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ate1904="1" filterPrivacy="1" defaultThemeVersion="124226"/>
  <bookViews>
    <workbookView xWindow="240" yWindow="105" windowWidth="14805" windowHeight="8010" activeTab="3"/>
  </bookViews>
  <sheets>
    <sheet name="Données" sheetId="1" r:id="rId1"/>
    <sheet name="2018_V1" sheetId="2" r:id="rId2"/>
    <sheet name="2019_V1" sheetId="12" r:id="rId3"/>
    <sheet name="2018_V2" sheetId="14" r:id="rId4"/>
    <sheet name="2019_V2" sheetId="15" r:id="rId5"/>
  </sheets>
  <externalReferences>
    <externalReference r:id="rId6"/>
    <externalReference r:id="rId7"/>
  </externalReferences>
  <definedNames>
    <definedName name="An">Données!$B$1</definedName>
    <definedName name="Fériés">Données!$B$11:$L$24</definedName>
    <definedName name="Horaires">[1]Année!$C$1:$D$8</definedName>
    <definedName name="Jours_fériés">Données!$B$11:$L$24</definedName>
  </definedNames>
  <calcPr calcId="125725" calcOnSave="0"/>
</workbook>
</file>

<file path=xl/calcChain.xml><?xml version="1.0" encoding="utf-8"?>
<calcChain xmlns="http://schemas.openxmlformats.org/spreadsheetml/2006/main">
  <c r="E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2"/>
  <c r="E3" i="15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2"/>
  <c r="Q367"/>
  <c r="P367"/>
  <c r="O367"/>
  <c r="N367"/>
  <c r="M367"/>
  <c r="L367"/>
  <c r="K367"/>
  <c r="J367"/>
  <c r="I367"/>
  <c r="H367"/>
  <c r="G367"/>
  <c r="F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C3"/>
  <c r="C4" s="1"/>
  <c r="A3"/>
  <c r="D2"/>
  <c r="B2"/>
  <c r="A2"/>
  <c r="Q367" i="14"/>
  <c r="P367"/>
  <c r="O367"/>
  <c r="N367"/>
  <c r="M367"/>
  <c r="L367"/>
  <c r="K367"/>
  <c r="J367"/>
  <c r="I367"/>
  <c r="H367"/>
  <c r="G367"/>
  <c r="F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C3"/>
  <c r="A3"/>
  <c r="D2"/>
  <c r="B2"/>
  <c r="A2"/>
  <c r="E3" i="1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2"/>
  <c r="E3" i="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2"/>
  <c r="E12" i="1"/>
  <c r="B3" i="14" l="1"/>
  <c r="C4"/>
  <c r="A4" i="15"/>
  <c r="C5"/>
  <c r="B4"/>
  <c r="B3"/>
  <c r="Q367" i="12"/>
  <c r="P367"/>
  <c r="O367"/>
  <c r="N367"/>
  <c r="M367"/>
  <c r="L367"/>
  <c r="K367"/>
  <c r="J367"/>
  <c r="I367"/>
  <c r="H367"/>
  <c r="G367"/>
  <c r="F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C3"/>
  <c r="B3" s="1"/>
  <c r="D2"/>
  <c r="B2"/>
  <c r="A2"/>
  <c r="C5" i="14" l="1"/>
  <c r="B4"/>
  <c r="A4"/>
  <c r="C6" i="15"/>
  <c r="B5"/>
  <c r="A5"/>
  <c r="A3" i="12"/>
  <c r="C4"/>
  <c r="F12" i="1"/>
  <c r="E13"/>
  <c r="E14" s="1"/>
  <c r="E15"/>
  <c r="E16"/>
  <c r="E17"/>
  <c r="E18"/>
  <c r="E19"/>
  <c r="E20"/>
  <c r="E21"/>
  <c r="E22"/>
  <c r="E23"/>
  <c r="E24"/>
  <c r="A6" i="15" l="1"/>
  <c r="C7"/>
  <c r="B6"/>
  <c r="A5" i="14"/>
  <c r="C6"/>
  <c r="B5"/>
  <c r="B4" i="12"/>
  <c r="C5"/>
  <c r="A4"/>
  <c r="G12" i="1"/>
  <c r="H12"/>
  <c r="I12"/>
  <c r="J12"/>
  <c r="K12"/>
  <c r="L12"/>
  <c r="G13"/>
  <c r="G14" s="1"/>
  <c r="H13"/>
  <c r="H14" s="1"/>
  <c r="I13"/>
  <c r="J13"/>
  <c r="K13"/>
  <c r="K14" s="1"/>
  <c r="L13"/>
  <c r="L17" s="1"/>
  <c r="I14"/>
  <c r="J14"/>
  <c r="G15"/>
  <c r="H15"/>
  <c r="I15"/>
  <c r="J15"/>
  <c r="K15"/>
  <c r="L15"/>
  <c r="G16"/>
  <c r="H16"/>
  <c r="I16"/>
  <c r="J16"/>
  <c r="K16"/>
  <c r="L16"/>
  <c r="I17"/>
  <c r="J17"/>
  <c r="I18"/>
  <c r="I19" s="1"/>
  <c r="J18"/>
  <c r="J19" s="1"/>
  <c r="G20"/>
  <c r="H20"/>
  <c r="I20"/>
  <c r="J20"/>
  <c r="K20"/>
  <c r="L20"/>
  <c r="G21"/>
  <c r="H21"/>
  <c r="I21"/>
  <c r="J21"/>
  <c r="K21"/>
  <c r="L21"/>
  <c r="G22"/>
  <c r="H22"/>
  <c r="I22"/>
  <c r="J22"/>
  <c r="K22"/>
  <c r="L22"/>
  <c r="G23"/>
  <c r="H23"/>
  <c r="I23"/>
  <c r="J23"/>
  <c r="K23"/>
  <c r="L23"/>
  <c r="G24"/>
  <c r="H24"/>
  <c r="I24"/>
  <c r="J24"/>
  <c r="K24"/>
  <c r="L24"/>
  <c r="F13"/>
  <c r="F24"/>
  <c r="F23"/>
  <c r="F22"/>
  <c r="F21"/>
  <c r="F20"/>
  <c r="F16"/>
  <c r="F15"/>
  <c r="C7" i="14" l="1"/>
  <c r="B6"/>
  <c r="A6"/>
  <c r="C8" i="15"/>
  <c r="B7"/>
  <c r="A7"/>
  <c r="A5" i="12"/>
  <c r="C6"/>
  <c r="B5"/>
  <c r="H18" i="1"/>
  <c r="H19" s="1"/>
  <c r="L14"/>
  <c r="L18"/>
  <c r="L19" s="1"/>
  <c r="K17"/>
  <c r="G17"/>
  <c r="K18"/>
  <c r="K19" s="1"/>
  <c r="G18"/>
  <c r="G19" s="1"/>
  <c r="H17"/>
  <c r="A8" i="15" l="1"/>
  <c r="C9"/>
  <c r="B8"/>
  <c r="A7" i="14"/>
  <c r="C8"/>
  <c r="B7"/>
  <c r="C7" i="12"/>
  <c r="B6"/>
  <c r="A6"/>
  <c r="F17" i="1"/>
  <c r="F367" i="2"/>
  <c r="G367"/>
  <c r="I367"/>
  <c r="J367"/>
  <c r="K367"/>
  <c r="L367"/>
  <c r="N367"/>
  <c r="C9" i="14" l="1"/>
  <c r="B8"/>
  <c r="A8"/>
  <c r="C10" i="15"/>
  <c r="B9"/>
  <c r="A9"/>
  <c r="B7" i="12"/>
  <c r="A7"/>
  <c r="C8"/>
  <c r="F14" i="1"/>
  <c r="F18"/>
  <c r="F19" s="1"/>
  <c r="A10" i="15" l="1"/>
  <c r="C11"/>
  <c r="B10"/>
  <c r="A9" i="14"/>
  <c r="C10"/>
  <c r="B9"/>
  <c r="B8" i="12"/>
  <c r="C9"/>
  <c r="A8"/>
  <c r="A2" i="2"/>
  <c r="C3"/>
  <c r="A3" s="1"/>
  <c r="C11" i="14" l="1"/>
  <c r="B10"/>
  <c r="A10"/>
  <c r="C12" i="15"/>
  <c r="B11"/>
  <c r="A11"/>
  <c r="A9" i="12"/>
  <c r="C10"/>
  <c r="B9"/>
  <c r="C4" i="2"/>
  <c r="A4" s="1"/>
  <c r="A12" i="15" l="1"/>
  <c r="C13"/>
  <c r="B12"/>
  <c r="A11" i="14"/>
  <c r="C12"/>
  <c r="B11"/>
  <c r="C11" i="12"/>
  <c r="B10"/>
  <c r="A10"/>
  <c r="C5" i="2"/>
  <c r="A5" s="1"/>
  <c r="C13" i="14" l="1"/>
  <c r="B12"/>
  <c r="A12"/>
  <c r="C14" i="15"/>
  <c r="B13"/>
  <c r="A13"/>
  <c r="B11" i="12"/>
  <c r="A11"/>
  <c r="C12"/>
  <c r="C6" i="2"/>
  <c r="A6" s="1"/>
  <c r="D28"/>
  <c r="D13"/>
  <c r="B3"/>
  <c r="B2"/>
  <c r="A14" i="15" l="1"/>
  <c r="C15"/>
  <c r="B14"/>
  <c r="A13" i="14"/>
  <c r="C14"/>
  <c r="B13"/>
  <c r="B12" i="12"/>
  <c r="A12"/>
  <c r="C13"/>
  <c r="C7" i="2"/>
  <c r="A7" s="1"/>
  <c r="C15" i="14" l="1"/>
  <c r="B14"/>
  <c r="A14"/>
  <c r="C16" i="15"/>
  <c r="B15"/>
  <c r="A15"/>
  <c r="A13" i="12"/>
  <c r="C14"/>
  <c r="B13"/>
  <c r="C8" i="2"/>
  <c r="A8" s="1"/>
  <c r="B4"/>
  <c r="A16" i="15" l="1"/>
  <c r="C17"/>
  <c r="B16"/>
  <c r="A15" i="14"/>
  <c r="C16"/>
  <c r="B15"/>
  <c r="C15" i="12"/>
  <c r="B14"/>
  <c r="A14"/>
  <c r="C9" i="2"/>
  <c r="A9" s="1"/>
  <c r="B5"/>
  <c r="C17" i="14" l="1"/>
  <c r="B16"/>
  <c r="A16"/>
  <c r="C18" i="15"/>
  <c r="B17"/>
  <c r="A17"/>
  <c r="B15" i="12"/>
  <c r="A15"/>
  <c r="C16"/>
  <c r="D2" i="2"/>
  <c r="C10"/>
  <c r="A10" s="1"/>
  <c r="D3"/>
  <c r="D4"/>
  <c r="B6"/>
  <c r="A18" i="15" l="1"/>
  <c r="C19"/>
  <c r="B18"/>
  <c r="A17" i="14"/>
  <c r="C18"/>
  <c r="B17"/>
  <c r="B16" i="12"/>
  <c r="A16"/>
  <c r="C17"/>
  <c r="C11" i="2"/>
  <c r="A11" s="1"/>
  <c r="B7"/>
  <c r="D5"/>
  <c r="C19" i="14" l="1"/>
  <c r="B18"/>
  <c r="A18"/>
  <c r="C20" i="15"/>
  <c r="B19"/>
  <c r="A19"/>
  <c r="A17" i="12"/>
  <c r="C18"/>
  <c r="B17"/>
  <c r="C12" i="2"/>
  <c r="A12" s="1"/>
  <c r="B8"/>
  <c r="D6"/>
  <c r="A20" i="15" l="1"/>
  <c r="C21"/>
  <c r="B20"/>
  <c r="A19" i="14"/>
  <c r="C20"/>
  <c r="B19"/>
  <c r="C19" i="12"/>
  <c r="B18"/>
  <c r="A18"/>
  <c r="C13" i="2"/>
  <c r="A13" s="1"/>
  <c r="B9"/>
  <c r="C21" i="14" l="1"/>
  <c r="B20"/>
  <c r="A20"/>
  <c r="C22" i="15"/>
  <c r="B21"/>
  <c r="A21"/>
  <c r="B19" i="12"/>
  <c r="A19"/>
  <c r="C20"/>
  <c r="D7" i="2"/>
  <c r="C14"/>
  <c r="A14" s="1"/>
  <c r="B10"/>
  <c r="A22" i="15" l="1"/>
  <c r="C23"/>
  <c r="B22"/>
  <c r="A21" i="14"/>
  <c r="C22"/>
  <c r="B21"/>
  <c r="B20" i="12"/>
  <c r="A20"/>
  <c r="C21"/>
  <c r="D16" i="2"/>
  <c r="C15"/>
  <c r="A15" s="1"/>
  <c r="D8"/>
  <c r="B11"/>
  <c r="C23" i="14" l="1"/>
  <c r="B22"/>
  <c r="A22"/>
  <c r="C24" i="15"/>
  <c r="B23"/>
  <c r="A23"/>
  <c r="A21" i="12"/>
  <c r="C22"/>
  <c r="B21"/>
  <c r="D17" i="2"/>
  <c r="C16"/>
  <c r="A16" s="1"/>
  <c r="D10"/>
  <c r="D9"/>
  <c r="A24" i="15" l="1"/>
  <c r="C25"/>
  <c r="B24"/>
  <c r="A23" i="14"/>
  <c r="C24"/>
  <c r="B23"/>
  <c r="C23" i="12"/>
  <c r="A22"/>
  <c r="B22"/>
  <c r="D18" i="2"/>
  <c r="C17"/>
  <c r="A17" s="1"/>
  <c r="B13"/>
  <c r="D11"/>
  <c r="B12"/>
  <c r="C25" i="14" l="1"/>
  <c r="B24"/>
  <c r="A24"/>
  <c r="C26" i="15"/>
  <c r="B25"/>
  <c r="A25"/>
  <c r="C24" i="12"/>
  <c r="B23"/>
  <c r="A23"/>
  <c r="D19" i="2"/>
  <c r="C18"/>
  <c r="A18" s="1"/>
  <c r="B15"/>
  <c r="B14"/>
  <c r="A26" i="15" l="1"/>
  <c r="C27"/>
  <c r="B26"/>
  <c r="A25" i="14"/>
  <c r="C26"/>
  <c r="B25"/>
  <c r="B24" i="12"/>
  <c r="C25"/>
  <c r="A24"/>
  <c r="D20" i="2"/>
  <c r="C19"/>
  <c r="A19" s="1"/>
  <c r="D12"/>
  <c r="C27" i="14" l="1"/>
  <c r="B26"/>
  <c r="A26"/>
  <c r="C28" i="15"/>
  <c r="B27"/>
  <c r="A27"/>
  <c r="A25" i="12"/>
  <c r="C26"/>
  <c r="B25"/>
  <c r="D15" i="2"/>
  <c r="C20"/>
  <c r="A20" s="1"/>
  <c r="B16"/>
  <c r="A28" i="15" l="1"/>
  <c r="C29"/>
  <c r="B28"/>
  <c r="A27" i="14"/>
  <c r="C28"/>
  <c r="B27"/>
  <c r="C27" i="12"/>
  <c r="A26"/>
  <c r="B26"/>
  <c r="D14" i="2"/>
  <c r="C21"/>
  <c r="A21" s="1"/>
  <c r="B17"/>
  <c r="C29" i="14" l="1"/>
  <c r="B28"/>
  <c r="A28"/>
  <c r="C30" i="15"/>
  <c r="B29"/>
  <c r="A29"/>
  <c r="C28" i="12"/>
  <c r="B27"/>
  <c r="A27"/>
  <c r="C22" i="2"/>
  <c r="A22" s="1"/>
  <c r="B18"/>
  <c r="A30" i="15" l="1"/>
  <c r="C31"/>
  <c r="B30"/>
  <c r="A29" i="14"/>
  <c r="C30"/>
  <c r="B29"/>
  <c r="B28" i="12"/>
  <c r="C29"/>
  <c r="A28"/>
  <c r="C23" i="2"/>
  <c r="A23" s="1"/>
  <c r="B19"/>
  <c r="C31" i="14" l="1"/>
  <c r="B30"/>
  <c r="A30"/>
  <c r="C32" i="15"/>
  <c r="B31"/>
  <c r="A31"/>
  <c r="A29" i="12"/>
  <c r="C30"/>
  <c r="B29"/>
  <c r="C24" i="2"/>
  <c r="A24" s="1"/>
  <c r="B20"/>
  <c r="A32" i="15" l="1"/>
  <c r="C33"/>
  <c r="B32"/>
  <c r="A31" i="14"/>
  <c r="C32"/>
  <c r="B31"/>
  <c r="C31" i="12"/>
  <c r="A30"/>
  <c r="B30"/>
  <c r="C25" i="2"/>
  <c r="A25" s="1"/>
  <c r="B21"/>
  <c r="C33" i="14" l="1"/>
  <c r="B32"/>
  <c r="A32"/>
  <c r="C34" i="15"/>
  <c r="B33"/>
  <c r="A33"/>
  <c r="C32" i="12"/>
  <c r="B31"/>
  <c r="A31"/>
  <c r="C26" i="2"/>
  <c r="A26" s="1"/>
  <c r="B22"/>
  <c r="A34" i="15" l="1"/>
  <c r="C35"/>
  <c r="B34"/>
  <c r="A33" i="14"/>
  <c r="C34"/>
  <c r="B33"/>
  <c r="B32" i="12"/>
  <c r="C33"/>
  <c r="A32"/>
  <c r="C27" i="2"/>
  <c r="A27" s="1"/>
  <c r="B23"/>
  <c r="D21"/>
  <c r="C35" i="14" l="1"/>
  <c r="B34"/>
  <c r="A34"/>
  <c r="C36" i="15"/>
  <c r="B35"/>
  <c r="A35"/>
  <c r="A33" i="12"/>
  <c r="C34"/>
  <c r="B33"/>
  <c r="D22" i="2"/>
  <c r="C28"/>
  <c r="A28" s="1"/>
  <c r="B24"/>
  <c r="A36" i="15" l="1"/>
  <c r="C37"/>
  <c r="B36"/>
  <c r="A35" i="14"/>
  <c r="C36"/>
  <c r="B35"/>
  <c r="C35" i="12"/>
  <c r="B34"/>
  <c r="A34"/>
  <c r="C29" i="2"/>
  <c r="A29" s="1"/>
  <c r="B25"/>
  <c r="D23"/>
  <c r="C37" i="14" l="1"/>
  <c r="B36"/>
  <c r="A36"/>
  <c r="C38" i="15"/>
  <c r="B37"/>
  <c r="A37"/>
  <c r="A35" i="12"/>
  <c r="B35"/>
  <c r="C36"/>
  <c r="C30" i="2"/>
  <c r="A30" s="1"/>
  <c r="D24"/>
  <c r="B26"/>
  <c r="A38" i="15" l="1"/>
  <c r="C39"/>
  <c r="B38"/>
  <c r="A37" i="14"/>
  <c r="C38"/>
  <c r="B37"/>
  <c r="B36" i="12"/>
  <c r="C37"/>
  <c r="A36"/>
  <c r="C31" i="2"/>
  <c r="A31" s="1"/>
  <c r="B27"/>
  <c r="D25"/>
  <c r="C39" i="14" l="1"/>
  <c r="B38"/>
  <c r="A38"/>
  <c r="C40" i="15"/>
  <c r="B39"/>
  <c r="A39"/>
  <c r="A37" i="12"/>
  <c r="C38"/>
  <c r="B37"/>
  <c r="C32" i="2"/>
  <c r="A32" s="1"/>
  <c r="D26"/>
  <c r="B28"/>
  <c r="A40" i="15" l="1"/>
  <c r="C41"/>
  <c r="B40"/>
  <c r="A39" i="14"/>
  <c r="C40"/>
  <c r="B39"/>
  <c r="C39" i="12"/>
  <c r="B38"/>
  <c r="A38"/>
  <c r="C33" i="2"/>
  <c r="A33" s="1"/>
  <c r="B29"/>
  <c r="C41" i="14" l="1"/>
  <c r="B40"/>
  <c r="A40"/>
  <c r="C42" i="15"/>
  <c r="B41"/>
  <c r="A41"/>
  <c r="A39" i="12"/>
  <c r="B39"/>
  <c r="C40"/>
  <c r="C34" i="2"/>
  <c r="A34" s="1"/>
  <c r="B30"/>
  <c r="D27"/>
  <c r="A42" i="15" l="1"/>
  <c r="C43"/>
  <c r="B42"/>
  <c r="A41" i="14"/>
  <c r="C42"/>
  <c r="B41"/>
  <c r="B40" i="12"/>
  <c r="C41"/>
  <c r="A40"/>
  <c r="C35" i="2"/>
  <c r="A35" s="1"/>
  <c r="B32"/>
  <c r="B31"/>
  <c r="C43" i="14" l="1"/>
  <c r="B42"/>
  <c r="A42"/>
  <c r="C44" i="15"/>
  <c r="B43"/>
  <c r="A43"/>
  <c r="A41" i="12"/>
  <c r="C42"/>
  <c r="B41"/>
  <c r="C36" i="2"/>
  <c r="A36" s="1"/>
  <c r="B33"/>
  <c r="D29"/>
  <c r="D30"/>
  <c r="A44" i="15" l="1"/>
  <c r="C45"/>
  <c r="B44"/>
  <c r="A43" i="14"/>
  <c r="C44"/>
  <c r="B43"/>
  <c r="C43" i="12"/>
  <c r="B42"/>
  <c r="A42"/>
  <c r="C37" i="2"/>
  <c r="A37" s="1"/>
  <c r="B34"/>
  <c r="C45" i="14" l="1"/>
  <c r="B44"/>
  <c r="A44"/>
  <c r="C46" i="15"/>
  <c r="B45"/>
  <c r="A45"/>
  <c r="B43" i="12"/>
  <c r="A43"/>
  <c r="C44"/>
  <c r="C38" i="2"/>
  <c r="A38" s="1"/>
  <c r="B35"/>
  <c r="D31"/>
  <c r="D32"/>
  <c r="A46" i="15" l="1"/>
  <c r="C47"/>
  <c r="B46"/>
  <c r="A45" i="14"/>
  <c r="C46"/>
  <c r="B45"/>
  <c r="B44" i="12"/>
  <c r="A44"/>
  <c r="C45"/>
  <c r="C39" i="2"/>
  <c r="A39" s="1"/>
  <c r="B36"/>
  <c r="D33"/>
  <c r="C47" i="14" l="1"/>
  <c r="B46"/>
  <c r="A46"/>
  <c r="C48" i="15"/>
  <c r="B47"/>
  <c r="A47"/>
  <c r="A45" i="12"/>
  <c r="C46"/>
  <c r="B45"/>
  <c r="C40" i="2"/>
  <c r="A40" s="1"/>
  <c r="B37"/>
  <c r="D34"/>
  <c r="A48" i="15" l="1"/>
  <c r="C49"/>
  <c r="B48"/>
  <c r="A47" i="14"/>
  <c r="C48"/>
  <c r="B47"/>
  <c r="C47" i="12"/>
  <c r="B46"/>
  <c r="A46"/>
  <c r="D36" i="2"/>
  <c r="C41"/>
  <c r="A41" s="1"/>
  <c r="D35"/>
  <c r="B38"/>
  <c r="C49" i="14" l="1"/>
  <c r="B48"/>
  <c r="A48"/>
  <c r="C50" i="15"/>
  <c r="B49"/>
  <c r="A49"/>
  <c r="B47" i="12"/>
  <c r="A47"/>
  <c r="C48"/>
  <c r="C42" i="2"/>
  <c r="A42" s="1"/>
  <c r="B39"/>
  <c r="D37"/>
  <c r="A50" i="15" l="1"/>
  <c r="C51"/>
  <c r="B50"/>
  <c r="A49" i="14"/>
  <c r="C50"/>
  <c r="B49"/>
  <c r="B48" i="12"/>
  <c r="A48"/>
  <c r="C49"/>
  <c r="C43" i="2"/>
  <c r="A43" s="1"/>
  <c r="B40"/>
  <c r="C51" i="14" l="1"/>
  <c r="B50"/>
  <c r="A50"/>
  <c r="C52" i="15"/>
  <c r="B51"/>
  <c r="A51"/>
  <c r="A49" i="12"/>
  <c r="C50"/>
  <c r="B49"/>
  <c r="C44" i="2"/>
  <c r="A44" s="1"/>
  <c r="D38"/>
  <c r="B41"/>
  <c r="A52" i="15" l="1"/>
  <c r="C53"/>
  <c r="B52"/>
  <c r="A51" i="14"/>
  <c r="C52"/>
  <c r="B51"/>
  <c r="C51" i="12"/>
  <c r="B50"/>
  <c r="A50"/>
  <c r="D39" i="2"/>
  <c r="C45"/>
  <c r="A45" s="1"/>
  <c r="B42"/>
  <c r="D40"/>
  <c r="C53" i="14" l="1"/>
  <c r="B52"/>
  <c r="A52"/>
  <c r="C54" i="15"/>
  <c r="B53"/>
  <c r="A53"/>
  <c r="B51" i="12"/>
  <c r="A51"/>
  <c r="C52"/>
  <c r="C46" i="2"/>
  <c r="A46" s="1"/>
  <c r="D41"/>
  <c r="B43"/>
  <c r="A54" i="15" l="1"/>
  <c r="C55"/>
  <c r="B54"/>
  <c r="A53" i="14"/>
  <c r="C54"/>
  <c r="B53"/>
  <c r="B52" i="12"/>
  <c r="A52"/>
  <c r="C53"/>
  <c r="C47" i="2"/>
  <c r="A47" s="1"/>
  <c r="B44"/>
  <c r="C55" i="14" l="1"/>
  <c r="B54"/>
  <c r="A54"/>
  <c r="C56" i="15"/>
  <c r="B55"/>
  <c r="A55"/>
  <c r="A53" i="12"/>
  <c r="C54"/>
  <c r="B53"/>
  <c r="C48" i="2"/>
  <c r="A48" s="1"/>
  <c r="D42"/>
  <c r="B45"/>
  <c r="A56" i="15" l="1"/>
  <c r="C57"/>
  <c r="B56"/>
  <c r="A55" i="14"/>
  <c r="C56"/>
  <c r="B55"/>
  <c r="C55" i="12"/>
  <c r="B54"/>
  <c r="A54"/>
  <c r="P367" i="2"/>
  <c r="C49"/>
  <c r="A49" s="1"/>
  <c r="D43"/>
  <c r="B46"/>
  <c r="D44"/>
  <c r="C57" i="14" l="1"/>
  <c r="B56"/>
  <c r="A56"/>
  <c r="C58" i="15"/>
  <c r="B57"/>
  <c r="A57"/>
  <c r="B55" i="12"/>
  <c r="A55"/>
  <c r="C56"/>
  <c r="C50" i="2"/>
  <c r="A50" s="1"/>
  <c r="B47"/>
  <c r="D45"/>
  <c r="A58" i="15" l="1"/>
  <c r="C59"/>
  <c r="B58"/>
  <c r="A57" i="14"/>
  <c r="C58"/>
  <c r="B57"/>
  <c r="B56" i="12"/>
  <c r="A56"/>
  <c r="C57"/>
  <c r="C51" i="2"/>
  <c r="A51" s="1"/>
  <c r="B48"/>
  <c r="D46"/>
  <c r="C59" i="14" l="1"/>
  <c r="B58"/>
  <c r="A58"/>
  <c r="C60" i="15"/>
  <c r="B59"/>
  <c r="A59"/>
  <c r="A57" i="12"/>
  <c r="C58"/>
  <c r="B57"/>
  <c r="C52" i="2"/>
  <c r="A52" s="1"/>
  <c r="B49"/>
  <c r="A60" i="15" l="1"/>
  <c r="C61"/>
  <c r="B60"/>
  <c r="A59" i="14"/>
  <c r="C60"/>
  <c r="B59"/>
  <c r="C59" i="12"/>
  <c r="B58"/>
  <c r="A58"/>
  <c r="C53" i="2"/>
  <c r="A53" s="1"/>
  <c r="B50"/>
  <c r="D47"/>
  <c r="C61" i="14" l="1"/>
  <c r="B60"/>
  <c r="A60"/>
  <c r="C62" i="15"/>
  <c r="B61"/>
  <c r="A61"/>
  <c r="B59" i="12"/>
  <c r="A59"/>
  <c r="C60"/>
  <c r="C54" i="2"/>
  <c r="A54" s="1"/>
  <c r="D48"/>
  <c r="B51"/>
  <c r="A62" i="15" l="1"/>
  <c r="C63"/>
  <c r="B62"/>
  <c r="A61" i="14"/>
  <c r="C62"/>
  <c r="B61"/>
  <c r="B60" i="12"/>
  <c r="A60"/>
  <c r="C61"/>
  <c r="C55" i="2"/>
  <c r="A55" s="1"/>
  <c r="D49"/>
  <c r="B52"/>
  <c r="C63" i="14" l="1"/>
  <c r="B62"/>
  <c r="A62"/>
  <c r="C64" i="15"/>
  <c r="B63"/>
  <c r="A63"/>
  <c r="A61" i="12"/>
  <c r="C62"/>
  <c r="B61"/>
  <c r="C56" i="2"/>
  <c r="A56" s="1"/>
  <c r="D50"/>
  <c r="D51"/>
  <c r="B53"/>
  <c r="A64" i="15" l="1"/>
  <c r="C65"/>
  <c r="B64"/>
  <c r="A63" i="14"/>
  <c r="C64"/>
  <c r="B63"/>
  <c r="C63" i="12"/>
  <c r="B62"/>
  <c r="A62"/>
  <c r="C57" i="2"/>
  <c r="A57" s="1"/>
  <c r="B54"/>
  <c r="C65" i="14" l="1"/>
  <c r="B64"/>
  <c r="A64"/>
  <c r="C66" i="15"/>
  <c r="B65"/>
  <c r="A65"/>
  <c r="B63" i="12"/>
  <c r="A63"/>
  <c r="C64"/>
  <c r="C58" i="2"/>
  <c r="A58" s="1"/>
  <c r="D52"/>
  <c r="B55"/>
  <c r="D53"/>
  <c r="A66" i="15" l="1"/>
  <c r="C67"/>
  <c r="B66"/>
  <c r="A65" i="14"/>
  <c r="C66"/>
  <c r="B65"/>
  <c r="B64" i="12"/>
  <c r="A64"/>
  <c r="C65"/>
  <c r="C59" i="2"/>
  <c r="A59" s="1"/>
  <c r="D54"/>
  <c r="B56"/>
  <c r="C67" i="14" l="1"/>
  <c r="B66"/>
  <c r="A66"/>
  <c r="C68" i="15"/>
  <c r="B67"/>
  <c r="A67"/>
  <c r="A65" i="12"/>
  <c r="C66"/>
  <c r="B65"/>
  <c r="C60" i="2"/>
  <c r="A60" s="1"/>
  <c r="B57"/>
  <c r="A68" i="15" l="1"/>
  <c r="C69"/>
  <c r="B68"/>
  <c r="A67" i="14"/>
  <c r="C68"/>
  <c r="B67"/>
  <c r="C67" i="12"/>
  <c r="B66"/>
  <c r="A66"/>
  <c r="C61" i="2"/>
  <c r="A61" s="1"/>
  <c r="D55"/>
  <c r="B58"/>
  <c r="C69" i="14" l="1"/>
  <c r="B68"/>
  <c r="A68"/>
  <c r="C70" i="15"/>
  <c r="B69"/>
  <c r="A69"/>
  <c r="B67" i="12"/>
  <c r="A67"/>
  <c r="C68"/>
  <c r="C62" i="2"/>
  <c r="A62" s="1"/>
  <c r="D56"/>
  <c r="B59"/>
  <c r="A70" i="15" l="1"/>
  <c r="C71"/>
  <c r="B70"/>
  <c r="A69" i="14"/>
  <c r="C70"/>
  <c r="B69"/>
  <c r="B68" i="12"/>
  <c r="A68"/>
  <c r="C69"/>
  <c r="C63" i="2"/>
  <c r="A63" s="1"/>
  <c r="B60"/>
  <c r="D57"/>
  <c r="C71" i="14" l="1"/>
  <c r="B70"/>
  <c r="A70"/>
  <c r="C72" i="15"/>
  <c r="B71"/>
  <c r="A71"/>
  <c r="A69" i="12"/>
  <c r="C70"/>
  <c r="B69"/>
  <c r="C64" i="2"/>
  <c r="A64" s="1"/>
  <c r="D59"/>
  <c r="B61"/>
  <c r="D58"/>
  <c r="A72" i="15" l="1"/>
  <c r="C73"/>
  <c r="B72"/>
  <c r="A71" i="14"/>
  <c r="C72"/>
  <c r="B71"/>
  <c r="C71" i="12"/>
  <c r="B70"/>
  <c r="A70"/>
  <c r="C65" i="2"/>
  <c r="A65" s="1"/>
  <c r="B62"/>
  <c r="D60"/>
  <c r="C73" i="14" l="1"/>
  <c r="B72"/>
  <c r="A72"/>
  <c r="C74" i="15"/>
  <c r="B73"/>
  <c r="A73"/>
  <c r="B71" i="12"/>
  <c r="A71"/>
  <c r="C72"/>
  <c r="C66" i="2"/>
  <c r="A66" s="1"/>
  <c r="B63"/>
  <c r="A74" i="15" l="1"/>
  <c r="C75"/>
  <c r="B74"/>
  <c r="A73" i="14"/>
  <c r="C74"/>
  <c r="B73"/>
  <c r="B72" i="12"/>
  <c r="A72"/>
  <c r="C73"/>
  <c r="C67" i="2"/>
  <c r="A67" s="1"/>
  <c r="D61"/>
  <c r="B64"/>
  <c r="D62"/>
  <c r="C75" i="14" l="1"/>
  <c r="B74"/>
  <c r="A74"/>
  <c r="C76" i="15"/>
  <c r="B75"/>
  <c r="A75"/>
  <c r="A73" i="12"/>
  <c r="C74"/>
  <c r="B73"/>
  <c r="C68" i="2"/>
  <c r="A68" s="1"/>
  <c r="B65"/>
  <c r="A76" i="15" l="1"/>
  <c r="C77"/>
  <c r="B76"/>
  <c r="A75" i="14"/>
  <c r="C76"/>
  <c r="B75"/>
  <c r="C75" i="12"/>
  <c r="B74"/>
  <c r="A74"/>
  <c r="C69" i="2"/>
  <c r="A69" s="1"/>
  <c r="B66"/>
  <c r="D63"/>
  <c r="C77" i="14" l="1"/>
  <c r="B76"/>
  <c r="A76"/>
  <c r="C78" i="15"/>
  <c r="B77"/>
  <c r="A77"/>
  <c r="B75" i="12"/>
  <c r="A75"/>
  <c r="C76"/>
  <c r="C70" i="2"/>
  <c r="A70" s="1"/>
  <c r="D64"/>
  <c r="B67"/>
  <c r="A78" i="15" l="1"/>
  <c r="C79"/>
  <c r="B78"/>
  <c r="A77" i="14"/>
  <c r="C78"/>
  <c r="B77"/>
  <c r="B76" i="12"/>
  <c r="A76"/>
  <c r="C77"/>
  <c r="C71" i="2"/>
  <c r="A71" s="1"/>
  <c r="D65"/>
  <c r="D66"/>
  <c r="B68"/>
  <c r="C79" i="14" l="1"/>
  <c r="B78"/>
  <c r="A78"/>
  <c r="C80" i="15"/>
  <c r="B79"/>
  <c r="A79"/>
  <c r="A77" i="12"/>
  <c r="C78"/>
  <c r="B77"/>
  <c r="C72" i="2"/>
  <c r="A72" s="1"/>
  <c r="D67"/>
  <c r="B69"/>
  <c r="A79" i="14" l="1"/>
  <c r="C80"/>
  <c r="B79"/>
  <c r="A80" i="15"/>
  <c r="C81"/>
  <c r="B80"/>
  <c r="C79" i="12"/>
  <c r="B78"/>
  <c r="A78"/>
  <c r="C73" i="2"/>
  <c r="A73" s="1"/>
  <c r="D68"/>
  <c r="B70"/>
  <c r="C82" i="15" l="1"/>
  <c r="B81"/>
  <c r="A81"/>
  <c r="C81" i="14"/>
  <c r="B80"/>
  <c r="A80"/>
  <c r="B79" i="12"/>
  <c r="A79"/>
  <c r="C80"/>
  <c r="C74" i="2"/>
  <c r="A74" s="1"/>
  <c r="D69"/>
  <c r="B71"/>
  <c r="A81" i="14" l="1"/>
  <c r="C82"/>
  <c r="B81"/>
  <c r="A82" i="15"/>
  <c r="C83"/>
  <c r="B82"/>
  <c r="B80" i="12"/>
  <c r="A80"/>
  <c r="C81"/>
  <c r="C75" i="2"/>
  <c r="A75" s="1"/>
  <c r="B72"/>
  <c r="D70"/>
  <c r="C84" i="15" l="1"/>
  <c r="B83"/>
  <c r="A83"/>
  <c r="C83" i="14"/>
  <c r="B82"/>
  <c r="A82"/>
  <c r="A81" i="12"/>
  <c r="C82"/>
  <c r="B81"/>
  <c r="C76" i="2"/>
  <c r="A76" s="1"/>
  <c r="B73"/>
  <c r="A83" i="14" l="1"/>
  <c r="C84"/>
  <c r="B83"/>
  <c r="A84" i="15"/>
  <c r="C85"/>
  <c r="B84"/>
  <c r="C83" i="12"/>
  <c r="B82"/>
  <c r="A82"/>
  <c r="C77" i="2"/>
  <c r="A77" s="1"/>
  <c r="D71"/>
  <c r="B74"/>
  <c r="C86" i="15" l="1"/>
  <c r="B85"/>
  <c r="A85"/>
  <c r="C85" i="14"/>
  <c r="B84"/>
  <c r="A84"/>
  <c r="B83" i="12"/>
  <c r="A83"/>
  <c r="C84"/>
  <c r="C78" i="2"/>
  <c r="A78" s="1"/>
  <c r="D73"/>
  <c r="D72"/>
  <c r="B75"/>
  <c r="A85" i="14" l="1"/>
  <c r="C86"/>
  <c r="B85"/>
  <c r="A86" i="15"/>
  <c r="C87"/>
  <c r="B86"/>
  <c r="B84" i="12"/>
  <c r="A84"/>
  <c r="C85"/>
  <c r="C79" i="2"/>
  <c r="A79" s="1"/>
  <c r="B76"/>
  <c r="C88" i="15" l="1"/>
  <c r="B87"/>
  <c r="A87"/>
  <c r="C87" i="14"/>
  <c r="B86"/>
  <c r="A86"/>
  <c r="A85" i="12"/>
  <c r="C86"/>
  <c r="B85"/>
  <c r="C80" i="2"/>
  <c r="A80" s="1"/>
  <c r="D74"/>
  <c r="B77"/>
  <c r="A87" i="14" l="1"/>
  <c r="C88"/>
  <c r="B87"/>
  <c r="A88" i="15"/>
  <c r="C89"/>
  <c r="B88"/>
  <c r="C87" i="12"/>
  <c r="B86"/>
  <c r="A86"/>
  <c r="C81" i="2"/>
  <c r="A81" s="1"/>
  <c r="D76"/>
  <c r="B78"/>
  <c r="D75"/>
  <c r="C90" i="15" l="1"/>
  <c r="B89"/>
  <c r="A89"/>
  <c r="C89" i="14"/>
  <c r="B88"/>
  <c r="A88"/>
  <c r="B87" i="12"/>
  <c r="A87"/>
  <c r="C88"/>
  <c r="D77" i="2"/>
  <c r="C82"/>
  <c r="A82" s="1"/>
  <c r="B79"/>
  <c r="A89" i="14" l="1"/>
  <c r="C90"/>
  <c r="B89"/>
  <c r="A90" i="15"/>
  <c r="C91"/>
  <c r="B90"/>
  <c r="B88" i="12"/>
  <c r="A88"/>
  <c r="C89"/>
  <c r="C83" i="2"/>
  <c r="A83" s="1"/>
  <c r="B80"/>
  <c r="C92" i="15" l="1"/>
  <c r="B91"/>
  <c r="A91"/>
  <c r="C91" i="14"/>
  <c r="B90"/>
  <c r="A90"/>
  <c r="A89" i="12"/>
  <c r="C90"/>
  <c r="B89"/>
  <c r="C84" i="2"/>
  <c r="A84" s="1"/>
  <c r="D78"/>
  <c r="D79"/>
  <c r="B81"/>
  <c r="A91" i="14" l="1"/>
  <c r="C92"/>
  <c r="B91"/>
  <c r="A92" i="15"/>
  <c r="C93"/>
  <c r="B92"/>
  <c r="C91" i="12"/>
  <c r="B90"/>
  <c r="A90"/>
  <c r="C85" i="2"/>
  <c r="A85" s="1"/>
  <c r="B82"/>
  <c r="D80"/>
  <c r="C94" i="15" l="1"/>
  <c r="B93"/>
  <c r="A93"/>
  <c r="C93" i="14"/>
  <c r="B92"/>
  <c r="A92"/>
  <c r="B91" i="12"/>
  <c r="A91"/>
  <c r="C92"/>
  <c r="C86" i="2"/>
  <c r="A86" s="1"/>
  <c r="B83"/>
  <c r="D81"/>
  <c r="A93" i="14" l="1"/>
  <c r="C94"/>
  <c r="B93"/>
  <c r="A94" i="15"/>
  <c r="C95"/>
  <c r="B94"/>
  <c r="B92" i="12"/>
  <c r="A92"/>
  <c r="C93"/>
  <c r="C87" i="2"/>
  <c r="A87" s="1"/>
  <c r="B84"/>
  <c r="D82"/>
  <c r="C96" i="15" l="1"/>
  <c r="B95"/>
  <c r="A95"/>
  <c r="C95" i="14"/>
  <c r="B94"/>
  <c r="A94"/>
  <c r="A93" i="12"/>
  <c r="C94"/>
  <c r="B93"/>
  <c r="C88" i="2"/>
  <c r="A88" s="1"/>
  <c r="B85"/>
  <c r="A95" i="14" l="1"/>
  <c r="C96"/>
  <c r="B95"/>
  <c r="A96" i="15"/>
  <c r="C97"/>
  <c r="B96"/>
  <c r="C95" i="12"/>
  <c r="B94"/>
  <c r="A94"/>
  <c r="C89" i="2"/>
  <c r="A89" s="1"/>
  <c r="D83"/>
  <c r="B86"/>
  <c r="C98" i="15" l="1"/>
  <c r="B97"/>
  <c r="A97"/>
  <c r="C97" i="14"/>
  <c r="B96"/>
  <c r="A96"/>
  <c r="B95" i="12"/>
  <c r="A95"/>
  <c r="C96"/>
  <c r="D85" i="2"/>
  <c r="C90"/>
  <c r="A90" s="1"/>
  <c r="B87"/>
  <c r="D84"/>
  <c r="A97" i="14" l="1"/>
  <c r="C98"/>
  <c r="B97"/>
  <c r="A98" i="15"/>
  <c r="C99"/>
  <c r="B98"/>
  <c r="B96" i="12"/>
  <c r="A96"/>
  <c r="C97"/>
  <c r="C91" i="2"/>
  <c r="A91" s="1"/>
  <c r="D86"/>
  <c r="B88"/>
  <c r="C100" i="15" l="1"/>
  <c r="B99"/>
  <c r="A99"/>
  <c r="C99" i="14"/>
  <c r="B98"/>
  <c r="A98"/>
  <c r="A97" i="12"/>
  <c r="C98"/>
  <c r="B97"/>
  <c r="C92" i="2"/>
  <c r="A92" s="1"/>
  <c r="B89"/>
  <c r="A99" i="14" l="1"/>
  <c r="C100"/>
  <c r="B99"/>
  <c r="A100" i="15"/>
  <c r="C101"/>
  <c r="B100"/>
  <c r="C99" i="12"/>
  <c r="B98"/>
  <c r="A98"/>
  <c r="C93" i="2"/>
  <c r="A93" s="1"/>
  <c r="D88"/>
  <c r="B90"/>
  <c r="D87"/>
  <c r="C102" i="15" l="1"/>
  <c r="B101"/>
  <c r="A101"/>
  <c r="C101" i="14"/>
  <c r="B100"/>
  <c r="A100"/>
  <c r="B99" i="12"/>
  <c r="A99"/>
  <c r="C100"/>
  <c r="C94" i="2"/>
  <c r="A94" s="1"/>
  <c r="B91"/>
  <c r="D89"/>
  <c r="A101" i="14" l="1"/>
  <c r="C102"/>
  <c r="B101"/>
  <c r="A102" i="15"/>
  <c r="C103"/>
  <c r="B102"/>
  <c r="B100" i="12"/>
  <c r="A100"/>
  <c r="C101"/>
  <c r="C95" i="2"/>
  <c r="A95" s="1"/>
  <c r="D90"/>
  <c r="B92"/>
  <c r="C104" i="15" l="1"/>
  <c r="B103"/>
  <c r="A103"/>
  <c r="C103" i="14"/>
  <c r="B102"/>
  <c r="A102"/>
  <c r="A101" i="12"/>
  <c r="C102"/>
  <c r="B101"/>
  <c r="C96" i="2"/>
  <c r="A96" s="1"/>
  <c r="B93"/>
  <c r="A103" i="14" l="1"/>
  <c r="C104"/>
  <c r="B103"/>
  <c r="A104" i="15"/>
  <c r="C105"/>
  <c r="B104"/>
  <c r="C103" i="12"/>
  <c r="B102"/>
  <c r="A102"/>
  <c r="C97" i="2"/>
  <c r="A97" s="1"/>
  <c r="B94"/>
  <c r="D91"/>
  <c r="C106" i="15" l="1"/>
  <c r="B105"/>
  <c r="A105"/>
  <c r="C105" i="14"/>
  <c r="B104"/>
  <c r="A104"/>
  <c r="B103" i="12"/>
  <c r="A103"/>
  <c r="C104"/>
  <c r="C98" i="2"/>
  <c r="A98" s="1"/>
  <c r="D92"/>
  <c r="D93"/>
  <c r="B95"/>
  <c r="A105" i="14" l="1"/>
  <c r="C106"/>
  <c r="B105"/>
  <c r="A106" i="15"/>
  <c r="C107"/>
  <c r="B106"/>
  <c r="B104" i="12"/>
  <c r="A104"/>
  <c r="C105"/>
  <c r="C99" i="2"/>
  <c r="A99" s="1"/>
  <c r="B96"/>
  <c r="C108" i="15" l="1"/>
  <c r="B107"/>
  <c r="A107"/>
  <c r="C107" i="14"/>
  <c r="B106"/>
  <c r="A106"/>
  <c r="A105" i="12"/>
  <c r="C106"/>
  <c r="B105"/>
  <c r="C100" i="2"/>
  <c r="A100" s="1"/>
  <c r="D94"/>
  <c r="B97"/>
  <c r="A107" i="14" l="1"/>
  <c r="C108"/>
  <c r="B107"/>
  <c r="A108" i="15"/>
  <c r="C109"/>
  <c r="B108"/>
  <c r="C107" i="12"/>
  <c r="B106"/>
  <c r="A106"/>
  <c r="C101" i="2"/>
  <c r="A101" s="1"/>
  <c r="B98"/>
  <c r="D95"/>
  <c r="C110" i="15" l="1"/>
  <c r="B109"/>
  <c r="A109"/>
  <c r="C109" i="14"/>
  <c r="B108"/>
  <c r="A108"/>
  <c r="B107" i="12"/>
  <c r="A107"/>
  <c r="C108"/>
  <c r="C102" i="2"/>
  <c r="A102" s="1"/>
  <c r="B99"/>
  <c r="D96"/>
  <c r="A109" i="14" l="1"/>
  <c r="C110"/>
  <c r="B109"/>
  <c r="A110" i="15"/>
  <c r="C111"/>
  <c r="B110"/>
  <c r="B108" i="12"/>
  <c r="A108"/>
  <c r="C109"/>
  <c r="C103" i="2"/>
  <c r="A103" s="1"/>
  <c r="B100"/>
  <c r="D97"/>
  <c r="C112" i="15" l="1"/>
  <c r="B111"/>
  <c r="A111"/>
  <c r="C111" i="14"/>
  <c r="B110"/>
  <c r="A110"/>
  <c r="A109" i="12"/>
  <c r="C110"/>
  <c r="B109"/>
  <c r="C104" i="2"/>
  <c r="A104" s="1"/>
  <c r="D98"/>
  <c r="B101"/>
  <c r="A111" i="14" l="1"/>
  <c r="C112"/>
  <c r="B111"/>
  <c r="A112" i="15"/>
  <c r="C113"/>
  <c r="B112"/>
  <c r="C111" i="12"/>
  <c r="B110"/>
  <c r="A110"/>
  <c r="C105" i="2"/>
  <c r="A105" s="1"/>
  <c r="D99"/>
  <c r="D100"/>
  <c r="B102"/>
  <c r="C114" i="15" l="1"/>
  <c r="B113"/>
  <c r="A113"/>
  <c r="C113" i="14"/>
  <c r="B112"/>
  <c r="A112"/>
  <c r="B111" i="12"/>
  <c r="A111"/>
  <c r="C112"/>
  <c r="C106" i="2"/>
  <c r="A106" s="1"/>
  <c r="B103"/>
  <c r="A113" i="14" l="1"/>
  <c r="C114"/>
  <c r="B113"/>
  <c r="A114" i="15"/>
  <c r="C115"/>
  <c r="B114"/>
  <c r="B112" i="12"/>
  <c r="A112"/>
  <c r="C113"/>
  <c r="C107" i="2"/>
  <c r="A107" s="1"/>
  <c r="B104"/>
  <c r="D101"/>
  <c r="D102"/>
  <c r="C116" i="15" l="1"/>
  <c r="B115"/>
  <c r="A115"/>
  <c r="C115" i="14"/>
  <c r="B114"/>
  <c r="A114"/>
  <c r="A113" i="12"/>
  <c r="C114"/>
  <c r="B113"/>
  <c r="C108" i="2"/>
  <c r="A108" s="1"/>
  <c r="B105"/>
  <c r="D103"/>
  <c r="A115" i="14" l="1"/>
  <c r="C116"/>
  <c r="B115"/>
  <c r="A116" i="15"/>
  <c r="C117"/>
  <c r="B116"/>
  <c r="C115" i="12"/>
  <c r="B114"/>
  <c r="A114"/>
  <c r="C109" i="2"/>
  <c r="A109" s="1"/>
  <c r="B106"/>
  <c r="C118" i="15" l="1"/>
  <c r="B117"/>
  <c r="A117"/>
  <c r="C117" i="14"/>
  <c r="B116"/>
  <c r="A116"/>
  <c r="C116" i="12"/>
  <c r="B115"/>
  <c r="A115"/>
  <c r="D105" i="2"/>
  <c r="C110"/>
  <c r="A110" s="1"/>
  <c r="D104"/>
  <c r="B107"/>
  <c r="A117" i="14" l="1"/>
  <c r="C118"/>
  <c r="B117"/>
  <c r="A118" i="15"/>
  <c r="C119"/>
  <c r="B118"/>
  <c r="C117" i="12"/>
  <c r="B116"/>
  <c r="A116"/>
  <c r="C111" i="2"/>
  <c r="A111" s="1"/>
  <c r="B108"/>
  <c r="C120" i="15" l="1"/>
  <c r="B119"/>
  <c r="A119"/>
  <c r="C119" i="14"/>
  <c r="B118"/>
  <c r="A118"/>
  <c r="B117" i="12"/>
  <c r="C118"/>
  <c r="A117"/>
  <c r="C112" i="2"/>
  <c r="A112" s="1"/>
  <c r="B109"/>
  <c r="D106"/>
  <c r="D107"/>
  <c r="A119" i="14" l="1"/>
  <c r="C120"/>
  <c r="B119"/>
  <c r="A120" i="15"/>
  <c r="C121"/>
  <c r="B120"/>
  <c r="A118" i="12"/>
  <c r="C119"/>
  <c r="B118"/>
  <c r="C113" i="2"/>
  <c r="A113" s="1"/>
  <c r="B110"/>
  <c r="C122" i="15" l="1"/>
  <c r="B121"/>
  <c r="A121"/>
  <c r="C121" i="14"/>
  <c r="B120"/>
  <c r="A120"/>
  <c r="C120" i="12"/>
  <c r="B119"/>
  <c r="A119"/>
  <c r="C114" i="2"/>
  <c r="A114" s="1"/>
  <c r="D109"/>
  <c r="B111"/>
  <c r="D108"/>
  <c r="A121" i="14" l="1"/>
  <c r="C122"/>
  <c r="B121"/>
  <c r="A122" i="15"/>
  <c r="C123"/>
  <c r="B122"/>
  <c r="B120" i="12"/>
  <c r="A120"/>
  <c r="C121"/>
  <c r="C115" i="2"/>
  <c r="A115" s="1"/>
  <c r="D110"/>
  <c r="B112"/>
  <c r="C124" i="15" l="1"/>
  <c r="B123"/>
  <c r="A123"/>
  <c r="C123" i="14"/>
  <c r="B122"/>
  <c r="A122"/>
  <c r="B121" i="12"/>
  <c r="A121"/>
  <c r="C122"/>
  <c r="C116" i="2"/>
  <c r="A116" s="1"/>
  <c r="D111"/>
  <c r="B113"/>
  <c r="A123" i="14" l="1"/>
  <c r="C124"/>
  <c r="B123"/>
  <c r="A124" i="15"/>
  <c r="C125"/>
  <c r="B124"/>
  <c r="A122" i="12"/>
  <c r="C123"/>
  <c r="B122"/>
  <c r="C117" i="2"/>
  <c r="A117" s="1"/>
  <c r="B114"/>
  <c r="C126" i="15" l="1"/>
  <c r="B125"/>
  <c r="A125"/>
  <c r="C125" i="14"/>
  <c r="B124"/>
  <c r="A124"/>
  <c r="C124" i="12"/>
  <c r="B123"/>
  <c r="A123"/>
  <c r="C118" i="2"/>
  <c r="A118" s="1"/>
  <c r="D112"/>
  <c r="B115"/>
  <c r="A125" i="14" l="1"/>
  <c r="C126"/>
  <c r="B125"/>
  <c r="A126" i="15"/>
  <c r="C127"/>
  <c r="B126"/>
  <c r="B124" i="12"/>
  <c r="A124"/>
  <c r="C125"/>
  <c r="C119" i="2"/>
  <c r="A119" s="1"/>
  <c r="D114"/>
  <c r="D113"/>
  <c r="B116"/>
  <c r="C128" i="15" l="1"/>
  <c r="B127"/>
  <c r="A127"/>
  <c r="C127" i="14"/>
  <c r="B126"/>
  <c r="A126"/>
  <c r="B125" i="12"/>
  <c r="A125"/>
  <c r="C126"/>
  <c r="C120" i="2"/>
  <c r="A120" s="1"/>
  <c r="B117"/>
  <c r="D115"/>
  <c r="A127" i="14" l="1"/>
  <c r="C128"/>
  <c r="B127"/>
  <c r="A128" i="15"/>
  <c r="C129"/>
  <c r="B128"/>
  <c r="A126" i="12"/>
  <c r="C127"/>
  <c r="B126"/>
  <c r="C121" i="2"/>
  <c r="A121" s="1"/>
  <c r="B118"/>
  <c r="D116"/>
  <c r="C130" i="15" l="1"/>
  <c r="B129"/>
  <c r="A129"/>
  <c r="C129" i="14"/>
  <c r="B128"/>
  <c r="A128"/>
  <c r="C128" i="12"/>
  <c r="B127"/>
  <c r="A127"/>
  <c r="C122" i="2"/>
  <c r="A122" s="1"/>
  <c r="D117"/>
  <c r="B119"/>
  <c r="A129" i="14" l="1"/>
  <c r="C130"/>
  <c r="B129"/>
  <c r="C131" i="15"/>
  <c r="A130"/>
  <c r="B130"/>
  <c r="B128" i="12"/>
  <c r="A128"/>
  <c r="C129"/>
  <c r="C123" i="2"/>
  <c r="A123" s="1"/>
  <c r="B120"/>
  <c r="C132" i="15" l="1"/>
  <c r="A131"/>
  <c r="B131"/>
  <c r="C131" i="14"/>
  <c r="B130"/>
  <c r="A130"/>
  <c r="B129" i="12"/>
  <c r="A129"/>
  <c r="C130"/>
  <c r="C124" i="2"/>
  <c r="A124" s="1"/>
  <c r="B121"/>
  <c r="D118"/>
  <c r="A131" i="14" l="1"/>
  <c r="C132"/>
  <c r="B131"/>
  <c r="C133" i="15"/>
  <c r="B132"/>
  <c r="A132"/>
  <c r="A130" i="12"/>
  <c r="C131"/>
  <c r="B130"/>
  <c r="D120" i="2"/>
  <c r="C125"/>
  <c r="A125" s="1"/>
  <c r="D119"/>
  <c r="B122"/>
  <c r="C133" i="14" l="1"/>
  <c r="B132"/>
  <c r="A132"/>
  <c r="C134" i="15"/>
  <c r="B133"/>
  <c r="A133"/>
  <c r="C132" i="12"/>
  <c r="B131"/>
  <c r="A131"/>
  <c r="C126" i="2"/>
  <c r="A126" s="1"/>
  <c r="B123"/>
  <c r="A134" i="15" l="1"/>
  <c r="C135"/>
  <c r="B134"/>
  <c r="A133" i="14"/>
  <c r="C134"/>
  <c r="B133"/>
  <c r="B132" i="12"/>
  <c r="A132"/>
  <c r="C133"/>
  <c r="C127" i="2"/>
  <c r="A127" s="1"/>
  <c r="D121"/>
  <c r="B124"/>
  <c r="D122"/>
  <c r="C135" i="14" l="1"/>
  <c r="B134"/>
  <c r="A134"/>
  <c r="C136" i="15"/>
  <c r="B135"/>
  <c r="A135"/>
  <c r="B133" i="12"/>
  <c r="A133"/>
  <c r="C134"/>
  <c r="C128" i="2"/>
  <c r="A128" s="1"/>
  <c r="B125"/>
  <c r="A136" i="15" l="1"/>
  <c r="C137"/>
  <c r="B136"/>
  <c r="A135" i="14"/>
  <c r="C136"/>
  <c r="B135"/>
  <c r="A134" i="12"/>
  <c r="C135"/>
  <c r="B134"/>
  <c r="C129" i="2"/>
  <c r="A129" s="1"/>
  <c r="D123"/>
  <c r="B126"/>
  <c r="D124"/>
  <c r="C137" i="14" l="1"/>
  <c r="B136"/>
  <c r="A136"/>
  <c r="C138" i="15"/>
  <c r="B137"/>
  <c r="A137"/>
  <c r="C136" i="12"/>
  <c r="B135"/>
  <c r="A135"/>
  <c r="C130" i="2"/>
  <c r="A130" s="1"/>
  <c r="B127"/>
  <c r="A138" i="15" l="1"/>
  <c r="C139"/>
  <c r="B138"/>
  <c r="A137" i="14"/>
  <c r="C138"/>
  <c r="B137"/>
  <c r="B136" i="12"/>
  <c r="A136"/>
  <c r="C137"/>
  <c r="D126" i="2"/>
  <c r="C131"/>
  <c r="A131" s="1"/>
  <c r="B128"/>
  <c r="D125"/>
  <c r="C139" i="14" l="1"/>
  <c r="B138"/>
  <c r="A138"/>
  <c r="C140" i="15"/>
  <c r="B139"/>
  <c r="A139"/>
  <c r="B137" i="12"/>
  <c r="A137"/>
  <c r="C138"/>
  <c r="C132" i="2"/>
  <c r="A132" s="1"/>
  <c r="B129"/>
  <c r="A140" i="15" l="1"/>
  <c r="C141"/>
  <c r="B140"/>
  <c r="A139" i="14"/>
  <c r="C140"/>
  <c r="B139"/>
  <c r="A138" i="12"/>
  <c r="C139"/>
  <c r="B138"/>
  <c r="C133" i="2"/>
  <c r="A133" s="1"/>
  <c r="B130"/>
  <c r="D127"/>
  <c r="C141" i="14" l="1"/>
  <c r="B140"/>
  <c r="A140"/>
  <c r="C142" i="15"/>
  <c r="B141"/>
  <c r="A141"/>
  <c r="C140" i="12"/>
  <c r="B139"/>
  <c r="A139"/>
  <c r="C134" i="2"/>
  <c r="A134" s="1"/>
  <c r="B131"/>
  <c r="D128"/>
  <c r="D129"/>
  <c r="A142" i="15" l="1"/>
  <c r="C143"/>
  <c r="B142"/>
  <c r="A141" i="14"/>
  <c r="C142"/>
  <c r="B141"/>
  <c r="B140" i="12"/>
  <c r="A140"/>
  <c r="C141"/>
  <c r="C135" i="2"/>
  <c r="A135" s="1"/>
  <c r="B132"/>
  <c r="D130"/>
  <c r="C143" i="14" l="1"/>
  <c r="B142"/>
  <c r="A142"/>
  <c r="C144" i="15"/>
  <c r="B143"/>
  <c r="A143"/>
  <c r="B141" i="12"/>
  <c r="A141"/>
  <c r="C142"/>
  <c r="C136" i="2"/>
  <c r="A136" s="1"/>
  <c r="D131"/>
  <c r="B133"/>
  <c r="A144" i="15" l="1"/>
  <c r="C145"/>
  <c r="B144"/>
  <c r="A143" i="14"/>
  <c r="C144"/>
  <c r="B143"/>
  <c r="A142" i="12"/>
  <c r="C143"/>
  <c r="B142"/>
  <c r="C137" i="2"/>
  <c r="A137" s="1"/>
  <c r="B134"/>
  <c r="D132"/>
  <c r="C145" i="14" l="1"/>
  <c r="B144"/>
  <c r="A144"/>
  <c r="C146" i="15"/>
  <c r="B145"/>
  <c r="A145"/>
  <c r="C144" i="12"/>
  <c r="B143"/>
  <c r="A143"/>
  <c r="C138" i="2"/>
  <c r="A138" s="1"/>
  <c r="B135"/>
  <c r="A146" i="15" l="1"/>
  <c r="C147"/>
  <c r="B146"/>
  <c r="A145" i="14"/>
  <c r="C146"/>
  <c r="B145"/>
  <c r="B144" i="12"/>
  <c r="A144"/>
  <c r="C145"/>
  <c r="C139" i="2"/>
  <c r="A139" s="1"/>
  <c r="B136"/>
  <c r="D133"/>
  <c r="C147" i="14" l="1"/>
  <c r="B146"/>
  <c r="A146"/>
  <c r="C148" i="15"/>
  <c r="B147"/>
  <c r="A147"/>
  <c r="B145" i="12"/>
  <c r="A145"/>
  <c r="C146"/>
  <c r="C140" i="2"/>
  <c r="A140" s="1"/>
  <c r="B137"/>
  <c r="D134"/>
  <c r="D135"/>
  <c r="A148" i="15" l="1"/>
  <c r="C149"/>
  <c r="B148"/>
  <c r="A147" i="14"/>
  <c r="C148"/>
  <c r="B147"/>
  <c r="A146" i="12"/>
  <c r="C147"/>
  <c r="B146"/>
  <c r="C141" i="2"/>
  <c r="A141" s="1"/>
  <c r="B138"/>
  <c r="C149" i="14" l="1"/>
  <c r="B148"/>
  <c r="A148"/>
  <c r="C150" i="15"/>
  <c r="B149"/>
  <c r="A149"/>
  <c r="C148" i="12"/>
  <c r="B147"/>
  <c r="A147"/>
  <c r="C142" i="2"/>
  <c r="A142" s="1"/>
  <c r="D136"/>
  <c r="B139"/>
  <c r="D137"/>
  <c r="A149" i="14" l="1"/>
  <c r="C150"/>
  <c r="B149"/>
  <c r="A150" i="15"/>
  <c r="C151"/>
  <c r="B150"/>
  <c r="B148" i="12"/>
  <c r="A148"/>
  <c r="C149"/>
  <c r="C143" i="2"/>
  <c r="A143" s="1"/>
  <c r="B140"/>
  <c r="C152" i="15" l="1"/>
  <c r="B151"/>
  <c r="A151"/>
  <c r="C151" i="14"/>
  <c r="B150"/>
  <c r="A150"/>
  <c r="B149" i="12"/>
  <c r="A149"/>
  <c r="C150"/>
  <c r="C144" i="2"/>
  <c r="A144" s="1"/>
  <c r="B141"/>
  <c r="D138"/>
  <c r="A151" i="14" l="1"/>
  <c r="C152"/>
  <c r="B151"/>
  <c r="A152" i="15"/>
  <c r="C153"/>
  <c r="B152"/>
  <c r="A150" i="12"/>
  <c r="C151"/>
  <c r="B150"/>
  <c r="D140" i="2"/>
  <c r="C145"/>
  <c r="A145" s="1"/>
  <c r="D139"/>
  <c r="B142"/>
  <c r="C154" i="15" l="1"/>
  <c r="B153"/>
  <c r="A153"/>
  <c r="C153" i="14"/>
  <c r="B152"/>
  <c r="A152"/>
  <c r="C152" i="12"/>
  <c r="B151"/>
  <c r="A151"/>
  <c r="C146" i="2"/>
  <c r="A146" s="1"/>
  <c r="B143"/>
  <c r="A153" i="14" l="1"/>
  <c r="C154"/>
  <c r="B153"/>
  <c r="A154" i="15"/>
  <c r="C155"/>
  <c r="B154"/>
  <c r="B152" i="12"/>
  <c r="A152"/>
  <c r="C153"/>
  <c r="C147" i="2"/>
  <c r="A147" s="1"/>
  <c r="B144"/>
  <c r="D141"/>
  <c r="C156" i="15" l="1"/>
  <c r="B155"/>
  <c r="A155"/>
  <c r="C155" i="14"/>
  <c r="B154"/>
  <c r="A154"/>
  <c r="B153" i="12"/>
  <c r="A153"/>
  <c r="C154"/>
  <c r="C148" i="2"/>
  <c r="A148" s="1"/>
  <c r="D142"/>
  <c r="B145"/>
  <c r="A155" i="14" l="1"/>
  <c r="C156"/>
  <c r="B155"/>
  <c r="A156" i="15"/>
  <c r="C157"/>
  <c r="B156"/>
  <c r="A154" i="12"/>
  <c r="C155"/>
  <c r="B154"/>
  <c r="C149" i="2"/>
  <c r="A149" s="1"/>
  <c r="D143"/>
  <c r="B146"/>
  <c r="C158" i="15" l="1"/>
  <c r="B157"/>
  <c r="A157"/>
  <c r="C157" i="14"/>
  <c r="B156"/>
  <c r="A156"/>
  <c r="C156" i="12"/>
  <c r="B155"/>
  <c r="A155"/>
  <c r="C150" i="2"/>
  <c r="A150" s="1"/>
  <c r="D144"/>
  <c r="B147"/>
  <c r="D145"/>
  <c r="A157" i="14" l="1"/>
  <c r="C158"/>
  <c r="B157"/>
  <c r="A158" i="15"/>
  <c r="C159"/>
  <c r="B158"/>
  <c r="B156" i="12"/>
  <c r="A156"/>
  <c r="C157"/>
  <c r="C151" i="2"/>
  <c r="A151" s="1"/>
  <c r="B148"/>
  <c r="C160" i="15" l="1"/>
  <c r="B159"/>
  <c r="A159"/>
  <c r="C159" i="14"/>
  <c r="B158"/>
  <c r="A158"/>
  <c r="B157" i="12"/>
  <c r="A157"/>
  <c r="C158"/>
  <c r="C152" i="2"/>
  <c r="A152" s="1"/>
  <c r="B149"/>
  <c r="D146"/>
  <c r="A159" i="14" l="1"/>
  <c r="C160"/>
  <c r="B159"/>
  <c r="A160" i="15"/>
  <c r="C161"/>
  <c r="B160"/>
  <c r="A158" i="12"/>
  <c r="C159"/>
  <c r="B158"/>
  <c r="D148" i="2"/>
  <c r="C153"/>
  <c r="A153" s="1"/>
  <c r="B150"/>
  <c r="D147"/>
  <c r="C162" i="15" l="1"/>
  <c r="B161"/>
  <c r="A161"/>
  <c r="C161" i="14"/>
  <c r="B160"/>
  <c r="A160"/>
  <c r="C160" i="12"/>
  <c r="B159"/>
  <c r="A159"/>
  <c r="C154" i="2"/>
  <c r="A154" s="1"/>
  <c r="B151"/>
  <c r="A161" i="14" l="1"/>
  <c r="C162"/>
  <c r="B161"/>
  <c r="A162" i="15"/>
  <c r="C163"/>
  <c r="B162"/>
  <c r="B160" i="12"/>
  <c r="A160"/>
  <c r="C161"/>
  <c r="C155" i="2"/>
  <c r="A155" s="1"/>
  <c r="D150"/>
  <c r="B152"/>
  <c r="D149"/>
  <c r="C164" i="15" l="1"/>
  <c r="B163"/>
  <c r="A163"/>
  <c r="C163" i="14"/>
  <c r="B162"/>
  <c r="A162"/>
  <c r="B161" i="12"/>
  <c r="A161"/>
  <c r="C162"/>
  <c r="C156" i="2"/>
  <c r="A156" s="1"/>
  <c r="B153"/>
  <c r="A163" i="14" l="1"/>
  <c r="C164"/>
  <c r="B163"/>
  <c r="A164" i="15"/>
  <c r="C165"/>
  <c r="B164"/>
  <c r="A162" i="12"/>
  <c r="C163"/>
  <c r="B162"/>
  <c r="C157" i="2"/>
  <c r="A157" s="1"/>
  <c r="B154"/>
  <c r="D151"/>
  <c r="D152"/>
  <c r="C166" i="15" l="1"/>
  <c r="B165"/>
  <c r="A165"/>
  <c r="C165" i="14"/>
  <c r="B164"/>
  <c r="A164"/>
  <c r="C164" i="12"/>
  <c r="B163"/>
  <c r="A163"/>
  <c r="C158" i="2"/>
  <c r="A158" s="1"/>
  <c r="D153"/>
  <c r="B155"/>
  <c r="A165" i="14" l="1"/>
  <c r="C166"/>
  <c r="B165"/>
  <c r="A166" i="15"/>
  <c r="C167"/>
  <c r="B166"/>
  <c r="B164" i="12"/>
  <c r="A164"/>
  <c r="C165"/>
  <c r="C159" i="2"/>
  <c r="A159" s="1"/>
  <c r="B156"/>
  <c r="C168" i="15" l="1"/>
  <c r="B167"/>
  <c r="A167"/>
  <c r="C167" i="14"/>
  <c r="B166"/>
  <c r="A166"/>
  <c r="B165" i="12"/>
  <c r="A165"/>
  <c r="C166"/>
  <c r="C160" i="2"/>
  <c r="A160" s="1"/>
  <c r="B157"/>
  <c r="D154"/>
  <c r="A167" i="14" l="1"/>
  <c r="C168"/>
  <c r="B167"/>
  <c r="A168" i="15"/>
  <c r="C169"/>
  <c r="B168"/>
  <c r="A166" i="12"/>
  <c r="C167"/>
  <c r="B166"/>
  <c r="C161" i="2"/>
  <c r="A161" s="1"/>
  <c r="B158"/>
  <c r="D155"/>
  <c r="C170" i="15" l="1"/>
  <c r="B169"/>
  <c r="A169"/>
  <c r="C169" i="14"/>
  <c r="B168"/>
  <c r="A168"/>
  <c r="C168" i="12"/>
  <c r="B167"/>
  <c r="A167"/>
  <c r="C162" i="2"/>
  <c r="A162" s="1"/>
  <c r="D156"/>
  <c r="B159"/>
  <c r="A169" i="14" l="1"/>
  <c r="C170"/>
  <c r="B169"/>
  <c r="A170" i="15"/>
  <c r="C171"/>
  <c r="B170"/>
  <c r="B168" i="12"/>
  <c r="A168"/>
  <c r="C169"/>
  <c r="C163" i="2"/>
  <c r="A163" s="1"/>
  <c r="B160"/>
  <c r="D157"/>
  <c r="D158"/>
  <c r="C172" i="15" l="1"/>
  <c r="B171"/>
  <c r="A171"/>
  <c r="C171" i="14"/>
  <c r="B170"/>
  <c r="A170"/>
  <c r="B169" i="12"/>
  <c r="A169"/>
  <c r="C170"/>
  <c r="C164" i="2"/>
  <c r="A164" s="1"/>
  <c r="B161"/>
  <c r="D159"/>
  <c r="A171" i="14" l="1"/>
  <c r="C172"/>
  <c r="B171"/>
  <c r="A172" i="15"/>
  <c r="C173"/>
  <c r="B172"/>
  <c r="A170" i="12"/>
  <c r="C171"/>
  <c r="B170"/>
  <c r="C165" i="2"/>
  <c r="A165" s="1"/>
  <c r="B162"/>
  <c r="D160"/>
  <c r="C174" i="15" l="1"/>
  <c r="B173"/>
  <c r="A173"/>
  <c r="C173" i="14"/>
  <c r="B172"/>
  <c r="A172"/>
  <c r="C172" i="12"/>
  <c r="B171"/>
  <c r="A171"/>
  <c r="D161" i="2"/>
  <c r="C166"/>
  <c r="A166" s="1"/>
  <c r="B163"/>
  <c r="A173" i="14" l="1"/>
  <c r="C174"/>
  <c r="B173"/>
  <c r="A174" i="15"/>
  <c r="C175"/>
  <c r="B174"/>
  <c r="B172" i="12"/>
  <c r="A172"/>
  <c r="C173"/>
  <c r="C167" i="2"/>
  <c r="A167" s="1"/>
  <c r="B164"/>
  <c r="C176" i="15" l="1"/>
  <c r="B175"/>
  <c r="A175"/>
  <c r="C175" i="14"/>
  <c r="B174"/>
  <c r="A174"/>
  <c r="B173" i="12"/>
  <c r="A173"/>
  <c r="C174"/>
  <c r="C168" i="2"/>
  <c r="A168" s="1"/>
  <c r="D162"/>
  <c r="D163"/>
  <c r="B165"/>
  <c r="A175" i="14" l="1"/>
  <c r="C176"/>
  <c r="B175"/>
  <c r="A176" i="15"/>
  <c r="C177"/>
  <c r="B176"/>
  <c r="A174" i="12"/>
  <c r="C175"/>
  <c r="B174"/>
  <c r="C169" i="2"/>
  <c r="A169" s="1"/>
  <c r="D164"/>
  <c r="B166"/>
  <c r="C178" i="15" l="1"/>
  <c r="B177"/>
  <c r="A177"/>
  <c r="C177" i="14"/>
  <c r="B176"/>
  <c r="A176"/>
  <c r="C176" i="12"/>
  <c r="B175"/>
  <c r="A175"/>
  <c r="C170" i="2"/>
  <c r="A170" s="1"/>
  <c r="B167"/>
  <c r="D165"/>
  <c r="A177" i="14" l="1"/>
  <c r="C178"/>
  <c r="B177"/>
  <c r="A178" i="15"/>
  <c r="C179"/>
  <c r="B178"/>
  <c r="B176" i="12"/>
  <c r="A176"/>
  <c r="C177"/>
  <c r="C171" i="2"/>
  <c r="A171" s="1"/>
  <c r="B168"/>
  <c r="C180" i="15" l="1"/>
  <c r="B179"/>
  <c r="A179"/>
  <c r="C179" i="14"/>
  <c r="B178"/>
  <c r="A178"/>
  <c r="B177" i="12"/>
  <c r="A177"/>
  <c r="C178"/>
  <c r="C172" i="2"/>
  <c r="A172" s="1"/>
  <c r="B169"/>
  <c r="D166"/>
  <c r="A179" i="14" l="1"/>
  <c r="C180"/>
  <c r="B179"/>
  <c r="A180" i="15"/>
  <c r="C181"/>
  <c r="B180"/>
  <c r="A178" i="12"/>
  <c r="C179"/>
  <c r="B178"/>
  <c r="D168" i="2"/>
  <c r="C173"/>
  <c r="A173" s="1"/>
  <c r="B170"/>
  <c r="D167"/>
  <c r="C182" i="15" l="1"/>
  <c r="B181"/>
  <c r="A181"/>
  <c r="C181" i="14"/>
  <c r="B180"/>
  <c r="A180"/>
  <c r="C180" i="12"/>
  <c r="B179"/>
  <c r="A179"/>
  <c r="C174" i="2"/>
  <c r="A174" s="1"/>
  <c r="B171"/>
  <c r="A181" i="14" l="1"/>
  <c r="C182"/>
  <c r="B181"/>
  <c r="A182" i="15"/>
  <c r="C183"/>
  <c r="B182"/>
  <c r="B180" i="12"/>
  <c r="A180"/>
  <c r="C181"/>
  <c r="C175" i="2"/>
  <c r="A175" s="1"/>
  <c r="B172"/>
  <c r="D169"/>
  <c r="D170"/>
  <c r="C184" i="15" l="1"/>
  <c r="B183"/>
  <c r="A183"/>
  <c r="C183" i="14"/>
  <c r="B182"/>
  <c r="A182"/>
  <c r="B181" i="12"/>
  <c r="A181"/>
  <c r="C182"/>
  <c r="C176" i="2"/>
  <c r="A176" s="1"/>
  <c r="D171"/>
  <c r="B173"/>
  <c r="A183" i="14" l="1"/>
  <c r="C184"/>
  <c r="B183"/>
  <c r="A184" i="15"/>
  <c r="C185"/>
  <c r="B184"/>
  <c r="A182" i="12"/>
  <c r="C183"/>
  <c r="B182"/>
  <c r="C177" i="2"/>
  <c r="A177" s="1"/>
  <c r="B174"/>
  <c r="D172"/>
  <c r="C186" i="15" l="1"/>
  <c r="B185"/>
  <c r="A185"/>
  <c r="C185" i="14"/>
  <c r="B184"/>
  <c r="A184"/>
  <c r="C184" i="12"/>
  <c r="B183"/>
  <c r="A183"/>
  <c r="C178" i="2"/>
  <c r="A178" s="1"/>
  <c r="B175"/>
  <c r="A185" i="14" l="1"/>
  <c r="C186"/>
  <c r="B185"/>
  <c r="A186" i="15"/>
  <c r="C187"/>
  <c r="B186"/>
  <c r="B184" i="12"/>
  <c r="A184"/>
  <c r="C185"/>
  <c r="C179" i="2"/>
  <c r="A179" s="1"/>
  <c r="B176"/>
  <c r="D174"/>
  <c r="D173"/>
  <c r="C188" i="15" l="1"/>
  <c r="B187"/>
  <c r="A187"/>
  <c r="C187" i="14"/>
  <c r="B186"/>
  <c r="A186"/>
  <c r="B185" i="12"/>
  <c r="A185"/>
  <c r="C186"/>
  <c r="C180" i="2"/>
  <c r="A180" s="1"/>
  <c r="B177"/>
  <c r="A187" i="14" l="1"/>
  <c r="C188"/>
  <c r="B187"/>
  <c r="A188" i="15"/>
  <c r="C189"/>
  <c r="B188"/>
  <c r="A186" i="12"/>
  <c r="C187"/>
  <c r="B186"/>
  <c r="C181" i="2"/>
  <c r="A181" s="1"/>
  <c r="D175"/>
  <c r="B178"/>
  <c r="C190" i="15" l="1"/>
  <c r="B189"/>
  <c r="A189"/>
  <c r="C189" i="14"/>
  <c r="B188"/>
  <c r="A188"/>
  <c r="C188" i="12"/>
  <c r="B187"/>
  <c r="A187"/>
  <c r="D176" i="2"/>
  <c r="C182"/>
  <c r="A182" s="1"/>
  <c r="B179"/>
  <c r="A189" i="14" l="1"/>
  <c r="C190"/>
  <c r="B189"/>
  <c r="A190" i="15"/>
  <c r="C191"/>
  <c r="B190"/>
  <c r="B188" i="12"/>
  <c r="A188"/>
  <c r="C189"/>
  <c r="C183" i="2"/>
  <c r="A183" s="1"/>
  <c r="B180"/>
  <c r="D177"/>
  <c r="C192" i="15" l="1"/>
  <c r="B191"/>
  <c r="A191"/>
  <c r="C191" i="14"/>
  <c r="B190"/>
  <c r="A190"/>
  <c r="B189" i="12"/>
  <c r="A189"/>
  <c r="C190"/>
  <c r="C184" i="2"/>
  <c r="A184" s="1"/>
  <c r="B181"/>
  <c r="D178"/>
  <c r="D179"/>
  <c r="A191" i="14" l="1"/>
  <c r="C192"/>
  <c r="B191"/>
  <c r="A192" i="15"/>
  <c r="C193"/>
  <c r="B192"/>
  <c r="A190" i="12"/>
  <c r="C191"/>
  <c r="B190"/>
  <c r="C185" i="2"/>
  <c r="A185" s="1"/>
  <c r="D180"/>
  <c r="B182"/>
  <c r="C194" i="15" l="1"/>
  <c r="B193"/>
  <c r="A193"/>
  <c r="C193" i="14"/>
  <c r="B192"/>
  <c r="A192"/>
  <c r="C192" i="12"/>
  <c r="B191"/>
  <c r="A191"/>
  <c r="C186" i="2"/>
  <c r="A186" s="1"/>
  <c r="B183"/>
  <c r="D181"/>
  <c r="A193" i="14" l="1"/>
  <c r="C194"/>
  <c r="B193"/>
  <c r="A194" i="15"/>
  <c r="C195"/>
  <c r="B194"/>
  <c r="B192" i="12"/>
  <c r="A192"/>
  <c r="C193"/>
  <c r="D182" i="2"/>
  <c r="C187"/>
  <c r="A187" s="1"/>
  <c r="B184"/>
  <c r="C196" i="15" l="1"/>
  <c r="B195"/>
  <c r="A195"/>
  <c r="C195" i="14"/>
  <c r="B194"/>
  <c r="A194"/>
  <c r="B193" i="12"/>
  <c r="A193"/>
  <c r="C194"/>
  <c r="D183" i="2"/>
  <c r="C188"/>
  <c r="A188" s="1"/>
  <c r="B185"/>
  <c r="A195" i="14" l="1"/>
  <c r="C196"/>
  <c r="B195"/>
  <c r="A196" i="15"/>
  <c r="C197"/>
  <c r="B196"/>
  <c r="A194" i="12"/>
  <c r="C195"/>
  <c r="B194"/>
  <c r="C189" i="2"/>
  <c r="A189" s="1"/>
  <c r="D184"/>
  <c r="B186"/>
  <c r="C198" i="15" l="1"/>
  <c r="B197"/>
  <c r="A197"/>
  <c r="C197" i="14"/>
  <c r="B196"/>
  <c r="A196"/>
  <c r="C196" i="12"/>
  <c r="B195"/>
  <c r="A195"/>
  <c r="C190" i="2"/>
  <c r="A190" s="1"/>
  <c r="B187"/>
  <c r="D185"/>
  <c r="A197" i="14" l="1"/>
  <c r="C198"/>
  <c r="B197"/>
  <c r="A198" i="15"/>
  <c r="C199"/>
  <c r="B198"/>
  <c r="B196" i="12"/>
  <c r="A196"/>
  <c r="C197"/>
  <c r="C191" i="2"/>
  <c r="A191" s="1"/>
  <c r="D186"/>
  <c r="B188"/>
  <c r="C200" i="15" l="1"/>
  <c r="B199"/>
  <c r="A199"/>
  <c r="C199" i="14"/>
  <c r="B198"/>
  <c r="A198"/>
  <c r="B197" i="12"/>
  <c r="A197"/>
  <c r="C198"/>
  <c r="C192" i="2"/>
  <c r="A192" s="1"/>
  <c r="B189"/>
  <c r="D187"/>
  <c r="A199" i="14" l="1"/>
  <c r="C200"/>
  <c r="B199"/>
  <c r="A200" i="15"/>
  <c r="C201"/>
  <c r="B200"/>
  <c r="A198" i="12"/>
  <c r="C199"/>
  <c r="B198"/>
  <c r="C193" i="2"/>
  <c r="A193" s="1"/>
  <c r="B190"/>
  <c r="C202" i="15" l="1"/>
  <c r="B201"/>
  <c r="A201"/>
  <c r="C201" i="14"/>
  <c r="B200"/>
  <c r="A200"/>
  <c r="C200" i="12"/>
  <c r="B199"/>
  <c r="A199"/>
  <c r="C194" i="2"/>
  <c r="A194" s="1"/>
  <c r="D188"/>
  <c r="B191"/>
  <c r="A201" i="14" l="1"/>
  <c r="C202"/>
  <c r="B201"/>
  <c r="A202" i="15"/>
  <c r="C203"/>
  <c r="B202"/>
  <c r="B200" i="12"/>
  <c r="A200"/>
  <c r="C201"/>
  <c r="D190" i="2"/>
  <c r="C195"/>
  <c r="A195" s="1"/>
  <c r="B192"/>
  <c r="D189"/>
  <c r="C204" i="15" l="1"/>
  <c r="B203"/>
  <c r="A203"/>
  <c r="C203" i="14"/>
  <c r="B202"/>
  <c r="A202"/>
  <c r="C202" i="12"/>
  <c r="B201"/>
  <c r="A201"/>
  <c r="C196" i="2"/>
  <c r="A196" s="1"/>
  <c r="B193"/>
  <c r="D191"/>
  <c r="A203" i="14" l="1"/>
  <c r="C204"/>
  <c r="B203"/>
  <c r="A204" i="15"/>
  <c r="C205"/>
  <c r="B204"/>
  <c r="A202" i="12"/>
  <c r="C203"/>
  <c r="B202"/>
  <c r="C197" i="2"/>
  <c r="A197" s="1"/>
  <c r="D192"/>
  <c r="B194"/>
  <c r="C206" i="15" l="1"/>
  <c r="B205"/>
  <c r="A205"/>
  <c r="C205" i="14"/>
  <c r="B204"/>
  <c r="A204"/>
  <c r="C204" i="12"/>
  <c r="B203"/>
  <c r="A203"/>
  <c r="C198" i="2"/>
  <c r="A198" s="1"/>
  <c r="B195"/>
  <c r="A205" i="14" l="1"/>
  <c r="C206"/>
  <c r="B205"/>
  <c r="A206" i="15"/>
  <c r="C207"/>
  <c r="B206"/>
  <c r="B204" i="12"/>
  <c r="A204"/>
  <c r="C205"/>
  <c r="C199" i="2"/>
  <c r="A199" s="1"/>
  <c r="B196"/>
  <c r="D193"/>
  <c r="D194"/>
  <c r="C208" i="15" l="1"/>
  <c r="B207"/>
  <c r="A207"/>
  <c r="C207" i="14"/>
  <c r="B206"/>
  <c r="A206"/>
  <c r="B205" i="12"/>
  <c r="A205"/>
  <c r="C206"/>
  <c r="C200" i="2"/>
  <c r="A200" s="1"/>
  <c r="B197"/>
  <c r="D195"/>
  <c r="A207" i="14" l="1"/>
  <c r="C208"/>
  <c r="B207"/>
  <c r="A208" i="15"/>
  <c r="C209"/>
  <c r="B208"/>
  <c r="A206" i="12"/>
  <c r="C207"/>
  <c r="B206"/>
  <c r="C201" i="2"/>
  <c r="A201" s="1"/>
  <c r="B198"/>
  <c r="C210" i="15" l="1"/>
  <c r="B209"/>
  <c r="A209"/>
  <c r="C209" i="14"/>
  <c r="B208"/>
  <c r="A208"/>
  <c r="C208" i="12"/>
  <c r="B207"/>
  <c r="A207"/>
  <c r="C202" i="2"/>
  <c r="A202" s="1"/>
  <c r="B199"/>
  <c r="D196"/>
  <c r="A209" i="14" l="1"/>
  <c r="C210"/>
  <c r="B209"/>
  <c r="A210" i="15"/>
  <c r="C211"/>
  <c r="B210"/>
  <c r="B208" i="12"/>
  <c r="A208"/>
  <c r="C209"/>
  <c r="C203" i="2"/>
  <c r="A203" s="1"/>
  <c r="D197"/>
  <c r="B200"/>
  <c r="C212" i="15" l="1"/>
  <c r="B211"/>
  <c r="A211"/>
  <c r="C211" i="14"/>
  <c r="B210"/>
  <c r="A210"/>
  <c r="B209" i="12"/>
  <c r="A209"/>
  <c r="C210"/>
  <c r="C204" i="2"/>
  <c r="A204" s="1"/>
  <c r="D198"/>
  <c r="B201"/>
  <c r="A211" i="14" l="1"/>
  <c r="C212"/>
  <c r="B211"/>
  <c r="A212" i="15"/>
  <c r="C213"/>
  <c r="B212"/>
  <c r="A210" i="12"/>
  <c r="C211"/>
  <c r="B210"/>
  <c r="C205" i="2"/>
  <c r="A205" s="1"/>
  <c r="B202"/>
  <c r="D199"/>
  <c r="C214" i="15" l="1"/>
  <c r="B213"/>
  <c r="A213"/>
  <c r="C213" i="14"/>
  <c r="B212"/>
  <c r="A212"/>
  <c r="C212" i="12"/>
  <c r="B211"/>
  <c r="A211"/>
  <c r="C206" i="2"/>
  <c r="A206" s="1"/>
  <c r="B203"/>
  <c r="D200"/>
  <c r="D201"/>
  <c r="A213" i="14" l="1"/>
  <c r="C214"/>
  <c r="B213"/>
  <c r="A214" i="15"/>
  <c r="C215"/>
  <c r="B214"/>
  <c r="B212" i="12"/>
  <c r="A212"/>
  <c r="C213"/>
  <c r="C207" i="2"/>
  <c r="A207" s="1"/>
  <c r="D202"/>
  <c r="B204"/>
  <c r="C216" i="15" l="1"/>
  <c r="B215"/>
  <c r="A215"/>
  <c r="C215" i="14"/>
  <c r="B214"/>
  <c r="A214"/>
  <c r="B213" i="12"/>
  <c r="A213"/>
  <c r="C214"/>
  <c r="C208" i="2"/>
  <c r="A208" s="1"/>
  <c r="B205"/>
  <c r="A215" i="14" l="1"/>
  <c r="C216"/>
  <c r="B215"/>
  <c r="A216" i="15"/>
  <c r="C217"/>
  <c r="B216"/>
  <c r="A214" i="12"/>
  <c r="C215"/>
  <c r="B214"/>
  <c r="C209" i="2"/>
  <c r="A209" s="1"/>
  <c r="B206"/>
  <c r="D203"/>
  <c r="C218" i="15" l="1"/>
  <c r="B217"/>
  <c r="A217"/>
  <c r="C217" i="14"/>
  <c r="B216"/>
  <c r="A216"/>
  <c r="C216" i="12"/>
  <c r="B215"/>
  <c r="A215"/>
  <c r="C210" i="2"/>
  <c r="A210" s="1"/>
  <c r="D204"/>
  <c r="B207"/>
  <c r="D205"/>
  <c r="A217" i="14" l="1"/>
  <c r="C218"/>
  <c r="B217"/>
  <c r="A218" i="15"/>
  <c r="C219"/>
  <c r="B218"/>
  <c r="B216" i="12"/>
  <c r="A216"/>
  <c r="C217"/>
  <c r="C211" i="2"/>
  <c r="A211" s="1"/>
  <c r="B208"/>
  <c r="D206"/>
  <c r="C220" i="15" l="1"/>
  <c r="B219"/>
  <c r="A219"/>
  <c r="C219" i="14"/>
  <c r="B218"/>
  <c r="A218"/>
  <c r="B217" i="12"/>
  <c r="A217"/>
  <c r="C218"/>
  <c r="C212" i="2"/>
  <c r="A212" s="1"/>
  <c r="B209"/>
  <c r="D207"/>
  <c r="A219" i="14" l="1"/>
  <c r="C220"/>
  <c r="B219"/>
  <c r="A220" i="15"/>
  <c r="C221"/>
  <c r="B220"/>
  <c r="A218" i="12"/>
  <c r="C219"/>
  <c r="B218"/>
  <c r="C213" i="2"/>
  <c r="A213" s="1"/>
  <c r="B210"/>
  <c r="C222" i="15" l="1"/>
  <c r="B221"/>
  <c r="A221"/>
  <c r="C221" i="14"/>
  <c r="B220"/>
  <c r="A220"/>
  <c r="C220" i="12"/>
  <c r="B219"/>
  <c r="A219"/>
  <c r="C214" i="2"/>
  <c r="A214" s="1"/>
  <c r="D208"/>
  <c r="B211"/>
  <c r="A221" i="14" l="1"/>
  <c r="C222"/>
  <c r="B221"/>
  <c r="A222" i="15"/>
  <c r="C223"/>
  <c r="B222"/>
  <c r="B220" i="12"/>
  <c r="A220"/>
  <c r="C221"/>
  <c r="C215" i="2"/>
  <c r="A215" s="1"/>
  <c r="D209"/>
  <c r="B212"/>
  <c r="C224" i="15" l="1"/>
  <c r="B223"/>
  <c r="A223"/>
  <c r="C223" i="14"/>
  <c r="B222"/>
  <c r="A222"/>
  <c r="B221" i="12"/>
  <c r="A221"/>
  <c r="C222"/>
  <c r="C216" i="2"/>
  <c r="A216" s="1"/>
  <c r="B213"/>
  <c r="D210"/>
  <c r="A223" i="14" l="1"/>
  <c r="C224"/>
  <c r="B223"/>
  <c r="A224" i="15"/>
  <c r="C225"/>
  <c r="B224"/>
  <c r="A222" i="12"/>
  <c r="C223"/>
  <c r="B222"/>
  <c r="D211" i="2"/>
  <c r="C217"/>
  <c r="A217" s="1"/>
  <c r="D212"/>
  <c r="B214"/>
  <c r="C226" i="15" l="1"/>
  <c r="B225"/>
  <c r="A225"/>
  <c r="C225" i="14"/>
  <c r="B224"/>
  <c r="A224"/>
  <c r="C224" i="12"/>
  <c r="B223"/>
  <c r="A223"/>
  <c r="C218" i="2"/>
  <c r="A218" s="1"/>
  <c r="B215"/>
  <c r="D213"/>
  <c r="A225" i="14" l="1"/>
  <c r="C226"/>
  <c r="B225"/>
  <c r="A226" i="15"/>
  <c r="C227"/>
  <c r="B226"/>
  <c r="B224" i="12"/>
  <c r="A224"/>
  <c r="C225"/>
  <c r="C219" i="2"/>
  <c r="A219" s="1"/>
  <c r="B216"/>
  <c r="C228" i="15" l="1"/>
  <c r="B227"/>
  <c r="A227"/>
  <c r="C227" i="14"/>
  <c r="B226"/>
  <c r="A226"/>
  <c r="B225" i="12"/>
  <c r="A225"/>
  <c r="C226"/>
  <c r="C220" i="2"/>
  <c r="A220" s="1"/>
  <c r="B217"/>
  <c r="D214"/>
  <c r="A227" i="14" l="1"/>
  <c r="C228"/>
  <c r="B227"/>
  <c r="A228" i="15"/>
  <c r="C229"/>
  <c r="B228"/>
  <c r="A226" i="12"/>
  <c r="C227"/>
  <c r="B226"/>
  <c r="C221" i="2"/>
  <c r="A221" s="1"/>
  <c r="B218"/>
  <c r="D215"/>
  <c r="C230" i="15" l="1"/>
  <c r="B229"/>
  <c r="A229"/>
  <c r="C229" i="14"/>
  <c r="B228"/>
  <c r="A228"/>
  <c r="C228" i="12"/>
  <c r="B227"/>
  <c r="A227"/>
  <c r="D217" i="2"/>
  <c r="C222"/>
  <c r="A222" s="1"/>
  <c r="D216"/>
  <c r="B219"/>
  <c r="A229" i="14" l="1"/>
  <c r="C230"/>
  <c r="B229"/>
  <c r="A230" i="15"/>
  <c r="C231"/>
  <c r="B230"/>
  <c r="B228" i="12"/>
  <c r="A228"/>
  <c r="C229"/>
  <c r="C223" i="2"/>
  <c r="A223" s="1"/>
  <c r="B220"/>
  <c r="C232" i="15" l="1"/>
  <c r="B231"/>
  <c r="A231"/>
  <c r="C231" i="14"/>
  <c r="B230"/>
  <c r="A230"/>
  <c r="B229" i="12"/>
  <c r="A229"/>
  <c r="C230"/>
  <c r="C224" i="2"/>
  <c r="A224" s="1"/>
  <c r="D218"/>
  <c r="B221"/>
  <c r="D219"/>
  <c r="A231" i="14" l="1"/>
  <c r="C232"/>
  <c r="B231"/>
  <c r="A232" i="15"/>
  <c r="C233"/>
  <c r="B232"/>
  <c r="A230" i="12"/>
  <c r="C231"/>
  <c r="B230"/>
  <c r="C225" i="2"/>
  <c r="A225" s="1"/>
  <c r="B222"/>
  <c r="C234" i="15" l="1"/>
  <c r="B233"/>
  <c r="A233"/>
  <c r="C233" i="14"/>
  <c r="B232"/>
  <c r="A232"/>
  <c r="C232" i="12"/>
  <c r="B231"/>
  <c r="A231"/>
  <c r="C226" i="2"/>
  <c r="A226" s="1"/>
  <c r="D220"/>
  <c r="B223"/>
  <c r="A233" i="14" l="1"/>
  <c r="C234"/>
  <c r="B233"/>
  <c r="A234" i="15"/>
  <c r="C235"/>
  <c r="B234"/>
  <c r="B232" i="12"/>
  <c r="A232"/>
  <c r="C233"/>
  <c r="C227" i="2"/>
  <c r="A227" s="1"/>
  <c r="D222"/>
  <c r="D221"/>
  <c r="B224"/>
  <c r="C236" i="15" l="1"/>
  <c r="B235"/>
  <c r="A235"/>
  <c r="C235" i="14"/>
  <c r="B234"/>
  <c r="A234"/>
  <c r="B233" i="12"/>
  <c r="A233"/>
  <c r="C234"/>
  <c r="C228" i="2"/>
  <c r="A228" s="1"/>
  <c r="B225"/>
  <c r="D223"/>
  <c r="A235" i="14" l="1"/>
  <c r="C236"/>
  <c r="B235"/>
  <c r="A236" i="15"/>
  <c r="C237"/>
  <c r="B236"/>
  <c r="A234" i="12"/>
  <c r="C235"/>
  <c r="B234"/>
  <c r="C229" i="2"/>
  <c r="A229" s="1"/>
  <c r="B226"/>
  <c r="C238" i="15" l="1"/>
  <c r="B237"/>
  <c r="A237"/>
  <c r="C237" i="14"/>
  <c r="B236"/>
  <c r="A236"/>
  <c r="C236" i="12"/>
  <c r="B235"/>
  <c r="A235"/>
  <c r="D225" i="2"/>
  <c r="C230"/>
  <c r="A230" s="1"/>
  <c r="B227"/>
  <c r="D224"/>
  <c r="A237" i="14" l="1"/>
  <c r="C238"/>
  <c r="B237"/>
  <c r="C239" i="15"/>
  <c r="A238"/>
  <c r="B238"/>
  <c r="B236" i="12"/>
  <c r="A236"/>
  <c r="C237"/>
  <c r="C231" i="2"/>
  <c r="A231" s="1"/>
  <c r="D226"/>
  <c r="B228"/>
  <c r="C240" i="15" l="1"/>
  <c r="B239"/>
  <c r="A239"/>
  <c r="C239" i="14"/>
  <c r="B238"/>
  <c r="A238"/>
  <c r="B237" i="12"/>
  <c r="A237"/>
  <c r="C238"/>
  <c r="C232" i="2"/>
  <c r="A232" s="1"/>
  <c r="B229"/>
  <c r="D227"/>
  <c r="A239" i="14" l="1"/>
  <c r="C240"/>
  <c r="B239"/>
  <c r="A240" i="15"/>
  <c r="C241"/>
  <c r="B240"/>
  <c r="A238" i="12"/>
  <c r="C239"/>
  <c r="B238"/>
  <c r="C233" i="2"/>
  <c r="A233" s="1"/>
  <c r="B230"/>
  <c r="C242" i="15" l="1"/>
  <c r="B241"/>
  <c r="A241"/>
  <c r="C241" i="14"/>
  <c r="B240"/>
  <c r="A240"/>
  <c r="C240" i="12"/>
  <c r="B239"/>
  <c r="A239"/>
  <c r="C234" i="2"/>
  <c r="A234" s="1"/>
  <c r="D228"/>
  <c r="B231"/>
  <c r="A241" i="14" l="1"/>
  <c r="C242"/>
  <c r="B241"/>
  <c r="A242" i="15"/>
  <c r="C243"/>
  <c r="B242"/>
  <c r="B240" i="12"/>
  <c r="A240"/>
  <c r="C241"/>
  <c r="C235" i="2"/>
  <c r="A235" s="1"/>
  <c r="B232"/>
  <c r="D229"/>
  <c r="C244" i="15" l="1"/>
  <c r="B243"/>
  <c r="A243"/>
  <c r="C243" i="14"/>
  <c r="B242"/>
  <c r="A242"/>
  <c r="B241" i="12"/>
  <c r="A241"/>
  <c r="C242"/>
  <c r="C236" i="2"/>
  <c r="A236" s="1"/>
  <c r="B233"/>
  <c r="D230"/>
  <c r="A243" i="14" l="1"/>
  <c r="C244"/>
  <c r="B243"/>
  <c r="A244" i="15"/>
  <c r="C245"/>
  <c r="B244"/>
  <c r="A242" i="12"/>
  <c r="C243"/>
  <c r="B242"/>
  <c r="C237" i="2"/>
  <c r="A237" s="1"/>
  <c r="D231"/>
  <c r="B234"/>
  <c r="C246" i="15" l="1"/>
  <c r="B245"/>
  <c r="A245"/>
  <c r="C245" i="14"/>
  <c r="B244"/>
  <c r="A244"/>
  <c r="C244" i="12"/>
  <c r="B243"/>
  <c r="A243"/>
  <c r="C238" i="2"/>
  <c r="A238" s="1"/>
  <c r="D232"/>
  <c r="B235"/>
  <c r="A245" i="14" l="1"/>
  <c r="C246"/>
  <c r="B245"/>
  <c r="A246" i="15"/>
  <c r="C247"/>
  <c r="B246"/>
  <c r="B244" i="12"/>
  <c r="A244"/>
  <c r="C245"/>
  <c r="C239" i="2"/>
  <c r="A239" s="1"/>
  <c r="D233"/>
  <c r="B236"/>
  <c r="D234"/>
  <c r="C248" i="15" l="1"/>
  <c r="B247"/>
  <c r="A247"/>
  <c r="C247" i="14"/>
  <c r="B246"/>
  <c r="A246"/>
  <c r="B245" i="12"/>
  <c r="A245"/>
  <c r="C246"/>
  <c r="C240" i="2"/>
  <c r="A240" s="1"/>
  <c r="B237"/>
  <c r="D235"/>
  <c r="A247" i="14" l="1"/>
  <c r="C248"/>
  <c r="B247"/>
  <c r="A248" i="15"/>
  <c r="C249"/>
  <c r="B248"/>
  <c r="A246" i="12"/>
  <c r="C247"/>
  <c r="B246"/>
  <c r="C241" i="2"/>
  <c r="A241" s="1"/>
  <c r="B238"/>
  <c r="C250" i="15" l="1"/>
  <c r="B249"/>
  <c r="A249"/>
  <c r="C249" i="14"/>
  <c r="B248"/>
  <c r="A248"/>
  <c r="C248" i="12"/>
  <c r="B247"/>
  <c r="A247"/>
  <c r="C242" i="2"/>
  <c r="A242" s="1"/>
  <c r="B239"/>
  <c r="D236"/>
  <c r="A249" i="14" l="1"/>
  <c r="C250"/>
  <c r="B249"/>
  <c r="A250" i="15"/>
  <c r="C251"/>
  <c r="B250"/>
  <c r="B248" i="12"/>
  <c r="A248"/>
  <c r="C249"/>
  <c r="C243" i="2"/>
  <c r="A243" s="1"/>
  <c r="D237"/>
  <c r="B240"/>
  <c r="C252" i="15" l="1"/>
  <c r="B251"/>
  <c r="A251"/>
  <c r="C251" i="14"/>
  <c r="B250"/>
  <c r="A250"/>
  <c r="B249" i="12"/>
  <c r="A249"/>
  <c r="C250"/>
  <c r="C244" i="2"/>
  <c r="A244" s="1"/>
  <c r="B241"/>
  <c r="D238"/>
  <c r="A251" i="14" l="1"/>
  <c r="C252"/>
  <c r="B251"/>
  <c r="A252" i="15"/>
  <c r="C253"/>
  <c r="B252"/>
  <c r="A250" i="12"/>
  <c r="C251"/>
  <c r="B250"/>
  <c r="C245" i="2"/>
  <c r="A245" s="1"/>
  <c r="B242"/>
  <c r="D240"/>
  <c r="D239"/>
  <c r="C254" i="15" l="1"/>
  <c r="B253"/>
  <c r="A253"/>
  <c r="C253" i="14"/>
  <c r="B252"/>
  <c r="A252"/>
  <c r="C252" i="12"/>
  <c r="B251"/>
  <c r="A251"/>
  <c r="C246" i="2"/>
  <c r="A246" s="1"/>
  <c r="D241"/>
  <c r="B243"/>
  <c r="A253" i="14" l="1"/>
  <c r="C254"/>
  <c r="B253"/>
  <c r="A254" i="15"/>
  <c r="C255"/>
  <c r="B254"/>
  <c r="B252" i="12"/>
  <c r="A252"/>
  <c r="C253"/>
  <c r="C247" i="2"/>
  <c r="A247" s="1"/>
  <c r="B244"/>
  <c r="D242"/>
  <c r="C256" i="15" l="1"/>
  <c r="B255"/>
  <c r="A255"/>
  <c r="C255" i="14"/>
  <c r="B254"/>
  <c r="A254"/>
  <c r="B253" i="12"/>
  <c r="A253"/>
  <c r="C254"/>
  <c r="C248" i="2"/>
  <c r="A248" s="1"/>
  <c r="B245"/>
  <c r="D243"/>
  <c r="A255" i="14" l="1"/>
  <c r="C256"/>
  <c r="B255"/>
  <c r="A256" i="15"/>
  <c r="C257"/>
  <c r="B256"/>
  <c r="A254" i="12"/>
  <c r="C255"/>
  <c r="B254"/>
  <c r="C249" i="2"/>
  <c r="A249" s="1"/>
  <c r="B246"/>
  <c r="C258" i="15" l="1"/>
  <c r="B257"/>
  <c r="A257"/>
  <c r="C257" i="14"/>
  <c r="B256"/>
  <c r="A256"/>
  <c r="C256" i="12"/>
  <c r="B255"/>
  <c r="A255"/>
  <c r="C250" i="2"/>
  <c r="A250" s="1"/>
  <c r="D244"/>
  <c r="B247"/>
  <c r="A257" i="14" l="1"/>
  <c r="C258"/>
  <c r="B257"/>
  <c r="A258" i="15"/>
  <c r="C259"/>
  <c r="B258"/>
  <c r="B256" i="12"/>
  <c r="A256"/>
  <c r="C257"/>
  <c r="C251" i="2"/>
  <c r="A251" s="1"/>
  <c r="D245"/>
  <c r="B248"/>
  <c r="C260" i="15" l="1"/>
  <c r="B259"/>
  <c r="A259"/>
  <c r="C259" i="14"/>
  <c r="B258"/>
  <c r="A258"/>
  <c r="B257" i="12"/>
  <c r="A257"/>
  <c r="C258"/>
  <c r="C252" i="2"/>
  <c r="A252" s="1"/>
  <c r="B249"/>
  <c r="D246"/>
  <c r="D247"/>
  <c r="A259" i="14" l="1"/>
  <c r="C260"/>
  <c r="B259"/>
  <c r="A260" i="15"/>
  <c r="C261"/>
  <c r="B260"/>
  <c r="A258" i="12"/>
  <c r="C259"/>
  <c r="B258"/>
  <c r="C253" i="2"/>
  <c r="A253" s="1"/>
  <c r="D248"/>
  <c r="B250"/>
  <c r="C262" i="15" l="1"/>
  <c r="B261"/>
  <c r="A261"/>
  <c r="C261" i="14"/>
  <c r="B260"/>
  <c r="A260"/>
  <c r="C260" i="12"/>
  <c r="B259"/>
  <c r="A259"/>
  <c r="C254" i="2"/>
  <c r="A254" s="1"/>
  <c r="B251"/>
  <c r="A261" i="14" l="1"/>
  <c r="C262"/>
  <c r="B261"/>
  <c r="A262" i="15"/>
  <c r="C263"/>
  <c r="B262"/>
  <c r="B260" i="12"/>
  <c r="A260"/>
  <c r="C261"/>
  <c r="C255" i="2"/>
  <c r="A255" s="1"/>
  <c r="D250"/>
  <c r="B252"/>
  <c r="D249"/>
  <c r="C264" i="15" l="1"/>
  <c r="B263"/>
  <c r="A263"/>
  <c r="C263" i="14"/>
  <c r="B262"/>
  <c r="A262"/>
  <c r="B261" i="12"/>
  <c r="A261"/>
  <c r="C262"/>
  <c r="C256" i="2"/>
  <c r="A256" s="1"/>
  <c r="B253"/>
  <c r="D251"/>
  <c r="A263" i="14" l="1"/>
  <c r="C264"/>
  <c r="B263"/>
  <c r="A264" i="15"/>
  <c r="C265"/>
  <c r="B264"/>
  <c r="A262" i="12"/>
  <c r="C263"/>
  <c r="B262"/>
  <c r="C257" i="2"/>
  <c r="A257" s="1"/>
  <c r="B254"/>
  <c r="C266" i="15" l="1"/>
  <c r="B265"/>
  <c r="A265"/>
  <c r="C265" i="14"/>
  <c r="B264"/>
  <c r="A264"/>
  <c r="C264" i="12"/>
  <c r="B263"/>
  <c r="A263"/>
  <c r="C258" i="2"/>
  <c r="A258" s="1"/>
  <c r="B255"/>
  <c r="D252"/>
  <c r="A265" i="14" l="1"/>
  <c r="C266"/>
  <c r="B265"/>
  <c r="A266" i="15"/>
  <c r="C267"/>
  <c r="B266"/>
  <c r="B264" i="12"/>
  <c r="A264"/>
  <c r="C265"/>
  <c r="C259" i="2"/>
  <c r="A259" s="1"/>
  <c r="B256"/>
  <c r="D253"/>
  <c r="D254"/>
  <c r="C268" i="15" l="1"/>
  <c r="B267"/>
  <c r="A267"/>
  <c r="C267" i="14"/>
  <c r="B266"/>
  <c r="A266"/>
  <c r="B265" i="12"/>
  <c r="A265"/>
  <c r="C266"/>
  <c r="C260" i="2"/>
  <c r="A260" s="1"/>
  <c r="D255"/>
  <c r="B257"/>
  <c r="A267" i="14" l="1"/>
  <c r="C268"/>
  <c r="B267"/>
  <c r="A268" i="15"/>
  <c r="C269"/>
  <c r="B268"/>
  <c r="A266" i="12"/>
  <c r="C267"/>
  <c r="B266"/>
  <c r="C261" i="2"/>
  <c r="A261" s="1"/>
  <c r="B258"/>
  <c r="C270" i="15" l="1"/>
  <c r="B269"/>
  <c r="A269"/>
  <c r="C269" i="14"/>
  <c r="B268"/>
  <c r="A268"/>
  <c r="C268" i="12"/>
  <c r="B267"/>
  <c r="A267"/>
  <c r="C262" i="2"/>
  <c r="A262" s="1"/>
  <c r="D256"/>
  <c r="B259"/>
  <c r="D257"/>
  <c r="A269" i="14" l="1"/>
  <c r="C270"/>
  <c r="B269"/>
  <c r="A270" i="15"/>
  <c r="C271"/>
  <c r="B270"/>
  <c r="B268" i="12"/>
  <c r="A268"/>
  <c r="C269"/>
  <c r="C263" i="2"/>
  <c r="A263" s="1"/>
  <c r="B260"/>
  <c r="C272" i="15" l="1"/>
  <c r="B271"/>
  <c r="A271"/>
  <c r="C271" i="14"/>
  <c r="B270"/>
  <c r="A270"/>
  <c r="B269" i="12"/>
  <c r="A269"/>
  <c r="C270"/>
  <c r="C264" i="2"/>
  <c r="A264" s="1"/>
  <c r="B261"/>
  <c r="D258"/>
  <c r="A271" i="14" l="1"/>
  <c r="C272"/>
  <c r="B271"/>
  <c r="A272" i="15"/>
  <c r="C273"/>
  <c r="B272"/>
  <c r="A270" i="12"/>
  <c r="C271"/>
  <c r="B270"/>
  <c r="C265" i="2"/>
  <c r="A265" s="1"/>
  <c r="D259"/>
  <c r="B262"/>
  <c r="C274" i="15" l="1"/>
  <c r="B273"/>
  <c r="A273"/>
  <c r="C273" i="14"/>
  <c r="B272"/>
  <c r="A272"/>
  <c r="C272" i="12"/>
  <c r="B271"/>
  <c r="A271"/>
  <c r="C266" i="2"/>
  <c r="A266" s="1"/>
  <c r="D260"/>
  <c r="B263"/>
  <c r="D261"/>
  <c r="A273" i="14" l="1"/>
  <c r="C274"/>
  <c r="B273"/>
  <c r="A274" i="15"/>
  <c r="C275"/>
  <c r="B274"/>
  <c r="B272" i="12"/>
  <c r="A272"/>
  <c r="C273"/>
  <c r="C267" i="2"/>
  <c r="A267" s="1"/>
  <c r="B264"/>
  <c r="C276" i="15" l="1"/>
  <c r="B275"/>
  <c r="A275"/>
  <c r="C275" i="14"/>
  <c r="B274"/>
  <c r="A274"/>
  <c r="B273" i="12"/>
  <c r="A273"/>
  <c r="C274"/>
  <c r="C268" i="2"/>
  <c r="A268" s="1"/>
  <c r="B265"/>
  <c r="D262"/>
  <c r="D263"/>
  <c r="A275" i="14" l="1"/>
  <c r="C276"/>
  <c r="B275"/>
  <c r="A276" i="15"/>
  <c r="C277"/>
  <c r="B276"/>
  <c r="A274" i="12"/>
  <c r="C275"/>
  <c r="B274"/>
  <c r="C269" i="2"/>
  <c r="A269" s="1"/>
  <c r="B266"/>
  <c r="D264"/>
  <c r="C278" i="15" l="1"/>
  <c r="B277"/>
  <c r="A277"/>
  <c r="C277" i="14"/>
  <c r="B276"/>
  <c r="A276"/>
  <c r="C276" i="12"/>
  <c r="B275"/>
  <c r="A275"/>
  <c r="C270" i="2"/>
  <c r="A270" s="1"/>
  <c r="B267"/>
  <c r="A277" i="14" l="1"/>
  <c r="C278"/>
  <c r="B277"/>
  <c r="A278" i="15"/>
  <c r="C279"/>
  <c r="B278"/>
  <c r="B276" i="12"/>
  <c r="A276"/>
  <c r="C277"/>
  <c r="C271" i="2"/>
  <c r="A271" s="1"/>
  <c r="B268"/>
  <c r="D265"/>
  <c r="C280" i="15" l="1"/>
  <c r="B279"/>
  <c r="A279"/>
  <c r="C279" i="14"/>
  <c r="B278"/>
  <c r="A278"/>
  <c r="B277" i="12"/>
  <c r="A277"/>
  <c r="C278"/>
  <c r="D267" i="2"/>
  <c r="C272"/>
  <c r="A272" s="1"/>
  <c r="D266"/>
  <c r="B269"/>
  <c r="A280" i="15" l="1"/>
  <c r="C281"/>
  <c r="B280"/>
  <c r="A279" i="14"/>
  <c r="C280"/>
  <c r="B279"/>
  <c r="A278" i="12"/>
  <c r="C279"/>
  <c r="B278"/>
  <c r="C273" i="2"/>
  <c r="A273" s="1"/>
  <c r="D268"/>
  <c r="B270"/>
  <c r="C281" i="14" l="1"/>
  <c r="B280"/>
  <c r="A280"/>
  <c r="C282" i="15"/>
  <c r="B281"/>
  <c r="A281"/>
  <c r="C280" i="12"/>
  <c r="B279"/>
  <c r="A279"/>
  <c r="C274" i="2"/>
  <c r="A274" s="1"/>
  <c r="B271"/>
  <c r="D269"/>
  <c r="A282" i="15" l="1"/>
  <c r="C283"/>
  <c r="B282"/>
  <c r="A281" i="14"/>
  <c r="C282"/>
  <c r="B281"/>
  <c r="B280" i="12"/>
  <c r="A280"/>
  <c r="C281"/>
  <c r="C275" i="2"/>
  <c r="A275" s="1"/>
  <c r="B272"/>
  <c r="C283" i="14" l="1"/>
  <c r="B282"/>
  <c r="A282"/>
  <c r="C284" i="15"/>
  <c r="B283"/>
  <c r="A283"/>
  <c r="B281" i="12"/>
  <c r="A281"/>
  <c r="C282"/>
  <c r="C276" i="2"/>
  <c r="A276" s="1"/>
  <c r="B273"/>
  <c r="D271"/>
  <c r="D270"/>
  <c r="A284" i="15" l="1"/>
  <c r="C285"/>
  <c r="B284"/>
  <c r="A283" i="14"/>
  <c r="C284"/>
  <c r="B283"/>
  <c r="A282" i="12"/>
  <c r="C283"/>
  <c r="B282"/>
  <c r="C277" i="2"/>
  <c r="A277" s="1"/>
  <c r="B274"/>
  <c r="D272"/>
  <c r="C285" i="14" l="1"/>
  <c r="B284"/>
  <c r="A284"/>
  <c r="C286" i="15"/>
  <c r="B285"/>
  <c r="A285"/>
  <c r="A283" i="12"/>
  <c r="C284"/>
  <c r="B283"/>
  <c r="C278" i="2"/>
  <c r="A278" s="1"/>
  <c r="B275"/>
  <c r="A286" i="15" l="1"/>
  <c r="C287"/>
  <c r="B286"/>
  <c r="A285" i="14"/>
  <c r="C286"/>
  <c r="B285"/>
  <c r="C285" i="12"/>
  <c r="B284"/>
  <c r="A284"/>
  <c r="C279" i="2"/>
  <c r="A279" s="1"/>
  <c r="B276"/>
  <c r="D273"/>
  <c r="C287" i="14" l="1"/>
  <c r="B286"/>
  <c r="A286"/>
  <c r="C288" i="15"/>
  <c r="B287"/>
  <c r="A287"/>
  <c r="B285" i="12"/>
  <c r="A285"/>
  <c r="C286"/>
  <c r="C280" i="2"/>
  <c r="A280" s="1"/>
  <c r="D274"/>
  <c r="B277"/>
  <c r="A288" i="15" l="1"/>
  <c r="C289"/>
  <c r="B288"/>
  <c r="A287" i="14"/>
  <c r="C288"/>
  <c r="B287"/>
  <c r="B286" i="12"/>
  <c r="A286"/>
  <c r="C287"/>
  <c r="C281" i="2"/>
  <c r="A281" s="1"/>
  <c r="D276"/>
  <c r="B278"/>
  <c r="D275"/>
  <c r="C289" i="14" l="1"/>
  <c r="B288"/>
  <c r="A288"/>
  <c r="C290" i="15"/>
  <c r="B289"/>
  <c r="A289"/>
  <c r="A287" i="12"/>
  <c r="C288"/>
  <c r="B287"/>
  <c r="C282" i="2"/>
  <c r="A282" s="1"/>
  <c r="B279"/>
  <c r="A289" i="14" l="1"/>
  <c r="C290"/>
  <c r="B289"/>
  <c r="A290" i="15"/>
  <c r="C291"/>
  <c r="B290"/>
  <c r="C289" i="12"/>
  <c r="B288"/>
  <c r="A288"/>
  <c r="C283" i="2"/>
  <c r="A283" s="1"/>
  <c r="B280"/>
  <c r="D277"/>
  <c r="C292" i="15" l="1"/>
  <c r="B291"/>
  <c r="A291"/>
  <c r="C291" i="14"/>
  <c r="B290"/>
  <c r="A290"/>
  <c r="B289" i="12"/>
  <c r="A289"/>
  <c r="C290"/>
  <c r="C284" i="2"/>
  <c r="A284" s="1"/>
  <c r="D278"/>
  <c r="B281"/>
  <c r="D279"/>
  <c r="A291" i="14" l="1"/>
  <c r="C292"/>
  <c r="B291"/>
  <c r="A292" i="15"/>
  <c r="C293"/>
  <c r="B292"/>
  <c r="B290" i="12"/>
  <c r="A290"/>
  <c r="C291"/>
  <c r="C285" i="2"/>
  <c r="A285" s="1"/>
  <c r="B282"/>
  <c r="C294" i="15" l="1"/>
  <c r="B293"/>
  <c r="A293"/>
  <c r="C293" i="14"/>
  <c r="B292"/>
  <c r="A292"/>
  <c r="A291" i="12"/>
  <c r="C292"/>
  <c r="B291"/>
  <c r="C286" i="2"/>
  <c r="A286" s="1"/>
  <c r="D280"/>
  <c r="B283"/>
  <c r="A293" i="14" l="1"/>
  <c r="C294"/>
  <c r="B293"/>
  <c r="A294" i="15"/>
  <c r="C295"/>
  <c r="B294"/>
  <c r="C293" i="12"/>
  <c r="B292"/>
  <c r="A292"/>
  <c r="C287" i="2"/>
  <c r="A287" s="1"/>
  <c r="D281"/>
  <c r="D282"/>
  <c r="B284"/>
  <c r="C296" i="15" l="1"/>
  <c r="B295"/>
  <c r="A295"/>
  <c r="C295" i="14"/>
  <c r="B294"/>
  <c r="A294"/>
  <c r="B293" i="12"/>
  <c r="A293"/>
  <c r="C294"/>
  <c r="C288" i="2"/>
  <c r="A288" s="1"/>
  <c r="D283"/>
  <c r="B285"/>
  <c r="A295" i="14" l="1"/>
  <c r="C296"/>
  <c r="B295"/>
  <c r="A296" i="15"/>
  <c r="C297"/>
  <c r="B296"/>
  <c r="B294" i="12"/>
  <c r="A294"/>
  <c r="C295"/>
  <c r="C289" i="2"/>
  <c r="A289" s="1"/>
  <c r="B286"/>
  <c r="C298" i="15" l="1"/>
  <c r="B297"/>
  <c r="A297"/>
  <c r="C297" i="14"/>
  <c r="B296"/>
  <c r="A296"/>
  <c r="A295" i="12"/>
  <c r="C296"/>
  <c r="B295"/>
  <c r="C290" i="2"/>
  <c r="A290" s="1"/>
  <c r="D284"/>
  <c r="B287"/>
  <c r="D285"/>
  <c r="A297" i="14" l="1"/>
  <c r="C298"/>
  <c r="B297"/>
  <c r="A298" i="15"/>
  <c r="C299"/>
  <c r="B298"/>
  <c r="C297" i="12"/>
  <c r="B296"/>
  <c r="A296"/>
  <c r="C291" i="2"/>
  <c r="A291" s="1"/>
  <c r="B288"/>
  <c r="C300" i="15" l="1"/>
  <c r="B299"/>
  <c r="A299"/>
  <c r="C299" i="14"/>
  <c r="B298"/>
  <c r="A298"/>
  <c r="B297" i="12"/>
  <c r="A297"/>
  <c r="C298"/>
  <c r="D287" i="2"/>
  <c r="C292"/>
  <c r="A292" s="1"/>
  <c r="B289"/>
  <c r="D286"/>
  <c r="A299" i="14" l="1"/>
  <c r="C300"/>
  <c r="B299"/>
  <c r="A300" i="15"/>
  <c r="C301"/>
  <c r="B300"/>
  <c r="B298" i="12"/>
  <c r="A298"/>
  <c r="C299"/>
  <c r="C293" i="2"/>
  <c r="A293" s="1"/>
  <c r="B290"/>
  <c r="C302" i="15" l="1"/>
  <c r="B301"/>
  <c r="A301"/>
  <c r="C301" i="14"/>
  <c r="B300"/>
  <c r="A300"/>
  <c r="A299" i="12"/>
  <c r="C300"/>
  <c r="B299"/>
  <c r="C294" i="2"/>
  <c r="A294" s="1"/>
  <c r="D288"/>
  <c r="D289"/>
  <c r="B291"/>
  <c r="A301" i="14" l="1"/>
  <c r="C302"/>
  <c r="B301"/>
  <c r="A302" i="15"/>
  <c r="C303"/>
  <c r="B302"/>
  <c r="C301" i="12"/>
  <c r="B300"/>
  <c r="A300"/>
  <c r="C295" i="2"/>
  <c r="A295" s="1"/>
  <c r="B292"/>
  <c r="C304" i="15" l="1"/>
  <c r="B303"/>
  <c r="A303"/>
  <c r="C303" i="14"/>
  <c r="B302"/>
  <c r="A302"/>
  <c r="B301" i="12"/>
  <c r="A301"/>
  <c r="C302"/>
  <c r="C296" i="2"/>
  <c r="A296" s="1"/>
  <c r="D290"/>
  <c r="D291"/>
  <c r="B293"/>
  <c r="A303" i="14" l="1"/>
  <c r="C304"/>
  <c r="B303"/>
  <c r="A304" i="15"/>
  <c r="C305"/>
  <c r="B304"/>
  <c r="B302" i="12"/>
  <c r="A302"/>
  <c r="C303"/>
  <c r="C297" i="2"/>
  <c r="A297" s="1"/>
  <c r="B294"/>
  <c r="D292"/>
  <c r="C306" i="15" l="1"/>
  <c r="B305"/>
  <c r="A305"/>
  <c r="C305" i="14"/>
  <c r="B304"/>
  <c r="A304"/>
  <c r="A303" i="12"/>
  <c r="C304"/>
  <c r="B303"/>
  <c r="C298" i="2"/>
  <c r="A298" s="1"/>
  <c r="B295"/>
  <c r="D293"/>
  <c r="A305" i="14" l="1"/>
  <c r="C306"/>
  <c r="B305"/>
  <c r="A306" i="15"/>
  <c r="C307"/>
  <c r="B306"/>
  <c r="C305" i="12"/>
  <c r="B304"/>
  <c r="A304"/>
  <c r="C299" i="2"/>
  <c r="A299" s="1"/>
  <c r="B296"/>
  <c r="C308" i="15" l="1"/>
  <c r="B307"/>
  <c r="A307"/>
  <c r="C307" i="14"/>
  <c r="B306"/>
  <c r="A306"/>
  <c r="B305" i="12"/>
  <c r="A305"/>
  <c r="C306"/>
  <c r="C300" i="2"/>
  <c r="A300" s="1"/>
  <c r="B297"/>
  <c r="D294"/>
  <c r="A307" i="14" l="1"/>
  <c r="C308"/>
  <c r="B307"/>
  <c r="A308" i="15"/>
  <c r="C309"/>
  <c r="B308"/>
  <c r="B306" i="12"/>
  <c r="A306"/>
  <c r="C307"/>
  <c r="C301" i="2"/>
  <c r="A301" s="1"/>
  <c r="D295"/>
  <c r="B298"/>
  <c r="C310" i="15" l="1"/>
  <c r="B309"/>
  <c r="A309"/>
  <c r="C309" i="14"/>
  <c r="B308"/>
  <c r="A308"/>
  <c r="A307" i="12"/>
  <c r="C308"/>
  <c r="B307"/>
  <c r="C302" i="2"/>
  <c r="A302" s="1"/>
  <c r="B299"/>
  <c r="D296"/>
  <c r="D297"/>
  <c r="A309" i="14" l="1"/>
  <c r="C310"/>
  <c r="B309"/>
  <c r="A310" i="15"/>
  <c r="C311"/>
  <c r="B310"/>
  <c r="C309" i="12"/>
  <c r="B308"/>
  <c r="A308"/>
  <c r="C303" i="2"/>
  <c r="A303" s="1"/>
  <c r="D298"/>
  <c r="B300"/>
  <c r="C312" i="15" l="1"/>
  <c r="B311"/>
  <c r="A311"/>
  <c r="C311" i="14"/>
  <c r="B310"/>
  <c r="A310"/>
  <c r="B309" i="12"/>
  <c r="A309"/>
  <c r="C310"/>
  <c r="C304" i="2"/>
  <c r="A304" s="1"/>
  <c r="B301"/>
  <c r="A311" i="14" l="1"/>
  <c r="C312"/>
  <c r="B311"/>
  <c r="A312" i="15"/>
  <c r="C313"/>
  <c r="B312"/>
  <c r="B310" i="12"/>
  <c r="A310"/>
  <c r="C311"/>
  <c r="C305" i="2"/>
  <c r="A305" s="1"/>
  <c r="D299"/>
  <c r="B302"/>
  <c r="D300"/>
  <c r="C314" i="15" l="1"/>
  <c r="B313"/>
  <c r="A313"/>
  <c r="C313" i="14"/>
  <c r="B312"/>
  <c r="A312"/>
  <c r="A311" i="12"/>
  <c r="C312"/>
  <c r="B311"/>
  <c r="C306" i="2"/>
  <c r="A306" s="1"/>
  <c r="B303"/>
  <c r="A313" i="14" l="1"/>
  <c r="C314"/>
  <c r="B313"/>
  <c r="A314" i="15"/>
  <c r="C315"/>
  <c r="B314"/>
  <c r="C313" i="12"/>
  <c r="B312"/>
  <c r="A312"/>
  <c r="D302" i="2"/>
  <c r="C307"/>
  <c r="A307" s="1"/>
  <c r="B304"/>
  <c r="D301"/>
  <c r="C316" i="15" l="1"/>
  <c r="B315"/>
  <c r="A315"/>
  <c r="C315" i="14"/>
  <c r="B314"/>
  <c r="A314"/>
  <c r="B313" i="12"/>
  <c r="A313"/>
  <c r="C314"/>
  <c r="C308" i="2"/>
  <c r="A308" s="1"/>
  <c r="B305"/>
  <c r="D303"/>
  <c r="A315" i="14" l="1"/>
  <c r="C316"/>
  <c r="B315"/>
  <c r="A316" i="15"/>
  <c r="C317"/>
  <c r="B316"/>
  <c r="B314" i="12"/>
  <c r="A314"/>
  <c r="C315"/>
  <c r="C309" i="2"/>
  <c r="A309" s="1"/>
  <c r="D304"/>
  <c r="B306"/>
  <c r="C318" i="15" l="1"/>
  <c r="B317"/>
  <c r="A317"/>
  <c r="C317" i="14"/>
  <c r="B316"/>
  <c r="A316"/>
  <c r="A315" i="12"/>
  <c r="C316"/>
  <c r="B315"/>
  <c r="C310" i="2"/>
  <c r="A310" s="1"/>
  <c r="B307"/>
  <c r="D305"/>
  <c r="A317" i="14" l="1"/>
  <c r="C318"/>
  <c r="B317"/>
  <c r="A318" i="15"/>
  <c r="C319"/>
  <c r="B318"/>
  <c r="C317" i="12"/>
  <c r="B316"/>
  <c r="A316"/>
  <c r="C311" i="2"/>
  <c r="A311" s="1"/>
  <c r="B308"/>
  <c r="C320" i="15" l="1"/>
  <c r="B319"/>
  <c r="A319"/>
  <c r="C319" i="14"/>
  <c r="B318"/>
  <c r="A318"/>
  <c r="B317" i="12"/>
  <c r="A317"/>
  <c r="C318"/>
  <c r="C312" i="2"/>
  <c r="A312" s="1"/>
  <c r="B309"/>
  <c r="D306"/>
  <c r="A319" i="14" l="1"/>
  <c r="C320"/>
  <c r="B319"/>
  <c r="A320" i="15"/>
  <c r="C321"/>
  <c r="B320"/>
  <c r="B318" i="12"/>
  <c r="A318"/>
  <c r="C319"/>
  <c r="C313" i="2"/>
  <c r="A313" s="1"/>
  <c r="D307"/>
  <c r="B310"/>
  <c r="C322" i="15" l="1"/>
  <c r="B321"/>
  <c r="A321"/>
  <c r="C321" i="14"/>
  <c r="B320"/>
  <c r="A320"/>
  <c r="A319" i="12"/>
  <c r="C320"/>
  <c r="B319"/>
  <c r="C314" i="2"/>
  <c r="A314" s="1"/>
  <c r="B311"/>
  <c r="D308"/>
  <c r="A321" i="14" l="1"/>
  <c r="C322"/>
  <c r="B321"/>
  <c r="A322" i="15"/>
  <c r="C323"/>
  <c r="B322"/>
  <c r="C321" i="12"/>
  <c r="B320"/>
  <c r="A320"/>
  <c r="D309" i="2"/>
  <c r="C315"/>
  <c r="A315" s="1"/>
  <c r="B312"/>
  <c r="C324" i="15" l="1"/>
  <c r="B323"/>
  <c r="A323"/>
  <c r="C323" i="14"/>
  <c r="B322"/>
  <c r="A322"/>
  <c r="B321" i="12"/>
  <c r="A321"/>
  <c r="C322"/>
  <c r="C316" i="2"/>
  <c r="A316" s="1"/>
  <c r="D310"/>
  <c r="B313"/>
  <c r="D311"/>
  <c r="A323" i="14" l="1"/>
  <c r="C324"/>
  <c r="B323"/>
  <c r="A324" i="15"/>
  <c r="C325"/>
  <c r="B324"/>
  <c r="B322" i="12"/>
  <c r="A322"/>
  <c r="C323"/>
  <c r="C317" i="2"/>
  <c r="A317" s="1"/>
  <c r="B314"/>
  <c r="C326" i="15" l="1"/>
  <c r="B325"/>
  <c r="A325"/>
  <c r="C325" i="14"/>
  <c r="B324"/>
  <c r="A324"/>
  <c r="A323" i="12"/>
  <c r="C324"/>
  <c r="B323"/>
  <c r="C318" i="2"/>
  <c r="A318" s="1"/>
  <c r="D313"/>
  <c r="D312"/>
  <c r="B315"/>
  <c r="A325" i="14" l="1"/>
  <c r="C326"/>
  <c r="B325"/>
  <c r="A326" i="15"/>
  <c r="C327"/>
  <c r="B326"/>
  <c r="C325" i="12"/>
  <c r="B324"/>
  <c r="A324"/>
  <c r="C319" i="2"/>
  <c r="A319" s="1"/>
  <c r="B316"/>
  <c r="C328" i="15" l="1"/>
  <c r="B327"/>
  <c r="A327"/>
  <c r="C327" i="14"/>
  <c r="B326"/>
  <c r="A326"/>
  <c r="B325" i="12"/>
  <c r="A325"/>
  <c r="C326"/>
  <c r="C320" i="2"/>
  <c r="A320" s="1"/>
  <c r="B317"/>
  <c r="D314"/>
  <c r="A327" i="14" l="1"/>
  <c r="C328"/>
  <c r="B327"/>
  <c r="A328" i="15"/>
  <c r="C329"/>
  <c r="B328"/>
  <c r="B326" i="12"/>
  <c r="A326"/>
  <c r="C327"/>
  <c r="D316" i="2"/>
  <c r="C321"/>
  <c r="A321" s="1"/>
  <c r="D315"/>
  <c r="B318"/>
  <c r="C330" i="15" l="1"/>
  <c r="B329"/>
  <c r="A329"/>
  <c r="C329" i="14"/>
  <c r="B328"/>
  <c r="A328"/>
  <c r="A327" i="12"/>
  <c r="C328"/>
  <c r="B327"/>
  <c r="C322" i="2"/>
  <c r="A322" s="1"/>
  <c r="B319"/>
  <c r="A329" i="14" l="1"/>
  <c r="C330"/>
  <c r="B329"/>
  <c r="A330" i="15"/>
  <c r="C331"/>
  <c r="B330"/>
  <c r="C329" i="12"/>
  <c r="B328"/>
  <c r="A328"/>
  <c r="C323" i="2"/>
  <c r="A323" s="1"/>
  <c r="B320"/>
  <c r="D317"/>
  <c r="D318"/>
  <c r="C332" i="15" l="1"/>
  <c r="B331"/>
  <c r="A331"/>
  <c r="C331" i="14"/>
  <c r="B330"/>
  <c r="A330"/>
  <c r="B329" i="12"/>
  <c r="A329"/>
  <c r="C330"/>
  <c r="C324" i="2"/>
  <c r="A324" s="1"/>
  <c r="B321"/>
  <c r="A331" i="14" l="1"/>
  <c r="C332"/>
  <c r="B331"/>
  <c r="A332" i="15"/>
  <c r="C333"/>
  <c r="B332"/>
  <c r="B330" i="12"/>
  <c r="A330"/>
  <c r="C331"/>
  <c r="C325" i="2"/>
  <c r="A325" s="1"/>
  <c r="B322"/>
  <c r="D319"/>
  <c r="C334" i="15" l="1"/>
  <c r="B333"/>
  <c r="A333"/>
  <c r="C333" i="14"/>
  <c r="B332"/>
  <c r="A332"/>
  <c r="A331" i="12"/>
  <c r="C332"/>
  <c r="B331"/>
  <c r="C326" i="2"/>
  <c r="A326" s="1"/>
  <c r="B323"/>
  <c r="D320"/>
  <c r="D321"/>
  <c r="A333" i="14" l="1"/>
  <c r="C334"/>
  <c r="B333"/>
  <c r="A334" i="15"/>
  <c r="C335"/>
  <c r="B334"/>
  <c r="C333" i="12"/>
  <c r="B332"/>
  <c r="A332"/>
  <c r="D322" i="2"/>
  <c r="C327"/>
  <c r="A327" s="1"/>
  <c r="B324"/>
  <c r="C336" i="15" l="1"/>
  <c r="B335"/>
  <c r="A335"/>
  <c r="C335" i="14"/>
  <c r="B334"/>
  <c r="A334"/>
  <c r="B333" i="12"/>
  <c r="A333"/>
  <c r="C334"/>
  <c r="C328" i="2"/>
  <c r="A328" s="1"/>
  <c r="B325"/>
  <c r="A335" i="14" l="1"/>
  <c r="C336"/>
  <c r="B335"/>
  <c r="A336" i="15"/>
  <c r="C337"/>
  <c r="B336"/>
  <c r="B334" i="12"/>
  <c r="A334"/>
  <c r="C335"/>
  <c r="C329" i="2"/>
  <c r="A329" s="1"/>
  <c r="D323"/>
  <c r="B326"/>
  <c r="C338" i="15" l="1"/>
  <c r="B337"/>
  <c r="A337"/>
  <c r="C337" i="14"/>
  <c r="B336"/>
  <c r="A336"/>
  <c r="A335" i="12"/>
  <c r="C336"/>
  <c r="B335"/>
  <c r="C330" i="2"/>
  <c r="A330" s="1"/>
  <c r="B327"/>
  <c r="D325"/>
  <c r="D324"/>
  <c r="A337" i="14" l="1"/>
  <c r="C338"/>
  <c r="B337"/>
  <c r="A338" i="15"/>
  <c r="C339"/>
  <c r="B338"/>
  <c r="C337" i="12"/>
  <c r="B336"/>
  <c r="A336"/>
  <c r="C331" i="2"/>
  <c r="A331" s="1"/>
  <c r="B328"/>
  <c r="C340" i="15" l="1"/>
  <c r="B339"/>
  <c r="A339"/>
  <c r="C339" i="14"/>
  <c r="B338"/>
  <c r="A338"/>
  <c r="B337" i="12"/>
  <c r="A337"/>
  <c r="C338"/>
  <c r="C332" i="2"/>
  <c r="A332" s="1"/>
  <c r="B329"/>
  <c r="D326"/>
  <c r="A339" i="14" l="1"/>
  <c r="C340"/>
  <c r="B339"/>
  <c r="A340" i="15"/>
  <c r="C341"/>
  <c r="B340"/>
  <c r="B338" i="12"/>
  <c r="A338"/>
  <c r="C339"/>
  <c r="C333" i="2"/>
  <c r="A333" s="1"/>
  <c r="D327"/>
  <c r="B330"/>
  <c r="D328"/>
  <c r="C342" i="15" l="1"/>
  <c r="B341"/>
  <c r="A341"/>
  <c r="C341" i="14"/>
  <c r="B340"/>
  <c r="A340"/>
  <c r="A339" i="12"/>
  <c r="C340"/>
  <c r="B339"/>
  <c r="C334" i="2"/>
  <c r="A334" s="1"/>
  <c r="B331"/>
  <c r="A341" i="14" l="1"/>
  <c r="C342"/>
  <c r="B341"/>
  <c r="A342" i="15"/>
  <c r="C343"/>
  <c r="B342"/>
  <c r="C341" i="12"/>
  <c r="B340"/>
  <c r="A340"/>
  <c r="C335" i="2"/>
  <c r="A335" s="1"/>
  <c r="D329"/>
  <c r="B332"/>
  <c r="C344" i="15" l="1"/>
  <c r="B343"/>
  <c r="A343"/>
  <c r="C343" i="14"/>
  <c r="B342"/>
  <c r="A342"/>
  <c r="B341" i="12"/>
  <c r="A341"/>
  <c r="C342"/>
  <c r="C336" i="2"/>
  <c r="A336" s="1"/>
  <c r="D330"/>
  <c r="B333"/>
  <c r="D331"/>
  <c r="A343" i="14" l="1"/>
  <c r="C344"/>
  <c r="B343"/>
  <c r="A344" i="15"/>
  <c r="C345"/>
  <c r="B344"/>
  <c r="B342" i="12"/>
  <c r="A342"/>
  <c r="C343"/>
  <c r="C337" i="2"/>
  <c r="A337" s="1"/>
  <c r="B334"/>
  <c r="D332"/>
  <c r="C346" i="15" l="1"/>
  <c r="B345"/>
  <c r="A345"/>
  <c r="C345" i="14"/>
  <c r="B344"/>
  <c r="A344"/>
  <c r="A343" i="12"/>
  <c r="C344"/>
  <c r="B343"/>
  <c r="C338" i="2"/>
  <c r="A338" s="1"/>
  <c r="B335"/>
  <c r="A345" i="14" l="1"/>
  <c r="C346"/>
  <c r="B345"/>
  <c r="A346" i="15"/>
  <c r="C347"/>
  <c r="B346"/>
  <c r="C345" i="12"/>
  <c r="B344"/>
  <c r="A344"/>
  <c r="C339" i="2"/>
  <c r="A339" s="1"/>
  <c r="D334"/>
  <c r="B336"/>
  <c r="D333"/>
  <c r="C348" i="15" l="1"/>
  <c r="B347"/>
  <c r="A347"/>
  <c r="C347" i="14"/>
  <c r="B346"/>
  <c r="A346"/>
  <c r="B345" i="12"/>
  <c r="A345"/>
  <c r="C346"/>
  <c r="C340" i="2"/>
  <c r="A340" s="1"/>
  <c r="B337"/>
  <c r="A348" i="15" l="1"/>
  <c r="C349"/>
  <c r="B348"/>
  <c r="A347" i="14"/>
  <c r="C348"/>
  <c r="B347"/>
  <c r="B346" i="12"/>
  <c r="A346"/>
  <c r="C347"/>
  <c r="D336" i="2"/>
  <c r="C341"/>
  <c r="A341" s="1"/>
  <c r="D335"/>
  <c r="B338"/>
  <c r="C349" i="14" l="1"/>
  <c r="B348"/>
  <c r="A348"/>
  <c r="C350" i="15"/>
  <c r="B349"/>
  <c r="A349"/>
  <c r="A347" i="12"/>
  <c r="C348"/>
  <c r="B347"/>
  <c r="C342" i="2"/>
  <c r="A342" s="1"/>
  <c r="B339"/>
  <c r="A350" i="15" l="1"/>
  <c r="C351"/>
  <c r="B350"/>
  <c r="A349" i="14"/>
  <c r="C350"/>
  <c r="B349"/>
  <c r="C349" i="12"/>
  <c r="B348"/>
  <c r="A348"/>
  <c r="C343" i="2"/>
  <c r="A343" s="1"/>
  <c r="D337"/>
  <c r="B340"/>
  <c r="C351" i="14" l="1"/>
  <c r="B350"/>
  <c r="A350"/>
  <c r="C352" i="15"/>
  <c r="B351"/>
  <c r="A351"/>
  <c r="B349" i="12"/>
  <c r="A349"/>
  <c r="C350"/>
  <c r="C344" i="2"/>
  <c r="A344" s="1"/>
  <c r="B341"/>
  <c r="D338"/>
  <c r="A352" i="15" l="1"/>
  <c r="C353"/>
  <c r="B352"/>
  <c r="A351" i="14"/>
  <c r="C352"/>
  <c r="B351"/>
  <c r="B350" i="12"/>
  <c r="A350"/>
  <c r="C351"/>
  <c r="C345" i="2"/>
  <c r="A345" s="1"/>
  <c r="D340"/>
  <c r="B342"/>
  <c r="D339"/>
  <c r="C353" i="14" l="1"/>
  <c r="B352"/>
  <c r="A352"/>
  <c r="C354" i="15"/>
  <c r="B353"/>
  <c r="A353"/>
  <c r="A351" i="12"/>
  <c r="C352"/>
  <c r="B351"/>
  <c r="C346" i="2"/>
  <c r="A346" s="1"/>
  <c r="B343"/>
  <c r="D341"/>
  <c r="A354" i="15" l="1"/>
  <c r="C355"/>
  <c r="B354"/>
  <c r="A353" i="14"/>
  <c r="C354"/>
  <c r="B353"/>
  <c r="C353" i="12"/>
  <c r="B352"/>
  <c r="A352"/>
  <c r="C347" i="2"/>
  <c r="A347" s="1"/>
  <c r="B344"/>
  <c r="C355" i="14" l="1"/>
  <c r="B354"/>
  <c r="A354"/>
  <c r="C356" i="15"/>
  <c r="B355"/>
  <c r="A355"/>
  <c r="B353" i="12"/>
  <c r="A353"/>
  <c r="C354"/>
  <c r="C348" i="2"/>
  <c r="A348" s="1"/>
  <c r="D342"/>
  <c r="B345"/>
  <c r="A356" i="15" l="1"/>
  <c r="C357"/>
  <c r="B356"/>
  <c r="A355" i="14"/>
  <c r="C356"/>
  <c r="B355"/>
  <c r="B354" i="12"/>
  <c r="A354"/>
  <c r="C355"/>
  <c r="D344" i="2"/>
  <c r="C349"/>
  <c r="A349" s="1"/>
  <c r="B346"/>
  <c r="D343"/>
  <c r="C357" i="14" l="1"/>
  <c r="B356"/>
  <c r="A356"/>
  <c r="C358" i="15"/>
  <c r="B357"/>
  <c r="A357"/>
  <c r="A355" i="12"/>
  <c r="C356"/>
  <c r="B355"/>
  <c r="C350" i="2"/>
  <c r="A350" s="1"/>
  <c r="B347"/>
  <c r="D345"/>
  <c r="A357" i="14" l="1"/>
  <c r="C358"/>
  <c r="B357"/>
  <c r="A358" i="15"/>
  <c r="C359"/>
  <c r="B358"/>
  <c r="C357" i="12"/>
  <c r="B356"/>
  <c r="A356"/>
  <c r="C351" i="2"/>
  <c r="A351" s="1"/>
  <c r="D346"/>
  <c r="B348"/>
  <c r="C360" i="15" l="1"/>
  <c r="B359"/>
  <c r="A359"/>
  <c r="C359" i="14"/>
  <c r="B358"/>
  <c r="A358"/>
  <c r="B357" i="12"/>
  <c r="A357"/>
  <c r="C358"/>
  <c r="C352" i="2"/>
  <c r="A352" s="1"/>
  <c r="B349"/>
  <c r="D347"/>
  <c r="A359" i="14" l="1"/>
  <c r="C360"/>
  <c r="B359"/>
  <c r="A360" i="15"/>
  <c r="C361"/>
  <c r="B360"/>
  <c r="B358" i="12"/>
  <c r="A358"/>
  <c r="C359"/>
  <c r="C353" i="2"/>
  <c r="A353" s="1"/>
  <c r="D348"/>
  <c r="B350"/>
  <c r="C362" i="15" l="1"/>
  <c r="B361"/>
  <c r="A361"/>
  <c r="C361" i="14"/>
  <c r="B360"/>
  <c r="A360"/>
  <c r="A359" i="12"/>
  <c r="C360"/>
  <c r="B359"/>
  <c r="C354" i="2"/>
  <c r="A354" s="1"/>
  <c r="B351"/>
  <c r="A361" i="14" l="1"/>
  <c r="C362"/>
  <c r="B361"/>
  <c r="A362" i="15"/>
  <c r="C363"/>
  <c r="B362"/>
  <c r="C361" i="12"/>
  <c r="B360"/>
  <c r="A360"/>
  <c r="D350" i="2"/>
  <c r="C355"/>
  <c r="A355" s="1"/>
  <c r="B352"/>
  <c r="D349"/>
  <c r="C364" i="15" l="1"/>
  <c r="B363"/>
  <c r="A363"/>
  <c r="C363" i="14"/>
  <c r="B362"/>
  <c r="A362"/>
  <c r="B361" i="12"/>
  <c r="A361"/>
  <c r="C362"/>
  <c r="C356" i="2"/>
  <c r="A356" s="1"/>
  <c r="B353"/>
  <c r="A363" i="14" l="1"/>
  <c r="C364"/>
  <c r="B363"/>
  <c r="A364" i="15"/>
  <c r="C365"/>
  <c r="B364"/>
  <c r="B362" i="12"/>
  <c r="A362"/>
  <c r="C363"/>
  <c r="C357" i="2"/>
  <c r="A357" s="1"/>
  <c r="D351"/>
  <c r="B354"/>
  <c r="C366" i="15" l="1"/>
  <c r="B365"/>
  <c r="A365"/>
  <c r="C365" i="14"/>
  <c r="B364"/>
  <c r="A364"/>
  <c r="A363" i="12"/>
  <c r="C364"/>
  <c r="B363"/>
  <c r="D352" i="2"/>
  <c r="D353"/>
  <c r="C358"/>
  <c r="A358" s="1"/>
  <c r="B355"/>
  <c r="A365" i="14" l="1"/>
  <c r="C366"/>
  <c r="B365"/>
  <c r="A366" i="15"/>
  <c r="B366"/>
  <c r="C365" i="12"/>
  <c r="B364"/>
  <c r="A364"/>
  <c r="D354" i="2"/>
  <c r="C359"/>
  <c r="A359" s="1"/>
  <c r="B356"/>
  <c r="B366" i="14" l="1"/>
  <c r="A366"/>
  <c r="B365" i="12"/>
  <c r="A365"/>
  <c r="C366"/>
  <c r="C360" i="2"/>
  <c r="A360" s="1"/>
  <c r="B357"/>
  <c r="B366" i="12" l="1"/>
  <c r="A366"/>
  <c r="D355" i="2"/>
  <c r="C361"/>
  <c r="A361" s="1"/>
  <c r="B358"/>
  <c r="C362" l="1"/>
  <c r="A362" s="1"/>
  <c r="B359"/>
  <c r="D356"/>
  <c r="C363" l="1"/>
  <c r="A363" s="1"/>
  <c r="D357"/>
  <c r="B360"/>
  <c r="C364" l="1"/>
  <c r="A364" s="1"/>
  <c r="B361"/>
  <c r="D358"/>
  <c r="C365" l="1"/>
  <c r="A365" s="1"/>
  <c r="D360"/>
  <c r="B362"/>
  <c r="D359"/>
  <c r="C366" l="1"/>
  <c r="A366" s="1"/>
  <c r="B363"/>
  <c r="D361" l="1"/>
  <c r="B364"/>
  <c r="D362"/>
  <c r="D363" l="1"/>
  <c r="B365"/>
  <c r="B366" l="1"/>
  <c r="D364" l="1"/>
  <c r="M367" l="1"/>
  <c r="H367"/>
  <c r="D365"/>
  <c r="D366" l="1"/>
  <c r="O367" l="1"/>
  <c r="Q367"/>
</calcChain>
</file>

<file path=xl/sharedStrings.xml><?xml version="1.0" encoding="utf-8"?>
<sst xmlns="http://schemas.openxmlformats.org/spreadsheetml/2006/main" count="115" uniqueCount="48">
  <si>
    <t>Lundi</t>
  </si>
  <si>
    <t>Mardi</t>
  </si>
  <si>
    <t>Mercredi</t>
  </si>
  <si>
    <t>Jeudi</t>
  </si>
  <si>
    <t>heures à faire sur 1 an</t>
  </si>
  <si>
    <t>Vendredi</t>
  </si>
  <si>
    <t>Semaine</t>
  </si>
  <si>
    <t>Samedi</t>
  </si>
  <si>
    <t>Dimanche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</si>
  <si>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</si>
  <si>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</si>
  <si>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</si>
  <si>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</si>
  <si>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</si>
  <si>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</si>
  <si>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</si>
  <si>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</si>
  <si>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</si>
  <si>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</si>
  <si>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</si>
  <si>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</si>
  <si>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</si>
  <si>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Dates :</t>
  </si>
  <si>
    <t>Jours 
travaillés</t>
  </si>
  <si>
    <t>Heures à faire:</t>
  </si>
  <si>
    <t>ASA</t>
  </si>
  <si>
    <t>Jours 
Fériés</t>
  </si>
  <si>
    <t>Congés</t>
  </si>
  <si>
    <t>Heures 
Supp</t>
  </si>
  <si>
    <t>Heures
Neige</t>
  </si>
  <si>
    <t>Récup Heures
Neige</t>
  </si>
  <si>
    <t>22hà3h30à6h 
(X2,5)</t>
  </si>
  <si>
    <t>6hà7h30 
(X1,25)</t>
  </si>
  <si>
    <t>7h30à16h45
 (X1)</t>
  </si>
  <si>
    <t>16h45à22h 
(X1,25)</t>
  </si>
  <si>
    <t>Heures pointées 
Bâtiment</t>
  </si>
  <si>
    <t>Année :</t>
  </si>
  <si>
    <t>Horaires</t>
  </si>
  <si>
    <t>fériés</t>
  </si>
  <si>
    <t>medecin</t>
  </si>
  <si>
    <t>muron</t>
  </si>
  <si>
    <t>jours</t>
  </si>
  <si>
    <t>formation caces 4 + blocage neige</t>
  </si>
  <si>
    <t>Année</t>
  </si>
  <si>
    <t>Formations</t>
  </si>
  <si>
    <t xml:space="preserve">TOTAUX : </t>
  </si>
  <si>
    <t>Dimanche de Pâques :</t>
  </si>
  <si>
    <t>Heure jours férié</t>
  </si>
</sst>
</file>

<file path=xl/styles.xml><?xml version="1.0" encoding="utf-8"?>
<styleSheet xmlns="http://schemas.openxmlformats.org/spreadsheetml/2006/main">
  <numFmts count="3">
    <numFmt numFmtId="164" formatCode="[h]:mm"/>
    <numFmt numFmtId="165" formatCode="[$-F800]dddd\,\ mmmm\ dd\,\ yyyy"/>
    <numFmt numFmtId="166" formatCode="h:mm;@"/>
  </numFmts>
  <fonts count="1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20"/>
      <color theme="1"/>
      <name val="Times New Roman"/>
      <family val="1"/>
    </font>
    <font>
      <sz val="9"/>
      <color theme="1"/>
      <name val="Times New Roman"/>
      <family val="1"/>
    </font>
    <font>
      <sz val="11"/>
      <color rgb="FF171717"/>
      <name val="Arial"/>
      <family val="2"/>
    </font>
    <font>
      <b/>
      <sz val="11"/>
      <color rgb="FF171717"/>
      <name val="Arial"/>
      <family val="2"/>
    </font>
    <font>
      <sz val="10"/>
      <color rgb="FF171717"/>
      <name val="Lucida Sans Typewriter"/>
      <family val="3"/>
    </font>
    <font>
      <b/>
      <sz val="16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EAECEE"/>
      </left>
      <right/>
      <top style="medium">
        <color rgb="FFEAECEE"/>
      </top>
      <bottom/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/>
      <diagonal/>
    </border>
    <border>
      <left style="medium">
        <color rgb="FFEAECEE"/>
      </left>
      <right/>
      <top style="medium">
        <color rgb="FFEAECEE"/>
      </top>
      <bottom style="medium">
        <color rgb="FFEAECEE"/>
      </bottom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 style="medium">
        <color rgb="FFEAECEE"/>
      </bottom>
      <diagonal/>
    </border>
  </borders>
  <cellStyleXfs count="2">
    <xf numFmtId="0" fontId="0" fillId="0" borderId="0"/>
    <xf numFmtId="0" fontId="6" fillId="0" borderId="0"/>
  </cellStyleXfs>
  <cellXfs count="54">
    <xf numFmtId="0" fontId="0" fillId="0" borderId="0" xfId="0"/>
    <xf numFmtId="20" fontId="0" fillId="3" borderId="3" xfId="0" applyNumberFormat="1" applyFill="1" applyBorder="1"/>
    <xf numFmtId="0" fontId="0" fillId="0" borderId="0" xfId="0" applyAlignment="1">
      <alignment horizontal="right"/>
    </xf>
    <xf numFmtId="46" fontId="0" fillId="0" borderId="0" xfId="0" applyNumberFormat="1"/>
    <xf numFmtId="0" fontId="0" fillId="0" borderId="0" xfId="0" applyBorder="1"/>
    <xf numFmtId="0" fontId="5" fillId="0" borderId="0" xfId="0" applyFont="1" applyFill="1" applyBorder="1" applyAlignment="1">
      <alignment vertical="center"/>
    </xf>
    <xf numFmtId="0" fontId="7" fillId="5" borderId="0" xfId="1" applyFont="1" applyFill="1" applyBorder="1"/>
    <xf numFmtId="0" fontId="8" fillId="5" borderId="0" xfId="1" applyFont="1" applyFill="1" applyBorder="1"/>
    <xf numFmtId="165" fontId="7" fillId="5" borderId="0" xfId="1" applyNumberFormat="1" applyFont="1" applyFill="1" applyBorder="1" applyAlignment="1">
      <alignment horizontal="center"/>
    </xf>
    <xf numFmtId="0" fontId="0" fillId="3" borderId="2" xfId="0" applyFill="1" applyBorder="1"/>
    <xf numFmtId="0" fontId="2" fillId="0" borderId="0" xfId="0" applyFont="1" applyFill="1" applyBorder="1"/>
    <xf numFmtId="164" fontId="1" fillId="0" borderId="0" xfId="0" applyNumberFormat="1" applyFont="1" applyFill="1" applyBorder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0" fillId="0" borderId="0" xfId="0" applyFill="1" applyBorder="1"/>
    <xf numFmtId="0" fontId="0" fillId="9" borderId="4" xfId="0" applyFill="1" applyBorder="1"/>
    <xf numFmtId="14" fontId="0" fillId="6" borderId="4" xfId="0" applyNumberFormat="1" applyFill="1" applyBorder="1" applyAlignment="1">
      <alignment horizontal="center"/>
    </xf>
    <xf numFmtId="166" fontId="0" fillId="4" borderId="4" xfId="0" applyNumberFormat="1" applyFill="1" applyBorder="1"/>
    <xf numFmtId="166" fontId="0" fillId="8" borderId="4" xfId="0" applyNumberFormat="1" applyFill="1" applyBorder="1"/>
    <xf numFmtId="0" fontId="0" fillId="9" borderId="3" xfId="0" applyFill="1" applyBorder="1"/>
    <xf numFmtId="0" fontId="0" fillId="2" borderId="0" xfId="0" applyFill="1" applyAlignment="1">
      <alignment horizontal="right"/>
    </xf>
    <xf numFmtId="0" fontId="4" fillId="2" borderId="0" xfId="0" applyFont="1" applyFill="1" applyAlignment="1">
      <alignment horizontal="center" vertical="center"/>
    </xf>
    <xf numFmtId="166" fontId="0" fillId="10" borderId="4" xfId="0" applyNumberFormat="1" applyFill="1" applyBorder="1"/>
    <xf numFmtId="0" fontId="0" fillId="2" borderId="0" xfId="0" applyFill="1"/>
    <xf numFmtId="166" fontId="0" fillId="7" borderId="4" xfId="0" applyNumberFormat="1" applyFill="1" applyBorder="1"/>
    <xf numFmtId="0" fontId="11" fillId="6" borderId="3" xfId="0" applyFont="1" applyFill="1" applyBorder="1" applyAlignment="1" applyProtection="1">
      <alignment horizontal="center" vertical="center"/>
    </xf>
    <xf numFmtId="0" fontId="12" fillId="6" borderId="3" xfId="0" applyFont="1" applyFill="1" applyBorder="1" applyAlignment="1" applyProtection="1">
      <alignment horizontal="center" vertical="center" wrapText="1"/>
    </xf>
    <xf numFmtId="0" fontId="9" fillId="7" borderId="3" xfId="0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8" borderId="3" xfId="0" applyFont="1" applyFill="1" applyBorder="1" applyAlignment="1" applyProtection="1">
      <alignment horizontal="center" vertical="center" wrapText="1"/>
    </xf>
    <xf numFmtId="0" fontId="9" fillId="8" borderId="3" xfId="0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NumberFormat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0" fillId="2" borderId="1" xfId="0" applyNumberFormat="1" applyFill="1" applyBorder="1" applyAlignment="1"/>
    <xf numFmtId="0" fontId="14" fillId="11" borderId="5" xfId="0" applyFont="1" applyFill="1" applyBorder="1" applyAlignment="1">
      <alignment vertical="center" wrapText="1"/>
    </xf>
    <xf numFmtId="0" fontId="13" fillId="11" borderId="5" xfId="0" applyFont="1" applyFill="1" applyBorder="1" applyAlignment="1">
      <alignment vertical="center" wrapText="1"/>
    </xf>
    <xf numFmtId="0" fontId="15" fillId="11" borderId="6" xfId="0" applyFont="1" applyFill="1" applyBorder="1" applyAlignment="1">
      <alignment vertical="center" wrapText="1"/>
    </xf>
    <xf numFmtId="0" fontId="14" fillId="11" borderId="7" xfId="0" applyFont="1" applyFill="1" applyBorder="1" applyAlignment="1">
      <alignment vertical="center" wrapText="1"/>
    </xf>
    <xf numFmtId="0" fontId="13" fillId="11" borderId="7" xfId="0" applyFont="1" applyFill="1" applyBorder="1" applyAlignment="1">
      <alignment vertical="center" wrapText="1"/>
    </xf>
    <xf numFmtId="0" fontId="15" fillId="11" borderId="8" xfId="0" applyFont="1" applyFill="1" applyBorder="1" applyAlignment="1">
      <alignment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6" fillId="12" borderId="0" xfId="0" applyFont="1" applyFill="1" applyBorder="1" applyAlignment="1">
      <alignment horizontal="right"/>
    </xf>
    <xf numFmtId="0" fontId="1" fillId="2" borderId="0" xfId="0" applyFont="1" applyFill="1" applyAlignment="1">
      <alignment horizontal="center"/>
    </xf>
  </cellXfs>
  <cellStyles count="2">
    <cellStyle name="Normal" xfId="0" builtinId="0"/>
    <cellStyle name="Normal_feries" xfId="1"/>
  </cellStyles>
  <dxfs count="265"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indexed="57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Mairie%20Yssingeaux%20Documents\Dossier%20des%20Heures\Calendrier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Excel%20&#224;%20garder\calendrier%20heures%202018%20_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née"/>
      <sheetName val="Janvier 2018"/>
      <sheetName val="Février"/>
      <sheetName val="Mars"/>
      <sheetName val="Avril 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 refreshError="1">
        <row r="1">
          <cell r="C1" t="str">
            <v>Mes Horaires</v>
          </cell>
          <cell r="D1">
            <v>0</v>
          </cell>
        </row>
        <row r="2">
          <cell r="C2" t="str">
            <v>Lundi</v>
          </cell>
          <cell r="D2">
            <v>0.32291666666666669</v>
          </cell>
        </row>
        <row r="3">
          <cell r="C3" t="str">
            <v>Mardi</v>
          </cell>
          <cell r="D3">
            <v>0.32291666666666669</v>
          </cell>
        </row>
        <row r="4">
          <cell r="C4" t="str">
            <v>Mercredi</v>
          </cell>
          <cell r="D4">
            <v>0.32291666666666669</v>
          </cell>
        </row>
        <row r="5">
          <cell r="C5" t="str">
            <v>Jeudi</v>
          </cell>
          <cell r="D5">
            <v>0.32291666666666669</v>
          </cell>
        </row>
        <row r="6">
          <cell r="C6" t="str">
            <v>Vendredi</v>
          </cell>
          <cell r="D6">
            <v>0.16666666666666666</v>
          </cell>
        </row>
        <row r="7">
          <cell r="C7" t="str">
            <v>Samedi</v>
          </cell>
          <cell r="D7">
            <v>0</v>
          </cell>
        </row>
        <row r="8">
          <cell r="C8" t="str">
            <v>Dimanche</v>
          </cell>
          <cell r="D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Idem F Mairie"/>
      <sheetName val="2018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zoomScale="70" zoomScaleNormal="70" workbookViewId="0">
      <selection activeCell="F12" sqref="F12"/>
    </sheetView>
  </sheetViews>
  <sheetFormatPr baseColWidth="10" defaultColWidth="9.140625" defaultRowHeight="15"/>
  <cols>
    <col min="1" max="2" width="7.42578125" style="14" customWidth="1"/>
    <col min="3" max="3" width="18.28515625" bestFit="1" customWidth="1"/>
    <col min="4" max="4" width="18.85546875" bestFit="1" customWidth="1"/>
    <col min="5" max="5" width="27" bestFit="1" customWidth="1"/>
    <col min="6" max="7" width="24.85546875" bestFit="1" customWidth="1"/>
    <col min="8" max="8" width="23.140625" bestFit="1" customWidth="1"/>
    <col min="9" max="9" width="25.140625" bestFit="1" customWidth="1"/>
    <col min="10" max="10" width="24" bestFit="1" customWidth="1"/>
    <col min="11" max="11" width="24.28515625" bestFit="1" customWidth="1"/>
    <col min="12" max="12" width="23.140625" bestFit="1" customWidth="1"/>
  </cols>
  <sheetData>
    <row r="1" spans="1:13">
      <c r="A1" s="47"/>
      <c r="B1" s="48"/>
      <c r="C1" s="49" t="s">
        <v>37</v>
      </c>
      <c r="D1" s="50"/>
    </row>
    <row r="2" spans="1:13">
      <c r="A2" s="47"/>
      <c r="B2" s="48"/>
      <c r="C2" s="9" t="s">
        <v>0</v>
      </c>
      <c r="D2" s="1">
        <v>0.32291666666666669</v>
      </c>
    </row>
    <row r="3" spans="1:13" ht="18.75">
      <c r="A3" s="51"/>
      <c r="B3" s="51"/>
      <c r="C3" s="9" t="s">
        <v>1</v>
      </c>
      <c r="D3" s="1">
        <v>0.32291666666666669</v>
      </c>
    </row>
    <row r="4" spans="1:13" ht="18.75">
      <c r="A4" s="10"/>
      <c r="B4" s="11"/>
      <c r="C4" s="9" t="s">
        <v>2</v>
      </c>
      <c r="D4" s="1">
        <v>0.32291666666666669</v>
      </c>
    </row>
    <row r="5" spans="1:13" ht="18.75">
      <c r="A5" s="10"/>
      <c r="B5" s="11"/>
      <c r="C5" s="9" t="s">
        <v>3</v>
      </c>
      <c r="D5" s="1">
        <v>0.32291666666666669</v>
      </c>
      <c r="E5" s="2" t="s">
        <v>4</v>
      </c>
      <c r="F5" s="3">
        <v>65.625</v>
      </c>
    </row>
    <row r="6" spans="1:13" ht="18.75">
      <c r="A6" s="10"/>
      <c r="B6" s="11"/>
      <c r="C6" s="9" t="s">
        <v>5</v>
      </c>
      <c r="D6" s="1">
        <v>0.16666666666666666</v>
      </c>
      <c r="E6" s="2" t="s">
        <v>6</v>
      </c>
      <c r="F6" s="3">
        <v>1.4583333333333333</v>
      </c>
    </row>
    <row r="7" spans="1:13" ht="19.5" customHeight="1">
      <c r="A7" s="10"/>
      <c r="B7" s="11"/>
      <c r="C7" s="9" t="s">
        <v>7</v>
      </c>
      <c r="D7" s="1">
        <v>0</v>
      </c>
      <c r="E7" s="2" t="s">
        <v>47</v>
      </c>
      <c r="F7" s="46">
        <v>0</v>
      </c>
    </row>
    <row r="8" spans="1:13" ht="18.75">
      <c r="A8" s="10"/>
      <c r="B8" s="11"/>
      <c r="C8" s="9" t="s">
        <v>8</v>
      </c>
      <c r="D8" s="1">
        <v>0</v>
      </c>
    </row>
    <row r="9" spans="1:13" ht="19.5" customHeight="1">
      <c r="A9" s="10"/>
      <c r="B9" s="11"/>
      <c r="C9" s="4"/>
      <c r="D9" s="4"/>
      <c r="E9" s="4"/>
      <c r="F9" s="4"/>
    </row>
    <row r="10" spans="1:13" ht="23.25" customHeight="1">
      <c r="A10" s="51"/>
      <c r="B10" s="51"/>
      <c r="C10" s="52" t="s">
        <v>46</v>
      </c>
      <c r="D10" s="52"/>
      <c r="E10" s="44">
        <v>41729</v>
      </c>
      <c r="F10" s="44">
        <v>42114</v>
      </c>
      <c r="G10" s="45"/>
      <c r="H10" s="45"/>
      <c r="I10" s="45"/>
      <c r="J10" s="45"/>
      <c r="K10" s="45"/>
      <c r="L10" s="45"/>
    </row>
    <row r="11" spans="1:13" ht="21">
      <c r="A11" s="12"/>
      <c r="B11" s="5"/>
      <c r="C11" s="37" t="s">
        <v>38</v>
      </c>
      <c r="D11" s="20" t="s">
        <v>36</v>
      </c>
      <c r="E11" s="21">
        <v>2018</v>
      </c>
      <c r="F11" s="21">
        <v>2019</v>
      </c>
      <c r="G11" s="21">
        <v>2020</v>
      </c>
      <c r="H11" s="21">
        <v>2021</v>
      </c>
      <c r="I11" s="21">
        <v>2022</v>
      </c>
      <c r="J11" s="21">
        <v>2023</v>
      </c>
      <c r="K11" s="21">
        <v>2024</v>
      </c>
      <c r="L11" s="21">
        <v>2025</v>
      </c>
    </row>
    <row r="12" spans="1:13" ht="18.75" customHeight="1">
      <c r="A12" s="12"/>
      <c r="C12" s="6" t="s">
        <v>9</v>
      </c>
      <c r="D12" s="7"/>
      <c r="E12" s="8">
        <f>DATE(E11,1,1)</f>
        <v>41639</v>
      </c>
      <c r="F12" s="8">
        <f>DATE(F11,1,1)</f>
        <v>42004</v>
      </c>
      <c r="G12" s="8">
        <f t="shared" ref="G12:L12" si="0">DATE(G11,1,1)</f>
        <v>42369</v>
      </c>
      <c r="H12" s="8">
        <f t="shared" si="0"/>
        <v>42735</v>
      </c>
      <c r="I12" s="8">
        <f t="shared" si="0"/>
        <v>43100</v>
      </c>
      <c r="J12" s="8">
        <f t="shared" si="0"/>
        <v>43465</v>
      </c>
      <c r="K12" s="8">
        <f t="shared" si="0"/>
        <v>43830</v>
      </c>
      <c r="L12" s="8">
        <f t="shared" si="0"/>
        <v>44196</v>
      </c>
      <c r="M12" s="46">
        <v>0</v>
      </c>
    </row>
    <row r="13" spans="1:13" ht="18.75" customHeight="1">
      <c r="A13" s="12"/>
      <c r="C13" s="6" t="s">
        <v>10</v>
      </c>
      <c r="D13" s="7"/>
      <c r="E13" s="8">
        <f>E10</f>
        <v>41729</v>
      </c>
      <c r="F13" s="8">
        <f>F10</f>
        <v>42114</v>
      </c>
      <c r="G13" s="8">
        <f t="shared" ref="G13:L13" si="1">G10</f>
        <v>0</v>
      </c>
      <c r="H13" s="8">
        <f t="shared" si="1"/>
        <v>0</v>
      </c>
      <c r="I13" s="8">
        <f t="shared" si="1"/>
        <v>0</v>
      </c>
      <c r="J13" s="8">
        <f t="shared" si="1"/>
        <v>0</v>
      </c>
      <c r="K13" s="8">
        <f t="shared" si="1"/>
        <v>0</v>
      </c>
      <c r="L13" s="8">
        <f t="shared" si="1"/>
        <v>0</v>
      </c>
      <c r="M13" s="46">
        <v>0</v>
      </c>
    </row>
    <row r="14" spans="1:13" ht="18.75" customHeight="1">
      <c r="A14" s="12"/>
      <c r="C14" s="6" t="s">
        <v>11</v>
      </c>
      <c r="D14" s="7"/>
      <c r="E14" s="8">
        <f>E13+1</f>
        <v>41730</v>
      </c>
      <c r="F14" s="8">
        <f>F13+1</f>
        <v>42115</v>
      </c>
      <c r="G14" s="8">
        <f t="shared" ref="G14:L14" si="2">G13+1</f>
        <v>1</v>
      </c>
      <c r="H14" s="8">
        <f t="shared" si="2"/>
        <v>1</v>
      </c>
      <c r="I14" s="8">
        <f t="shared" si="2"/>
        <v>1</v>
      </c>
      <c r="J14" s="8">
        <f t="shared" si="2"/>
        <v>1</v>
      </c>
      <c r="K14" s="8">
        <f t="shared" si="2"/>
        <v>1</v>
      </c>
      <c r="L14" s="8">
        <f t="shared" si="2"/>
        <v>1</v>
      </c>
      <c r="M14" s="46">
        <v>0</v>
      </c>
    </row>
    <row r="15" spans="1:13" ht="18.75" customHeight="1">
      <c r="A15" s="12"/>
      <c r="C15" s="6" t="s">
        <v>12</v>
      </c>
      <c r="D15" s="7"/>
      <c r="E15" s="8">
        <f>DATE(E11,5,1)</f>
        <v>41759</v>
      </c>
      <c r="F15" s="8">
        <f>DATE(F11,5,1)</f>
        <v>42124</v>
      </c>
      <c r="G15" s="8">
        <f t="shared" ref="G15:L15" si="3">DATE(G11,5,1)</f>
        <v>42490</v>
      </c>
      <c r="H15" s="8">
        <f t="shared" si="3"/>
        <v>42855</v>
      </c>
      <c r="I15" s="8">
        <f t="shared" si="3"/>
        <v>43220</v>
      </c>
      <c r="J15" s="8">
        <f t="shared" si="3"/>
        <v>43585</v>
      </c>
      <c r="K15" s="8">
        <f t="shared" si="3"/>
        <v>43951</v>
      </c>
      <c r="L15" s="8">
        <f t="shared" si="3"/>
        <v>44316</v>
      </c>
      <c r="M15" s="46">
        <v>0</v>
      </c>
    </row>
    <row r="16" spans="1:13" ht="18.75" customHeight="1">
      <c r="A16" s="12"/>
      <c r="C16" s="6" t="s">
        <v>13</v>
      </c>
      <c r="D16" s="7"/>
      <c r="E16" s="8">
        <f>DATE(E11,5,8)</f>
        <v>41766</v>
      </c>
      <c r="F16" s="8">
        <f>DATE(F11,5,8)</f>
        <v>42131</v>
      </c>
      <c r="G16" s="8">
        <f t="shared" ref="G16:L16" si="4">DATE(G11,5,8)</f>
        <v>42497</v>
      </c>
      <c r="H16" s="8">
        <f t="shared" si="4"/>
        <v>42862</v>
      </c>
      <c r="I16" s="8">
        <f t="shared" si="4"/>
        <v>43227</v>
      </c>
      <c r="J16" s="8">
        <f t="shared" si="4"/>
        <v>43592</v>
      </c>
      <c r="K16" s="8">
        <f t="shared" si="4"/>
        <v>43958</v>
      </c>
      <c r="L16" s="8">
        <f t="shared" si="4"/>
        <v>44323</v>
      </c>
      <c r="M16" s="46">
        <v>0</v>
      </c>
    </row>
    <row r="17" spans="1:13" ht="18.75" customHeight="1">
      <c r="A17" s="12"/>
      <c r="C17" s="6" t="s">
        <v>14</v>
      </c>
      <c r="D17" s="7"/>
      <c r="E17" s="8">
        <f>E13+39</f>
        <v>41768</v>
      </c>
      <c r="F17" s="8">
        <f>F13+39</f>
        <v>42153</v>
      </c>
      <c r="G17" s="8">
        <f t="shared" ref="G17:L17" si="5">G13+39</f>
        <v>39</v>
      </c>
      <c r="H17" s="8">
        <f t="shared" si="5"/>
        <v>39</v>
      </c>
      <c r="I17" s="8">
        <f t="shared" si="5"/>
        <v>39</v>
      </c>
      <c r="J17" s="8">
        <f t="shared" si="5"/>
        <v>39</v>
      </c>
      <c r="K17" s="8">
        <f t="shared" si="5"/>
        <v>39</v>
      </c>
      <c r="L17" s="8">
        <f t="shared" si="5"/>
        <v>39</v>
      </c>
      <c r="M17" s="46">
        <v>0</v>
      </c>
    </row>
    <row r="18" spans="1:13" ht="18.75" customHeight="1">
      <c r="A18" s="12"/>
      <c r="C18" s="6" t="s">
        <v>15</v>
      </c>
      <c r="D18" s="7"/>
      <c r="E18" s="8">
        <f>E13+49</f>
        <v>41778</v>
      </c>
      <c r="F18" s="8">
        <f>F13+49</f>
        <v>42163</v>
      </c>
      <c r="G18" s="8">
        <f t="shared" ref="G18:L18" si="6">G13+49</f>
        <v>49</v>
      </c>
      <c r="H18" s="8">
        <f t="shared" si="6"/>
        <v>49</v>
      </c>
      <c r="I18" s="8">
        <f t="shared" si="6"/>
        <v>49</v>
      </c>
      <c r="J18" s="8">
        <f t="shared" si="6"/>
        <v>49</v>
      </c>
      <c r="K18" s="8">
        <f t="shared" si="6"/>
        <v>49</v>
      </c>
      <c r="L18" s="8">
        <f t="shared" si="6"/>
        <v>49</v>
      </c>
      <c r="M18" s="46">
        <v>0</v>
      </c>
    </row>
    <row r="19" spans="1:13" ht="18.75" customHeight="1">
      <c r="A19" s="12"/>
      <c r="C19" s="6" t="s">
        <v>16</v>
      </c>
      <c r="D19" s="7"/>
      <c r="E19" s="8">
        <f>E18+1</f>
        <v>41779</v>
      </c>
      <c r="F19" s="8">
        <f>F18+1</f>
        <v>42164</v>
      </c>
      <c r="G19" s="8">
        <f t="shared" ref="G19:L19" si="7">G18+1</f>
        <v>50</v>
      </c>
      <c r="H19" s="8">
        <f t="shared" si="7"/>
        <v>50</v>
      </c>
      <c r="I19" s="8">
        <f t="shared" si="7"/>
        <v>50</v>
      </c>
      <c r="J19" s="8">
        <f t="shared" si="7"/>
        <v>50</v>
      </c>
      <c r="K19" s="8">
        <f t="shared" si="7"/>
        <v>50</v>
      </c>
      <c r="L19" s="8">
        <f t="shared" si="7"/>
        <v>50</v>
      </c>
      <c r="M19" s="46">
        <v>0</v>
      </c>
    </row>
    <row r="20" spans="1:13" ht="18.75" customHeight="1">
      <c r="A20" s="12"/>
      <c r="C20" s="6" t="s">
        <v>17</v>
      </c>
      <c r="D20" s="7"/>
      <c r="E20" s="8">
        <f>DATE(E11,7,14)</f>
        <v>41833</v>
      </c>
      <c r="F20" s="8">
        <f>DATE(F11,7,14)</f>
        <v>42198</v>
      </c>
      <c r="G20" s="8">
        <f t="shared" ref="G20:L20" si="8">DATE(G11,7,14)</f>
        <v>42564</v>
      </c>
      <c r="H20" s="8">
        <f t="shared" si="8"/>
        <v>42929</v>
      </c>
      <c r="I20" s="8">
        <f t="shared" si="8"/>
        <v>43294</v>
      </c>
      <c r="J20" s="8">
        <f t="shared" si="8"/>
        <v>43659</v>
      </c>
      <c r="K20" s="8">
        <f t="shared" si="8"/>
        <v>44025</v>
      </c>
      <c r="L20" s="8">
        <f t="shared" si="8"/>
        <v>44390</v>
      </c>
      <c r="M20" s="46">
        <v>0</v>
      </c>
    </row>
    <row r="21" spans="1:13" ht="18.75" customHeight="1">
      <c r="A21" s="12"/>
      <c r="C21" s="6" t="s">
        <v>18</v>
      </c>
      <c r="D21" s="7"/>
      <c r="E21" s="8">
        <f>DATE(E11,8,15)</f>
        <v>41865</v>
      </c>
      <c r="F21" s="8">
        <f>DATE(F11,8,15)</f>
        <v>42230</v>
      </c>
      <c r="G21" s="8">
        <f t="shared" ref="G21:L21" si="9">DATE(G11,8,15)</f>
        <v>42596</v>
      </c>
      <c r="H21" s="8">
        <f t="shared" si="9"/>
        <v>42961</v>
      </c>
      <c r="I21" s="8">
        <f t="shared" si="9"/>
        <v>43326</v>
      </c>
      <c r="J21" s="8">
        <f t="shared" si="9"/>
        <v>43691</v>
      </c>
      <c r="K21" s="8">
        <f t="shared" si="9"/>
        <v>44057</v>
      </c>
      <c r="L21" s="8">
        <f t="shared" si="9"/>
        <v>44422</v>
      </c>
      <c r="M21" s="46">
        <v>0</v>
      </c>
    </row>
    <row r="22" spans="1:13" ht="18.75" customHeight="1">
      <c r="A22" s="12"/>
      <c r="C22" s="6" t="s">
        <v>19</v>
      </c>
      <c r="D22" s="7"/>
      <c r="E22" s="8">
        <f>DATE(E11,11,1)</f>
        <v>41943</v>
      </c>
      <c r="F22" s="8">
        <f>DATE(F11,11,1)</f>
        <v>42308</v>
      </c>
      <c r="G22" s="8">
        <f t="shared" ref="G22:L22" si="10">DATE(G11,11,1)</f>
        <v>42674</v>
      </c>
      <c r="H22" s="8">
        <f t="shared" si="10"/>
        <v>43039</v>
      </c>
      <c r="I22" s="8">
        <f t="shared" si="10"/>
        <v>43404</v>
      </c>
      <c r="J22" s="8">
        <f t="shared" si="10"/>
        <v>43769</v>
      </c>
      <c r="K22" s="8">
        <f t="shared" si="10"/>
        <v>44135</v>
      </c>
      <c r="L22" s="8">
        <f t="shared" si="10"/>
        <v>44500</v>
      </c>
      <c r="M22" s="46">
        <v>0</v>
      </c>
    </row>
    <row r="23" spans="1:13" ht="18.75" customHeight="1">
      <c r="A23" s="12"/>
      <c r="C23" s="6" t="s">
        <v>20</v>
      </c>
      <c r="D23" s="7"/>
      <c r="E23" s="8">
        <f>DATE(E11,11,11)</f>
        <v>41953</v>
      </c>
      <c r="F23" s="8">
        <f>DATE(F11,11,11)</f>
        <v>42318</v>
      </c>
      <c r="G23" s="8">
        <f t="shared" ref="G23:L23" si="11">DATE(G11,11,11)</f>
        <v>42684</v>
      </c>
      <c r="H23" s="8">
        <f t="shared" si="11"/>
        <v>43049</v>
      </c>
      <c r="I23" s="8">
        <f t="shared" si="11"/>
        <v>43414</v>
      </c>
      <c r="J23" s="8">
        <f t="shared" si="11"/>
        <v>43779</v>
      </c>
      <c r="K23" s="8">
        <f t="shared" si="11"/>
        <v>44145</v>
      </c>
      <c r="L23" s="8">
        <f t="shared" si="11"/>
        <v>44510</v>
      </c>
      <c r="M23" s="46">
        <v>0</v>
      </c>
    </row>
    <row r="24" spans="1:13" ht="18.75" customHeight="1">
      <c r="A24" s="12"/>
      <c r="C24" s="6" t="s">
        <v>21</v>
      </c>
      <c r="D24" s="7"/>
      <c r="E24" s="8">
        <f>DATE(E11,12,25)</f>
        <v>41997</v>
      </c>
      <c r="F24" s="8">
        <f>DATE(F11,12,25)</f>
        <v>42362</v>
      </c>
      <c r="G24" s="8">
        <f t="shared" ref="G24:L24" si="12">DATE(G11,12,25)</f>
        <v>42728</v>
      </c>
      <c r="H24" s="8">
        <f t="shared" si="12"/>
        <v>43093</v>
      </c>
      <c r="I24" s="8">
        <f t="shared" si="12"/>
        <v>43458</v>
      </c>
      <c r="J24" s="8">
        <f t="shared" si="12"/>
        <v>43823</v>
      </c>
      <c r="K24" s="8">
        <f t="shared" si="12"/>
        <v>44189</v>
      </c>
      <c r="L24" s="8">
        <f t="shared" si="12"/>
        <v>44554</v>
      </c>
      <c r="M24" s="46">
        <v>0</v>
      </c>
    </row>
    <row r="25" spans="1:13" ht="18" customHeight="1">
      <c r="A25" s="12"/>
      <c r="B25" s="13"/>
    </row>
    <row r="26" spans="1:13" ht="15.75" thickBot="1"/>
    <row r="27" spans="1:13" ht="15.75" thickBot="1">
      <c r="C27" s="38"/>
      <c r="D27" s="39"/>
      <c r="E27" s="40"/>
    </row>
    <row r="28" spans="1:13" ht="15.75" thickBot="1">
      <c r="C28" s="38"/>
      <c r="D28" s="39"/>
      <c r="E28" s="40"/>
    </row>
    <row r="29" spans="1:13" ht="15.75" thickBot="1">
      <c r="C29" s="38"/>
      <c r="D29" s="39"/>
      <c r="E29" s="40"/>
    </row>
    <row r="30" spans="1:13" ht="15.75" thickBot="1">
      <c r="C30" s="38"/>
      <c r="D30" s="39"/>
      <c r="E30" s="40"/>
    </row>
    <row r="31" spans="1:13" ht="15.75" thickBot="1">
      <c r="C31" s="38"/>
      <c r="D31" s="39"/>
      <c r="E31" s="40"/>
    </row>
    <row r="32" spans="1:13" ht="15.75" thickBot="1">
      <c r="C32" s="38"/>
      <c r="D32" s="39"/>
      <c r="E32" s="40"/>
    </row>
    <row r="33" spans="3:5" ht="15.75" thickBot="1">
      <c r="C33" s="38"/>
      <c r="D33" s="39"/>
      <c r="E33" s="40"/>
    </row>
    <row r="34" spans="3:5" ht="15.75" thickBot="1">
      <c r="C34" s="38"/>
      <c r="D34" s="39"/>
      <c r="E34" s="40"/>
    </row>
    <row r="35" spans="3:5" ht="15.75" thickBot="1">
      <c r="C35" s="38"/>
      <c r="D35" s="39"/>
      <c r="E35" s="40"/>
    </row>
    <row r="36" spans="3:5" ht="15.75" thickBot="1">
      <c r="C36" s="38"/>
      <c r="D36" s="39"/>
      <c r="E36" s="40"/>
    </row>
    <row r="37" spans="3:5" ht="15.75" thickBot="1">
      <c r="C37" s="38"/>
      <c r="D37" s="39"/>
      <c r="E37" s="40"/>
    </row>
    <row r="38" spans="3:5" ht="15.75" thickBot="1">
      <c r="C38" s="38"/>
      <c r="D38" s="39"/>
      <c r="E38" s="40"/>
    </row>
    <row r="39" spans="3:5" ht="15.75" thickBot="1">
      <c r="C39" s="41"/>
      <c r="D39" s="42"/>
      <c r="E39" s="43"/>
    </row>
  </sheetData>
  <mergeCells count="6">
    <mergeCell ref="A1:A2"/>
    <mergeCell ref="B1:B2"/>
    <mergeCell ref="C1:D1"/>
    <mergeCell ref="A3:B3"/>
    <mergeCell ref="A10:B10"/>
    <mergeCell ref="C10:D10"/>
  </mergeCells>
  <conditionalFormatting sqref="C12:L24">
    <cfRule type="expression" dxfId="264" priority="2" stopIfTrue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67"/>
  <sheetViews>
    <sheetView zoomScale="80" zoomScaleNormal="80" workbookViewId="0">
      <pane ySplit="1" topLeftCell="A2" activePane="bottomLeft" state="frozen"/>
      <selection activeCell="E2" sqref="E2:E367"/>
      <selection pane="bottomLeft" activeCell="E2" sqref="E2:E367"/>
    </sheetView>
  </sheetViews>
  <sheetFormatPr baseColWidth="10" defaultColWidth="9.140625" defaultRowHeight="15"/>
  <cols>
    <col min="1" max="1" width="9.85546875" bestFit="1" customWidth="1"/>
    <col min="2" max="2" width="10.42578125" bestFit="1" customWidth="1"/>
    <col min="3" max="3" width="21.7109375" bestFit="1" customWidth="1"/>
    <col min="4" max="4" width="10.85546875" bestFit="1" customWidth="1"/>
    <col min="5" max="10" width="14.5703125" customWidth="1"/>
    <col min="11" max="14" width="10.85546875" customWidth="1"/>
    <col min="15" max="15" width="14.28515625" customWidth="1"/>
    <col min="16" max="17" width="10.85546875" customWidth="1"/>
  </cols>
  <sheetData>
    <row r="1" spans="1:17" ht="48.75" customHeight="1">
      <c r="A1" s="33" t="s">
        <v>43</v>
      </c>
      <c r="B1" s="25" t="s">
        <v>41</v>
      </c>
      <c r="C1" s="25" t="s">
        <v>22</v>
      </c>
      <c r="D1" s="26" t="s">
        <v>23</v>
      </c>
      <c r="E1" s="27" t="s">
        <v>24</v>
      </c>
      <c r="F1" s="28" t="s">
        <v>31</v>
      </c>
      <c r="G1" s="28" t="s">
        <v>32</v>
      </c>
      <c r="H1" s="29" t="s">
        <v>33</v>
      </c>
      <c r="I1" s="28" t="s">
        <v>34</v>
      </c>
      <c r="J1" s="29" t="s">
        <v>35</v>
      </c>
      <c r="K1" s="30" t="s">
        <v>25</v>
      </c>
      <c r="L1" s="30" t="s">
        <v>44</v>
      </c>
      <c r="M1" s="31" t="s">
        <v>26</v>
      </c>
      <c r="N1" s="30" t="s">
        <v>27</v>
      </c>
      <c r="O1" s="31" t="s">
        <v>28</v>
      </c>
      <c r="P1" s="32" t="s">
        <v>29</v>
      </c>
      <c r="Q1" s="32" t="s">
        <v>30</v>
      </c>
    </row>
    <row r="2" spans="1:17">
      <c r="A2" s="35">
        <f>YEAR(C2)</f>
        <v>2018</v>
      </c>
      <c r="B2" s="15" t="str">
        <f>CHOOSE(WEEKDAY(C2),"Dimanche","Lundi","Mardi","Mercredi","Jeudi","Vendredi","Samedi")</f>
        <v>Lundi</v>
      </c>
      <c r="C2" s="16">
        <v>41639</v>
      </c>
      <c r="D2" s="15">
        <f>IF(H2&lt;=0,0,1)</f>
        <v>0</v>
      </c>
      <c r="E2" s="24">
        <f>IFERROR((VLOOKUP(C2,Données!E12:M24,9,0)),VLOOKUP(B2,Horaires,2,0))</f>
        <v>0</v>
      </c>
      <c r="F2" s="17"/>
      <c r="G2" s="17"/>
      <c r="H2" s="18"/>
      <c r="I2" s="17"/>
      <c r="J2" s="18"/>
      <c r="K2" s="18"/>
      <c r="L2" s="18"/>
      <c r="M2" s="18"/>
      <c r="N2" s="18"/>
      <c r="O2" s="18"/>
      <c r="P2" s="17"/>
      <c r="Q2" s="17"/>
    </row>
    <row r="3" spans="1:17">
      <c r="A3" s="35">
        <f t="shared" ref="A3:A66" si="0">YEAR(C3)</f>
        <v>2018</v>
      </c>
      <c r="B3" s="19" t="str">
        <f>CHOOSE(WEEKDAY(C3),"Dimanche","Lundi","Mardi","Mercredi","Jeudi","Vendredi","Samedi")</f>
        <v>Mardi</v>
      </c>
      <c r="C3" s="16">
        <f>C2+1</f>
        <v>41640</v>
      </c>
      <c r="D3" s="15">
        <f t="shared" ref="D3:D32" si="1">IF(H3&lt;=0,0,1)</f>
        <v>0</v>
      </c>
      <c r="E3" s="24">
        <f>IFERROR((VLOOKUP(C3,Données!E13:M25,9,0)),VLOOKUP(B3,Horaires,2,0))</f>
        <v>0.32291666666666669</v>
      </c>
      <c r="F3" s="17"/>
      <c r="G3" s="17"/>
      <c r="H3" s="18"/>
      <c r="I3" s="17"/>
      <c r="J3" s="18"/>
      <c r="K3" s="18"/>
      <c r="L3" s="18"/>
      <c r="M3" s="18"/>
      <c r="N3" s="18"/>
      <c r="O3" s="18"/>
      <c r="P3" s="17"/>
      <c r="Q3" s="17"/>
    </row>
    <row r="4" spans="1:17">
      <c r="A4" s="35">
        <f t="shared" si="0"/>
        <v>2018</v>
      </c>
      <c r="B4" s="19" t="str">
        <f>CHOOSE(WEEKDAY(C4),"Dimanche","Lundi","Mardi","Mercredi","Jeudi","Vendredi","Samedi")</f>
        <v>Mercredi</v>
      </c>
      <c r="C4" s="16">
        <f t="shared" ref="C4:C67" si="2">C3+1</f>
        <v>41641</v>
      </c>
      <c r="D4" s="15">
        <f t="shared" si="1"/>
        <v>0</v>
      </c>
      <c r="E4" s="24">
        <f>IFERROR((VLOOKUP(C4,Données!E14:M26,9,0)),VLOOKUP(B4,Horaires,2,0))</f>
        <v>0.32291666666666669</v>
      </c>
      <c r="F4" s="17"/>
      <c r="G4" s="17"/>
      <c r="H4" s="18"/>
      <c r="I4" s="17"/>
      <c r="J4" s="18"/>
      <c r="K4" s="18"/>
      <c r="L4" s="18"/>
      <c r="M4" s="18"/>
      <c r="N4" s="18"/>
      <c r="O4" s="18"/>
      <c r="P4" s="17"/>
      <c r="Q4" s="17"/>
    </row>
    <row r="5" spans="1:17">
      <c r="A5" s="35">
        <f t="shared" si="0"/>
        <v>2018</v>
      </c>
      <c r="B5" s="19" t="str">
        <f>CHOOSE(WEEKDAY(C5),"Dimanche","Lundi","Mardi","Mercredi","Jeudi","Vendredi","Samedi")</f>
        <v>Jeudi</v>
      </c>
      <c r="C5" s="16">
        <f t="shared" si="2"/>
        <v>41642</v>
      </c>
      <c r="D5" s="15">
        <f t="shared" si="1"/>
        <v>0</v>
      </c>
      <c r="E5" s="24">
        <f>IFERROR((VLOOKUP(C5,Données!E15:M27,9,0)),VLOOKUP(B5,Horaires,2,0))</f>
        <v>0.32291666666666669</v>
      </c>
      <c r="F5" s="17"/>
      <c r="G5" s="17"/>
      <c r="H5" s="18"/>
      <c r="I5" s="17"/>
      <c r="J5" s="18"/>
      <c r="K5" s="18"/>
      <c r="L5" s="18"/>
      <c r="M5" s="18"/>
      <c r="N5" s="18"/>
      <c r="O5" s="18"/>
      <c r="P5" s="17"/>
      <c r="Q5" s="17"/>
    </row>
    <row r="6" spans="1:17">
      <c r="A6" s="35">
        <f t="shared" si="0"/>
        <v>2018</v>
      </c>
      <c r="B6" s="19" t="str">
        <f>CHOOSE(WEEKDAY(C6),"Dimanche","Lundi","Mardi","Mercredi","Jeudi","Vendredi","Samedi")</f>
        <v>Vendredi</v>
      </c>
      <c r="C6" s="16">
        <f t="shared" si="2"/>
        <v>41643</v>
      </c>
      <c r="D6" s="15">
        <f t="shared" si="1"/>
        <v>0</v>
      </c>
      <c r="E6" s="24">
        <f>IFERROR((VLOOKUP(C6,Données!E16:M28,9,0)),VLOOKUP(B6,Horaires,2,0))</f>
        <v>0.16666666666666666</v>
      </c>
      <c r="F6" s="17"/>
      <c r="G6" s="17"/>
      <c r="H6" s="18"/>
      <c r="I6" s="17"/>
      <c r="J6" s="18"/>
      <c r="K6" s="18"/>
      <c r="L6" s="18"/>
      <c r="M6" s="18"/>
      <c r="N6" s="18"/>
      <c r="O6" s="18"/>
      <c r="P6" s="17"/>
      <c r="Q6" s="17"/>
    </row>
    <row r="7" spans="1:17">
      <c r="A7" s="35">
        <f t="shared" si="0"/>
        <v>2018</v>
      </c>
      <c r="B7" s="19" t="str">
        <f t="shared" ref="B7:B31" si="3">CHOOSE(WEEKDAY(C7),"Dimanche","Lundi","Mardi","Mercredi","Jeudi","Vendredi","Samedi")</f>
        <v>Samedi</v>
      </c>
      <c r="C7" s="16">
        <f t="shared" si="2"/>
        <v>41644</v>
      </c>
      <c r="D7" s="15">
        <f t="shared" si="1"/>
        <v>0</v>
      </c>
      <c r="E7" s="24">
        <f>IFERROR((VLOOKUP(C7,Données!E17:M29,9,0)),VLOOKUP(B7,Horaires,2,0))</f>
        <v>0</v>
      </c>
      <c r="F7" s="17"/>
      <c r="G7" s="17"/>
      <c r="H7" s="18"/>
      <c r="I7" s="17"/>
      <c r="J7" s="18"/>
      <c r="K7" s="18"/>
      <c r="L7" s="18"/>
      <c r="M7" s="18"/>
      <c r="N7" s="18"/>
      <c r="O7" s="18"/>
      <c r="P7" s="17"/>
      <c r="Q7" s="17"/>
    </row>
    <row r="8" spans="1:17">
      <c r="A8" s="35">
        <f t="shared" si="0"/>
        <v>2018</v>
      </c>
      <c r="B8" s="19" t="str">
        <f t="shared" si="3"/>
        <v>Dimanche</v>
      </c>
      <c r="C8" s="16">
        <f t="shared" si="2"/>
        <v>41645</v>
      </c>
      <c r="D8" s="15">
        <f t="shared" si="1"/>
        <v>0</v>
      </c>
      <c r="E8" s="24">
        <f>IFERROR((VLOOKUP(C8,Données!E18:M30,9,0)),VLOOKUP(B8,Horaires,2,0))</f>
        <v>0</v>
      </c>
      <c r="F8" s="17"/>
      <c r="G8" s="17"/>
      <c r="H8" s="18"/>
      <c r="I8" s="17"/>
      <c r="J8" s="18"/>
      <c r="K8" s="18"/>
      <c r="L8" s="18"/>
      <c r="M8" s="18"/>
      <c r="N8" s="18"/>
      <c r="O8" s="18"/>
      <c r="P8" s="17"/>
      <c r="Q8" s="17"/>
    </row>
    <row r="9" spans="1:17">
      <c r="A9" s="35">
        <f t="shared" si="0"/>
        <v>2018</v>
      </c>
      <c r="B9" s="19" t="str">
        <f t="shared" si="3"/>
        <v>Lundi</v>
      </c>
      <c r="C9" s="16">
        <f t="shared" si="2"/>
        <v>41646</v>
      </c>
      <c r="D9" s="15">
        <f t="shared" si="1"/>
        <v>0</v>
      </c>
      <c r="E9" s="24">
        <f>IFERROR((VLOOKUP(C9,Données!E19:M31,9,0)),VLOOKUP(B9,Horaires,2,0))</f>
        <v>0.32291666666666669</v>
      </c>
      <c r="F9" s="17"/>
      <c r="G9" s="17"/>
      <c r="H9" s="18"/>
      <c r="I9" s="17"/>
      <c r="J9" s="18"/>
      <c r="K9" s="18"/>
      <c r="L9" s="18"/>
      <c r="M9" s="18"/>
      <c r="N9" s="18"/>
      <c r="O9" s="18"/>
      <c r="P9" s="17"/>
      <c r="Q9" s="17"/>
    </row>
    <row r="10" spans="1:17">
      <c r="A10" s="35">
        <f t="shared" si="0"/>
        <v>2018</v>
      </c>
      <c r="B10" s="19" t="str">
        <f t="shared" si="3"/>
        <v>Mardi</v>
      </c>
      <c r="C10" s="16">
        <f t="shared" si="2"/>
        <v>41647</v>
      </c>
      <c r="D10" s="15">
        <f t="shared" si="1"/>
        <v>0</v>
      </c>
      <c r="E10" s="24">
        <f>IFERROR((VLOOKUP(C10,Données!E20:M32,9,0)),VLOOKUP(B10,Horaires,2,0))</f>
        <v>0.32291666666666669</v>
      </c>
      <c r="F10" s="17"/>
      <c r="G10" s="17"/>
      <c r="H10" s="18"/>
      <c r="I10" s="17"/>
      <c r="J10" s="18"/>
      <c r="K10" s="18"/>
      <c r="L10" s="18"/>
      <c r="M10" s="18"/>
      <c r="N10" s="18"/>
      <c r="O10" s="18"/>
      <c r="P10" s="17"/>
      <c r="Q10" s="17"/>
    </row>
    <row r="11" spans="1:17">
      <c r="A11" s="35">
        <f t="shared" si="0"/>
        <v>2018</v>
      </c>
      <c r="B11" s="19" t="str">
        <f t="shared" si="3"/>
        <v>Mercredi</v>
      </c>
      <c r="C11" s="16">
        <f t="shared" si="2"/>
        <v>41648</v>
      </c>
      <c r="D11" s="15">
        <f t="shared" si="1"/>
        <v>0</v>
      </c>
      <c r="E11" s="24">
        <f>IFERROR((VLOOKUP(C11,Données!E21:M33,9,0)),VLOOKUP(B11,Horaires,2,0))</f>
        <v>0.32291666666666669</v>
      </c>
      <c r="F11" s="17"/>
      <c r="G11" s="17"/>
      <c r="H11" s="18"/>
      <c r="I11" s="17"/>
      <c r="J11" s="18"/>
      <c r="K11" s="18"/>
      <c r="L11" s="18"/>
      <c r="M11" s="18"/>
      <c r="N11" s="18"/>
      <c r="O11" s="18"/>
      <c r="P11" s="17"/>
      <c r="Q11" s="17"/>
    </row>
    <row r="12" spans="1:17">
      <c r="A12" s="35">
        <f t="shared" si="0"/>
        <v>2018</v>
      </c>
      <c r="B12" s="19" t="str">
        <f t="shared" si="3"/>
        <v>Jeudi</v>
      </c>
      <c r="C12" s="16">
        <f t="shared" si="2"/>
        <v>41649</v>
      </c>
      <c r="D12" s="15">
        <f t="shared" si="1"/>
        <v>0</v>
      </c>
      <c r="E12" s="24">
        <f>IFERROR((VLOOKUP(C12,Données!E22:M34,9,0)),VLOOKUP(B12,Horaires,2,0))</f>
        <v>0.32291666666666669</v>
      </c>
      <c r="F12" s="17"/>
      <c r="G12" s="17"/>
      <c r="H12" s="18"/>
      <c r="I12" s="17"/>
      <c r="J12" s="18"/>
      <c r="K12" s="18"/>
      <c r="L12" s="18"/>
      <c r="M12" s="18"/>
      <c r="N12" s="18"/>
      <c r="O12" s="18"/>
      <c r="P12" s="17"/>
      <c r="Q12" s="17"/>
    </row>
    <row r="13" spans="1:17">
      <c r="A13" s="35">
        <f t="shared" si="0"/>
        <v>2018</v>
      </c>
      <c r="B13" s="19" t="str">
        <f t="shared" si="3"/>
        <v>Vendredi</v>
      </c>
      <c r="C13" s="16">
        <f t="shared" si="2"/>
        <v>41650</v>
      </c>
      <c r="D13" s="15">
        <f t="shared" si="1"/>
        <v>0</v>
      </c>
      <c r="E13" s="24">
        <f>IFERROR((VLOOKUP(C13,Données!E23:M35,9,0)),VLOOKUP(B13,Horaires,2,0))</f>
        <v>0.16666666666666666</v>
      </c>
      <c r="F13" s="17"/>
      <c r="G13" s="17"/>
      <c r="H13" s="18"/>
      <c r="I13" s="17"/>
      <c r="J13" s="18"/>
      <c r="K13" s="18"/>
      <c r="L13" s="18"/>
      <c r="M13" s="18"/>
      <c r="N13" s="18"/>
      <c r="O13" s="18"/>
      <c r="P13" s="17"/>
      <c r="Q13" s="17"/>
    </row>
    <row r="14" spans="1:17">
      <c r="A14" s="35">
        <f t="shared" si="0"/>
        <v>2018</v>
      </c>
      <c r="B14" s="19" t="str">
        <f t="shared" si="3"/>
        <v>Samedi</v>
      </c>
      <c r="C14" s="16">
        <f t="shared" si="2"/>
        <v>41651</v>
      </c>
      <c r="D14" s="15">
        <f t="shared" si="1"/>
        <v>0</v>
      </c>
      <c r="E14" s="24">
        <f>IFERROR((VLOOKUP(C14,Données!E24:M36,9,0)),VLOOKUP(B14,Horaires,2,0))</f>
        <v>0</v>
      </c>
      <c r="F14" s="17"/>
      <c r="G14" s="17"/>
      <c r="H14" s="18"/>
      <c r="I14" s="17"/>
      <c r="J14" s="18"/>
      <c r="K14" s="18"/>
      <c r="L14" s="18"/>
      <c r="M14" s="18"/>
      <c r="N14" s="18"/>
      <c r="O14" s="18"/>
      <c r="P14" s="17"/>
      <c r="Q14" s="17"/>
    </row>
    <row r="15" spans="1:17">
      <c r="A15" s="35">
        <f t="shared" si="0"/>
        <v>2018</v>
      </c>
      <c r="B15" s="19" t="str">
        <f t="shared" si="3"/>
        <v>Dimanche</v>
      </c>
      <c r="C15" s="16">
        <f t="shared" si="2"/>
        <v>41652</v>
      </c>
      <c r="D15" s="15">
        <f t="shared" si="1"/>
        <v>0</v>
      </c>
      <c r="E15" s="24">
        <f>IFERROR((VLOOKUP(C15,Données!E25:M37,9,0)),VLOOKUP(B15,Horaires,2,0))</f>
        <v>0</v>
      </c>
      <c r="F15" s="17"/>
      <c r="G15" s="17"/>
      <c r="H15" s="18"/>
      <c r="I15" s="17"/>
      <c r="J15" s="18"/>
      <c r="K15" s="18"/>
      <c r="L15" s="18"/>
      <c r="M15" s="18"/>
      <c r="N15" s="18"/>
      <c r="O15" s="18"/>
      <c r="P15" s="17"/>
      <c r="Q15" s="17"/>
    </row>
    <row r="16" spans="1:17">
      <c r="A16" s="35">
        <f t="shared" si="0"/>
        <v>2018</v>
      </c>
      <c r="B16" s="19" t="str">
        <f t="shared" si="3"/>
        <v>Lundi</v>
      </c>
      <c r="C16" s="16">
        <f t="shared" si="2"/>
        <v>41653</v>
      </c>
      <c r="D16" s="15">
        <f t="shared" si="1"/>
        <v>0</v>
      </c>
      <c r="E16" s="24">
        <f>IFERROR((VLOOKUP(C16,Données!E26:M38,9,0)),VLOOKUP(B16,Horaires,2,0))</f>
        <v>0.32291666666666669</v>
      </c>
      <c r="F16" s="17"/>
      <c r="G16" s="17"/>
      <c r="H16" s="18"/>
      <c r="I16" s="17"/>
      <c r="J16" s="18"/>
      <c r="K16" s="18"/>
      <c r="L16" s="18"/>
      <c r="M16" s="18"/>
      <c r="N16" s="18"/>
      <c r="O16" s="18"/>
      <c r="P16" s="17"/>
      <c r="Q16" s="17"/>
    </row>
    <row r="17" spans="1:17">
      <c r="A17" s="35">
        <f t="shared" si="0"/>
        <v>2018</v>
      </c>
      <c r="B17" s="19" t="str">
        <f t="shared" si="3"/>
        <v>Mardi</v>
      </c>
      <c r="C17" s="16">
        <f t="shared" si="2"/>
        <v>41654</v>
      </c>
      <c r="D17" s="15">
        <f t="shared" si="1"/>
        <v>0</v>
      </c>
      <c r="E17" s="24">
        <f>IFERROR((VLOOKUP(C17,Données!E27:M39,9,0)),VLOOKUP(B17,Horaires,2,0))</f>
        <v>0.32291666666666669</v>
      </c>
      <c r="F17" s="17"/>
      <c r="G17" s="17"/>
      <c r="H17" s="18"/>
      <c r="I17" s="17"/>
      <c r="J17" s="18"/>
      <c r="K17" s="18"/>
      <c r="L17" s="18"/>
      <c r="M17" s="18"/>
      <c r="N17" s="18"/>
      <c r="O17" s="18"/>
      <c r="P17" s="17"/>
      <c r="Q17" s="17"/>
    </row>
    <row r="18" spans="1:17">
      <c r="A18" s="35">
        <f t="shared" si="0"/>
        <v>2018</v>
      </c>
      <c r="B18" s="19" t="str">
        <f t="shared" si="3"/>
        <v>Mercredi</v>
      </c>
      <c r="C18" s="16">
        <f t="shared" si="2"/>
        <v>41655</v>
      </c>
      <c r="D18" s="15">
        <f t="shared" si="1"/>
        <v>0</v>
      </c>
      <c r="E18" s="24">
        <f>IFERROR((VLOOKUP(C18,Données!E28:M40,9,0)),VLOOKUP(B18,Horaires,2,0))</f>
        <v>0.32291666666666669</v>
      </c>
      <c r="F18" s="17"/>
      <c r="G18" s="17"/>
      <c r="H18" s="18"/>
      <c r="I18" s="17"/>
      <c r="J18" s="18"/>
      <c r="K18" s="18"/>
      <c r="L18" s="18"/>
      <c r="M18" s="18"/>
      <c r="N18" s="18"/>
      <c r="O18" s="18"/>
      <c r="P18" s="17"/>
      <c r="Q18" s="17"/>
    </row>
    <row r="19" spans="1:17">
      <c r="A19" s="35">
        <f t="shared" si="0"/>
        <v>2018</v>
      </c>
      <c r="B19" s="19" t="str">
        <f t="shared" si="3"/>
        <v>Jeudi</v>
      </c>
      <c r="C19" s="16">
        <f t="shared" si="2"/>
        <v>41656</v>
      </c>
      <c r="D19" s="15">
        <f t="shared" si="1"/>
        <v>0</v>
      </c>
      <c r="E19" s="24">
        <f>IFERROR((VLOOKUP(C19,Données!E29:M41,9,0)),VLOOKUP(B19,Horaires,2,0))</f>
        <v>0.32291666666666669</v>
      </c>
      <c r="F19" s="17"/>
      <c r="G19" s="17"/>
      <c r="H19" s="18"/>
      <c r="I19" s="17"/>
      <c r="J19" s="18"/>
      <c r="K19" s="18"/>
      <c r="L19" s="18"/>
      <c r="M19" s="18"/>
      <c r="N19" s="18"/>
      <c r="O19" s="18"/>
      <c r="P19" s="17"/>
      <c r="Q19" s="17"/>
    </row>
    <row r="20" spans="1:17">
      <c r="A20" s="35">
        <f t="shared" si="0"/>
        <v>2018</v>
      </c>
      <c r="B20" s="19" t="str">
        <f t="shared" si="3"/>
        <v>Vendredi</v>
      </c>
      <c r="C20" s="16">
        <f t="shared" si="2"/>
        <v>41657</v>
      </c>
      <c r="D20" s="15">
        <f t="shared" si="1"/>
        <v>0</v>
      </c>
      <c r="E20" s="24">
        <f>IFERROR((VLOOKUP(C20,Données!E30:M42,9,0)),VLOOKUP(B20,Horaires,2,0))</f>
        <v>0.16666666666666666</v>
      </c>
      <c r="F20" s="17"/>
      <c r="G20" s="17"/>
      <c r="H20" s="18"/>
      <c r="I20" s="17"/>
      <c r="J20" s="18"/>
      <c r="K20" s="18"/>
      <c r="L20" s="18"/>
      <c r="M20" s="18"/>
      <c r="N20" s="18"/>
      <c r="O20" s="18"/>
      <c r="P20" s="17"/>
      <c r="Q20" s="17"/>
    </row>
    <row r="21" spans="1:17">
      <c r="A21" s="35">
        <f t="shared" si="0"/>
        <v>2018</v>
      </c>
      <c r="B21" s="19" t="str">
        <f t="shared" si="3"/>
        <v>Samedi</v>
      </c>
      <c r="C21" s="16">
        <f t="shared" si="2"/>
        <v>41658</v>
      </c>
      <c r="D21" s="15">
        <f t="shared" si="1"/>
        <v>0</v>
      </c>
      <c r="E21" s="24">
        <f>IFERROR((VLOOKUP(C21,Données!E31:M43,9,0)),VLOOKUP(B21,Horaires,2,0))</f>
        <v>0</v>
      </c>
      <c r="F21" s="17"/>
      <c r="G21" s="17"/>
      <c r="H21" s="18"/>
      <c r="I21" s="17"/>
      <c r="J21" s="18"/>
      <c r="K21" s="18"/>
      <c r="L21" s="18"/>
      <c r="M21" s="18"/>
      <c r="N21" s="18"/>
      <c r="O21" s="18"/>
      <c r="P21" s="17"/>
      <c r="Q21" s="17"/>
    </row>
    <row r="22" spans="1:17">
      <c r="A22" s="35">
        <f t="shared" si="0"/>
        <v>2018</v>
      </c>
      <c r="B22" s="19" t="str">
        <f t="shared" si="3"/>
        <v>Dimanche</v>
      </c>
      <c r="C22" s="16">
        <f t="shared" si="2"/>
        <v>41659</v>
      </c>
      <c r="D22" s="15">
        <f t="shared" si="1"/>
        <v>0</v>
      </c>
      <c r="E22" s="24">
        <f>IFERROR((VLOOKUP(C22,Données!E32:M44,9,0)),VLOOKUP(B22,Horaires,2,0))</f>
        <v>0</v>
      </c>
      <c r="F22" s="17"/>
      <c r="G22" s="17"/>
      <c r="H22" s="18"/>
      <c r="I22" s="17"/>
      <c r="J22" s="18"/>
      <c r="K22" s="18"/>
      <c r="L22" s="18"/>
      <c r="M22" s="18"/>
      <c r="N22" s="18"/>
      <c r="O22" s="18"/>
      <c r="P22" s="17"/>
      <c r="Q22" s="17"/>
    </row>
    <row r="23" spans="1:17">
      <c r="A23" s="35">
        <f t="shared" si="0"/>
        <v>2018</v>
      </c>
      <c r="B23" s="19" t="str">
        <f t="shared" si="3"/>
        <v>Lundi</v>
      </c>
      <c r="C23" s="16">
        <f t="shared" si="2"/>
        <v>41660</v>
      </c>
      <c r="D23" s="15">
        <f t="shared" si="1"/>
        <v>0</v>
      </c>
      <c r="E23" s="24">
        <f>IFERROR((VLOOKUP(C23,Données!E33:M45,9,0)),VLOOKUP(B23,Horaires,2,0))</f>
        <v>0.32291666666666669</v>
      </c>
      <c r="F23" s="17"/>
      <c r="G23" s="17"/>
      <c r="H23" s="18"/>
      <c r="I23" s="17"/>
      <c r="J23" s="18"/>
      <c r="K23" s="18"/>
      <c r="L23" s="18"/>
      <c r="M23" s="18"/>
      <c r="N23" s="18"/>
      <c r="O23" s="18"/>
      <c r="P23" s="17"/>
      <c r="Q23" s="17"/>
    </row>
    <row r="24" spans="1:17">
      <c r="A24" s="35">
        <f t="shared" si="0"/>
        <v>2018</v>
      </c>
      <c r="B24" s="19" t="str">
        <f t="shared" si="3"/>
        <v>Mardi</v>
      </c>
      <c r="C24" s="16">
        <f t="shared" si="2"/>
        <v>41661</v>
      </c>
      <c r="D24" s="15">
        <f t="shared" si="1"/>
        <v>0</v>
      </c>
      <c r="E24" s="24">
        <f>IFERROR((VLOOKUP(C24,Données!E34:M46,9,0)),VLOOKUP(B24,Horaires,2,0))</f>
        <v>0.32291666666666669</v>
      </c>
      <c r="F24" s="17"/>
      <c r="G24" s="17"/>
      <c r="H24" s="18"/>
      <c r="I24" s="17"/>
      <c r="J24" s="18"/>
      <c r="K24" s="18"/>
      <c r="L24" s="18"/>
      <c r="M24" s="18"/>
      <c r="N24" s="18"/>
      <c r="O24" s="18"/>
      <c r="P24" s="17"/>
      <c r="Q24" s="17"/>
    </row>
    <row r="25" spans="1:17">
      <c r="A25" s="35">
        <f t="shared" si="0"/>
        <v>2018</v>
      </c>
      <c r="B25" s="19" t="str">
        <f t="shared" si="3"/>
        <v>Mercredi</v>
      </c>
      <c r="C25" s="16">
        <f t="shared" si="2"/>
        <v>41662</v>
      </c>
      <c r="D25" s="15">
        <f t="shared" si="1"/>
        <v>0</v>
      </c>
      <c r="E25" s="24">
        <f>IFERROR((VLOOKUP(C25,Données!E35:M47,9,0)),VLOOKUP(B25,Horaires,2,0))</f>
        <v>0.32291666666666669</v>
      </c>
      <c r="F25" s="17"/>
      <c r="G25" s="17"/>
      <c r="H25" s="18"/>
      <c r="I25" s="17"/>
      <c r="J25" s="18"/>
      <c r="K25" s="18"/>
      <c r="L25" s="18"/>
      <c r="M25" s="18"/>
      <c r="N25" s="18"/>
      <c r="O25" s="18"/>
      <c r="P25" s="17"/>
      <c r="Q25" s="17"/>
    </row>
    <row r="26" spans="1:17">
      <c r="A26" s="35">
        <f t="shared" si="0"/>
        <v>2018</v>
      </c>
      <c r="B26" s="19" t="str">
        <f t="shared" si="3"/>
        <v>Jeudi</v>
      </c>
      <c r="C26" s="16">
        <f t="shared" si="2"/>
        <v>41663</v>
      </c>
      <c r="D26" s="15">
        <f t="shared" si="1"/>
        <v>0</v>
      </c>
      <c r="E26" s="24">
        <f>IFERROR((VLOOKUP(C26,Données!E36:M48,9,0)),VLOOKUP(B26,Horaires,2,0))</f>
        <v>0.32291666666666669</v>
      </c>
      <c r="F26" s="17"/>
      <c r="G26" s="17"/>
      <c r="H26" s="18"/>
      <c r="I26" s="17"/>
      <c r="J26" s="18"/>
      <c r="K26" s="18"/>
      <c r="L26" s="18"/>
      <c r="M26" s="18"/>
      <c r="N26" s="18"/>
      <c r="O26" s="18"/>
      <c r="P26" s="17"/>
      <c r="Q26" s="17"/>
    </row>
    <row r="27" spans="1:17">
      <c r="A27" s="35">
        <f t="shared" si="0"/>
        <v>2018</v>
      </c>
      <c r="B27" s="19" t="str">
        <f t="shared" si="3"/>
        <v>Vendredi</v>
      </c>
      <c r="C27" s="16">
        <f t="shared" si="2"/>
        <v>41664</v>
      </c>
      <c r="D27" s="15">
        <f t="shared" si="1"/>
        <v>0</v>
      </c>
      <c r="E27" s="24">
        <f>IFERROR((VLOOKUP(C27,Données!E37:M49,9,0)),VLOOKUP(B27,Horaires,2,0))</f>
        <v>0.16666666666666666</v>
      </c>
      <c r="F27" s="17"/>
      <c r="G27" s="17"/>
      <c r="H27" s="18"/>
      <c r="I27" s="17"/>
      <c r="J27" s="18"/>
      <c r="K27" s="18"/>
      <c r="L27" s="18"/>
      <c r="M27" s="18"/>
      <c r="N27" s="18"/>
      <c r="O27" s="18"/>
      <c r="P27" s="17"/>
      <c r="Q27" s="17"/>
    </row>
    <row r="28" spans="1:17">
      <c r="A28" s="35">
        <f t="shared" si="0"/>
        <v>2018</v>
      </c>
      <c r="B28" s="19" t="str">
        <f t="shared" si="3"/>
        <v>Samedi</v>
      </c>
      <c r="C28" s="16">
        <f t="shared" si="2"/>
        <v>41665</v>
      </c>
      <c r="D28" s="15">
        <f t="shared" si="1"/>
        <v>0</v>
      </c>
      <c r="E28" s="24">
        <f>IFERROR((VLOOKUP(C28,Données!E38:M50,9,0)),VLOOKUP(B28,Horaires,2,0))</f>
        <v>0</v>
      </c>
      <c r="F28" s="17"/>
      <c r="G28" s="17"/>
      <c r="H28" s="18"/>
      <c r="I28" s="17"/>
      <c r="J28" s="18"/>
      <c r="K28" s="18"/>
      <c r="L28" s="18"/>
      <c r="M28" s="18"/>
      <c r="N28" s="18"/>
      <c r="O28" s="18"/>
      <c r="P28" s="17"/>
      <c r="Q28" s="17"/>
    </row>
    <row r="29" spans="1:17">
      <c r="A29" s="35">
        <f t="shared" si="0"/>
        <v>2018</v>
      </c>
      <c r="B29" s="19" t="str">
        <f t="shared" si="3"/>
        <v>Dimanche</v>
      </c>
      <c r="C29" s="16">
        <f t="shared" si="2"/>
        <v>41666</v>
      </c>
      <c r="D29" s="15">
        <f t="shared" si="1"/>
        <v>0</v>
      </c>
      <c r="E29" s="24">
        <f>IFERROR((VLOOKUP(C29,Données!E39:M51,9,0)),VLOOKUP(B29,Horaires,2,0))</f>
        <v>0</v>
      </c>
      <c r="F29" s="17"/>
      <c r="G29" s="17"/>
      <c r="H29" s="18"/>
      <c r="I29" s="17"/>
      <c r="J29" s="18"/>
      <c r="K29" s="18"/>
      <c r="L29" s="18"/>
      <c r="M29" s="18"/>
      <c r="N29" s="18"/>
      <c r="O29" s="18"/>
      <c r="P29" s="17"/>
      <c r="Q29" s="17"/>
    </row>
    <row r="30" spans="1:17">
      <c r="A30" s="35">
        <f t="shared" si="0"/>
        <v>2018</v>
      </c>
      <c r="B30" s="19" t="str">
        <f t="shared" si="3"/>
        <v>Lundi</v>
      </c>
      <c r="C30" s="16">
        <f t="shared" si="2"/>
        <v>41667</v>
      </c>
      <c r="D30" s="15">
        <f t="shared" si="1"/>
        <v>0</v>
      </c>
      <c r="E30" s="24">
        <f>IFERROR((VLOOKUP(C30,Données!E40:M52,9,0)),VLOOKUP(B30,Horaires,2,0))</f>
        <v>0.32291666666666669</v>
      </c>
      <c r="F30" s="17"/>
      <c r="G30" s="17"/>
      <c r="H30" s="18"/>
      <c r="I30" s="17"/>
      <c r="J30" s="18"/>
      <c r="K30" s="18"/>
      <c r="L30" s="18"/>
      <c r="M30" s="18"/>
      <c r="N30" s="18"/>
      <c r="O30" s="18"/>
      <c r="P30" s="17"/>
      <c r="Q30" s="17"/>
    </row>
    <row r="31" spans="1:17">
      <c r="A31" s="35">
        <f t="shared" si="0"/>
        <v>2018</v>
      </c>
      <c r="B31" s="19" t="str">
        <f t="shared" si="3"/>
        <v>Mardi</v>
      </c>
      <c r="C31" s="16">
        <f t="shared" si="2"/>
        <v>41668</v>
      </c>
      <c r="D31" s="15">
        <f t="shared" si="1"/>
        <v>0</v>
      </c>
      <c r="E31" s="24">
        <f>IFERROR((VLOOKUP(C31,Données!E41:M53,9,0)),VLOOKUP(B31,Horaires,2,0))</f>
        <v>0.32291666666666669</v>
      </c>
      <c r="F31" s="17"/>
      <c r="G31" s="17"/>
      <c r="H31" s="18"/>
      <c r="I31" s="17"/>
      <c r="J31" s="18"/>
      <c r="K31" s="18"/>
      <c r="L31" s="18"/>
      <c r="M31" s="18"/>
      <c r="N31" s="18"/>
      <c r="O31" s="18"/>
      <c r="P31" s="17"/>
      <c r="Q31" s="17"/>
    </row>
    <row r="32" spans="1:17">
      <c r="A32" s="35">
        <f t="shared" si="0"/>
        <v>2018</v>
      </c>
      <c r="B32" s="19" t="str">
        <f t="shared" ref="B32:B40" si="4">CHOOSE(WEEKDAY(C32),"Dimanche","Lundi","Mardi","Mercredi","Jeudi","Vendredi","Samedi")</f>
        <v>Mercredi</v>
      </c>
      <c r="C32" s="16">
        <f t="shared" si="2"/>
        <v>41669</v>
      </c>
      <c r="D32" s="15">
        <f t="shared" si="1"/>
        <v>0</v>
      </c>
      <c r="E32" s="24">
        <f>IFERROR((VLOOKUP(C32,Données!E42:M54,9,0)),VLOOKUP(B32,Horaires,2,0))</f>
        <v>0.32291666666666669</v>
      </c>
      <c r="F32" s="17"/>
      <c r="G32" s="17"/>
      <c r="H32" s="18"/>
      <c r="I32" s="17"/>
      <c r="J32" s="18"/>
      <c r="K32" s="18"/>
      <c r="L32" s="18"/>
      <c r="M32" s="18"/>
      <c r="N32" s="18"/>
      <c r="O32" s="18"/>
      <c r="P32" s="17"/>
      <c r="Q32" s="17"/>
    </row>
    <row r="33" spans="1:17">
      <c r="A33" s="35">
        <f t="shared" si="0"/>
        <v>2018</v>
      </c>
      <c r="B33" s="19" t="str">
        <f t="shared" si="4"/>
        <v>Jeudi</v>
      </c>
      <c r="C33" s="16">
        <f t="shared" si="2"/>
        <v>41670</v>
      </c>
      <c r="D33" s="15">
        <f t="shared" ref="D33:D96" si="5">IF(H33&lt;=0,0,1)</f>
        <v>0</v>
      </c>
      <c r="E33" s="24">
        <f>IFERROR((VLOOKUP(C33,Données!E43:M55,9,0)),VLOOKUP(B33,Horaires,2,0))</f>
        <v>0.32291666666666669</v>
      </c>
      <c r="F33" s="17"/>
      <c r="G33" s="17"/>
      <c r="H33" s="18"/>
      <c r="I33" s="17"/>
      <c r="J33" s="18"/>
      <c r="K33" s="18"/>
      <c r="L33" s="18"/>
      <c r="M33" s="18"/>
      <c r="N33" s="18"/>
      <c r="O33" s="18"/>
      <c r="P33" s="17"/>
      <c r="Q33" s="17"/>
    </row>
    <row r="34" spans="1:17">
      <c r="A34" s="35">
        <f t="shared" si="0"/>
        <v>2018</v>
      </c>
      <c r="B34" s="19" t="str">
        <f t="shared" si="4"/>
        <v>Vendredi</v>
      </c>
      <c r="C34" s="16">
        <f t="shared" si="2"/>
        <v>41671</v>
      </c>
      <c r="D34" s="15">
        <f t="shared" si="5"/>
        <v>0</v>
      </c>
      <c r="E34" s="24">
        <f>IFERROR((VLOOKUP(C34,Données!E44:M56,9,0)),VLOOKUP(B34,Horaires,2,0))</f>
        <v>0.16666666666666666</v>
      </c>
      <c r="F34" s="17"/>
      <c r="G34" s="17"/>
      <c r="H34" s="18"/>
      <c r="I34" s="17"/>
      <c r="J34" s="18"/>
      <c r="K34" s="18"/>
      <c r="L34" s="18"/>
      <c r="M34" s="18"/>
      <c r="N34" s="18"/>
      <c r="O34" s="18"/>
      <c r="P34" s="17"/>
      <c r="Q34" s="17"/>
    </row>
    <row r="35" spans="1:17">
      <c r="A35" s="35">
        <f t="shared" si="0"/>
        <v>2018</v>
      </c>
      <c r="B35" s="19" t="str">
        <f t="shared" si="4"/>
        <v>Samedi</v>
      </c>
      <c r="C35" s="16">
        <f t="shared" si="2"/>
        <v>41672</v>
      </c>
      <c r="D35" s="15">
        <f t="shared" si="5"/>
        <v>0</v>
      </c>
      <c r="E35" s="24">
        <f>IFERROR((VLOOKUP(C35,Données!E45:M57,9,0)),VLOOKUP(B35,Horaires,2,0))</f>
        <v>0</v>
      </c>
      <c r="F35" s="17"/>
      <c r="G35" s="17"/>
      <c r="H35" s="18"/>
      <c r="I35" s="17"/>
      <c r="J35" s="18"/>
      <c r="K35" s="18"/>
      <c r="L35" s="18"/>
      <c r="M35" s="18"/>
      <c r="N35" s="18"/>
      <c r="O35" s="18"/>
      <c r="P35" s="17"/>
      <c r="Q35" s="17"/>
    </row>
    <row r="36" spans="1:17">
      <c r="A36" s="35">
        <f t="shared" si="0"/>
        <v>2018</v>
      </c>
      <c r="B36" s="19" t="str">
        <f t="shared" si="4"/>
        <v>Dimanche</v>
      </c>
      <c r="C36" s="16">
        <f t="shared" si="2"/>
        <v>41673</v>
      </c>
      <c r="D36" s="15">
        <f t="shared" si="5"/>
        <v>0</v>
      </c>
      <c r="E36" s="24">
        <f>IFERROR((VLOOKUP(C36,Données!E46:M58,9,0)),VLOOKUP(B36,Horaires,2,0))</f>
        <v>0</v>
      </c>
      <c r="F36" s="17"/>
      <c r="G36" s="17"/>
      <c r="H36" s="18"/>
      <c r="I36" s="17"/>
      <c r="J36" s="18"/>
      <c r="K36" s="18"/>
      <c r="L36" s="18"/>
      <c r="M36" s="18"/>
      <c r="N36" s="18"/>
      <c r="O36" s="18"/>
      <c r="P36" s="17"/>
      <c r="Q36" s="17"/>
    </row>
    <row r="37" spans="1:17">
      <c r="A37" s="35">
        <f t="shared" si="0"/>
        <v>2018</v>
      </c>
      <c r="B37" s="19" t="str">
        <f t="shared" si="4"/>
        <v>Lundi</v>
      </c>
      <c r="C37" s="16">
        <f t="shared" si="2"/>
        <v>41674</v>
      </c>
      <c r="D37" s="15">
        <f t="shared" si="5"/>
        <v>0</v>
      </c>
      <c r="E37" s="24">
        <f>IFERROR((VLOOKUP(C37,Données!E47:M59,9,0)),VLOOKUP(B37,Horaires,2,0))</f>
        <v>0.32291666666666669</v>
      </c>
      <c r="F37" s="17"/>
      <c r="G37" s="17"/>
      <c r="H37" s="18"/>
      <c r="I37" s="17"/>
      <c r="J37" s="18"/>
      <c r="K37" s="18"/>
      <c r="L37" s="18"/>
      <c r="M37" s="18"/>
      <c r="N37" s="18"/>
      <c r="O37" s="18"/>
      <c r="P37" s="17"/>
      <c r="Q37" s="17"/>
    </row>
    <row r="38" spans="1:17">
      <c r="A38" s="35">
        <f t="shared" si="0"/>
        <v>2018</v>
      </c>
      <c r="B38" s="19" t="str">
        <f t="shared" si="4"/>
        <v>Mardi</v>
      </c>
      <c r="C38" s="16">
        <f t="shared" si="2"/>
        <v>41675</v>
      </c>
      <c r="D38" s="15">
        <f t="shared" si="5"/>
        <v>0</v>
      </c>
      <c r="E38" s="24">
        <f>IFERROR((VLOOKUP(C38,Données!E48:M60,9,0)),VLOOKUP(B38,Horaires,2,0))</f>
        <v>0.32291666666666669</v>
      </c>
      <c r="F38" s="17"/>
      <c r="G38" s="17"/>
      <c r="H38" s="18"/>
      <c r="I38" s="17"/>
      <c r="J38" s="18"/>
      <c r="K38" s="18"/>
      <c r="L38" s="18"/>
      <c r="M38" s="18"/>
      <c r="N38" s="18"/>
      <c r="O38" s="18"/>
      <c r="P38" s="17"/>
      <c r="Q38" s="17"/>
    </row>
    <row r="39" spans="1:17">
      <c r="A39" s="35">
        <f t="shared" si="0"/>
        <v>2018</v>
      </c>
      <c r="B39" s="19" t="str">
        <f t="shared" si="4"/>
        <v>Mercredi</v>
      </c>
      <c r="C39" s="16">
        <f t="shared" si="2"/>
        <v>41676</v>
      </c>
      <c r="D39" s="15">
        <f t="shared" si="5"/>
        <v>0</v>
      </c>
      <c r="E39" s="24">
        <f>IFERROR((VLOOKUP(C39,Données!E49:M61,9,0)),VLOOKUP(B39,Horaires,2,0))</f>
        <v>0.32291666666666669</v>
      </c>
      <c r="F39" s="17"/>
      <c r="G39" s="17"/>
      <c r="H39" s="18"/>
      <c r="I39" s="17"/>
      <c r="J39" s="18"/>
      <c r="K39" s="18"/>
      <c r="L39" s="18"/>
      <c r="M39" s="18"/>
      <c r="N39" s="18"/>
      <c r="O39" s="18"/>
      <c r="P39" s="17"/>
      <c r="Q39" s="17"/>
    </row>
    <row r="40" spans="1:17">
      <c r="A40" s="35">
        <f t="shared" si="0"/>
        <v>2018</v>
      </c>
      <c r="B40" s="19" t="str">
        <f t="shared" si="4"/>
        <v>Jeudi</v>
      </c>
      <c r="C40" s="16">
        <f t="shared" si="2"/>
        <v>41677</v>
      </c>
      <c r="D40" s="15">
        <f t="shared" si="5"/>
        <v>0</v>
      </c>
      <c r="E40" s="24">
        <f>IFERROR((VLOOKUP(C40,Données!E50:M62,9,0)),VLOOKUP(B40,Horaires,2,0))</f>
        <v>0.32291666666666669</v>
      </c>
      <c r="F40" s="17"/>
      <c r="G40" s="17"/>
      <c r="H40" s="18"/>
      <c r="I40" s="17"/>
      <c r="J40" s="18"/>
      <c r="K40" s="18"/>
      <c r="L40" s="18"/>
      <c r="M40" s="18"/>
      <c r="N40" s="18"/>
      <c r="O40" s="18"/>
      <c r="P40" s="17"/>
      <c r="Q40" s="17"/>
    </row>
    <row r="41" spans="1:17">
      <c r="A41" s="35">
        <f t="shared" si="0"/>
        <v>2018</v>
      </c>
      <c r="B41" s="19" t="str">
        <f t="shared" ref="B41:B104" si="6">CHOOSE(WEEKDAY(C41),"Dimanche","Lundi","Mardi","Mercredi","Jeudi","Vendredi","Samedi")</f>
        <v>Vendredi</v>
      </c>
      <c r="C41" s="16">
        <f t="shared" si="2"/>
        <v>41678</v>
      </c>
      <c r="D41" s="15">
        <f t="shared" si="5"/>
        <v>0</v>
      </c>
      <c r="E41" s="24">
        <f>IFERROR((VLOOKUP(C41,Données!E51:M63,9,0)),VLOOKUP(B41,Horaires,2,0))</f>
        <v>0.16666666666666666</v>
      </c>
      <c r="F41" s="17"/>
      <c r="G41" s="17"/>
      <c r="H41" s="18"/>
      <c r="I41" s="17"/>
      <c r="J41" s="18"/>
      <c r="K41" s="18"/>
      <c r="L41" s="18"/>
      <c r="M41" s="18"/>
      <c r="N41" s="18"/>
      <c r="O41" s="18"/>
      <c r="P41" s="17"/>
      <c r="Q41" s="17"/>
    </row>
    <row r="42" spans="1:17">
      <c r="A42" s="35">
        <f t="shared" si="0"/>
        <v>2018</v>
      </c>
      <c r="B42" s="19" t="str">
        <f t="shared" si="6"/>
        <v>Samedi</v>
      </c>
      <c r="C42" s="16">
        <f t="shared" si="2"/>
        <v>41679</v>
      </c>
      <c r="D42" s="15">
        <f t="shared" si="5"/>
        <v>0</v>
      </c>
      <c r="E42" s="24">
        <f>IFERROR((VLOOKUP(C42,Données!E52:M64,9,0)),VLOOKUP(B42,Horaires,2,0))</f>
        <v>0</v>
      </c>
      <c r="F42" s="17"/>
      <c r="G42" s="17"/>
      <c r="H42" s="18"/>
      <c r="I42" s="17"/>
      <c r="J42" s="18"/>
      <c r="K42" s="18"/>
      <c r="L42" s="18"/>
      <c r="M42" s="18"/>
      <c r="N42" s="18"/>
      <c r="O42" s="18"/>
      <c r="P42" s="17"/>
      <c r="Q42" s="17"/>
    </row>
    <row r="43" spans="1:17">
      <c r="A43" s="35">
        <f t="shared" si="0"/>
        <v>2018</v>
      </c>
      <c r="B43" s="19" t="str">
        <f t="shared" si="6"/>
        <v>Dimanche</v>
      </c>
      <c r="C43" s="16">
        <f t="shared" si="2"/>
        <v>41680</v>
      </c>
      <c r="D43" s="15">
        <f t="shared" si="5"/>
        <v>0</v>
      </c>
      <c r="E43" s="24">
        <f>IFERROR((VLOOKUP(C43,Données!E53:M65,9,0)),VLOOKUP(B43,Horaires,2,0))</f>
        <v>0</v>
      </c>
      <c r="F43" s="17"/>
      <c r="G43" s="17"/>
      <c r="H43" s="18"/>
      <c r="I43" s="17"/>
      <c r="J43" s="18"/>
      <c r="K43" s="18"/>
      <c r="L43" s="18"/>
      <c r="M43" s="18"/>
      <c r="N43" s="18"/>
      <c r="O43" s="18"/>
      <c r="P43" s="17"/>
      <c r="Q43" s="17"/>
    </row>
    <row r="44" spans="1:17">
      <c r="A44" s="35">
        <f t="shared" si="0"/>
        <v>2018</v>
      </c>
      <c r="B44" s="19" t="str">
        <f t="shared" si="6"/>
        <v>Lundi</v>
      </c>
      <c r="C44" s="16">
        <f t="shared" si="2"/>
        <v>41681</v>
      </c>
      <c r="D44" s="15">
        <f t="shared" si="5"/>
        <v>0</v>
      </c>
      <c r="E44" s="24">
        <f>IFERROR((VLOOKUP(C44,Données!E54:M66,9,0)),VLOOKUP(B44,Horaires,2,0))</f>
        <v>0.32291666666666669</v>
      </c>
      <c r="F44" s="17"/>
      <c r="G44" s="17"/>
      <c r="H44" s="18"/>
      <c r="I44" s="17"/>
      <c r="J44" s="18"/>
      <c r="K44" s="18"/>
      <c r="L44" s="18"/>
      <c r="M44" s="18"/>
      <c r="N44" s="18"/>
      <c r="O44" s="18"/>
      <c r="P44" s="17"/>
      <c r="Q44" s="17"/>
    </row>
    <row r="45" spans="1:17">
      <c r="A45" s="35">
        <f t="shared" si="0"/>
        <v>2018</v>
      </c>
      <c r="B45" s="19" t="str">
        <f t="shared" si="6"/>
        <v>Mardi</v>
      </c>
      <c r="C45" s="16">
        <f t="shared" si="2"/>
        <v>41682</v>
      </c>
      <c r="D45" s="15">
        <f t="shared" si="5"/>
        <v>0</v>
      </c>
      <c r="E45" s="24">
        <f>IFERROR((VLOOKUP(C45,Données!E55:M67,9,0)),VLOOKUP(B45,Horaires,2,0))</f>
        <v>0.32291666666666669</v>
      </c>
      <c r="F45" s="17"/>
      <c r="G45" s="17"/>
      <c r="H45" s="18"/>
      <c r="I45" s="17"/>
      <c r="J45" s="18"/>
      <c r="K45" s="18"/>
      <c r="L45" s="18"/>
      <c r="M45" s="18"/>
      <c r="N45" s="18"/>
      <c r="O45" s="18"/>
      <c r="P45" s="17"/>
      <c r="Q45" s="17"/>
    </row>
    <row r="46" spans="1:17">
      <c r="A46" s="35">
        <f t="shared" si="0"/>
        <v>2018</v>
      </c>
      <c r="B46" s="19" t="str">
        <f t="shared" si="6"/>
        <v>Mercredi</v>
      </c>
      <c r="C46" s="16">
        <f t="shared" si="2"/>
        <v>41683</v>
      </c>
      <c r="D46" s="15">
        <f t="shared" si="5"/>
        <v>0</v>
      </c>
      <c r="E46" s="24">
        <f>IFERROR((VLOOKUP(C46,Données!E56:M68,9,0)),VLOOKUP(B46,Horaires,2,0))</f>
        <v>0.32291666666666669</v>
      </c>
      <c r="F46" s="17"/>
      <c r="G46" s="17"/>
      <c r="H46" s="18"/>
      <c r="I46" s="17"/>
      <c r="J46" s="18"/>
      <c r="K46" s="18"/>
      <c r="L46" s="18"/>
      <c r="M46" s="18"/>
      <c r="N46" s="18"/>
      <c r="O46" s="18"/>
      <c r="P46" s="17"/>
      <c r="Q46" s="17"/>
    </row>
    <row r="47" spans="1:17">
      <c r="A47" s="35">
        <f t="shared" si="0"/>
        <v>2018</v>
      </c>
      <c r="B47" s="19" t="str">
        <f t="shared" si="6"/>
        <v>Jeudi</v>
      </c>
      <c r="C47" s="16">
        <f t="shared" si="2"/>
        <v>41684</v>
      </c>
      <c r="D47" s="15">
        <f t="shared" si="5"/>
        <v>0</v>
      </c>
      <c r="E47" s="24">
        <f>IFERROR((VLOOKUP(C47,Données!E57:M69,9,0)),VLOOKUP(B47,Horaires,2,0))</f>
        <v>0.32291666666666669</v>
      </c>
      <c r="F47" s="17"/>
      <c r="G47" s="17"/>
      <c r="H47" s="18"/>
      <c r="I47" s="17"/>
      <c r="J47" s="18"/>
      <c r="K47" s="18"/>
      <c r="L47" s="18"/>
      <c r="M47" s="18"/>
      <c r="N47" s="18"/>
      <c r="O47" s="18"/>
      <c r="P47" s="17"/>
      <c r="Q47" s="17"/>
    </row>
    <row r="48" spans="1:17">
      <c r="A48" s="35">
        <f t="shared" si="0"/>
        <v>2018</v>
      </c>
      <c r="B48" s="19" t="str">
        <f t="shared" si="6"/>
        <v>Vendredi</v>
      </c>
      <c r="C48" s="16">
        <f t="shared" si="2"/>
        <v>41685</v>
      </c>
      <c r="D48" s="15">
        <f t="shared" si="5"/>
        <v>0</v>
      </c>
      <c r="E48" s="24">
        <f>IFERROR((VLOOKUP(C48,Données!E58:M70,9,0)),VLOOKUP(B48,Horaires,2,0))</f>
        <v>0.16666666666666666</v>
      </c>
      <c r="F48" s="17"/>
      <c r="G48" s="17"/>
      <c r="H48" s="18"/>
      <c r="I48" s="17"/>
      <c r="J48" s="18"/>
      <c r="K48" s="18"/>
      <c r="L48" s="18"/>
      <c r="M48" s="18"/>
      <c r="N48" s="18"/>
      <c r="O48" s="18"/>
      <c r="P48" s="17"/>
      <c r="Q48" s="17"/>
    </row>
    <row r="49" spans="1:17">
      <c r="A49" s="35">
        <f t="shared" si="0"/>
        <v>2018</v>
      </c>
      <c r="B49" s="19" t="str">
        <f t="shared" si="6"/>
        <v>Samedi</v>
      </c>
      <c r="C49" s="16">
        <f t="shared" si="2"/>
        <v>41686</v>
      </c>
      <c r="D49" s="15">
        <f t="shared" si="5"/>
        <v>0</v>
      </c>
      <c r="E49" s="24">
        <f>IFERROR((VLOOKUP(C49,Données!E59:M71,9,0)),VLOOKUP(B49,Horaires,2,0))</f>
        <v>0</v>
      </c>
      <c r="F49" s="17"/>
      <c r="G49" s="17"/>
      <c r="H49" s="18"/>
      <c r="I49" s="17"/>
      <c r="J49" s="18"/>
      <c r="K49" s="18"/>
      <c r="L49" s="18"/>
      <c r="M49" s="18"/>
      <c r="N49" s="18"/>
      <c r="O49" s="18"/>
      <c r="P49" s="17"/>
      <c r="Q49" s="17"/>
    </row>
    <row r="50" spans="1:17">
      <c r="A50" s="35">
        <f t="shared" si="0"/>
        <v>2018</v>
      </c>
      <c r="B50" s="19" t="str">
        <f t="shared" si="6"/>
        <v>Dimanche</v>
      </c>
      <c r="C50" s="16">
        <f t="shared" si="2"/>
        <v>41687</v>
      </c>
      <c r="D50" s="15">
        <f t="shared" si="5"/>
        <v>0</v>
      </c>
      <c r="E50" s="24">
        <f>IFERROR((VLOOKUP(C50,Données!E60:M72,9,0)),VLOOKUP(B50,Horaires,2,0))</f>
        <v>0</v>
      </c>
      <c r="F50" s="17"/>
      <c r="G50" s="17"/>
      <c r="H50" s="18"/>
      <c r="I50" s="17"/>
      <c r="J50" s="18"/>
      <c r="K50" s="18"/>
      <c r="L50" s="18"/>
      <c r="M50" s="18"/>
      <c r="N50" s="18"/>
      <c r="O50" s="18"/>
      <c r="P50" s="17"/>
      <c r="Q50" s="17"/>
    </row>
    <row r="51" spans="1:17">
      <c r="A51" s="35">
        <f t="shared" si="0"/>
        <v>2018</v>
      </c>
      <c r="B51" s="19" t="str">
        <f t="shared" si="6"/>
        <v>Lundi</v>
      </c>
      <c r="C51" s="16">
        <f t="shared" si="2"/>
        <v>41688</v>
      </c>
      <c r="D51" s="15">
        <f t="shared" si="5"/>
        <v>0</v>
      </c>
      <c r="E51" s="24">
        <f>IFERROR((VLOOKUP(C51,Données!E61:M73,9,0)),VLOOKUP(B51,Horaires,2,0))</f>
        <v>0.32291666666666669</v>
      </c>
      <c r="F51" s="17"/>
      <c r="G51" s="17"/>
      <c r="H51" s="18"/>
      <c r="I51" s="17"/>
      <c r="J51" s="18"/>
      <c r="K51" s="18"/>
      <c r="L51" s="18"/>
      <c r="M51" s="18"/>
      <c r="N51" s="18"/>
      <c r="O51" s="18"/>
      <c r="P51" s="17"/>
      <c r="Q51" s="17"/>
    </row>
    <row r="52" spans="1:17">
      <c r="A52" s="35">
        <f t="shared" si="0"/>
        <v>2018</v>
      </c>
      <c r="B52" s="19" t="str">
        <f t="shared" si="6"/>
        <v>Mardi</v>
      </c>
      <c r="C52" s="16">
        <f t="shared" si="2"/>
        <v>41689</v>
      </c>
      <c r="D52" s="15">
        <f t="shared" si="5"/>
        <v>0</v>
      </c>
      <c r="E52" s="24">
        <f>IFERROR((VLOOKUP(C52,Données!E62:M74,9,0)),VLOOKUP(B52,Horaires,2,0))</f>
        <v>0.32291666666666669</v>
      </c>
      <c r="F52" s="17"/>
      <c r="G52" s="17"/>
      <c r="H52" s="18"/>
      <c r="I52" s="17"/>
      <c r="J52" s="18"/>
      <c r="K52" s="18"/>
      <c r="L52" s="18"/>
      <c r="M52" s="18"/>
      <c r="N52" s="18"/>
      <c r="O52" s="18"/>
      <c r="P52" s="17"/>
      <c r="Q52" s="17"/>
    </row>
    <row r="53" spans="1:17">
      <c r="A53" s="35">
        <f t="shared" si="0"/>
        <v>2018</v>
      </c>
      <c r="B53" s="19" t="str">
        <f t="shared" si="6"/>
        <v>Mercredi</v>
      </c>
      <c r="C53" s="16">
        <f t="shared" si="2"/>
        <v>41690</v>
      </c>
      <c r="D53" s="15">
        <f t="shared" si="5"/>
        <v>0</v>
      </c>
      <c r="E53" s="24">
        <f>IFERROR((VLOOKUP(C53,Données!E63:M75,9,0)),VLOOKUP(B53,Horaires,2,0))</f>
        <v>0.32291666666666669</v>
      </c>
      <c r="F53" s="17"/>
      <c r="G53" s="17"/>
      <c r="H53" s="18"/>
      <c r="I53" s="17"/>
      <c r="J53" s="18"/>
      <c r="K53" s="18"/>
      <c r="L53" s="18"/>
      <c r="M53" s="18"/>
      <c r="N53" s="18"/>
      <c r="O53" s="18"/>
      <c r="P53" s="17"/>
      <c r="Q53" s="17"/>
    </row>
    <row r="54" spans="1:17">
      <c r="A54" s="35">
        <f t="shared" si="0"/>
        <v>2018</v>
      </c>
      <c r="B54" s="19" t="str">
        <f t="shared" si="6"/>
        <v>Jeudi</v>
      </c>
      <c r="C54" s="16">
        <f t="shared" si="2"/>
        <v>41691</v>
      </c>
      <c r="D54" s="15">
        <f t="shared" si="5"/>
        <v>0</v>
      </c>
      <c r="E54" s="24">
        <f>IFERROR((VLOOKUP(C54,Données!E64:M76,9,0)),VLOOKUP(B54,Horaires,2,0))</f>
        <v>0.32291666666666669</v>
      </c>
      <c r="F54" s="17"/>
      <c r="G54" s="17"/>
      <c r="H54" s="18"/>
      <c r="I54" s="17"/>
      <c r="J54" s="18"/>
      <c r="K54" s="18"/>
      <c r="L54" s="18"/>
      <c r="M54" s="18"/>
      <c r="N54" s="18"/>
      <c r="O54" s="18"/>
      <c r="P54" s="17"/>
      <c r="Q54" s="17"/>
    </row>
    <row r="55" spans="1:17">
      <c r="A55" s="35">
        <f t="shared" si="0"/>
        <v>2018</v>
      </c>
      <c r="B55" s="19" t="str">
        <f t="shared" si="6"/>
        <v>Vendredi</v>
      </c>
      <c r="C55" s="16">
        <f t="shared" si="2"/>
        <v>41692</v>
      </c>
      <c r="D55" s="15">
        <f t="shared" si="5"/>
        <v>0</v>
      </c>
      <c r="E55" s="24">
        <f>IFERROR((VLOOKUP(C55,Données!E65:M77,9,0)),VLOOKUP(B55,Horaires,2,0))</f>
        <v>0.16666666666666666</v>
      </c>
      <c r="F55" s="17"/>
      <c r="G55" s="17"/>
      <c r="H55" s="18"/>
      <c r="I55" s="17"/>
      <c r="J55" s="18"/>
      <c r="K55" s="18"/>
      <c r="L55" s="18"/>
      <c r="M55" s="18"/>
      <c r="N55" s="18"/>
      <c r="O55" s="18"/>
      <c r="P55" s="17"/>
      <c r="Q55" s="17"/>
    </row>
    <row r="56" spans="1:17">
      <c r="A56" s="35">
        <f t="shared" si="0"/>
        <v>2018</v>
      </c>
      <c r="B56" s="19" t="str">
        <f t="shared" si="6"/>
        <v>Samedi</v>
      </c>
      <c r="C56" s="16">
        <f t="shared" si="2"/>
        <v>41693</v>
      </c>
      <c r="D56" s="15">
        <f t="shared" si="5"/>
        <v>0</v>
      </c>
      <c r="E56" s="24">
        <f>IFERROR((VLOOKUP(C56,Données!E66:M78,9,0)),VLOOKUP(B56,Horaires,2,0))</f>
        <v>0</v>
      </c>
      <c r="F56" s="17"/>
      <c r="G56" s="17"/>
      <c r="H56" s="18"/>
      <c r="I56" s="17"/>
      <c r="J56" s="18"/>
      <c r="K56" s="18"/>
      <c r="L56" s="18"/>
      <c r="M56" s="18"/>
      <c r="N56" s="18"/>
      <c r="O56" s="18"/>
      <c r="P56" s="17"/>
      <c r="Q56" s="17"/>
    </row>
    <row r="57" spans="1:17">
      <c r="A57" s="35">
        <f t="shared" si="0"/>
        <v>2018</v>
      </c>
      <c r="B57" s="19" t="str">
        <f t="shared" si="6"/>
        <v>Dimanche</v>
      </c>
      <c r="C57" s="16">
        <f t="shared" si="2"/>
        <v>41694</v>
      </c>
      <c r="D57" s="15">
        <f t="shared" si="5"/>
        <v>0</v>
      </c>
      <c r="E57" s="24">
        <f>IFERROR((VLOOKUP(C57,Données!E67:M79,9,0)),VLOOKUP(B57,Horaires,2,0))</f>
        <v>0</v>
      </c>
      <c r="F57" s="17"/>
      <c r="G57" s="17"/>
      <c r="H57" s="18"/>
      <c r="I57" s="17"/>
      <c r="J57" s="18"/>
      <c r="K57" s="18"/>
      <c r="L57" s="18"/>
      <c r="M57" s="18"/>
      <c r="N57" s="18"/>
      <c r="O57" s="18"/>
      <c r="P57" s="17"/>
      <c r="Q57" s="17"/>
    </row>
    <row r="58" spans="1:17">
      <c r="A58" s="35">
        <f t="shared" si="0"/>
        <v>2018</v>
      </c>
      <c r="B58" s="19" t="str">
        <f t="shared" si="6"/>
        <v>Lundi</v>
      </c>
      <c r="C58" s="16">
        <f t="shared" si="2"/>
        <v>41695</v>
      </c>
      <c r="D58" s="15">
        <f t="shared" si="5"/>
        <v>0</v>
      </c>
      <c r="E58" s="24">
        <f>IFERROR((VLOOKUP(C58,Données!E68:M80,9,0)),VLOOKUP(B58,Horaires,2,0))</f>
        <v>0.32291666666666669</v>
      </c>
      <c r="F58" s="17"/>
      <c r="G58" s="17"/>
      <c r="H58" s="18"/>
      <c r="I58" s="17"/>
      <c r="J58" s="18"/>
      <c r="K58" s="18"/>
      <c r="L58" s="18"/>
      <c r="M58" s="18"/>
      <c r="N58" s="18"/>
      <c r="O58" s="18"/>
      <c r="P58" s="17"/>
      <c r="Q58" s="17"/>
    </row>
    <row r="59" spans="1:17">
      <c r="A59" s="35">
        <f t="shared" si="0"/>
        <v>2018</v>
      </c>
      <c r="B59" s="19" t="str">
        <f t="shared" si="6"/>
        <v>Mardi</v>
      </c>
      <c r="C59" s="16">
        <f t="shared" si="2"/>
        <v>41696</v>
      </c>
      <c r="D59" s="15">
        <f t="shared" si="5"/>
        <v>0</v>
      </c>
      <c r="E59" s="24">
        <f>IFERROR((VLOOKUP(C59,Données!E69:M81,9,0)),VLOOKUP(B59,Horaires,2,0))</f>
        <v>0.32291666666666669</v>
      </c>
      <c r="F59" s="17"/>
      <c r="G59" s="17"/>
      <c r="H59" s="18"/>
      <c r="I59" s="17"/>
      <c r="J59" s="18"/>
      <c r="K59" s="18"/>
      <c r="L59" s="18"/>
      <c r="M59" s="18"/>
      <c r="N59" s="18"/>
      <c r="O59" s="18"/>
      <c r="P59" s="17"/>
      <c r="Q59" s="17"/>
    </row>
    <row r="60" spans="1:17">
      <c r="A60" s="35">
        <f t="shared" si="0"/>
        <v>2018</v>
      </c>
      <c r="B60" s="19" t="str">
        <f t="shared" si="6"/>
        <v>Mercredi</v>
      </c>
      <c r="C60" s="16">
        <f t="shared" si="2"/>
        <v>41697</v>
      </c>
      <c r="D60" s="15">
        <f t="shared" si="5"/>
        <v>0</v>
      </c>
      <c r="E60" s="24">
        <f>IFERROR((VLOOKUP(C60,Données!E70:M82,9,0)),VLOOKUP(B60,Horaires,2,0))</f>
        <v>0.32291666666666669</v>
      </c>
      <c r="F60" s="17"/>
      <c r="G60" s="17"/>
      <c r="H60" s="18"/>
      <c r="I60" s="17"/>
      <c r="J60" s="18"/>
      <c r="K60" s="18"/>
      <c r="L60" s="18"/>
      <c r="M60" s="18"/>
      <c r="N60" s="18"/>
      <c r="O60" s="18"/>
      <c r="P60" s="17"/>
      <c r="Q60" s="17"/>
    </row>
    <row r="61" spans="1:17">
      <c r="A61" s="35">
        <f t="shared" si="0"/>
        <v>2018</v>
      </c>
      <c r="B61" s="19" t="str">
        <f t="shared" si="6"/>
        <v>Jeudi</v>
      </c>
      <c r="C61" s="16">
        <f t="shared" si="2"/>
        <v>41698</v>
      </c>
      <c r="D61" s="15">
        <f t="shared" si="5"/>
        <v>0</v>
      </c>
      <c r="E61" s="24">
        <f>IFERROR((VLOOKUP(C61,Données!E71:M83,9,0)),VLOOKUP(B61,Horaires,2,0))</f>
        <v>0.32291666666666669</v>
      </c>
      <c r="F61" s="17"/>
      <c r="G61" s="17"/>
      <c r="H61" s="18"/>
      <c r="I61" s="17"/>
      <c r="J61" s="18"/>
      <c r="K61" s="18"/>
      <c r="L61" s="18"/>
      <c r="M61" s="18"/>
      <c r="N61" s="18"/>
      <c r="O61" s="18"/>
      <c r="P61" s="17"/>
      <c r="Q61" s="17"/>
    </row>
    <row r="62" spans="1:17">
      <c r="A62" s="35">
        <f t="shared" si="0"/>
        <v>2018</v>
      </c>
      <c r="B62" s="19" t="str">
        <f t="shared" si="6"/>
        <v>Vendredi</v>
      </c>
      <c r="C62" s="16">
        <f t="shared" si="2"/>
        <v>41699</v>
      </c>
      <c r="D62" s="15">
        <f t="shared" si="5"/>
        <v>0</v>
      </c>
      <c r="E62" s="24">
        <f>IFERROR((VLOOKUP(C62,Données!E72:M84,9,0)),VLOOKUP(B62,Horaires,2,0))</f>
        <v>0.16666666666666666</v>
      </c>
      <c r="F62" s="17"/>
      <c r="G62" s="17"/>
      <c r="H62" s="18"/>
      <c r="I62" s="17"/>
      <c r="J62" s="18"/>
      <c r="K62" s="18"/>
      <c r="L62" s="18"/>
      <c r="M62" s="18"/>
      <c r="N62" s="18"/>
      <c r="O62" s="18"/>
      <c r="P62" s="17"/>
      <c r="Q62" s="17"/>
    </row>
    <row r="63" spans="1:17">
      <c r="A63" s="35">
        <f t="shared" si="0"/>
        <v>2018</v>
      </c>
      <c r="B63" s="19" t="str">
        <f t="shared" si="6"/>
        <v>Samedi</v>
      </c>
      <c r="C63" s="16">
        <f t="shared" si="2"/>
        <v>41700</v>
      </c>
      <c r="D63" s="15">
        <f t="shared" si="5"/>
        <v>0</v>
      </c>
      <c r="E63" s="24">
        <f>IFERROR((VLOOKUP(C63,Données!E73:M85,9,0)),VLOOKUP(B63,Horaires,2,0))</f>
        <v>0</v>
      </c>
      <c r="F63" s="17"/>
      <c r="G63" s="17"/>
      <c r="H63" s="18"/>
      <c r="I63" s="17"/>
      <c r="J63" s="18"/>
      <c r="K63" s="18"/>
      <c r="L63" s="18"/>
      <c r="M63" s="18"/>
      <c r="N63" s="18"/>
      <c r="O63" s="18"/>
      <c r="P63" s="17"/>
      <c r="Q63" s="17"/>
    </row>
    <row r="64" spans="1:17">
      <c r="A64" s="35">
        <f t="shared" si="0"/>
        <v>2018</v>
      </c>
      <c r="B64" s="19" t="str">
        <f t="shared" si="6"/>
        <v>Dimanche</v>
      </c>
      <c r="C64" s="16">
        <f t="shared" si="2"/>
        <v>41701</v>
      </c>
      <c r="D64" s="15">
        <f t="shared" si="5"/>
        <v>0</v>
      </c>
      <c r="E64" s="24">
        <f>IFERROR((VLOOKUP(C64,Données!E74:M86,9,0)),VLOOKUP(B64,Horaires,2,0))</f>
        <v>0</v>
      </c>
      <c r="F64" s="17"/>
      <c r="G64" s="17"/>
      <c r="H64" s="18"/>
      <c r="I64" s="17"/>
      <c r="J64" s="18"/>
      <c r="K64" s="18"/>
      <c r="L64" s="18"/>
      <c r="M64" s="18"/>
      <c r="N64" s="18"/>
      <c r="O64" s="18"/>
      <c r="P64" s="17"/>
      <c r="Q64" s="17"/>
    </row>
    <row r="65" spans="1:17">
      <c r="A65" s="35">
        <f t="shared" si="0"/>
        <v>2018</v>
      </c>
      <c r="B65" s="19" t="str">
        <f t="shared" si="6"/>
        <v>Lundi</v>
      </c>
      <c r="C65" s="16">
        <f t="shared" si="2"/>
        <v>41702</v>
      </c>
      <c r="D65" s="15">
        <f t="shared" si="5"/>
        <v>0</v>
      </c>
      <c r="E65" s="24">
        <f>IFERROR((VLOOKUP(C65,Données!E75:M87,9,0)),VLOOKUP(B65,Horaires,2,0))</f>
        <v>0.32291666666666669</v>
      </c>
      <c r="F65" s="17"/>
      <c r="G65" s="17"/>
      <c r="H65" s="18"/>
      <c r="I65" s="17"/>
      <c r="J65" s="18"/>
      <c r="K65" s="18"/>
      <c r="L65" s="18"/>
      <c r="M65" s="18"/>
      <c r="N65" s="18"/>
      <c r="O65" s="18"/>
      <c r="P65" s="17"/>
      <c r="Q65" s="17"/>
    </row>
    <row r="66" spans="1:17">
      <c r="A66" s="35">
        <f t="shared" si="0"/>
        <v>2018</v>
      </c>
      <c r="B66" s="19" t="str">
        <f t="shared" si="6"/>
        <v>Mardi</v>
      </c>
      <c r="C66" s="16">
        <f t="shared" si="2"/>
        <v>41703</v>
      </c>
      <c r="D66" s="15">
        <f t="shared" si="5"/>
        <v>0</v>
      </c>
      <c r="E66" s="24">
        <f>IFERROR((VLOOKUP(C66,Données!E76:M88,9,0)),VLOOKUP(B66,Horaires,2,0))</f>
        <v>0.32291666666666669</v>
      </c>
      <c r="F66" s="17"/>
      <c r="G66" s="17"/>
      <c r="H66" s="18"/>
      <c r="I66" s="17"/>
      <c r="J66" s="18"/>
      <c r="K66" s="18"/>
      <c r="L66" s="18"/>
      <c r="M66" s="18"/>
      <c r="N66" s="18"/>
      <c r="O66" s="18"/>
      <c r="P66" s="17"/>
      <c r="Q66" s="17"/>
    </row>
    <row r="67" spans="1:17">
      <c r="A67" s="35">
        <f t="shared" ref="A67:A130" si="7">YEAR(C67)</f>
        <v>2018</v>
      </c>
      <c r="B67" s="19" t="str">
        <f t="shared" si="6"/>
        <v>Mercredi</v>
      </c>
      <c r="C67" s="16">
        <f t="shared" si="2"/>
        <v>41704</v>
      </c>
      <c r="D67" s="15">
        <f t="shared" si="5"/>
        <v>0</v>
      </c>
      <c r="E67" s="24">
        <f>IFERROR((VLOOKUP(C67,Données!E77:M89,9,0)),VLOOKUP(B67,Horaires,2,0))</f>
        <v>0.32291666666666669</v>
      </c>
      <c r="F67" s="17"/>
      <c r="G67" s="17"/>
      <c r="H67" s="18"/>
      <c r="I67" s="17"/>
      <c r="J67" s="18"/>
      <c r="K67" s="18"/>
      <c r="L67" s="18"/>
      <c r="M67" s="18"/>
      <c r="N67" s="18"/>
      <c r="O67" s="18"/>
      <c r="P67" s="17"/>
      <c r="Q67" s="17"/>
    </row>
    <row r="68" spans="1:17">
      <c r="A68" s="35">
        <f t="shared" si="7"/>
        <v>2018</v>
      </c>
      <c r="B68" s="19" t="str">
        <f t="shared" si="6"/>
        <v>Jeudi</v>
      </c>
      <c r="C68" s="16">
        <f t="shared" ref="C68:C131" si="8">C67+1</f>
        <v>41705</v>
      </c>
      <c r="D68" s="15">
        <f t="shared" si="5"/>
        <v>0</v>
      </c>
      <c r="E68" s="24">
        <f>IFERROR((VLOOKUP(C68,Données!E78:M90,9,0)),VLOOKUP(B68,Horaires,2,0))</f>
        <v>0.32291666666666669</v>
      </c>
      <c r="F68" s="17"/>
      <c r="G68" s="17"/>
      <c r="H68" s="18"/>
      <c r="I68" s="17"/>
      <c r="J68" s="18"/>
      <c r="K68" s="18"/>
      <c r="L68" s="18"/>
      <c r="M68" s="18"/>
      <c r="N68" s="18"/>
      <c r="O68" s="18"/>
      <c r="P68" s="17"/>
      <c r="Q68" s="17"/>
    </row>
    <row r="69" spans="1:17">
      <c r="A69" s="35">
        <f t="shared" si="7"/>
        <v>2018</v>
      </c>
      <c r="B69" s="19" t="str">
        <f t="shared" si="6"/>
        <v>Vendredi</v>
      </c>
      <c r="C69" s="16">
        <f t="shared" si="8"/>
        <v>41706</v>
      </c>
      <c r="D69" s="15">
        <f t="shared" si="5"/>
        <v>0</v>
      </c>
      <c r="E69" s="24">
        <f>IFERROR((VLOOKUP(C69,Données!E79:M91,9,0)),VLOOKUP(B69,Horaires,2,0))</f>
        <v>0.16666666666666666</v>
      </c>
      <c r="F69" s="17"/>
      <c r="G69" s="17"/>
      <c r="H69" s="18"/>
      <c r="I69" s="17"/>
      <c r="J69" s="18"/>
      <c r="K69" s="18"/>
      <c r="L69" s="18"/>
      <c r="M69" s="18"/>
      <c r="N69" s="18"/>
      <c r="O69" s="18"/>
      <c r="P69" s="17"/>
      <c r="Q69" s="17"/>
    </row>
    <row r="70" spans="1:17">
      <c r="A70" s="35">
        <f t="shared" si="7"/>
        <v>2018</v>
      </c>
      <c r="B70" s="19" t="str">
        <f t="shared" si="6"/>
        <v>Samedi</v>
      </c>
      <c r="C70" s="16">
        <f t="shared" si="8"/>
        <v>41707</v>
      </c>
      <c r="D70" s="15">
        <f t="shared" si="5"/>
        <v>0</v>
      </c>
      <c r="E70" s="24">
        <f>IFERROR((VLOOKUP(C70,Données!E80:M92,9,0)),VLOOKUP(B70,Horaires,2,0))</f>
        <v>0</v>
      </c>
      <c r="F70" s="17"/>
      <c r="G70" s="17"/>
      <c r="H70" s="18"/>
      <c r="I70" s="17"/>
      <c r="J70" s="18"/>
      <c r="K70" s="18"/>
      <c r="L70" s="18"/>
      <c r="M70" s="18"/>
      <c r="N70" s="18"/>
      <c r="O70" s="18"/>
      <c r="P70" s="17"/>
      <c r="Q70" s="17"/>
    </row>
    <row r="71" spans="1:17">
      <c r="A71" s="35">
        <f t="shared" si="7"/>
        <v>2018</v>
      </c>
      <c r="B71" s="19" t="str">
        <f t="shared" si="6"/>
        <v>Dimanche</v>
      </c>
      <c r="C71" s="16">
        <f t="shared" si="8"/>
        <v>41708</v>
      </c>
      <c r="D71" s="15">
        <f t="shared" si="5"/>
        <v>0</v>
      </c>
      <c r="E71" s="24">
        <f>IFERROR((VLOOKUP(C71,Données!E81:M93,9,0)),VLOOKUP(B71,Horaires,2,0))</f>
        <v>0</v>
      </c>
      <c r="F71" s="17"/>
      <c r="G71" s="17"/>
      <c r="H71" s="18"/>
      <c r="I71" s="17"/>
      <c r="J71" s="18"/>
      <c r="K71" s="18"/>
      <c r="L71" s="18"/>
      <c r="M71" s="18"/>
      <c r="N71" s="18"/>
      <c r="O71" s="18"/>
      <c r="P71" s="17"/>
      <c r="Q71" s="17"/>
    </row>
    <row r="72" spans="1:17">
      <c r="A72" s="35">
        <f t="shared" si="7"/>
        <v>2018</v>
      </c>
      <c r="B72" s="19" t="str">
        <f t="shared" si="6"/>
        <v>Lundi</v>
      </c>
      <c r="C72" s="16">
        <f t="shared" si="8"/>
        <v>41709</v>
      </c>
      <c r="D72" s="15">
        <f t="shared" si="5"/>
        <v>0</v>
      </c>
      <c r="E72" s="24">
        <f>IFERROR((VLOOKUP(C72,Données!E82:M94,9,0)),VLOOKUP(B72,Horaires,2,0))</f>
        <v>0.32291666666666669</v>
      </c>
      <c r="F72" s="17"/>
      <c r="G72" s="17"/>
      <c r="H72" s="18"/>
      <c r="I72" s="17"/>
      <c r="J72" s="18"/>
      <c r="K72" s="18"/>
      <c r="L72" s="18"/>
      <c r="M72" s="18"/>
      <c r="N72" s="18"/>
      <c r="O72" s="18"/>
      <c r="P72" s="17"/>
      <c r="Q72" s="17"/>
    </row>
    <row r="73" spans="1:17">
      <c r="A73" s="35">
        <f t="shared" si="7"/>
        <v>2018</v>
      </c>
      <c r="B73" s="19" t="str">
        <f t="shared" si="6"/>
        <v>Mardi</v>
      </c>
      <c r="C73" s="16">
        <f t="shared" si="8"/>
        <v>41710</v>
      </c>
      <c r="D73" s="15">
        <f t="shared" si="5"/>
        <v>0</v>
      </c>
      <c r="E73" s="24">
        <f>IFERROR((VLOOKUP(C73,Données!E83:M95,9,0)),VLOOKUP(B73,Horaires,2,0))</f>
        <v>0.32291666666666669</v>
      </c>
      <c r="F73" s="17"/>
      <c r="G73" s="17"/>
      <c r="H73" s="18"/>
      <c r="I73" s="17"/>
      <c r="J73" s="18"/>
      <c r="K73" s="18"/>
      <c r="L73" s="18"/>
      <c r="M73" s="18"/>
      <c r="N73" s="18"/>
      <c r="O73" s="18"/>
      <c r="P73" s="17"/>
      <c r="Q73" s="17"/>
    </row>
    <row r="74" spans="1:17">
      <c r="A74" s="35">
        <f t="shared" si="7"/>
        <v>2018</v>
      </c>
      <c r="B74" s="19" t="str">
        <f t="shared" si="6"/>
        <v>Mercredi</v>
      </c>
      <c r="C74" s="16">
        <f t="shared" si="8"/>
        <v>41711</v>
      </c>
      <c r="D74" s="15">
        <f t="shared" si="5"/>
        <v>0</v>
      </c>
      <c r="E74" s="24">
        <f>IFERROR((VLOOKUP(C74,Données!E84:M96,9,0)),VLOOKUP(B74,Horaires,2,0))</f>
        <v>0.32291666666666669</v>
      </c>
      <c r="F74" s="17"/>
      <c r="G74" s="17"/>
      <c r="H74" s="18"/>
      <c r="I74" s="17"/>
      <c r="J74" s="18"/>
      <c r="K74" s="18"/>
      <c r="L74" s="18"/>
      <c r="M74" s="18"/>
      <c r="N74" s="18"/>
      <c r="O74" s="18"/>
      <c r="P74" s="17"/>
      <c r="Q74" s="17"/>
    </row>
    <row r="75" spans="1:17">
      <c r="A75" s="35">
        <f t="shared" si="7"/>
        <v>2018</v>
      </c>
      <c r="B75" s="19" t="str">
        <f t="shared" si="6"/>
        <v>Jeudi</v>
      </c>
      <c r="C75" s="16">
        <f t="shared" si="8"/>
        <v>41712</v>
      </c>
      <c r="D75" s="15">
        <f t="shared" si="5"/>
        <v>0</v>
      </c>
      <c r="E75" s="24">
        <f>IFERROR((VLOOKUP(C75,Données!E85:M97,9,0)),VLOOKUP(B75,Horaires,2,0))</f>
        <v>0.32291666666666669</v>
      </c>
      <c r="F75" s="17"/>
      <c r="G75" s="17"/>
      <c r="H75" s="18"/>
      <c r="I75" s="17"/>
      <c r="J75" s="18"/>
      <c r="K75" s="18"/>
      <c r="L75" s="18"/>
      <c r="M75" s="18"/>
      <c r="N75" s="18"/>
      <c r="O75" s="18"/>
      <c r="P75" s="17"/>
      <c r="Q75" s="17"/>
    </row>
    <row r="76" spans="1:17">
      <c r="A76" s="35">
        <f t="shared" si="7"/>
        <v>2018</v>
      </c>
      <c r="B76" s="19" t="str">
        <f t="shared" si="6"/>
        <v>Vendredi</v>
      </c>
      <c r="C76" s="16">
        <f t="shared" si="8"/>
        <v>41713</v>
      </c>
      <c r="D76" s="15">
        <f t="shared" si="5"/>
        <v>0</v>
      </c>
      <c r="E76" s="24">
        <f>IFERROR((VLOOKUP(C76,Données!E86:M98,9,0)),VLOOKUP(B76,Horaires,2,0))</f>
        <v>0.16666666666666666</v>
      </c>
      <c r="F76" s="17"/>
      <c r="G76" s="17"/>
      <c r="H76" s="18"/>
      <c r="I76" s="17"/>
      <c r="J76" s="18"/>
      <c r="K76" s="18"/>
      <c r="L76" s="18"/>
      <c r="M76" s="18"/>
      <c r="N76" s="18"/>
      <c r="O76" s="18"/>
      <c r="P76" s="17"/>
      <c r="Q76" s="17"/>
    </row>
    <row r="77" spans="1:17">
      <c r="A77" s="35">
        <f t="shared" si="7"/>
        <v>2018</v>
      </c>
      <c r="B77" s="19" t="str">
        <f t="shared" si="6"/>
        <v>Samedi</v>
      </c>
      <c r="C77" s="16">
        <f t="shared" si="8"/>
        <v>41714</v>
      </c>
      <c r="D77" s="15">
        <f t="shared" si="5"/>
        <v>0</v>
      </c>
      <c r="E77" s="24">
        <f>IFERROR((VLOOKUP(C77,Données!E87:M99,9,0)),VLOOKUP(B77,Horaires,2,0))</f>
        <v>0</v>
      </c>
      <c r="F77" s="17"/>
      <c r="G77" s="17"/>
      <c r="H77" s="18"/>
      <c r="I77" s="17"/>
      <c r="J77" s="18"/>
      <c r="K77" s="18"/>
      <c r="L77" s="18"/>
      <c r="M77" s="18"/>
      <c r="N77" s="18"/>
      <c r="O77" s="18"/>
      <c r="P77" s="17"/>
      <c r="Q77" s="17"/>
    </row>
    <row r="78" spans="1:17">
      <c r="A78" s="35">
        <f t="shared" si="7"/>
        <v>2018</v>
      </c>
      <c r="B78" s="19" t="str">
        <f t="shared" si="6"/>
        <v>Dimanche</v>
      </c>
      <c r="C78" s="16">
        <f t="shared" si="8"/>
        <v>41715</v>
      </c>
      <c r="D78" s="15">
        <f t="shared" si="5"/>
        <v>0</v>
      </c>
      <c r="E78" s="24">
        <f>IFERROR((VLOOKUP(C78,Données!E88:M100,9,0)),VLOOKUP(B78,Horaires,2,0))</f>
        <v>0</v>
      </c>
      <c r="F78" s="17"/>
      <c r="G78" s="17"/>
      <c r="H78" s="18"/>
      <c r="I78" s="17"/>
      <c r="J78" s="18"/>
      <c r="K78" s="18"/>
      <c r="L78" s="18"/>
      <c r="M78" s="18"/>
      <c r="N78" s="18"/>
      <c r="O78" s="18"/>
      <c r="P78" s="17"/>
      <c r="Q78" s="17"/>
    </row>
    <row r="79" spans="1:17">
      <c r="A79" s="35">
        <f t="shared" si="7"/>
        <v>2018</v>
      </c>
      <c r="B79" s="19" t="str">
        <f t="shared" si="6"/>
        <v>Lundi</v>
      </c>
      <c r="C79" s="16">
        <f t="shared" si="8"/>
        <v>41716</v>
      </c>
      <c r="D79" s="15">
        <f t="shared" si="5"/>
        <v>0</v>
      </c>
      <c r="E79" s="24">
        <f>IFERROR((VLOOKUP(C79,Données!E89:M101,9,0)),VLOOKUP(B79,Horaires,2,0))</f>
        <v>0.32291666666666669</v>
      </c>
      <c r="F79" s="17"/>
      <c r="G79" s="17"/>
      <c r="H79" s="18"/>
      <c r="I79" s="17"/>
      <c r="J79" s="18"/>
      <c r="K79" s="18"/>
      <c r="L79" s="18"/>
      <c r="M79" s="18"/>
      <c r="N79" s="18"/>
      <c r="O79" s="18"/>
      <c r="P79" s="17"/>
      <c r="Q79" s="17"/>
    </row>
    <row r="80" spans="1:17">
      <c r="A80" s="35">
        <f t="shared" si="7"/>
        <v>2018</v>
      </c>
      <c r="B80" s="19" t="str">
        <f t="shared" si="6"/>
        <v>Mardi</v>
      </c>
      <c r="C80" s="16">
        <f t="shared" si="8"/>
        <v>41717</v>
      </c>
      <c r="D80" s="15">
        <f t="shared" si="5"/>
        <v>0</v>
      </c>
      <c r="E80" s="24">
        <f>IFERROR((VLOOKUP(C80,Données!E90:M102,9,0)),VLOOKUP(B80,Horaires,2,0))</f>
        <v>0.32291666666666669</v>
      </c>
      <c r="F80" s="17"/>
      <c r="G80" s="17"/>
      <c r="H80" s="18"/>
      <c r="I80" s="17"/>
      <c r="J80" s="18"/>
      <c r="K80" s="18"/>
      <c r="L80" s="18"/>
      <c r="M80" s="18"/>
      <c r="N80" s="18"/>
      <c r="O80" s="18"/>
      <c r="P80" s="17"/>
      <c r="Q80" s="17"/>
    </row>
    <row r="81" spans="1:17">
      <c r="A81" s="35">
        <f t="shared" si="7"/>
        <v>2018</v>
      </c>
      <c r="B81" s="19" t="str">
        <f t="shared" si="6"/>
        <v>Mercredi</v>
      </c>
      <c r="C81" s="16">
        <f t="shared" si="8"/>
        <v>41718</v>
      </c>
      <c r="D81" s="15">
        <f t="shared" si="5"/>
        <v>0</v>
      </c>
      <c r="E81" s="24">
        <f>IFERROR((VLOOKUP(C81,Données!E91:M103,9,0)),VLOOKUP(B81,Horaires,2,0))</f>
        <v>0.32291666666666669</v>
      </c>
      <c r="F81" s="17"/>
      <c r="G81" s="17"/>
      <c r="H81" s="18"/>
      <c r="I81" s="17"/>
      <c r="J81" s="18"/>
      <c r="K81" s="18"/>
      <c r="L81" s="18"/>
      <c r="M81" s="18"/>
      <c r="N81" s="18"/>
      <c r="O81" s="18"/>
      <c r="P81" s="17"/>
      <c r="Q81" s="17"/>
    </row>
    <row r="82" spans="1:17">
      <c r="A82" s="35">
        <f t="shared" si="7"/>
        <v>2018</v>
      </c>
      <c r="B82" s="19" t="str">
        <f t="shared" si="6"/>
        <v>Jeudi</v>
      </c>
      <c r="C82" s="16">
        <f t="shared" si="8"/>
        <v>41719</v>
      </c>
      <c r="D82" s="15">
        <f t="shared" si="5"/>
        <v>0</v>
      </c>
      <c r="E82" s="24">
        <f>IFERROR((VLOOKUP(C82,Données!E92:M104,9,0)),VLOOKUP(B82,Horaires,2,0))</f>
        <v>0.32291666666666669</v>
      </c>
      <c r="F82" s="17"/>
      <c r="G82" s="17"/>
      <c r="H82" s="18"/>
      <c r="I82" s="17"/>
      <c r="J82" s="18"/>
      <c r="K82" s="18"/>
      <c r="L82" s="18"/>
      <c r="M82" s="18"/>
      <c r="N82" s="18"/>
      <c r="O82" s="18"/>
      <c r="P82" s="17"/>
      <c r="Q82" s="17"/>
    </row>
    <row r="83" spans="1:17">
      <c r="A83" s="35">
        <f t="shared" si="7"/>
        <v>2018</v>
      </c>
      <c r="B83" s="19" t="str">
        <f t="shared" si="6"/>
        <v>Vendredi</v>
      </c>
      <c r="C83" s="16">
        <f t="shared" si="8"/>
        <v>41720</v>
      </c>
      <c r="D83" s="15">
        <f t="shared" si="5"/>
        <v>0</v>
      </c>
      <c r="E83" s="24">
        <f>IFERROR((VLOOKUP(C83,Données!E93:M105,9,0)),VLOOKUP(B83,Horaires,2,0))</f>
        <v>0.16666666666666666</v>
      </c>
      <c r="F83" s="17"/>
      <c r="G83" s="17"/>
      <c r="H83" s="18"/>
      <c r="I83" s="17"/>
      <c r="J83" s="18"/>
      <c r="K83" s="18"/>
      <c r="L83" s="18"/>
      <c r="M83" s="18"/>
      <c r="N83" s="18"/>
      <c r="O83" s="18"/>
      <c r="P83" s="17"/>
      <c r="Q83" s="17"/>
    </row>
    <row r="84" spans="1:17">
      <c r="A84" s="35">
        <f t="shared" si="7"/>
        <v>2018</v>
      </c>
      <c r="B84" s="19" t="str">
        <f t="shared" si="6"/>
        <v>Samedi</v>
      </c>
      <c r="C84" s="16">
        <f t="shared" si="8"/>
        <v>41721</v>
      </c>
      <c r="D84" s="15">
        <f t="shared" si="5"/>
        <v>0</v>
      </c>
      <c r="E84" s="24">
        <f>IFERROR((VLOOKUP(C84,Données!E94:M106,9,0)),VLOOKUP(B84,Horaires,2,0))</f>
        <v>0</v>
      </c>
      <c r="F84" s="17"/>
      <c r="G84" s="17"/>
      <c r="H84" s="18"/>
      <c r="I84" s="17"/>
      <c r="J84" s="18"/>
      <c r="K84" s="18"/>
      <c r="L84" s="18"/>
      <c r="M84" s="18"/>
      <c r="N84" s="18"/>
      <c r="O84" s="18"/>
      <c r="P84" s="17"/>
      <c r="Q84" s="17"/>
    </row>
    <row r="85" spans="1:17">
      <c r="A85" s="35">
        <f t="shared" si="7"/>
        <v>2018</v>
      </c>
      <c r="B85" s="19" t="str">
        <f t="shared" si="6"/>
        <v>Dimanche</v>
      </c>
      <c r="C85" s="16">
        <f t="shared" si="8"/>
        <v>41722</v>
      </c>
      <c r="D85" s="15">
        <f t="shared" si="5"/>
        <v>0</v>
      </c>
      <c r="E85" s="24">
        <f>IFERROR((VLOOKUP(C85,Données!E95:M107,9,0)),VLOOKUP(B85,Horaires,2,0))</f>
        <v>0</v>
      </c>
      <c r="F85" s="17"/>
      <c r="G85" s="17"/>
      <c r="H85" s="18"/>
      <c r="I85" s="17"/>
      <c r="J85" s="18"/>
      <c r="K85" s="18"/>
      <c r="L85" s="18"/>
      <c r="M85" s="18"/>
      <c r="N85" s="18"/>
      <c r="O85" s="18"/>
      <c r="P85" s="17"/>
      <c r="Q85" s="17"/>
    </row>
    <row r="86" spans="1:17">
      <c r="A86" s="35">
        <f t="shared" si="7"/>
        <v>2018</v>
      </c>
      <c r="B86" s="19" t="str">
        <f t="shared" si="6"/>
        <v>Lundi</v>
      </c>
      <c r="C86" s="16">
        <f t="shared" si="8"/>
        <v>41723</v>
      </c>
      <c r="D86" s="15">
        <f t="shared" si="5"/>
        <v>0</v>
      </c>
      <c r="E86" s="24">
        <f>IFERROR((VLOOKUP(C86,Données!E96:M108,9,0)),VLOOKUP(B86,Horaires,2,0))</f>
        <v>0.32291666666666669</v>
      </c>
      <c r="F86" s="17"/>
      <c r="G86" s="17"/>
      <c r="H86" s="18"/>
      <c r="I86" s="17"/>
      <c r="J86" s="18"/>
      <c r="K86" s="18"/>
      <c r="L86" s="18"/>
      <c r="M86" s="18"/>
      <c r="N86" s="18"/>
      <c r="O86" s="18"/>
      <c r="P86" s="17"/>
      <c r="Q86" s="17"/>
    </row>
    <row r="87" spans="1:17">
      <c r="A87" s="35">
        <f t="shared" si="7"/>
        <v>2018</v>
      </c>
      <c r="B87" s="19" t="str">
        <f t="shared" si="6"/>
        <v>Mardi</v>
      </c>
      <c r="C87" s="16">
        <f t="shared" si="8"/>
        <v>41724</v>
      </c>
      <c r="D87" s="15">
        <f t="shared" si="5"/>
        <v>0</v>
      </c>
      <c r="E87" s="24">
        <f>IFERROR((VLOOKUP(C87,Données!E97:M109,9,0)),VLOOKUP(B87,Horaires,2,0))</f>
        <v>0.32291666666666669</v>
      </c>
      <c r="F87" s="17"/>
      <c r="G87" s="17"/>
      <c r="H87" s="18"/>
      <c r="I87" s="17"/>
      <c r="J87" s="18"/>
      <c r="K87" s="18"/>
      <c r="L87" s="18"/>
      <c r="M87" s="18"/>
      <c r="N87" s="18"/>
      <c r="O87" s="18"/>
      <c r="P87" s="17"/>
      <c r="Q87" s="17"/>
    </row>
    <row r="88" spans="1:17">
      <c r="A88" s="35">
        <f t="shared" si="7"/>
        <v>2018</v>
      </c>
      <c r="B88" s="19" t="str">
        <f t="shared" si="6"/>
        <v>Mercredi</v>
      </c>
      <c r="C88" s="16">
        <f t="shared" si="8"/>
        <v>41725</v>
      </c>
      <c r="D88" s="15">
        <f t="shared" si="5"/>
        <v>0</v>
      </c>
      <c r="E88" s="24">
        <f>IFERROR((VLOOKUP(C88,Données!E98:M110,9,0)),VLOOKUP(B88,Horaires,2,0))</f>
        <v>0.32291666666666669</v>
      </c>
      <c r="F88" s="17"/>
      <c r="G88" s="17"/>
      <c r="H88" s="18"/>
      <c r="I88" s="17"/>
      <c r="J88" s="18"/>
      <c r="K88" s="18"/>
      <c r="L88" s="18"/>
      <c r="M88" s="18"/>
      <c r="N88" s="18"/>
      <c r="O88" s="18"/>
      <c r="P88" s="17"/>
      <c r="Q88" s="17"/>
    </row>
    <row r="89" spans="1:17">
      <c r="A89" s="35">
        <f t="shared" si="7"/>
        <v>2018</v>
      </c>
      <c r="B89" s="19" t="str">
        <f t="shared" si="6"/>
        <v>Jeudi</v>
      </c>
      <c r="C89" s="16">
        <f t="shared" si="8"/>
        <v>41726</v>
      </c>
      <c r="D89" s="15">
        <f t="shared" si="5"/>
        <v>0</v>
      </c>
      <c r="E89" s="24">
        <f>IFERROR((VLOOKUP(C89,Données!E99:M111,9,0)),VLOOKUP(B89,Horaires,2,0))</f>
        <v>0.32291666666666669</v>
      </c>
      <c r="F89" s="17"/>
      <c r="G89" s="17"/>
      <c r="H89" s="18"/>
      <c r="I89" s="17"/>
      <c r="J89" s="18"/>
      <c r="K89" s="18"/>
      <c r="L89" s="18"/>
      <c r="M89" s="18"/>
      <c r="N89" s="18"/>
      <c r="O89" s="18"/>
      <c r="P89" s="17"/>
      <c r="Q89" s="17"/>
    </row>
    <row r="90" spans="1:17">
      <c r="A90" s="35">
        <f t="shared" si="7"/>
        <v>2018</v>
      </c>
      <c r="B90" s="19" t="str">
        <f t="shared" si="6"/>
        <v>Vendredi</v>
      </c>
      <c r="C90" s="16">
        <f t="shared" si="8"/>
        <v>41727</v>
      </c>
      <c r="D90" s="15">
        <f t="shared" si="5"/>
        <v>0</v>
      </c>
      <c r="E90" s="24">
        <f>IFERROR((VLOOKUP(C90,Données!E100:M112,9,0)),VLOOKUP(B90,Horaires,2,0))</f>
        <v>0.16666666666666666</v>
      </c>
      <c r="F90" s="17"/>
      <c r="G90" s="17"/>
      <c r="H90" s="18"/>
      <c r="I90" s="17"/>
      <c r="J90" s="18"/>
      <c r="K90" s="18"/>
      <c r="L90" s="18"/>
      <c r="M90" s="18"/>
      <c r="N90" s="18"/>
      <c r="O90" s="18"/>
      <c r="P90" s="17"/>
      <c r="Q90" s="17"/>
    </row>
    <row r="91" spans="1:17">
      <c r="A91" s="35">
        <f t="shared" si="7"/>
        <v>2018</v>
      </c>
      <c r="B91" s="19" t="str">
        <f t="shared" si="6"/>
        <v>Samedi</v>
      </c>
      <c r="C91" s="16">
        <f t="shared" si="8"/>
        <v>41728</v>
      </c>
      <c r="D91" s="15">
        <f t="shared" si="5"/>
        <v>0</v>
      </c>
      <c r="E91" s="24">
        <f>IFERROR((VLOOKUP(C91,Données!E101:M113,9,0)),VLOOKUP(B91,Horaires,2,0))</f>
        <v>0</v>
      </c>
      <c r="F91" s="17"/>
      <c r="G91" s="17"/>
      <c r="H91" s="18"/>
      <c r="I91" s="17"/>
      <c r="J91" s="18"/>
      <c r="K91" s="18"/>
      <c r="L91" s="18"/>
      <c r="M91" s="18"/>
      <c r="N91" s="18"/>
      <c r="O91" s="18"/>
      <c r="P91" s="17"/>
      <c r="Q91" s="17"/>
    </row>
    <row r="92" spans="1:17">
      <c r="A92" s="35">
        <f t="shared" si="7"/>
        <v>2018</v>
      </c>
      <c r="B92" s="19" t="str">
        <f t="shared" si="6"/>
        <v>Dimanche</v>
      </c>
      <c r="C92" s="16">
        <f t="shared" si="8"/>
        <v>41729</v>
      </c>
      <c r="D92" s="15">
        <f t="shared" si="5"/>
        <v>0</v>
      </c>
      <c r="E92" s="24">
        <f>IFERROR((VLOOKUP(C92,Données!E102:M114,9,0)),VLOOKUP(B92,Horaires,2,0))</f>
        <v>0</v>
      </c>
      <c r="F92" s="17"/>
      <c r="G92" s="17"/>
      <c r="H92" s="18"/>
      <c r="I92" s="17"/>
      <c r="J92" s="18"/>
      <c r="K92" s="18"/>
      <c r="L92" s="18"/>
      <c r="M92" s="18"/>
      <c r="N92" s="18"/>
      <c r="O92" s="18"/>
      <c r="P92" s="17"/>
      <c r="Q92" s="17"/>
    </row>
    <row r="93" spans="1:17">
      <c r="A93" s="35">
        <f t="shared" si="7"/>
        <v>2018</v>
      </c>
      <c r="B93" s="19" t="str">
        <f t="shared" si="6"/>
        <v>Lundi</v>
      </c>
      <c r="C93" s="16">
        <f t="shared" si="8"/>
        <v>41730</v>
      </c>
      <c r="D93" s="15">
        <f t="shared" si="5"/>
        <v>0</v>
      </c>
      <c r="E93" s="24">
        <f>IFERROR((VLOOKUP(C93,Données!E103:M115,9,0)),VLOOKUP(B93,Horaires,2,0))</f>
        <v>0.32291666666666669</v>
      </c>
      <c r="F93" s="17"/>
      <c r="G93" s="17"/>
      <c r="H93" s="18"/>
      <c r="I93" s="17"/>
      <c r="J93" s="18"/>
      <c r="K93" s="18"/>
      <c r="L93" s="18"/>
      <c r="M93" s="18"/>
      <c r="N93" s="18"/>
      <c r="O93" s="18"/>
      <c r="P93" s="17"/>
      <c r="Q93" s="17"/>
    </row>
    <row r="94" spans="1:17">
      <c r="A94" s="35">
        <f t="shared" si="7"/>
        <v>2018</v>
      </c>
      <c r="B94" s="19" t="str">
        <f t="shared" si="6"/>
        <v>Mardi</v>
      </c>
      <c r="C94" s="16">
        <f t="shared" si="8"/>
        <v>41731</v>
      </c>
      <c r="D94" s="15">
        <f t="shared" si="5"/>
        <v>0</v>
      </c>
      <c r="E94" s="24">
        <f>IFERROR((VLOOKUP(C94,Données!E104:M116,9,0)),VLOOKUP(B94,Horaires,2,0))</f>
        <v>0.32291666666666669</v>
      </c>
      <c r="F94" s="17"/>
      <c r="G94" s="17"/>
      <c r="H94" s="18"/>
      <c r="I94" s="17"/>
      <c r="J94" s="18"/>
      <c r="K94" s="18"/>
      <c r="L94" s="18"/>
      <c r="M94" s="18"/>
      <c r="N94" s="18"/>
      <c r="O94" s="18"/>
      <c r="P94" s="17"/>
      <c r="Q94" s="17"/>
    </row>
    <row r="95" spans="1:17">
      <c r="A95" s="35">
        <f t="shared" si="7"/>
        <v>2018</v>
      </c>
      <c r="B95" s="19" t="str">
        <f t="shared" si="6"/>
        <v>Mercredi</v>
      </c>
      <c r="C95" s="16">
        <f t="shared" si="8"/>
        <v>41732</v>
      </c>
      <c r="D95" s="15">
        <f t="shared" si="5"/>
        <v>0</v>
      </c>
      <c r="E95" s="24">
        <f>IFERROR((VLOOKUP(C95,Données!E105:M117,9,0)),VLOOKUP(B95,Horaires,2,0))</f>
        <v>0.32291666666666669</v>
      </c>
      <c r="F95" s="17"/>
      <c r="G95" s="17"/>
      <c r="H95" s="18"/>
      <c r="I95" s="17"/>
      <c r="J95" s="18"/>
      <c r="K95" s="18"/>
      <c r="L95" s="18"/>
      <c r="M95" s="18"/>
      <c r="N95" s="18"/>
      <c r="O95" s="18"/>
      <c r="P95" s="17"/>
      <c r="Q95" s="17"/>
    </row>
    <row r="96" spans="1:17">
      <c r="A96" s="35">
        <f t="shared" si="7"/>
        <v>2018</v>
      </c>
      <c r="B96" s="19" t="str">
        <f t="shared" si="6"/>
        <v>Jeudi</v>
      </c>
      <c r="C96" s="16">
        <f t="shared" si="8"/>
        <v>41733</v>
      </c>
      <c r="D96" s="15">
        <f t="shared" si="5"/>
        <v>0</v>
      </c>
      <c r="E96" s="24">
        <f>IFERROR((VLOOKUP(C96,Données!E106:M118,9,0)),VLOOKUP(B96,Horaires,2,0))</f>
        <v>0.32291666666666669</v>
      </c>
      <c r="F96" s="17"/>
      <c r="G96" s="17"/>
      <c r="H96" s="18"/>
      <c r="I96" s="17"/>
      <c r="J96" s="18"/>
      <c r="K96" s="18"/>
      <c r="L96" s="18"/>
      <c r="M96" s="18"/>
      <c r="N96" s="18"/>
      <c r="O96" s="18"/>
      <c r="P96" s="17"/>
      <c r="Q96" s="17"/>
    </row>
    <row r="97" spans="1:17">
      <c r="A97" s="35">
        <f t="shared" si="7"/>
        <v>2018</v>
      </c>
      <c r="B97" s="19" t="str">
        <f t="shared" si="6"/>
        <v>Vendredi</v>
      </c>
      <c r="C97" s="16">
        <f t="shared" si="8"/>
        <v>41734</v>
      </c>
      <c r="D97" s="15">
        <f t="shared" ref="D97:D160" si="9">IF(H97&lt;=0,0,1)</f>
        <v>0</v>
      </c>
      <c r="E97" s="24">
        <f>IFERROR((VLOOKUP(C97,Données!E107:M119,9,0)),VLOOKUP(B97,Horaires,2,0))</f>
        <v>0.16666666666666666</v>
      </c>
      <c r="F97" s="17"/>
      <c r="G97" s="17"/>
      <c r="H97" s="18"/>
      <c r="I97" s="17"/>
      <c r="J97" s="18"/>
      <c r="K97" s="18"/>
      <c r="L97" s="18"/>
      <c r="M97" s="18"/>
      <c r="N97" s="18"/>
      <c r="O97" s="18"/>
      <c r="P97" s="17"/>
      <c r="Q97" s="17"/>
    </row>
    <row r="98" spans="1:17">
      <c r="A98" s="35">
        <f t="shared" si="7"/>
        <v>2018</v>
      </c>
      <c r="B98" s="19" t="str">
        <f t="shared" si="6"/>
        <v>Samedi</v>
      </c>
      <c r="C98" s="16">
        <f t="shared" si="8"/>
        <v>41735</v>
      </c>
      <c r="D98" s="15">
        <f t="shared" si="9"/>
        <v>0</v>
      </c>
      <c r="E98" s="24">
        <f>IFERROR((VLOOKUP(C98,Données!E108:M120,9,0)),VLOOKUP(B98,Horaires,2,0))</f>
        <v>0</v>
      </c>
      <c r="F98" s="17"/>
      <c r="G98" s="17"/>
      <c r="H98" s="18"/>
      <c r="I98" s="17"/>
      <c r="J98" s="18"/>
      <c r="K98" s="18"/>
      <c r="L98" s="18"/>
      <c r="M98" s="18"/>
      <c r="N98" s="18"/>
      <c r="O98" s="18"/>
      <c r="P98" s="17"/>
      <c r="Q98" s="17"/>
    </row>
    <row r="99" spans="1:17">
      <c r="A99" s="35">
        <f t="shared" si="7"/>
        <v>2018</v>
      </c>
      <c r="B99" s="19" t="str">
        <f t="shared" si="6"/>
        <v>Dimanche</v>
      </c>
      <c r="C99" s="16">
        <f t="shared" si="8"/>
        <v>41736</v>
      </c>
      <c r="D99" s="15">
        <f t="shared" si="9"/>
        <v>0</v>
      </c>
      <c r="E99" s="24">
        <f>IFERROR((VLOOKUP(C99,Données!E109:M121,9,0)),VLOOKUP(B99,Horaires,2,0))</f>
        <v>0</v>
      </c>
      <c r="F99" s="17"/>
      <c r="G99" s="17"/>
      <c r="H99" s="18"/>
      <c r="I99" s="17"/>
      <c r="J99" s="18"/>
      <c r="K99" s="18"/>
      <c r="L99" s="18"/>
      <c r="M99" s="18"/>
      <c r="N99" s="18"/>
      <c r="O99" s="18"/>
      <c r="P99" s="17"/>
      <c r="Q99" s="17"/>
    </row>
    <row r="100" spans="1:17">
      <c r="A100" s="35">
        <f t="shared" si="7"/>
        <v>2018</v>
      </c>
      <c r="B100" s="19" t="str">
        <f t="shared" si="6"/>
        <v>Lundi</v>
      </c>
      <c r="C100" s="16">
        <f t="shared" si="8"/>
        <v>41737</v>
      </c>
      <c r="D100" s="15">
        <f t="shared" si="9"/>
        <v>0</v>
      </c>
      <c r="E100" s="24">
        <f>IFERROR((VLOOKUP(C100,Données!E110:M122,9,0)),VLOOKUP(B100,Horaires,2,0))</f>
        <v>0.32291666666666669</v>
      </c>
      <c r="F100" s="17"/>
      <c r="G100" s="17"/>
      <c r="H100" s="18"/>
      <c r="I100" s="17"/>
      <c r="J100" s="18"/>
      <c r="K100" s="18"/>
      <c r="L100" s="18"/>
      <c r="M100" s="18"/>
      <c r="N100" s="18"/>
      <c r="O100" s="18"/>
      <c r="P100" s="17"/>
      <c r="Q100" s="17"/>
    </row>
    <row r="101" spans="1:17">
      <c r="A101" s="35">
        <f t="shared" si="7"/>
        <v>2018</v>
      </c>
      <c r="B101" s="19" t="str">
        <f t="shared" si="6"/>
        <v>Mardi</v>
      </c>
      <c r="C101" s="16">
        <f t="shared" si="8"/>
        <v>41738</v>
      </c>
      <c r="D101" s="15">
        <f t="shared" si="9"/>
        <v>0</v>
      </c>
      <c r="E101" s="24">
        <f>IFERROR((VLOOKUP(C101,Données!E111:M123,9,0)),VLOOKUP(B101,Horaires,2,0))</f>
        <v>0.32291666666666669</v>
      </c>
      <c r="F101" s="17"/>
      <c r="G101" s="17"/>
      <c r="H101" s="18"/>
      <c r="I101" s="17"/>
      <c r="J101" s="18"/>
      <c r="K101" s="18"/>
      <c r="L101" s="18"/>
      <c r="M101" s="18"/>
      <c r="N101" s="18"/>
      <c r="O101" s="18"/>
      <c r="P101" s="17"/>
      <c r="Q101" s="17"/>
    </row>
    <row r="102" spans="1:17">
      <c r="A102" s="35">
        <f t="shared" si="7"/>
        <v>2018</v>
      </c>
      <c r="B102" s="19" t="str">
        <f t="shared" si="6"/>
        <v>Mercredi</v>
      </c>
      <c r="C102" s="16">
        <f t="shared" si="8"/>
        <v>41739</v>
      </c>
      <c r="D102" s="15">
        <f t="shared" si="9"/>
        <v>0</v>
      </c>
      <c r="E102" s="24">
        <f>IFERROR((VLOOKUP(C102,Données!E112:M124,9,0)),VLOOKUP(B102,Horaires,2,0))</f>
        <v>0.32291666666666669</v>
      </c>
      <c r="F102" s="17"/>
      <c r="G102" s="17"/>
      <c r="H102" s="18"/>
      <c r="I102" s="17"/>
      <c r="J102" s="18"/>
      <c r="K102" s="18"/>
      <c r="L102" s="18"/>
      <c r="M102" s="18"/>
      <c r="N102" s="18"/>
      <c r="O102" s="18"/>
      <c r="P102" s="17"/>
      <c r="Q102" s="17"/>
    </row>
    <row r="103" spans="1:17">
      <c r="A103" s="35">
        <f t="shared" si="7"/>
        <v>2018</v>
      </c>
      <c r="B103" s="19" t="str">
        <f t="shared" si="6"/>
        <v>Jeudi</v>
      </c>
      <c r="C103" s="16">
        <f t="shared" si="8"/>
        <v>41740</v>
      </c>
      <c r="D103" s="15">
        <f t="shared" si="9"/>
        <v>0</v>
      </c>
      <c r="E103" s="24">
        <f>IFERROR((VLOOKUP(C103,Données!E113:M125,9,0)),VLOOKUP(B103,Horaires,2,0))</f>
        <v>0.32291666666666669</v>
      </c>
      <c r="F103" s="17"/>
      <c r="G103" s="17"/>
      <c r="H103" s="18"/>
      <c r="I103" s="17"/>
      <c r="J103" s="18"/>
      <c r="K103" s="18"/>
      <c r="L103" s="18"/>
      <c r="M103" s="18"/>
      <c r="N103" s="18"/>
      <c r="O103" s="18"/>
      <c r="P103" s="17"/>
      <c r="Q103" s="17"/>
    </row>
    <row r="104" spans="1:17">
      <c r="A104" s="35">
        <f t="shared" si="7"/>
        <v>2018</v>
      </c>
      <c r="B104" s="19" t="str">
        <f t="shared" si="6"/>
        <v>Vendredi</v>
      </c>
      <c r="C104" s="16">
        <f t="shared" si="8"/>
        <v>41741</v>
      </c>
      <c r="D104" s="15">
        <f t="shared" si="9"/>
        <v>0</v>
      </c>
      <c r="E104" s="24">
        <f>IFERROR((VLOOKUP(C104,Données!E114:M126,9,0)),VLOOKUP(B104,Horaires,2,0))</f>
        <v>0.16666666666666666</v>
      </c>
      <c r="F104" s="17"/>
      <c r="G104" s="17"/>
      <c r="H104" s="18"/>
      <c r="I104" s="17"/>
      <c r="J104" s="18"/>
      <c r="K104" s="18"/>
      <c r="L104" s="18"/>
      <c r="M104" s="18"/>
      <c r="N104" s="18"/>
      <c r="O104" s="18"/>
      <c r="P104" s="17"/>
      <c r="Q104" s="17"/>
    </row>
    <row r="105" spans="1:17">
      <c r="A105" s="35">
        <f t="shared" si="7"/>
        <v>2018</v>
      </c>
      <c r="B105" s="19" t="str">
        <f t="shared" ref="B105:B168" si="10">CHOOSE(WEEKDAY(C105),"Dimanche","Lundi","Mardi","Mercredi","Jeudi","Vendredi","Samedi")</f>
        <v>Samedi</v>
      </c>
      <c r="C105" s="16">
        <f t="shared" si="8"/>
        <v>41742</v>
      </c>
      <c r="D105" s="15">
        <f t="shared" si="9"/>
        <v>0</v>
      </c>
      <c r="E105" s="24">
        <f>IFERROR((VLOOKUP(C105,Données!E115:M127,9,0)),VLOOKUP(B105,Horaires,2,0))</f>
        <v>0</v>
      </c>
      <c r="F105" s="17"/>
      <c r="G105" s="17"/>
      <c r="H105" s="18"/>
      <c r="I105" s="17"/>
      <c r="J105" s="18"/>
      <c r="K105" s="18"/>
      <c r="L105" s="18"/>
      <c r="M105" s="18"/>
      <c r="N105" s="18"/>
      <c r="O105" s="18"/>
      <c r="P105" s="17"/>
      <c r="Q105" s="17"/>
    </row>
    <row r="106" spans="1:17">
      <c r="A106" s="35">
        <f t="shared" si="7"/>
        <v>2018</v>
      </c>
      <c r="B106" s="19" t="str">
        <f t="shared" si="10"/>
        <v>Dimanche</v>
      </c>
      <c r="C106" s="16">
        <f t="shared" si="8"/>
        <v>41743</v>
      </c>
      <c r="D106" s="15">
        <f t="shared" si="9"/>
        <v>0</v>
      </c>
      <c r="E106" s="24">
        <f>IFERROR((VLOOKUP(C106,Données!E116:M128,9,0)),VLOOKUP(B106,Horaires,2,0))</f>
        <v>0</v>
      </c>
      <c r="F106" s="17"/>
      <c r="G106" s="17"/>
      <c r="H106" s="18"/>
      <c r="I106" s="17"/>
      <c r="J106" s="18"/>
      <c r="K106" s="18"/>
      <c r="L106" s="18"/>
      <c r="M106" s="18"/>
      <c r="N106" s="18"/>
      <c r="O106" s="18"/>
      <c r="P106" s="17"/>
      <c r="Q106" s="17"/>
    </row>
    <row r="107" spans="1:17">
      <c r="A107" s="35">
        <f t="shared" si="7"/>
        <v>2018</v>
      </c>
      <c r="B107" s="19" t="str">
        <f t="shared" si="10"/>
        <v>Lundi</v>
      </c>
      <c r="C107" s="16">
        <f t="shared" si="8"/>
        <v>41744</v>
      </c>
      <c r="D107" s="15">
        <f t="shared" si="9"/>
        <v>0</v>
      </c>
      <c r="E107" s="24">
        <f>IFERROR((VLOOKUP(C107,Données!E117:M129,9,0)),VLOOKUP(B107,Horaires,2,0))</f>
        <v>0.32291666666666669</v>
      </c>
      <c r="F107" s="17"/>
      <c r="G107" s="17"/>
      <c r="H107" s="18"/>
      <c r="I107" s="17"/>
      <c r="J107" s="18"/>
      <c r="K107" s="18"/>
      <c r="L107" s="18"/>
      <c r="M107" s="18"/>
      <c r="N107" s="18"/>
      <c r="O107" s="18"/>
      <c r="P107" s="17"/>
      <c r="Q107" s="17"/>
    </row>
    <row r="108" spans="1:17">
      <c r="A108" s="35">
        <f t="shared" si="7"/>
        <v>2018</v>
      </c>
      <c r="B108" s="19" t="str">
        <f t="shared" si="10"/>
        <v>Mardi</v>
      </c>
      <c r="C108" s="16">
        <f t="shared" si="8"/>
        <v>41745</v>
      </c>
      <c r="D108" s="15">
        <f t="shared" si="9"/>
        <v>0</v>
      </c>
      <c r="E108" s="24">
        <f>IFERROR((VLOOKUP(C108,Données!E118:M130,9,0)),VLOOKUP(B108,Horaires,2,0))</f>
        <v>0.32291666666666669</v>
      </c>
      <c r="F108" s="17"/>
      <c r="G108" s="17"/>
      <c r="H108" s="18"/>
      <c r="I108" s="17"/>
      <c r="J108" s="18"/>
      <c r="K108" s="18"/>
      <c r="L108" s="18"/>
      <c r="M108" s="18"/>
      <c r="N108" s="18"/>
      <c r="O108" s="18"/>
      <c r="P108" s="17"/>
      <c r="Q108" s="17"/>
    </row>
    <row r="109" spans="1:17">
      <c r="A109" s="35">
        <f t="shared" si="7"/>
        <v>2018</v>
      </c>
      <c r="B109" s="19" t="str">
        <f t="shared" si="10"/>
        <v>Mercredi</v>
      </c>
      <c r="C109" s="16">
        <f t="shared" si="8"/>
        <v>41746</v>
      </c>
      <c r="D109" s="15">
        <f t="shared" si="9"/>
        <v>0</v>
      </c>
      <c r="E109" s="24">
        <f>IFERROR((VLOOKUP(C109,Données!E119:M131,9,0)),VLOOKUP(B109,Horaires,2,0))</f>
        <v>0.32291666666666669</v>
      </c>
      <c r="F109" s="17"/>
      <c r="G109" s="17"/>
      <c r="H109" s="18"/>
      <c r="I109" s="17"/>
      <c r="J109" s="18"/>
      <c r="K109" s="18"/>
      <c r="L109" s="18"/>
      <c r="M109" s="18"/>
      <c r="N109" s="18"/>
      <c r="O109" s="18"/>
      <c r="P109" s="17"/>
      <c r="Q109" s="17"/>
    </row>
    <row r="110" spans="1:17">
      <c r="A110" s="35">
        <f t="shared" si="7"/>
        <v>2018</v>
      </c>
      <c r="B110" s="19" t="str">
        <f t="shared" si="10"/>
        <v>Jeudi</v>
      </c>
      <c r="C110" s="16">
        <f t="shared" si="8"/>
        <v>41747</v>
      </c>
      <c r="D110" s="15">
        <f t="shared" si="9"/>
        <v>0</v>
      </c>
      <c r="E110" s="24">
        <f>IFERROR((VLOOKUP(C110,Données!E120:M132,9,0)),VLOOKUP(B110,Horaires,2,0))</f>
        <v>0.32291666666666669</v>
      </c>
      <c r="F110" s="17"/>
      <c r="G110" s="17"/>
      <c r="H110" s="18"/>
      <c r="I110" s="17"/>
      <c r="J110" s="18"/>
      <c r="K110" s="18"/>
      <c r="L110" s="18"/>
      <c r="M110" s="18"/>
      <c r="N110" s="18"/>
      <c r="O110" s="18"/>
      <c r="P110" s="17"/>
      <c r="Q110" s="17"/>
    </row>
    <row r="111" spans="1:17">
      <c r="A111" s="35">
        <f t="shared" si="7"/>
        <v>2018</v>
      </c>
      <c r="B111" s="19" t="str">
        <f t="shared" si="10"/>
        <v>Vendredi</v>
      </c>
      <c r="C111" s="16">
        <f t="shared" si="8"/>
        <v>41748</v>
      </c>
      <c r="D111" s="15">
        <f t="shared" si="9"/>
        <v>0</v>
      </c>
      <c r="E111" s="24">
        <f>IFERROR((VLOOKUP(C111,Données!E121:M133,9,0)),VLOOKUP(B111,Horaires,2,0))</f>
        <v>0.16666666666666666</v>
      </c>
      <c r="F111" s="17"/>
      <c r="G111" s="17"/>
      <c r="H111" s="18"/>
      <c r="I111" s="17"/>
      <c r="J111" s="18"/>
      <c r="K111" s="18"/>
      <c r="L111" s="18"/>
      <c r="M111" s="18"/>
      <c r="N111" s="18"/>
      <c r="O111" s="18"/>
      <c r="P111" s="17"/>
      <c r="Q111" s="17"/>
    </row>
    <row r="112" spans="1:17">
      <c r="A112" s="35">
        <f t="shared" si="7"/>
        <v>2018</v>
      </c>
      <c r="B112" s="19" t="str">
        <f t="shared" si="10"/>
        <v>Samedi</v>
      </c>
      <c r="C112" s="16">
        <f t="shared" si="8"/>
        <v>41749</v>
      </c>
      <c r="D112" s="15">
        <f t="shared" si="9"/>
        <v>0</v>
      </c>
      <c r="E112" s="24">
        <f>IFERROR((VLOOKUP(C112,Données!E122:M134,9,0)),VLOOKUP(B112,Horaires,2,0))</f>
        <v>0</v>
      </c>
      <c r="F112" s="17"/>
      <c r="G112" s="17"/>
      <c r="H112" s="18"/>
      <c r="I112" s="17"/>
      <c r="J112" s="18"/>
      <c r="K112" s="18"/>
      <c r="L112" s="18"/>
      <c r="M112" s="18"/>
      <c r="N112" s="18"/>
      <c r="O112" s="18"/>
      <c r="P112" s="17"/>
      <c r="Q112" s="17"/>
    </row>
    <row r="113" spans="1:17">
      <c r="A113" s="35">
        <f t="shared" si="7"/>
        <v>2018</v>
      </c>
      <c r="B113" s="19" t="str">
        <f t="shared" si="10"/>
        <v>Dimanche</v>
      </c>
      <c r="C113" s="16">
        <f t="shared" si="8"/>
        <v>41750</v>
      </c>
      <c r="D113" s="15">
        <f t="shared" si="9"/>
        <v>0</v>
      </c>
      <c r="E113" s="24">
        <f>IFERROR((VLOOKUP(C113,Données!E123:M135,9,0)),VLOOKUP(B113,Horaires,2,0))</f>
        <v>0</v>
      </c>
      <c r="F113" s="17"/>
      <c r="G113" s="17"/>
      <c r="H113" s="18"/>
      <c r="I113" s="17"/>
      <c r="J113" s="18"/>
      <c r="K113" s="18"/>
      <c r="L113" s="18"/>
      <c r="M113" s="18"/>
      <c r="N113" s="18"/>
      <c r="O113" s="18"/>
      <c r="P113" s="17"/>
      <c r="Q113" s="17"/>
    </row>
    <row r="114" spans="1:17">
      <c r="A114" s="35">
        <f t="shared" si="7"/>
        <v>2018</v>
      </c>
      <c r="B114" s="19" t="str">
        <f t="shared" si="10"/>
        <v>Lundi</v>
      </c>
      <c r="C114" s="16">
        <f t="shared" si="8"/>
        <v>41751</v>
      </c>
      <c r="D114" s="15">
        <f t="shared" si="9"/>
        <v>0</v>
      </c>
      <c r="E114" s="24">
        <f>IFERROR((VLOOKUP(C114,Données!E124:M136,9,0)),VLOOKUP(B114,Horaires,2,0))</f>
        <v>0.32291666666666669</v>
      </c>
      <c r="F114" s="17"/>
      <c r="G114" s="17"/>
      <c r="H114" s="18"/>
      <c r="I114" s="17"/>
      <c r="J114" s="18"/>
      <c r="K114" s="18"/>
      <c r="L114" s="18"/>
      <c r="M114" s="18"/>
      <c r="N114" s="18"/>
      <c r="O114" s="18"/>
      <c r="P114" s="17"/>
      <c r="Q114" s="17"/>
    </row>
    <row r="115" spans="1:17">
      <c r="A115" s="35">
        <f t="shared" si="7"/>
        <v>2018</v>
      </c>
      <c r="B115" s="19" t="str">
        <f t="shared" si="10"/>
        <v>Mardi</v>
      </c>
      <c r="C115" s="16">
        <f t="shared" si="8"/>
        <v>41752</v>
      </c>
      <c r="D115" s="15">
        <f t="shared" si="9"/>
        <v>0</v>
      </c>
      <c r="E115" s="24">
        <f>IFERROR((VLOOKUP(C115,Données!E125:M137,9,0)),VLOOKUP(B115,Horaires,2,0))</f>
        <v>0.32291666666666669</v>
      </c>
      <c r="F115" s="17"/>
      <c r="G115" s="17"/>
      <c r="H115" s="18"/>
      <c r="I115" s="17"/>
      <c r="J115" s="18"/>
      <c r="K115" s="18"/>
      <c r="L115" s="18"/>
      <c r="M115" s="18"/>
      <c r="N115" s="18"/>
      <c r="O115" s="18"/>
      <c r="P115" s="17"/>
      <c r="Q115" s="17"/>
    </row>
    <row r="116" spans="1:17">
      <c r="A116" s="35">
        <f t="shared" si="7"/>
        <v>2018</v>
      </c>
      <c r="B116" s="19" t="str">
        <f t="shared" si="10"/>
        <v>Mercredi</v>
      </c>
      <c r="C116" s="16">
        <f t="shared" si="8"/>
        <v>41753</v>
      </c>
      <c r="D116" s="15">
        <f t="shared" si="9"/>
        <v>0</v>
      </c>
      <c r="E116" s="24">
        <f>IFERROR((VLOOKUP(C116,Données!E126:M138,9,0)),VLOOKUP(B116,Horaires,2,0))</f>
        <v>0.32291666666666669</v>
      </c>
      <c r="F116" s="17"/>
      <c r="G116" s="17"/>
      <c r="H116" s="18"/>
      <c r="I116" s="17"/>
      <c r="J116" s="18"/>
      <c r="K116" s="18"/>
      <c r="L116" s="18"/>
      <c r="M116" s="18"/>
      <c r="N116" s="18"/>
      <c r="O116" s="18"/>
      <c r="P116" s="17"/>
      <c r="Q116" s="17"/>
    </row>
    <row r="117" spans="1:17">
      <c r="A117" s="35">
        <f t="shared" si="7"/>
        <v>2018</v>
      </c>
      <c r="B117" s="19" t="str">
        <f t="shared" si="10"/>
        <v>Jeudi</v>
      </c>
      <c r="C117" s="16">
        <f t="shared" si="8"/>
        <v>41754</v>
      </c>
      <c r="D117" s="15">
        <f t="shared" si="9"/>
        <v>0</v>
      </c>
      <c r="E117" s="24">
        <f>IFERROR((VLOOKUP(C117,Données!E127:M139,9,0)),VLOOKUP(B117,Horaires,2,0))</f>
        <v>0.32291666666666669</v>
      </c>
      <c r="F117" s="17"/>
      <c r="G117" s="17"/>
      <c r="H117" s="18"/>
      <c r="I117" s="17"/>
      <c r="J117" s="18"/>
      <c r="K117" s="18"/>
      <c r="L117" s="18"/>
      <c r="M117" s="18"/>
      <c r="N117" s="18"/>
      <c r="O117" s="18"/>
      <c r="P117" s="17"/>
      <c r="Q117" s="17"/>
    </row>
    <row r="118" spans="1:17">
      <c r="A118" s="35">
        <f t="shared" si="7"/>
        <v>2018</v>
      </c>
      <c r="B118" s="19" t="str">
        <f t="shared" si="10"/>
        <v>Vendredi</v>
      </c>
      <c r="C118" s="16">
        <f t="shared" si="8"/>
        <v>41755</v>
      </c>
      <c r="D118" s="15">
        <f t="shared" si="9"/>
        <v>0</v>
      </c>
      <c r="E118" s="24">
        <f>IFERROR((VLOOKUP(C118,Données!E128:M140,9,0)),VLOOKUP(B118,Horaires,2,0))</f>
        <v>0.16666666666666666</v>
      </c>
      <c r="F118" s="17"/>
      <c r="G118" s="17"/>
      <c r="H118" s="18"/>
      <c r="I118" s="17"/>
      <c r="J118" s="18"/>
      <c r="K118" s="18"/>
      <c r="L118" s="18"/>
      <c r="M118" s="18"/>
      <c r="N118" s="18"/>
      <c r="O118" s="18"/>
      <c r="P118" s="17"/>
      <c r="Q118" s="17"/>
    </row>
    <row r="119" spans="1:17">
      <c r="A119" s="35">
        <f t="shared" si="7"/>
        <v>2018</v>
      </c>
      <c r="B119" s="19" t="str">
        <f t="shared" si="10"/>
        <v>Samedi</v>
      </c>
      <c r="C119" s="16">
        <f t="shared" si="8"/>
        <v>41756</v>
      </c>
      <c r="D119" s="15">
        <f t="shared" si="9"/>
        <v>0</v>
      </c>
      <c r="E119" s="24">
        <f>IFERROR((VLOOKUP(C119,Données!E129:M141,9,0)),VLOOKUP(B119,Horaires,2,0))</f>
        <v>0</v>
      </c>
      <c r="F119" s="17"/>
      <c r="G119" s="17"/>
      <c r="H119" s="18"/>
      <c r="I119" s="17"/>
      <c r="J119" s="18"/>
      <c r="K119" s="18"/>
      <c r="L119" s="18"/>
      <c r="M119" s="18"/>
      <c r="N119" s="18"/>
      <c r="O119" s="18"/>
      <c r="P119" s="17"/>
      <c r="Q119" s="17"/>
    </row>
    <row r="120" spans="1:17">
      <c r="A120" s="35">
        <f t="shared" si="7"/>
        <v>2018</v>
      </c>
      <c r="B120" s="19" t="str">
        <f t="shared" si="10"/>
        <v>Dimanche</v>
      </c>
      <c r="C120" s="16">
        <f t="shared" si="8"/>
        <v>41757</v>
      </c>
      <c r="D120" s="15">
        <f t="shared" si="9"/>
        <v>0</v>
      </c>
      <c r="E120" s="24">
        <f>IFERROR((VLOOKUP(C120,Données!E130:M142,9,0)),VLOOKUP(B120,Horaires,2,0))</f>
        <v>0</v>
      </c>
      <c r="F120" s="17"/>
      <c r="G120" s="17"/>
      <c r="H120" s="18"/>
      <c r="I120" s="17"/>
      <c r="J120" s="18"/>
      <c r="K120" s="18"/>
      <c r="L120" s="18"/>
      <c r="M120" s="18"/>
      <c r="N120" s="18"/>
      <c r="O120" s="18"/>
      <c r="P120" s="17"/>
      <c r="Q120" s="17"/>
    </row>
    <row r="121" spans="1:17">
      <c r="A121" s="35">
        <f t="shared" si="7"/>
        <v>2018</v>
      </c>
      <c r="B121" s="19" t="str">
        <f t="shared" si="10"/>
        <v>Lundi</v>
      </c>
      <c r="C121" s="16">
        <f t="shared" si="8"/>
        <v>41758</v>
      </c>
      <c r="D121" s="15">
        <f t="shared" si="9"/>
        <v>0</v>
      </c>
      <c r="E121" s="24">
        <f>IFERROR((VLOOKUP(C121,Données!E131:M143,9,0)),VLOOKUP(B121,Horaires,2,0))</f>
        <v>0.32291666666666669</v>
      </c>
      <c r="F121" s="17"/>
      <c r="G121" s="17"/>
      <c r="H121" s="18"/>
      <c r="I121" s="17"/>
      <c r="J121" s="18"/>
      <c r="K121" s="18"/>
      <c r="L121" s="18"/>
      <c r="M121" s="18"/>
      <c r="N121" s="18"/>
      <c r="O121" s="18"/>
      <c r="P121" s="17"/>
      <c r="Q121" s="17"/>
    </row>
    <row r="122" spans="1:17">
      <c r="A122" s="35">
        <f t="shared" si="7"/>
        <v>2018</v>
      </c>
      <c r="B122" s="19" t="str">
        <f t="shared" si="10"/>
        <v>Mardi</v>
      </c>
      <c r="C122" s="16">
        <f t="shared" si="8"/>
        <v>41759</v>
      </c>
      <c r="D122" s="15">
        <f t="shared" si="9"/>
        <v>0</v>
      </c>
      <c r="E122" s="24">
        <f>IFERROR((VLOOKUP(C122,Données!E132:M144,9,0)),VLOOKUP(B122,Horaires,2,0))</f>
        <v>0.32291666666666669</v>
      </c>
      <c r="F122" s="17"/>
      <c r="G122" s="17"/>
      <c r="H122" s="18"/>
      <c r="I122" s="17"/>
      <c r="J122" s="22"/>
      <c r="K122" s="18"/>
      <c r="L122" s="18"/>
      <c r="M122" s="18"/>
      <c r="N122" s="22"/>
      <c r="O122" s="18"/>
      <c r="P122" s="17"/>
      <c r="Q122" s="17"/>
    </row>
    <row r="123" spans="1:17">
      <c r="A123" s="35">
        <f t="shared" si="7"/>
        <v>2018</v>
      </c>
      <c r="B123" s="19" t="str">
        <f t="shared" si="10"/>
        <v>Mercredi</v>
      </c>
      <c r="C123" s="16">
        <f t="shared" si="8"/>
        <v>41760</v>
      </c>
      <c r="D123" s="15">
        <f t="shared" si="9"/>
        <v>0</v>
      </c>
      <c r="E123" s="24">
        <f>IFERROR((VLOOKUP(C123,Données!E133:M145,9,0)),VLOOKUP(B123,Horaires,2,0))</f>
        <v>0.32291666666666669</v>
      </c>
      <c r="F123" s="17"/>
      <c r="G123" s="17"/>
      <c r="H123" s="18"/>
      <c r="I123" s="17"/>
      <c r="J123" s="18"/>
      <c r="K123" s="18"/>
      <c r="L123" s="18"/>
      <c r="M123" s="18"/>
      <c r="N123" s="18"/>
      <c r="O123" s="18"/>
      <c r="P123" s="17"/>
      <c r="Q123" s="17"/>
    </row>
    <row r="124" spans="1:17">
      <c r="A124" s="35">
        <f t="shared" si="7"/>
        <v>2018</v>
      </c>
      <c r="B124" s="19" t="str">
        <f t="shared" si="10"/>
        <v>Jeudi</v>
      </c>
      <c r="C124" s="16">
        <f t="shared" si="8"/>
        <v>41761</v>
      </c>
      <c r="D124" s="15">
        <f t="shared" si="9"/>
        <v>0</v>
      </c>
      <c r="E124" s="24">
        <f>IFERROR((VLOOKUP(C124,Données!E134:M146,9,0)),VLOOKUP(B124,Horaires,2,0))</f>
        <v>0.32291666666666669</v>
      </c>
      <c r="F124" s="17"/>
      <c r="G124" s="17"/>
      <c r="H124" s="18"/>
      <c r="I124" s="17"/>
      <c r="J124" s="18"/>
      <c r="K124" s="18"/>
      <c r="L124" s="18"/>
      <c r="M124" s="18"/>
      <c r="N124" s="18"/>
      <c r="O124" s="18"/>
      <c r="P124" s="17"/>
      <c r="Q124" s="17"/>
    </row>
    <row r="125" spans="1:17">
      <c r="A125" s="35">
        <f t="shared" si="7"/>
        <v>2018</v>
      </c>
      <c r="B125" s="19" t="str">
        <f t="shared" si="10"/>
        <v>Vendredi</v>
      </c>
      <c r="C125" s="16">
        <f t="shared" si="8"/>
        <v>41762</v>
      </c>
      <c r="D125" s="15">
        <f t="shared" si="9"/>
        <v>0</v>
      </c>
      <c r="E125" s="24">
        <f>IFERROR((VLOOKUP(C125,Données!E135:M147,9,0)),VLOOKUP(B125,Horaires,2,0))</f>
        <v>0.16666666666666666</v>
      </c>
      <c r="F125" s="17"/>
      <c r="G125" s="17"/>
      <c r="H125" s="18"/>
      <c r="I125" s="17"/>
      <c r="J125" s="18"/>
      <c r="K125" s="18"/>
      <c r="L125" s="18"/>
      <c r="M125" s="18"/>
      <c r="N125" s="18"/>
      <c r="O125" s="18"/>
      <c r="P125" s="17"/>
      <c r="Q125" s="17"/>
    </row>
    <row r="126" spans="1:17">
      <c r="A126" s="35">
        <f t="shared" si="7"/>
        <v>2018</v>
      </c>
      <c r="B126" s="19" t="str">
        <f t="shared" si="10"/>
        <v>Samedi</v>
      </c>
      <c r="C126" s="16">
        <f t="shared" si="8"/>
        <v>41763</v>
      </c>
      <c r="D126" s="15">
        <f t="shared" si="9"/>
        <v>0</v>
      </c>
      <c r="E126" s="24">
        <f>IFERROR((VLOOKUP(C126,Données!E136:M148,9,0)),VLOOKUP(B126,Horaires,2,0))</f>
        <v>0</v>
      </c>
      <c r="F126" s="17"/>
      <c r="G126" s="17"/>
      <c r="H126" s="18"/>
      <c r="I126" s="17"/>
      <c r="J126" s="18"/>
      <c r="K126" s="18"/>
      <c r="L126" s="18"/>
      <c r="M126" s="18"/>
      <c r="N126" s="18"/>
      <c r="O126" s="18"/>
      <c r="P126" s="17"/>
      <c r="Q126" s="17"/>
    </row>
    <row r="127" spans="1:17">
      <c r="A127" s="35">
        <f t="shared" si="7"/>
        <v>2018</v>
      </c>
      <c r="B127" s="19" t="str">
        <f t="shared" si="10"/>
        <v>Dimanche</v>
      </c>
      <c r="C127" s="16">
        <f t="shared" si="8"/>
        <v>41764</v>
      </c>
      <c r="D127" s="15">
        <f t="shared" si="9"/>
        <v>0</v>
      </c>
      <c r="E127" s="24">
        <f>IFERROR((VLOOKUP(C127,Données!E137:M149,9,0)),VLOOKUP(B127,Horaires,2,0))</f>
        <v>0</v>
      </c>
      <c r="F127" s="17"/>
      <c r="G127" s="17"/>
      <c r="H127" s="18"/>
      <c r="I127" s="17"/>
      <c r="J127" s="18"/>
      <c r="K127" s="18"/>
      <c r="L127" s="18"/>
      <c r="M127" s="18"/>
      <c r="N127" s="18"/>
      <c r="O127" s="18"/>
      <c r="P127" s="17"/>
      <c r="Q127" s="17"/>
    </row>
    <row r="128" spans="1:17">
      <c r="A128" s="35">
        <f t="shared" si="7"/>
        <v>2018</v>
      </c>
      <c r="B128" s="19" t="str">
        <f t="shared" si="10"/>
        <v>Lundi</v>
      </c>
      <c r="C128" s="16">
        <f t="shared" si="8"/>
        <v>41765</v>
      </c>
      <c r="D128" s="15">
        <f t="shared" si="9"/>
        <v>0</v>
      </c>
      <c r="E128" s="24">
        <f>IFERROR((VLOOKUP(C128,Données!E138:M150,9,0)),VLOOKUP(B128,Horaires,2,0))</f>
        <v>0.32291666666666669</v>
      </c>
      <c r="F128" s="17"/>
      <c r="G128" s="17"/>
      <c r="H128" s="18"/>
      <c r="I128" s="17"/>
      <c r="J128" s="18"/>
      <c r="K128" s="18"/>
      <c r="L128" s="18"/>
      <c r="M128" s="18"/>
      <c r="N128" s="18"/>
      <c r="O128" s="18"/>
      <c r="P128" s="17"/>
      <c r="Q128" s="17"/>
    </row>
    <row r="129" spans="1:17">
      <c r="A129" s="35">
        <f t="shared" si="7"/>
        <v>2018</v>
      </c>
      <c r="B129" s="19" t="str">
        <f t="shared" si="10"/>
        <v>Mardi</v>
      </c>
      <c r="C129" s="16">
        <f t="shared" si="8"/>
        <v>41766</v>
      </c>
      <c r="D129" s="15">
        <f t="shared" si="9"/>
        <v>0</v>
      </c>
      <c r="E129" s="24">
        <f>IFERROR((VLOOKUP(C129,Données!E139:M151,9,0)),VLOOKUP(B129,Horaires,2,0))</f>
        <v>0.32291666666666669</v>
      </c>
      <c r="F129" s="17"/>
      <c r="G129" s="17"/>
      <c r="H129" s="18"/>
      <c r="I129" s="17"/>
      <c r="J129" s="18"/>
      <c r="K129" s="18"/>
      <c r="L129" s="18"/>
      <c r="M129" s="18"/>
      <c r="N129" s="18"/>
      <c r="O129" s="18"/>
      <c r="P129" s="17"/>
      <c r="Q129" s="17"/>
    </row>
    <row r="130" spans="1:17">
      <c r="A130" s="35">
        <f t="shared" si="7"/>
        <v>2018</v>
      </c>
      <c r="B130" s="19" t="str">
        <f t="shared" si="10"/>
        <v>Mercredi</v>
      </c>
      <c r="C130" s="16">
        <f t="shared" si="8"/>
        <v>41767</v>
      </c>
      <c r="D130" s="15">
        <f t="shared" si="9"/>
        <v>0</v>
      </c>
      <c r="E130" s="24">
        <f>IFERROR((VLOOKUP(C130,Données!E140:M152,9,0)),VLOOKUP(B130,Horaires,2,0))</f>
        <v>0.32291666666666669</v>
      </c>
      <c r="F130" s="17"/>
      <c r="G130" s="17"/>
      <c r="H130" s="18"/>
      <c r="I130" s="17"/>
      <c r="J130" s="18"/>
      <c r="K130" s="18"/>
      <c r="L130" s="18"/>
      <c r="M130" s="18"/>
      <c r="N130" s="18"/>
      <c r="O130" s="18"/>
      <c r="P130" s="17"/>
      <c r="Q130" s="17"/>
    </row>
    <row r="131" spans="1:17">
      <c r="A131" s="35">
        <f t="shared" ref="A131:A194" si="11">YEAR(C131)</f>
        <v>2018</v>
      </c>
      <c r="B131" s="19" t="str">
        <f t="shared" si="10"/>
        <v>Jeudi</v>
      </c>
      <c r="C131" s="16">
        <f t="shared" si="8"/>
        <v>41768</v>
      </c>
      <c r="D131" s="15">
        <f t="shared" si="9"/>
        <v>0</v>
      </c>
      <c r="E131" s="24">
        <f>IFERROR((VLOOKUP(C131,Données!E141:M153,9,0)),VLOOKUP(B131,Horaires,2,0))</f>
        <v>0.32291666666666669</v>
      </c>
      <c r="F131" s="17"/>
      <c r="G131" s="17"/>
      <c r="H131" s="18"/>
      <c r="I131" s="17"/>
      <c r="J131" s="22"/>
      <c r="K131" s="18"/>
      <c r="L131" s="18"/>
      <c r="M131" s="18"/>
      <c r="N131" s="18"/>
      <c r="O131" s="18"/>
      <c r="P131" s="17"/>
      <c r="Q131" s="17"/>
    </row>
    <row r="132" spans="1:17">
      <c r="A132" s="35">
        <f t="shared" si="11"/>
        <v>2018</v>
      </c>
      <c r="B132" s="19" t="str">
        <f t="shared" si="10"/>
        <v>Vendredi</v>
      </c>
      <c r="C132" s="16">
        <f t="shared" ref="C132:C195" si="12">C131+1</f>
        <v>41769</v>
      </c>
      <c r="D132" s="15">
        <f t="shared" si="9"/>
        <v>0</v>
      </c>
      <c r="E132" s="24">
        <f>IFERROR((VLOOKUP(C132,Données!E142:M154,9,0)),VLOOKUP(B132,Horaires,2,0))</f>
        <v>0.16666666666666666</v>
      </c>
      <c r="F132" s="17"/>
      <c r="G132" s="17"/>
      <c r="H132" s="18"/>
      <c r="I132" s="17"/>
      <c r="J132" s="18"/>
      <c r="K132" s="18"/>
      <c r="L132" s="18"/>
      <c r="M132" s="18"/>
      <c r="N132" s="18"/>
      <c r="O132" s="18"/>
      <c r="P132" s="17"/>
      <c r="Q132" s="17"/>
    </row>
    <row r="133" spans="1:17">
      <c r="A133" s="35">
        <f t="shared" si="11"/>
        <v>2018</v>
      </c>
      <c r="B133" s="19" t="str">
        <f t="shared" si="10"/>
        <v>Samedi</v>
      </c>
      <c r="C133" s="16">
        <f t="shared" si="12"/>
        <v>41770</v>
      </c>
      <c r="D133" s="15">
        <f t="shared" si="9"/>
        <v>0</v>
      </c>
      <c r="E133" s="24">
        <f>IFERROR((VLOOKUP(C133,Données!E143:M155,9,0)),VLOOKUP(B133,Horaires,2,0))</f>
        <v>0</v>
      </c>
      <c r="F133" s="17"/>
      <c r="G133" s="17"/>
      <c r="H133" s="18"/>
      <c r="I133" s="17"/>
      <c r="J133" s="18"/>
      <c r="K133" s="18"/>
      <c r="L133" s="18"/>
      <c r="M133" s="18"/>
      <c r="N133" s="18"/>
      <c r="O133" s="18"/>
      <c r="P133" s="17"/>
      <c r="Q133" s="17"/>
    </row>
    <row r="134" spans="1:17">
      <c r="A134" s="35">
        <f t="shared" si="11"/>
        <v>2018</v>
      </c>
      <c r="B134" s="19" t="str">
        <f t="shared" si="10"/>
        <v>Dimanche</v>
      </c>
      <c r="C134" s="16">
        <f t="shared" si="12"/>
        <v>41771</v>
      </c>
      <c r="D134" s="15">
        <f t="shared" si="9"/>
        <v>0</v>
      </c>
      <c r="E134" s="24">
        <f>IFERROR((VLOOKUP(C134,Données!E144:M156,9,0)),VLOOKUP(B134,Horaires,2,0))</f>
        <v>0</v>
      </c>
      <c r="F134" s="17"/>
      <c r="G134" s="17"/>
      <c r="H134" s="18"/>
      <c r="I134" s="17"/>
      <c r="J134" s="18"/>
      <c r="K134" s="18"/>
      <c r="L134" s="18"/>
      <c r="M134" s="18"/>
      <c r="N134" s="18"/>
      <c r="O134" s="18"/>
      <c r="P134" s="17"/>
      <c r="Q134" s="17"/>
    </row>
    <row r="135" spans="1:17">
      <c r="A135" s="35">
        <f t="shared" si="11"/>
        <v>2018</v>
      </c>
      <c r="B135" s="19" t="str">
        <f t="shared" si="10"/>
        <v>Lundi</v>
      </c>
      <c r="C135" s="16">
        <f t="shared" si="12"/>
        <v>41772</v>
      </c>
      <c r="D135" s="15">
        <f t="shared" si="9"/>
        <v>0</v>
      </c>
      <c r="E135" s="24">
        <f>IFERROR((VLOOKUP(C135,Données!E145:M157,9,0)),VLOOKUP(B135,Horaires,2,0))</f>
        <v>0.32291666666666669</v>
      </c>
      <c r="F135" s="17"/>
      <c r="G135" s="17"/>
      <c r="H135" s="18"/>
      <c r="I135" s="17"/>
      <c r="J135" s="18"/>
      <c r="K135" s="18"/>
      <c r="L135" s="18"/>
      <c r="M135" s="18"/>
      <c r="N135" s="18"/>
      <c r="O135" s="18"/>
      <c r="P135" s="17"/>
      <c r="Q135" s="17"/>
    </row>
    <row r="136" spans="1:17">
      <c r="A136" s="35">
        <f t="shared" si="11"/>
        <v>2018</v>
      </c>
      <c r="B136" s="19" t="str">
        <f t="shared" si="10"/>
        <v>Mardi</v>
      </c>
      <c r="C136" s="16">
        <f t="shared" si="12"/>
        <v>41773</v>
      </c>
      <c r="D136" s="15">
        <f t="shared" si="9"/>
        <v>0</v>
      </c>
      <c r="E136" s="24">
        <f>IFERROR((VLOOKUP(C136,Données!E146:M158,9,0)),VLOOKUP(B136,Horaires,2,0))</f>
        <v>0.32291666666666669</v>
      </c>
      <c r="F136" s="17"/>
      <c r="G136" s="17"/>
      <c r="H136" s="18"/>
      <c r="I136" s="17"/>
      <c r="J136" s="18"/>
      <c r="K136" s="18"/>
      <c r="L136" s="18"/>
      <c r="M136" s="18"/>
      <c r="N136" s="18"/>
      <c r="O136" s="18"/>
      <c r="P136" s="17"/>
      <c r="Q136" s="17"/>
    </row>
    <row r="137" spans="1:17">
      <c r="A137" s="35">
        <f t="shared" si="11"/>
        <v>2018</v>
      </c>
      <c r="B137" s="19" t="str">
        <f t="shared" si="10"/>
        <v>Mercredi</v>
      </c>
      <c r="C137" s="16">
        <f t="shared" si="12"/>
        <v>41774</v>
      </c>
      <c r="D137" s="15">
        <f t="shared" si="9"/>
        <v>0</v>
      </c>
      <c r="E137" s="24">
        <f>IFERROR((VLOOKUP(C137,Données!E147:M159,9,0)),VLOOKUP(B137,Horaires,2,0))</f>
        <v>0.32291666666666669</v>
      </c>
      <c r="F137" s="17"/>
      <c r="G137" s="17"/>
      <c r="H137" s="18"/>
      <c r="I137" s="17"/>
      <c r="J137" s="18"/>
      <c r="K137" s="18"/>
      <c r="L137" s="18"/>
      <c r="M137" s="18"/>
      <c r="N137" s="18"/>
      <c r="O137" s="18"/>
      <c r="P137" s="17"/>
      <c r="Q137" s="17"/>
    </row>
    <row r="138" spans="1:17">
      <c r="A138" s="35">
        <f t="shared" si="11"/>
        <v>2018</v>
      </c>
      <c r="B138" s="19" t="str">
        <f t="shared" si="10"/>
        <v>Jeudi</v>
      </c>
      <c r="C138" s="16">
        <f t="shared" si="12"/>
        <v>41775</v>
      </c>
      <c r="D138" s="15">
        <f t="shared" si="9"/>
        <v>0</v>
      </c>
      <c r="E138" s="24">
        <f>IFERROR((VLOOKUP(C138,Données!E148:M160,9,0)),VLOOKUP(B138,Horaires,2,0))</f>
        <v>0.32291666666666669</v>
      </c>
      <c r="F138" s="17"/>
      <c r="G138" s="17"/>
      <c r="H138" s="18"/>
      <c r="I138" s="17"/>
      <c r="J138" s="18"/>
      <c r="K138" s="18"/>
      <c r="L138" s="18"/>
      <c r="M138" s="18"/>
      <c r="N138" s="18"/>
      <c r="O138" s="18"/>
      <c r="P138" s="17"/>
      <c r="Q138" s="17"/>
    </row>
    <row r="139" spans="1:17">
      <c r="A139" s="35">
        <f t="shared" si="11"/>
        <v>2018</v>
      </c>
      <c r="B139" s="19" t="str">
        <f t="shared" si="10"/>
        <v>Vendredi</v>
      </c>
      <c r="C139" s="16">
        <f t="shared" si="12"/>
        <v>41776</v>
      </c>
      <c r="D139" s="15">
        <f t="shared" si="9"/>
        <v>0</v>
      </c>
      <c r="E139" s="24">
        <f>IFERROR((VLOOKUP(C139,Données!E149:M161,9,0)),VLOOKUP(B139,Horaires,2,0))</f>
        <v>0.16666666666666666</v>
      </c>
      <c r="F139" s="17"/>
      <c r="G139" s="17"/>
      <c r="H139" s="18"/>
      <c r="I139" s="17"/>
      <c r="J139" s="18"/>
      <c r="K139" s="18"/>
      <c r="L139" s="18"/>
      <c r="M139" s="18"/>
      <c r="N139" s="18"/>
      <c r="O139" s="18"/>
      <c r="P139" s="17"/>
      <c r="Q139" s="17"/>
    </row>
    <row r="140" spans="1:17">
      <c r="A140" s="35">
        <f t="shared" si="11"/>
        <v>2018</v>
      </c>
      <c r="B140" s="19" t="str">
        <f t="shared" si="10"/>
        <v>Samedi</v>
      </c>
      <c r="C140" s="16">
        <f t="shared" si="12"/>
        <v>41777</v>
      </c>
      <c r="D140" s="15">
        <f t="shared" si="9"/>
        <v>0</v>
      </c>
      <c r="E140" s="24">
        <f>IFERROR((VLOOKUP(C140,Données!E150:M162,9,0)),VLOOKUP(B140,Horaires,2,0))</f>
        <v>0</v>
      </c>
      <c r="F140" s="17"/>
      <c r="G140" s="17"/>
      <c r="H140" s="18"/>
      <c r="I140" s="17"/>
      <c r="J140" s="18"/>
      <c r="K140" s="18"/>
      <c r="L140" s="18"/>
      <c r="M140" s="18"/>
      <c r="N140" s="18"/>
      <c r="O140" s="18"/>
      <c r="P140" s="17"/>
      <c r="Q140" s="17"/>
    </row>
    <row r="141" spans="1:17">
      <c r="A141" s="35">
        <f t="shared" si="11"/>
        <v>2018</v>
      </c>
      <c r="B141" s="19" t="str">
        <f t="shared" si="10"/>
        <v>Dimanche</v>
      </c>
      <c r="C141" s="16">
        <f t="shared" si="12"/>
        <v>41778</v>
      </c>
      <c r="D141" s="15">
        <f t="shared" si="9"/>
        <v>0</v>
      </c>
      <c r="E141" s="24">
        <f>IFERROR((VLOOKUP(C141,Données!E151:M163,9,0)),VLOOKUP(B141,Horaires,2,0))</f>
        <v>0</v>
      </c>
      <c r="F141" s="17"/>
      <c r="G141" s="17"/>
      <c r="H141" s="18"/>
      <c r="I141" s="17"/>
      <c r="J141" s="18"/>
      <c r="K141" s="18"/>
      <c r="L141" s="18"/>
      <c r="M141" s="18"/>
      <c r="N141" s="18"/>
      <c r="O141" s="18"/>
      <c r="P141" s="17"/>
      <c r="Q141" s="17"/>
    </row>
    <row r="142" spans="1:17">
      <c r="A142" s="35">
        <f t="shared" si="11"/>
        <v>2018</v>
      </c>
      <c r="B142" s="19" t="str">
        <f t="shared" si="10"/>
        <v>Lundi</v>
      </c>
      <c r="C142" s="16">
        <f t="shared" si="12"/>
        <v>41779</v>
      </c>
      <c r="D142" s="15">
        <f t="shared" si="9"/>
        <v>0</v>
      </c>
      <c r="E142" s="24">
        <f>IFERROR((VLOOKUP(C142,Données!E152:M164,9,0)),VLOOKUP(B142,Horaires,2,0))</f>
        <v>0.32291666666666669</v>
      </c>
      <c r="F142" s="17"/>
      <c r="G142" s="17"/>
      <c r="H142" s="18"/>
      <c r="I142" s="17"/>
      <c r="J142" s="22"/>
      <c r="K142" s="18"/>
      <c r="L142" s="18"/>
      <c r="M142" s="18"/>
      <c r="N142" s="18"/>
      <c r="O142" s="18"/>
      <c r="P142" s="17"/>
      <c r="Q142" s="17"/>
    </row>
    <row r="143" spans="1:17">
      <c r="A143" s="35">
        <f t="shared" si="11"/>
        <v>2018</v>
      </c>
      <c r="B143" s="19" t="str">
        <f t="shared" si="10"/>
        <v>Mardi</v>
      </c>
      <c r="C143" s="16">
        <f t="shared" si="12"/>
        <v>41780</v>
      </c>
      <c r="D143" s="15">
        <f t="shared" si="9"/>
        <v>0</v>
      </c>
      <c r="E143" s="24">
        <f>IFERROR((VLOOKUP(C143,Données!E153:M165,9,0)),VLOOKUP(B143,Horaires,2,0))</f>
        <v>0.32291666666666669</v>
      </c>
      <c r="F143" s="17"/>
      <c r="G143" s="17"/>
      <c r="H143" s="18"/>
      <c r="I143" s="17"/>
      <c r="J143" s="18"/>
      <c r="K143" s="18"/>
      <c r="L143" s="18"/>
      <c r="M143" s="18"/>
      <c r="N143" s="18"/>
      <c r="O143" s="18"/>
      <c r="P143" s="17"/>
      <c r="Q143" s="17"/>
    </row>
    <row r="144" spans="1:17">
      <c r="A144" s="35">
        <f t="shared" si="11"/>
        <v>2018</v>
      </c>
      <c r="B144" s="19" t="str">
        <f t="shared" si="10"/>
        <v>Mercredi</v>
      </c>
      <c r="C144" s="16">
        <f t="shared" si="12"/>
        <v>41781</v>
      </c>
      <c r="D144" s="15">
        <f t="shared" si="9"/>
        <v>0</v>
      </c>
      <c r="E144" s="24">
        <f>IFERROR((VLOOKUP(C144,Données!E154:M166,9,0)),VLOOKUP(B144,Horaires,2,0))</f>
        <v>0.32291666666666669</v>
      </c>
      <c r="F144" s="17"/>
      <c r="G144" s="17"/>
      <c r="H144" s="18"/>
      <c r="I144" s="17"/>
      <c r="J144" s="18"/>
      <c r="K144" s="18"/>
      <c r="L144" s="18"/>
      <c r="M144" s="18"/>
      <c r="N144" s="18"/>
      <c r="O144" s="18"/>
      <c r="P144" s="17"/>
      <c r="Q144" s="17"/>
    </row>
    <row r="145" spans="1:17">
      <c r="A145" s="35">
        <f t="shared" si="11"/>
        <v>2018</v>
      </c>
      <c r="B145" s="19" t="str">
        <f t="shared" si="10"/>
        <v>Jeudi</v>
      </c>
      <c r="C145" s="16">
        <f t="shared" si="12"/>
        <v>41782</v>
      </c>
      <c r="D145" s="15">
        <f t="shared" si="9"/>
        <v>0</v>
      </c>
      <c r="E145" s="24">
        <f>IFERROR((VLOOKUP(C145,Données!E155:M167,9,0)),VLOOKUP(B145,Horaires,2,0))</f>
        <v>0.32291666666666669</v>
      </c>
      <c r="F145" s="17"/>
      <c r="G145" s="17"/>
      <c r="H145" s="18"/>
      <c r="I145" s="17"/>
      <c r="J145" s="18"/>
      <c r="K145" s="18"/>
      <c r="L145" s="18"/>
      <c r="M145" s="18"/>
      <c r="N145" s="18"/>
      <c r="O145" s="18"/>
      <c r="P145" s="17"/>
      <c r="Q145" s="17"/>
    </row>
    <row r="146" spans="1:17">
      <c r="A146" s="35">
        <f t="shared" si="11"/>
        <v>2018</v>
      </c>
      <c r="B146" s="19" t="str">
        <f t="shared" si="10"/>
        <v>Vendredi</v>
      </c>
      <c r="C146" s="16">
        <f t="shared" si="12"/>
        <v>41783</v>
      </c>
      <c r="D146" s="15">
        <f t="shared" si="9"/>
        <v>0</v>
      </c>
      <c r="E146" s="24">
        <f>IFERROR((VLOOKUP(C146,Données!E156:M168,9,0)),VLOOKUP(B146,Horaires,2,0))</f>
        <v>0.16666666666666666</v>
      </c>
      <c r="F146" s="17"/>
      <c r="G146" s="17"/>
      <c r="H146" s="18"/>
      <c r="I146" s="17"/>
      <c r="J146" s="18"/>
      <c r="K146" s="18"/>
      <c r="L146" s="18"/>
      <c r="M146" s="18"/>
      <c r="N146" s="18"/>
      <c r="O146" s="18"/>
      <c r="P146" s="17"/>
      <c r="Q146" s="17"/>
    </row>
    <row r="147" spans="1:17">
      <c r="A147" s="35">
        <f t="shared" si="11"/>
        <v>2018</v>
      </c>
      <c r="B147" s="19" t="str">
        <f t="shared" si="10"/>
        <v>Samedi</v>
      </c>
      <c r="C147" s="16">
        <f t="shared" si="12"/>
        <v>41784</v>
      </c>
      <c r="D147" s="15">
        <f t="shared" si="9"/>
        <v>0</v>
      </c>
      <c r="E147" s="24">
        <f>IFERROR((VLOOKUP(C147,Données!E157:M169,9,0)),VLOOKUP(B147,Horaires,2,0))</f>
        <v>0</v>
      </c>
      <c r="F147" s="17"/>
      <c r="G147" s="17"/>
      <c r="H147" s="18"/>
      <c r="I147" s="17"/>
      <c r="J147" s="18"/>
      <c r="K147" s="18"/>
      <c r="L147" s="18"/>
      <c r="M147" s="18"/>
      <c r="N147" s="18"/>
      <c r="O147" s="18"/>
      <c r="P147" s="17"/>
      <c r="Q147" s="17"/>
    </row>
    <row r="148" spans="1:17">
      <c r="A148" s="35">
        <f t="shared" si="11"/>
        <v>2018</v>
      </c>
      <c r="B148" s="19" t="str">
        <f t="shared" si="10"/>
        <v>Dimanche</v>
      </c>
      <c r="C148" s="16">
        <f t="shared" si="12"/>
        <v>41785</v>
      </c>
      <c r="D148" s="15">
        <f t="shared" si="9"/>
        <v>0</v>
      </c>
      <c r="E148" s="24">
        <f>IFERROR((VLOOKUP(C148,Données!E158:M170,9,0)),VLOOKUP(B148,Horaires,2,0))</f>
        <v>0</v>
      </c>
      <c r="F148" s="17"/>
      <c r="G148" s="17"/>
      <c r="H148" s="18"/>
      <c r="I148" s="17"/>
      <c r="J148" s="18"/>
      <c r="K148" s="18"/>
      <c r="L148" s="18"/>
      <c r="M148" s="18"/>
      <c r="N148" s="18"/>
      <c r="O148" s="18"/>
      <c r="P148" s="17"/>
      <c r="Q148" s="17"/>
    </row>
    <row r="149" spans="1:17">
      <c r="A149" s="35">
        <f t="shared" si="11"/>
        <v>2018</v>
      </c>
      <c r="B149" s="19" t="str">
        <f t="shared" si="10"/>
        <v>Lundi</v>
      </c>
      <c r="C149" s="16">
        <f t="shared" si="12"/>
        <v>41786</v>
      </c>
      <c r="D149" s="15">
        <f t="shared" si="9"/>
        <v>0</v>
      </c>
      <c r="E149" s="24">
        <f>IFERROR((VLOOKUP(C149,Données!E159:M171,9,0)),VLOOKUP(B149,Horaires,2,0))</f>
        <v>0.32291666666666669</v>
      </c>
      <c r="F149" s="17"/>
      <c r="G149" s="17"/>
      <c r="H149" s="18"/>
      <c r="I149" s="17"/>
      <c r="J149" s="18"/>
      <c r="K149" s="18"/>
      <c r="L149" s="18"/>
      <c r="M149" s="18"/>
      <c r="N149" s="18"/>
      <c r="O149" s="18"/>
      <c r="P149" s="17"/>
      <c r="Q149" s="17"/>
    </row>
    <row r="150" spans="1:17">
      <c r="A150" s="35">
        <f t="shared" si="11"/>
        <v>2018</v>
      </c>
      <c r="B150" s="19" t="str">
        <f t="shared" si="10"/>
        <v>Mardi</v>
      </c>
      <c r="C150" s="16">
        <f t="shared" si="12"/>
        <v>41787</v>
      </c>
      <c r="D150" s="15">
        <f t="shared" si="9"/>
        <v>0</v>
      </c>
      <c r="E150" s="24">
        <f>IFERROR((VLOOKUP(C150,Données!E160:M172,9,0)),VLOOKUP(B150,Horaires,2,0))</f>
        <v>0.32291666666666669</v>
      </c>
      <c r="F150" s="17"/>
      <c r="G150" s="17"/>
      <c r="H150" s="18"/>
      <c r="I150" s="17"/>
      <c r="J150" s="18"/>
      <c r="K150" s="18"/>
      <c r="L150" s="18"/>
      <c r="M150" s="18"/>
      <c r="N150" s="18"/>
      <c r="O150" s="18"/>
      <c r="P150" s="17"/>
      <c r="Q150" s="17"/>
    </row>
    <row r="151" spans="1:17">
      <c r="A151" s="35">
        <f t="shared" si="11"/>
        <v>2018</v>
      </c>
      <c r="B151" s="19" t="str">
        <f t="shared" si="10"/>
        <v>Mercredi</v>
      </c>
      <c r="C151" s="16">
        <f t="shared" si="12"/>
        <v>41788</v>
      </c>
      <c r="D151" s="15">
        <f t="shared" si="9"/>
        <v>0</v>
      </c>
      <c r="E151" s="24">
        <f>IFERROR((VLOOKUP(C151,Données!E161:M173,9,0)),VLOOKUP(B151,Horaires,2,0))</f>
        <v>0.32291666666666669</v>
      </c>
      <c r="F151" s="17"/>
      <c r="G151" s="17"/>
      <c r="H151" s="18"/>
      <c r="I151" s="17"/>
      <c r="J151" s="18"/>
      <c r="K151" s="18"/>
      <c r="L151" s="18"/>
      <c r="M151" s="18"/>
      <c r="N151" s="18"/>
      <c r="O151" s="18"/>
      <c r="P151" s="17"/>
      <c r="Q151" s="17"/>
    </row>
    <row r="152" spans="1:17">
      <c r="A152" s="35">
        <f t="shared" si="11"/>
        <v>2018</v>
      </c>
      <c r="B152" s="19" t="str">
        <f t="shared" si="10"/>
        <v>Jeudi</v>
      </c>
      <c r="C152" s="16">
        <f t="shared" si="12"/>
        <v>41789</v>
      </c>
      <c r="D152" s="15">
        <f t="shared" si="9"/>
        <v>0</v>
      </c>
      <c r="E152" s="24">
        <f>IFERROR((VLOOKUP(C152,Données!E162:M174,9,0)),VLOOKUP(B152,Horaires,2,0))</f>
        <v>0.32291666666666669</v>
      </c>
      <c r="F152" s="17"/>
      <c r="G152" s="17"/>
      <c r="H152" s="18"/>
      <c r="I152" s="17"/>
      <c r="J152" s="18"/>
      <c r="K152" s="18"/>
      <c r="L152" s="18"/>
      <c r="M152" s="18"/>
      <c r="N152" s="18"/>
      <c r="O152" s="18"/>
      <c r="P152" s="17"/>
      <c r="Q152" s="17"/>
    </row>
    <row r="153" spans="1:17">
      <c r="A153" s="35">
        <f t="shared" si="11"/>
        <v>2018</v>
      </c>
      <c r="B153" s="19" t="str">
        <f t="shared" si="10"/>
        <v>Vendredi</v>
      </c>
      <c r="C153" s="16">
        <f t="shared" si="12"/>
        <v>41790</v>
      </c>
      <c r="D153" s="15">
        <f t="shared" si="9"/>
        <v>0</v>
      </c>
      <c r="E153" s="24">
        <f>IFERROR((VLOOKUP(C153,Données!E163:M175,9,0)),VLOOKUP(B153,Horaires,2,0))</f>
        <v>0.16666666666666666</v>
      </c>
      <c r="F153" s="17"/>
      <c r="G153" s="17"/>
      <c r="H153" s="18"/>
      <c r="I153" s="17"/>
      <c r="J153" s="18"/>
      <c r="K153" s="18"/>
      <c r="L153" s="18"/>
      <c r="M153" s="18"/>
      <c r="N153" s="18"/>
      <c r="O153" s="18"/>
      <c r="P153" s="17"/>
      <c r="Q153" s="17"/>
    </row>
    <row r="154" spans="1:17">
      <c r="A154" s="35">
        <f t="shared" si="11"/>
        <v>2018</v>
      </c>
      <c r="B154" s="19" t="str">
        <f t="shared" si="10"/>
        <v>Samedi</v>
      </c>
      <c r="C154" s="16">
        <f t="shared" si="12"/>
        <v>41791</v>
      </c>
      <c r="D154" s="15">
        <f t="shared" si="9"/>
        <v>0</v>
      </c>
      <c r="E154" s="24">
        <f>IFERROR((VLOOKUP(C154,Données!E164:M176,9,0)),VLOOKUP(B154,Horaires,2,0))</f>
        <v>0</v>
      </c>
      <c r="F154" s="17"/>
      <c r="G154" s="17"/>
      <c r="H154" s="18"/>
      <c r="I154" s="17"/>
      <c r="J154" s="18"/>
      <c r="K154" s="18"/>
      <c r="L154" s="18"/>
      <c r="M154" s="18"/>
      <c r="N154" s="18"/>
      <c r="O154" s="18"/>
      <c r="P154" s="17"/>
      <c r="Q154" s="17"/>
    </row>
    <row r="155" spans="1:17">
      <c r="A155" s="35">
        <f t="shared" si="11"/>
        <v>2018</v>
      </c>
      <c r="B155" s="19" t="str">
        <f t="shared" si="10"/>
        <v>Dimanche</v>
      </c>
      <c r="C155" s="16">
        <f t="shared" si="12"/>
        <v>41792</v>
      </c>
      <c r="D155" s="15">
        <f t="shared" si="9"/>
        <v>0</v>
      </c>
      <c r="E155" s="24">
        <f>IFERROR((VLOOKUP(C155,Données!E165:M177,9,0)),VLOOKUP(B155,Horaires,2,0))</f>
        <v>0</v>
      </c>
      <c r="F155" s="17"/>
      <c r="G155" s="17"/>
      <c r="H155" s="18"/>
      <c r="I155" s="17"/>
      <c r="J155" s="18"/>
      <c r="K155" s="18"/>
      <c r="L155" s="18"/>
      <c r="M155" s="18"/>
      <c r="N155" s="18"/>
      <c r="O155" s="18"/>
      <c r="P155" s="17"/>
      <c r="Q155" s="17"/>
    </row>
    <row r="156" spans="1:17">
      <c r="A156" s="35">
        <f t="shared" si="11"/>
        <v>2018</v>
      </c>
      <c r="B156" s="19" t="str">
        <f t="shared" si="10"/>
        <v>Lundi</v>
      </c>
      <c r="C156" s="16">
        <f t="shared" si="12"/>
        <v>41793</v>
      </c>
      <c r="D156" s="15">
        <f t="shared" si="9"/>
        <v>0</v>
      </c>
      <c r="E156" s="24">
        <f>IFERROR((VLOOKUP(C156,Données!E166:M178,9,0)),VLOOKUP(B156,Horaires,2,0))</f>
        <v>0.32291666666666669</v>
      </c>
      <c r="F156" s="17"/>
      <c r="G156" s="17"/>
      <c r="H156" s="18"/>
      <c r="I156" s="17"/>
      <c r="J156" s="18"/>
      <c r="K156" s="18"/>
      <c r="L156" s="18"/>
      <c r="M156" s="18"/>
      <c r="N156" s="18"/>
      <c r="O156" s="18"/>
      <c r="P156" s="17"/>
      <c r="Q156" s="17"/>
    </row>
    <row r="157" spans="1:17">
      <c r="A157" s="35">
        <f t="shared" si="11"/>
        <v>2018</v>
      </c>
      <c r="B157" s="19" t="str">
        <f t="shared" si="10"/>
        <v>Mardi</v>
      </c>
      <c r="C157" s="16">
        <f t="shared" si="12"/>
        <v>41794</v>
      </c>
      <c r="D157" s="15">
        <f t="shared" si="9"/>
        <v>0</v>
      </c>
      <c r="E157" s="24">
        <f>IFERROR((VLOOKUP(C157,Données!E167:M179,9,0)),VLOOKUP(B157,Horaires,2,0))</f>
        <v>0.32291666666666669</v>
      </c>
      <c r="F157" s="17"/>
      <c r="G157" s="17"/>
      <c r="H157" s="18"/>
      <c r="I157" s="17"/>
      <c r="J157" s="18"/>
      <c r="K157" s="18"/>
      <c r="L157" s="18"/>
      <c r="M157" s="18"/>
      <c r="N157" s="18"/>
      <c r="O157" s="18"/>
      <c r="P157" s="17"/>
      <c r="Q157" s="17"/>
    </row>
    <row r="158" spans="1:17">
      <c r="A158" s="35">
        <f t="shared" si="11"/>
        <v>2018</v>
      </c>
      <c r="B158" s="19" t="str">
        <f t="shared" si="10"/>
        <v>Mercredi</v>
      </c>
      <c r="C158" s="16">
        <f t="shared" si="12"/>
        <v>41795</v>
      </c>
      <c r="D158" s="15">
        <f t="shared" si="9"/>
        <v>0</v>
      </c>
      <c r="E158" s="24">
        <f>IFERROR((VLOOKUP(C158,Données!E168:M180,9,0)),VLOOKUP(B158,Horaires,2,0))</f>
        <v>0.32291666666666669</v>
      </c>
      <c r="F158" s="17"/>
      <c r="G158" s="17"/>
      <c r="H158" s="18"/>
      <c r="I158" s="17"/>
      <c r="J158" s="18"/>
      <c r="K158" s="18"/>
      <c r="L158" s="18"/>
      <c r="M158" s="18"/>
      <c r="N158" s="18"/>
      <c r="O158" s="18"/>
      <c r="P158" s="17"/>
      <c r="Q158" s="17"/>
    </row>
    <row r="159" spans="1:17">
      <c r="A159" s="35">
        <f t="shared" si="11"/>
        <v>2018</v>
      </c>
      <c r="B159" s="19" t="str">
        <f t="shared" si="10"/>
        <v>Jeudi</v>
      </c>
      <c r="C159" s="16">
        <f t="shared" si="12"/>
        <v>41796</v>
      </c>
      <c r="D159" s="15">
        <f t="shared" si="9"/>
        <v>0</v>
      </c>
      <c r="E159" s="24">
        <f>IFERROR((VLOOKUP(C159,Données!E169:M181,9,0)),VLOOKUP(B159,Horaires,2,0))</f>
        <v>0.32291666666666669</v>
      </c>
      <c r="F159" s="17"/>
      <c r="G159" s="17"/>
      <c r="H159" s="18"/>
      <c r="I159" s="17"/>
      <c r="J159" s="18"/>
      <c r="K159" s="18"/>
      <c r="L159" s="18"/>
      <c r="M159" s="18"/>
      <c r="N159" s="18"/>
      <c r="O159" s="18"/>
      <c r="P159" s="17"/>
      <c r="Q159" s="17"/>
    </row>
    <row r="160" spans="1:17">
      <c r="A160" s="35">
        <f t="shared" si="11"/>
        <v>2018</v>
      </c>
      <c r="B160" s="19" t="str">
        <f t="shared" si="10"/>
        <v>Vendredi</v>
      </c>
      <c r="C160" s="16">
        <f t="shared" si="12"/>
        <v>41797</v>
      </c>
      <c r="D160" s="15">
        <f t="shared" si="9"/>
        <v>0</v>
      </c>
      <c r="E160" s="24">
        <f>IFERROR((VLOOKUP(C160,Données!E170:M182,9,0)),VLOOKUP(B160,Horaires,2,0))</f>
        <v>0.16666666666666666</v>
      </c>
      <c r="F160" s="17"/>
      <c r="G160" s="17"/>
      <c r="H160" s="18"/>
      <c r="I160" s="17"/>
      <c r="J160" s="18"/>
      <c r="K160" s="18"/>
      <c r="L160" s="18"/>
      <c r="M160" s="18"/>
      <c r="N160" s="18"/>
      <c r="O160" s="18"/>
      <c r="P160" s="17"/>
      <c r="Q160" s="17"/>
    </row>
    <row r="161" spans="1:17">
      <c r="A161" s="35">
        <f t="shared" si="11"/>
        <v>2018</v>
      </c>
      <c r="B161" s="19" t="str">
        <f t="shared" si="10"/>
        <v>Samedi</v>
      </c>
      <c r="C161" s="16">
        <f t="shared" si="12"/>
        <v>41798</v>
      </c>
      <c r="D161" s="15">
        <f t="shared" ref="D161:D224" si="13">IF(H161&lt;=0,0,1)</f>
        <v>0</v>
      </c>
      <c r="E161" s="24">
        <f>IFERROR((VLOOKUP(C161,Données!E171:M183,9,0)),VLOOKUP(B161,Horaires,2,0))</f>
        <v>0</v>
      </c>
      <c r="F161" s="17"/>
      <c r="G161" s="17"/>
      <c r="H161" s="18"/>
      <c r="I161" s="17"/>
      <c r="J161" s="18"/>
      <c r="K161" s="18"/>
      <c r="L161" s="18"/>
      <c r="M161" s="18"/>
      <c r="N161" s="18"/>
      <c r="O161" s="18"/>
      <c r="P161" s="17"/>
      <c r="Q161" s="17"/>
    </row>
    <row r="162" spans="1:17">
      <c r="A162" s="35">
        <f t="shared" si="11"/>
        <v>2018</v>
      </c>
      <c r="B162" s="19" t="str">
        <f t="shared" si="10"/>
        <v>Dimanche</v>
      </c>
      <c r="C162" s="16">
        <f t="shared" si="12"/>
        <v>41799</v>
      </c>
      <c r="D162" s="15">
        <f t="shared" si="13"/>
        <v>0</v>
      </c>
      <c r="E162" s="24">
        <f>IFERROR((VLOOKUP(C162,Données!E172:M184,9,0)),VLOOKUP(B162,Horaires,2,0))</f>
        <v>0</v>
      </c>
      <c r="F162" s="17"/>
      <c r="G162" s="17"/>
      <c r="H162" s="18"/>
      <c r="I162" s="17"/>
      <c r="J162" s="18"/>
      <c r="K162" s="18"/>
      <c r="L162" s="18"/>
      <c r="M162" s="18"/>
      <c r="N162" s="18"/>
      <c r="O162" s="18"/>
      <c r="P162" s="17"/>
      <c r="Q162" s="17"/>
    </row>
    <row r="163" spans="1:17">
      <c r="A163" s="35">
        <f t="shared" si="11"/>
        <v>2018</v>
      </c>
      <c r="B163" s="19" t="str">
        <f t="shared" si="10"/>
        <v>Lundi</v>
      </c>
      <c r="C163" s="16">
        <f t="shared" si="12"/>
        <v>41800</v>
      </c>
      <c r="D163" s="15">
        <f t="shared" si="13"/>
        <v>0</v>
      </c>
      <c r="E163" s="24">
        <f>IFERROR((VLOOKUP(C163,Données!E173:M185,9,0)),VLOOKUP(B163,Horaires,2,0))</f>
        <v>0.32291666666666669</v>
      </c>
      <c r="F163" s="17"/>
      <c r="G163" s="17"/>
      <c r="H163" s="18"/>
      <c r="I163" s="17"/>
      <c r="J163" s="18"/>
      <c r="K163" s="18"/>
      <c r="L163" s="18"/>
      <c r="M163" s="18"/>
      <c r="N163" s="18"/>
      <c r="O163" s="18"/>
      <c r="P163" s="17"/>
      <c r="Q163" s="17"/>
    </row>
    <row r="164" spans="1:17">
      <c r="A164" s="35">
        <f t="shared" si="11"/>
        <v>2018</v>
      </c>
      <c r="B164" s="19" t="str">
        <f t="shared" si="10"/>
        <v>Mardi</v>
      </c>
      <c r="C164" s="16">
        <f t="shared" si="12"/>
        <v>41801</v>
      </c>
      <c r="D164" s="15">
        <f t="shared" si="13"/>
        <v>0</v>
      </c>
      <c r="E164" s="24">
        <f>IFERROR((VLOOKUP(C164,Données!E174:M186,9,0)),VLOOKUP(B164,Horaires,2,0))</f>
        <v>0.32291666666666669</v>
      </c>
      <c r="F164" s="17"/>
      <c r="G164" s="17"/>
      <c r="H164" s="18"/>
      <c r="I164" s="17"/>
      <c r="J164" s="18"/>
      <c r="K164" s="18"/>
      <c r="L164" s="18"/>
      <c r="M164" s="18"/>
      <c r="N164" s="18"/>
      <c r="O164" s="18"/>
      <c r="P164" s="17"/>
      <c r="Q164" s="17"/>
    </row>
    <row r="165" spans="1:17">
      <c r="A165" s="35">
        <f t="shared" si="11"/>
        <v>2018</v>
      </c>
      <c r="B165" s="19" t="str">
        <f t="shared" si="10"/>
        <v>Mercredi</v>
      </c>
      <c r="C165" s="16">
        <f t="shared" si="12"/>
        <v>41802</v>
      </c>
      <c r="D165" s="15">
        <f t="shared" si="13"/>
        <v>0</v>
      </c>
      <c r="E165" s="24">
        <f>IFERROR((VLOOKUP(C165,Données!E175:M187,9,0)),VLOOKUP(B165,Horaires,2,0))</f>
        <v>0.32291666666666669</v>
      </c>
      <c r="F165" s="17"/>
      <c r="G165" s="17"/>
      <c r="H165" s="18"/>
      <c r="I165" s="17"/>
      <c r="J165" s="18"/>
      <c r="K165" s="18"/>
      <c r="L165" s="18"/>
      <c r="M165" s="18"/>
      <c r="N165" s="18"/>
      <c r="O165" s="18"/>
      <c r="P165" s="17"/>
      <c r="Q165" s="17"/>
    </row>
    <row r="166" spans="1:17">
      <c r="A166" s="35">
        <f t="shared" si="11"/>
        <v>2018</v>
      </c>
      <c r="B166" s="19" t="str">
        <f t="shared" si="10"/>
        <v>Jeudi</v>
      </c>
      <c r="C166" s="16">
        <f t="shared" si="12"/>
        <v>41803</v>
      </c>
      <c r="D166" s="15">
        <f t="shared" si="13"/>
        <v>0</v>
      </c>
      <c r="E166" s="24">
        <f>IFERROR((VLOOKUP(C166,Données!E176:M188,9,0)),VLOOKUP(B166,Horaires,2,0))</f>
        <v>0.32291666666666669</v>
      </c>
      <c r="F166" s="17"/>
      <c r="G166" s="17"/>
      <c r="H166" s="18"/>
      <c r="I166" s="17"/>
      <c r="J166" s="18"/>
      <c r="K166" s="18"/>
      <c r="L166" s="18"/>
      <c r="M166" s="18"/>
      <c r="N166" s="18"/>
      <c r="O166" s="18"/>
      <c r="P166" s="17"/>
      <c r="Q166" s="17"/>
    </row>
    <row r="167" spans="1:17">
      <c r="A167" s="35">
        <f t="shared" si="11"/>
        <v>2018</v>
      </c>
      <c r="B167" s="19" t="str">
        <f t="shared" si="10"/>
        <v>Vendredi</v>
      </c>
      <c r="C167" s="16">
        <f t="shared" si="12"/>
        <v>41804</v>
      </c>
      <c r="D167" s="15">
        <f t="shared" si="13"/>
        <v>0</v>
      </c>
      <c r="E167" s="24">
        <f>IFERROR((VLOOKUP(C167,Données!E177:M189,9,0)),VLOOKUP(B167,Horaires,2,0))</f>
        <v>0.16666666666666666</v>
      </c>
      <c r="F167" s="17"/>
      <c r="G167" s="17"/>
      <c r="H167" s="18"/>
      <c r="I167" s="17"/>
      <c r="J167" s="18"/>
      <c r="K167" s="18"/>
      <c r="L167" s="18"/>
      <c r="M167" s="18"/>
      <c r="N167" s="18"/>
      <c r="O167" s="18"/>
      <c r="P167" s="17"/>
      <c r="Q167" s="17"/>
    </row>
    <row r="168" spans="1:17">
      <c r="A168" s="35">
        <f t="shared" si="11"/>
        <v>2018</v>
      </c>
      <c r="B168" s="19" t="str">
        <f t="shared" si="10"/>
        <v>Samedi</v>
      </c>
      <c r="C168" s="16">
        <f t="shared" si="12"/>
        <v>41805</v>
      </c>
      <c r="D168" s="15">
        <f t="shared" si="13"/>
        <v>0</v>
      </c>
      <c r="E168" s="24">
        <f>IFERROR((VLOOKUP(C168,Données!E178:M190,9,0)),VLOOKUP(B168,Horaires,2,0))</f>
        <v>0</v>
      </c>
      <c r="F168" s="17"/>
      <c r="G168" s="17"/>
      <c r="H168" s="18"/>
      <c r="I168" s="17"/>
      <c r="J168" s="18"/>
      <c r="K168" s="18"/>
      <c r="L168" s="18"/>
      <c r="M168" s="18"/>
      <c r="N168" s="18"/>
      <c r="O168" s="18"/>
      <c r="P168" s="17"/>
      <c r="Q168" s="17"/>
    </row>
    <row r="169" spans="1:17">
      <c r="A169" s="35">
        <f t="shared" si="11"/>
        <v>2018</v>
      </c>
      <c r="B169" s="19" t="str">
        <f t="shared" ref="B169:B232" si="14">CHOOSE(WEEKDAY(C169),"Dimanche","Lundi","Mardi","Mercredi","Jeudi","Vendredi","Samedi")</f>
        <v>Dimanche</v>
      </c>
      <c r="C169" s="16">
        <f t="shared" si="12"/>
        <v>41806</v>
      </c>
      <c r="D169" s="15">
        <f t="shared" si="13"/>
        <v>0</v>
      </c>
      <c r="E169" s="24">
        <f>IFERROR((VLOOKUP(C169,Données!E179:M191,9,0)),VLOOKUP(B169,Horaires,2,0))</f>
        <v>0</v>
      </c>
      <c r="F169" s="17"/>
      <c r="G169" s="17"/>
      <c r="H169" s="18"/>
      <c r="I169" s="17"/>
      <c r="J169" s="18"/>
      <c r="K169" s="18"/>
      <c r="L169" s="18"/>
      <c r="M169" s="18"/>
      <c r="N169" s="18"/>
      <c r="O169" s="18"/>
      <c r="P169" s="17"/>
      <c r="Q169" s="17"/>
    </row>
    <row r="170" spans="1:17">
      <c r="A170" s="35">
        <f t="shared" si="11"/>
        <v>2018</v>
      </c>
      <c r="B170" s="19" t="str">
        <f t="shared" si="14"/>
        <v>Lundi</v>
      </c>
      <c r="C170" s="16">
        <f t="shared" si="12"/>
        <v>41807</v>
      </c>
      <c r="D170" s="15">
        <f t="shared" si="13"/>
        <v>0</v>
      </c>
      <c r="E170" s="24">
        <f>IFERROR((VLOOKUP(C170,Données!E180:M192,9,0)),VLOOKUP(B170,Horaires,2,0))</f>
        <v>0.32291666666666669</v>
      </c>
      <c r="F170" s="17"/>
      <c r="G170" s="17"/>
      <c r="H170" s="18"/>
      <c r="I170" s="17"/>
      <c r="J170" s="18"/>
      <c r="K170" s="18"/>
      <c r="L170" s="18"/>
      <c r="M170" s="18"/>
      <c r="N170" s="18"/>
      <c r="O170" s="18"/>
      <c r="P170" s="17"/>
      <c r="Q170" s="17"/>
    </row>
    <row r="171" spans="1:17">
      <c r="A171" s="35">
        <f t="shared" si="11"/>
        <v>2018</v>
      </c>
      <c r="B171" s="19" t="str">
        <f t="shared" si="14"/>
        <v>Mardi</v>
      </c>
      <c r="C171" s="16">
        <f t="shared" si="12"/>
        <v>41808</v>
      </c>
      <c r="D171" s="15">
        <f t="shared" si="13"/>
        <v>0</v>
      </c>
      <c r="E171" s="24">
        <f>IFERROR((VLOOKUP(C171,Données!E181:M193,9,0)),VLOOKUP(B171,Horaires,2,0))</f>
        <v>0.32291666666666669</v>
      </c>
      <c r="F171" s="17"/>
      <c r="G171" s="17"/>
      <c r="H171" s="18"/>
      <c r="I171" s="17"/>
      <c r="J171" s="18"/>
      <c r="K171" s="18"/>
      <c r="L171" s="18"/>
      <c r="M171" s="18"/>
      <c r="N171" s="18"/>
      <c r="O171" s="18"/>
      <c r="P171" s="17"/>
      <c r="Q171" s="17"/>
    </row>
    <row r="172" spans="1:17">
      <c r="A172" s="35">
        <f t="shared" si="11"/>
        <v>2018</v>
      </c>
      <c r="B172" s="19" t="str">
        <f t="shared" si="14"/>
        <v>Mercredi</v>
      </c>
      <c r="C172" s="16">
        <f t="shared" si="12"/>
        <v>41809</v>
      </c>
      <c r="D172" s="15">
        <f t="shared" si="13"/>
        <v>0</v>
      </c>
      <c r="E172" s="24">
        <f>IFERROR((VLOOKUP(C172,Données!E182:M194,9,0)),VLOOKUP(B172,Horaires,2,0))</f>
        <v>0.32291666666666669</v>
      </c>
      <c r="F172" s="17"/>
      <c r="G172" s="17"/>
      <c r="H172" s="18"/>
      <c r="I172" s="17"/>
      <c r="J172" s="18"/>
      <c r="K172" s="18"/>
      <c r="L172" s="18"/>
      <c r="M172" s="18"/>
      <c r="N172" s="18"/>
      <c r="O172" s="18"/>
      <c r="P172" s="17"/>
      <c r="Q172" s="17"/>
    </row>
    <row r="173" spans="1:17">
      <c r="A173" s="35">
        <f t="shared" si="11"/>
        <v>2018</v>
      </c>
      <c r="B173" s="19" t="str">
        <f t="shared" si="14"/>
        <v>Jeudi</v>
      </c>
      <c r="C173" s="16">
        <f t="shared" si="12"/>
        <v>41810</v>
      </c>
      <c r="D173" s="15">
        <f t="shared" si="13"/>
        <v>0</v>
      </c>
      <c r="E173" s="24">
        <f>IFERROR((VLOOKUP(C173,Données!E183:M195,9,0)),VLOOKUP(B173,Horaires,2,0))</f>
        <v>0.32291666666666669</v>
      </c>
      <c r="F173" s="17"/>
      <c r="G173" s="17"/>
      <c r="H173" s="18"/>
      <c r="I173" s="17"/>
      <c r="J173" s="18"/>
      <c r="K173" s="18"/>
      <c r="L173" s="18"/>
      <c r="M173" s="18"/>
      <c r="N173" s="18"/>
      <c r="O173" s="18"/>
      <c r="P173" s="17"/>
      <c r="Q173" s="17"/>
    </row>
    <row r="174" spans="1:17">
      <c r="A174" s="35">
        <f t="shared" si="11"/>
        <v>2018</v>
      </c>
      <c r="B174" s="19" t="str">
        <f t="shared" si="14"/>
        <v>Vendredi</v>
      </c>
      <c r="C174" s="16">
        <f t="shared" si="12"/>
        <v>41811</v>
      </c>
      <c r="D174" s="15">
        <f t="shared" si="13"/>
        <v>0</v>
      </c>
      <c r="E174" s="24">
        <f>IFERROR((VLOOKUP(C174,Données!E184:M196,9,0)),VLOOKUP(B174,Horaires,2,0))</f>
        <v>0.16666666666666666</v>
      </c>
      <c r="F174" s="17"/>
      <c r="G174" s="17"/>
      <c r="H174" s="18"/>
      <c r="I174" s="17"/>
      <c r="J174" s="18"/>
      <c r="K174" s="18"/>
      <c r="L174" s="18"/>
      <c r="M174" s="18"/>
      <c r="N174" s="18"/>
      <c r="O174" s="18"/>
      <c r="P174" s="17"/>
      <c r="Q174" s="17"/>
    </row>
    <row r="175" spans="1:17">
      <c r="A175" s="35">
        <f t="shared" si="11"/>
        <v>2018</v>
      </c>
      <c r="B175" s="19" t="str">
        <f t="shared" si="14"/>
        <v>Samedi</v>
      </c>
      <c r="C175" s="16">
        <f t="shared" si="12"/>
        <v>41812</v>
      </c>
      <c r="D175" s="15">
        <f t="shared" si="13"/>
        <v>0</v>
      </c>
      <c r="E175" s="24">
        <f>IFERROR((VLOOKUP(C175,Données!E185:M197,9,0)),VLOOKUP(B175,Horaires,2,0))</f>
        <v>0</v>
      </c>
      <c r="F175" s="17"/>
      <c r="G175" s="17"/>
      <c r="H175" s="18"/>
      <c r="I175" s="17"/>
      <c r="J175" s="18"/>
      <c r="K175" s="18"/>
      <c r="L175" s="18"/>
      <c r="M175" s="18"/>
      <c r="N175" s="18"/>
      <c r="O175" s="18"/>
      <c r="P175" s="17"/>
      <c r="Q175" s="17"/>
    </row>
    <row r="176" spans="1:17">
      <c r="A176" s="35">
        <f t="shared" si="11"/>
        <v>2018</v>
      </c>
      <c r="B176" s="19" t="str">
        <f t="shared" si="14"/>
        <v>Dimanche</v>
      </c>
      <c r="C176" s="16">
        <f t="shared" si="12"/>
        <v>41813</v>
      </c>
      <c r="D176" s="15">
        <f t="shared" si="13"/>
        <v>0</v>
      </c>
      <c r="E176" s="24">
        <f>IFERROR((VLOOKUP(C176,Données!E186:M198,9,0)),VLOOKUP(B176,Horaires,2,0))</f>
        <v>0</v>
      </c>
      <c r="F176" s="17"/>
      <c r="G176" s="17"/>
      <c r="H176" s="18"/>
      <c r="I176" s="17"/>
      <c r="J176" s="18"/>
      <c r="K176" s="18"/>
      <c r="L176" s="18"/>
      <c r="M176" s="18"/>
      <c r="N176" s="18"/>
      <c r="O176" s="18"/>
      <c r="P176" s="17"/>
      <c r="Q176" s="17"/>
    </row>
    <row r="177" spans="1:17">
      <c r="A177" s="35">
        <f t="shared" si="11"/>
        <v>2018</v>
      </c>
      <c r="B177" s="19" t="str">
        <f t="shared" si="14"/>
        <v>Lundi</v>
      </c>
      <c r="C177" s="16">
        <f t="shared" si="12"/>
        <v>41814</v>
      </c>
      <c r="D177" s="15">
        <f t="shared" si="13"/>
        <v>0</v>
      </c>
      <c r="E177" s="24">
        <f>IFERROR((VLOOKUP(C177,Données!E187:M199,9,0)),VLOOKUP(B177,Horaires,2,0))</f>
        <v>0.32291666666666669</v>
      </c>
      <c r="F177" s="17"/>
      <c r="G177" s="17"/>
      <c r="H177" s="18"/>
      <c r="I177" s="17"/>
      <c r="J177" s="18"/>
      <c r="K177" s="18"/>
      <c r="L177" s="18"/>
      <c r="M177" s="18"/>
      <c r="N177" s="18"/>
      <c r="O177" s="18"/>
      <c r="P177" s="17"/>
      <c r="Q177" s="17"/>
    </row>
    <row r="178" spans="1:17">
      <c r="A178" s="35">
        <f t="shared" si="11"/>
        <v>2018</v>
      </c>
      <c r="B178" s="19" t="str">
        <f t="shared" si="14"/>
        <v>Mardi</v>
      </c>
      <c r="C178" s="16">
        <f t="shared" si="12"/>
        <v>41815</v>
      </c>
      <c r="D178" s="15">
        <f t="shared" si="13"/>
        <v>0</v>
      </c>
      <c r="E178" s="24">
        <f>IFERROR((VLOOKUP(C178,Données!E188:M200,9,0)),VLOOKUP(B178,Horaires,2,0))</f>
        <v>0.32291666666666669</v>
      </c>
      <c r="F178" s="17"/>
      <c r="G178" s="17"/>
      <c r="H178" s="18"/>
      <c r="I178" s="17"/>
      <c r="J178" s="18"/>
      <c r="K178" s="18"/>
      <c r="L178" s="18"/>
      <c r="M178" s="18"/>
      <c r="N178" s="18"/>
      <c r="O178" s="18"/>
      <c r="P178" s="17"/>
      <c r="Q178" s="17"/>
    </row>
    <row r="179" spans="1:17">
      <c r="A179" s="35">
        <f t="shared" si="11"/>
        <v>2018</v>
      </c>
      <c r="B179" s="19" t="str">
        <f t="shared" si="14"/>
        <v>Mercredi</v>
      </c>
      <c r="C179" s="16">
        <f t="shared" si="12"/>
        <v>41816</v>
      </c>
      <c r="D179" s="15">
        <f t="shared" si="13"/>
        <v>0</v>
      </c>
      <c r="E179" s="24">
        <f>IFERROR((VLOOKUP(C179,Données!E189:M201,9,0)),VLOOKUP(B179,Horaires,2,0))</f>
        <v>0.32291666666666669</v>
      </c>
      <c r="F179" s="17"/>
      <c r="G179" s="17"/>
      <c r="H179" s="18"/>
      <c r="I179" s="17"/>
      <c r="J179" s="18"/>
      <c r="K179" s="18"/>
      <c r="L179" s="18"/>
      <c r="M179" s="18"/>
      <c r="N179" s="18"/>
      <c r="O179" s="18"/>
      <c r="P179" s="17"/>
      <c r="Q179" s="17"/>
    </row>
    <row r="180" spans="1:17">
      <c r="A180" s="35">
        <f t="shared" si="11"/>
        <v>2018</v>
      </c>
      <c r="B180" s="19" t="str">
        <f t="shared" si="14"/>
        <v>Jeudi</v>
      </c>
      <c r="C180" s="16">
        <f t="shared" si="12"/>
        <v>41817</v>
      </c>
      <c r="D180" s="15">
        <f t="shared" si="13"/>
        <v>0</v>
      </c>
      <c r="E180" s="24">
        <f>IFERROR((VLOOKUP(C180,Données!E190:M202,9,0)),VLOOKUP(B180,Horaires,2,0))</f>
        <v>0.32291666666666669</v>
      </c>
      <c r="F180" s="17"/>
      <c r="G180" s="17"/>
      <c r="H180" s="18"/>
      <c r="I180" s="17"/>
      <c r="J180" s="18"/>
      <c r="K180" s="18"/>
      <c r="L180" s="18"/>
      <c r="M180" s="18"/>
      <c r="N180" s="18"/>
      <c r="O180" s="18"/>
      <c r="P180" s="17"/>
      <c r="Q180" s="17"/>
    </row>
    <row r="181" spans="1:17">
      <c r="A181" s="35">
        <f t="shared" si="11"/>
        <v>2018</v>
      </c>
      <c r="B181" s="19" t="str">
        <f t="shared" si="14"/>
        <v>Vendredi</v>
      </c>
      <c r="C181" s="16">
        <f t="shared" si="12"/>
        <v>41818</v>
      </c>
      <c r="D181" s="15">
        <f t="shared" si="13"/>
        <v>0</v>
      </c>
      <c r="E181" s="24">
        <f>IFERROR((VLOOKUP(C181,Données!E191:M203,9,0)),VLOOKUP(B181,Horaires,2,0))</f>
        <v>0.16666666666666666</v>
      </c>
      <c r="F181" s="17"/>
      <c r="G181" s="17"/>
      <c r="H181" s="18"/>
      <c r="I181" s="17"/>
      <c r="J181" s="18"/>
      <c r="K181" s="18"/>
      <c r="L181" s="18"/>
      <c r="M181" s="18"/>
      <c r="N181" s="18"/>
      <c r="O181" s="18"/>
      <c r="P181" s="17"/>
      <c r="Q181" s="17"/>
    </row>
    <row r="182" spans="1:17">
      <c r="A182" s="35">
        <f t="shared" si="11"/>
        <v>2018</v>
      </c>
      <c r="B182" s="19" t="str">
        <f t="shared" si="14"/>
        <v>Samedi</v>
      </c>
      <c r="C182" s="16">
        <f t="shared" si="12"/>
        <v>41819</v>
      </c>
      <c r="D182" s="15">
        <f t="shared" si="13"/>
        <v>0</v>
      </c>
      <c r="E182" s="24">
        <f>IFERROR((VLOOKUP(C182,Données!E192:M204,9,0)),VLOOKUP(B182,Horaires,2,0))</f>
        <v>0</v>
      </c>
      <c r="F182" s="17"/>
      <c r="G182" s="17"/>
      <c r="H182" s="18"/>
      <c r="I182" s="17"/>
      <c r="J182" s="18"/>
      <c r="K182" s="18"/>
      <c r="L182" s="18"/>
      <c r="M182" s="18"/>
      <c r="N182" s="18"/>
      <c r="O182" s="18"/>
      <c r="P182" s="17"/>
      <c r="Q182" s="17"/>
    </row>
    <row r="183" spans="1:17">
      <c r="A183" s="35">
        <f t="shared" si="11"/>
        <v>2018</v>
      </c>
      <c r="B183" s="19" t="str">
        <f t="shared" si="14"/>
        <v>Dimanche</v>
      </c>
      <c r="C183" s="16">
        <f t="shared" si="12"/>
        <v>41820</v>
      </c>
      <c r="D183" s="15">
        <f t="shared" si="13"/>
        <v>0</v>
      </c>
      <c r="E183" s="24">
        <f>IFERROR((VLOOKUP(C183,Données!E193:M205,9,0)),VLOOKUP(B183,Horaires,2,0))</f>
        <v>0</v>
      </c>
      <c r="F183" s="17"/>
      <c r="G183" s="17"/>
      <c r="H183" s="18"/>
      <c r="I183" s="17"/>
      <c r="J183" s="18"/>
      <c r="K183" s="18"/>
      <c r="L183" s="18"/>
      <c r="M183" s="18"/>
      <c r="N183" s="18"/>
      <c r="O183" s="18"/>
      <c r="P183" s="17"/>
      <c r="Q183" s="17"/>
    </row>
    <row r="184" spans="1:17">
      <c r="A184" s="35">
        <f t="shared" si="11"/>
        <v>2018</v>
      </c>
      <c r="B184" s="19" t="str">
        <f t="shared" si="14"/>
        <v>Lundi</v>
      </c>
      <c r="C184" s="16">
        <f t="shared" si="12"/>
        <v>41821</v>
      </c>
      <c r="D184" s="15">
        <f t="shared" si="13"/>
        <v>0</v>
      </c>
      <c r="E184" s="24">
        <f>IFERROR((VLOOKUP(C184,Données!E194:M206,9,0)),VLOOKUP(B184,Horaires,2,0))</f>
        <v>0.32291666666666669</v>
      </c>
      <c r="F184" s="17"/>
      <c r="G184" s="17"/>
      <c r="H184" s="18"/>
      <c r="I184" s="17"/>
      <c r="J184" s="18"/>
      <c r="K184" s="18"/>
      <c r="L184" s="18"/>
      <c r="M184" s="18"/>
      <c r="N184" s="18"/>
      <c r="O184" s="18"/>
      <c r="P184" s="17"/>
      <c r="Q184" s="17"/>
    </row>
    <row r="185" spans="1:17">
      <c r="A185" s="35">
        <f t="shared" si="11"/>
        <v>2018</v>
      </c>
      <c r="B185" s="19" t="str">
        <f t="shared" si="14"/>
        <v>Mardi</v>
      </c>
      <c r="C185" s="16">
        <f t="shared" si="12"/>
        <v>41822</v>
      </c>
      <c r="D185" s="15">
        <f t="shared" si="13"/>
        <v>0</v>
      </c>
      <c r="E185" s="24">
        <f>IFERROR((VLOOKUP(C185,Données!E195:M207,9,0)),VLOOKUP(B185,Horaires,2,0))</f>
        <v>0.32291666666666669</v>
      </c>
      <c r="F185" s="17"/>
      <c r="G185" s="17"/>
      <c r="H185" s="18"/>
      <c r="I185" s="17"/>
      <c r="J185" s="18"/>
      <c r="K185" s="18"/>
      <c r="L185" s="18"/>
      <c r="M185" s="18"/>
      <c r="N185" s="18"/>
      <c r="O185" s="18"/>
      <c r="P185" s="17"/>
      <c r="Q185" s="17"/>
    </row>
    <row r="186" spans="1:17">
      <c r="A186" s="35">
        <f t="shared" si="11"/>
        <v>2018</v>
      </c>
      <c r="B186" s="19" t="str">
        <f t="shared" si="14"/>
        <v>Mercredi</v>
      </c>
      <c r="C186" s="16">
        <f t="shared" si="12"/>
        <v>41823</v>
      </c>
      <c r="D186" s="15">
        <f t="shared" si="13"/>
        <v>0</v>
      </c>
      <c r="E186" s="24">
        <f>IFERROR((VLOOKUP(C186,Données!E196:M208,9,0)),VLOOKUP(B186,Horaires,2,0))</f>
        <v>0.32291666666666669</v>
      </c>
      <c r="F186" s="17"/>
      <c r="G186" s="17"/>
      <c r="H186" s="18"/>
      <c r="I186" s="17"/>
      <c r="J186" s="18"/>
      <c r="K186" s="18"/>
      <c r="L186" s="18"/>
      <c r="M186" s="18"/>
      <c r="N186" s="18"/>
      <c r="O186" s="18"/>
      <c r="P186" s="17"/>
      <c r="Q186" s="17"/>
    </row>
    <row r="187" spans="1:17">
      <c r="A187" s="35">
        <f t="shared" si="11"/>
        <v>2018</v>
      </c>
      <c r="B187" s="19" t="str">
        <f t="shared" si="14"/>
        <v>Jeudi</v>
      </c>
      <c r="C187" s="16">
        <f t="shared" si="12"/>
        <v>41824</v>
      </c>
      <c r="D187" s="15">
        <f t="shared" si="13"/>
        <v>0</v>
      </c>
      <c r="E187" s="24">
        <f>IFERROR((VLOOKUP(C187,Données!E197:M209,9,0)),VLOOKUP(B187,Horaires,2,0))</f>
        <v>0.32291666666666669</v>
      </c>
      <c r="F187" s="17"/>
      <c r="G187" s="17"/>
      <c r="H187" s="18"/>
      <c r="I187" s="17"/>
      <c r="J187" s="18"/>
      <c r="K187" s="18"/>
      <c r="L187" s="18"/>
      <c r="M187" s="18"/>
      <c r="N187" s="18"/>
      <c r="O187" s="18"/>
      <c r="P187" s="17"/>
      <c r="Q187" s="17"/>
    </row>
    <row r="188" spans="1:17">
      <c r="A188" s="35">
        <f t="shared" si="11"/>
        <v>2018</v>
      </c>
      <c r="B188" s="19" t="str">
        <f t="shared" si="14"/>
        <v>Vendredi</v>
      </c>
      <c r="C188" s="16">
        <f t="shared" si="12"/>
        <v>41825</v>
      </c>
      <c r="D188" s="15">
        <f t="shared" si="13"/>
        <v>0</v>
      </c>
      <c r="E188" s="24">
        <f>IFERROR((VLOOKUP(C188,Données!E198:M210,9,0)),VLOOKUP(B188,Horaires,2,0))</f>
        <v>0.16666666666666666</v>
      </c>
      <c r="F188" s="17"/>
      <c r="G188" s="17"/>
      <c r="H188" s="18"/>
      <c r="I188" s="17"/>
      <c r="J188" s="18"/>
      <c r="K188" s="18"/>
      <c r="L188" s="18"/>
      <c r="M188" s="18"/>
      <c r="N188" s="18"/>
      <c r="O188" s="18"/>
      <c r="P188" s="17"/>
      <c r="Q188" s="17"/>
    </row>
    <row r="189" spans="1:17">
      <c r="A189" s="35">
        <f t="shared" si="11"/>
        <v>2018</v>
      </c>
      <c r="B189" s="19" t="str">
        <f t="shared" si="14"/>
        <v>Samedi</v>
      </c>
      <c r="C189" s="16">
        <f t="shared" si="12"/>
        <v>41826</v>
      </c>
      <c r="D189" s="15">
        <f t="shared" si="13"/>
        <v>0</v>
      </c>
      <c r="E189" s="24">
        <f>IFERROR((VLOOKUP(C189,Données!E199:M211,9,0)),VLOOKUP(B189,Horaires,2,0))</f>
        <v>0</v>
      </c>
      <c r="F189" s="17"/>
      <c r="G189" s="17"/>
      <c r="H189" s="18"/>
      <c r="I189" s="17"/>
      <c r="J189" s="18"/>
      <c r="K189" s="18"/>
      <c r="L189" s="18"/>
      <c r="M189" s="18"/>
      <c r="N189" s="18"/>
      <c r="O189" s="18"/>
      <c r="P189" s="17"/>
      <c r="Q189" s="17"/>
    </row>
    <row r="190" spans="1:17">
      <c r="A190" s="35">
        <f t="shared" si="11"/>
        <v>2018</v>
      </c>
      <c r="B190" s="19" t="str">
        <f t="shared" si="14"/>
        <v>Dimanche</v>
      </c>
      <c r="C190" s="16">
        <f t="shared" si="12"/>
        <v>41827</v>
      </c>
      <c r="D190" s="15">
        <f t="shared" si="13"/>
        <v>0</v>
      </c>
      <c r="E190" s="24">
        <f>IFERROR((VLOOKUP(C190,Données!E200:M212,9,0)),VLOOKUP(B190,Horaires,2,0))</f>
        <v>0</v>
      </c>
      <c r="F190" s="17"/>
      <c r="G190" s="17"/>
      <c r="H190" s="18"/>
      <c r="I190" s="17"/>
      <c r="J190" s="18"/>
      <c r="K190" s="18"/>
      <c r="L190" s="18"/>
      <c r="M190" s="18"/>
      <c r="N190" s="18"/>
      <c r="O190" s="18"/>
      <c r="P190" s="17"/>
      <c r="Q190" s="17"/>
    </row>
    <row r="191" spans="1:17">
      <c r="A191" s="35">
        <f t="shared" si="11"/>
        <v>2018</v>
      </c>
      <c r="B191" s="19" t="str">
        <f t="shared" si="14"/>
        <v>Lundi</v>
      </c>
      <c r="C191" s="16">
        <f t="shared" si="12"/>
        <v>41828</v>
      </c>
      <c r="D191" s="15">
        <f t="shared" si="13"/>
        <v>0</v>
      </c>
      <c r="E191" s="24">
        <f>IFERROR((VLOOKUP(C191,Données!E201:M213,9,0)),VLOOKUP(B191,Horaires,2,0))</f>
        <v>0.32291666666666669</v>
      </c>
      <c r="F191" s="17"/>
      <c r="G191" s="17"/>
      <c r="H191" s="18"/>
      <c r="I191" s="17"/>
      <c r="J191" s="18"/>
      <c r="K191" s="18"/>
      <c r="L191" s="18"/>
      <c r="M191" s="18"/>
      <c r="N191" s="18"/>
      <c r="O191" s="18"/>
      <c r="P191" s="17"/>
      <c r="Q191" s="17"/>
    </row>
    <row r="192" spans="1:17">
      <c r="A192" s="35">
        <f t="shared" si="11"/>
        <v>2018</v>
      </c>
      <c r="B192" s="19" t="str">
        <f t="shared" si="14"/>
        <v>Mardi</v>
      </c>
      <c r="C192" s="16">
        <f t="shared" si="12"/>
        <v>41829</v>
      </c>
      <c r="D192" s="15">
        <f t="shared" si="13"/>
        <v>0</v>
      </c>
      <c r="E192" s="24">
        <f>IFERROR((VLOOKUP(C192,Données!E202:M214,9,0)),VLOOKUP(B192,Horaires,2,0))</f>
        <v>0.32291666666666669</v>
      </c>
      <c r="F192" s="17"/>
      <c r="G192" s="17"/>
      <c r="H192" s="18"/>
      <c r="I192" s="17"/>
      <c r="J192" s="18"/>
      <c r="K192" s="18"/>
      <c r="L192" s="18"/>
      <c r="M192" s="18"/>
      <c r="N192" s="18"/>
      <c r="O192" s="18"/>
      <c r="P192" s="17"/>
      <c r="Q192" s="17"/>
    </row>
    <row r="193" spans="1:17">
      <c r="A193" s="35">
        <f t="shared" si="11"/>
        <v>2018</v>
      </c>
      <c r="B193" s="19" t="str">
        <f t="shared" si="14"/>
        <v>Mercredi</v>
      </c>
      <c r="C193" s="16">
        <f t="shared" si="12"/>
        <v>41830</v>
      </c>
      <c r="D193" s="15">
        <f t="shared" si="13"/>
        <v>0</v>
      </c>
      <c r="E193" s="24">
        <f>IFERROR((VLOOKUP(C193,Données!E203:M215,9,0)),VLOOKUP(B193,Horaires,2,0))</f>
        <v>0.32291666666666669</v>
      </c>
      <c r="F193" s="17"/>
      <c r="G193" s="17"/>
      <c r="H193" s="18"/>
      <c r="I193" s="17"/>
      <c r="J193" s="18"/>
      <c r="K193" s="18"/>
      <c r="L193" s="18"/>
      <c r="M193" s="18"/>
      <c r="N193" s="18"/>
      <c r="O193" s="18"/>
      <c r="P193" s="17"/>
      <c r="Q193" s="17"/>
    </row>
    <row r="194" spans="1:17">
      <c r="A194" s="35">
        <f t="shared" si="11"/>
        <v>2018</v>
      </c>
      <c r="B194" s="19" t="str">
        <f t="shared" si="14"/>
        <v>Jeudi</v>
      </c>
      <c r="C194" s="16">
        <f t="shared" si="12"/>
        <v>41831</v>
      </c>
      <c r="D194" s="15">
        <f t="shared" si="13"/>
        <v>0</v>
      </c>
      <c r="E194" s="24">
        <f>IFERROR((VLOOKUP(C194,Données!E204:M216,9,0)),VLOOKUP(B194,Horaires,2,0))</f>
        <v>0.32291666666666669</v>
      </c>
      <c r="F194" s="17"/>
      <c r="G194" s="17"/>
      <c r="H194" s="18"/>
      <c r="I194" s="17"/>
      <c r="J194" s="18"/>
      <c r="K194" s="18"/>
      <c r="L194" s="18"/>
      <c r="M194" s="18"/>
      <c r="N194" s="18"/>
      <c r="O194" s="18"/>
      <c r="P194" s="17"/>
      <c r="Q194" s="17"/>
    </row>
    <row r="195" spans="1:17">
      <c r="A195" s="35">
        <f t="shared" ref="A195:A258" si="15">YEAR(C195)</f>
        <v>2018</v>
      </c>
      <c r="B195" s="19" t="str">
        <f t="shared" si="14"/>
        <v>Vendredi</v>
      </c>
      <c r="C195" s="16">
        <f t="shared" si="12"/>
        <v>41832</v>
      </c>
      <c r="D195" s="15">
        <f t="shared" si="13"/>
        <v>0</v>
      </c>
      <c r="E195" s="24">
        <f>IFERROR((VLOOKUP(C195,Données!E205:M217,9,0)),VLOOKUP(B195,Horaires,2,0))</f>
        <v>0.16666666666666666</v>
      </c>
      <c r="F195" s="17"/>
      <c r="G195" s="17"/>
      <c r="H195" s="18"/>
      <c r="I195" s="17"/>
      <c r="J195" s="18"/>
      <c r="K195" s="18"/>
      <c r="L195" s="18"/>
      <c r="M195" s="18"/>
      <c r="N195" s="18"/>
      <c r="O195" s="18"/>
      <c r="P195" s="17"/>
      <c r="Q195" s="17"/>
    </row>
    <row r="196" spans="1:17">
      <c r="A196" s="35">
        <f t="shared" si="15"/>
        <v>2018</v>
      </c>
      <c r="B196" s="19" t="str">
        <f t="shared" si="14"/>
        <v>Samedi</v>
      </c>
      <c r="C196" s="16">
        <f t="shared" ref="C196:C259" si="16">C195+1</f>
        <v>41833</v>
      </c>
      <c r="D196" s="15">
        <f t="shared" si="13"/>
        <v>0</v>
      </c>
      <c r="E196" s="24">
        <f>IFERROR((VLOOKUP(C196,Données!E206:M218,9,0)),VLOOKUP(B196,Horaires,2,0))</f>
        <v>0</v>
      </c>
      <c r="F196" s="17"/>
      <c r="G196" s="17"/>
      <c r="H196" s="18"/>
      <c r="I196" s="17"/>
      <c r="J196" s="18"/>
      <c r="K196" s="18"/>
      <c r="L196" s="18"/>
      <c r="M196" s="18"/>
      <c r="N196" s="18"/>
      <c r="O196" s="18"/>
      <c r="P196" s="17"/>
      <c r="Q196" s="17"/>
    </row>
    <row r="197" spans="1:17">
      <c r="A197" s="35">
        <f t="shared" si="15"/>
        <v>2018</v>
      </c>
      <c r="B197" s="19" t="str">
        <f t="shared" si="14"/>
        <v>Dimanche</v>
      </c>
      <c r="C197" s="16">
        <f t="shared" si="16"/>
        <v>41834</v>
      </c>
      <c r="D197" s="15">
        <f t="shared" si="13"/>
        <v>0</v>
      </c>
      <c r="E197" s="24">
        <f>IFERROR((VLOOKUP(C197,Données!E207:M219,9,0)),VLOOKUP(B197,Horaires,2,0))</f>
        <v>0</v>
      </c>
      <c r="F197" s="17"/>
      <c r="G197" s="17"/>
      <c r="H197" s="18"/>
      <c r="I197" s="17"/>
      <c r="J197" s="18"/>
      <c r="K197" s="18"/>
      <c r="L197" s="18"/>
      <c r="M197" s="18"/>
      <c r="N197" s="18"/>
      <c r="O197" s="18"/>
      <c r="P197" s="17"/>
      <c r="Q197" s="17"/>
    </row>
    <row r="198" spans="1:17">
      <c r="A198" s="35">
        <f t="shared" si="15"/>
        <v>2018</v>
      </c>
      <c r="B198" s="19" t="str">
        <f t="shared" si="14"/>
        <v>Lundi</v>
      </c>
      <c r="C198" s="16">
        <f t="shared" si="16"/>
        <v>41835</v>
      </c>
      <c r="D198" s="15">
        <f t="shared" si="13"/>
        <v>0</v>
      </c>
      <c r="E198" s="24">
        <f>IFERROR((VLOOKUP(C198,Données!E208:M220,9,0)),VLOOKUP(B198,Horaires,2,0))</f>
        <v>0.32291666666666669</v>
      </c>
      <c r="F198" s="17"/>
      <c r="G198" s="17"/>
      <c r="H198" s="18"/>
      <c r="I198" s="17"/>
      <c r="J198" s="18"/>
      <c r="K198" s="18"/>
      <c r="L198" s="18"/>
      <c r="M198" s="18"/>
      <c r="N198" s="18"/>
      <c r="O198" s="18"/>
      <c r="P198" s="17"/>
      <c r="Q198" s="17"/>
    </row>
    <row r="199" spans="1:17">
      <c r="A199" s="35">
        <f t="shared" si="15"/>
        <v>2018</v>
      </c>
      <c r="B199" s="19" t="str">
        <f t="shared" si="14"/>
        <v>Mardi</v>
      </c>
      <c r="C199" s="16">
        <f t="shared" si="16"/>
        <v>41836</v>
      </c>
      <c r="D199" s="15">
        <f t="shared" si="13"/>
        <v>0</v>
      </c>
      <c r="E199" s="24">
        <f>IFERROR((VLOOKUP(C199,Données!E209:M221,9,0)),VLOOKUP(B199,Horaires,2,0))</f>
        <v>0.32291666666666669</v>
      </c>
      <c r="F199" s="17"/>
      <c r="G199" s="17"/>
      <c r="H199" s="18"/>
      <c r="I199" s="17"/>
      <c r="J199" s="18"/>
      <c r="K199" s="18"/>
      <c r="L199" s="18"/>
      <c r="M199" s="18"/>
      <c r="N199" s="18"/>
      <c r="O199" s="18"/>
      <c r="P199" s="17"/>
      <c r="Q199" s="17"/>
    </row>
    <row r="200" spans="1:17">
      <c r="A200" s="35">
        <f t="shared" si="15"/>
        <v>2018</v>
      </c>
      <c r="B200" s="19" t="str">
        <f t="shared" si="14"/>
        <v>Mercredi</v>
      </c>
      <c r="C200" s="16">
        <f t="shared" si="16"/>
        <v>41837</v>
      </c>
      <c r="D200" s="15">
        <f t="shared" si="13"/>
        <v>0</v>
      </c>
      <c r="E200" s="24">
        <f>IFERROR((VLOOKUP(C200,Données!E210:M222,9,0)),VLOOKUP(B200,Horaires,2,0))</f>
        <v>0.32291666666666669</v>
      </c>
      <c r="F200" s="17"/>
      <c r="G200" s="17"/>
      <c r="H200" s="18"/>
      <c r="I200" s="17"/>
      <c r="J200" s="18"/>
      <c r="K200" s="18"/>
      <c r="L200" s="18"/>
      <c r="M200" s="18"/>
      <c r="N200" s="18"/>
      <c r="O200" s="18"/>
      <c r="P200" s="17"/>
      <c r="Q200" s="17"/>
    </row>
    <row r="201" spans="1:17">
      <c r="A201" s="35">
        <f t="shared" si="15"/>
        <v>2018</v>
      </c>
      <c r="B201" s="19" t="str">
        <f t="shared" si="14"/>
        <v>Jeudi</v>
      </c>
      <c r="C201" s="16">
        <f t="shared" si="16"/>
        <v>41838</v>
      </c>
      <c r="D201" s="15">
        <f t="shared" si="13"/>
        <v>0</v>
      </c>
      <c r="E201" s="24">
        <f>IFERROR((VLOOKUP(C201,Données!E211:M223,9,0)),VLOOKUP(B201,Horaires,2,0))</f>
        <v>0.32291666666666669</v>
      </c>
      <c r="F201" s="17"/>
      <c r="G201" s="17"/>
      <c r="H201" s="18"/>
      <c r="I201" s="17"/>
      <c r="J201" s="18"/>
      <c r="K201" s="18"/>
      <c r="L201" s="18"/>
      <c r="M201" s="18"/>
      <c r="N201" s="18"/>
      <c r="O201" s="18"/>
      <c r="P201" s="17"/>
      <c r="Q201" s="17"/>
    </row>
    <row r="202" spans="1:17">
      <c r="A202" s="35">
        <f t="shared" si="15"/>
        <v>2018</v>
      </c>
      <c r="B202" s="19" t="str">
        <f t="shared" si="14"/>
        <v>Vendredi</v>
      </c>
      <c r="C202" s="16">
        <f t="shared" si="16"/>
        <v>41839</v>
      </c>
      <c r="D202" s="15">
        <f t="shared" si="13"/>
        <v>0</v>
      </c>
      <c r="E202" s="24">
        <f>IFERROR((VLOOKUP(C202,Données!E212:M224,9,0)),VLOOKUP(B202,Horaires,2,0))</f>
        <v>0.16666666666666666</v>
      </c>
      <c r="F202" s="17"/>
      <c r="G202" s="17"/>
      <c r="H202" s="18"/>
      <c r="I202" s="17"/>
      <c r="J202" s="18"/>
      <c r="K202" s="18"/>
      <c r="L202" s="18"/>
      <c r="M202" s="18"/>
      <c r="N202" s="18"/>
      <c r="O202" s="18"/>
      <c r="P202" s="17"/>
      <c r="Q202" s="17"/>
    </row>
    <row r="203" spans="1:17">
      <c r="A203" s="35">
        <f t="shared" si="15"/>
        <v>2018</v>
      </c>
      <c r="B203" s="19" t="str">
        <f t="shared" si="14"/>
        <v>Samedi</v>
      </c>
      <c r="C203" s="16">
        <f t="shared" si="16"/>
        <v>41840</v>
      </c>
      <c r="D203" s="15">
        <f t="shared" si="13"/>
        <v>0</v>
      </c>
      <c r="E203" s="24">
        <f>IFERROR((VLOOKUP(C203,Données!E213:M225,9,0)),VLOOKUP(B203,Horaires,2,0))</f>
        <v>0</v>
      </c>
      <c r="F203" s="17"/>
      <c r="G203" s="17"/>
      <c r="H203" s="18"/>
      <c r="I203" s="17"/>
      <c r="J203" s="18"/>
      <c r="K203" s="18"/>
      <c r="L203" s="18"/>
      <c r="M203" s="18"/>
      <c r="N203" s="18"/>
      <c r="O203" s="18"/>
      <c r="P203" s="17"/>
      <c r="Q203" s="17"/>
    </row>
    <row r="204" spans="1:17">
      <c r="A204" s="35">
        <f t="shared" si="15"/>
        <v>2018</v>
      </c>
      <c r="B204" s="19" t="str">
        <f t="shared" si="14"/>
        <v>Dimanche</v>
      </c>
      <c r="C204" s="16">
        <f t="shared" si="16"/>
        <v>41841</v>
      </c>
      <c r="D204" s="15">
        <f t="shared" si="13"/>
        <v>0</v>
      </c>
      <c r="E204" s="24">
        <f>IFERROR((VLOOKUP(C204,Données!E214:M226,9,0)),VLOOKUP(B204,Horaires,2,0))</f>
        <v>0</v>
      </c>
      <c r="F204" s="17"/>
      <c r="G204" s="17"/>
      <c r="H204" s="18"/>
      <c r="I204" s="17"/>
      <c r="J204" s="18"/>
      <c r="K204" s="18"/>
      <c r="L204" s="18"/>
      <c r="M204" s="18"/>
      <c r="N204" s="18"/>
      <c r="O204" s="18"/>
      <c r="P204" s="17"/>
      <c r="Q204" s="17"/>
    </row>
    <row r="205" spans="1:17">
      <c r="A205" s="35">
        <f t="shared" si="15"/>
        <v>2018</v>
      </c>
      <c r="B205" s="19" t="str">
        <f t="shared" si="14"/>
        <v>Lundi</v>
      </c>
      <c r="C205" s="16">
        <f t="shared" si="16"/>
        <v>41842</v>
      </c>
      <c r="D205" s="15">
        <f t="shared" si="13"/>
        <v>0</v>
      </c>
      <c r="E205" s="24">
        <f>IFERROR((VLOOKUP(C205,Données!E215:M227,9,0)),VLOOKUP(B205,Horaires,2,0))</f>
        <v>0.32291666666666669</v>
      </c>
      <c r="F205" s="17"/>
      <c r="G205" s="17"/>
      <c r="H205" s="18"/>
      <c r="I205" s="17"/>
      <c r="J205" s="18"/>
      <c r="K205" s="18"/>
      <c r="L205" s="18"/>
      <c r="M205" s="18"/>
      <c r="N205" s="18"/>
      <c r="O205" s="18"/>
      <c r="P205" s="17"/>
      <c r="Q205" s="17"/>
    </row>
    <row r="206" spans="1:17">
      <c r="A206" s="35">
        <f t="shared" si="15"/>
        <v>2018</v>
      </c>
      <c r="B206" s="19" t="str">
        <f t="shared" si="14"/>
        <v>Mardi</v>
      </c>
      <c r="C206" s="16">
        <f t="shared" si="16"/>
        <v>41843</v>
      </c>
      <c r="D206" s="15">
        <f t="shared" si="13"/>
        <v>0</v>
      </c>
      <c r="E206" s="24">
        <f>IFERROR((VLOOKUP(C206,Données!E216:M228,9,0)),VLOOKUP(B206,Horaires,2,0))</f>
        <v>0.32291666666666669</v>
      </c>
      <c r="F206" s="17"/>
      <c r="G206" s="17"/>
      <c r="H206" s="18"/>
      <c r="I206" s="17"/>
      <c r="J206" s="18"/>
      <c r="K206" s="18"/>
      <c r="L206" s="18"/>
      <c r="M206" s="18"/>
      <c r="N206" s="18"/>
      <c r="O206" s="18"/>
      <c r="P206" s="17"/>
      <c r="Q206" s="17"/>
    </row>
    <row r="207" spans="1:17">
      <c r="A207" s="35">
        <f t="shared" si="15"/>
        <v>2018</v>
      </c>
      <c r="B207" s="19" t="str">
        <f t="shared" si="14"/>
        <v>Mercredi</v>
      </c>
      <c r="C207" s="16">
        <f t="shared" si="16"/>
        <v>41844</v>
      </c>
      <c r="D207" s="15">
        <f t="shared" si="13"/>
        <v>0</v>
      </c>
      <c r="E207" s="24">
        <f>IFERROR((VLOOKUP(C207,Données!E217:M229,9,0)),VLOOKUP(B207,Horaires,2,0))</f>
        <v>0.32291666666666669</v>
      </c>
      <c r="F207" s="17"/>
      <c r="G207" s="17"/>
      <c r="H207" s="18"/>
      <c r="I207" s="17"/>
      <c r="J207" s="18"/>
      <c r="K207" s="18"/>
      <c r="L207" s="18"/>
      <c r="M207" s="18"/>
      <c r="N207" s="18"/>
      <c r="O207" s="18"/>
      <c r="P207" s="17"/>
      <c r="Q207" s="17"/>
    </row>
    <row r="208" spans="1:17">
      <c r="A208" s="35">
        <f t="shared" si="15"/>
        <v>2018</v>
      </c>
      <c r="B208" s="19" t="str">
        <f t="shared" si="14"/>
        <v>Jeudi</v>
      </c>
      <c r="C208" s="16">
        <f t="shared" si="16"/>
        <v>41845</v>
      </c>
      <c r="D208" s="15">
        <f t="shared" si="13"/>
        <v>0</v>
      </c>
      <c r="E208" s="24">
        <f>IFERROR((VLOOKUP(C208,Données!E218:M230,9,0)),VLOOKUP(B208,Horaires,2,0))</f>
        <v>0.32291666666666669</v>
      </c>
      <c r="F208" s="17"/>
      <c r="G208" s="17"/>
      <c r="H208" s="18"/>
      <c r="I208" s="17"/>
      <c r="J208" s="18"/>
      <c r="K208" s="18"/>
      <c r="L208" s="18"/>
      <c r="M208" s="18"/>
      <c r="N208" s="18"/>
      <c r="O208" s="18"/>
      <c r="P208" s="17"/>
      <c r="Q208" s="17"/>
    </row>
    <row r="209" spans="1:17">
      <c r="A209" s="35">
        <f t="shared" si="15"/>
        <v>2018</v>
      </c>
      <c r="B209" s="19" t="str">
        <f t="shared" si="14"/>
        <v>Vendredi</v>
      </c>
      <c r="C209" s="16">
        <f t="shared" si="16"/>
        <v>41846</v>
      </c>
      <c r="D209" s="15">
        <f t="shared" si="13"/>
        <v>0</v>
      </c>
      <c r="E209" s="24">
        <f>IFERROR((VLOOKUP(C209,Données!E219:M231,9,0)),VLOOKUP(B209,Horaires,2,0))</f>
        <v>0.16666666666666666</v>
      </c>
      <c r="F209" s="17"/>
      <c r="G209" s="17"/>
      <c r="H209" s="18"/>
      <c r="I209" s="17"/>
      <c r="J209" s="18"/>
      <c r="K209" s="18"/>
      <c r="L209" s="18"/>
      <c r="M209" s="18"/>
      <c r="N209" s="18"/>
      <c r="O209" s="18"/>
      <c r="P209" s="17"/>
      <c r="Q209" s="17"/>
    </row>
    <row r="210" spans="1:17">
      <c r="A210" s="35">
        <f t="shared" si="15"/>
        <v>2018</v>
      </c>
      <c r="B210" s="19" t="str">
        <f t="shared" si="14"/>
        <v>Samedi</v>
      </c>
      <c r="C210" s="16">
        <f t="shared" si="16"/>
        <v>41847</v>
      </c>
      <c r="D210" s="15">
        <f t="shared" si="13"/>
        <v>0</v>
      </c>
      <c r="E210" s="24">
        <f>IFERROR((VLOOKUP(C210,Données!E220:M232,9,0)),VLOOKUP(B210,Horaires,2,0))</f>
        <v>0</v>
      </c>
      <c r="F210" s="17"/>
      <c r="G210" s="17"/>
      <c r="H210" s="18"/>
      <c r="I210" s="17"/>
      <c r="J210" s="18"/>
      <c r="K210" s="18"/>
      <c r="L210" s="18"/>
      <c r="M210" s="18"/>
      <c r="N210" s="18"/>
      <c r="O210" s="18"/>
      <c r="P210" s="17"/>
      <c r="Q210" s="17"/>
    </row>
    <row r="211" spans="1:17">
      <c r="A211" s="35">
        <f t="shared" si="15"/>
        <v>2018</v>
      </c>
      <c r="B211" s="19" t="str">
        <f t="shared" si="14"/>
        <v>Dimanche</v>
      </c>
      <c r="C211" s="16">
        <f t="shared" si="16"/>
        <v>41848</v>
      </c>
      <c r="D211" s="15">
        <f t="shared" si="13"/>
        <v>0</v>
      </c>
      <c r="E211" s="24">
        <f>IFERROR((VLOOKUP(C211,Données!E221:M233,9,0)),VLOOKUP(B211,Horaires,2,0))</f>
        <v>0</v>
      </c>
      <c r="F211" s="17"/>
      <c r="G211" s="17"/>
      <c r="H211" s="18"/>
      <c r="I211" s="17"/>
      <c r="J211" s="18"/>
      <c r="K211" s="18"/>
      <c r="L211" s="18"/>
      <c r="M211" s="18"/>
      <c r="N211" s="18"/>
      <c r="O211" s="18"/>
      <c r="P211" s="17"/>
      <c r="Q211" s="17"/>
    </row>
    <row r="212" spans="1:17">
      <c r="A212" s="35">
        <f t="shared" si="15"/>
        <v>2018</v>
      </c>
      <c r="B212" s="19" t="str">
        <f t="shared" si="14"/>
        <v>Lundi</v>
      </c>
      <c r="C212" s="16">
        <f t="shared" si="16"/>
        <v>41849</v>
      </c>
      <c r="D212" s="15">
        <f t="shared" si="13"/>
        <v>0</v>
      </c>
      <c r="E212" s="24">
        <f>IFERROR((VLOOKUP(C212,Données!E222:M234,9,0)),VLOOKUP(B212,Horaires,2,0))</f>
        <v>0.32291666666666669</v>
      </c>
      <c r="F212" s="17"/>
      <c r="G212" s="17"/>
      <c r="H212" s="18"/>
      <c r="I212" s="17"/>
      <c r="J212" s="18"/>
      <c r="K212" s="18"/>
      <c r="L212" s="18"/>
      <c r="M212" s="18"/>
      <c r="N212" s="18"/>
      <c r="O212" s="18"/>
      <c r="P212" s="17"/>
      <c r="Q212" s="17"/>
    </row>
    <row r="213" spans="1:17">
      <c r="A213" s="35">
        <f t="shared" si="15"/>
        <v>2018</v>
      </c>
      <c r="B213" s="19" t="str">
        <f t="shared" si="14"/>
        <v>Mardi</v>
      </c>
      <c r="C213" s="16">
        <f t="shared" si="16"/>
        <v>41850</v>
      </c>
      <c r="D213" s="15">
        <f t="shared" si="13"/>
        <v>0</v>
      </c>
      <c r="E213" s="24">
        <f>IFERROR((VLOOKUP(C213,Données!E223:M235,9,0)),VLOOKUP(B213,Horaires,2,0))</f>
        <v>0.32291666666666669</v>
      </c>
      <c r="F213" s="17"/>
      <c r="G213" s="17"/>
      <c r="H213" s="18"/>
      <c r="I213" s="17"/>
      <c r="J213" s="18"/>
      <c r="K213" s="18"/>
      <c r="L213" s="18"/>
      <c r="M213" s="18"/>
      <c r="N213" s="18"/>
      <c r="O213" s="18"/>
      <c r="P213" s="17"/>
      <c r="Q213" s="17"/>
    </row>
    <row r="214" spans="1:17">
      <c r="A214" s="35">
        <f t="shared" si="15"/>
        <v>2018</v>
      </c>
      <c r="B214" s="19" t="str">
        <f t="shared" si="14"/>
        <v>Mercredi</v>
      </c>
      <c r="C214" s="16">
        <f t="shared" si="16"/>
        <v>41851</v>
      </c>
      <c r="D214" s="15">
        <f t="shared" si="13"/>
        <v>0</v>
      </c>
      <c r="E214" s="24">
        <f>IFERROR((VLOOKUP(C214,Données!E224:M236,9,0)),VLOOKUP(B214,Horaires,2,0))</f>
        <v>0.32291666666666669</v>
      </c>
      <c r="F214" s="17"/>
      <c r="G214" s="17"/>
      <c r="H214" s="18"/>
      <c r="I214" s="17"/>
      <c r="J214" s="18"/>
      <c r="K214" s="18"/>
      <c r="L214" s="18"/>
      <c r="M214" s="18"/>
      <c r="N214" s="18"/>
      <c r="O214" s="18"/>
      <c r="P214" s="17"/>
      <c r="Q214" s="17"/>
    </row>
    <row r="215" spans="1:17">
      <c r="A215" s="35">
        <f t="shared" si="15"/>
        <v>2018</v>
      </c>
      <c r="B215" s="19" t="str">
        <f t="shared" si="14"/>
        <v>Jeudi</v>
      </c>
      <c r="C215" s="16">
        <f t="shared" si="16"/>
        <v>41852</v>
      </c>
      <c r="D215" s="15">
        <f t="shared" si="13"/>
        <v>0</v>
      </c>
      <c r="E215" s="24">
        <f>IFERROR((VLOOKUP(C215,Données!E225:M237,9,0)),VLOOKUP(B215,Horaires,2,0))</f>
        <v>0.32291666666666669</v>
      </c>
      <c r="F215" s="17"/>
      <c r="G215" s="17"/>
      <c r="H215" s="18"/>
      <c r="I215" s="17"/>
      <c r="J215" s="18"/>
      <c r="K215" s="18"/>
      <c r="L215" s="18"/>
      <c r="M215" s="18"/>
      <c r="N215" s="18"/>
      <c r="O215" s="18"/>
      <c r="P215" s="17"/>
      <c r="Q215" s="17"/>
    </row>
    <row r="216" spans="1:17">
      <c r="A216" s="35">
        <f t="shared" si="15"/>
        <v>2018</v>
      </c>
      <c r="B216" s="19" t="str">
        <f t="shared" si="14"/>
        <v>Vendredi</v>
      </c>
      <c r="C216" s="16">
        <f t="shared" si="16"/>
        <v>41853</v>
      </c>
      <c r="D216" s="15">
        <f t="shared" si="13"/>
        <v>0</v>
      </c>
      <c r="E216" s="24">
        <f>IFERROR((VLOOKUP(C216,Données!E226:M238,9,0)),VLOOKUP(B216,Horaires,2,0))</f>
        <v>0.16666666666666666</v>
      </c>
      <c r="F216" s="17"/>
      <c r="G216" s="17"/>
      <c r="H216" s="18"/>
      <c r="I216" s="17"/>
      <c r="J216" s="18"/>
      <c r="K216" s="18"/>
      <c r="L216" s="18"/>
      <c r="M216" s="18"/>
      <c r="N216" s="18"/>
      <c r="O216" s="18"/>
      <c r="P216" s="17"/>
      <c r="Q216" s="17"/>
    </row>
    <row r="217" spans="1:17">
      <c r="A217" s="35">
        <f t="shared" si="15"/>
        <v>2018</v>
      </c>
      <c r="B217" s="19" t="str">
        <f t="shared" si="14"/>
        <v>Samedi</v>
      </c>
      <c r="C217" s="16">
        <f t="shared" si="16"/>
        <v>41854</v>
      </c>
      <c r="D217" s="15">
        <f t="shared" si="13"/>
        <v>0</v>
      </c>
      <c r="E217" s="24">
        <f>IFERROR((VLOOKUP(C217,Données!E227:M239,9,0)),VLOOKUP(B217,Horaires,2,0))</f>
        <v>0</v>
      </c>
      <c r="F217" s="17"/>
      <c r="G217" s="17"/>
      <c r="H217" s="18"/>
      <c r="I217" s="17"/>
      <c r="J217" s="18"/>
      <c r="K217" s="18"/>
      <c r="L217" s="18"/>
      <c r="M217" s="18"/>
      <c r="N217" s="18"/>
      <c r="O217" s="18"/>
      <c r="P217" s="17"/>
      <c r="Q217" s="17"/>
    </row>
    <row r="218" spans="1:17">
      <c r="A218" s="35">
        <f t="shared" si="15"/>
        <v>2018</v>
      </c>
      <c r="B218" s="19" t="str">
        <f t="shared" si="14"/>
        <v>Dimanche</v>
      </c>
      <c r="C218" s="16">
        <f t="shared" si="16"/>
        <v>41855</v>
      </c>
      <c r="D218" s="15">
        <f t="shared" si="13"/>
        <v>0</v>
      </c>
      <c r="E218" s="24">
        <f>IFERROR((VLOOKUP(C218,Données!E228:M240,9,0)),VLOOKUP(B218,Horaires,2,0))</f>
        <v>0</v>
      </c>
      <c r="F218" s="17"/>
      <c r="G218" s="17"/>
      <c r="H218" s="18"/>
      <c r="I218" s="17"/>
      <c r="J218" s="18"/>
      <c r="K218" s="18"/>
      <c r="L218" s="18"/>
      <c r="M218" s="18"/>
      <c r="N218" s="18"/>
      <c r="O218" s="18"/>
      <c r="P218" s="17"/>
      <c r="Q218" s="17"/>
    </row>
    <row r="219" spans="1:17">
      <c r="A219" s="35">
        <f t="shared" si="15"/>
        <v>2018</v>
      </c>
      <c r="B219" s="19" t="str">
        <f t="shared" si="14"/>
        <v>Lundi</v>
      </c>
      <c r="C219" s="16">
        <f t="shared" si="16"/>
        <v>41856</v>
      </c>
      <c r="D219" s="15">
        <f t="shared" si="13"/>
        <v>0</v>
      </c>
      <c r="E219" s="24">
        <f>IFERROR((VLOOKUP(C219,Données!E229:M241,9,0)),VLOOKUP(B219,Horaires,2,0))</f>
        <v>0.32291666666666669</v>
      </c>
      <c r="F219" s="17"/>
      <c r="G219" s="17"/>
      <c r="H219" s="18"/>
      <c r="I219" s="17"/>
      <c r="J219" s="18"/>
      <c r="K219" s="18"/>
      <c r="L219" s="18"/>
      <c r="M219" s="18"/>
      <c r="N219" s="18"/>
      <c r="O219" s="18"/>
      <c r="P219" s="17"/>
      <c r="Q219" s="17"/>
    </row>
    <row r="220" spans="1:17">
      <c r="A220" s="35">
        <f t="shared" si="15"/>
        <v>2018</v>
      </c>
      <c r="B220" s="19" t="str">
        <f t="shared" si="14"/>
        <v>Mardi</v>
      </c>
      <c r="C220" s="16">
        <f t="shared" si="16"/>
        <v>41857</v>
      </c>
      <c r="D220" s="15">
        <f t="shared" si="13"/>
        <v>0</v>
      </c>
      <c r="E220" s="24">
        <f>IFERROR((VLOOKUP(C220,Données!E230:M242,9,0)),VLOOKUP(B220,Horaires,2,0))</f>
        <v>0.32291666666666669</v>
      </c>
      <c r="F220" s="17"/>
      <c r="G220" s="17"/>
      <c r="H220" s="18"/>
      <c r="I220" s="17"/>
      <c r="J220" s="18"/>
      <c r="K220" s="18"/>
      <c r="L220" s="18"/>
      <c r="M220" s="18"/>
      <c r="N220" s="18"/>
      <c r="O220" s="18"/>
      <c r="P220" s="17"/>
      <c r="Q220" s="17"/>
    </row>
    <row r="221" spans="1:17">
      <c r="A221" s="35">
        <f t="shared" si="15"/>
        <v>2018</v>
      </c>
      <c r="B221" s="19" t="str">
        <f t="shared" si="14"/>
        <v>Mercredi</v>
      </c>
      <c r="C221" s="16">
        <f t="shared" si="16"/>
        <v>41858</v>
      </c>
      <c r="D221" s="15">
        <f t="shared" si="13"/>
        <v>0</v>
      </c>
      <c r="E221" s="24">
        <f>IFERROR((VLOOKUP(C221,Données!E231:M243,9,0)),VLOOKUP(B221,Horaires,2,0))</f>
        <v>0.32291666666666669</v>
      </c>
      <c r="F221" s="17"/>
      <c r="G221" s="17"/>
      <c r="H221" s="18"/>
      <c r="I221" s="17"/>
      <c r="J221" s="18"/>
      <c r="K221" s="18"/>
      <c r="L221" s="18"/>
      <c r="M221" s="18"/>
      <c r="N221" s="18"/>
      <c r="O221" s="18"/>
      <c r="P221" s="17"/>
      <c r="Q221" s="17"/>
    </row>
    <row r="222" spans="1:17">
      <c r="A222" s="35">
        <f t="shared" si="15"/>
        <v>2018</v>
      </c>
      <c r="B222" s="19" t="str">
        <f t="shared" si="14"/>
        <v>Jeudi</v>
      </c>
      <c r="C222" s="16">
        <f t="shared" si="16"/>
        <v>41859</v>
      </c>
      <c r="D222" s="15">
        <f t="shared" si="13"/>
        <v>0</v>
      </c>
      <c r="E222" s="24">
        <f>IFERROR((VLOOKUP(C222,Données!E232:M244,9,0)),VLOOKUP(B222,Horaires,2,0))</f>
        <v>0.32291666666666669</v>
      </c>
      <c r="F222" s="17"/>
      <c r="G222" s="17"/>
      <c r="H222" s="18"/>
      <c r="I222" s="17"/>
      <c r="J222" s="18"/>
      <c r="K222" s="18"/>
      <c r="L222" s="18"/>
      <c r="M222" s="18"/>
      <c r="N222" s="18"/>
      <c r="O222" s="18"/>
      <c r="P222" s="17"/>
      <c r="Q222" s="17"/>
    </row>
    <row r="223" spans="1:17">
      <c r="A223" s="35">
        <f t="shared" si="15"/>
        <v>2018</v>
      </c>
      <c r="B223" s="19" t="str">
        <f t="shared" si="14"/>
        <v>Vendredi</v>
      </c>
      <c r="C223" s="16">
        <f t="shared" si="16"/>
        <v>41860</v>
      </c>
      <c r="D223" s="15">
        <f t="shared" si="13"/>
        <v>0</v>
      </c>
      <c r="E223" s="24">
        <f>IFERROR((VLOOKUP(C223,Données!E233:M245,9,0)),VLOOKUP(B223,Horaires,2,0))</f>
        <v>0.16666666666666666</v>
      </c>
      <c r="F223" s="17"/>
      <c r="G223" s="17"/>
      <c r="H223" s="18"/>
      <c r="I223" s="17"/>
      <c r="J223" s="18"/>
      <c r="K223" s="18"/>
      <c r="L223" s="18"/>
      <c r="M223" s="18"/>
      <c r="N223" s="18"/>
      <c r="O223" s="18"/>
      <c r="P223" s="17"/>
      <c r="Q223" s="17"/>
    </row>
    <row r="224" spans="1:17">
      <c r="A224" s="35">
        <f t="shared" si="15"/>
        <v>2018</v>
      </c>
      <c r="B224" s="19" t="str">
        <f t="shared" si="14"/>
        <v>Samedi</v>
      </c>
      <c r="C224" s="16">
        <f t="shared" si="16"/>
        <v>41861</v>
      </c>
      <c r="D224" s="15">
        <f t="shared" si="13"/>
        <v>0</v>
      </c>
      <c r="E224" s="24">
        <f>IFERROR((VLOOKUP(C224,Données!E234:M246,9,0)),VLOOKUP(B224,Horaires,2,0))</f>
        <v>0</v>
      </c>
      <c r="F224" s="17"/>
      <c r="G224" s="17"/>
      <c r="H224" s="18"/>
      <c r="I224" s="17"/>
      <c r="J224" s="18"/>
      <c r="K224" s="18"/>
      <c r="L224" s="18"/>
      <c r="M224" s="18"/>
      <c r="N224" s="18"/>
      <c r="O224" s="18"/>
      <c r="P224" s="17"/>
      <c r="Q224" s="17"/>
    </row>
    <row r="225" spans="1:18">
      <c r="A225" s="35">
        <f t="shared" si="15"/>
        <v>2018</v>
      </c>
      <c r="B225" s="19" t="str">
        <f t="shared" si="14"/>
        <v>Dimanche</v>
      </c>
      <c r="C225" s="16">
        <f t="shared" si="16"/>
        <v>41862</v>
      </c>
      <c r="D225" s="15">
        <f t="shared" ref="D225:D288" si="17">IF(H225&lt;=0,0,1)</f>
        <v>0</v>
      </c>
      <c r="E225" s="24">
        <f>IFERROR((VLOOKUP(C225,Données!E235:M247,9,0)),VLOOKUP(B225,Horaires,2,0))</f>
        <v>0</v>
      </c>
      <c r="F225" s="17"/>
      <c r="G225" s="17"/>
      <c r="H225" s="18"/>
      <c r="I225" s="17"/>
      <c r="J225" s="18"/>
      <c r="K225" s="18"/>
      <c r="L225" s="18"/>
      <c r="M225" s="18"/>
      <c r="N225" s="18"/>
      <c r="O225" s="18"/>
      <c r="P225" s="17"/>
      <c r="Q225" s="17"/>
    </row>
    <row r="226" spans="1:18">
      <c r="A226" s="35">
        <f t="shared" si="15"/>
        <v>2018</v>
      </c>
      <c r="B226" s="19" t="str">
        <f t="shared" si="14"/>
        <v>Lundi</v>
      </c>
      <c r="C226" s="16">
        <f t="shared" si="16"/>
        <v>41863</v>
      </c>
      <c r="D226" s="15">
        <f t="shared" si="17"/>
        <v>0</v>
      </c>
      <c r="E226" s="24">
        <f>IFERROR((VLOOKUP(C226,Données!E236:M248,9,0)),VLOOKUP(B226,Horaires,2,0))</f>
        <v>0.32291666666666669</v>
      </c>
      <c r="F226" s="17"/>
      <c r="G226" s="17"/>
      <c r="H226" s="18"/>
      <c r="I226" s="17"/>
      <c r="J226" s="18"/>
      <c r="K226" s="18"/>
      <c r="L226" s="18"/>
      <c r="M226" s="18"/>
      <c r="N226" s="18"/>
      <c r="O226" s="18"/>
      <c r="P226" s="17"/>
      <c r="Q226" s="17"/>
    </row>
    <row r="227" spans="1:18">
      <c r="A227" s="35">
        <f t="shared" si="15"/>
        <v>2018</v>
      </c>
      <c r="B227" s="19" t="str">
        <f t="shared" si="14"/>
        <v>Mardi</v>
      </c>
      <c r="C227" s="16">
        <f t="shared" si="16"/>
        <v>41864</v>
      </c>
      <c r="D227" s="15">
        <f t="shared" si="17"/>
        <v>0</v>
      </c>
      <c r="E227" s="24">
        <f>IFERROR((VLOOKUP(C227,Données!E237:M249,9,0)),VLOOKUP(B227,Horaires,2,0))</f>
        <v>0.32291666666666669</v>
      </c>
      <c r="F227" s="17"/>
      <c r="G227" s="17"/>
      <c r="H227" s="18"/>
      <c r="I227" s="17"/>
      <c r="J227" s="18"/>
      <c r="K227" s="18"/>
      <c r="L227" s="18"/>
      <c r="M227" s="18"/>
      <c r="N227" s="18"/>
      <c r="O227" s="18"/>
      <c r="P227" s="17"/>
      <c r="Q227" s="17"/>
      <c r="R227" s="23" t="s">
        <v>39</v>
      </c>
    </row>
    <row r="228" spans="1:18">
      <c r="A228" s="35">
        <f t="shared" si="15"/>
        <v>2018</v>
      </c>
      <c r="B228" s="19" t="str">
        <f t="shared" si="14"/>
        <v>Mercredi</v>
      </c>
      <c r="C228" s="16">
        <f t="shared" si="16"/>
        <v>41865</v>
      </c>
      <c r="D228" s="15">
        <f t="shared" si="17"/>
        <v>0</v>
      </c>
      <c r="E228" s="24">
        <f>IFERROR((VLOOKUP(C228,Données!E238:M250,9,0)),VLOOKUP(B228,Horaires,2,0))</f>
        <v>0.32291666666666669</v>
      </c>
      <c r="F228" s="17"/>
      <c r="G228" s="17"/>
      <c r="H228" s="18"/>
      <c r="I228" s="17"/>
      <c r="J228" s="18"/>
      <c r="K228" s="18"/>
      <c r="L228" s="18"/>
      <c r="M228" s="18"/>
      <c r="N228" s="18"/>
      <c r="O228" s="18"/>
      <c r="P228" s="17"/>
      <c r="Q228" s="17"/>
    </row>
    <row r="229" spans="1:18">
      <c r="A229" s="35">
        <f t="shared" si="15"/>
        <v>2018</v>
      </c>
      <c r="B229" s="19" t="str">
        <f t="shared" si="14"/>
        <v>Jeudi</v>
      </c>
      <c r="C229" s="16">
        <f t="shared" si="16"/>
        <v>41866</v>
      </c>
      <c r="D229" s="15">
        <f t="shared" si="17"/>
        <v>0</v>
      </c>
      <c r="E229" s="24">
        <f>IFERROR((VLOOKUP(C229,Données!E239:M251,9,0)),VLOOKUP(B229,Horaires,2,0))</f>
        <v>0.32291666666666669</v>
      </c>
      <c r="F229" s="17"/>
      <c r="G229" s="17"/>
      <c r="H229" s="18"/>
      <c r="I229" s="17"/>
      <c r="J229" s="18"/>
      <c r="K229" s="18"/>
      <c r="L229" s="18"/>
      <c r="M229" s="18"/>
      <c r="N229" s="18"/>
      <c r="O229" s="18"/>
      <c r="P229" s="17"/>
      <c r="Q229" s="17"/>
    </row>
    <row r="230" spans="1:18">
      <c r="A230" s="35">
        <f t="shared" si="15"/>
        <v>2018</v>
      </c>
      <c r="B230" s="19" t="str">
        <f t="shared" si="14"/>
        <v>Vendredi</v>
      </c>
      <c r="C230" s="16">
        <f t="shared" si="16"/>
        <v>41867</v>
      </c>
      <c r="D230" s="15">
        <f t="shared" si="17"/>
        <v>0</v>
      </c>
      <c r="E230" s="24">
        <f>IFERROR((VLOOKUP(C230,Données!E240:M252,9,0)),VLOOKUP(B230,Horaires,2,0))</f>
        <v>0.16666666666666666</v>
      </c>
      <c r="F230" s="17"/>
      <c r="G230" s="17"/>
      <c r="H230" s="18"/>
      <c r="I230" s="17"/>
      <c r="J230" s="18"/>
      <c r="K230" s="18"/>
      <c r="L230" s="18"/>
      <c r="M230" s="18"/>
      <c r="N230" s="18"/>
      <c r="O230" s="18"/>
      <c r="P230" s="17"/>
      <c r="Q230" s="17"/>
    </row>
    <row r="231" spans="1:18">
      <c r="A231" s="35">
        <f t="shared" si="15"/>
        <v>2018</v>
      </c>
      <c r="B231" s="19" t="str">
        <f t="shared" si="14"/>
        <v>Samedi</v>
      </c>
      <c r="C231" s="16">
        <f t="shared" si="16"/>
        <v>41868</v>
      </c>
      <c r="D231" s="15">
        <f t="shared" si="17"/>
        <v>0</v>
      </c>
      <c r="E231" s="24">
        <f>IFERROR((VLOOKUP(C231,Données!E241:M253,9,0)),VLOOKUP(B231,Horaires,2,0))</f>
        <v>0</v>
      </c>
      <c r="F231" s="17"/>
      <c r="G231" s="17"/>
      <c r="H231" s="18"/>
      <c r="I231" s="17"/>
      <c r="J231" s="18"/>
      <c r="K231" s="18"/>
      <c r="L231" s="18"/>
      <c r="M231" s="18"/>
      <c r="N231" s="18"/>
      <c r="O231" s="18"/>
      <c r="P231" s="17"/>
      <c r="Q231" s="17"/>
    </row>
    <row r="232" spans="1:18">
      <c r="A232" s="35">
        <f t="shared" si="15"/>
        <v>2018</v>
      </c>
      <c r="B232" s="19" t="str">
        <f t="shared" si="14"/>
        <v>Dimanche</v>
      </c>
      <c r="C232" s="16">
        <f t="shared" si="16"/>
        <v>41869</v>
      </c>
      <c r="D232" s="15">
        <f t="shared" si="17"/>
        <v>0</v>
      </c>
      <c r="E232" s="24">
        <f>IFERROR((VLOOKUP(C232,Données!E242:M254,9,0)),VLOOKUP(B232,Horaires,2,0))</f>
        <v>0</v>
      </c>
      <c r="F232" s="17"/>
      <c r="G232" s="17"/>
      <c r="H232" s="18"/>
      <c r="I232" s="17"/>
      <c r="J232" s="18"/>
      <c r="K232" s="18"/>
      <c r="L232" s="18"/>
      <c r="M232" s="18"/>
      <c r="N232" s="18"/>
      <c r="O232" s="18"/>
      <c r="P232" s="17"/>
      <c r="Q232" s="17"/>
    </row>
    <row r="233" spans="1:18">
      <c r="A233" s="35">
        <f t="shared" si="15"/>
        <v>2018</v>
      </c>
      <c r="B233" s="19" t="str">
        <f t="shared" ref="B233:B296" si="18">CHOOSE(WEEKDAY(C233),"Dimanche","Lundi","Mardi","Mercredi","Jeudi","Vendredi","Samedi")</f>
        <v>Lundi</v>
      </c>
      <c r="C233" s="16">
        <f t="shared" si="16"/>
        <v>41870</v>
      </c>
      <c r="D233" s="15">
        <f t="shared" si="17"/>
        <v>0</v>
      </c>
      <c r="E233" s="24">
        <f>IFERROR((VLOOKUP(C233,Données!E243:M255,9,0)),VLOOKUP(B233,Horaires,2,0))</f>
        <v>0.32291666666666669</v>
      </c>
      <c r="F233" s="17"/>
      <c r="G233" s="17"/>
      <c r="H233" s="18"/>
      <c r="I233" s="17"/>
      <c r="J233" s="18"/>
      <c r="K233" s="18"/>
      <c r="L233" s="18"/>
      <c r="M233" s="18"/>
      <c r="N233" s="18"/>
      <c r="O233" s="18"/>
      <c r="P233" s="17"/>
      <c r="Q233" s="17"/>
    </row>
    <row r="234" spans="1:18">
      <c r="A234" s="35">
        <f t="shared" si="15"/>
        <v>2018</v>
      </c>
      <c r="B234" s="19" t="str">
        <f t="shared" si="18"/>
        <v>Mardi</v>
      </c>
      <c r="C234" s="16">
        <f t="shared" si="16"/>
        <v>41871</v>
      </c>
      <c r="D234" s="15">
        <f t="shared" si="17"/>
        <v>0</v>
      </c>
      <c r="E234" s="24">
        <f>IFERROR((VLOOKUP(C234,Données!E244:M256,9,0)),VLOOKUP(B234,Horaires,2,0))</f>
        <v>0.32291666666666669</v>
      </c>
      <c r="F234" s="17"/>
      <c r="G234" s="17"/>
      <c r="H234" s="18"/>
      <c r="I234" s="17"/>
      <c r="J234" s="18"/>
      <c r="K234" s="18"/>
      <c r="L234" s="18"/>
      <c r="M234" s="18"/>
      <c r="N234" s="18"/>
      <c r="O234" s="18"/>
      <c r="P234" s="17"/>
      <c r="Q234" s="17"/>
    </row>
    <row r="235" spans="1:18">
      <c r="A235" s="35">
        <f t="shared" si="15"/>
        <v>2018</v>
      </c>
      <c r="B235" s="19" t="str">
        <f t="shared" si="18"/>
        <v>Mercredi</v>
      </c>
      <c r="C235" s="16">
        <f t="shared" si="16"/>
        <v>41872</v>
      </c>
      <c r="D235" s="15">
        <f t="shared" si="17"/>
        <v>0</v>
      </c>
      <c r="E235" s="24">
        <f>IFERROR((VLOOKUP(C235,Données!E245:M257,9,0)),VLOOKUP(B235,Horaires,2,0))</f>
        <v>0.32291666666666669</v>
      </c>
      <c r="F235" s="17"/>
      <c r="G235" s="17"/>
      <c r="H235" s="18"/>
      <c r="I235" s="17"/>
      <c r="J235" s="18"/>
      <c r="K235" s="18"/>
      <c r="L235" s="18"/>
      <c r="M235" s="18"/>
      <c r="N235" s="18"/>
      <c r="O235" s="18"/>
      <c r="P235" s="17"/>
      <c r="Q235" s="17"/>
    </row>
    <row r="236" spans="1:18">
      <c r="A236" s="35">
        <f t="shared" si="15"/>
        <v>2018</v>
      </c>
      <c r="B236" s="19" t="str">
        <f t="shared" si="18"/>
        <v>Jeudi</v>
      </c>
      <c r="C236" s="16">
        <f t="shared" si="16"/>
        <v>41873</v>
      </c>
      <c r="D236" s="15">
        <f t="shared" si="17"/>
        <v>0</v>
      </c>
      <c r="E236" s="24">
        <f>IFERROR((VLOOKUP(C236,Données!E246:M258,9,0)),VLOOKUP(B236,Horaires,2,0))</f>
        <v>0.32291666666666669</v>
      </c>
      <c r="F236" s="17"/>
      <c r="G236" s="17"/>
      <c r="H236" s="18"/>
      <c r="I236" s="17"/>
      <c r="J236" s="18"/>
      <c r="K236" s="18"/>
      <c r="L236" s="18"/>
      <c r="M236" s="18"/>
      <c r="N236" s="18"/>
      <c r="O236" s="18"/>
      <c r="P236" s="17"/>
      <c r="Q236" s="17"/>
    </row>
    <row r="237" spans="1:18">
      <c r="A237" s="35">
        <f t="shared" si="15"/>
        <v>2018</v>
      </c>
      <c r="B237" s="19" t="str">
        <f t="shared" si="18"/>
        <v>Vendredi</v>
      </c>
      <c r="C237" s="16">
        <f t="shared" si="16"/>
        <v>41874</v>
      </c>
      <c r="D237" s="15">
        <f t="shared" si="17"/>
        <v>0</v>
      </c>
      <c r="E237" s="24">
        <f>IFERROR((VLOOKUP(C237,Données!E247:M259,9,0)),VLOOKUP(B237,Horaires,2,0))</f>
        <v>0.16666666666666666</v>
      </c>
      <c r="F237" s="17"/>
      <c r="G237" s="17"/>
      <c r="H237" s="18"/>
      <c r="I237" s="17"/>
      <c r="J237" s="18"/>
      <c r="K237" s="18"/>
      <c r="L237" s="18"/>
      <c r="M237" s="18"/>
      <c r="N237" s="18"/>
      <c r="O237" s="18"/>
      <c r="P237" s="17"/>
      <c r="Q237" s="17"/>
    </row>
    <row r="238" spans="1:18">
      <c r="A238" s="35">
        <f t="shared" si="15"/>
        <v>2018</v>
      </c>
      <c r="B238" s="19" t="str">
        <f t="shared" si="18"/>
        <v>Samedi</v>
      </c>
      <c r="C238" s="16">
        <f t="shared" si="16"/>
        <v>41875</v>
      </c>
      <c r="D238" s="15">
        <f t="shared" si="17"/>
        <v>0</v>
      </c>
      <c r="E238" s="24">
        <f>IFERROR((VLOOKUP(C238,Données!E248:M260,9,0)),VLOOKUP(B238,Horaires,2,0))</f>
        <v>0</v>
      </c>
      <c r="F238" s="17"/>
      <c r="G238" s="17"/>
      <c r="H238" s="18"/>
      <c r="I238" s="17"/>
      <c r="J238" s="18"/>
      <c r="K238" s="18"/>
      <c r="L238" s="18"/>
      <c r="M238" s="18"/>
      <c r="N238" s="18"/>
      <c r="O238" s="18"/>
      <c r="P238" s="17"/>
      <c r="Q238" s="17"/>
    </row>
    <row r="239" spans="1:18">
      <c r="A239" s="35">
        <f t="shared" si="15"/>
        <v>2018</v>
      </c>
      <c r="B239" s="19" t="str">
        <f t="shared" si="18"/>
        <v>Dimanche</v>
      </c>
      <c r="C239" s="16">
        <f t="shared" si="16"/>
        <v>41876</v>
      </c>
      <c r="D239" s="15">
        <f t="shared" si="17"/>
        <v>0</v>
      </c>
      <c r="E239" s="24">
        <f>IFERROR((VLOOKUP(C239,Données!E249:M261,9,0)),VLOOKUP(B239,Horaires,2,0))</f>
        <v>0</v>
      </c>
      <c r="F239" s="17"/>
      <c r="G239" s="17"/>
      <c r="H239" s="18"/>
      <c r="I239" s="17"/>
      <c r="J239" s="18"/>
      <c r="K239" s="18"/>
      <c r="L239" s="18"/>
      <c r="M239" s="18"/>
      <c r="N239" s="18"/>
      <c r="O239" s="18"/>
      <c r="P239" s="17"/>
      <c r="Q239" s="17"/>
    </row>
    <row r="240" spans="1:18">
      <c r="A240" s="35">
        <f t="shared" si="15"/>
        <v>2018</v>
      </c>
      <c r="B240" s="19" t="str">
        <f t="shared" si="18"/>
        <v>Lundi</v>
      </c>
      <c r="C240" s="16">
        <f t="shared" si="16"/>
        <v>41877</v>
      </c>
      <c r="D240" s="15">
        <f t="shared" si="17"/>
        <v>0</v>
      </c>
      <c r="E240" s="24">
        <f>IFERROR((VLOOKUP(C240,Données!E250:M262,9,0)),VLOOKUP(B240,Horaires,2,0))</f>
        <v>0.32291666666666669</v>
      </c>
      <c r="F240" s="17"/>
      <c r="G240" s="17"/>
      <c r="H240" s="18"/>
      <c r="I240" s="17"/>
      <c r="J240" s="18"/>
      <c r="K240" s="18"/>
      <c r="L240" s="18"/>
      <c r="M240" s="18"/>
      <c r="N240" s="18"/>
      <c r="O240" s="18"/>
      <c r="P240" s="17"/>
      <c r="Q240" s="17"/>
    </row>
    <row r="241" spans="1:18">
      <c r="A241" s="35">
        <f t="shared" si="15"/>
        <v>2018</v>
      </c>
      <c r="B241" s="19" t="str">
        <f t="shared" si="18"/>
        <v>Mardi</v>
      </c>
      <c r="C241" s="16">
        <f t="shared" si="16"/>
        <v>41878</v>
      </c>
      <c r="D241" s="15">
        <f t="shared" si="17"/>
        <v>0</v>
      </c>
      <c r="E241" s="24">
        <f>IFERROR((VLOOKUP(C241,Données!E251:M263,9,0)),VLOOKUP(B241,Horaires,2,0))</f>
        <v>0.32291666666666669</v>
      </c>
      <c r="F241" s="17"/>
      <c r="G241" s="17"/>
      <c r="H241" s="18"/>
      <c r="I241" s="17"/>
      <c r="J241" s="18"/>
      <c r="K241" s="18"/>
      <c r="L241" s="18"/>
      <c r="M241" s="18"/>
      <c r="N241" s="18"/>
      <c r="O241" s="18"/>
      <c r="P241" s="17"/>
      <c r="Q241" s="17"/>
      <c r="R241" s="23" t="s">
        <v>40</v>
      </c>
    </row>
    <row r="242" spans="1:18">
      <c r="A242" s="35">
        <f t="shared" si="15"/>
        <v>2018</v>
      </c>
      <c r="B242" s="19" t="str">
        <f t="shared" si="18"/>
        <v>Mercredi</v>
      </c>
      <c r="C242" s="16">
        <f t="shared" si="16"/>
        <v>41879</v>
      </c>
      <c r="D242" s="15">
        <f t="shared" si="17"/>
        <v>0</v>
      </c>
      <c r="E242" s="24">
        <f>IFERROR((VLOOKUP(C242,Données!E252:M264,9,0)),VLOOKUP(B242,Horaires,2,0))</f>
        <v>0.32291666666666669</v>
      </c>
      <c r="F242" s="17"/>
      <c r="G242" s="17"/>
      <c r="H242" s="18"/>
      <c r="I242" s="17"/>
      <c r="J242" s="18"/>
      <c r="K242" s="18"/>
      <c r="L242" s="18"/>
      <c r="M242" s="18"/>
      <c r="N242" s="18"/>
      <c r="O242" s="18"/>
      <c r="P242" s="17"/>
      <c r="Q242" s="17"/>
    </row>
    <row r="243" spans="1:18">
      <c r="A243" s="35">
        <f t="shared" si="15"/>
        <v>2018</v>
      </c>
      <c r="B243" s="19" t="str">
        <f t="shared" si="18"/>
        <v>Jeudi</v>
      </c>
      <c r="C243" s="16">
        <f t="shared" si="16"/>
        <v>41880</v>
      </c>
      <c r="D243" s="15">
        <f t="shared" si="17"/>
        <v>0</v>
      </c>
      <c r="E243" s="24">
        <f>IFERROR((VLOOKUP(C243,Données!E253:M265,9,0)),VLOOKUP(B243,Horaires,2,0))</f>
        <v>0.32291666666666669</v>
      </c>
      <c r="F243" s="17"/>
      <c r="G243" s="17"/>
      <c r="H243" s="18"/>
      <c r="I243" s="17"/>
      <c r="J243" s="18"/>
      <c r="K243" s="18"/>
      <c r="L243" s="18"/>
      <c r="M243" s="18"/>
      <c r="N243" s="18"/>
      <c r="O243" s="18"/>
      <c r="P243" s="17"/>
      <c r="Q243" s="17"/>
    </row>
    <row r="244" spans="1:18">
      <c r="A244" s="35">
        <f t="shared" si="15"/>
        <v>2018</v>
      </c>
      <c r="B244" s="19" t="str">
        <f t="shared" si="18"/>
        <v>Vendredi</v>
      </c>
      <c r="C244" s="16">
        <f t="shared" si="16"/>
        <v>41881</v>
      </c>
      <c r="D244" s="15">
        <f t="shared" si="17"/>
        <v>0</v>
      </c>
      <c r="E244" s="24">
        <f>IFERROR((VLOOKUP(C244,Données!E254:M266,9,0)),VLOOKUP(B244,Horaires,2,0))</f>
        <v>0.16666666666666666</v>
      </c>
      <c r="F244" s="17"/>
      <c r="G244" s="17"/>
      <c r="H244" s="18"/>
      <c r="I244" s="17"/>
      <c r="J244" s="18"/>
      <c r="K244" s="18"/>
      <c r="L244" s="18"/>
      <c r="M244" s="18"/>
      <c r="N244" s="18"/>
      <c r="O244" s="18"/>
      <c r="P244" s="17"/>
      <c r="Q244" s="17"/>
      <c r="R244" s="23" t="s">
        <v>39</v>
      </c>
    </row>
    <row r="245" spans="1:18">
      <c r="A245" s="35">
        <f t="shared" si="15"/>
        <v>2018</v>
      </c>
      <c r="B245" s="19" t="str">
        <f t="shared" si="18"/>
        <v>Samedi</v>
      </c>
      <c r="C245" s="16">
        <f t="shared" si="16"/>
        <v>41882</v>
      </c>
      <c r="D245" s="15">
        <f t="shared" si="17"/>
        <v>0</v>
      </c>
      <c r="E245" s="24">
        <f>IFERROR((VLOOKUP(C245,Données!E255:M267,9,0)),VLOOKUP(B245,Horaires,2,0))</f>
        <v>0</v>
      </c>
      <c r="F245" s="17"/>
      <c r="G245" s="17"/>
      <c r="H245" s="18"/>
      <c r="I245" s="17"/>
      <c r="J245" s="18"/>
      <c r="K245" s="18"/>
      <c r="L245" s="18"/>
      <c r="M245" s="18"/>
      <c r="N245" s="18"/>
      <c r="O245" s="18"/>
      <c r="P245" s="17"/>
      <c r="Q245" s="17"/>
    </row>
    <row r="246" spans="1:18">
      <c r="A246" s="35">
        <f t="shared" si="15"/>
        <v>2018</v>
      </c>
      <c r="B246" s="19" t="str">
        <f t="shared" si="18"/>
        <v>Dimanche</v>
      </c>
      <c r="C246" s="16">
        <f t="shared" si="16"/>
        <v>41883</v>
      </c>
      <c r="D246" s="15">
        <f t="shared" si="17"/>
        <v>0</v>
      </c>
      <c r="E246" s="24">
        <f>IFERROR((VLOOKUP(C246,Données!E256:M268,9,0)),VLOOKUP(B246,Horaires,2,0))</f>
        <v>0</v>
      </c>
      <c r="F246" s="17"/>
      <c r="G246" s="17"/>
      <c r="H246" s="18"/>
      <c r="I246" s="17"/>
      <c r="J246" s="18"/>
      <c r="K246" s="18"/>
      <c r="L246" s="18"/>
      <c r="M246" s="18"/>
      <c r="N246" s="18"/>
      <c r="O246" s="18"/>
      <c r="P246" s="17"/>
      <c r="Q246" s="17"/>
    </row>
    <row r="247" spans="1:18">
      <c r="A247" s="35">
        <f t="shared" si="15"/>
        <v>2018</v>
      </c>
      <c r="B247" s="19" t="str">
        <f t="shared" si="18"/>
        <v>Lundi</v>
      </c>
      <c r="C247" s="16">
        <f t="shared" si="16"/>
        <v>41884</v>
      </c>
      <c r="D247" s="15">
        <f t="shared" si="17"/>
        <v>0</v>
      </c>
      <c r="E247" s="24">
        <f>IFERROR((VLOOKUP(C247,Données!E257:M269,9,0)),VLOOKUP(B247,Horaires,2,0))</f>
        <v>0.32291666666666669</v>
      </c>
      <c r="F247" s="17"/>
      <c r="G247" s="17"/>
      <c r="H247" s="18"/>
      <c r="I247" s="17"/>
      <c r="J247" s="18"/>
      <c r="K247" s="18"/>
      <c r="L247" s="18"/>
      <c r="M247" s="18"/>
      <c r="N247" s="18"/>
      <c r="O247" s="18"/>
      <c r="P247" s="17"/>
      <c r="Q247" s="17"/>
    </row>
    <row r="248" spans="1:18">
      <c r="A248" s="35">
        <f t="shared" si="15"/>
        <v>2018</v>
      </c>
      <c r="B248" s="19" t="str">
        <f t="shared" si="18"/>
        <v>Mardi</v>
      </c>
      <c r="C248" s="16">
        <f t="shared" si="16"/>
        <v>41885</v>
      </c>
      <c r="D248" s="15">
        <f t="shared" si="17"/>
        <v>0</v>
      </c>
      <c r="E248" s="24">
        <f>IFERROR((VLOOKUP(C248,Données!E258:M270,9,0)),VLOOKUP(B248,Horaires,2,0))</f>
        <v>0.32291666666666669</v>
      </c>
      <c r="F248" s="17"/>
      <c r="G248" s="17"/>
      <c r="H248" s="18"/>
      <c r="I248" s="17"/>
      <c r="J248" s="18"/>
      <c r="K248" s="18"/>
      <c r="L248" s="18"/>
      <c r="M248" s="18"/>
      <c r="N248" s="18"/>
      <c r="O248" s="18"/>
      <c r="P248" s="17"/>
      <c r="Q248" s="17"/>
    </row>
    <row r="249" spans="1:18">
      <c r="A249" s="35">
        <f t="shared" si="15"/>
        <v>2018</v>
      </c>
      <c r="B249" s="19" t="str">
        <f t="shared" si="18"/>
        <v>Mercredi</v>
      </c>
      <c r="C249" s="16">
        <f t="shared" si="16"/>
        <v>41886</v>
      </c>
      <c r="D249" s="15">
        <f t="shared" si="17"/>
        <v>0</v>
      </c>
      <c r="E249" s="24">
        <f>IFERROR((VLOOKUP(C249,Données!E259:M271,9,0)),VLOOKUP(B249,Horaires,2,0))</f>
        <v>0.32291666666666669</v>
      </c>
      <c r="F249" s="17"/>
      <c r="G249" s="17"/>
      <c r="H249" s="18"/>
      <c r="I249" s="17"/>
      <c r="J249" s="18"/>
      <c r="K249" s="18"/>
      <c r="L249" s="18"/>
      <c r="M249" s="18"/>
      <c r="N249" s="18"/>
      <c r="O249" s="18"/>
      <c r="P249" s="17"/>
      <c r="Q249" s="17"/>
    </row>
    <row r="250" spans="1:18">
      <c r="A250" s="35">
        <f t="shared" si="15"/>
        <v>2018</v>
      </c>
      <c r="B250" s="19" t="str">
        <f t="shared" si="18"/>
        <v>Jeudi</v>
      </c>
      <c r="C250" s="16">
        <f t="shared" si="16"/>
        <v>41887</v>
      </c>
      <c r="D250" s="15">
        <f t="shared" si="17"/>
        <v>0</v>
      </c>
      <c r="E250" s="24">
        <f>IFERROR((VLOOKUP(C250,Données!E260:M272,9,0)),VLOOKUP(B250,Horaires,2,0))</f>
        <v>0.32291666666666669</v>
      </c>
      <c r="F250" s="17"/>
      <c r="G250" s="17"/>
      <c r="H250" s="18"/>
      <c r="I250" s="17"/>
      <c r="J250" s="18"/>
      <c r="K250" s="18"/>
      <c r="L250" s="18"/>
      <c r="M250" s="18"/>
      <c r="N250" s="18"/>
      <c r="O250" s="18"/>
      <c r="P250" s="17"/>
      <c r="Q250" s="17"/>
    </row>
    <row r="251" spans="1:18">
      <c r="A251" s="35">
        <f t="shared" si="15"/>
        <v>2018</v>
      </c>
      <c r="B251" s="19" t="str">
        <f t="shared" si="18"/>
        <v>Vendredi</v>
      </c>
      <c r="C251" s="16">
        <f t="shared" si="16"/>
        <v>41888</v>
      </c>
      <c r="D251" s="15">
        <f t="shared" si="17"/>
        <v>0</v>
      </c>
      <c r="E251" s="24">
        <f>IFERROR((VLOOKUP(C251,Données!E261:M273,9,0)),VLOOKUP(B251,Horaires,2,0))</f>
        <v>0.16666666666666666</v>
      </c>
      <c r="F251" s="17"/>
      <c r="G251" s="17"/>
      <c r="H251" s="18"/>
      <c r="I251" s="17"/>
      <c r="J251" s="18"/>
      <c r="K251" s="18"/>
      <c r="L251" s="18"/>
      <c r="M251" s="18"/>
      <c r="N251" s="18"/>
      <c r="O251" s="18"/>
      <c r="P251" s="17"/>
      <c r="Q251" s="17"/>
    </row>
    <row r="252" spans="1:18">
      <c r="A252" s="35">
        <f t="shared" si="15"/>
        <v>2018</v>
      </c>
      <c r="B252" s="19" t="str">
        <f t="shared" si="18"/>
        <v>Samedi</v>
      </c>
      <c r="C252" s="16">
        <f t="shared" si="16"/>
        <v>41889</v>
      </c>
      <c r="D252" s="15">
        <f t="shared" si="17"/>
        <v>0</v>
      </c>
      <c r="E252" s="24">
        <f>IFERROR((VLOOKUP(C252,Données!E262:M274,9,0)),VLOOKUP(B252,Horaires,2,0))</f>
        <v>0</v>
      </c>
      <c r="F252" s="17"/>
      <c r="G252" s="17"/>
      <c r="H252" s="18"/>
      <c r="I252" s="17"/>
      <c r="J252" s="18"/>
      <c r="K252" s="18"/>
      <c r="L252" s="18"/>
      <c r="M252" s="18"/>
      <c r="N252" s="18"/>
      <c r="O252" s="18"/>
      <c r="P252" s="17"/>
      <c r="Q252" s="17"/>
    </row>
    <row r="253" spans="1:18">
      <c r="A253" s="35">
        <f t="shared" si="15"/>
        <v>2018</v>
      </c>
      <c r="B253" s="19" t="str">
        <f t="shared" si="18"/>
        <v>Dimanche</v>
      </c>
      <c r="C253" s="16">
        <f t="shared" si="16"/>
        <v>41890</v>
      </c>
      <c r="D253" s="15">
        <f t="shared" si="17"/>
        <v>0</v>
      </c>
      <c r="E253" s="24">
        <f>IFERROR((VLOOKUP(C253,Données!E263:M275,9,0)),VLOOKUP(B253,Horaires,2,0))</f>
        <v>0</v>
      </c>
      <c r="F253" s="17"/>
      <c r="G253" s="17"/>
      <c r="H253" s="18"/>
      <c r="I253" s="17"/>
      <c r="J253" s="18"/>
      <c r="K253" s="18"/>
      <c r="L253" s="18"/>
      <c r="M253" s="18"/>
      <c r="N253" s="18"/>
      <c r="O253" s="18"/>
      <c r="P253" s="17"/>
      <c r="Q253" s="17"/>
    </row>
    <row r="254" spans="1:18">
      <c r="A254" s="35">
        <f t="shared" si="15"/>
        <v>2018</v>
      </c>
      <c r="B254" s="19" t="str">
        <f t="shared" si="18"/>
        <v>Lundi</v>
      </c>
      <c r="C254" s="16">
        <f t="shared" si="16"/>
        <v>41891</v>
      </c>
      <c r="D254" s="15">
        <f t="shared" si="17"/>
        <v>0</v>
      </c>
      <c r="E254" s="24">
        <f>IFERROR((VLOOKUP(C254,Données!E264:M276,9,0)),VLOOKUP(B254,Horaires,2,0))</f>
        <v>0.32291666666666669</v>
      </c>
      <c r="F254" s="17"/>
      <c r="G254" s="17"/>
      <c r="H254" s="18"/>
      <c r="I254" s="17"/>
      <c r="J254" s="18"/>
      <c r="K254" s="18"/>
      <c r="L254" s="18"/>
      <c r="M254" s="18"/>
      <c r="N254" s="18"/>
      <c r="O254" s="18"/>
      <c r="P254" s="17"/>
      <c r="Q254" s="17"/>
    </row>
    <row r="255" spans="1:18">
      <c r="A255" s="35">
        <f t="shared" si="15"/>
        <v>2018</v>
      </c>
      <c r="B255" s="19" t="str">
        <f t="shared" si="18"/>
        <v>Mardi</v>
      </c>
      <c r="C255" s="16">
        <f t="shared" si="16"/>
        <v>41892</v>
      </c>
      <c r="D255" s="15">
        <f t="shared" si="17"/>
        <v>0</v>
      </c>
      <c r="E255" s="24">
        <f>IFERROR((VLOOKUP(C255,Données!E265:M277,9,0)),VLOOKUP(B255,Horaires,2,0))</f>
        <v>0.32291666666666669</v>
      </c>
      <c r="F255" s="17"/>
      <c r="G255" s="17"/>
      <c r="H255" s="18"/>
      <c r="I255" s="17"/>
      <c r="J255" s="18"/>
      <c r="K255" s="18"/>
      <c r="L255" s="18"/>
      <c r="M255" s="18"/>
      <c r="N255" s="18"/>
      <c r="O255" s="18"/>
      <c r="P255" s="17"/>
      <c r="Q255" s="17"/>
    </row>
    <row r="256" spans="1:18">
      <c r="A256" s="35">
        <f t="shared" si="15"/>
        <v>2018</v>
      </c>
      <c r="B256" s="19" t="str">
        <f t="shared" si="18"/>
        <v>Mercredi</v>
      </c>
      <c r="C256" s="16">
        <f t="shared" si="16"/>
        <v>41893</v>
      </c>
      <c r="D256" s="15">
        <f t="shared" si="17"/>
        <v>0</v>
      </c>
      <c r="E256" s="24">
        <f>IFERROR((VLOOKUP(C256,Données!E266:M278,9,0)),VLOOKUP(B256,Horaires,2,0))</f>
        <v>0.32291666666666669</v>
      </c>
      <c r="F256" s="17"/>
      <c r="G256" s="17"/>
      <c r="H256" s="18"/>
      <c r="I256" s="17"/>
      <c r="J256" s="18"/>
      <c r="K256" s="18"/>
      <c r="L256" s="18"/>
      <c r="M256" s="18"/>
      <c r="N256" s="18"/>
      <c r="O256" s="18"/>
      <c r="P256" s="17"/>
      <c r="Q256" s="17"/>
    </row>
    <row r="257" spans="1:17">
      <c r="A257" s="35">
        <f t="shared" si="15"/>
        <v>2018</v>
      </c>
      <c r="B257" s="19" t="str">
        <f t="shared" si="18"/>
        <v>Jeudi</v>
      </c>
      <c r="C257" s="16">
        <f t="shared" si="16"/>
        <v>41894</v>
      </c>
      <c r="D257" s="15">
        <f t="shared" si="17"/>
        <v>0</v>
      </c>
      <c r="E257" s="24">
        <f>IFERROR((VLOOKUP(C257,Données!E267:M279,9,0)),VLOOKUP(B257,Horaires,2,0))</f>
        <v>0.32291666666666669</v>
      </c>
      <c r="F257" s="17"/>
      <c r="G257" s="17"/>
      <c r="H257" s="18"/>
      <c r="I257" s="17"/>
      <c r="J257" s="18"/>
      <c r="K257" s="18"/>
      <c r="L257" s="18"/>
      <c r="M257" s="18"/>
      <c r="N257" s="18"/>
      <c r="O257" s="18"/>
      <c r="P257" s="17"/>
      <c r="Q257" s="17"/>
    </row>
    <row r="258" spans="1:17">
      <c r="A258" s="35">
        <f t="shared" si="15"/>
        <v>2018</v>
      </c>
      <c r="B258" s="19" t="str">
        <f t="shared" si="18"/>
        <v>Vendredi</v>
      </c>
      <c r="C258" s="16">
        <f t="shared" si="16"/>
        <v>41895</v>
      </c>
      <c r="D258" s="15">
        <f t="shared" si="17"/>
        <v>0</v>
      </c>
      <c r="E258" s="24">
        <f>IFERROR((VLOOKUP(C258,Données!E268:M280,9,0)),VLOOKUP(B258,Horaires,2,0))</f>
        <v>0.16666666666666666</v>
      </c>
      <c r="F258" s="17"/>
      <c r="G258" s="17"/>
      <c r="H258" s="18"/>
      <c r="I258" s="17"/>
      <c r="J258" s="18"/>
      <c r="K258" s="18"/>
      <c r="L258" s="18"/>
      <c r="M258" s="18"/>
      <c r="N258" s="18"/>
      <c r="O258" s="18"/>
      <c r="P258" s="17"/>
      <c r="Q258" s="17"/>
    </row>
    <row r="259" spans="1:17">
      <c r="A259" s="35">
        <f t="shared" ref="A259:A322" si="19">YEAR(C259)</f>
        <v>2018</v>
      </c>
      <c r="B259" s="19" t="str">
        <f t="shared" si="18"/>
        <v>Samedi</v>
      </c>
      <c r="C259" s="16">
        <f t="shared" si="16"/>
        <v>41896</v>
      </c>
      <c r="D259" s="15">
        <f t="shared" si="17"/>
        <v>0</v>
      </c>
      <c r="E259" s="24">
        <f>IFERROR((VLOOKUP(C259,Données!E269:M281,9,0)),VLOOKUP(B259,Horaires,2,0))</f>
        <v>0</v>
      </c>
      <c r="F259" s="17"/>
      <c r="G259" s="17"/>
      <c r="H259" s="18"/>
      <c r="I259" s="17"/>
      <c r="J259" s="18"/>
      <c r="K259" s="18"/>
      <c r="L259" s="18"/>
      <c r="M259" s="18"/>
      <c r="N259" s="18"/>
      <c r="O259" s="18"/>
      <c r="P259" s="17"/>
      <c r="Q259" s="17"/>
    </row>
    <row r="260" spans="1:17">
      <c r="A260" s="35">
        <f t="shared" si="19"/>
        <v>2018</v>
      </c>
      <c r="B260" s="19" t="str">
        <f t="shared" si="18"/>
        <v>Dimanche</v>
      </c>
      <c r="C260" s="16">
        <f t="shared" ref="C260:C323" si="20">C259+1</f>
        <v>41897</v>
      </c>
      <c r="D260" s="15">
        <f t="shared" si="17"/>
        <v>0</v>
      </c>
      <c r="E260" s="24">
        <f>IFERROR((VLOOKUP(C260,Données!E270:M282,9,0)),VLOOKUP(B260,Horaires,2,0))</f>
        <v>0</v>
      </c>
      <c r="F260" s="17"/>
      <c r="G260" s="17"/>
      <c r="H260" s="18"/>
      <c r="I260" s="17"/>
      <c r="J260" s="18"/>
      <c r="K260" s="18"/>
      <c r="L260" s="18"/>
      <c r="M260" s="18"/>
      <c r="N260" s="18"/>
      <c r="O260" s="18"/>
      <c r="P260" s="17"/>
      <c r="Q260" s="17"/>
    </row>
    <row r="261" spans="1:17">
      <c r="A261" s="35">
        <f t="shared" si="19"/>
        <v>2018</v>
      </c>
      <c r="B261" s="19" t="str">
        <f t="shared" si="18"/>
        <v>Lundi</v>
      </c>
      <c r="C261" s="16">
        <f t="shared" si="20"/>
        <v>41898</v>
      </c>
      <c r="D261" s="15">
        <f t="shared" si="17"/>
        <v>0</v>
      </c>
      <c r="E261" s="24">
        <f>IFERROR((VLOOKUP(C261,Données!E271:M283,9,0)),VLOOKUP(B261,Horaires,2,0))</f>
        <v>0.32291666666666669</v>
      </c>
      <c r="F261" s="17"/>
      <c r="G261" s="17"/>
      <c r="H261" s="18"/>
      <c r="I261" s="17"/>
      <c r="J261" s="18"/>
      <c r="K261" s="18"/>
      <c r="L261" s="18"/>
      <c r="M261" s="18"/>
      <c r="N261" s="18"/>
      <c r="O261" s="18"/>
      <c r="P261" s="17"/>
      <c r="Q261" s="17"/>
    </row>
    <row r="262" spans="1:17">
      <c r="A262" s="35">
        <f t="shared" si="19"/>
        <v>2018</v>
      </c>
      <c r="B262" s="19" t="str">
        <f t="shared" si="18"/>
        <v>Mardi</v>
      </c>
      <c r="C262" s="16">
        <f t="shared" si="20"/>
        <v>41899</v>
      </c>
      <c r="D262" s="15">
        <f t="shared" si="17"/>
        <v>0</v>
      </c>
      <c r="E262" s="24">
        <f>IFERROR((VLOOKUP(C262,Données!E272:M284,9,0)),VLOOKUP(B262,Horaires,2,0))</f>
        <v>0.32291666666666669</v>
      </c>
      <c r="F262" s="17"/>
      <c r="G262" s="17"/>
      <c r="H262" s="18"/>
      <c r="I262" s="17"/>
      <c r="J262" s="18"/>
      <c r="K262" s="18"/>
      <c r="L262" s="18"/>
      <c r="M262" s="18"/>
      <c r="N262" s="18"/>
      <c r="O262" s="18"/>
      <c r="P262" s="17"/>
      <c r="Q262" s="17"/>
    </row>
    <row r="263" spans="1:17">
      <c r="A263" s="35">
        <f t="shared" si="19"/>
        <v>2018</v>
      </c>
      <c r="B263" s="19" t="str">
        <f t="shared" si="18"/>
        <v>Mercredi</v>
      </c>
      <c r="C263" s="16">
        <f t="shared" si="20"/>
        <v>41900</v>
      </c>
      <c r="D263" s="15">
        <f t="shared" si="17"/>
        <v>0</v>
      </c>
      <c r="E263" s="24">
        <f>IFERROR((VLOOKUP(C263,Données!E273:M285,9,0)),VLOOKUP(B263,Horaires,2,0))</f>
        <v>0.32291666666666669</v>
      </c>
      <c r="F263" s="17"/>
      <c r="G263" s="17"/>
      <c r="H263" s="18"/>
      <c r="I263" s="17"/>
      <c r="J263" s="18"/>
      <c r="K263" s="18"/>
      <c r="L263" s="18"/>
      <c r="M263" s="18"/>
      <c r="N263" s="18"/>
      <c r="O263" s="18"/>
      <c r="P263" s="17"/>
      <c r="Q263" s="17"/>
    </row>
    <row r="264" spans="1:17">
      <c r="A264" s="35">
        <f t="shared" si="19"/>
        <v>2018</v>
      </c>
      <c r="B264" s="19" t="str">
        <f t="shared" si="18"/>
        <v>Jeudi</v>
      </c>
      <c r="C264" s="16">
        <f t="shared" si="20"/>
        <v>41901</v>
      </c>
      <c r="D264" s="15">
        <f t="shared" si="17"/>
        <v>0</v>
      </c>
      <c r="E264" s="24">
        <f>IFERROR((VLOOKUP(C264,Données!E274:M286,9,0)),VLOOKUP(B264,Horaires,2,0))</f>
        <v>0.32291666666666669</v>
      </c>
      <c r="F264" s="17"/>
      <c r="G264" s="17"/>
      <c r="H264" s="18"/>
      <c r="I264" s="17"/>
      <c r="J264" s="18"/>
      <c r="K264" s="18"/>
      <c r="L264" s="18"/>
      <c r="M264" s="18"/>
      <c r="N264" s="18"/>
      <c r="O264" s="18"/>
      <c r="P264" s="17"/>
      <c r="Q264" s="17"/>
    </row>
    <row r="265" spans="1:17">
      <c r="A265" s="35">
        <f t="shared" si="19"/>
        <v>2018</v>
      </c>
      <c r="B265" s="19" t="str">
        <f t="shared" si="18"/>
        <v>Vendredi</v>
      </c>
      <c r="C265" s="16">
        <f t="shared" si="20"/>
        <v>41902</v>
      </c>
      <c r="D265" s="15">
        <f t="shared" si="17"/>
        <v>0</v>
      </c>
      <c r="E265" s="24">
        <f>IFERROR((VLOOKUP(C265,Données!E275:M287,9,0)),VLOOKUP(B265,Horaires,2,0))</f>
        <v>0.16666666666666666</v>
      </c>
      <c r="F265" s="17"/>
      <c r="G265" s="17"/>
      <c r="H265" s="18"/>
      <c r="I265" s="17"/>
      <c r="J265" s="18"/>
      <c r="K265" s="18"/>
      <c r="L265" s="18"/>
      <c r="M265" s="18"/>
      <c r="N265" s="18"/>
      <c r="O265" s="18"/>
      <c r="P265" s="17"/>
      <c r="Q265" s="17"/>
    </row>
    <row r="266" spans="1:17">
      <c r="A266" s="35">
        <f t="shared" si="19"/>
        <v>2018</v>
      </c>
      <c r="B266" s="19" t="str">
        <f t="shared" si="18"/>
        <v>Samedi</v>
      </c>
      <c r="C266" s="16">
        <f t="shared" si="20"/>
        <v>41903</v>
      </c>
      <c r="D266" s="15">
        <f t="shared" si="17"/>
        <v>0</v>
      </c>
      <c r="E266" s="24">
        <f>IFERROR((VLOOKUP(C266,Données!E276:M288,9,0)),VLOOKUP(B266,Horaires,2,0))</f>
        <v>0</v>
      </c>
      <c r="F266" s="17"/>
      <c r="G266" s="17"/>
      <c r="H266" s="18"/>
      <c r="I266" s="17"/>
      <c r="J266" s="18"/>
      <c r="K266" s="18"/>
      <c r="L266" s="18"/>
      <c r="M266" s="18"/>
      <c r="N266" s="18"/>
      <c r="O266" s="18"/>
      <c r="P266" s="17"/>
      <c r="Q266" s="17"/>
    </row>
    <row r="267" spans="1:17">
      <c r="A267" s="35">
        <f t="shared" si="19"/>
        <v>2018</v>
      </c>
      <c r="B267" s="19" t="str">
        <f t="shared" si="18"/>
        <v>Dimanche</v>
      </c>
      <c r="C267" s="16">
        <f t="shared" si="20"/>
        <v>41904</v>
      </c>
      <c r="D267" s="15">
        <f t="shared" si="17"/>
        <v>0</v>
      </c>
      <c r="E267" s="24">
        <f>IFERROR((VLOOKUP(C267,Données!E277:M289,9,0)),VLOOKUP(B267,Horaires,2,0))</f>
        <v>0</v>
      </c>
      <c r="F267" s="17"/>
      <c r="G267" s="17"/>
      <c r="H267" s="18"/>
      <c r="I267" s="17"/>
      <c r="J267" s="18"/>
      <c r="K267" s="18"/>
      <c r="L267" s="18"/>
      <c r="M267" s="18"/>
      <c r="N267" s="18"/>
      <c r="O267" s="18"/>
      <c r="P267" s="17"/>
      <c r="Q267" s="17"/>
    </row>
    <row r="268" spans="1:17">
      <c r="A268" s="35">
        <f t="shared" si="19"/>
        <v>2018</v>
      </c>
      <c r="B268" s="19" t="str">
        <f t="shared" si="18"/>
        <v>Lundi</v>
      </c>
      <c r="C268" s="16">
        <f t="shared" si="20"/>
        <v>41905</v>
      </c>
      <c r="D268" s="15">
        <f t="shared" si="17"/>
        <v>0</v>
      </c>
      <c r="E268" s="24">
        <f>IFERROR((VLOOKUP(C268,Données!E278:M290,9,0)),VLOOKUP(B268,Horaires,2,0))</f>
        <v>0.32291666666666669</v>
      </c>
      <c r="F268" s="17"/>
      <c r="G268" s="17"/>
      <c r="H268" s="18"/>
      <c r="I268" s="17"/>
      <c r="J268" s="18"/>
      <c r="K268" s="18"/>
      <c r="L268" s="18"/>
      <c r="M268" s="18"/>
      <c r="N268" s="18"/>
      <c r="O268" s="18"/>
      <c r="P268" s="17"/>
      <c r="Q268" s="17"/>
    </row>
    <row r="269" spans="1:17">
      <c r="A269" s="35">
        <f t="shared" si="19"/>
        <v>2018</v>
      </c>
      <c r="B269" s="19" t="str">
        <f t="shared" si="18"/>
        <v>Mardi</v>
      </c>
      <c r="C269" s="16">
        <f t="shared" si="20"/>
        <v>41906</v>
      </c>
      <c r="D269" s="15">
        <f t="shared" si="17"/>
        <v>0</v>
      </c>
      <c r="E269" s="24">
        <f>IFERROR((VLOOKUP(C269,Données!E279:M291,9,0)),VLOOKUP(B269,Horaires,2,0))</f>
        <v>0.32291666666666669</v>
      </c>
      <c r="F269" s="17"/>
      <c r="G269" s="17"/>
      <c r="H269" s="18"/>
      <c r="I269" s="17"/>
      <c r="J269" s="18"/>
      <c r="K269" s="18"/>
      <c r="L269" s="18"/>
      <c r="M269" s="18"/>
      <c r="N269" s="18"/>
      <c r="O269" s="18"/>
      <c r="P269" s="17"/>
      <c r="Q269" s="17"/>
    </row>
    <row r="270" spans="1:17">
      <c r="A270" s="35">
        <f t="shared" si="19"/>
        <v>2018</v>
      </c>
      <c r="B270" s="19" t="str">
        <f t="shared" si="18"/>
        <v>Mercredi</v>
      </c>
      <c r="C270" s="16">
        <f t="shared" si="20"/>
        <v>41907</v>
      </c>
      <c r="D270" s="15">
        <f t="shared" si="17"/>
        <v>0</v>
      </c>
      <c r="E270" s="24">
        <f>IFERROR((VLOOKUP(C270,Données!E280:M292,9,0)),VLOOKUP(B270,Horaires,2,0))</f>
        <v>0.32291666666666669</v>
      </c>
      <c r="F270" s="17"/>
      <c r="G270" s="17"/>
      <c r="H270" s="18"/>
      <c r="I270" s="17"/>
      <c r="J270" s="18"/>
      <c r="K270" s="18"/>
      <c r="L270" s="18"/>
      <c r="M270" s="18"/>
      <c r="N270" s="18"/>
      <c r="O270" s="18"/>
      <c r="P270" s="17"/>
      <c r="Q270" s="17"/>
    </row>
    <row r="271" spans="1:17">
      <c r="A271" s="35">
        <f t="shared" si="19"/>
        <v>2018</v>
      </c>
      <c r="B271" s="19" t="str">
        <f t="shared" si="18"/>
        <v>Jeudi</v>
      </c>
      <c r="C271" s="16">
        <f t="shared" si="20"/>
        <v>41908</v>
      </c>
      <c r="D271" s="15">
        <f t="shared" si="17"/>
        <v>0</v>
      </c>
      <c r="E271" s="24">
        <f>IFERROR((VLOOKUP(C271,Données!E281:M293,9,0)),VLOOKUP(B271,Horaires,2,0))</f>
        <v>0.32291666666666669</v>
      </c>
      <c r="F271" s="17"/>
      <c r="G271" s="17"/>
      <c r="H271" s="18"/>
      <c r="I271" s="17"/>
      <c r="J271" s="18"/>
      <c r="K271" s="18"/>
      <c r="L271" s="18"/>
      <c r="M271" s="18"/>
      <c r="N271" s="18"/>
      <c r="O271" s="18"/>
      <c r="P271" s="17"/>
      <c r="Q271" s="17"/>
    </row>
    <row r="272" spans="1:17">
      <c r="A272" s="35">
        <f t="shared" si="19"/>
        <v>2018</v>
      </c>
      <c r="B272" s="19" t="str">
        <f t="shared" si="18"/>
        <v>Vendredi</v>
      </c>
      <c r="C272" s="16">
        <f t="shared" si="20"/>
        <v>41909</v>
      </c>
      <c r="D272" s="15">
        <f t="shared" si="17"/>
        <v>0</v>
      </c>
      <c r="E272" s="24">
        <f>IFERROR((VLOOKUP(C272,Données!E282:M294,9,0)),VLOOKUP(B272,Horaires,2,0))</f>
        <v>0.16666666666666666</v>
      </c>
      <c r="F272" s="17"/>
      <c r="G272" s="17"/>
      <c r="H272" s="18"/>
      <c r="I272" s="17"/>
      <c r="J272" s="18"/>
      <c r="K272" s="18"/>
      <c r="L272" s="18"/>
      <c r="M272" s="18"/>
      <c r="N272" s="18"/>
      <c r="O272" s="18"/>
      <c r="P272" s="17"/>
      <c r="Q272" s="17"/>
    </row>
    <row r="273" spans="1:17">
      <c r="A273" s="35">
        <f t="shared" si="19"/>
        <v>2018</v>
      </c>
      <c r="B273" s="19" t="str">
        <f t="shared" si="18"/>
        <v>Samedi</v>
      </c>
      <c r="C273" s="16">
        <f t="shared" si="20"/>
        <v>41910</v>
      </c>
      <c r="D273" s="15">
        <f t="shared" si="17"/>
        <v>0</v>
      </c>
      <c r="E273" s="24">
        <f>IFERROR((VLOOKUP(C273,Données!E283:M295,9,0)),VLOOKUP(B273,Horaires,2,0))</f>
        <v>0</v>
      </c>
      <c r="F273" s="17"/>
      <c r="G273" s="17"/>
      <c r="H273" s="18"/>
      <c r="I273" s="17"/>
      <c r="J273" s="18"/>
      <c r="K273" s="18"/>
      <c r="L273" s="18"/>
      <c r="M273" s="18"/>
      <c r="N273" s="18"/>
      <c r="O273" s="18"/>
      <c r="P273" s="17"/>
      <c r="Q273" s="17"/>
    </row>
    <row r="274" spans="1:17">
      <c r="A274" s="35">
        <f t="shared" si="19"/>
        <v>2018</v>
      </c>
      <c r="B274" s="19" t="str">
        <f t="shared" si="18"/>
        <v>Dimanche</v>
      </c>
      <c r="C274" s="16">
        <f t="shared" si="20"/>
        <v>41911</v>
      </c>
      <c r="D274" s="15">
        <f t="shared" si="17"/>
        <v>0</v>
      </c>
      <c r="E274" s="24">
        <f>IFERROR((VLOOKUP(C274,Données!E284:M296,9,0)),VLOOKUP(B274,Horaires,2,0))</f>
        <v>0</v>
      </c>
      <c r="F274" s="17"/>
      <c r="G274" s="17"/>
      <c r="H274" s="18"/>
      <c r="I274" s="17"/>
      <c r="J274" s="18"/>
      <c r="K274" s="18"/>
      <c r="L274" s="18"/>
      <c r="M274" s="18"/>
      <c r="N274" s="18"/>
      <c r="O274" s="18"/>
      <c r="P274" s="17"/>
      <c r="Q274" s="17"/>
    </row>
    <row r="275" spans="1:17">
      <c r="A275" s="35">
        <f t="shared" si="19"/>
        <v>2018</v>
      </c>
      <c r="B275" s="19" t="str">
        <f t="shared" si="18"/>
        <v>Lundi</v>
      </c>
      <c r="C275" s="16">
        <f t="shared" si="20"/>
        <v>41912</v>
      </c>
      <c r="D275" s="15">
        <f t="shared" si="17"/>
        <v>0</v>
      </c>
      <c r="E275" s="24">
        <f>IFERROR((VLOOKUP(C275,Données!E285:M297,9,0)),VLOOKUP(B275,Horaires,2,0))</f>
        <v>0.32291666666666669</v>
      </c>
      <c r="F275" s="17"/>
      <c r="G275" s="17"/>
      <c r="H275" s="18"/>
      <c r="I275" s="17"/>
      <c r="J275" s="18"/>
      <c r="K275" s="18"/>
      <c r="L275" s="18"/>
      <c r="M275" s="18"/>
      <c r="N275" s="18"/>
      <c r="O275" s="18"/>
      <c r="P275" s="17"/>
      <c r="Q275" s="17"/>
    </row>
    <row r="276" spans="1:17">
      <c r="A276" s="35">
        <f t="shared" si="19"/>
        <v>2018</v>
      </c>
      <c r="B276" s="19" t="str">
        <f t="shared" si="18"/>
        <v>Mardi</v>
      </c>
      <c r="C276" s="16">
        <f t="shared" si="20"/>
        <v>41913</v>
      </c>
      <c r="D276" s="15">
        <f t="shared" si="17"/>
        <v>0</v>
      </c>
      <c r="E276" s="24">
        <f>IFERROR((VLOOKUP(C276,Données!E286:M298,9,0)),VLOOKUP(B276,Horaires,2,0))</f>
        <v>0.32291666666666669</v>
      </c>
      <c r="F276" s="17"/>
      <c r="G276" s="17"/>
      <c r="H276" s="18"/>
      <c r="I276" s="17"/>
      <c r="J276" s="18"/>
      <c r="K276" s="18"/>
      <c r="L276" s="18"/>
      <c r="M276" s="18"/>
      <c r="N276" s="18"/>
      <c r="O276" s="18"/>
      <c r="P276" s="17"/>
      <c r="Q276" s="17"/>
    </row>
    <row r="277" spans="1:17">
      <c r="A277" s="35">
        <f t="shared" si="19"/>
        <v>2018</v>
      </c>
      <c r="B277" s="19" t="str">
        <f t="shared" si="18"/>
        <v>Mercredi</v>
      </c>
      <c r="C277" s="16">
        <f t="shared" si="20"/>
        <v>41914</v>
      </c>
      <c r="D277" s="15">
        <f t="shared" si="17"/>
        <v>0</v>
      </c>
      <c r="E277" s="24">
        <f>IFERROR((VLOOKUP(C277,Données!E287:M299,9,0)),VLOOKUP(B277,Horaires,2,0))</f>
        <v>0.32291666666666669</v>
      </c>
      <c r="F277" s="17"/>
      <c r="G277" s="17"/>
      <c r="H277" s="18"/>
      <c r="I277" s="17"/>
      <c r="J277" s="18"/>
      <c r="K277" s="18"/>
      <c r="L277" s="18"/>
      <c r="M277" s="18"/>
      <c r="N277" s="18"/>
      <c r="O277" s="18"/>
      <c r="P277" s="17"/>
      <c r="Q277" s="17"/>
    </row>
    <row r="278" spans="1:17">
      <c r="A278" s="35">
        <f t="shared" si="19"/>
        <v>2018</v>
      </c>
      <c r="B278" s="19" t="str">
        <f t="shared" si="18"/>
        <v>Jeudi</v>
      </c>
      <c r="C278" s="16">
        <f t="shared" si="20"/>
        <v>41915</v>
      </c>
      <c r="D278" s="15">
        <f t="shared" si="17"/>
        <v>0</v>
      </c>
      <c r="E278" s="24">
        <f>IFERROR((VLOOKUP(C278,Données!E288:M300,9,0)),VLOOKUP(B278,Horaires,2,0))</f>
        <v>0.32291666666666669</v>
      </c>
      <c r="F278" s="17"/>
      <c r="G278" s="17"/>
      <c r="H278" s="18"/>
      <c r="I278" s="17"/>
      <c r="J278" s="18"/>
      <c r="K278" s="18"/>
      <c r="L278" s="18"/>
      <c r="M278" s="18"/>
      <c r="N278" s="18"/>
      <c r="O278" s="18"/>
      <c r="P278" s="17"/>
      <c r="Q278" s="17"/>
    </row>
    <row r="279" spans="1:17">
      <c r="A279" s="35">
        <f t="shared" si="19"/>
        <v>2018</v>
      </c>
      <c r="B279" s="19" t="str">
        <f t="shared" si="18"/>
        <v>Vendredi</v>
      </c>
      <c r="C279" s="16">
        <f t="shared" si="20"/>
        <v>41916</v>
      </c>
      <c r="D279" s="15">
        <f t="shared" si="17"/>
        <v>0</v>
      </c>
      <c r="E279" s="24">
        <f>IFERROR((VLOOKUP(C279,Données!E289:M301,9,0)),VLOOKUP(B279,Horaires,2,0))</f>
        <v>0.16666666666666666</v>
      </c>
      <c r="F279" s="17"/>
      <c r="G279" s="17"/>
      <c r="H279" s="18"/>
      <c r="I279" s="17"/>
      <c r="J279" s="18"/>
      <c r="K279" s="18"/>
      <c r="L279" s="18"/>
      <c r="M279" s="18"/>
      <c r="N279" s="18"/>
      <c r="O279" s="18"/>
      <c r="P279" s="17"/>
      <c r="Q279" s="17"/>
    </row>
    <row r="280" spans="1:17">
      <c r="A280" s="35">
        <f t="shared" si="19"/>
        <v>2018</v>
      </c>
      <c r="B280" s="19" t="str">
        <f t="shared" si="18"/>
        <v>Samedi</v>
      </c>
      <c r="C280" s="16">
        <f t="shared" si="20"/>
        <v>41917</v>
      </c>
      <c r="D280" s="15">
        <f t="shared" si="17"/>
        <v>0</v>
      </c>
      <c r="E280" s="24">
        <f>IFERROR((VLOOKUP(C280,Données!E290:M302,9,0)),VLOOKUP(B280,Horaires,2,0))</f>
        <v>0</v>
      </c>
      <c r="F280" s="17"/>
      <c r="G280" s="17"/>
      <c r="H280" s="18"/>
      <c r="I280" s="17"/>
      <c r="J280" s="18"/>
      <c r="K280" s="18"/>
      <c r="L280" s="18"/>
      <c r="M280" s="18"/>
      <c r="N280" s="18"/>
      <c r="O280" s="18"/>
      <c r="P280" s="17"/>
      <c r="Q280" s="17"/>
    </row>
    <row r="281" spans="1:17">
      <c r="A281" s="35">
        <f t="shared" si="19"/>
        <v>2018</v>
      </c>
      <c r="B281" s="19" t="str">
        <f t="shared" si="18"/>
        <v>Dimanche</v>
      </c>
      <c r="C281" s="16">
        <f t="shared" si="20"/>
        <v>41918</v>
      </c>
      <c r="D281" s="15">
        <f t="shared" si="17"/>
        <v>0</v>
      </c>
      <c r="E281" s="24">
        <f>IFERROR((VLOOKUP(C281,Données!E291:M303,9,0)),VLOOKUP(B281,Horaires,2,0))</f>
        <v>0</v>
      </c>
      <c r="F281" s="17"/>
      <c r="G281" s="17"/>
      <c r="H281" s="18"/>
      <c r="I281" s="17"/>
      <c r="J281" s="18"/>
      <c r="K281" s="18"/>
      <c r="L281" s="18"/>
      <c r="M281" s="18"/>
      <c r="N281" s="18"/>
      <c r="O281" s="18"/>
      <c r="P281" s="17"/>
      <c r="Q281" s="17"/>
    </row>
    <row r="282" spans="1:17">
      <c r="A282" s="35">
        <f t="shared" si="19"/>
        <v>2018</v>
      </c>
      <c r="B282" s="19" t="str">
        <f t="shared" si="18"/>
        <v>Lundi</v>
      </c>
      <c r="C282" s="16">
        <f t="shared" si="20"/>
        <v>41919</v>
      </c>
      <c r="D282" s="15">
        <f t="shared" si="17"/>
        <v>0</v>
      </c>
      <c r="E282" s="24">
        <f>IFERROR((VLOOKUP(C282,Données!E292:M304,9,0)),VLOOKUP(B282,Horaires,2,0))</f>
        <v>0.32291666666666669</v>
      </c>
      <c r="F282" s="17"/>
      <c r="G282" s="17"/>
      <c r="H282" s="18"/>
      <c r="I282" s="17"/>
      <c r="J282" s="18"/>
      <c r="K282" s="18"/>
      <c r="L282" s="18"/>
      <c r="M282" s="18"/>
      <c r="N282" s="18"/>
      <c r="O282" s="18"/>
      <c r="P282" s="17"/>
      <c r="Q282" s="17"/>
    </row>
    <row r="283" spans="1:17">
      <c r="A283" s="35">
        <f t="shared" si="19"/>
        <v>2018</v>
      </c>
      <c r="B283" s="19" t="str">
        <f t="shared" si="18"/>
        <v>Mardi</v>
      </c>
      <c r="C283" s="16">
        <f t="shared" si="20"/>
        <v>41920</v>
      </c>
      <c r="D283" s="15">
        <f t="shared" si="17"/>
        <v>0</v>
      </c>
      <c r="E283" s="24">
        <f>IFERROR((VLOOKUP(C283,Données!E293:M305,9,0)),VLOOKUP(B283,Horaires,2,0))</f>
        <v>0.32291666666666669</v>
      </c>
      <c r="F283" s="17"/>
      <c r="G283" s="17"/>
      <c r="H283" s="18"/>
      <c r="I283" s="17"/>
      <c r="J283" s="18"/>
      <c r="K283" s="18"/>
      <c r="L283" s="18"/>
      <c r="M283" s="18"/>
      <c r="N283" s="18"/>
      <c r="O283" s="18"/>
      <c r="P283" s="17"/>
      <c r="Q283" s="17"/>
    </row>
    <row r="284" spans="1:17">
      <c r="A284" s="35">
        <f t="shared" si="19"/>
        <v>2018</v>
      </c>
      <c r="B284" s="19" t="str">
        <f t="shared" si="18"/>
        <v>Mercredi</v>
      </c>
      <c r="C284" s="16">
        <f t="shared" si="20"/>
        <v>41921</v>
      </c>
      <c r="D284" s="15">
        <f t="shared" si="17"/>
        <v>0</v>
      </c>
      <c r="E284" s="24">
        <f>IFERROR((VLOOKUP(C284,Données!E294:M306,9,0)),VLOOKUP(B284,Horaires,2,0))</f>
        <v>0.32291666666666669</v>
      </c>
      <c r="F284" s="17"/>
      <c r="G284" s="17"/>
      <c r="H284" s="18"/>
      <c r="I284" s="17"/>
      <c r="J284" s="18"/>
      <c r="K284" s="18"/>
      <c r="L284" s="18"/>
      <c r="M284" s="18"/>
      <c r="N284" s="18"/>
      <c r="O284" s="18"/>
      <c r="P284" s="17"/>
      <c r="Q284" s="17"/>
    </row>
    <row r="285" spans="1:17">
      <c r="A285" s="35">
        <f t="shared" si="19"/>
        <v>2018</v>
      </c>
      <c r="B285" s="19" t="str">
        <f t="shared" si="18"/>
        <v>Jeudi</v>
      </c>
      <c r="C285" s="16">
        <f t="shared" si="20"/>
        <v>41922</v>
      </c>
      <c r="D285" s="15">
        <f t="shared" si="17"/>
        <v>0</v>
      </c>
      <c r="E285" s="24">
        <f>IFERROR((VLOOKUP(C285,Données!E295:M307,9,0)),VLOOKUP(B285,Horaires,2,0))</f>
        <v>0.32291666666666669</v>
      </c>
      <c r="F285" s="17"/>
      <c r="G285" s="17"/>
      <c r="H285" s="18"/>
      <c r="I285" s="17"/>
      <c r="J285" s="18"/>
      <c r="K285" s="18"/>
      <c r="L285" s="18"/>
      <c r="M285" s="18"/>
      <c r="N285" s="18"/>
      <c r="O285" s="18"/>
      <c r="P285" s="17"/>
      <c r="Q285" s="17"/>
    </row>
    <row r="286" spans="1:17">
      <c r="A286" s="35">
        <f t="shared" si="19"/>
        <v>2018</v>
      </c>
      <c r="B286" s="19" t="str">
        <f t="shared" si="18"/>
        <v>Vendredi</v>
      </c>
      <c r="C286" s="16">
        <f t="shared" si="20"/>
        <v>41923</v>
      </c>
      <c r="D286" s="15">
        <f t="shared" si="17"/>
        <v>0</v>
      </c>
      <c r="E286" s="24">
        <f>IFERROR((VLOOKUP(C286,Données!E296:M308,9,0)),VLOOKUP(B286,Horaires,2,0))</f>
        <v>0.16666666666666666</v>
      </c>
      <c r="F286" s="17"/>
      <c r="G286" s="17"/>
      <c r="H286" s="18"/>
      <c r="I286" s="17"/>
      <c r="J286" s="18"/>
      <c r="K286" s="18"/>
      <c r="L286" s="18"/>
      <c r="M286" s="18"/>
      <c r="N286" s="18"/>
      <c r="O286" s="18"/>
      <c r="P286" s="17"/>
      <c r="Q286" s="17"/>
    </row>
    <row r="287" spans="1:17">
      <c r="A287" s="35">
        <f t="shared" si="19"/>
        <v>2018</v>
      </c>
      <c r="B287" s="19" t="str">
        <f t="shared" si="18"/>
        <v>Samedi</v>
      </c>
      <c r="C287" s="16">
        <f t="shared" si="20"/>
        <v>41924</v>
      </c>
      <c r="D287" s="15">
        <f t="shared" si="17"/>
        <v>0</v>
      </c>
      <c r="E287" s="24">
        <f>IFERROR((VLOOKUP(C287,Données!E297:M309,9,0)),VLOOKUP(B287,Horaires,2,0))</f>
        <v>0</v>
      </c>
      <c r="F287" s="17"/>
      <c r="G287" s="17"/>
      <c r="H287" s="18"/>
      <c r="I287" s="17"/>
      <c r="J287" s="18"/>
      <c r="K287" s="18"/>
      <c r="L287" s="18"/>
      <c r="M287" s="18"/>
      <c r="N287" s="18"/>
      <c r="O287" s="18"/>
      <c r="P287" s="17"/>
      <c r="Q287" s="17"/>
    </row>
    <row r="288" spans="1:17">
      <c r="A288" s="35">
        <f t="shared" si="19"/>
        <v>2018</v>
      </c>
      <c r="B288" s="19" t="str">
        <f t="shared" si="18"/>
        <v>Dimanche</v>
      </c>
      <c r="C288" s="16">
        <f t="shared" si="20"/>
        <v>41925</v>
      </c>
      <c r="D288" s="15">
        <f t="shared" si="17"/>
        <v>0</v>
      </c>
      <c r="E288" s="24">
        <f>IFERROR((VLOOKUP(C288,Données!E298:M310,9,0)),VLOOKUP(B288,Horaires,2,0))</f>
        <v>0</v>
      </c>
      <c r="F288" s="17"/>
      <c r="G288" s="17"/>
      <c r="H288" s="18"/>
      <c r="I288" s="17"/>
      <c r="J288" s="18"/>
      <c r="K288" s="18"/>
      <c r="L288" s="18"/>
      <c r="M288" s="18"/>
      <c r="N288" s="18"/>
      <c r="O288" s="18"/>
      <c r="P288" s="17"/>
      <c r="Q288" s="17"/>
    </row>
    <row r="289" spans="1:18">
      <c r="A289" s="35">
        <f t="shared" si="19"/>
        <v>2018</v>
      </c>
      <c r="B289" s="19" t="str">
        <f t="shared" si="18"/>
        <v>Lundi</v>
      </c>
      <c r="C289" s="16">
        <f t="shared" si="20"/>
        <v>41926</v>
      </c>
      <c r="D289" s="15">
        <f t="shared" ref="D289:D352" si="21">IF(H289&lt;=0,0,1)</f>
        <v>0</v>
      </c>
      <c r="E289" s="24">
        <f>IFERROR((VLOOKUP(C289,Données!E299:M311,9,0)),VLOOKUP(B289,Horaires,2,0))</f>
        <v>0.32291666666666669</v>
      </c>
      <c r="F289" s="17"/>
      <c r="G289" s="17"/>
      <c r="H289" s="18"/>
      <c r="I289" s="17"/>
      <c r="J289" s="18"/>
      <c r="K289" s="18"/>
      <c r="L289" s="18"/>
      <c r="M289" s="18"/>
      <c r="N289" s="18"/>
      <c r="O289" s="18"/>
      <c r="P289" s="17"/>
      <c r="Q289" s="17"/>
    </row>
    <row r="290" spans="1:18">
      <c r="A290" s="35">
        <f t="shared" si="19"/>
        <v>2018</v>
      </c>
      <c r="B290" s="19" t="str">
        <f t="shared" si="18"/>
        <v>Mardi</v>
      </c>
      <c r="C290" s="16">
        <f t="shared" si="20"/>
        <v>41927</v>
      </c>
      <c r="D290" s="15">
        <f t="shared" si="21"/>
        <v>0</v>
      </c>
      <c r="E290" s="24">
        <f>IFERROR((VLOOKUP(C290,Données!E300:M312,9,0)),VLOOKUP(B290,Horaires,2,0))</f>
        <v>0.32291666666666669</v>
      </c>
      <c r="F290" s="17"/>
      <c r="G290" s="17"/>
      <c r="H290" s="18"/>
      <c r="I290" s="17"/>
      <c r="J290" s="18"/>
      <c r="K290" s="18"/>
      <c r="L290" s="18"/>
      <c r="M290" s="18"/>
      <c r="N290" s="18"/>
      <c r="O290" s="18"/>
      <c r="P290" s="17"/>
      <c r="Q290" s="17"/>
    </row>
    <row r="291" spans="1:18">
      <c r="A291" s="35">
        <f t="shared" si="19"/>
        <v>2018</v>
      </c>
      <c r="B291" s="19" t="str">
        <f t="shared" si="18"/>
        <v>Mercredi</v>
      </c>
      <c r="C291" s="16">
        <f t="shared" si="20"/>
        <v>41928</v>
      </c>
      <c r="D291" s="15">
        <f t="shared" si="21"/>
        <v>0</v>
      </c>
      <c r="E291" s="24">
        <f>IFERROR((VLOOKUP(C291,Données!E301:M313,9,0)),VLOOKUP(B291,Horaires,2,0))</f>
        <v>0.32291666666666669</v>
      </c>
      <c r="F291" s="17"/>
      <c r="G291" s="17"/>
      <c r="H291" s="18"/>
      <c r="I291" s="17"/>
      <c r="J291" s="18"/>
      <c r="K291" s="18"/>
      <c r="L291" s="18"/>
      <c r="M291" s="18"/>
      <c r="N291" s="18"/>
      <c r="O291" s="18"/>
      <c r="P291" s="17"/>
      <c r="Q291" s="17"/>
    </row>
    <row r="292" spans="1:18">
      <c r="A292" s="35">
        <f t="shared" si="19"/>
        <v>2018</v>
      </c>
      <c r="B292" s="19" t="str">
        <f t="shared" si="18"/>
        <v>Jeudi</v>
      </c>
      <c r="C292" s="16">
        <f t="shared" si="20"/>
        <v>41929</v>
      </c>
      <c r="D292" s="15">
        <f t="shared" si="21"/>
        <v>0</v>
      </c>
      <c r="E292" s="24">
        <f>IFERROR((VLOOKUP(C292,Données!E302:M314,9,0)),VLOOKUP(B292,Horaires,2,0))</f>
        <v>0.32291666666666669</v>
      </c>
      <c r="F292" s="17"/>
      <c r="G292" s="17"/>
      <c r="H292" s="18"/>
      <c r="I292" s="17"/>
      <c r="J292" s="18"/>
      <c r="K292" s="18"/>
      <c r="L292" s="18"/>
      <c r="M292" s="18"/>
      <c r="N292" s="18"/>
      <c r="O292" s="18"/>
      <c r="P292" s="17"/>
      <c r="Q292" s="17"/>
    </row>
    <row r="293" spans="1:18">
      <c r="A293" s="35">
        <f t="shared" si="19"/>
        <v>2018</v>
      </c>
      <c r="B293" s="19" t="str">
        <f t="shared" si="18"/>
        <v>Vendredi</v>
      </c>
      <c r="C293" s="16">
        <f t="shared" si="20"/>
        <v>41930</v>
      </c>
      <c r="D293" s="15">
        <f t="shared" si="21"/>
        <v>0</v>
      </c>
      <c r="E293" s="24">
        <f>IFERROR((VLOOKUP(C293,Données!E303:M315,9,0)),VLOOKUP(B293,Horaires,2,0))</f>
        <v>0.16666666666666666</v>
      </c>
      <c r="F293" s="17"/>
      <c r="G293" s="17"/>
      <c r="H293" s="18"/>
      <c r="I293" s="17"/>
      <c r="J293" s="18"/>
      <c r="K293" s="18"/>
      <c r="L293" s="18"/>
      <c r="M293" s="18"/>
      <c r="N293" s="18"/>
      <c r="O293" s="18"/>
      <c r="P293" s="17"/>
      <c r="Q293" s="17"/>
    </row>
    <row r="294" spans="1:18">
      <c r="A294" s="35">
        <f t="shared" si="19"/>
        <v>2018</v>
      </c>
      <c r="B294" s="19" t="str">
        <f t="shared" si="18"/>
        <v>Samedi</v>
      </c>
      <c r="C294" s="16">
        <f t="shared" si="20"/>
        <v>41931</v>
      </c>
      <c r="D294" s="15">
        <f t="shared" si="21"/>
        <v>0</v>
      </c>
      <c r="E294" s="24">
        <f>IFERROR((VLOOKUP(C294,Données!E304:M316,9,0)),VLOOKUP(B294,Horaires,2,0))</f>
        <v>0</v>
      </c>
      <c r="F294" s="17"/>
      <c r="G294" s="17"/>
      <c r="H294" s="18"/>
      <c r="I294" s="17"/>
      <c r="J294" s="18"/>
      <c r="K294" s="18"/>
      <c r="L294" s="18"/>
      <c r="M294" s="18"/>
      <c r="N294" s="18"/>
      <c r="O294" s="18"/>
      <c r="P294" s="17"/>
      <c r="Q294" s="17"/>
    </row>
    <row r="295" spans="1:18">
      <c r="A295" s="35">
        <f t="shared" si="19"/>
        <v>2018</v>
      </c>
      <c r="B295" s="19" t="str">
        <f t="shared" si="18"/>
        <v>Dimanche</v>
      </c>
      <c r="C295" s="16">
        <f t="shared" si="20"/>
        <v>41932</v>
      </c>
      <c r="D295" s="15">
        <f t="shared" si="21"/>
        <v>0</v>
      </c>
      <c r="E295" s="24">
        <f>IFERROR((VLOOKUP(C295,Données!E305:M317,9,0)),VLOOKUP(B295,Horaires,2,0))</f>
        <v>0</v>
      </c>
      <c r="F295" s="17"/>
      <c r="G295" s="17"/>
      <c r="H295" s="18"/>
      <c r="I295" s="17"/>
      <c r="J295" s="18"/>
      <c r="K295" s="18"/>
      <c r="L295" s="18"/>
      <c r="M295" s="18"/>
      <c r="N295" s="18"/>
      <c r="O295" s="18"/>
      <c r="P295" s="17"/>
      <c r="Q295" s="17"/>
    </row>
    <row r="296" spans="1:18">
      <c r="A296" s="35">
        <f t="shared" si="19"/>
        <v>2018</v>
      </c>
      <c r="B296" s="19" t="str">
        <f t="shared" si="18"/>
        <v>Lundi</v>
      </c>
      <c r="C296" s="16">
        <f t="shared" si="20"/>
        <v>41933</v>
      </c>
      <c r="D296" s="15">
        <f t="shared" si="21"/>
        <v>0</v>
      </c>
      <c r="E296" s="24">
        <f>IFERROR((VLOOKUP(C296,Données!E306:M318,9,0)),VLOOKUP(B296,Horaires,2,0))</f>
        <v>0.32291666666666669</v>
      </c>
      <c r="F296" s="17"/>
      <c r="G296" s="17"/>
      <c r="H296" s="18"/>
      <c r="I296" s="17"/>
      <c r="J296" s="18"/>
      <c r="K296" s="18"/>
      <c r="L296" s="18"/>
      <c r="M296" s="18"/>
      <c r="N296" s="18"/>
      <c r="O296" s="18"/>
      <c r="P296" s="17"/>
      <c r="Q296" s="17"/>
    </row>
    <row r="297" spans="1:18">
      <c r="A297" s="35">
        <f t="shared" si="19"/>
        <v>2018</v>
      </c>
      <c r="B297" s="19" t="str">
        <f t="shared" ref="B297:B360" si="22">CHOOSE(WEEKDAY(C297),"Dimanche","Lundi","Mardi","Mercredi","Jeudi","Vendredi","Samedi")</f>
        <v>Mardi</v>
      </c>
      <c r="C297" s="16">
        <f t="shared" si="20"/>
        <v>41934</v>
      </c>
      <c r="D297" s="15">
        <f t="shared" si="21"/>
        <v>0</v>
      </c>
      <c r="E297" s="24">
        <f>IFERROR((VLOOKUP(C297,Données!E307:M319,9,0)),VLOOKUP(B297,Horaires,2,0))</f>
        <v>0.32291666666666669</v>
      </c>
      <c r="F297" s="17"/>
      <c r="G297" s="17"/>
      <c r="H297" s="18"/>
      <c r="I297" s="17"/>
      <c r="J297" s="18"/>
      <c r="K297" s="18"/>
      <c r="L297" s="18"/>
      <c r="M297" s="18"/>
      <c r="N297" s="18"/>
      <c r="O297" s="18"/>
      <c r="P297" s="17"/>
      <c r="Q297" s="17"/>
    </row>
    <row r="298" spans="1:18">
      <c r="A298" s="35">
        <f t="shared" si="19"/>
        <v>2018</v>
      </c>
      <c r="B298" s="19" t="str">
        <f t="shared" si="22"/>
        <v>Mercredi</v>
      </c>
      <c r="C298" s="16">
        <f t="shared" si="20"/>
        <v>41935</v>
      </c>
      <c r="D298" s="15">
        <f t="shared" si="21"/>
        <v>0</v>
      </c>
      <c r="E298" s="24">
        <f>IFERROR((VLOOKUP(C298,Données!E308:M320,9,0)),VLOOKUP(B298,Horaires,2,0))</f>
        <v>0.32291666666666669</v>
      </c>
      <c r="F298" s="17"/>
      <c r="G298" s="17"/>
      <c r="H298" s="18"/>
      <c r="I298" s="17"/>
      <c r="J298" s="18"/>
      <c r="K298" s="18"/>
      <c r="L298" s="18"/>
      <c r="M298" s="18"/>
      <c r="N298" s="18"/>
      <c r="O298" s="18"/>
      <c r="P298" s="17"/>
      <c r="Q298" s="17"/>
    </row>
    <row r="299" spans="1:18">
      <c r="A299" s="35">
        <f t="shared" si="19"/>
        <v>2018</v>
      </c>
      <c r="B299" s="19" t="str">
        <f t="shared" si="22"/>
        <v>Jeudi</v>
      </c>
      <c r="C299" s="16">
        <f t="shared" si="20"/>
        <v>41936</v>
      </c>
      <c r="D299" s="15">
        <f t="shared" si="21"/>
        <v>0</v>
      </c>
      <c r="E299" s="24">
        <f>IFERROR((VLOOKUP(C299,Données!E309:M321,9,0)),VLOOKUP(B299,Horaires,2,0))</f>
        <v>0.32291666666666669</v>
      </c>
      <c r="F299" s="17"/>
      <c r="G299" s="17"/>
      <c r="H299" s="18"/>
      <c r="I299" s="17"/>
      <c r="J299" s="18"/>
      <c r="K299" s="18"/>
      <c r="L299" s="18"/>
      <c r="M299" s="18"/>
      <c r="N299" s="18"/>
      <c r="O299" s="18"/>
      <c r="P299" s="17"/>
      <c r="Q299" s="17"/>
    </row>
    <row r="300" spans="1:18">
      <c r="A300" s="35">
        <f t="shared" si="19"/>
        <v>2018</v>
      </c>
      <c r="B300" s="19" t="str">
        <f t="shared" si="22"/>
        <v>Vendredi</v>
      </c>
      <c r="C300" s="16">
        <f t="shared" si="20"/>
        <v>41937</v>
      </c>
      <c r="D300" s="15">
        <f t="shared" si="21"/>
        <v>0</v>
      </c>
      <c r="E300" s="24">
        <f>IFERROR((VLOOKUP(C300,Données!E310:M322,9,0)),VLOOKUP(B300,Horaires,2,0))</f>
        <v>0.16666666666666666</v>
      </c>
      <c r="F300" s="17"/>
      <c r="G300" s="17"/>
      <c r="H300" s="18"/>
      <c r="I300" s="17"/>
      <c r="J300" s="18"/>
      <c r="K300" s="18"/>
      <c r="L300" s="18"/>
      <c r="M300" s="18"/>
      <c r="N300" s="18"/>
      <c r="O300" s="18"/>
      <c r="P300" s="17"/>
      <c r="Q300" s="17"/>
    </row>
    <row r="301" spans="1:18">
      <c r="A301" s="35">
        <f t="shared" si="19"/>
        <v>2018</v>
      </c>
      <c r="B301" s="19" t="str">
        <f t="shared" si="22"/>
        <v>Samedi</v>
      </c>
      <c r="C301" s="16">
        <f t="shared" si="20"/>
        <v>41938</v>
      </c>
      <c r="D301" s="15">
        <f t="shared" si="21"/>
        <v>0</v>
      </c>
      <c r="E301" s="24">
        <f>IFERROR((VLOOKUP(C301,Données!E311:M323,9,0)),VLOOKUP(B301,Horaires,2,0))</f>
        <v>0</v>
      </c>
      <c r="F301" s="17"/>
      <c r="G301" s="17"/>
      <c r="H301" s="18"/>
      <c r="I301" s="17"/>
      <c r="J301" s="18"/>
      <c r="K301" s="18"/>
      <c r="L301" s="18"/>
      <c r="M301" s="18"/>
      <c r="N301" s="18"/>
      <c r="O301" s="18"/>
      <c r="P301" s="17"/>
      <c r="Q301" s="17"/>
    </row>
    <row r="302" spans="1:18">
      <c r="A302" s="35">
        <f t="shared" si="19"/>
        <v>2018</v>
      </c>
      <c r="B302" s="19" t="str">
        <f t="shared" si="22"/>
        <v>Dimanche</v>
      </c>
      <c r="C302" s="16">
        <f t="shared" si="20"/>
        <v>41939</v>
      </c>
      <c r="D302" s="15">
        <f t="shared" si="21"/>
        <v>0</v>
      </c>
      <c r="E302" s="24">
        <f>IFERROR((VLOOKUP(C302,Données!E312:M324,9,0)),VLOOKUP(B302,Horaires,2,0))</f>
        <v>0</v>
      </c>
      <c r="F302" s="17"/>
      <c r="G302" s="17"/>
      <c r="H302" s="18"/>
      <c r="I302" s="17"/>
      <c r="J302" s="18"/>
      <c r="K302" s="18"/>
      <c r="L302" s="18"/>
      <c r="M302" s="18"/>
      <c r="N302" s="18"/>
      <c r="O302" s="18"/>
      <c r="P302" s="17"/>
      <c r="Q302" s="17"/>
    </row>
    <row r="303" spans="1:18">
      <c r="A303" s="35">
        <f t="shared" si="19"/>
        <v>2018</v>
      </c>
      <c r="B303" s="19" t="str">
        <f t="shared" si="22"/>
        <v>Lundi</v>
      </c>
      <c r="C303" s="16">
        <f t="shared" si="20"/>
        <v>41940</v>
      </c>
      <c r="D303" s="15">
        <f t="shared" si="21"/>
        <v>0</v>
      </c>
      <c r="E303" s="24">
        <f>IFERROR((VLOOKUP(C303,Données!E313:M325,9,0)),VLOOKUP(B303,Horaires,2,0))</f>
        <v>0.32291666666666669</v>
      </c>
      <c r="F303" s="17"/>
      <c r="G303" s="17"/>
      <c r="H303" s="18"/>
      <c r="I303" s="17"/>
      <c r="J303" s="18"/>
      <c r="K303" s="18"/>
      <c r="L303" s="18"/>
      <c r="M303" s="18"/>
      <c r="N303" s="18"/>
      <c r="O303" s="18"/>
      <c r="P303" s="17"/>
      <c r="Q303" s="17"/>
      <c r="R303" t="s">
        <v>42</v>
      </c>
    </row>
    <row r="304" spans="1:18">
      <c r="A304" s="35">
        <f t="shared" si="19"/>
        <v>2018</v>
      </c>
      <c r="B304" s="19" t="str">
        <f t="shared" si="22"/>
        <v>Mardi</v>
      </c>
      <c r="C304" s="16">
        <f t="shared" si="20"/>
        <v>41941</v>
      </c>
      <c r="D304" s="15">
        <f t="shared" si="21"/>
        <v>0</v>
      </c>
      <c r="E304" s="24">
        <f>IFERROR((VLOOKUP(C304,Données!E314:M326,9,0)),VLOOKUP(B304,Horaires,2,0))</f>
        <v>0.32291666666666669</v>
      </c>
      <c r="F304" s="17"/>
      <c r="G304" s="17"/>
      <c r="H304" s="18"/>
      <c r="I304" s="17"/>
      <c r="J304" s="18"/>
      <c r="K304" s="18"/>
      <c r="L304" s="18"/>
      <c r="M304" s="18"/>
      <c r="N304" s="18"/>
      <c r="O304" s="18"/>
      <c r="P304" s="17"/>
      <c r="Q304" s="17"/>
    </row>
    <row r="305" spans="1:17">
      <c r="A305" s="35">
        <f t="shared" si="19"/>
        <v>2018</v>
      </c>
      <c r="B305" s="19" t="str">
        <f t="shared" si="22"/>
        <v>Mercredi</v>
      </c>
      <c r="C305" s="16">
        <f t="shared" si="20"/>
        <v>41942</v>
      </c>
      <c r="D305" s="15">
        <f t="shared" si="21"/>
        <v>0</v>
      </c>
      <c r="E305" s="24">
        <f>IFERROR((VLOOKUP(C305,Données!E315:M327,9,0)),VLOOKUP(B305,Horaires,2,0))</f>
        <v>0.32291666666666669</v>
      </c>
      <c r="F305" s="17"/>
      <c r="G305" s="17"/>
      <c r="H305" s="18"/>
      <c r="I305" s="17"/>
      <c r="J305" s="18"/>
      <c r="K305" s="18"/>
      <c r="L305" s="18"/>
      <c r="M305" s="18"/>
      <c r="N305" s="18"/>
      <c r="O305" s="18"/>
      <c r="P305" s="17"/>
      <c r="Q305" s="17"/>
    </row>
    <row r="306" spans="1:17">
      <c r="A306" s="35">
        <f t="shared" si="19"/>
        <v>2018</v>
      </c>
      <c r="B306" s="19" t="str">
        <f t="shared" si="22"/>
        <v>Jeudi</v>
      </c>
      <c r="C306" s="16">
        <f t="shared" si="20"/>
        <v>41943</v>
      </c>
      <c r="D306" s="15">
        <f t="shared" si="21"/>
        <v>0</v>
      </c>
      <c r="E306" s="24">
        <f>IFERROR((VLOOKUP(C306,Données!E316:M328,9,0)),VLOOKUP(B306,Horaires,2,0))</f>
        <v>0.32291666666666669</v>
      </c>
      <c r="F306" s="17"/>
      <c r="G306" s="17"/>
      <c r="H306" s="18"/>
      <c r="I306" s="17"/>
      <c r="J306" s="18"/>
      <c r="K306" s="18"/>
      <c r="L306" s="18"/>
      <c r="M306" s="18"/>
      <c r="N306" s="18"/>
      <c r="O306" s="18"/>
      <c r="P306" s="17"/>
      <c r="Q306" s="17"/>
    </row>
    <row r="307" spans="1:17">
      <c r="A307" s="35">
        <f t="shared" si="19"/>
        <v>2018</v>
      </c>
      <c r="B307" s="19" t="str">
        <f t="shared" si="22"/>
        <v>Vendredi</v>
      </c>
      <c r="C307" s="16">
        <f t="shared" si="20"/>
        <v>41944</v>
      </c>
      <c r="D307" s="15">
        <f t="shared" si="21"/>
        <v>0</v>
      </c>
      <c r="E307" s="24">
        <f>IFERROR((VLOOKUP(C307,Données!E317:M329,9,0)),VLOOKUP(B307,Horaires,2,0))</f>
        <v>0.16666666666666666</v>
      </c>
      <c r="F307" s="17"/>
      <c r="G307" s="17"/>
      <c r="H307" s="18"/>
      <c r="I307" s="17"/>
      <c r="J307" s="18"/>
      <c r="K307" s="18"/>
      <c r="L307" s="18"/>
      <c r="M307" s="18"/>
      <c r="N307" s="18"/>
      <c r="O307" s="18"/>
      <c r="P307" s="17"/>
      <c r="Q307" s="17"/>
    </row>
    <row r="308" spans="1:17">
      <c r="A308" s="35">
        <f t="shared" si="19"/>
        <v>2018</v>
      </c>
      <c r="B308" s="19" t="str">
        <f t="shared" si="22"/>
        <v>Samedi</v>
      </c>
      <c r="C308" s="16">
        <f t="shared" si="20"/>
        <v>41945</v>
      </c>
      <c r="D308" s="15">
        <f t="shared" si="21"/>
        <v>0</v>
      </c>
      <c r="E308" s="24">
        <f>IFERROR((VLOOKUP(C308,Données!E318:M330,9,0)),VLOOKUP(B308,Horaires,2,0))</f>
        <v>0</v>
      </c>
      <c r="F308" s="17"/>
      <c r="G308" s="17"/>
      <c r="H308" s="18"/>
      <c r="I308" s="17"/>
      <c r="J308" s="18"/>
      <c r="K308" s="18"/>
      <c r="L308" s="18"/>
      <c r="M308" s="18"/>
      <c r="N308" s="18"/>
      <c r="O308" s="18"/>
      <c r="P308" s="17"/>
      <c r="Q308" s="17"/>
    </row>
    <row r="309" spans="1:17">
      <c r="A309" s="35">
        <f t="shared" si="19"/>
        <v>2018</v>
      </c>
      <c r="B309" s="19" t="str">
        <f t="shared" si="22"/>
        <v>Dimanche</v>
      </c>
      <c r="C309" s="16">
        <f t="shared" si="20"/>
        <v>41946</v>
      </c>
      <c r="D309" s="15">
        <f t="shared" si="21"/>
        <v>0</v>
      </c>
      <c r="E309" s="24">
        <f>IFERROR((VLOOKUP(C309,Données!E319:M331,9,0)),VLOOKUP(B309,Horaires,2,0))</f>
        <v>0</v>
      </c>
      <c r="F309" s="17"/>
      <c r="G309" s="17"/>
      <c r="H309" s="18"/>
      <c r="I309" s="17"/>
      <c r="J309" s="18"/>
      <c r="K309" s="18"/>
      <c r="L309" s="18"/>
      <c r="M309" s="18"/>
      <c r="N309" s="18"/>
      <c r="O309" s="18"/>
      <c r="P309" s="17"/>
      <c r="Q309" s="17"/>
    </row>
    <row r="310" spans="1:17">
      <c r="A310" s="35">
        <f t="shared" si="19"/>
        <v>2018</v>
      </c>
      <c r="B310" s="19" t="str">
        <f t="shared" si="22"/>
        <v>Lundi</v>
      </c>
      <c r="C310" s="16">
        <f t="shared" si="20"/>
        <v>41947</v>
      </c>
      <c r="D310" s="15">
        <f t="shared" si="21"/>
        <v>0</v>
      </c>
      <c r="E310" s="24">
        <f>IFERROR((VLOOKUP(C310,Données!E320:M332,9,0)),VLOOKUP(B310,Horaires,2,0))</f>
        <v>0.32291666666666669</v>
      </c>
      <c r="F310" s="17"/>
      <c r="G310" s="17"/>
      <c r="H310" s="18"/>
      <c r="I310" s="17"/>
      <c r="J310" s="18"/>
      <c r="K310" s="18"/>
      <c r="L310" s="18"/>
      <c r="M310" s="18"/>
      <c r="N310" s="18"/>
      <c r="O310" s="18"/>
      <c r="P310" s="17"/>
      <c r="Q310" s="17"/>
    </row>
    <row r="311" spans="1:17">
      <c r="A311" s="35">
        <f t="shared" si="19"/>
        <v>2018</v>
      </c>
      <c r="B311" s="19" t="str">
        <f t="shared" si="22"/>
        <v>Mardi</v>
      </c>
      <c r="C311" s="16">
        <f t="shared" si="20"/>
        <v>41948</v>
      </c>
      <c r="D311" s="15">
        <f t="shared" si="21"/>
        <v>0</v>
      </c>
      <c r="E311" s="24">
        <f>IFERROR((VLOOKUP(C311,Données!E321:M333,9,0)),VLOOKUP(B311,Horaires,2,0))</f>
        <v>0.32291666666666669</v>
      </c>
      <c r="F311" s="17"/>
      <c r="G311" s="17"/>
      <c r="H311" s="18"/>
      <c r="I311" s="17"/>
      <c r="J311" s="18"/>
      <c r="K311" s="18"/>
      <c r="L311" s="18"/>
      <c r="M311" s="18"/>
      <c r="N311" s="18"/>
      <c r="O311" s="18"/>
      <c r="P311" s="17"/>
      <c r="Q311" s="17"/>
    </row>
    <row r="312" spans="1:17">
      <c r="A312" s="35">
        <f t="shared" si="19"/>
        <v>2018</v>
      </c>
      <c r="B312" s="19" t="str">
        <f t="shared" si="22"/>
        <v>Mercredi</v>
      </c>
      <c r="C312" s="16">
        <f t="shared" si="20"/>
        <v>41949</v>
      </c>
      <c r="D312" s="15">
        <f t="shared" si="21"/>
        <v>0</v>
      </c>
      <c r="E312" s="24">
        <f>IFERROR((VLOOKUP(C312,Données!E322:M334,9,0)),VLOOKUP(B312,Horaires,2,0))</f>
        <v>0.32291666666666669</v>
      </c>
      <c r="F312" s="17"/>
      <c r="G312" s="17"/>
      <c r="H312" s="18"/>
      <c r="I312" s="17"/>
      <c r="J312" s="18"/>
      <c r="K312" s="18"/>
      <c r="L312" s="18"/>
      <c r="M312" s="18"/>
      <c r="N312" s="18"/>
      <c r="O312" s="18"/>
      <c r="P312" s="17"/>
      <c r="Q312" s="17"/>
    </row>
    <row r="313" spans="1:17">
      <c r="A313" s="35">
        <f t="shared" si="19"/>
        <v>2018</v>
      </c>
      <c r="B313" s="19" t="str">
        <f t="shared" si="22"/>
        <v>Jeudi</v>
      </c>
      <c r="C313" s="16">
        <f t="shared" si="20"/>
        <v>41950</v>
      </c>
      <c r="D313" s="15">
        <f t="shared" si="21"/>
        <v>0</v>
      </c>
      <c r="E313" s="24">
        <f>IFERROR((VLOOKUP(C313,Données!E323:M335,9,0)),VLOOKUP(B313,Horaires,2,0))</f>
        <v>0.32291666666666669</v>
      </c>
      <c r="F313" s="17"/>
      <c r="G313" s="17"/>
      <c r="H313" s="18"/>
      <c r="I313" s="17"/>
      <c r="J313" s="18"/>
      <c r="K313" s="18"/>
      <c r="L313" s="18"/>
      <c r="M313" s="18"/>
      <c r="N313" s="18"/>
      <c r="O313" s="18"/>
      <c r="P313" s="17"/>
      <c r="Q313" s="17"/>
    </row>
    <row r="314" spans="1:17">
      <c r="A314" s="35">
        <f t="shared" si="19"/>
        <v>2018</v>
      </c>
      <c r="B314" s="19" t="str">
        <f t="shared" si="22"/>
        <v>Vendredi</v>
      </c>
      <c r="C314" s="16">
        <f t="shared" si="20"/>
        <v>41951</v>
      </c>
      <c r="D314" s="15">
        <f t="shared" si="21"/>
        <v>0</v>
      </c>
      <c r="E314" s="24">
        <f>IFERROR((VLOOKUP(C314,Données!E324:M336,9,0)),VLOOKUP(B314,Horaires,2,0))</f>
        <v>0.16666666666666666</v>
      </c>
      <c r="F314" s="17"/>
      <c r="G314" s="17"/>
      <c r="H314" s="18"/>
      <c r="I314" s="17"/>
      <c r="J314" s="18"/>
      <c r="K314" s="18"/>
      <c r="L314" s="18"/>
      <c r="M314" s="18"/>
      <c r="N314" s="18"/>
      <c r="O314" s="18"/>
      <c r="P314" s="17"/>
      <c r="Q314" s="17"/>
    </row>
    <row r="315" spans="1:17">
      <c r="A315" s="35">
        <f t="shared" si="19"/>
        <v>2018</v>
      </c>
      <c r="B315" s="19" t="str">
        <f t="shared" si="22"/>
        <v>Samedi</v>
      </c>
      <c r="C315" s="16">
        <f t="shared" si="20"/>
        <v>41952</v>
      </c>
      <c r="D315" s="15">
        <f t="shared" si="21"/>
        <v>0</v>
      </c>
      <c r="E315" s="24">
        <f>IFERROR((VLOOKUP(C315,Données!E325:M337,9,0)),VLOOKUP(B315,Horaires,2,0))</f>
        <v>0</v>
      </c>
      <c r="F315" s="17"/>
      <c r="G315" s="17"/>
      <c r="H315" s="18"/>
      <c r="I315" s="17"/>
      <c r="J315" s="18"/>
      <c r="K315" s="18"/>
      <c r="L315" s="18"/>
      <c r="M315" s="18"/>
      <c r="N315" s="18"/>
      <c r="O315" s="18"/>
      <c r="P315" s="17"/>
      <c r="Q315" s="17"/>
    </row>
    <row r="316" spans="1:17">
      <c r="A316" s="35">
        <f t="shared" si="19"/>
        <v>2018</v>
      </c>
      <c r="B316" s="19" t="str">
        <f t="shared" si="22"/>
        <v>Dimanche</v>
      </c>
      <c r="C316" s="16">
        <f t="shared" si="20"/>
        <v>41953</v>
      </c>
      <c r="D316" s="15">
        <f t="shared" si="21"/>
        <v>0</v>
      </c>
      <c r="E316" s="24">
        <f>IFERROR((VLOOKUP(C316,Données!E326:M338,9,0)),VLOOKUP(B316,Horaires,2,0))</f>
        <v>0</v>
      </c>
      <c r="F316" s="17"/>
      <c r="G316" s="17"/>
      <c r="H316" s="18"/>
      <c r="I316" s="17"/>
      <c r="J316" s="18"/>
      <c r="K316" s="18"/>
      <c r="L316" s="18"/>
      <c r="M316" s="18"/>
      <c r="N316" s="18"/>
      <c r="O316" s="18"/>
      <c r="P316" s="17"/>
      <c r="Q316" s="17"/>
    </row>
    <row r="317" spans="1:17">
      <c r="A317" s="35">
        <f t="shared" si="19"/>
        <v>2018</v>
      </c>
      <c r="B317" s="19" t="str">
        <f t="shared" si="22"/>
        <v>Lundi</v>
      </c>
      <c r="C317" s="16">
        <f t="shared" si="20"/>
        <v>41954</v>
      </c>
      <c r="D317" s="15">
        <f t="shared" si="21"/>
        <v>0</v>
      </c>
      <c r="E317" s="24">
        <f>IFERROR((VLOOKUP(C317,Données!E327:M339,9,0)),VLOOKUP(B317,Horaires,2,0))</f>
        <v>0.32291666666666669</v>
      </c>
      <c r="F317" s="17"/>
      <c r="G317" s="17"/>
      <c r="H317" s="18"/>
      <c r="I317" s="17"/>
      <c r="J317" s="18"/>
      <c r="K317" s="18"/>
      <c r="L317" s="18"/>
      <c r="M317" s="18"/>
      <c r="N317" s="18"/>
      <c r="O317" s="18"/>
      <c r="P317" s="17"/>
      <c r="Q317" s="17"/>
    </row>
    <row r="318" spans="1:17">
      <c r="A318" s="35">
        <f t="shared" si="19"/>
        <v>2018</v>
      </c>
      <c r="B318" s="19" t="str">
        <f t="shared" si="22"/>
        <v>Mardi</v>
      </c>
      <c r="C318" s="16">
        <f t="shared" si="20"/>
        <v>41955</v>
      </c>
      <c r="D318" s="15">
        <f t="shared" si="21"/>
        <v>0</v>
      </c>
      <c r="E318" s="24">
        <f>IFERROR((VLOOKUP(C318,Données!E328:M340,9,0)),VLOOKUP(B318,Horaires,2,0))</f>
        <v>0.32291666666666669</v>
      </c>
      <c r="F318" s="17"/>
      <c r="G318" s="17"/>
      <c r="H318" s="18"/>
      <c r="I318" s="17"/>
      <c r="J318" s="18"/>
      <c r="K318" s="18"/>
      <c r="L318" s="18"/>
      <c r="M318" s="18"/>
      <c r="N318" s="18"/>
      <c r="O318" s="18"/>
      <c r="P318" s="17"/>
      <c r="Q318" s="17"/>
    </row>
    <row r="319" spans="1:17">
      <c r="A319" s="35">
        <f t="shared" si="19"/>
        <v>2018</v>
      </c>
      <c r="B319" s="19" t="str">
        <f t="shared" si="22"/>
        <v>Mercredi</v>
      </c>
      <c r="C319" s="16">
        <f t="shared" si="20"/>
        <v>41956</v>
      </c>
      <c r="D319" s="15">
        <f t="shared" si="21"/>
        <v>0</v>
      </c>
      <c r="E319" s="24">
        <f>IFERROR((VLOOKUP(C319,Données!E329:M341,9,0)),VLOOKUP(B319,Horaires,2,0))</f>
        <v>0.32291666666666669</v>
      </c>
      <c r="F319" s="17"/>
      <c r="G319" s="17"/>
      <c r="H319" s="18"/>
      <c r="I319" s="17"/>
      <c r="J319" s="18"/>
      <c r="K319" s="18"/>
      <c r="L319" s="18"/>
      <c r="M319" s="18"/>
      <c r="N319" s="18"/>
      <c r="O319" s="18"/>
      <c r="P319" s="17"/>
      <c r="Q319" s="17"/>
    </row>
    <row r="320" spans="1:17">
      <c r="A320" s="35">
        <f t="shared" si="19"/>
        <v>2018</v>
      </c>
      <c r="B320" s="19" t="str">
        <f t="shared" si="22"/>
        <v>Jeudi</v>
      </c>
      <c r="C320" s="16">
        <f t="shared" si="20"/>
        <v>41957</v>
      </c>
      <c r="D320" s="15">
        <f t="shared" si="21"/>
        <v>0</v>
      </c>
      <c r="E320" s="24">
        <f>IFERROR((VLOOKUP(C320,Données!E330:M342,9,0)),VLOOKUP(B320,Horaires,2,0))</f>
        <v>0.32291666666666669</v>
      </c>
      <c r="F320" s="17"/>
      <c r="G320" s="17"/>
      <c r="H320" s="18"/>
      <c r="I320" s="17"/>
      <c r="J320" s="18"/>
      <c r="K320" s="18"/>
      <c r="L320" s="18"/>
      <c r="M320" s="18"/>
      <c r="N320" s="18"/>
      <c r="O320" s="18"/>
      <c r="P320" s="17"/>
      <c r="Q320" s="17"/>
    </row>
    <row r="321" spans="1:17">
      <c r="A321" s="35">
        <f t="shared" si="19"/>
        <v>2018</v>
      </c>
      <c r="B321" s="19" t="str">
        <f t="shared" si="22"/>
        <v>Vendredi</v>
      </c>
      <c r="C321" s="16">
        <f t="shared" si="20"/>
        <v>41958</v>
      </c>
      <c r="D321" s="15">
        <f t="shared" si="21"/>
        <v>0</v>
      </c>
      <c r="E321" s="24">
        <f>IFERROR((VLOOKUP(C321,Données!E331:M343,9,0)),VLOOKUP(B321,Horaires,2,0))</f>
        <v>0.16666666666666666</v>
      </c>
      <c r="F321" s="17"/>
      <c r="G321" s="17"/>
      <c r="H321" s="18"/>
      <c r="I321" s="17"/>
      <c r="J321" s="18"/>
      <c r="K321" s="18"/>
      <c r="L321" s="18"/>
      <c r="M321" s="18"/>
      <c r="N321" s="18"/>
      <c r="O321" s="18"/>
      <c r="P321" s="17"/>
      <c r="Q321" s="17"/>
    </row>
    <row r="322" spans="1:17">
      <c r="A322" s="35">
        <f t="shared" si="19"/>
        <v>2018</v>
      </c>
      <c r="B322" s="19" t="str">
        <f t="shared" si="22"/>
        <v>Samedi</v>
      </c>
      <c r="C322" s="16">
        <f t="shared" si="20"/>
        <v>41959</v>
      </c>
      <c r="D322" s="15">
        <f t="shared" si="21"/>
        <v>0</v>
      </c>
      <c r="E322" s="24">
        <f>IFERROR((VLOOKUP(C322,Données!E332:M344,9,0)),VLOOKUP(B322,Horaires,2,0))</f>
        <v>0</v>
      </c>
      <c r="F322" s="17"/>
      <c r="G322" s="17"/>
      <c r="H322" s="18"/>
      <c r="I322" s="17"/>
      <c r="J322" s="18"/>
      <c r="K322" s="18"/>
      <c r="L322" s="18"/>
      <c r="M322" s="18"/>
      <c r="N322" s="18"/>
      <c r="O322" s="18"/>
      <c r="P322" s="17"/>
      <c r="Q322" s="17"/>
    </row>
    <row r="323" spans="1:17">
      <c r="A323" s="35">
        <f t="shared" ref="A323:A366" si="23">YEAR(C323)</f>
        <v>2018</v>
      </c>
      <c r="B323" s="19" t="str">
        <f t="shared" si="22"/>
        <v>Dimanche</v>
      </c>
      <c r="C323" s="16">
        <f t="shared" si="20"/>
        <v>41960</v>
      </c>
      <c r="D323" s="15">
        <f t="shared" si="21"/>
        <v>0</v>
      </c>
      <c r="E323" s="24">
        <f>IFERROR((VLOOKUP(C323,Données!E333:M345,9,0)),VLOOKUP(B323,Horaires,2,0))</f>
        <v>0</v>
      </c>
      <c r="F323" s="17"/>
      <c r="G323" s="17"/>
      <c r="H323" s="18"/>
      <c r="I323" s="17"/>
      <c r="J323" s="18"/>
      <c r="K323" s="18"/>
      <c r="L323" s="18"/>
      <c r="M323" s="18"/>
      <c r="N323" s="18"/>
      <c r="O323" s="18"/>
      <c r="P323" s="17"/>
      <c r="Q323" s="17"/>
    </row>
    <row r="324" spans="1:17">
      <c r="A324" s="35">
        <f t="shared" si="23"/>
        <v>2018</v>
      </c>
      <c r="B324" s="19" t="str">
        <f t="shared" si="22"/>
        <v>Lundi</v>
      </c>
      <c r="C324" s="16">
        <f t="shared" ref="C324:C366" si="24">C323+1</f>
        <v>41961</v>
      </c>
      <c r="D324" s="15">
        <f t="shared" si="21"/>
        <v>0</v>
      </c>
      <c r="E324" s="24">
        <f>IFERROR((VLOOKUP(C324,Données!E334:M346,9,0)),VLOOKUP(B324,Horaires,2,0))</f>
        <v>0.32291666666666669</v>
      </c>
      <c r="F324" s="17"/>
      <c r="G324" s="17"/>
      <c r="H324" s="18"/>
      <c r="I324" s="17"/>
      <c r="J324" s="18"/>
      <c r="K324" s="18"/>
      <c r="L324" s="18"/>
      <c r="M324" s="18"/>
      <c r="N324" s="18"/>
      <c r="O324" s="18"/>
      <c r="P324" s="17"/>
      <c r="Q324" s="17"/>
    </row>
    <row r="325" spans="1:17">
      <c r="A325" s="35">
        <f t="shared" si="23"/>
        <v>2018</v>
      </c>
      <c r="B325" s="19" t="str">
        <f t="shared" si="22"/>
        <v>Mardi</v>
      </c>
      <c r="C325" s="16">
        <f t="shared" si="24"/>
        <v>41962</v>
      </c>
      <c r="D325" s="15">
        <f t="shared" si="21"/>
        <v>0</v>
      </c>
      <c r="E325" s="24">
        <f>IFERROR((VLOOKUP(C325,Données!E335:M347,9,0)),VLOOKUP(B325,Horaires,2,0))</f>
        <v>0.32291666666666669</v>
      </c>
      <c r="F325" s="17"/>
      <c r="G325" s="17"/>
      <c r="H325" s="18"/>
      <c r="I325" s="17"/>
      <c r="J325" s="18"/>
      <c r="K325" s="18"/>
      <c r="L325" s="18"/>
      <c r="M325" s="18"/>
      <c r="N325" s="18"/>
      <c r="O325" s="18"/>
      <c r="P325" s="17"/>
      <c r="Q325" s="17"/>
    </row>
    <row r="326" spans="1:17">
      <c r="A326" s="35">
        <f t="shared" si="23"/>
        <v>2018</v>
      </c>
      <c r="B326" s="19" t="str">
        <f t="shared" si="22"/>
        <v>Mercredi</v>
      </c>
      <c r="C326" s="16">
        <f t="shared" si="24"/>
        <v>41963</v>
      </c>
      <c r="D326" s="15">
        <f t="shared" si="21"/>
        <v>0</v>
      </c>
      <c r="E326" s="24">
        <f>IFERROR((VLOOKUP(C326,Données!E336:M348,9,0)),VLOOKUP(B326,Horaires,2,0))</f>
        <v>0.32291666666666669</v>
      </c>
      <c r="F326" s="17"/>
      <c r="G326" s="17"/>
      <c r="H326" s="18"/>
      <c r="I326" s="17"/>
      <c r="J326" s="18"/>
      <c r="K326" s="18"/>
      <c r="L326" s="18"/>
      <c r="M326" s="18"/>
      <c r="N326" s="18"/>
      <c r="O326" s="18"/>
      <c r="P326" s="17"/>
      <c r="Q326" s="17"/>
    </row>
    <row r="327" spans="1:17">
      <c r="A327" s="35">
        <f t="shared" si="23"/>
        <v>2018</v>
      </c>
      <c r="B327" s="19" t="str">
        <f t="shared" si="22"/>
        <v>Jeudi</v>
      </c>
      <c r="C327" s="16">
        <f t="shared" si="24"/>
        <v>41964</v>
      </c>
      <c r="D327" s="15">
        <f t="shared" si="21"/>
        <v>0</v>
      </c>
      <c r="E327" s="24">
        <f>IFERROR((VLOOKUP(C327,Données!E337:M349,9,0)),VLOOKUP(B327,Horaires,2,0))</f>
        <v>0.32291666666666669</v>
      </c>
      <c r="F327" s="17"/>
      <c r="G327" s="17"/>
      <c r="H327" s="18"/>
      <c r="I327" s="17"/>
      <c r="J327" s="18"/>
      <c r="K327" s="18"/>
      <c r="L327" s="18"/>
      <c r="M327" s="18"/>
      <c r="N327" s="18"/>
      <c r="O327" s="18"/>
      <c r="P327" s="17"/>
      <c r="Q327" s="17"/>
    </row>
    <row r="328" spans="1:17">
      <c r="A328" s="35">
        <f t="shared" si="23"/>
        <v>2018</v>
      </c>
      <c r="B328" s="19" t="str">
        <f t="shared" si="22"/>
        <v>Vendredi</v>
      </c>
      <c r="C328" s="16">
        <f t="shared" si="24"/>
        <v>41965</v>
      </c>
      <c r="D328" s="15">
        <f t="shared" si="21"/>
        <v>0</v>
      </c>
      <c r="E328" s="24">
        <f>IFERROR((VLOOKUP(C328,Données!E338:M350,9,0)),VLOOKUP(B328,Horaires,2,0))</f>
        <v>0.16666666666666666</v>
      </c>
      <c r="F328" s="17"/>
      <c r="G328" s="17"/>
      <c r="H328" s="18"/>
      <c r="I328" s="17"/>
      <c r="J328" s="18"/>
      <c r="K328" s="18"/>
      <c r="L328" s="18"/>
      <c r="M328" s="18"/>
      <c r="N328" s="18"/>
      <c r="O328" s="18"/>
      <c r="P328" s="17"/>
      <c r="Q328" s="17"/>
    </row>
    <row r="329" spans="1:17">
      <c r="A329" s="35">
        <f t="shared" si="23"/>
        <v>2018</v>
      </c>
      <c r="B329" s="19" t="str">
        <f t="shared" si="22"/>
        <v>Samedi</v>
      </c>
      <c r="C329" s="16">
        <f t="shared" si="24"/>
        <v>41966</v>
      </c>
      <c r="D329" s="15">
        <f t="shared" si="21"/>
        <v>0</v>
      </c>
      <c r="E329" s="24">
        <f>IFERROR((VLOOKUP(C329,Données!E339:M351,9,0)),VLOOKUP(B329,Horaires,2,0))</f>
        <v>0</v>
      </c>
      <c r="F329" s="17"/>
      <c r="G329" s="17"/>
      <c r="H329" s="18"/>
      <c r="I329" s="17"/>
      <c r="J329" s="18"/>
      <c r="K329" s="18"/>
      <c r="L329" s="18"/>
      <c r="M329" s="18"/>
      <c r="N329" s="18"/>
      <c r="O329" s="18"/>
      <c r="P329" s="17"/>
      <c r="Q329" s="17"/>
    </row>
    <row r="330" spans="1:17">
      <c r="A330" s="35">
        <f t="shared" si="23"/>
        <v>2018</v>
      </c>
      <c r="B330" s="19" t="str">
        <f t="shared" si="22"/>
        <v>Dimanche</v>
      </c>
      <c r="C330" s="16">
        <f t="shared" si="24"/>
        <v>41967</v>
      </c>
      <c r="D330" s="15">
        <f t="shared" si="21"/>
        <v>0</v>
      </c>
      <c r="E330" s="24">
        <f>IFERROR((VLOOKUP(C330,Données!E340:M352,9,0)),VLOOKUP(B330,Horaires,2,0))</f>
        <v>0</v>
      </c>
      <c r="F330" s="17"/>
      <c r="G330" s="17"/>
      <c r="H330" s="18"/>
      <c r="I330" s="17"/>
      <c r="J330" s="18"/>
      <c r="K330" s="18"/>
      <c r="L330" s="18"/>
      <c r="M330" s="18"/>
      <c r="N330" s="18"/>
      <c r="O330" s="18"/>
      <c r="P330" s="17"/>
      <c r="Q330" s="17"/>
    </row>
    <row r="331" spans="1:17">
      <c r="A331" s="35">
        <f t="shared" si="23"/>
        <v>2018</v>
      </c>
      <c r="B331" s="19" t="str">
        <f t="shared" si="22"/>
        <v>Lundi</v>
      </c>
      <c r="C331" s="16">
        <f t="shared" si="24"/>
        <v>41968</v>
      </c>
      <c r="D331" s="15">
        <f t="shared" si="21"/>
        <v>0</v>
      </c>
      <c r="E331" s="24">
        <f>IFERROR((VLOOKUP(C331,Données!E341:M353,9,0)),VLOOKUP(B331,Horaires,2,0))</f>
        <v>0.32291666666666669</v>
      </c>
      <c r="F331" s="17"/>
      <c r="G331" s="17"/>
      <c r="H331" s="18"/>
      <c r="I331" s="17"/>
      <c r="J331" s="18"/>
      <c r="K331" s="18"/>
      <c r="L331" s="18"/>
      <c r="M331" s="18"/>
      <c r="N331" s="18"/>
      <c r="O331" s="18"/>
      <c r="P331" s="17"/>
      <c r="Q331" s="17"/>
    </row>
    <row r="332" spans="1:17">
      <c r="A332" s="35">
        <f t="shared" si="23"/>
        <v>2018</v>
      </c>
      <c r="B332" s="19" t="str">
        <f t="shared" si="22"/>
        <v>Mardi</v>
      </c>
      <c r="C332" s="16">
        <f t="shared" si="24"/>
        <v>41969</v>
      </c>
      <c r="D332" s="15">
        <f t="shared" si="21"/>
        <v>0</v>
      </c>
      <c r="E332" s="24">
        <f>IFERROR((VLOOKUP(C332,Données!E342:M354,9,0)),VLOOKUP(B332,Horaires,2,0))</f>
        <v>0.32291666666666669</v>
      </c>
      <c r="F332" s="17"/>
      <c r="G332" s="17"/>
      <c r="H332" s="18"/>
      <c r="I332" s="17"/>
      <c r="J332" s="18"/>
      <c r="K332" s="18"/>
      <c r="L332" s="18"/>
      <c r="M332" s="18"/>
      <c r="N332" s="18"/>
      <c r="O332" s="18"/>
      <c r="P332" s="17"/>
      <c r="Q332" s="17"/>
    </row>
    <row r="333" spans="1:17">
      <c r="A333" s="35">
        <f t="shared" si="23"/>
        <v>2018</v>
      </c>
      <c r="B333" s="19" t="str">
        <f t="shared" si="22"/>
        <v>Mercredi</v>
      </c>
      <c r="C333" s="16">
        <f t="shared" si="24"/>
        <v>41970</v>
      </c>
      <c r="D333" s="15">
        <f t="shared" si="21"/>
        <v>0</v>
      </c>
      <c r="E333" s="24">
        <f>IFERROR((VLOOKUP(C333,Données!E343:M355,9,0)),VLOOKUP(B333,Horaires,2,0))</f>
        <v>0.32291666666666669</v>
      </c>
      <c r="F333" s="17"/>
      <c r="G333" s="17"/>
      <c r="H333" s="18"/>
      <c r="I333" s="17"/>
      <c r="J333" s="18"/>
      <c r="K333" s="18"/>
      <c r="L333" s="18"/>
      <c r="M333" s="18"/>
      <c r="N333" s="18"/>
      <c r="O333" s="18"/>
      <c r="P333" s="17"/>
      <c r="Q333" s="17"/>
    </row>
    <row r="334" spans="1:17">
      <c r="A334" s="35">
        <f t="shared" si="23"/>
        <v>2018</v>
      </c>
      <c r="B334" s="19" t="str">
        <f t="shared" si="22"/>
        <v>Jeudi</v>
      </c>
      <c r="C334" s="16">
        <f t="shared" si="24"/>
        <v>41971</v>
      </c>
      <c r="D334" s="15">
        <f t="shared" si="21"/>
        <v>0</v>
      </c>
      <c r="E334" s="24">
        <f>IFERROR((VLOOKUP(C334,Données!E344:M356,9,0)),VLOOKUP(B334,Horaires,2,0))</f>
        <v>0.32291666666666669</v>
      </c>
      <c r="F334" s="17"/>
      <c r="G334" s="17"/>
      <c r="H334" s="18"/>
      <c r="I334" s="17"/>
      <c r="J334" s="18"/>
      <c r="K334" s="18"/>
      <c r="L334" s="18"/>
      <c r="M334" s="18"/>
      <c r="N334" s="18"/>
      <c r="O334" s="18"/>
      <c r="P334" s="17"/>
      <c r="Q334" s="17"/>
    </row>
    <row r="335" spans="1:17">
      <c r="A335" s="35">
        <f t="shared" si="23"/>
        <v>2018</v>
      </c>
      <c r="B335" s="19" t="str">
        <f t="shared" si="22"/>
        <v>Vendredi</v>
      </c>
      <c r="C335" s="16">
        <f t="shared" si="24"/>
        <v>41972</v>
      </c>
      <c r="D335" s="15">
        <f t="shared" si="21"/>
        <v>0</v>
      </c>
      <c r="E335" s="24">
        <f>IFERROR((VLOOKUP(C335,Données!E345:M357,9,0)),VLOOKUP(B335,Horaires,2,0))</f>
        <v>0.16666666666666666</v>
      </c>
      <c r="F335" s="17"/>
      <c r="G335" s="17"/>
      <c r="H335" s="18"/>
      <c r="I335" s="17"/>
      <c r="J335" s="18"/>
      <c r="K335" s="18"/>
      <c r="L335" s="18"/>
      <c r="M335" s="18"/>
      <c r="N335" s="18"/>
      <c r="O335" s="18"/>
      <c r="P335" s="17"/>
      <c r="Q335" s="17"/>
    </row>
    <row r="336" spans="1:17">
      <c r="A336" s="35">
        <f t="shared" si="23"/>
        <v>2018</v>
      </c>
      <c r="B336" s="19" t="str">
        <f t="shared" si="22"/>
        <v>Samedi</v>
      </c>
      <c r="C336" s="16">
        <f t="shared" si="24"/>
        <v>41973</v>
      </c>
      <c r="D336" s="15">
        <f t="shared" si="21"/>
        <v>0</v>
      </c>
      <c r="E336" s="24">
        <f>IFERROR((VLOOKUP(C336,Données!E346:M358,9,0)),VLOOKUP(B336,Horaires,2,0))</f>
        <v>0</v>
      </c>
      <c r="F336" s="17"/>
      <c r="G336" s="17"/>
      <c r="H336" s="18"/>
      <c r="I336" s="17"/>
      <c r="J336" s="18"/>
      <c r="K336" s="18"/>
      <c r="L336" s="18"/>
      <c r="M336" s="18"/>
      <c r="N336" s="18"/>
      <c r="O336" s="18"/>
      <c r="P336" s="17"/>
      <c r="Q336" s="17"/>
    </row>
    <row r="337" spans="1:17">
      <c r="A337" s="35">
        <f t="shared" si="23"/>
        <v>2018</v>
      </c>
      <c r="B337" s="19" t="str">
        <f t="shared" si="22"/>
        <v>Dimanche</v>
      </c>
      <c r="C337" s="16">
        <f t="shared" si="24"/>
        <v>41974</v>
      </c>
      <c r="D337" s="15">
        <f t="shared" si="21"/>
        <v>0</v>
      </c>
      <c r="E337" s="24">
        <f>IFERROR((VLOOKUP(C337,Données!E347:M359,9,0)),VLOOKUP(B337,Horaires,2,0))</f>
        <v>0</v>
      </c>
      <c r="F337" s="17"/>
      <c r="G337" s="17"/>
      <c r="H337" s="18"/>
      <c r="I337" s="17"/>
      <c r="J337" s="18"/>
      <c r="K337" s="18"/>
      <c r="L337" s="18"/>
      <c r="M337" s="18"/>
      <c r="N337" s="18"/>
      <c r="O337" s="18"/>
      <c r="P337" s="17"/>
      <c r="Q337" s="17"/>
    </row>
    <row r="338" spans="1:17">
      <c r="A338" s="35">
        <f t="shared" si="23"/>
        <v>2018</v>
      </c>
      <c r="B338" s="19" t="str">
        <f t="shared" si="22"/>
        <v>Lundi</v>
      </c>
      <c r="C338" s="16">
        <f t="shared" si="24"/>
        <v>41975</v>
      </c>
      <c r="D338" s="15">
        <f t="shared" si="21"/>
        <v>0</v>
      </c>
      <c r="E338" s="24">
        <f>IFERROR((VLOOKUP(C338,Données!E348:M360,9,0)),VLOOKUP(B338,Horaires,2,0))</f>
        <v>0.32291666666666669</v>
      </c>
      <c r="F338" s="17"/>
      <c r="G338" s="17"/>
      <c r="H338" s="18"/>
      <c r="I338" s="17"/>
      <c r="J338" s="18"/>
      <c r="K338" s="18"/>
      <c r="L338" s="18"/>
      <c r="M338" s="18"/>
      <c r="N338" s="18"/>
      <c r="O338" s="18"/>
      <c r="P338" s="17"/>
      <c r="Q338" s="17"/>
    </row>
    <row r="339" spans="1:17">
      <c r="A339" s="35">
        <f t="shared" si="23"/>
        <v>2018</v>
      </c>
      <c r="B339" s="19" t="str">
        <f t="shared" si="22"/>
        <v>Mardi</v>
      </c>
      <c r="C339" s="16">
        <f t="shared" si="24"/>
        <v>41976</v>
      </c>
      <c r="D339" s="15">
        <f t="shared" si="21"/>
        <v>0</v>
      </c>
      <c r="E339" s="24">
        <f>IFERROR((VLOOKUP(C339,Données!E349:M361,9,0)),VLOOKUP(B339,Horaires,2,0))</f>
        <v>0.32291666666666669</v>
      </c>
      <c r="F339" s="17"/>
      <c r="G339" s="17"/>
      <c r="H339" s="18"/>
      <c r="I339" s="17"/>
      <c r="J339" s="18"/>
      <c r="K339" s="18"/>
      <c r="L339" s="18"/>
      <c r="M339" s="18"/>
      <c r="N339" s="18"/>
      <c r="O339" s="18"/>
      <c r="P339" s="17"/>
      <c r="Q339" s="17"/>
    </row>
    <row r="340" spans="1:17">
      <c r="A340" s="35">
        <f t="shared" si="23"/>
        <v>2018</v>
      </c>
      <c r="B340" s="19" t="str">
        <f t="shared" si="22"/>
        <v>Mercredi</v>
      </c>
      <c r="C340" s="16">
        <f t="shared" si="24"/>
        <v>41977</v>
      </c>
      <c r="D340" s="15">
        <f t="shared" si="21"/>
        <v>0</v>
      </c>
      <c r="E340" s="24">
        <f>IFERROR((VLOOKUP(C340,Données!E350:M362,9,0)),VLOOKUP(B340,Horaires,2,0))</f>
        <v>0.32291666666666669</v>
      </c>
      <c r="F340" s="17"/>
      <c r="G340" s="17"/>
      <c r="H340" s="18"/>
      <c r="I340" s="17"/>
      <c r="J340" s="18"/>
      <c r="K340" s="18"/>
      <c r="L340" s="18"/>
      <c r="M340" s="18"/>
      <c r="N340" s="18"/>
      <c r="O340" s="18"/>
      <c r="P340" s="17"/>
      <c r="Q340" s="17"/>
    </row>
    <row r="341" spans="1:17">
      <c r="A341" s="35">
        <f t="shared" si="23"/>
        <v>2018</v>
      </c>
      <c r="B341" s="19" t="str">
        <f t="shared" si="22"/>
        <v>Jeudi</v>
      </c>
      <c r="C341" s="16">
        <f t="shared" si="24"/>
        <v>41978</v>
      </c>
      <c r="D341" s="15">
        <f t="shared" si="21"/>
        <v>0</v>
      </c>
      <c r="E341" s="24">
        <f>IFERROR((VLOOKUP(C341,Données!E351:M363,9,0)),VLOOKUP(B341,Horaires,2,0))</f>
        <v>0.32291666666666669</v>
      </c>
      <c r="F341" s="17"/>
      <c r="G341" s="17"/>
      <c r="H341" s="18"/>
      <c r="I341" s="17"/>
      <c r="J341" s="18"/>
      <c r="K341" s="18"/>
      <c r="L341" s="18"/>
      <c r="M341" s="18"/>
      <c r="N341" s="18"/>
      <c r="O341" s="18"/>
      <c r="P341" s="17"/>
      <c r="Q341" s="17"/>
    </row>
    <row r="342" spans="1:17">
      <c r="A342" s="35">
        <f t="shared" si="23"/>
        <v>2018</v>
      </c>
      <c r="B342" s="19" t="str">
        <f t="shared" si="22"/>
        <v>Vendredi</v>
      </c>
      <c r="C342" s="16">
        <f t="shared" si="24"/>
        <v>41979</v>
      </c>
      <c r="D342" s="15">
        <f t="shared" si="21"/>
        <v>0</v>
      </c>
      <c r="E342" s="24">
        <f>IFERROR((VLOOKUP(C342,Données!E352:M364,9,0)),VLOOKUP(B342,Horaires,2,0))</f>
        <v>0.16666666666666666</v>
      </c>
      <c r="F342" s="17"/>
      <c r="G342" s="17"/>
      <c r="H342" s="18"/>
      <c r="I342" s="17"/>
      <c r="J342" s="18"/>
      <c r="K342" s="18"/>
      <c r="L342" s="18"/>
      <c r="M342" s="18"/>
      <c r="N342" s="18"/>
      <c r="O342" s="18"/>
      <c r="P342" s="17"/>
      <c r="Q342" s="17"/>
    </row>
    <row r="343" spans="1:17">
      <c r="A343" s="35">
        <f t="shared" si="23"/>
        <v>2018</v>
      </c>
      <c r="B343" s="19" t="str">
        <f t="shared" si="22"/>
        <v>Samedi</v>
      </c>
      <c r="C343" s="16">
        <f t="shared" si="24"/>
        <v>41980</v>
      </c>
      <c r="D343" s="15">
        <f t="shared" si="21"/>
        <v>0</v>
      </c>
      <c r="E343" s="24">
        <f>IFERROR((VLOOKUP(C343,Données!E353:M365,9,0)),VLOOKUP(B343,Horaires,2,0))</f>
        <v>0</v>
      </c>
      <c r="F343" s="17"/>
      <c r="G343" s="17"/>
      <c r="H343" s="18"/>
      <c r="I343" s="17"/>
      <c r="J343" s="18"/>
      <c r="K343" s="18"/>
      <c r="L343" s="18"/>
      <c r="M343" s="18"/>
      <c r="N343" s="18"/>
      <c r="O343" s="18"/>
      <c r="P343" s="17"/>
      <c r="Q343" s="17"/>
    </row>
    <row r="344" spans="1:17">
      <c r="A344" s="35">
        <f t="shared" si="23"/>
        <v>2018</v>
      </c>
      <c r="B344" s="19" t="str">
        <f t="shared" si="22"/>
        <v>Dimanche</v>
      </c>
      <c r="C344" s="16">
        <f t="shared" si="24"/>
        <v>41981</v>
      </c>
      <c r="D344" s="15">
        <f t="shared" si="21"/>
        <v>0</v>
      </c>
      <c r="E344" s="24">
        <f>IFERROR((VLOOKUP(C344,Données!E354:M366,9,0)),VLOOKUP(B344,Horaires,2,0))</f>
        <v>0</v>
      </c>
      <c r="F344" s="17"/>
      <c r="G344" s="17"/>
      <c r="H344" s="18"/>
      <c r="I344" s="17"/>
      <c r="J344" s="18"/>
      <c r="K344" s="18"/>
      <c r="L344" s="18"/>
      <c r="M344" s="18"/>
      <c r="N344" s="18"/>
      <c r="O344" s="18"/>
      <c r="P344" s="17"/>
      <c r="Q344" s="17"/>
    </row>
    <row r="345" spans="1:17">
      <c r="A345" s="35">
        <f t="shared" si="23"/>
        <v>2018</v>
      </c>
      <c r="B345" s="19" t="str">
        <f t="shared" si="22"/>
        <v>Lundi</v>
      </c>
      <c r="C345" s="16">
        <f t="shared" si="24"/>
        <v>41982</v>
      </c>
      <c r="D345" s="15">
        <f t="shared" si="21"/>
        <v>0</v>
      </c>
      <c r="E345" s="24">
        <f>IFERROR((VLOOKUP(C345,Données!E355:M367,9,0)),VLOOKUP(B345,Horaires,2,0))</f>
        <v>0.32291666666666669</v>
      </c>
      <c r="F345" s="17"/>
      <c r="G345" s="17"/>
      <c r="H345" s="18"/>
      <c r="I345" s="17"/>
      <c r="J345" s="18"/>
      <c r="K345" s="18"/>
      <c r="L345" s="18"/>
      <c r="M345" s="18"/>
      <c r="N345" s="18"/>
      <c r="O345" s="18"/>
      <c r="P345" s="17"/>
      <c r="Q345" s="17"/>
    </row>
    <row r="346" spans="1:17">
      <c r="A346" s="35">
        <f t="shared" si="23"/>
        <v>2018</v>
      </c>
      <c r="B346" s="19" t="str">
        <f t="shared" si="22"/>
        <v>Mardi</v>
      </c>
      <c r="C346" s="16">
        <f t="shared" si="24"/>
        <v>41983</v>
      </c>
      <c r="D346" s="15">
        <f t="shared" si="21"/>
        <v>0</v>
      </c>
      <c r="E346" s="24">
        <f>IFERROR((VLOOKUP(C346,Données!E356:M368,9,0)),VLOOKUP(B346,Horaires,2,0))</f>
        <v>0.32291666666666669</v>
      </c>
      <c r="F346" s="17"/>
      <c r="G346" s="17"/>
      <c r="H346" s="18"/>
      <c r="I346" s="17"/>
      <c r="J346" s="18"/>
      <c r="K346" s="18"/>
      <c r="L346" s="18"/>
      <c r="M346" s="18"/>
      <c r="N346" s="18"/>
      <c r="O346" s="18"/>
      <c r="P346" s="17"/>
      <c r="Q346" s="17"/>
    </row>
    <row r="347" spans="1:17">
      <c r="A347" s="35">
        <f t="shared" si="23"/>
        <v>2018</v>
      </c>
      <c r="B347" s="19" t="str">
        <f t="shared" si="22"/>
        <v>Mercredi</v>
      </c>
      <c r="C347" s="16">
        <f t="shared" si="24"/>
        <v>41984</v>
      </c>
      <c r="D347" s="15">
        <f t="shared" si="21"/>
        <v>0</v>
      </c>
      <c r="E347" s="24">
        <f>IFERROR((VLOOKUP(C347,Données!E357:M369,9,0)),VLOOKUP(B347,Horaires,2,0))</f>
        <v>0.32291666666666669</v>
      </c>
      <c r="F347" s="17"/>
      <c r="G347" s="17"/>
      <c r="H347" s="18"/>
      <c r="I347" s="17"/>
      <c r="J347" s="18"/>
      <c r="K347" s="18"/>
      <c r="L347" s="18"/>
      <c r="M347" s="18"/>
      <c r="N347" s="18"/>
      <c r="O347" s="18"/>
      <c r="P347" s="17"/>
      <c r="Q347" s="17"/>
    </row>
    <row r="348" spans="1:17">
      <c r="A348" s="35">
        <f t="shared" si="23"/>
        <v>2018</v>
      </c>
      <c r="B348" s="19" t="str">
        <f t="shared" si="22"/>
        <v>Jeudi</v>
      </c>
      <c r="C348" s="16">
        <f t="shared" si="24"/>
        <v>41985</v>
      </c>
      <c r="D348" s="15">
        <f t="shared" si="21"/>
        <v>0</v>
      </c>
      <c r="E348" s="24">
        <f>IFERROR((VLOOKUP(C348,Données!E358:M370,9,0)),VLOOKUP(B348,Horaires,2,0))</f>
        <v>0.32291666666666669</v>
      </c>
      <c r="F348" s="17"/>
      <c r="G348" s="17"/>
      <c r="H348" s="18"/>
      <c r="I348" s="17"/>
      <c r="J348" s="18"/>
      <c r="K348" s="18"/>
      <c r="L348" s="18"/>
      <c r="M348" s="18"/>
      <c r="N348" s="18"/>
      <c r="O348" s="18"/>
      <c r="P348" s="17"/>
      <c r="Q348" s="17"/>
    </row>
    <row r="349" spans="1:17">
      <c r="A349" s="35">
        <f t="shared" si="23"/>
        <v>2018</v>
      </c>
      <c r="B349" s="19" t="str">
        <f t="shared" si="22"/>
        <v>Vendredi</v>
      </c>
      <c r="C349" s="16">
        <f t="shared" si="24"/>
        <v>41986</v>
      </c>
      <c r="D349" s="15">
        <f t="shared" si="21"/>
        <v>0</v>
      </c>
      <c r="E349" s="24">
        <f>IFERROR((VLOOKUP(C349,Données!E359:M371,9,0)),VLOOKUP(B349,Horaires,2,0))</f>
        <v>0.16666666666666666</v>
      </c>
      <c r="F349" s="17"/>
      <c r="G349" s="17"/>
      <c r="H349" s="18"/>
      <c r="I349" s="17"/>
      <c r="J349" s="18"/>
      <c r="K349" s="18"/>
      <c r="L349" s="18"/>
      <c r="M349" s="18"/>
      <c r="N349" s="18"/>
      <c r="O349" s="18"/>
      <c r="P349" s="17"/>
      <c r="Q349" s="17"/>
    </row>
    <row r="350" spans="1:17">
      <c r="A350" s="35">
        <f t="shared" si="23"/>
        <v>2018</v>
      </c>
      <c r="B350" s="19" t="str">
        <f t="shared" si="22"/>
        <v>Samedi</v>
      </c>
      <c r="C350" s="16">
        <f t="shared" si="24"/>
        <v>41987</v>
      </c>
      <c r="D350" s="15">
        <f t="shared" si="21"/>
        <v>0</v>
      </c>
      <c r="E350" s="24">
        <f>IFERROR((VLOOKUP(C350,Données!E360:M372,9,0)),VLOOKUP(B350,Horaires,2,0))</f>
        <v>0</v>
      </c>
      <c r="F350" s="17"/>
      <c r="G350" s="17"/>
      <c r="H350" s="18"/>
      <c r="I350" s="17"/>
      <c r="J350" s="18"/>
      <c r="K350" s="18"/>
      <c r="L350" s="18"/>
      <c r="M350" s="18"/>
      <c r="N350" s="18"/>
      <c r="O350" s="18"/>
      <c r="P350" s="17"/>
      <c r="Q350" s="17"/>
    </row>
    <row r="351" spans="1:17">
      <c r="A351" s="35">
        <f t="shared" si="23"/>
        <v>2018</v>
      </c>
      <c r="B351" s="19" t="str">
        <f t="shared" si="22"/>
        <v>Dimanche</v>
      </c>
      <c r="C351" s="16">
        <f t="shared" si="24"/>
        <v>41988</v>
      </c>
      <c r="D351" s="15">
        <f t="shared" si="21"/>
        <v>0</v>
      </c>
      <c r="E351" s="24">
        <f>IFERROR((VLOOKUP(C351,Données!E361:M373,9,0)),VLOOKUP(B351,Horaires,2,0))</f>
        <v>0</v>
      </c>
      <c r="F351" s="17"/>
      <c r="G351" s="17"/>
      <c r="H351" s="18"/>
      <c r="I351" s="17"/>
      <c r="J351" s="18"/>
      <c r="K351" s="18"/>
      <c r="L351" s="18"/>
      <c r="M351" s="18"/>
      <c r="N351" s="18"/>
      <c r="O351" s="18"/>
      <c r="P351" s="17"/>
      <c r="Q351" s="17"/>
    </row>
    <row r="352" spans="1:17">
      <c r="A352" s="35">
        <f t="shared" si="23"/>
        <v>2018</v>
      </c>
      <c r="B352" s="19" t="str">
        <f t="shared" si="22"/>
        <v>Lundi</v>
      </c>
      <c r="C352" s="16">
        <f t="shared" si="24"/>
        <v>41989</v>
      </c>
      <c r="D352" s="15">
        <f t="shared" si="21"/>
        <v>0</v>
      </c>
      <c r="E352" s="24">
        <f>IFERROR((VLOOKUP(C352,Données!E362:M374,9,0)),VLOOKUP(B352,Horaires,2,0))</f>
        <v>0.32291666666666669</v>
      </c>
      <c r="F352" s="17"/>
      <c r="G352" s="17"/>
      <c r="H352" s="18"/>
      <c r="I352" s="17"/>
      <c r="J352" s="18"/>
      <c r="K352" s="18"/>
      <c r="L352" s="18"/>
      <c r="M352" s="18"/>
      <c r="N352" s="18"/>
      <c r="O352" s="18"/>
      <c r="P352" s="17"/>
      <c r="Q352" s="17"/>
    </row>
    <row r="353" spans="1:17">
      <c r="A353" s="35">
        <f t="shared" si="23"/>
        <v>2018</v>
      </c>
      <c r="B353" s="19" t="str">
        <f t="shared" si="22"/>
        <v>Mardi</v>
      </c>
      <c r="C353" s="16">
        <f t="shared" si="24"/>
        <v>41990</v>
      </c>
      <c r="D353" s="15">
        <f t="shared" ref="D353:D366" si="25">IF(H353&lt;=0,0,1)</f>
        <v>0</v>
      </c>
      <c r="E353" s="24">
        <f>IFERROR((VLOOKUP(C353,Données!E363:M375,9,0)),VLOOKUP(B353,Horaires,2,0))</f>
        <v>0.32291666666666669</v>
      </c>
      <c r="F353" s="17"/>
      <c r="G353" s="17"/>
      <c r="H353" s="18"/>
      <c r="I353" s="17"/>
      <c r="J353" s="18"/>
      <c r="K353" s="18"/>
      <c r="L353" s="18"/>
      <c r="M353" s="18"/>
      <c r="N353" s="18"/>
      <c r="O353" s="18"/>
      <c r="P353" s="17"/>
      <c r="Q353" s="17"/>
    </row>
    <row r="354" spans="1:17">
      <c r="A354" s="35">
        <f t="shared" si="23"/>
        <v>2018</v>
      </c>
      <c r="B354" s="19" t="str">
        <f t="shared" si="22"/>
        <v>Mercredi</v>
      </c>
      <c r="C354" s="16">
        <f t="shared" si="24"/>
        <v>41991</v>
      </c>
      <c r="D354" s="15">
        <f t="shared" si="25"/>
        <v>0</v>
      </c>
      <c r="E354" s="24">
        <f>IFERROR((VLOOKUP(C354,Données!E364:M376,9,0)),VLOOKUP(B354,Horaires,2,0))</f>
        <v>0.32291666666666669</v>
      </c>
      <c r="F354" s="17"/>
      <c r="G354" s="17"/>
      <c r="H354" s="18"/>
      <c r="I354" s="17"/>
      <c r="J354" s="18"/>
      <c r="K354" s="18"/>
      <c r="L354" s="18"/>
      <c r="M354" s="18"/>
      <c r="N354" s="18"/>
      <c r="O354" s="18"/>
      <c r="P354" s="17"/>
      <c r="Q354" s="17"/>
    </row>
    <row r="355" spans="1:17">
      <c r="A355" s="35">
        <f t="shared" si="23"/>
        <v>2018</v>
      </c>
      <c r="B355" s="19" t="str">
        <f t="shared" si="22"/>
        <v>Jeudi</v>
      </c>
      <c r="C355" s="16">
        <f t="shared" si="24"/>
        <v>41992</v>
      </c>
      <c r="D355" s="15">
        <f t="shared" si="25"/>
        <v>0</v>
      </c>
      <c r="E355" s="24">
        <f>IFERROR((VLOOKUP(C355,Données!E365:M377,9,0)),VLOOKUP(B355,Horaires,2,0))</f>
        <v>0.32291666666666669</v>
      </c>
      <c r="F355" s="17"/>
      <c r="G355" s="17"/>
      <c r="H355" s="18"/>
      <c r="I355" s="17"/>
      <c r="J355" s="18"/>
      <c r="K355" s="18"/>
      <c r="L355" s="18"/>
      <c r="M355" s="18"/>
      <c r="N355" s="18"/>
      <c r="O355" s="18"/>
      <c r="P355" s="17"/>
      <c r="Q355" s="17"/>
    </row>
    <row r="356" spans="1:17">
      <c r="A356" s="35">
        <f t="shared" si="23"/>
        <v>2018</v>
      </c>
      <c r="B356" s="19" t="str">
        <f t="shared" si="22"/>
        <v>Vendredi</v>
      </c>
      <c r="C356" s="16">
        <f t="shared" si="24"/>
        <v>41993</v>
      </c>
      <c r="D356" s="15">
        <f t="shared" si="25"/>
        <v>0</v>
      </c>
      <c r="E356" s="24">
        <f>IFERROR((VLOOKUP(C356,Données!E366:M378,9,0)),VLOOKUP(B356,Horaires,2,0))</f>
        <v>0.16666666666666666</v>
      </c>
      <c r="F356" s="17"/>
      <c r="G356" s="17"/>
      <c r="H356" s="18"/>
      <c r="I356" s="17"/>
      <c r="J356" s="18"/>
      <c r="K356" s="18"/>
      <c r="L356" s="18"/>
      <c r="M356" s="18"/>
      <c r="N356" s="18"/>
      <c r="O356" s="18"/>
      <c r="P356" s="17"/>
      <c r="Q356" s="17"/>
    </row>
    <row r="357" spans="1:17">
      <c r="A357" s="35">
        <f t="shared" si="23"/>
        <v>2018</v>
      </c>
      <c r="B357" s="19" t="str">
        <f t="shared" si="22"/>
        <v>Samedi</v>
      </c>
      <c r="C357" s="16">
        <f t="shared" si="24"/>
        <v>41994</v>
      </c>
      <c r="D357" s="15">
        <f t="shared" si="25"/>
        <v>0</v>
      </c>
      <c r="E357" s="24">
        <f>IFERROR((VLOOKUP(C357,Données!E367:M379,9,0)),VLOOKUP(B357,Horaires,2,0))</f>
        <v>0</v>
      </c>
      <c r="F357" s="17"/>
      <c r="G357" s="17"/>
      <c r="H357" s="18"/>
      <c r="I357" s="17"/>
      <c r="J357" s="18"/>
      <c r="K357" s="18"/>
      <c r="L357" s="18"/>
      <c r="M357" s="18"/>
      <c r="N357" s="18"/>
      <c r="O357" s="18"/>
      <c r="P357" s="17"/>
      <c r="Q357" s="17"/>
    </row>
    <row r="358" spans="1:17">
      <c r="A358" s="35">
        <f t="shared" si="23"/>
        <v>2018</v>
      </c>
      <c r="B358" s="19" t="str">
        <f t="shared" si="22"/>
        <v>Dimanche</v>
      </c>
      <c r="C358" s="16">
        <f t="shared" si="24"/>
        <v>41995</v>
      </c>
      <c r="D358" s="15">
        <f t="shared" si="25"/>
        <v>0</v>
      </c>
      <c r="E358" s="24">
        <f>IFERROR((VLOOKUP(C358,Données!E368:M380,9,0)),VLOOKUP(B358,Horaires,2,0))</f>
        <v>0</v>
      </c>
      <c r="F358" s="17"/>
      <c r="G358" s="17"/>
      <c r="H358" s="18"/>
      <c r="I358" s="17"/>
      <c r="J358" s="18"/>
      <c r="K358" s="18"/>
      <c r="L358" s="18"/>
      <c r="M358" s="18"/>
      <c r="N358" s="18"/>
      <c r="O358" s="18"/>
      <c r="P358" s="17"/>
      <c r="Q358" s="17"/>
    </row>
    <row r="359" spans="1:17">
      <c r="A359" s="35">
        <f t="shared" si="23"/>
        <v>2018</v>
      </c>
      <c r="B359" s="19" t="str">
        <f t="shared" si="22"/>
        <v>Lundi</v>
      </c>
      <c r="C359" s="16">
        <f t="shared" si="24"/>
        <v>41996</v>
      </c>
      <c r="D359" s="15">
        <f t="shared" si="25"/>
        <v>0</v>
      </c>
      <c r="E359" s="24">
        <f>IFERROR((VLOOKUP(C359,Données!E369:M381,9,0)),VLOOKUP(B359,Horaires,2,0))</f>
        <v>0.32291666666666669</v>
      </c>
      <c r="F359" s="17"/>
      <c r="G359" s="17"/>
      <c r="H359" s="18"/>
      <c r="I359" s="17"/>
      <c r="J359" s="18"/>
      <c r="K359" s="18"/>
      <c r="L359" s="18"/>
      <c r="M359" s="18"/>
      <c r="N359" s="18"/>
      <c r="O359" s="18"/>
      <c r="P359" s="17"/>
      <c r="Q359" s="17"/>
    </row>
    <row r="360" spans="1:17">
      <c r="A360" s="35">
        <f t="shared" si="23"/>
        <v>2018</v>
      </c>
      <c r="B360" s="19" t="str">
        <f t="shared" si="22"/>
        <v>Mardi</v>
      </c>
      <c r="C360" s="16">
        <f t="shared" si="24"/>
        <v>41997</v>
      </c>
      <c r="D360" s="15">
        <f t="shared" si="25"/>
        <v>0</v>
      </c>
      <c r="E360" s="24">
        <f>IFERROR((VLOOKUP(C360,Données!E370:M382,9,0)),VLOOKUP(B360,Horaires,2,0))</f>
        <v>0.32291666666666669</v>
      </c>
      <c r="F360" s="17"/>
      <c r="G360" s="17"/>
      <c r="H360" s="18"/>
      <c r="I360" s="17"/>
      <c r="J360" s="18"/>
      <c r="K360" s="18"/>
      <c r="L360" s="18"/>
      <c r="M360" s="18"/>
      <c r="N360" s="18"/>
      <c r="O360" s="18"/>
      <c r="P360" s="17"/>
      <c r="Q360" s="17"/>
    </row>
    <row r="361" spans="1:17">
      <c r="A361" s="35">
        <f t="shared" si="23"/>
        <v>2018</v>
      </c>
      <c r="B361" s="19" t="str">
        <f t="shared" ref="B361:B366" si="26">CHOOSE(WEEKDAY(C361),"Dimanche","Lundi","Mardi","Mercredi","Jeudi","Vendredi","Samedi")</f>
        <v>Mercredi</v>
      </c>
      <c r="C361" s="16">
        <f t="shared" si="24"/>
        <v>41998</v>
      </c>
      <c r="D361" s="15">
        <f t="shared" si="25"/>
        <v>0</v>
      </c>
      <c r="E361" s="24">
        <f>IFERROR((VLOOKUP(C361,Données!E371:M383,9,0)),VLOOKUP(B361,Horaires,2,0))</f>
        <v>0.32291666666666669</v>
      </c>
      <c r="F361" s="17"/>
      <c r="G361" s="17"/>
      <c r="H361" s="18"/>
      <c r="I361" s="17"/>
      <c r="J361" s="18"/>
      <c r="K361" s="18"/>
      <c r="L361" s="18"/>
      <c r="M361" s="18"/>
      <c r="N361" s="18"/>
      <c r="O361" s="18"/>
      <c r="P361" s="17"/>
      <c r="Q361" s="17"/>
    </row>
    <row r="362" spans="1:17">
      <c r="A362" s="35">
        <f t="shared" si="23"/>
        <v>2018</v>
      </c>
      <c r="B362" s="19" t="str">
        <f t="shared" si="26"/>
        <v>Jeudi</v>
      </c>
      <c r="C362" s="16">
        <f t="shared" si="24"/>
        <v>41999</v>
      </c>
      <c r="D362" s="15">
        <f t="shared" si="25"/>
        <v>0</v>
      </c>
      <c r="E362" s="24">
        <f>IFERROR((VLOOKUP(C362,Données!E372:M384,9,0)),VLOOKUP(B362,Horaires,2,0))</f>
        <v>0.32291666666666669</v>
      </c>
      <c r="F362" s="17"/>
      <c r="G362" s="17"/>
      <c r="H362" s="18"/>
      <c r="I362" s="17"/>
      <c r="J362" s="18"/>
      <c r="K362" s="18"/>
      <c r="L362" s="18"/>
      <c r="M362" s="18"/>
      <c r="N362" s="18"/>
      <c r="O362" s="18"/>
      <c r="P362" s="17"/>
      <c r="Q362" s="17"/>
    </row>
    <row r="363" spans="1:17">
      <c r="A363" s="35">
        <f t="shared" si="23"/>
        <v>2018</v>
      </c>
      <c r="B363" s="19" t="str">
        <f t="shared" si="26"/>
        <v>Vendredi</v>
      </c>
      <c r="C363" s="16">
        <f t="shared" si="24"/>
        <v>42000</v>
      </c>
      <c r="D363" s="15">
        <f t="shared" si="25"/>
        <v>0</v>
      </c>
      <c r="E363" s="24">
        <f>IFERROR((VLOOKUP(C363,Données!E373:M385,9,0)),VLOOKUP(B363,Horaires,2,0))</f>
        <v>0.16666666666666666</v>
      </c>
      <c r="F363" s="17"/>
      <c r="G363" s="17"/>
      <c r="H363" s="18"/>
      <c r="I363" s="17"/>
      <c r="J363" s="18"/>
      <c r="K363" s="18"/>
      <c r="L363" s="18"/>
      <c r="M363" s="18"/>
      <c r="N363" s="18"/>
      <c r="O363" s="18"/>
      <c r="P363" s="17"/>
      <c r="Q363" s="17"/>
    </row>
    <row r="364" spans="1:17">
      <c r="A364" s="35">
        <f t="shared" si="23"/>
        <v>2018</v>
      </c>
      <c r="B364" s="19" t="str">
        <f t="shared" si="26"/>
        <v>Samedi</v>
      </c>
      <c r="C364" s="16">
        <f t="shared" si="24"/>
        <v>42001</v>
      </c>
      <c r="D364" s="15">
        <f t="shared" si="25"/>
        <v>0</v>
      </c>
      <c r="E364" s="24">
        <f>IFERROR((VLOOKUP(C364,Données!E374:M386,9,0)),VLOOKUP(B364,Horaires,2,0))</f>
        <v>0</v>
      </c>
      <c r="F364" s="17"/>
      <c r="G364" s="17"/>
      <c r="H364" s="18"/>
      <c r="I364" s="17"/>
      <c r="J364" s="18"/>
      <c r="K364" s="18"/>
      <c r="L364" s="18"/>
      <c r="M364" s="18"/>
      <c r="N364" s="18"/>
      <c r="O364" s="18"/>
      <c r="P364" s="17"/>
      <c r="Q364" s="17"/>
    </row>
    <row r="365" spans="1:17">
      <c r="A365" s="35">
        <f t="shared" si="23"/>
        <v>2018</v>
      </c>
      <c r="B365" s="19" t="str">
        <f t="shared" si="26"/>
        <v>Dimanche</v>
      </c>
      <c r="C365" s="16">
        <f t="shared" si="24"/>
        <v>42002</v>
      </c>
      <c r="D365" s="15">
        <f t="shared" si="25"/>
        <v>0</v>
      </c>
      <c r="E365" s="24">
        <f>IFERROR((VLOOKUP(C365,Données!E375:M387,9,0)),VLOOKUP(B365,Horaires,2,0))</f>
        <v>0</v>
      </c>
      <c r="F365" s="17"/>
      <c r="G365" s="17"/>
      <c r="H365" s="18"/>
      <c r="I365" s="17"/>
      <c r="J365" s="18"/>
      <c r="K365" s="18"/>
      <c r="L365" s="18"/>
      <c r="M365" s="18"/>
      <c r="N365" s="18"/>
      <c r="O365" s="18"/>
      <c r="P365" s="17"/>
      <c r="Q365" s="17"/>
    </row>
    <row r="366" spans="1:17">
      <c r="A366" s="35">
        <f t="shared" si="23"/>
        <v>2018</v>
      </c>
      <c r="B366" s="19" t="str">
        <f t="shared" si="26"/>
        <v>Lundi</v>
      </c>
      <c r="C366" s="16">
        <f t="shared" si="24"/>
        <v>42003</v>
      </c>
      <c r="D366" s="15">
        <f t="shared" si="25"/>
        <v>0</v>
      </c>
      <c r="E366" s="24">
        <f>IFERROR((VLOOKUP(C366,Données!E376:M388,9,0)),VLOOKUP(B366,Horaires,2,0))</f>
        <v>0.32291666666666669</v>
      </c>
      <c r="F366" s="17"/>
      <c r="G366" s="17"/>
      <c r="H366" s="18"/>
      <c r="I366" s="17"/>
      <c r="J366" s="18"/>
      <c r="K366" s="18"/>
      <c r="L366" s="18"/>
      <c r="M366" s="18"/>
      <c r="N366" s="18"/>
      <c r="O366" s="18"/>
      <c r="P366" s="17"/>
      <c r="Q366" s="17"/>
    </row>
    <row r="367" spans="1:17" ht="18.75">
      <c r="A367" s="53" t="s">
        <v>45</v>
      </c>
      <c r="B367" s="53"/>
      <c r="C367" s="53"/>
      <c r="D367" s="53"/>
      <c r="E367" s="24" t="e">
        <f>IFERROR((VLOOKUP(C367,Données!E377:M389,9,0)),VLOOKUP(B367,Horaires,2,0))</f>
        <v>#N/A</v>
      </c>
      <c r="F367" s="36">
        <f t="shared" ref="F367:Q367" si="27">SUM(F2:F366)</f>
        <v>0</v>
      </c>
      <c r="G367" s="36">
        <f t="shared" si="27"/>
        <v>0</v>
      </c>
      <c r="H367" s="36">
        <f t="shared" si="27"/>
        <v>0</v>
      </c>
      <c r="I367" s="36">
        <f t="shared" si="27"/>
        <v>0</v>
      </c>
      <c r="J367" s="36">
        <f t="shared" si="27"/>
        <v>0</v>
      </c>
      <c r="K367" s="36">
        <f t="shared" si="27"/>
        <v>0</v>
      </c>
      <c r="L367" s="36">
        <f t="shared" si="27"/>
        <v>0</v>
      </c>
      <c r="M367" s="36">
        <f t="shared" si="27"/>
        <v>0</v>
      </c>
      <c r="N367" s="36">
        <f t="shared" si="27"/>
        <v>0</v>
      </c>
      <c r="O367" s="36">
        <f t="shared" si="27"/>
        <v>0</v>
      </c>
      <c r="P367" s="36">
        <f t="shared" si="27"/>
        <v>0</v>
      </c>
      <c r="Q367" s="36">
        <f t="shared" si="27"/>
        <v>0</v>
      </c>
    </row>
  </sheetData>
  <mergeCells count="1">
    <mergeCell ref="A367:D367"/>
  </mergeCells>
  <conditionalFormatting sqref="B2:B366 D2:D366">
    <cfRule type="expression" dxfId="263" priority="67">
      <formula>$P2&lt;&gt;""</formula>
    </cfRule>
  </conditionalFormatting>
  <conditionalFormatting sqref="I2:Q32 B2:G32 B33:E91 K33:M91 O33:Q91 K92:Q121 K122:M135 O122:Q135 I92:I213 K136:Q204 K205:M213 I214:M223 O205:Q223 I224:I244 K224:Q244 I61:J91 I245:Q305 I306:I335 M306:Q335 K306:K335 B92:G366 I336:Q366 E3:E367">
    <cfRule type="expression" dxfId="262" priority="68">
      <formula>$B2="Dimanche"</formula>
    </cfRule>
  </conditionalFormatting>
  <conditionalFormatting sqref="H2:H60 H92:H366">
    <cfRule type="expression" dxfId="261" priority="64">
      <formula>$B2="Dimanche"</formula>
    </cfRule>
    <cfRule type="expression" dxfId="260" priority="65">
      <formula>$B2="Samedi"</formula>
    </cfRule>
  </conditionalFormatting>
  <conditionalFormatting sqref="I2:Q32 B2:G32 B33:E91 K33:M91 O33:Q91 K92:Q121 K122:M135 O122:Q135 I92:I213 K136:Q204 K205:M213 I214:M223 O205:Q223 I224:I244 K224:Q244 I245:Q305 I306:I335 M306:Q335 K306:K335 B92:G366 I336:Q366 E3:E367">
    <cfRule type="expression" dxfId="259" priority="71">
      <formula>$B2="Samedi"</formula>
    </cfRule>
  </conditionalFormatting>
  <conditionalFormatting sqref="B2:Q32 H33:H60 B33:E91 K33:M91 O33:Q91 K92:Q121 K122:M135 O122:Q135 B92:I213 K136:Q204 K205:M213 B214:M223 O205:Q223 B224:I244 K224:Q244 B245:Q305 B306:I335 M306:Q335 K306:K335 B336:Q366 E3:E367">
    <cfRule type="expression" dxfId="258" priority="70">
      <formula>COUNTIF(Jours_fériés,$C2)=1</formula>
    </cfRule>
  </conditionalFormatting>
  <conditionalFormatting sqref="F34:G60">
    <cfRule type="expression" dxfId="257" priority="61">
      <formula>$B34="Dimanche"</formula>
    </cfRule>
    <cfRule type="expression" dxfId="256" priority="62">
      <formula>$B34="Samedi"</formula>
    </cfRule>
  </conditionalFormatting>
  <conditionalFormatting sqref="F33:G33 I61:J91">
    <cfRule type="expression" dxfId="255" priority="58">
      <formula>COUNTIF(Jours_fériés,$C33)=1</formula>
    </cfRule>
    <cfRule type="expression" dxfId="254" priority="60">
      <formula>$B33="Samedi"</formula>
    </cfRule>
  </conditionalFormatting>
  <conditionalFormatting sqref="F33:G33">
    <cfRule type="expression" dxfId="253" priority="59">
      <formula>$B33="Dimanche"</formula>
    </cfRule>
  </conditionalFormatting>
  <conditionalFormatting sqref="I34:J60">
    <cfRule type="expression" dxfId="252" priority="56">
      <formula>$B34="Dimanche"</formula>
    </cfRule>
    <cfRule type="expression" dxfId="251" priority="57">
      <formula>$B34="Samedi"</formula>
    </cfRule>
  </conditionalFormatting>
  <conditionalFormatting sqref="I33:J33">
    <cfRule type="expression" dxfId="250" priority="53">
      <formula>COUNTIF(Jours_fériés,$C33)=1</formula>
    </cfRule>
    <cfRule type="expression" dxfId="249" priority="55">
      <formula>$B33="Samedi"</formula>
    </cfRule>
  </conditionalFormatting>
  <conditionalFormatting sqref="I33:J33">
    <cfRule type="expression" dxfId="248" priority="54">
      <formula>$B33="Dimanche"</formula>
    </cfRule>
  </conditionalFormatting>
  <conditionalFormatting sqref="F61:G91">
    <cfRule type="expression" dxfId="247" priority="50">
      <formula>COUNTIF(Jours_fériés,$C61)=1</formula>
    </cfRule>
    <cfRule type="expression" dxfId="246" priority="52">
      <formula>$B61="Samedi"</formula>
    </cfRule>
  </conditionalFormatting>
  <conditionalFormatting sqref="F61:G91">
    <cfRule type="expression" dxfId="245" priority="51">
      <formula>$B61="Dimanche"</formula>
    </cfRule>
  </conditionalFormatting>
  <conditionalFormatting sqref="H61:H91">
    <cfRule type="expression" dxfId="244" priority="47">
      <formula>$B61="Dimanche"</formula>
    </cfRule>
    <cfRule type="expression" dxfId="243" priority="48">
      <formula>$B61="Samedi"</formula>
    </cfRule>
  </conditionalFormatting>
  <conditionalFormatting sqref="H61:H91">
    <cfRule type="expression" dxfId="242" priority="49">
      <formula>COUNTIF(Jours_fériés,$C61)=1</formula>
    </cfRule>
  </conditionalFormatting>
  <conditionalFormatting sqref="N34:N60">
    <cfRule type="expression" dxfId="241" priority="45">
      <formula>$B34="Dimanche"</formula>
    </cfRule>
    <cfRule type="expression" dxfId="240" priority="46">
      <formula>$B34="Samedi"</formula>
    </cfRule>
  </conditionalFormatting>
  <conditionalFormatting sqref="N33">
    <cfRule type="expression" dxfId="239" priority="42">
      <formula>COUNTIF(Jours_fériés,$C33)=1</formula>
    </cfRule>
    <cfRule type="expression" dxfId="238" priority="44">
      <formula>$B33="Samedi"</formula>
    </cfRule>
  </conditionalFormatting>
  <conditionalFormatting sqref="N33">
    <cfRule type="expression" dxfId="237" priority="43">
      <formula>$B33="Dimanche"</formula>
    </cfRule>
  </conditionalFormatting>
  <conditionalFormatting sqref="N61:N91">
    <cfRule type="expression" dxfId="236" priority="39">
      <formula>COUNTIF(Jours_fériés,$C61)=1</formula>
    </cfRule>
    <cfRule type="expression" dxfId="235" priority="41">
      <formula>$B61="Samedi"</formula>
    </cfRule>
  </conditionalFormatting>
  <conditionalFormatting sqref="N61:N91">
    <cfRule type="expression" dxfId="234" priority="40">
      <formula>$B61="Dimanche"</formula>
    </cfRule>
  </conditionalFormatting>
  <conditionalFormatting sqref="J92:J121">
    <cfRule type="expression" dxfId="233" priority="36">
      <formula>$B92="Dimanche"</formula>
    </cfRule>
    <cfRule type="expression" dxfId="232" priority="37">
      <formula>$B92="Samedi"</formula>
    </cfRule>
  </conditionalFormatting>
  <conditionalFormatting sqref="J92:J121">
    <cfRule type="expression" dxfId="231" priority="38">
      <formula>COUNTIF(Jours_fériés,$C92)=1</formula>
    </cfRule>
  </conditionalFormatting>
  <conditionalFormatting sqref="J122:J152">
    <cfRule type="expression" dxfId="230" priority="33">
      <formula>$B122="Dimanche"</formula>
    </cfRule>
    <cfRule type="expression" dxfId="229" priority="34">
      <formula>$B122="Samedi"</formula>
    </cfRule>
  </conditionalFormatting>
  <conditionalFormatting sqref="J122:J152">
    <cfRule type="expression" dxfId="228" priority="35">
      <formula>COUNTIF(Jours_fériés,$C122)=1</formula>
    </cfRule>
  </conditionalFormatting>
  <conditionalFormatting sqref="J224:J244">
    <cfRule type="expression" dxfId="227" priority="9">
      <formula>$B224="Dimanche"</formula>
    </cfRule>
    <cfRule type="expression" dxfId="226" priority="10">
      <formula>$B224="Samedi"</formula>
    </cfRule>
  </conditionalFormatting>
  <conditionalFormatting sqref="N122:N135">
    <cfRule type="expression" dxfId="225" priority="30">
      <formula>$B122="Dimanche"</formula>
    </cfRule>
    <cfRule type="expression" dxfId="224" priority="31">
      <formula>$B122="Samedi"</formula>
    </cfRule>
  </conditionalFormatting>
  <conditionalFormatting sqref="N122:N135">
    <cfRule type="expression" dxfId="223" priority="32">
      <formula>COUNTIF(Jours_fériés,$C122)=1</formula>
    </cfRule>
  </conditionalFormatting>
  <conditionalFormatting sqref="J153:J182">
    <cfRule type="expression" dxfId="222" priority="27">
      <formula>$B153="Dimanche"</formula>
    </cfRule>
    <cfRule type="expression" dxfId="221" priority="28">
      <formula>$B153="Samedi"</formula>
    </cfRule>
  </conditionalFormatting>
  <conditionalFormatting sqref="J153:J182">
    <cfRule type="expression" dxfId="220" priority="29">
      <formula>COUNTIF(Jours_fériés,$C153)=1</formula>
    </cfRule>
  </conditionalFormatting>
  <conditionalFormatting sqref="J183:J213">
    <cfRule type="expression" dxfId="219" priority="24">
      <formula>$B183="Dimanche"</formula>
    </cfRule>
    <cfRule type="expression" dxfId="218" priority="25">
      <formula>$B183="Samedi"</formula>
    </cfRule>
  </conditionalFormatting>
  <conditionalFormatting sqref="J183:J213">
    <cfRule type="expression" dxfId="217" priority="26">
      <formula>COUNTIF(Jours_fériés,$C183)=1</formula>
    </cfRule>
  </conditionalFormatting>
  <conditionalFormatting sqref="N210:N213">
    <cfRule type="expression" dxfId="216" priority="21">
      <formula>$B210="Dimanche"</formula>
    </cfRule>
    <cfRule type="expression" dxfId="215" priority="22">
      <formula>$B210="Samedi"</formula>
    </cfRule>
  </conditionalFormatting>
  <conditionalFormatting sqref="N210:N213">
    <cfRule type="expression" dxfId="214" priority="23">
      <formula>COUNTIF(Jours_fériés,$C210)=1</formula>
    </cfRule>
  </conditionalFormatting>
  <conditionalFormatting sqref="N205:N209">
    <cfRule type="expression" dxfId="213" priority="18">
      <formula>$B205="Dimanche"</formula>
    </cfRule>
    <cfRule type="expression" dxfId="212" priority="19">
      <formula>$B205="Samedi"</formula>
    </cfRule>
  </conditionalFormatting>
  <conditionalFormatting sqref="N205:N209">
    <cfRule type="expression" dxfId="211" priority="20">
      <formula>COUNTIF(Jours_fériés,$C205)=1</formula>
    </cfRule>
  </conditionalFormatting>
  <conditionalFormatting sqref="N214:N223">
    <cfRule type="expression" dxfId="210" priority="15">
      <formula>$B214="Dimanche"</formula>
    </cfRule>
    <cfRule type="expression" dxfId="209" priority="16">
      <formula>$B214="Samedi"</formula>
    </cfRule>
  </conditionalFormatting>
  <conditionalFormatting sqref="N214:N223">
    <cfRule type="expression" dxfId="208" priority="17">
      <formula>COUNTIF(Jours_fériés,$C214)=1</formula>
    </cfRule>
  </conditionalFormatting>
  <conditionalFormatting sqref="J224:J244">
    <cfRule type="expression" dxfId="207" priority="11">
      <formula>COUNTIF(Jours_fériés,$C224)=1</formula>
    </cfRule>
  </conditionalFormatting>
  <conditionalFormatting sqref="L306:L335">
    <cfRule type="expression" dxfId="206" priority="6">
      <formula>$A306="Dimanche"</formula>
    </cfRule>
  </conditionalFormatting>
  <conditionalFormatting sqref="L306:L335">
    <cfRule type="expression" dxfId="205" priority="8">
      <formula>$A306="Samedi"</formula>
    </cfRule>
  </conditionalFormatting>
  <conditionalFormatting sqref="L306:L335">
    <cfRule type="expression" dxfId="204" priority="7">
      <formula>COUNTIF(Jours_fériés,$B306)=1</formula>
    </cfRule>
  </conditionalFormatting>
  <conditionalFormatting sqref="J306:J335">
    <cfRule type="expression" dxfId="203" priority="2">
      <formula>$A306="Dimanche"</formula>
    </cfRule>
  </conditionalFormatting>
  <conditionalFormatting sqref="J306:J335">
    <cfRule type="expression" dxfId="202" priority="4">
      <formula>$A306="Samedi"</formula>
    </cfRule>
  </conditionalFormatting>
  <conditionalFormatting sqref="J306:J335">
    <cfRule type="expression" dxfId="201" priority="3">
      <formula>COUNTIF(Jours_fériés,$B306)=1</formula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6" id="{4AC3E909-41C8-40C6-BACA-722266445D1A}">
            <xm:f>COUNTIF(Données!$E$12:$L$24,$C2)=1</xm:f>
            <x14:dxf>
              <font>
                <b/>
                <i/>
                <color rgb="FF0070C0"/>
              </font>
              <fill>
                <patternFill patternType="none">
                  <bgColor auto="1"/>
                </patternFill>
              </fill>
            </x14:dxf>
          </x14:cfRule>
          <xm:sqref>B2:Q32 H33:H60 B33:E91 K33:M91 O33:Q91 K92:Q121 K122:M135 O122:Q135 B92:I213 K136:Q204 K205:M213 B214:M223 O205:Q223 B224:I244 K224:Q244 B245:Q305 B306:I335 M306:Q335 K306:K335 B336:Q366 E3:E366</xm:sqref>
        </x14:conditionalFormatting>
        <x14:conditionalFormatting xmlns:xm="http://schemas.microsoft.com/office/excel/2006/main">
          <x14:cfRule type="expression" priority="69" id="{81DD1EF2-441F-4835-9B81-5D5A8AF1A53D}">
            <xm:f>COUNTIF(Données!$E$12:$E$24,$C2)=1</xm:f>
            <x14:dxf>
              <font>
                <b val="0"/>
                <i/>
                <color rgb="FFCC0000"/>
              </font>
              <fill>
                <patternFill patternType="solid">
                  <bgColor theme="0"/>
                </patternFill>
              </fill>
            </x14:dxf>
          </x14:cfRule>
          <xm:sqref>M2:P366 B2:E366</xm:sqref>
        </x14:conditionalFormatting>
        <x14:conditionalFormatting xmlns:xm="http://schemas.microsoft.com/office/excel/2006/main">
          <x14:cfRule type="expression" priority="5" id="{72A8B37E-A84B-4275-8FEB-94A330A4958F}">
            <xm:f>COUNTIF([2]Données!#REF!,$B306)=1</xm:f>
            <x14:dxf>
              <font>
                <b/>
                <i/>
                <color rgb="FF0070C0"/>
              </font>
              <fill>
                <patternFill patternType="none">
                  <bgColor auto="1"/>
                </patternFill>
              </fill>
            </x14:dxf>
          </x14:cfRule>
          <xm:sqref>L306:L335</xm:sqref>
        </x14:conditionalFormatting>
        <x14:conditionalFormatting xmlns:xm="http://schemas.microsoft.com/office/excel/2006/main">
          <x14:cfRule type="expression" priority="1" id="{5A80FC8D-424B-4C19-91F0-8D80284631E9}">
            <xm:f>COUNTIF([2]Données!#REF!,$B306)=1</xm:f>
            <x14:dxf>
              <font>
                <b/>
                <i/>
                <color rgb="FF0070C0"/>
              </font>
              <fill>
                <patternFill patternType="none">
                  <bgColor auto="1"/>
                </patternFill>
              </fill>
            </x14:dxf>
          </x14:cfRule>
          <xm:sqref>J306:J335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R367"/>
  <sheetViews>
    <sheetView zoomScale="80" zoomScaleNormal="80" workbookViewId="0">
      <pane ySplit="1" topLeftCell="A2" activePane="bottomLeft" state="frozen"/>
      <selection activeCell="E2" sqref="E2:E367"/>
      <selection pane="bottomLeft" activeCell="E2" sqref="E2:E367"/>
    </sheetView>
  </sheetViews>
  <sheetFormatPr baseColWidth="10" defaultColWidth="9.140625" defaultRowHeight="15"/>
  <cols>
    <col min="1" max="1" width="9.85546875" style="34" bestFit="1" customWidth="1"/>
    <col min="2" max="2" width="10.42578125" style="34" bestFit="1" customWidth="1"/>
    <col min="3" max="3" width="21.7109375" style="34" bestFit="1" customWidth="1"/>
    <col min="4" max="4" width="10.85546875" style="34" bestFit="1" customWidth="1"/>
    <col min="5" max="10" width="14.5703125" style="34" customWidth="1"/>
    <col min="11" max="14" width="10.85546875" style="34" customWidth="1"/>
    <col min="15" max="15" width="14.28515625" style="34" customWidth="1"/>
    <col min="16" max="17" width="10.85546875" style="34" customWidth="1"/>
    <col min="18" max="16384" width="9.140625" style="34"/>
  </cols>
  <sheetData>
    <row r="1" spans="1:17" ht="48.75" customHeight="1">
      <c r="A1" s="33" t="s">
        <v>43</v>
      </c>
      <c r="B1" s="25" t="s">
        <v>41</v>
      </c>
      <c r="C1" s="25" t="s">
        <v>22</v>
      </c>
      <c r="D1" s="26" t="s">
        <v>23</v>
      </c>
      <c r="E1" s="27" t="s">
        <v>24</v>
      </c>
      <c r="F1" s="28" t="s">
        <v>31</v>
      </c>
      <c r="G1" s="28" t="s">
        <v>32</v>
      </c>
      <c r="H1" s="29" t="s">
        <v>33</v>
      </c>
      <c r="I1" s="28" t="s">
        <v>34</v>
      </c>
      <c r="J1" s="29" t="s">
        <v>35</v>
      </c>
      <c r="K1" s="30" t="s">
        <v>25</v>
      </c>
      <c r="L1" s="30" t="s">
        <v>44</v>
      </c>
      <c r="M1" s="31" t="s">
        <v>26</v>
      </c>
      <c r="N1" s="30" t="s">
        <v>27</v>
      </c>
      <c r="O1" s="31" t="s">
        <v>28</v>
      </c>
      <c r="P1" s="32" t="s">
        <v>29</v>
      </c>
      <c r="Q1" s="32" t="s">
        <v>30</v>
      </c>
    </row>
    <row r="2" spans="1:17">
      <c r="A2" s="35">
        <f>YEAR(C2)</f>
        <v>2019</v>
      </c>
      <c r="B2" s="15" t="str">
        <f>CHOOSE(WEEKDAY(C2),"Dimanche","Lundi","Mardi","Mercredi","Jeudi","Vendredi","Samedi")</f>
        <v>Mardi</v>
      </c>
      <c r="C2" s="16">
        <v>42004</v>
      </c>
      <c r="D2" s="15">
        <f>IF(H2&lt;=0,0,1)</f>
        <v>0</v>
      </c>
      <c r="E2" s="24">
        <f>IFERROR((VLOOKUP(C2,Données!F12:M24,8,0)),VLOOKUP(B2,Horaires,2,0))</f>
        <v>0</v>
      </c>
      <c r="F2" s="17"/>
      <c r="G2" s="17"/>
      <c r="H2" s="18"/>
      <c r="I2" s="17"/>
      <c r="J2" s="18"/>
      <c r="K2" s="18"/>
      <c r="L2" s="18"/>
      <c r="M2" s="18"/>
      <c r="N2" s="18"/>
      <c r="O2" s="18"/>
      <c r="P2" s="17"/>
      <c r="Q2" s="17"/>
    </row>
    <row r="3" spans="1:17">
      <c r="A3" s="35">
        <f t="shared" ref="A3:A66" si="0">YEAR(C3)</f>
        <v>2019</v>
      </c>
      <c r="B3" s="19" t="str">
        <f>CHOOSE(WEEKDAY(C3),"Dimanche","Lundi","Mardi","Mercredi","Jeudi","Vendredi","Samedi")</f>
        <v>Mercredi</v>
      </c>
      <c r="C3" s="16">
        <f>C2+1</f>
        <v>42005</v>
      </c>
      <c r="D3" s="15">
        <f t="shared" ref="D3:D66" si="1">IF(H3&lt;=0,0,1)</f>
        <v>0</v>
      </c>
      <c r="E3" s="24">
        <f>IFERROR((VLOOKUP(C3,Données!F13:M25,8,0)),VLOOKUP(B3,Horaires,2,0))</f>
        <v>0.32291666666666669</v>
      </c>
      <c r="F3" s="17"/>
      <c r="G3" s="17"/>
      <c r="H3" s="18"/>
      <c r="I3" s="17"/>
      <c r="J3" s="18"/>
      <c r="K3" s="18"/>
      <c r="L3" s="18"/>
      <c r="M3" s="18"/>
      <c r="N3" s="18"/>
      <c r="O3" s="18"/>
      <c r="P3" s="17"/>
      <c r="Q3" s="17"/>
    </row>
    <row r="4" spans="1:17">
      <c r="A4" s="35">
        <f t="shared" si="0"/>
        <v>2019</v>
      </c>
      <c r="B4" s="19" t="str">
        <f>CHOOSE(WEEKDAY(C4),"Dimanche","Lundi","Mardi","Mercredi","Jeudi","Vendredi","Samedi")</f>
        <v>Jeudi</v>
      </c>
      <c r="C4" s="16">
        <f t="shared" ref="C4:C67" si="2">C3+1</f>
        <v>42006</v>
      </c>
      <c r="D4" s="15">
        <f t="shared" si="1"/>
        <v>0</v>
      </c>
      <c r="E4" s="24">
        <f>IFERROR((VLOOKUP(C4,Données!F14:M26,8,0)),VLOOKUP(B4,Horaires,2,0))</f>
        <v>0.32291666666666669</v>
      </c>
      <c r="F4" s="17"/>
      <c r="G4" s="17"/>
      <c r="H4" s="18"/>
      <c r="I4" s="17"/>
      <c r="J4" s="18"/>
      <c r="K4" s="18"/>
      <c r="L4" s="18"/>
      <c r="M4" s="18"/>
      <c r="N4" s="18"/>
      <c r="O4" s="18"/>
      <c r="P4" s="17"/>
      <c r="Q4" s="17"/>
    </row>
    <row r="5" spans="1:17">
      <c r="A5" s="35">
        <f t="shared" si="0"/>
        <v>2019</v>
      </c>
      <c r="B5" s="19" t="str">
        <f>CHOOSE(WEEKDAY(C5),"Dimanche","Lundi","Mardi","Mercredi","Jeudi","Vendredi","Samedi")</f>
        <v>Vendredi</v>
      </c>
      <c r="C5" s="16">
        <f t="shared" si="2"/>
        <v>42007</v>
      </c>
      <c r="D5" s="15">
        <f t="shared" si="1"/>
        <v>0</v>
      </c>
      <c r="E5" s="24">
        <f>IFERROR((VLOOKUP(C5,Données!F15:M27,8,0)),VLOOKUP(B5,Horaires,2,0))</f>
        <v>0.16666666666666666</v>
      </c>
      <c r="F5" s="17"/>
      <c r="G5" s="17"/>
      <c r="H5" s="18"/>
      <c r="I5" s="17"/>
      <c r="J5" s="18"/>
      <c r="K5" s="18"/>
      <c r="L5" s="18"/>
      <c r="M5" s="18"/>
      <c r="N5" s="18"/>
      <c r="O5" s="18"/>
      <c r="P5" s="17"/>
      <c r="Q5" s="17"/>
    </row>
    <row r="6" spans="1:17">
      <c r="A6" s="35">
        <f t="shared" si="0"/>
        <v>2019</v>
      </c>
      <c r="B6" s="19" t="str">
        <f>CHOOSE(WEEKDAY(C6),"Dimanche","Lundi","Mardi","Mercredi","Jeudi","Vendredi","Samedi")</f>
        <v>Samedi</v>
      </c>
      <c r="C6" s="16">
        <f t="shared" si="2"/>
        <v>42008</v>
      </c>
      <c r="D6" s="15">
        <f t="shared" si="1"/>
        <v>0</v>
      </c>
      <c r="E6" s="24">
        <f>IFERROR((VLOOKUP(C6,Données!F16:M28,8,0)),VLOOKUP(B6,Horaires,2,0))</f>
        <v>0</v>
      </c>
      <c r="F6" s="17"/>
      <c r="G6" s="17"/>
      <c r="H6" s="18"/>
      <c r="I6" s="17"/>
      <c r="J6" s="18"/>
      <c r="K6" s="18"/>
      <c r="L6" s="18"/>
      <c r="M6" s="18"/>
      <c r="N6" s="18"/>
      <c r="O6" s="18"/>
      <c r="P6" s="17"/>
      <c r="Q6" s="17"/>
    </row>
    <row r="7" spans="1:17">
      <c r="A7" s="35">
        <f t="shared" si="0"/>
        <v>2019</v>
      </c>
      <c r="B7" s="19" t="str">
        <f t="shared" ref="B7:B70" si="3">CHOOSE(WEEKDAY(C7),"Dimanche","Lundi","Mardi","Mercredi","Jeudi","Vendredi","Samedi")</f>
        <v>Dimanche</v>
      </c>
      <c r="C7" s="16">
        <f t="shared" si="2"/>
        <v>42009</v>
      </c>
      <c r="D7" s="15">
        <f t="shared" si="1"/>
        <v>0</v>
      </c>
      <c r="E7" s="24">
        <f>IFERROR((VLOOKUP(C7,Données!F17:M29,8,0)),VLOOKUP(B7,Horaires,2,0))</f>
        <v>0</v>
      </c>
      <c r="F7" s="17"/>
      <c r="G7" s="17"/>
      <c r="H7" s="18"/>
      <c r="I7" s="17"/>
      <c r="J7" s="18"/>
      <c r="K7" s="18"/>
      <c r="L7" s="18"/>
      <c r="M7" s="18"/>
      <c r="N7" s="18"/>
      <c r="O7" s="18"/>
      <c r="P7" s="17"/>
      <c r="Q7" s="17"/>
    </row>
    <row r="8" spans="1:17">
      <c r="A8" s="35">
        <f t="shared" si="0"/>
        <v>2019</v>
      </c>
      <c r="B8" s="19" t="str">
        <f t="shared" si="3"/>
        <v>Lundi</v>
      </c>
      <c r="C8" s="16">
        <f t="shared" si="2"/>
        <v>42010</v>
      </c>
      <c r="D8" s="15">
        <f t="shared" si="1"/>
        <v>0</v>
      </c>
      <c r="E8" s="24">
        <f>IFERROR((VLOOKUP(C8,Données!F18:M30,8,0)),VLOOKUP(B8,Horaires,2,0))</f>
        <v>0.32291666666666669</v>
      </c>
      <c r="F8" s="17"/>
      <c r="G8" s="17"/>
      <c r="H8" s="18"/>
      <c r="I8" s="17"/>
      <c r="J8" s="18"/>
      <c r="K8" s="18"/>
      <c r="L8" s="18"/>
      <c r="M8" s="18"/>
      <c r="N8" s="18"/>
      <c r="O8" s="18"/>
      <c r="P8" s="17"/>
      <c r="Q8" s="17"/>
    </row>
    <row r="9" spans="1:17">
      <c r="A9" s="35">
        <f t="shared" si="0"/>
        <v>2019</v>
      </c>
      <c r="B9" s="19" t="str">
        <f t="shared" si="3"/>
        <v>Mardi</v>
      </c>
      <c r="C9" s="16">
        <f t="shared" si="2"/>
        <v>42011</v>
      </c>
      <c r="D9" s="15">
        <f t="shared" si="1"/>
        <v>0</v>
      </c>
      <c r="E9" s="24">
        <f>IFERROR((VLOOKUP(C9,Données!F19:M31,8,0)),VLOOKUP(B9,Horaires,2,0))</f>
        <v>0.32291666666666669</v>
      </c>
      <c r="F9" s="17"/>
      <c r="G9" s="17"/>
      <c r="H9" s="18"/>
      <c r="I9" s="17"/>
      <c r="J9" s="18"/>
      <c r="K9" s="18"/>
      <c r="L9" s="18"/>
      <c r="M9" s="18"/>
      <c r="N9" s="18"/>
      <c r="O9" s="18"/>
      <c r="P9" s="17"/>
      <c r="Q9" s="17"/>
    </row>
    <row r="10" spans="1:17">
      <c r="A10" s="35">
        <f t="shared" si="0"/>
        <v>2019</v>
      </c>
      <c r="B10" s="19" t="str">
        <f t="shared" si="3"/>
        <v>Mercredi</v>
      </c>
      <c r="C10" s="16">
        <f t="shared" si="2"/>
        <v>42012</v>
      </c>
      <c r="D10" s="15">
        <f t="shared" si="1"/>
        <v>0</v>
      </c>
      <c r="E10" s="24">
        <f>IFERROR((VLOOKUP(C10,Données!F20:M32,8,0)),VLOOKUP(B10,Horaires,2,0))</f>
        <v>0.32291666666666669</v>
      </c>
      <c r="F10" s="17"/>
      <c r="G10" s="17"/>
      <c r="H10" s="18"/>
      <c r="I10" s="17"/>
      <c r="J10" s="18"/>
      <c r="K10" s="18"/>
      <c r="L10" s="18"/>
      <c r="M10" s="18"/>
      <c r="N10" s="18"/>
      <c r="O10" s="18"/>
      <c r="P10" s="17"/>
      <c r="Q10" s="17"/>
    </row>
    <row r="11" spans="1:17">
      <c r="A11" s="35">
        <f t="shared" si="0"/>
        <v>2019</v>
      </c>
      <c r="B11" s="19" t="str">
        <f t="shared" si="3"/>
        <v>Jeudi</v>
      </c>
      <c r="C11" s="16">
        <f t="shared" si="2"/>
        <v>42013</v>
      </c>
      <c r="D11" s="15">
        <f t="shared" si="1"/>
        <v>0</v>
      </c>
      <c r="E11" s="24">
        <f>IFERROR((VLOOKUP(C11,Données!F21:M33,8,0)),VLOOKUP(B11,Horaires,2,0))</f>
        <v>0.32291666666666669</v>
      </c>
      <c r="F11" s="17"/>
      <c r="G11" s="17"/>
      <c r="H11" s="18"/>
      <c r="I11" s="17"/>
      <c r="J11" s="18"/>
      <c r="K11" s="18"/>
      <c r="L11" s="18"/>
      <c r="M11" s="18"/>
      <c r="N11" s="18"/>
      <c r="O11" s="18"/>
      <c r="P11" s="17"/>
      <c r="Q11" s="17"/>
    </row>
    <row r="12" spans="1:17">
      <c r="A12" s="35">
        <f t="shared" si="0"/>
        <v>2019</v>
      </c>
      <c r="B12" s="19" t="str">
        <f t="shared" si="3"/>
        <v>Vendredi</v>
      </c>
      <c r="C12" s="16">
        <f t="shared" si="2"/>
        <v>42014</v>
      </c>
      <c r="D12" s="15">
        <f t="shared" si="1"/>
        <v>0</v>
      </c>
      <c r="E12" s="24">
        <f>IFERROR((VLOOKUP(C12,Données!F22:M34,8,0)),VLOOKUP(B12,Horaires,2,0))</f>
        <v>0.16666666666666666</v>
      </c>
      <c r="F12" s="17"/>
      <c r="G12" s="17"/>
      <c r="H12" s="18"/>
      <c r="I12" s="17"/>
      <c r="J12" s="18"/>
      <c r="K12" s="18"/>
      <c r="L12" s="18"/>
      <c r="M12" s="18"/>
      <c r="N12" s="18"/>
      <c r="O12" s="18"/>
      <c r="P12" s="17"/>
      <c r="Q12" s="17"/>
    </row>
    <row r="13" spans="1:17">
      <c r="A13" s="35">
        <f t="shared" si="0"/>
        <v>2019</v>
      </c>
      <c r="B13" s="19" t="str">
        <f t="shared" si="3"/>
        <v>Samedi</v>
      </c>
      <c r="C13" s="16">
        <f t="shared" si="2"/>
        <v>42015</v>
      </c>
      <c r="D13" s="15">
        <f t="shared" si="1"/>
        <v>0</v>
      </c>
      <c r="E13" s="24">
        <f>IFERROR((VLOOKUP(C13,Données!F23:M35,8,0)),VLOOKUP(B13,Horaires,2,0))</f>
        <v>0</v>
      </c>
      <c r="F13" s="17"/>
      <c r="G13" s="17"/>
      <c r="H13" s="18"/>
      <c r="I13" s="17"/>
      <c r="J13" s="18"/>
      <c r="K13" s="18"/>
      <c r="L13" s="18"/>
      <c r="M13" s="18"/>
      <c r="N13" s="18"/>
      <c r="O13" s="18"/>
      <c r="P13" s="17"/>
      <c r="Q13" s="17"/>
    </row>
    <row r="14" spans="1:17">
      <c r="A14" s="35">
        <f t="shared" si="0"/>
        <v>2019</v>
      </c>
      <c r="B14" s="19" t="str">
        <f t="shared" si="3"/>
        <v>Dimanche</v>
      </c>
      <c r="C14" s="16">
        <f t="shared" si="2"/>
        <v>42016</v>
      </c>
      <c r="D14" s="15">
        <f t="shared" si="1"/>
        <v>0</v>
      </c>
      <c r="E14" s="24">
        <f>IFERROR((VLOOKUP(C14,Données!F24:M36,8,0)),VLOOKUP(B14,Horaires,2,0))</f>
        <v>0</v>
      </c>
      <c r="F14" s="17"/>
      <c r="G14" s="17"/>
      <c r="H14" s="18"/>
      <c r="I14" s="17"/>
      <c r="J14" s="18"/>
      <c r="K14" s="18"/>
      <c r="L14" s="18"/>
      <c r="M14" s="18"/>
      <c r="N14" s="18"/>
      <c r="O14" s="18"/>
      <c r="P14" s="17"/>
      <c r="Q14" s="17"/>
    </row>
    <row r="15" spans="1:17">
      <c r="A15" s="35">
        <f t="shared" si="0"/>
        <v>2019</v>
      </c>
      <c r="B15" s="19" t="str">
        <f t="shared" si="3"/>
        <v>Lundi</v>
      </c>
      <c r="C15" s="16">
        <f t="shared" si="2"/>
        <v>42017</v>
      </c>
      <c r="D15" s="15">
        <f t="shared" si="1"/>
        <v>0</v>
      </c>
      <c r="E15" s="24">
        <f>IFERROR((VLOOKUP(C15,Données!F25:M37,8,0)),VLOOKUP(B15,Horaires,2,0))</f>
        <v>0.32291666666666669</v>
      </c>
      <c r="F15" s="17"/>
      <c r="G15" s="17"/>
      <c r="H15" s="18"/>
      <c r="I15" s="17"/>
      <c r="J15" s="18"/>
      <c r="K15" s="18"/>
      <c r="L15" s="18"/>
      <c r="M15" s="18"/>
      <c r="N15" s="18"/>
      <c r="O15" s="18"/>
      <c r="P15" s="17"/>
      <c r="Q15" s="17"/>
    </row>
    <row r="16" spans="1:17">
      <c r="A16" s="35">
        <f t="shared" si="0"/>
        <v>2019</v>
      </c>
      <c r="B16" s="19" t="str">
        <f t="shared" si="3"/>
        <v>Mardi</v>
      </c>
      <c r="C16" s="16">
        <f t="shared" si="2"/>
        <v>42018</v>
      </c>
      <c r="D16" s="15">
        <f t="shared" si="1"/>
        <v>0</v>
      </c>
      <c r="E16" s="24">
        <f>IFERROR((VLOOKUP(C16,Données!F26:M38,8,0)),VLOOKUP(B16,Horaires,2,0))</f>
        <v>0.32291666666666669</v>
      </c>
      <c r="F16" s="17"/>
      <c r="G16" s="17"/>
      <c r="H16" s="18"/>
      <c r="I16" s="17"/>
      <c r="J16" s="18"/>
      <c r="K16" s="18"/>
      <c r="L16" s="18"/>
      <c r="M16" s="18"/>
      <c r="N16" s="18"/>
      <c r="O16" s="18"/>
      <c r="P16" s="17"/>
      <c r="Q16" s="17"/>
    </row>
    <row r="17" spans="1:17">
      <c r="A17" s="35">
        <f t="shared" si="0"/>
        <v>2019</v>
      </c>
      <c r="B17" s="19" t="str">
        <f t="shared" si="3"/>
        <v>Mercredi</v>
      </c>
      <c r="C17" s="16">
        <f t="shared" si="2"/>
        <v>42019</v>
      </c>
      <c r="D17" s="15">
        <f t="shared" si="1"/>
        <v>0</v>
      </c>
      <c r="E17" s="24">
        <f>IFERROR((VLOOKUP(C17,Données!F27:M39,8,0)),VLOOKUP(B17,Horaires,2,0))</f>
        <v>0.32291666666666669</v>
      </c>
      <c r="F17" s="17"/>
      <c r="G17" s="17"/>
      <c r="H17" s="18"/>
      <c r="I17" s="17"/>
      <c r="J17" s="18"/>
      <c r="K17" s="18"/>
      <c r="L17" s="18"/>
      <c r="M17" s="18"/>
      <c r="N17" s="18"/>
      <c r="O17" s="18"/>
      <c r="P17" s="17"/>
      <c r="Q17" s="17"/>
    </row>
    <row r="18" spans="1:17">
      <c r="A18" s="35">
        <f t="shared" si="0"/>
        <v>2019</v>
      </c>
      <c r="B18" s="19" t="str">
        <f t="shared" si="3"/>
        <v>Jeudi</v>
      </c>
      <c r="C18" s="16">
        <f t="shared" si="2"/>
        <v>42020</v>
      </c>
      <c r="D18" s="15">
        <f t="shared" si="1"/>
        <v>0</v>
      </c>
      <c r="E18" s="24">
        <f>IFERROR((VLOOKUP(C18,Données!F28:M40,8,0)),VLOOKUP(B18,Horaires,2,0))</f>
        <v>0.32291666666666669</v>
      </c>
      <c r="F18" s="17"/>
      <c r="G18" s="17"/>
      <c r="H18" s="18"/>
      <c r="I18" s="17"/>
      <c r="J18" s="18"/>
      <c r="K18" s="18"/>
      <c r="L18" s="18"/>
      <c r="M18" s="18"/>
      <c r="N18" s="18"/>
      <c r="O18" s="18"/>
      <c r="P18" s="17"/>
      <c r="Q18" s="17"/>
    </row>
    <row r="19" spans="1:17">
      <c r="A19" s="35">
        <f t="shared" si="0"/>
        <v>2019</v>
      </c>
      <c r="B19" s="19" t="str">
        <f t="shared" si="3"/>
        <v>Vendredi</v>
      </c>
      <c r="C19" s="16">
        <f t="shared" si="2"/>
        <v>42021</v>
      </c>
      <c r="D19" s="15">
        <f t="shared" si="1"/>
        <v>0</v>
      </c>
      <c r="E19" s="24">
        <f>IFERROR((VLOOKUP(C19,Données!F29:M41,8,0)),VLOOKUP(B19,Horaires,2,0))</f>
        <v>0.16666666666666666</v>
      </c>
      <c r="F19" s="17"/>
      <c r="G19" s="17"/>
      <c r="H19" s="18"/>
      <c r="I19" s="17"/>
      <c r="J19" s="18"/>
      <c r="K19" s="18"/>
      <c r="L19" s="18"/>
      <c r="M19" s="18"/>
      <c r="N19" s="18"/>
      <c r="O19" s="18"/>
      <c r="P19" s="17"/>
      <c r="Q19" s="17"/>
    </row>
    <row r="20" spans="1:17">
      <c r="A20" s="35">
        <f t="shared" si="0"/>
        <v>2019</v>
      </c>
      <c r="B20" s="19" t="str">
        <f t="shared" si="3"/>
        <v>Samedi</v>
      </c>
      <c r="C20" s="16">
        <f t="shared" si="2"/>
        <v>42022</v>
      </c>
      <c r="D20" s="15">
        <f t="shared" si="1"/>
        <v>0</v>
      </c>
      <c r="E20" s="24">
        <f>IFERROR((VLOOKUP(C20,Données!F30:M42,8,0)),VLOOKUP(B20,Horaires,2,0))</f>
        <v>0</v>
      </c>
      <c r="F20" s="17"/>
      <c r="G20" s="17"/>
      <c r="H20" s="18"/>
      <c r="I20" s="17"/>
      <c r="J20" s="18"/>
      <c r="K20" s="18"/>
      <c r="L20" s="18"/>
      <c r="M20" s="18"/>
      <c r="N20" s="18"/>
      <c r="O20" s="18"/>
      <c r="P20" s="17"/>
      <c r="Q20" s="17"/>
    </row>
    <row r="21" spans="1:17">
      <c r="A21" s="35">
        <f t="shared" si="0"/>
        <v>2019</v>
      </c>
      <c r="B21" s="19" t="str">
        <f t="shared" si="3"/>
        <v>Dimanche</v>
      </c>
      <c r="C21" s="16">
        <f t="shared" si="2"/>
        <v>42023</v>
      </c>
      <c r="D21" s="15">
        <f t="shared" si="1"/>
        <v>0</v>
      </c>
      <c r="E21" s="24">
        <f>IFERROR((VLOOKUP(C21,Données!F31:M43,8,0)),VLOOKUP(B21,Horaires,2,0))</f>
        <v>0</v>
      </c>
      <c r="F21" s="17"/>
      <c r="G21" s="17"/>
      <c r="H21" s="18"/>
      <c r="I21" s="17"/>
      <c r="J21" s="18"/>
      <c r="K21" s="18"/>
      <c r="L21" s="18"/>
      <c r="M21" s="18"/>
      <c r="N21" s="18"/>
      <c r="O21" s="18"/>
      <c r="P21" s="17"/>
      <c r="Q21" s="17"/>
    </row>
    <row r="22" spans="1:17">
      <c r="A22" s="35">
        <f t="shared" si="0"/>
        <v>2019</v>
      </c>
      <c r="B22" s="19" t="str">
        <f t="shared" si="3"/>
        <v>Lundi</v>
      </c>
      <c r="C22" s="16">
        <f t="shared" si="2"/>
        <v>42024</v>
      </c>
      <c r="D22" s="15">
        <f t="shared" si="1"/>
        <v>0</v>
      </c>
      <c r="E22" s="24">
        <f>IFERROR((VLOOKUP(C22,Données!F32:M44,8,0)),VLOOKUP(B22,Horaires,2,0))</f>
        <v>0.32291666666666669</v>
      </c>
      <c r="F22" s="17"/>
      <c r="G22" s="17"/>
      <c r="H22" s="18"/>
      <c r="I22" s="17"/>
      <c r="J22" s="18"/>
      <c r="K22" s="18"/>
      <c r="L22" s="18"/>
      <c r="M22" s="18"/>
      <c r="N22" s="18"/>
      <c r="O22" s="18"/>
      <c r="P22" s="17"/>
      <c r="Q22" s="17"/>
    </row>
    <row r="23" spans="1:17">
      <c r="A23" s="35">
        <f t="shared" si="0"/>
        <v>2019</v>
      </c>
      <c r="B23" s="19" t="str">
        <f t="shared" si="3"/>
        <v>Mardi</v>
      </c>
      <c r="C23" s="16">
        <f t="shared" si="2"/>
        <v>42025</v>
      </c>
      <c r="D23" s="15">
        <f t="shared" si="1"/>
        <v>0</v>
      </c>
      <c r="E23" s="24">
        <f>IFERROR((VLOOKUP(C23,Données!F33:M45,8,0)),VLOOKUP(B23,Horaires,2,0))</f>
        <v>0.32291666666666669</v>
      </c>
      <c r="F23" s="17"/>
      <c r="G23" s="17"/>
      <c r="H23" s="18"/>
      <c r="I23" s="17"/>
      <c r="J23" s="18"/>
      <c r="K23" s="18"/>
      <c r="L23" s="18"/>
      <c r="M23" s="18"/>
      <c r="N23" s="18"/>
      <c r="O23" s="18"/>
      <c r="P23" s="17"/>
      <c r="Q23" s="17"/>
    </row>
    <row r="24" spans="1:17">
      <c r="A24" s="35">
        <f t="shared" si="0"/>
        <v>2019</v>
      </c>
      <c r="B24" s="19" t="str">
        <f t="shared" si="3"/>
        <v>Mercredi</v>
      </c>
      <c r="C24" s="16">
        <f t="shared" si="2"/>
        <v>42026</v>
      </c>
      <c r="D24" s="15">
        <f t="shared" si="1"/>
        <v>0</v>
      </c>
      <c r="E24" s="24">
        <f>IFERROR((VLOOKUP(C24,Données!F34:M46,8,0)),VLOOKUP(B24,Horaires,2,0))</f>
        <v>0.32291666666666669</v>
      </c>
      <c r="F24" s="17"/>
      <c r="G24" s="17"/>
      <c r="H24" s="18"/>
      <c r="I24" s="17"/>
      <c r="J24" s="18"/>
      <c r="K24" s="18"/>
      <c r="L24" s="18"/>
      <c r="M24" s="18"/>
      <c r="N24" s="18"/>
      <c r="O24" s="18"/>
      <c r="P24" s="17"/>
      <c r="Q24" s="17"/>
    </row>
    <row r="25" spans="1:17">
      <c r="A25" s="35">
        <f t="shared" si="0"/>
        <v>2019</v>
      </c>
      <c r="B25" s="19" t="str">
        <f t="shared" si="3"/>
        <v>Jeudi</v>
      </c>
      <c r="C25" s="16">
        <f t="shared" si="2"/>
        <v>42027</v>
      </c>
      <c r="D25" s="15">
        <f t="shared" si="1"/>
        <v>0</v>
      </c>
      <c r="E25" s="24">
        <f>IFERROR((VLOOKUP(C25,Données!F35:M47,8,0)),VLOOKUP(B25,Horaires,2,0))</f>
        <v>0.32291666666666669</v>
      </c>
      <c r="F25" s="17"/>
      <c r="G25" s="17"/>
      <c r="H25" s="18"/>
      <c r="I25" s="17"/>
      <c r="J25" s="18"/>
      <c r="K25" s="18"/>
      <c r="L25" s="18"/>
      <c r="M25" s="18"/>
      <c r="N25" s="18"/>
      <c r="O25" s="18"/>
      <c r="P25" s="17"/>
      <c r="Q25" s="17"/>
    </row>
    <row r="26" spans="1:17">
      <c r="A26" s="35">
        <f t="shared" si="0"/>
        <v>2019</v>
      </c>
      <c r="B26" s="19" t="str">
        <f t="shared" si="3"/>
        <v>Vendredi</v>
      </c>
      <c r="C26" s="16">
        <f t="shared" si="2"/>
        <v>42028</v>
      </c>
      <c r="D26" s="15">
        <f t="shared" si="1"/>
        <v>0</v>
      </c>
      <c r="E26" s="24">
        <f>IFERROR((VLOOKUP(C26,Données!F36:M48,8,0)),VLOOKUP(B26,Horaires,2,0))</f>
        <v>0.16666666666666666</v>
      </c>
      <c r="F26" s="17"/>
      <c r="G26" s="17"/>
      <c r="H26" s="18"/>
      <c r="I26" s="17"/>
      <c r="J26" s="18"/>
      <c r="K26" s="18"/>
      <c r="L26" s="18"/>
      <c r="M26" s="18"/>
      <c r="N26" s="18"/>
      <c r="O26" s="18"/>
      <c r="P26" s="17"/>
      <c r="Q26" s="17"/>
    </row>
    <row r="27" spans="1:17">
      <c r="A27" s="35">
        <f t="shared" si="0"/>
        <v>2019</v>
      </c>
      <c r="B27" s="19" t="str">
        <f t="shared" si="3"/>
        <v>Samedi</v>
      </c>
      <c r="C27" s="16">
        <f t="shared" si="2"/>
        <v>42029</v>
      </c>
      <c r="D27" s="15">
        <f t="shared" si="1"/>
        <v>0</v>
      </c>
      <c r="E27" s="24">
        <f>IFERROR((VLOOKUP(C27,Données!F37:M49,8,0)),VLOOKUP(B27,Horaires,2,0))</f>
        <v>0</v>
      </c>
      <c r="F27" s="17"/>
      <c r="G27" s="17"/>
      <c r="H27" s="18"/>
      <c r="I27" s="17"/>
      <c r="J27" s="18"/>
      <c r="K27" s="18"/>
      <c r="L27" s="18"/>
      <c r="M27" s="18"/>
      <c r="N27" s="18"/>
      <c r="O27" s="18"/>
      <c r="P27" s="17"/>
      <c r="Q27" s="17"/>
    </row>
    <row r="28" spans="1:17">
      <c r="A28" s="35">
        <f t="shared" si="0"/>
        <v>2019</v>
      </c>
      <c r="B28" s="19" t="str">
        <f t="shared" si="3"/>
        <v>Dimanche</v>
      </c>
      <c r="C28" s="16">
        <f t="shared" si="2"/>
        <v>42030</v>
      </c>
      <c r="D28" s="15">
        <f t="shared" si="1"/>
        <v>0</v>
      </c>
      <c r="E28" s="24">
        <f>IFERROR((VLOOKUP(C28,Données!F38:M50,8,0)),VLOOKUP(B28,Horaires,2,0))</f>
        <v>0</v>
      </c>
      <c r="F28" s="17"/>
      <c r="G28" s="17"/>
      <c r="H28" s="18"/>
      <c r="I28" s="17"/>
      <c r="J28" s="18"/>
      <c r="K28" s="18"/>
      <c r="L28" s="18"/>
      <c r="M28" s="18"/>
      <c r="N28" s="18"/>
      <c r="O28" s="18"/>
      <c r="P28" s="17"/>
      <c r="Q28" s="17"/>
    </row>
    <row r="29" spans="1:17">
      <c r="A29" s="35">
        <f t="shared" si="0"/>
        <v>2019</v>
      </c>
      <c r="B29" s="19" t="str">
        <f t="shared" si="3"/>
        <v>Lundi</v>
      </c>
      <c r="C29" s="16">
        <f t="shared" si="2"/>
        <v>42031</v>
      </c>
      <c r="D29" s="15">
        <f t="shared" si="1"/>
        <v>0</v>
      </c>
      <c r="E29" s="24">
        <f>IFERROR((VLOOKUP(C29,Données!F39:M51,8,0)),VLOOKUP(B29,Horaires,2,0))</f>
        <v>0.32291666666666669</v>
      </c>
      <c r="F29" s="17"/>
      <c r="G29" s="17"/>
      <c r="H29" s="18"/>
      <c r="I29" s="17"/>
      <c r="J29" s="18"/>
      <c r="K29" s="18"/>
      <c r="L29" s="18"/>
      <c r="M29" s="18"/>
      <c r="N29" s="18"/>
      <c r="O29" s="18"/>
      <c r="P29" s="17"/>
      <c r="Q29" s="17"/>
    </row>
    <row r="30" spans="1:17">
      <c r="A30" s="35">
        <f t="shared" si="0"/>
        <v>2019</v>
      </c>
      <c r="B30" s="19" t="str">
        <f t="shared" si="3"/>
        <v>Mardi</v>
      </c>
      <c r="C30" s="16">
        <f t="shared" si="2"/>
        <v>42032</v>
      </c>
      <c r="D30" s="15">
        <f t="shared" si="1"/>
        <v>0</v>
      </c>
      <c r="E30" s="24">
        <f>IFERROR((VLOOKUP(C30,Données!F40:M52,8,0)),VLOOKUP(B30,Horaires,2,0))</f>
        <v>0.32291666666666669</v>
      </c>
      <c r="F30" s="17"/>
      <c r="G30" s="17"/>
      <c r="H30" s="18"/>
      <c r="I30" s="17"/>
      <c r="J30" s="18"/>
      <c r="K30" s="18"/>
      <c r="L30" s="18"/>
      <c r="M30" s="18"/>
      <c r="N30" s="18"/>
      <c r="O30" s="18"/>
      <c r="P30" s="17"/>
      <c r="Q30" s="17"/>
    </row>
    <row r="31" spans="1:17">
      <c r="A31" s="35">
        <f t="shared" si="0"/>
        <v>2019</v>
      </c>
      <c r="B31" s="19" t="str">
        <f t="shared" si="3"/>
        <v>Mercredi</v>
      </c>
      <c r="C31" s="16">
        <f t="shared" si="2"/>
        <v>42033</v>
      </c>
      <c r="D31" s="15">
        <f t="shared" si="1"/>
        <v>0</v>
      </c>
      <c r="E31" s="24">
        <f>IFERROR((VLOOKUP(C31,Données!F41:M53,8,0)),VLOOKUP(B31,Horaires,2,0))</f>
        <v>0.32291666666666669</v>
      </c>
      <c r="F31" s="17"/>
      <c r="G31" s="17"/>
      <c r="H31" s="18"/>
      <c r="I31" s="17"/>
      <c r="J31" s="18"/>
      <c r="K31" s="18"/>
      <c r="L31" s="18"/>
      <c r="M31" s="18"/>
      <c r="N31" s="18"/>
      <c r="O31" s="18"/>
      <c r="P31" s="17"/>
      <c r="Q31" s="17"/>
    </row>
    <row r="32" spans="1:17">
      <c r="A32" s="35">
        <f t="shared" si="0"/>
        <v>2019</v>
      </c>
      <c r="B32" s="19" t="str">
        <f t="shared" si="3"/>
        <v>Jeudi</v>
      </c>
      <c r="C32" s="16">
        <f t="shared" si="2"/>
        <v>42034</v>
      </c>
      <c r="D32" s="15">
        <f t="shared" si="1"/>
        <v>0</v>
      </c>
      <c r="E32" s="24">
        <f>IFERROR((VLOOKUP(C32,Données!F42:M54,8,0)),VLOOKUP(B32,Horaires,2,0))</f>
        <v>0.32291666666666669</v>
      </c>
      <c r="F32" s="17"/>
      <c r="G32" s="17"/>
      <c r="H32" s="18"/>
      <c r="I32" s="17"/>
      <c r="J32" s="18"/>
      <c r="K32" s="18"/>
      <c r="L32" s="18"/>
      <c r="M32" s="18"/>
      <c r="N32" s="18"/>
      <c r="O32" s="18"/>
      <c r="P32" s="17"/>
      <c r="Q32" s="17"/>
    </row>
    <row r="33" spans="1:17">
      <c r="A33" s="35">
        <f t="shared" si="0"/>
        <v>2019</v>
      </c>
      <c r="B33" s="19" t="str">
        <f t="shared" si="3"/>
        <v>Vendredi</v>
      </c>
      <c r="C33" s="16">
        <f t="shared" si="2"/>
        <v>42035</v>
      </c>
      <c r="D33" s="15">
        <f t="shared" si="1"/>
        <v>0</v>
      </c>
      <c r="E33" s="24">
        <f>IFERROR((VLOOKUP(C33,Données!F43:M55,8,0)),VLOOKUP(B33,Horaires,2,0))</f>
        <v>0.16666666666666666</v>
      </c>
      <c r="F33" s="17"/>
      <c r="G33" s="17"/>
      <c r="H33" s="18"/>
      <c r="I33" s="17"/>
      <c r="J33" s="18"/>
      <c r="K33" s="18"/>
      <c r="L33" s="18"/>
      <c r="M33" s="18"/>
      <c r="N33" s="18"/>
      <c r="O33" s="18"/>
      <c r="P33" s="17"/>
      <c r="Q33" s="17"/>
    </row>
    <row r="34" spans="1:17">
      <c r="A34" s="35">
        <f t="shared" si="0"/>
        <v>2019</v>
      </c>
      <c r="B34" s="19" t="str">
        <f t="shared" si="3"/>
        <v>Samedi</v>
      </c>
      <c r="C34" s="16">
        <f t="shared" si="2"/>
        <v>42036</v>
      </c>
      <c r="D34" s="15">
        <f t="shared" si="1"/>
        <v>0</v>
      </c>
      <c r="E34" s="24">
        <f>IFERROR((VLOOKUP(C34,Données!F44:M56,8,0)),VLOOKUP(B34,Horaires,2,0))</f>
        <v>0</v>
      </c>
      <c r="F34" s="17"/>
      <c r="G34" s="17"/>
      <c r="H34" s="18"/>
      <c r="I34" s="17"/>
      <c r="J34" s="18"/>
      <c r="K34" s="18"/>
      <c r="L34" s="18"/>
      <c r="M34" s="18"/>
      <c r="N34" s="18"/>
      <c r="O34" s="18"/>
      <c r="P34" s="17"/>
      <c r="Q34" s="17"/>
    </row>
    <row r="35" spans="1:17">
      <c r="A35" s="35">
        <f t="shared" si="0"/>
        <v>2019</v>
      </c>
      <c r="B35" s="19" t="str">
        <f t="shared" si="3"/>
        <v>Dimanche</v>
      </c>
      <c r="C35" s="16">
        <f t="shared" si="2"/>
        <v>42037</v>
      </c>
      <c r="D35" s="15">
        <f t="shared" si="1"/>
        <v>0</v>
      </c>
      <c r="E35" s="24">
        <f>IFERROR((VLOOKUP(C35,Données!F45:M57,8,0)),VLOOKUP(B35,Horaires,2,0))</f>
        <v>0</v>
      </c>
      <c r="F35" s="17"/>
      <c r="G35" s="17"/>
      <c r="H35" s="18"/>
      <c r="I35" s="17"/>
      <c r="J35" s="18"/>
      <c r="K35" s="18"/>
      <c r="L35" s="18"/>
      <c r="M35" s="18"/>
      <c r="N35" s="18"/>
      <c r="O35" s="18"/>
      <c r="P35" s="17"/>
      <c r="Q35" s="17"/>
    </row>
    <row r="36" spans="1:17">
      <c r="A36" s="35">
        <f t="shared" si="0"/>
        <v>2019</v>
      </c>
      <c r="B36" s="19" t="str">
        <f t="shared" si="3"/>
        <v>Lundi</v>
      </c>
      <c r="C36" s="16">
        <f t="shared" si="2"/>
        <v>42038</v>
      </c>
      <c r="D36" s="15">
        <f t="shared" si="1"/>
        <v>0</v>
      </c>
      <c r="E36" s="24">
        <f>IFERROR((VLOOKUP(C36,Données!F46:M58,8,0)),VLOOKUP(B36,Horaires,2,0))</f>
        <v>0.32291666666666669</v>
      </c>
      <c r="F36" s="17"/>
      <c r="G36" s="17"/>
      <c r="H36" s="18"/>
      <c r="I36" s="17"/>
      <c r="J36" s="18"/>
      <c r="K36" s="18"/>
      <c r="L36" s="18"/>
      <c r="M36" s="18"/>
      <c r="N36" s="18"/>
      <c r="O36" s="18"/>
      <c r="P36" s="17"/>
      <c r="Q36" s="17"/>
    </row>
    <row r="37" spans="1:17">
      <c r="A37" s="35">
        <f t="shared" si="0"/>
        <v>2019</v>
      </c>
      <c r="B37" s="19" t="str">
        <f t="shared" si="3"/>
        <v>Mardi</v>
      </c>
      <c r="C37" s="16">
        <f t="shared" si="2"/>
        <v>42039</v>
      </c>
      <c r="D37" s="15">
        <f t="shared" si="1"/>
        <v>0</v>
      </c>
      <c r="E37" s="24">
        <f>IFERROR((VLOOKUP(C37,Données!F47:M59,8,0)),VLOOKUP(B37,Horaires,2,0))</f>
        <v>0.32291666666666669</v>
      </c>
      <c r="F37" s="17"/>
      <c r="G37" s="17"/>
      <c r="H37" s="18"/>
      <c r="I37" s="17"/>
      <c r="J37" s="18"/>
      <c r="K37" s="18"/>
      <c r="L37" s="18"/>
      <c r="M37" s="18"/>
      <c r="N37" s="18"/>
      <c r="O37" s="18"/>
      <c r="P37" s="17"/>
      <c r="Q37" s="17"/>
    </row>
    <row r="38" spans="1:17">
      <c r="A38" s="35">
        <f t="shared" si="0"/>
        <v>2019</v>
      </c>
      <c r="B38" s="19" t="str">
        <f t="shared" si="3"/>
        <v>Mercredi</v>
      </c>
      <c r="C38" s="16">
        <f t="shared" si="2"/>
        <v>42040</v>
      </c>
      <c r="D38" s="15">
        <f t="shared" si="1"/>
        <v>0</v>
      </c>
      <c r="E38" s="24">
        <f>IFERROR((VLOOKUP(C38,Données!F48:M60,8,0)),VLOOKUP(B38,Horaires,2,0))</f>
        <v>0.32291666666666669</v>
      </c>
      <c r="F38" s="17"/>
      <c r="G38" s="17"/>
      <c r="H38" s="18"/>
      <c r="I38" s="17"/>
      <c r="J38" s="18"/>
      <c r="K38" s="18"/>
      <c r="L38" s="18"/>
      <c r="M38" s="18"/>
      <c r="N38" s="18"/>
      <c r="O38" s="18"/>
      <c r="P38" s="17"/>
      <c r="Q38" s="17"/>
    </row>
    <row r="39" spans="1:17">
      <c r="A39" s="35">
        <f t="shared" si="0"/>
        <v>2019</v>
      </c>
      <c r="B39" s="19" t="str">
        <f t="shared" si="3"/>
        <v>Jeudi</v>
      </c>
      <c r="C39" s="16">
        <f t="shared" si="2"/>
        <v>42041</v>
      </c>
      <c r="D39" s="15">
        <f t="shared" si="1"/>
        <v>0</v>
      </c>
      <c r="E39" s="24">
        <f>IFERROR((VLOOKUP(C39,Données!F49:M61,8,0)),VLOOKUP(B39,Horaires,2,0))</f>
        <v>0.32291666666666669</v>
      </c>
      <c r="F39" s="17"/>
      <c r="G39" s="17"/>
      <c r="H39" s="18"/>
      <c r="I39" s="17"/>
      <c r="J39" s="18"/>
      <c r="K39" s="18"/>
      <c r="L39" s="18"/>
      <c r="M39" s="18"/>
      <c r="N39" s="18"/>
      <c r="O39" s="18"/>
      <c r="P39" s="17"/>
      <c r="Q39" s="17"/>
    </row>
    <row r="40" spans="1:17">
      <c r="A40" s="35">
        <f t="shared" si="0"/>
        <v>2019</v>
      </c>
      <c r="B40" s="19" t="str">
        <f t="shared" si="3"/>
        <v>Vendredi</v>
      </c>
      <c r="C40" s="16">
        <f t="shared" si="2"/>
        <v>42042</v>
      </c>
      <c r="D40" s="15">
        <f t="shared" si="1"/>
        <v>0</v>
      </c>
      <c r="E40" s="24">
        <f>IFERROR((VLOOKUP(C40,Données!F50:M62,8,0)),VLOOKUP(B40,Horaires,2,0))</f>
        <v>0.16666666666666666</v>
      </c>
      <c r="F40" s="17"/>
      <c r="G40" s="17"/>
      <c r="H40" s="18"/>
      <c r="I40" s="17"/>
      <c r="J40" s="18"/>
      <c r="K40" s="18"/>
      <c r="L40" s="18"/>
      <c r="M40" s="18"/>
      <c r="N40" s="18"/>
      <c r="O40" s="18"/>
      <c r="P40" s="17"/>
      <c r="Q40" s="17"/>
    </row>
    <row r="41" spans="1:17">
      <c r="A41" s="35">
        <f t="shared" si="0"/>
        <v>2019</v>
      </c>
      <c r="B41" s="19" t="str">
        <f t="shared" si="3"/>
        <v>Samedi</v>
      </c>
      <c r="C41" s="16">
        <f t="shared" si="2"/>
        <v>42043</v>
      </c>
      <c r="D41" s="15">
        <f t="shared" si="1"/>
        <v>0</v>
      </c>
      <c r="E41" s="24">
        <f>IFERROR((VLOOKUP(C41,Données!F51:M63,8,0)),VLOOKUP(B41,Horaires,2,0))</f>
        <v>0</v>
      </c>
      <c r="F41" s="17"/>
      <c r="G41" s="17"/>
      <c r="H41" s="18"/>
      <c r="I41" s="17"/>
      <c r="J41" s="18"/>
      <c r="K41" s="18"/>
      <c r="L41" s="18"/>
      <c r="M41" s="18"/>
      <c r="N41" s="18"/>
      <c r="O41" s="18"/>
      <c r="P41" s="17"/>
      <c r="Q41" s="17"/>
    </row>
    <row r="42" spans="1:17">
      <c r="A42" s="35">
        <f t="shared" si="0"/>
        <v>2019</v>
      </c>
      <c r="B42" s="19" t="str">
        <f t="shared" si="3"/>
        <v>Dimanche</v>
      </c>
      <c r="C42" s="16">
        <f t="shared" si="2"/>
        <v>42044</v>
      </c>
      <c r="D42" s="15">
        <f t="shared" si="1"/>
        <v>0</v>
      </c>
      <c r="E42" s="24">
        <f>IFERROR((VLOOKUP(C42,Données!F52:M64,8,0)),VLOOKUP(B42,Horaires,2,0))</f>
        <v>0</v>
      </c>
      <c r="F42" s="17"/>
      <c r="G42" s="17"/>
      <c r="H42" s="18"/>
      <c r="I42" s="17"/>
      <c r="J42" s="18"/>
      <c r="K42" s="18"/>
      <c r="L42" s="18"/>
      <c r="M42" s="18"/>
      <c r="N42" s="18"/>
      <c r="O42" s="18"/>
      <c r="P42" s="17"/>
      <c r="Q42" s="17"/>
    </row>
    <row r="43" spans="1:17">
      <c r="A43" s="35">
        <f t="shared" si="0"/>
        <v>2019</v>
      </c>
      <c r="B43" s="19" t="str">
        <f t="shared" si="3"/>
        <v>Lundi</v>
      </c>
      <c r="C43" s="16">
        <f t="shared" si="2"/>
        <v>42045</v>
      </c>
      <c r="D43" s="15">
        <f t="shared" si="1"/>
        <v>0</v>
      </c>
      <c r="E43" s="24">
        <f>IFERROR((VLOOKUP(C43,Données!F53:M65,8,0)),VLOOKUP(B43,Horaires,2,0))</f>
        <v>0.32291666666666669</v>
      </c>
      <c r="F43" s="17"/>
      <c r="G43" s="17"/>
      <c r="H43" s="18"/>
      <c r="I43" s="17"/>
      <c r="J43" s="18"/>
      <c r="K43" s="18"/>
      <c r="L43" s="18"/>
      <c r="M43" s="18"/>
      <c r="N43" s="18"/>
      <c r="O43" s="18"/>
      <c r="P43" s="17"/>
      <c r="Q43" s="17"/>
    </row>
    <row r="44" spans="1:17">
      <c r="A44" s="35">
        <f t="shared" si="0"/>
        <v>2019</v>
      </c>
      <c r="B44" s="19" t="str">
        <f t="shared" si="3"/>
        <v>Mardi</v>
      </c>
      <c r="C44" s="16">
        <f t="shared" si="2"/>
        <v>42046</v>
      </c>
      <c r="D44" s="15">
        <f t="shared" si="1"/>
        <v>0</v>
      </c>
      <c r="E44" s="24">
        <f>IFERROR((VLOOKUP(C44,Données!F54:M66,8,0)),VLOOKUP(B44,Horaires,2,0))</f>
        <v>0.32291666666666669</v>
      </c>
      <c r="F44" s="17"/>
      <c r="G44" s="17"/>
      <c r="H44" s="18"/>
      <c r="I44" s="17"/>
      <c r="J44" s="18"/>
      <c r="K44" s="18"/>
      <c r="L44" s="18"/>
      <c r="M44" s="18"/>
      <c r="N44" s="18"/>
      <c r="O44" s="18"/>
      <c r="P44" s="17"/>
      <c r="Q44" s="17"/>
    </row>
    <row r="45" spans="1:17">
      <c r="A45" s="35">
        <f t="shared" si="0"/>
        <v>2019</v>
      </c>
      <c r="B45" s="19" t="str">
        <f t="shared" si="3"/>
        <v>Mercredi</v>
      </c>
      <c r="C45" s="16">
        <f t="shared" si="2"/>
        <v>42047</v>
      </c>
      <c r="D45" s="15">
        <f t="shared" si="1"/>
        <v>0</v>
      </c>
      <c r="E45" s="24">
        <f>IFERROR((VLOOKUP(C45,Données!F55:M67,8,0)),VLOOKUP(B45,Horaires,2,0))</f>
        <v>0.32291666666666669</v>
      </c>
      <c r="F45" s="17"/>
      <c r="G45" s="17"/>
      <c r="H45" s="18"/>
      <c r="I45" s="17"/>
      <c r="J45" s="18"/>
      <c r="K45" s="18"/>
      <c r="L45" s="18"/>
      <c r="M45" s="18"/>
      <c r="N45" s="18"/>
      <c r="O45" s="18"/>
      <c r="P45" s="17"/>
      <c r="Q45" s="17"/>
    </row>
    <row r="46" spans="1:17">
      <c r="A46" s="35">
        <f t="shared" si="0"/>
        <v>2019</v>
      </c>
      <c r="B46" s="19" t="str">
        <f t="shared" si="3"/>
        <v>Jeudi</v>
      </c>
      <c r="C46" s="16">
        <f t="shared" si="2"/>
        <v>42048</v>
      </c>
      <c r="D46" s="15">
        <f t="shared" si="1"/>
        <v>0</v>
      </c>
      <c r="E46" s="24">
        <f>IFERROR((VLOOKUP(C46,Données!F56:M68,8,0)),VLOOKUP(B46,Horaires,2,0))</f>
        <v>0.32291666666666669</v>
      </c>
      <c r="F46" s="17"/>
      <c r="G46" s="17"/>
      <c r="H46" s="18"/>
      <c r="I46" s="17"/>
      <c r="J46" s="18"/>
      <c r="K46" s="18"/>
      <c r="L46" s="18"/>
      <c r="M46" s="18"/>
      <c r="N46" s="18"/>
      <c r="O46" s="18"/>
      <c r="P46" s="17"/>
      <c r="Q46" s="17"/>
    </row>
    <row r="47" spans="1:17">
      <c r="A47" s="35">
        <f t="shared" si="0"/>
        <v>2019</v>
      </c>
      <c r="B47" s="19" t="str">
        <f t="shared" si="3"/>
        <v>Vendredi</v>
      </c>
      <c r="C47" s="16">
        <f t="shared" si="2"/>
        <v>42049</v>
      </c>
      <c r="D47" s="15">
        <f t="shared" si="1"/>
        <v>0</v>
      </c>
      <c r="E47" s="24">
        <f>IFERROR((VLOOKUP(C47,Données!F57:M69,8,0)),VLOOKUP(B47,Horaires,2,0))</f>
        <v>0.16666666666666666</v>
      </c>
      <c r="F47" s="17"/>
      <c r="G47" s="17"/>
      <c r="H47" s="18"/>
      <c r="I47" s="17"/>
      <c r="J47" s="18"/>
      <c r="K47" s="18"/>
      <c r="L47" s="18"/>
      <c r="M47" s="18"/>
      <c r="N47" s="18"/>
      <c r="O47" s="18"/>
      <c r="P47" s="17"/>
      <c r="Q47" s="17"/>
    </row>
    <row r="48" spans="1:17">
      <c r="A48" s="35">
        <f t="shared" si="0"/>
        <v>2019</v>
      </c>
      <c r="B48" s="19" t="str">
        <f t="shared" si="3"/>
        <v>Samedi</v>
      </c>
      <c r="C48" s="16">
        <f t="shared" si="2"/>
        <v>42050</v>
      </c>
      <c r="D48" s="15">
        <f t="shared" si="1"/>
        <v>0</v>
      </c>
      <c r="E48" s="24">
        <f>IFERROR((VLOOKUP(C48,Données!F58:M70,8,0)),VLOOKUP(B48,Horaires,2,0))</f>
        <v>0</v>
      </c>
      <c r="F48" s="17"/>
      <c r="G48" s="17"/>
      <c r="H48" s="18"/>
      <c r="I48" s="17"/>
      <c r="J48" s="18"/>
      <c r="K48" s="18"/>
      <c r="L48" s="18"/>
      <c r="M48" s="18"/>
      <c r="N48" s="18"/>
      <c r="O48" s="18"/>
      <c r="P48" s="17"/>
      <c r="Q48" s="17"/>
    </row>
    <row r="49" spans="1:17">
      <c r="A49" s="35">
        <f t="shared" si="0"/>
        <v>2019</v>
      </c>
      <c r="B49" s="19" t="str">
        <f t="shared" si="3"/>
        <v>Dimanche</v>
      </c>
      <c r="C49" s="16">
        <f t="shared" si="2"/>
        <v>42051</v>
      </c>
      <c r="D49" s="15">
        <f t="shared" si="1"/>
        <v>0</v>
      </c>
      <c r="E49" s="24">
        <f>IFERROR((VLOOKUP(C49,Données!F59:M71,8,0)),VLOOKUP(B49,Horaires,2,0))</f>
        <v>0</v>
      </c>
      <c r="F49" s="17"/>
      <c r="G49" s="17"/>
      <c r="H49" s="18"/>
      <c r="I49" s="17"/>
      <c r="J49" s="18"/>
      <c r="K49" s="18"/>
      <c r="L49" s="18"/>
      <c r="M49" s="18"/>
      <c r="N49" s="18"/>
      <c r="O49" s="18"/>
      <c r="P49" s="17"/>
      <c r="Q49" s="17"/>
    </row>
    <row r="50" spans="1:17">
      <c r="A50" s="35">
        <f t="shared" si="0"/>
        <v>2019</v>
      </c>
      <c r="B50" s="19" t="str">
        <f t="shared" si="3"/>
        <v>Lundi</v>
      </c>
      <c r="C50" s="16">
        <f t="shared" si="2"/>
        <v>42052</v>
      </c>
      <c r="D50" s="15">
        <f t="shared" si="1"/>
        <v>0</v>
      </c>
      <c r="E50" s="24">
        <f>IFERROR((VLOOKUP(C50,Données!F60:M72,8,0)),VLOOKUP(B50,Horaires,2,0))</f>
        <v>0.32291666666666669</v>
      </c>
      <c r="F50" s="17"/>
      <c r="G50" s="17"/>
      <c r="H50" s="18"/>
      <c r="I50" s="17"/>
      <c r="J50" s="18"/>
      <c r="K50" s="18"/>
      <c r="L50" s="18"/>
      <c r="M50" s="18"/>
      <c r="N50" s="18"/>
      <c r="O50" s="18"/>
      <c r="P50" s="17"/>
      <c r="Q50" s="17"/>
    </row>
    <row r="51" spans="1:17">
      <c r="A51" s="35">
        <f t="shared" si="0"/>
        <v>2019</v>
      </c>
      <c r="B51" s="19" t="str">
        <f t="shared" si="3"/>
        <v>Mardi</v>
      </c>
      <c r="C51" s="16">
        <f t="shared" si="2"/>
        <v>42053</v>
      </c>
      <c r="D51" s="15">
        <f t="shared" si="1"/>
        <v>0</v>
      </c>
      <c r="E51" s="24">
        <f>IFERROR((VLOOKUP(C51,Données!F61:M73,8,0)),VLOOKUP(B51,Horaires,2,0))</f>
        <v>0.32291666666666669</v>
      </c>
      <c r="F51" s="17"/>
      <c r="G51" s="17"/>
      <c r="H51" s="18"/>
      <c r="I51" s="17"/>
      <c r="J51" s="18"/>
      <c r="K51" s="18"/>
      <c r="L51" s="18"/>
      <c r="M51" s="18"/>
      <c r="N51" s="18"/>
      <c r="O51" s="18"/>
      <c r="P51" s="17"/>
      <c r="Q51" s="17"/>
    </row>
    <row r="52" spans="1:17">
      <c r="A52" s="35">
        <f t="shared" si="0"/>
        <v>2019</v>
      </c>
      <c r="B52" s="19" t="str">
        <f t="shared" si="3"/>
        <v>Mercredi</v>
      </c>
      <c r="C52" s="16">
        <f t="shared" si="2"/>
        <v>42054</v>
      </c>
      <c r="D52" s="15">
        <f t="shared" si="1"/>
        <v>0</v>
      </c>
      <c r="E52" s="24">
        <f>IFERROR((VLOOKUP(C52,Données!F62:M74,8,0)),VLOOKUP(B52,Horaires,2,0))</f>
        <v>0.32291666666666669</v>
      </c>
      <c r="F52" s="17"/>
      <c r="G52" s="17"/>
      <c r="H52" s="18"/>
      <c r="I52" s="17"/>
      <c r="J52" s="18"/>
      <c r="K52" s="18"/>
      <c r="L52" s="18"/>
      <c r="M52" s="18"/>
      <c r="N52" s="18"/>
      <c r="O52" s="18"/>
      <c r="P52" s="17"/>
      <c r="Q52" s="17"/>
    </row>
    <row r="53" spans="1:17">
      <c r="A53" s="35">
        <f t="shared" si="0"/>
        <v>2019</v>
      </c>
      <c r="B53" s="19" t="str">
        <f t="shared" si="3"/>
        <v>Jeudi</v>
      </c>
      <c r="C53" s="16">
        <f t="shared" si="2"/>
        <v>42055</v>
      </c>
      <c r="D53" s="15">
        <f t="shared" si="1"/>
        <v>0</v>
      </c>
      <c r="E53" s="24">
        <f>IFERROR((VLOOKUP(C53,Données!F63:M75,8,0)),VLOOKUP(B53,Horaires,2,0))</f>
        <v>0.32291666666666669</v>
      </c>
      <c r="F53" s="17"/>
      <c r="G53" s="17"/>
      <c r="H53" s="18"/>
      <c r="I53" s="17"/>
      <c r="J53" s="18"/>
      <c r="K53" s="18"/>
      <c r="L53" s="18"/>
      <c r="M53" s="18"/>
      <c r="N53" s="18"/>
      <c r="O53" s="18"/>
      <c r="P53" s="17"/>
      <c r="Q53" s="17"/>
    </row>
    <row r="54" spans="1:17">
      <c r="A54" s="35">
        <f t="shared" si="0"/>
        <v>2019</v>
      </c>
      <c r="B54" s="19" t="str">
        <f t="shared" si="3"/>
        <v>Vendredi</v>
      </c>
      <c r="C54" s="16">
        <f t="shared" si="2"/>
        <v>42056</v>
      </c>
      <c r="D54" s="15">
        <f t="shared" si="1"/>
        <v>0</v>
      </c>
      <c r="E54" s="24">
        <f>IFERROR((VLOOKUP(C54,Données!F64:M76,8,0)),VLOOKUP(B54,Horaires,2,0))</f>
        <v>0.16666666666666666</v>
      </c>
      <c r="F54" s="17"/>
      <c r="G54" s="17"/>
      <c r="H54" s="18"/>
      <c r="I54" s="17"/>
      <c r="J54" s="18"/>
      <c r="K54" s="18"/>
      <c r="L54" s="18"/>
      <c r="M54" s="18"/>
      <c r="N54" s="18"/>
      <c r="O54" s="18"/>
      <c r="P54" s="17"/>
      <c r="Q54" s="17"/>
    </row>
    <row r="55" spans="1:17">
      <c r="A55" s="35">
        <f t="shared" si="0"/>
        <v>2019</v>
      </c>
      <c r="B55" s="19" t="str">
        <f t="shared" si="3"/>
        <v>Samedi</v>
      </c>
      <c r="C55" s="16">
        <f t="shared" si="2"/>
        <v>42057</v>
      </c>
      <c r="D55" s="15">
        <f t="shared" si="1"/>
        <v>0</v>
      </c>
      <c r="E55" s="24">
        <f>IFERROR((VLOOKUP(C55,Données!F65:M77,8,0)),VLOOKUP(B55,Horaires,2,0))</f>
        <v>0</v>
      </c>
      <c r="F55" s="17"/>
      <c r="G55" s="17"/>
      <c r="H55" s="18"/>
      <c r="I55" s="17"/>
      <c r="J55" s="18"/>
      <c r="K55" s="18"/>
      <c r="L55" s="18"/>
      <c r="M55" s="18"/>
      <c r="N55" s="18"/>
      <c r="O55" s="18"/>
      <c r="P55" s="17"/>
      <c r="Q55" s="17"/>
    </row>
    <row r="56" spans="1:17">
      <c r="A56" s="35">
        <f t="shared" si="0"/>
        <v>2019</v>
      </c>
      <c r="B56" s="19" t="str">
        <f t="shared" si="3"/>
        <v>Dimanche</v>
      </c>
      <c r="C56" s="16">
        <f t="shared" si="2"/>
        <v>42058</v>
      </c>
      <c r="D56" s="15">
        <f t="shared" si="1"/>
        <v>0</v>
      </c>
      <c r="E56" s="24">
        <f>IFERROR((VLOOKUP(C56,Données!F66:M78,8,0)),VLOOKUP(B56,Horaires,2,0))</f>
        <v>0</v>
      </c>
      <c r="F56" s="17"/>
      <c r="G56" s="17"/>
      <c r="H56" s="18"/>
      <c r="I56" s="17"/>
      <c r="J56" s="18"/>
      <c r="K56" s="18"/>
      <c r="L56" s="18"/>
      <c r="M56" s="18"/>
      <c r="N56" s="18"/>
      <c r="O56" s="18"/>
      <c r="P56" s="17"/>
      <c r="Q56" s="17"/>
    </row>
    <row r="57" spans="1:17">
      <c r="A57" s="35">
        <f t="shared" si="0"/>
        <v>2019</v>
      </c>
      <c r="B57" s="19" t="str">
        <f t="shared" si="3"/>
        <v>Lundi</v>
      </c>
      <c r="C57" s="16">
        <f t="shared" si="2"/>
        <v>42059</v>
      </c>
      <c r="D57" s="15">
        <f t="shared" si="1"/>
        <v>0</v>
      </c>
      <c r="E57" s="24">
        <f>IFERROR((VLOOKUP(C57,Données!F67:M79,8,0)),VLOOKUP(B57,Horaires,2,0))</f>
        <v>0.32291666666666669</v>
      </c>
      <c r="F57" s="17"/>
      <c r="G57" s="17"/>
      <c r="H57" s="18"/>
      <c r="I57" s="17"/>
      <c r="J57" s="18"/>
      <c r="K57" s="18"/>
      <c r="L57" s="18"/>
      <c r="M57" s="18"/>
      <c r="N57" s="18"/>
      <c r="O57" s="18"/>
      <c r="P57" s="17"/>
      <c r="Q57" s="17"/>
    </row>
    <row r="58" spans="1:17">
      <c r="A58" s="35">
        <f t="shared" si="0"/>
        <v>2019</v>
      </c>
      <c r="B58" s="19" t="str">
        <f t="shared" si="3"/>
        <v>Mardi</v>
      </c>
      <c r="C58" s="16">
        <f t="shared" si="2"/>
        <v>42060</v>
      </c>
      <c r="D58" s="15">
        <f t="shared" si="1"/>
        <v>0</v>
      </c>
      <c r="E58" s="24">
        <f>IFERROR((VLOOKUP(C58,Données!F68:M80,8,0)),VLOOKUP(B58,Horaires,2,0))</f>
        <v>0.32291666666666669</v>
      </c>
      <c r="F58" s="17"/>
      <c r="G58" s="17"/>
      <c r="H58" s="18"/>
      <c r="I58" s="17"/>
      <c r="J58" s="18"/>
      <c r="K58" s="18"/>
      <c r="L58" s="18"/>
      <c r="M58" s="18"/>
      <c r="N58" s="18"/>
      <c r="O58" s="18"/>
      <c r="P58" s="17"/>
      <c r="Q58" s="17"/>
    </row>
    <row r="59" spans="1:17">
      <c r="A59" s="35">
        <f t="shared" si="0"/>
        <v>2019</v>
      </c>
      <c r="B59" s="19" t="str">
        <f t="shared" si="3"/>
        <v>Mercredi</v>
      </c>
      <c r="C59" s="16">
        <f t="shared" si="2"/>
        <v>42061</v>
      </c>
      <c r="D59" s="15">
        <f t="shared" si="1"/>
        <v>0</v>
      </c>
      <c r="E59" s="24">
        <f>IFERROR((VLOOKUP(C59,Données!F69:M81,8,0)),VLOOKUP(B59,Horaires,2,0))</f>
        <v>0.32291666666666669</v>
      </c>
      <c r="F59" s="17"/>
      <c r="G59" s="17"/>
      <c r="H59" s="18"/>
      <c r="I59" s="17"/>
      <c r="J59" s="18"/>
      <c r="K59" s="18"/>
      <c r="L59" s="18"/>
      <c r="M59" s="18"/>
      <c r="N59" s="18"/>
      <c r="O59" s="18"/>
      <c r="P59" s="17"/>
      <c r="Q59" s="17"/>
    </row>
    <row r="60" spans="1:17">
      <c r="A60" s="35">
        <f t="shared" si="0"/>
        <v>2019</v>
      </c>
      <c r="B60" s="19" t="str">
        <f t="shared" si="3"/>
        <v>Jeudi</v>
      </c>
      <c r="C60" s="16">
        <f t="shared" si="2"/>
        <v>42062</v>
      </c>
      <c r="D60" s="15">
        <f t="shared" si="1"/>
        <v>0</v>
      </c>
      <c r="E60" s="24">
        <f>IFERROR((VLOOKUP(C60,Données!F70:M82,8,0)),VLOOKUP(B60,Horaires,2,0))</f>
        <v>0.32291666666666669</v>
      </c>
      <c r="F60" s="17"/>
      <c r="G60" s="17"/>
      <c r="H60" s="18"/>
      <c r="I60" s="17"/>
      <c r="J60" s="18"/>
      <c r="K60" s="18"/>
      <c r="L60" s="18"/>
      <c r="M60" s="18"/>
      <c r="N60" s="18"/>
      <c r="O60" s="18"/>
      <c r="P60" s="17"/>
      <c r="Q60" s="17"/>
    </row>
    <row r="61" spans="1:17">
      <c r="A61" s="35">
        <f t="shared" si="0"/>
        <v>2019</v>
      </c>
      <c r="B61" s="19" t="str">
        <f t="shared" si="3"/>
        <v>Vendredi</v>
      </c>
      <c r="C61" s="16">
        <f t="shared" si="2"/>
        <v>42063</v>
      </c>
      <c r="D61" s="15">
        <f t="shared" si="1"/>
        <v>0</v>
      </c>
      <c r="E61" s="24">
        <f>IFERROR((VLOOKUP(C61,Données!F71:M83,8,0)),VLOOKUP(B61,Horaires,2,0))</f>
        <v>0.16666666666666666</v>
      </c>
      <c r="F61" s="17"/>
      <c r="G61" s="17"/>
      <c r="H61" s="18"/>
      <c r="I61" s="17"/>
      <c r="J61" s="18"/>
      <c r="K61" s="18"/>
      <c r="L61" s="18"/>
      <c r="M61" s="18"/>
      <c r="N61" s="18"/>
      <c r="O61" s="18"/>
      <c r="P61" s="17"/>
      <c r="Q61" s="17"/>
    </row>
    <row r="62" spans="1:17">
      <c r="A62" s="35">
        <f t="shared" si="0"/>
        <v>2019</v>
      </c>
      <c r="B62" s="19" t="str">
        <f t="shared" si="3"/>
        <v>Samedi</v>
      </c>
      <c r="C62" s="16">
        <f t="shared" si="2"/>
        <v>42064</v>
      </c>
      <c r="D62" s="15">
        <f t="shared" si="1"/>
        <v>0</v>
      </c>
      <c r="E62" s="24">
        <f>IFERROR((VLOOKUP(C62,Données!F72:M84,8,0)),VLOOKUP(B62,Horaires,2,0))</f>
        <v>0</v>
      </c>
      <c r="F62" s="17"/>
      <c r="G62" s="17"/>
      <c r="H62" s="18"/>
      <c r="I62" s="17"/>
      <c r="J62" s="18"/>
      <c r="K62" s="18"/>
      <c r="L62" s="18"/>
      <c r="M62" s="18"/>
      <c r="N62" s="18"/>
      <c r="O62" s="18"/>
      <c r="P62" s="17"/>
      <c r="Q62" s="17"/>
    </row>
    <row r="63" spans="1:17">
      <c r="A63" s="35">
        <f t="shared" si="0"/>
        <v>2019</v>
      </c>
      <c r="B63" s="19" t="str">
        <f t="shared" si="3"/>
        <v>Dimanche</v>
      </c>
      <c r="C63" s="16">
        <f t="shared" si="2"/>
        <v>42065</v>
      </c>
      <c r="D63" s="15">
        <f t="shared" si="1"/>
        <v>0</v>
      </c>
      <c r="E63" s="24">
        <f>IFERROR((VLOOKUP(C63,Données!F73:M85,8,0)),VLOOKUP(B63,Horaires,2,0))</f>
        <v>0</v>
      </c>
      <c r="F63" s="17"/>
      <c r="G63" s="17"/>
      <c r="H63" s="18"/>
      <c r="I63" s="17"/>
      <c r="J63" s="18"/>
      <c r="K63" s="18"/>
      <c r="L63" s="18"/>
      <c r="M63" s="18"/>
      <c r="N63" s="18"/>
      <c r="O63" s="18"/>
      <c r="P63" s="17"/>
      <c r="Q63" s="17"/>
    </row>
    <row r="64" spans="1:17">
      <c r="A64" s="35">
        <f t="shared" si="0"/>
        <v>2019</v>
      </c>
      <c r="B64" s="19" t="str">
        <f t="shared" si="3"/>
        <v>Lundi</v>
      </c>
      <c r="C64" s="16">
        <f t="shared" si="2"/>
        <v>42066</v>
      </c>
      <c r="D64" s="15">
        <f t="shared" si="1"/>
        <v>0</v>
      </c>
      <c r="E64" s="24">
        <f>IFERROR((VLOOKUP(C64,Données!F74:M86,8,0)),VLOOKUP(B64,Horaires,2,0))</f>
        <v>0.32291666666666669</v>
      </c>
      <c r="F64" s="17"/>
      <c r="G64" s="17"/>
      <c r="H64" s="18"/>
      <c r="I64" s="17"/>
      <c r="J64" s="18"/>
      <c r="K64" s="18"/>
      <c r="L64" s="18"/>
      <c r="M64" s="18"/>
      <c r="N64" s="18"/>
      <c r="O64" s="18"/>
      <c r="P64" s="17"/>
      <c r="Q64" s="17"/>
    </row>
    <row r="65" spans="1:17">
      <c r="A65" s="35">
        <f t="shared" si="0"/>
        <v>2019</v>
      </c>
      <c r="B65" s="19" t="str">
        <f t="shared" si="3"/>
        <v>Mardi</v>
      </c>
      <c r="C65" s="16">
        <f t="shared" si="2"/>
        <v>42067</v>
      </c>
      <c r="D65" s="15">
        <f t="shared" si="1"/>
        <v>0</v>
      </c>
      <c r="E65" s="24">
        <f>IFERROR((VLOOKUP(C65,Données!F75:M87,8,0)),VLOOKUP(B65,Horaires,2,0))</f>
        <v>0.32291666666666669</v>
      </c>
      <c r="F65" s="17"/>
      <c r="G65" s="17"/>
      <c r="H65" s="18"/>
      <c r="I65" s="17"/>
      <c r="J65" s="18"/>
      <c r="K65" s="18"/>
      <c r="L65" s="18"/>
      <c r="M65" s="18"/>
      <c r="N65" s="18"/>
      <c r="O65" s="18"/>
      <c r="P65" s="17"/>
      <c r="Q65" s="17"/>
    </row>
    <row r="66" spans="1:17">
      <c r="A66" s="35">
        <f t="shared" si="0"/>
        <v>2019</v>
      </c>
      <c r="B66" s="19" t="str">
        <f t="shared" si="3"/>
        <v>Mercredi</v>
      </c>
      <c r="C66" s="16">
        <f t="shared" si="2"/>
        <v>42068</v>
      </c>
      <c r="D66" s="15">
        <f t="shared" si="1"/>
        <v>0</v>
      </c>
      <c r="E66" s="24">
        <f>IFERROR((VLOOKUP(C66,Données!F76:M88,8,0)),VLOOKUP(B66,Horaires,2,0))</f>
        <v>0.32291666666666669</v>
      </c>
      <c r="F66" s="17"/>
      <c r="G66" s="17"/>
      <c r="H66" s="18"/>
      <c r="I66" s="17"/>
      <c r="J66" s="18"/>
      <c r="K66" s="18"/>
      <c r="L66" s="18"/>
      <c r="M66" s="18"/>
      <c r="N66" s="18"/>
      <c r="O66" s="18"/>
      <c r="P66" s="17"/>
      <c r="Q66" s="17"/>
    </row>
    <row r="67" spans="1:17">
      <c r="A67" s="35">
        <f t="shared" ref="A67:A130" si="4">YEAR(C67)</f>
        <v>2019</v>
      </c>
      <c r="B67" s="19" t="str">
        <f t="shared" si="3"/>
        <v>Jeudi</v>
      </c>
      <c r="C67" s="16">
        <f t="shared" si="2"/>
        <v>42069</v>
      </c>
      <c r="D67" s="15">
        <f t="shared" ref="D67:D130" si="5">IF(H67&lt;=0,0,1)</f>
        <v>0</v>
      </c>
      <c r="E67" s="24">
        <f>IFERROR((VLOOKUP(C67,Données!F77:M89,8,0)),VLOOKUP(B67,Horaires,2,0))</f>
        <v>0.32291666666666669</v>
      </c>
      <c r="F67" s="17"/>
      <c r="G67" s="17"/>
      <c r="H67" s="18"/>
      <c r="I67" s="17"/>
      <c r="J67" s="18"/>
      <c r="K67" s="18"/>
      <c r="L67" s="18"/>
      <c r="M67" s="18"/>
      <c r="N67" s="18"/>
      <c r="O67" s="18"/>
      <c r="P67" s="17"/>
      <c r="Q67" s="17"/>
    </row>
    <row r="68" spans="1:17">
      <c r="A68" s="35">
        <f t="shared" si="4"/>
        <v>2019</v>
      </c>
      <c r="B68" s="19" t="str">
        <f t="shared" si="3"/>
        <v>Vendredi</v>
      </c>
      <c r="C68" s="16">
        <f t="shared" ref="C68:C131" si="6">C67+1</f>
        <v>42070</v>
      </c>
      <c r="D68" s="15">
        <f t="shared" si="5"/>
        <v>0</v>
      </c>
      <c r="E68" s="24">
        <f>IFERROR((VLOOKUP(C68,Données!F78:M90,8,0)),VLOOKUP(B68,Horaires,2,0))</f>
        <v>0.16666666666666666</v>
      </c>
      <c r="F68" s="17"/>
      <c r="G68" s="17"/>
      <c r="H68" s="18"/>
      <c r="I68" s="17"/>
      <c r="J68" s="18"/>
      <c r="K68" s="18"/>
      <c r="L68" s="18"/>
      <c r="M68" s="18"/>
      <c r="N68" s="18"/>
      <c r="O68" s="18"/>
      <c r="P68" s="17"/>
      <c r="Q68" s="17"/>
    </row>
    <row r="69" spans="1:17">
      <c r="A69" s="35">
        <f t="shared" si="4"/>
        <v>2019</v>
      </c>
      <c r="B69" s="19" t="str">
        <f t="shared" si="3"/>
        <v>Samedi</v>
      </c>
      <c r="C69" s="16">
        <f t="shared" si="6"/>
        <v>42071</v>
      </c>
      <c r="D69" s="15">
        <f t="shared" si="5"/>
        <v>0</v>
      </c>
      <c r="E69" s="24">
        <f>IFERROR((VLOOKUP(C69,Données!F79:M91,8,0)),VLOOKUP(B69,Horaires,2,0))</f>
        <v>0</v>
      </c>
      <c r="F69" s="17"/>
      <c r="G69" s="17"/>
      <c r="H69" s="18"/>
      <c r="I69" s="17"/>
      <c r="J69" s="18"/>
      <c r="K69" s="18"/>
      <c r="L69" s="18"/>
      <c r="M69" s="18"/>
      <c r="N69" s="18"/>
      <c r="O69" s="18"/>
      <c r="P69" s="17"/>
      <c r="Q69" s="17"/>
    </row>
    <row r="70" spans="1:17">
      <c r="A70" s="35">
        <f t="shared" si="4"/>
        <v>2019</v>
      </c>
      <c r="B70" s="19" t="str">
        <f t="shared" si="3"/>
        <v>Dimanche</v>
      </c>
      <c r="C70" s="16">
        <f t="shared" si="6"/>
        <v>42072</v>
      </c>
      <c r="D70" s="15">
        <f t="shared" si="5"/>
        <v>0</v>
      </c>
      <c r="E70" s="24">
        <f>IFERROR((VLOOKUP(C70,Données!F80:M92,8,0)),VLOOKUP(B70,Horaires,2,0))</f>
        <v>0</v>
      </c>
      <c r="F70" s="17"/>
      <c r="G70" s="17"/>
      <c r="H70" s="18"/>
      <c r="I70" s="17"/>
      <c r="J70" s="18"/>
      <c r="K70" s="18"/>
      <c r="L70" s="18"/>
      <c r="M70" s="18"/>
      <c r="N70" s="18"/>
      <c r="O70" s="18"/>
      <c r="P70" s="17"/>
      <c r="Q70" s="17"/>
    </row>
    <row r="71" spans="1:17">
      <c r="A71" s="35">
        <f t="shared" si="4"/>
        <v>2019</v>
      </c>
      <c r="B71" s="19" t="str">
        <f t="shared" ref="B71:B134" si="7">CHOOSE(WEEKDAY(C71),"Dimanche","Lundi","Mardi","Mercredi","Jeudi","Vendredi","Samedi")</f>
        <v>Lundi</v>
      </c>
      <c r="C71" s="16">
        <f t="shared" si="6"/>
        <v>42073</v>
      </c>
      <c r="D71" s="15">
        <f t="shared" si="5"/>
        <v>0</v>
      </c>
      <c r="E71" s="24">
        <f>IFERROR((VLOOKUP(C71,Données!F81:M93,8,0)),VLOOKUP(B71,Horaires,2,0))</f>
        <v>0.32291666666666669</v>
      </c>
      <c r="F71" s="17"/>
      <c r="G71" s="17"/>
      <c r="H71" s="18"/>
      <c r="I71" s="17"/>
      <c r="J71" s="18"/>
      <c r="K71" s="18"/>
      <c r="L71" s="18"/>
      <c r="M71" s="18"/>
      <c r="N71" s="18"/>
      <c r="O71" s="18"/>
      <c r="P71" s="17"/>
      <c r="Q71" s="17"/>
    </row>
    <row r="72" spans="1:17">
      <c r="A72" s="35">
        <f t="shared" si="4"/>
        <v>2019</v>
      </c>
      <c r="B72" s="19" t="str">
        <f t="shared" si="7"/>
        <v>Mardi</v>
      </c>
      <c r="C72" s="16">
        <f t="shared" si="6"/>
        <v>42074</v>
      </c>
      <c r="D72" s="15">
        <f t="shared" si="5"/>
        <v>0</v>
      </c>
      <c r="E72" s="24">
        <f>IFERROR((VLOOKUP(C72,Données!F82:M94,8,0)),VLOOKUP(B72,Horaires,2,0))</f>
        <v>0.32291666666666669</v>
      </c>
      <c r="F72" s="17"/>
      <c r="G72" s="17"/>
      <c r="H72" s="18"/>
      <c r="I72" s="17"/>
      <c r="J72" s="18"/>
      <c r="K72" s="18"/>
      <c r="L72" s="18"/>
      <c r="M72" s="18"/>
      <c r="N72" s="18"/>
      <c r="O72" s="18"/>
      <c r="P72" s="17"/>
      <c r="Q72" s="17"/>
    </row>
    <row r="73" spans="1:17">
      <c r="A73" s="35">
        <f t="shared" si="4"/>
        <v>2019</v>
      </c>
      <c r="B73" s="19" t="str">
        <f t="shared" si="7"/>
        <v>Mercredi</v>
      </c>
      <c r="C73" s="16">
        <f t="shared" si="6"/>
        <v>42075</v>
      </c>
      <c r="D73" s="15">
        <f t="shared" si="5"/>
        <v>0</v>
      </c>
      <c r="E73" s="24">
        <f>IFERROR((VLOOKUP(C73,Données!F83:M95,8,0)),VLOOKUP(B73,Horaires,2,0))</f>
        <v>0.32291666666666669</v>
      </c>
      <c r="F73" s="17"/>
      <c r="G73" s="17"/>
      <c r="H73" s="18"/>
      <c r="I73" s="17"/>
      <c r="J73" s="18"/>
      <c r="K73" s="18"/>
      <c r="L73" s="18"/>
      <c r="M73" s="18"/>
      <c r="N73" s="18"/>
      <c r="O73" s="18"/>
      <c r="P73" s="17"/>
      <c r="Q73" s="17"/>
    </row>
    <row r="74" spans="1:17">
      <c r="A74" s="35">
        <f t="shared" si="4"/>
        <v>2019</v>
      </c>
      <c r="B74" s="19" t="str">
        <f t="shared" si="7"/>
        <v>Jeudi</v>
      </c>
      <c r="C74" s="16">
        <f t="shared" si="6"/>
        <v>42076</v>
      </c>
      <c r="D74" s="15">
        <f t="shared" si="5"/>
        <v>0</v>
      </c>
      <c r="E74" s="24">
        <f>IFERROR((VLOOKUP(C74,Données!F84:M96,8,0)),VLOOKUP(B74,Horaires,2,0))</f>
        <v>0.32291666666666669</v>
      </c>
      <c r="F74" s="17"/>
      <c r="G74" s="17"/>
      <c r="H74" s="18"/>
      <c r="I74" s="17"/>
      <c r="J74" s="18"/>
      <c r="K74" s="18"/>
      <c r="L74" s="18"/>
      <c r="M74" s="18"/>
      <c r="N74" s="18"/>
      <c r="O74" s="18"/>
      <c r="P74" s="17"/>
      <c r="Q74" s="17"/>
    </row>
    <row r="75" spans="1:17">
      <c r="A75" s="35">
        <f t="shared" si="4"/>
        <v>2019</v>
      </c>
      <c r="B75" s="19" t="str">
        <f t="shared" si="7"/>
        <v>Vendredi</v>
      </c>
      <c r="C75" s="16">
        <f t="shared" si="6"/>
        <v>42077</v>
      </c>
      <c r="D75" s="15">
        <f t="shared" si="5"/>
        <v>0</v>
      </c>
      <c r="E75" s="24">
        <f>IFERROR((VLOOKUP(C75,Données!F85:M97,8,0)),VLOOKUP(B75,Horaires,2,0))</f>
        <v>0.16666666666666666</v>
      </c>
      <c r="F75" s="17"/>
      <c r="G75" s="17"/>
      <c r="H75" s="18"/>
      <c r="I75" s="17"/>
      <c r="J75" s="18"/>
      <c r="K75" s="18"/>
      <c r="L75" s="18"/>
      <c r="M75" s="18"/>
      <c r="N75" s="18"/>
      <c r="O75" s="18"/>
      <c r="P75" s="17"/>
      <c r="Q75" s="17"/>
    </row>
    <row r="76" spans="1:17">
      <c r="A76" s="35">
        <f t="shared" si="4"/>
        <v>2019</v>
      </c>
      <c r="B76" s="19" t="str">
        <f t="shared" si="7"/>
        <v>Samedi</v>
      </c>
      <c r="C76" s="16">
        <f t="shared" si="6"/>
        <v>42078</v>
      </c>
      <c r="D76" s="15">
        <f t="shared" si="5"/>
        <v>0</v>
      </c>
      <c r="E76" s="24">
        <f>IFERROR((VLOOKUP(C76,Données!F86:M98,8,0)),VLOOKUP(B76,Horaires,2,0))</f>
        <v>0</v>
      </c>
      <c r="F76" s="17"/>
      <c r="G76" s="17"/>
      <c r="H76" s="18"/>
      <c r="I76" s="17"/>
      <c r="J76" s="18"/>
      <c r="K76" s="18"/>
      <c r="L76" s="18"/>
      <c r="M76" s="18"/>
      <c r="N76" s="18"/>
      <c r="O76" s="18"/>
      <c r="P76" s="17"/>
      <c r="Q76" s="17"/>
    </row>
    <row r="77" spans="1:17">
      <c r="A77" s="35">
        <f t="shared" si="4"/>
        <v>2019</v>
      </c>
      <c r="B77" s="19" t="str">
        <f t="shared" si="7"/>
        <v>Dimanche</v>
      </c>
      <c r="C77" s="16">
        <f t="shared" si="6"/>
        <v>42079</v>
      </c>
      <c r="D77" s="15">
        <f t="shared" si="5"/>
        <v>0</v>
      </c>
      <c r="E77" s="24">
        <f>IFERROR((VLOOKUP(C77,Données!F87:M99,8,0)),VLOOKUP(B77,Horaires,2,0))</f>
        <v>0</v>
      </c>
      <c r="F77" s="17"/>
      <c r="G77" s="17"/>
      <c r="H77" s="18"/>
      <c r="I77" s="17"/>
      <c r="J77" s="18"/>
      <c r="K77" s="18"/>
      <c r="L77" s="18"/>
      <c r="M77" s="18"/>
      <c r="N77" s="18"/>
      <c r="O77" s="18"/>
      <c r="P77" s="17"/>
      <c r="Q77" s="17"/>
    </row>
    <row r="78" spans="1:17">
      <c r="A78" s="35">
        <f t="shared" si="4"/>
        <v>2019</v>
      </c>
      <c r="B78" s="19" t="str">
        <f t="shared" si="7"/>
        <v>Lundi</v>
      </c>
      <c r="C78" s="16">
        <f t="shared" si="6"/>
        <v>42080</v>
      </c>
      <c r="D78" s="15">
        <f t="shared" si="5"/>
        <v>0</v>
      </c>
      <c r="E78" s="24">
        <f>IFERROR((VLOOKUP(C78,Données!F88:M100,8,0)),VLOOKUP(B78,Horaires,2,0))</f>
        <v>0.32291666666666669</v>
      </c>
      <c r="F78" s="17"/>
      <c r="G78" s="17"/>
      <c r="H78" s="18"/>
      <c r="I78" s="17"/>
      <c r="J78" s="18"/>
      <c r="K78" s="18"/>
      <c r="L78" s="18"/>
      <c r="M78" s="18"/>
      <c r="N78" s="18"/>
      <c r="O78" s="18"/>
      <c r="P78" s="17"/>
      <c r="Q78" s="17"/>
    </row>
    <row r="79" spans="1:17">
      <c r="A79" s="35">
        <f t="shared" si="4"/>
        <v>2019</v>
      </c>
      <c r="B79" s="19" t="str">
        <f t="shared" si="7"/>
        <v>Mardi</v>
      </c>
      <c r="C79" s="16">
        <f t="shared" si="6"/>
        <v>42081</v>
      </c>
      <c r="D79" s="15">
        <f t="shared" si="5"/>
        <v>0</v>
      </c>
      <c r="E79" s="24">
        <f>IFERROR((VLOOKUP(C79,Données!F89:M101,8,0)),VLOOKUP(B79,Horaires,2,0))</f>
        <v>0.32291666666666669</v>
      </c>
      <c r="F79" s="17"/>
      <c r="G79" s="17"/>
      <c r="H79" s="18"/>
      <c r="I79" s="17"/>
      <c r="J79" s="18"/>
      <c r="K79" s="18"/>
      <c r="L79" s="18"/>
      <c r="M79" s="18"/>
      <c r="N79" s="18"/>
      <c r="O79" s="18"/>
      <c r="P79" s="17"/>
      <c r="Q79" s="17"/>
    </row>
    <row r="80" spans="1:17">
      <c r="A80" s="35">
        <f t="shared" si="4"/>
        <v>2019</v>
      </c>
      <c r="B80" s="19" t="str">
        <f t="shared" si="7"/>
        <v>Mercredi</v>
      </c>
      <c r="C80" s="16">
        <f t="shared" si="6"/>
        <v>42082</v>
      </c>
      <c r="D80" s="15">
        <f t="shared" si="5"/>
        <v>0</v>
      </c>
      <c r="E80" s="24">
        <f>IFERROR((VLOOKUP(C80,Données!F90:M102,8,0)),VLOOKUP(B80,Horaires,2,0))</f>
        <v>0.32291666666666669</v>
      </c>
      <c r="F80" s="17"/>
      <c r="G80" s="17"/>
      <c r="H80" s="18"/>
      <c r="I80" s="17"/>
      <c r="J80" s="18"/>
      <c r="K80" s="18"/>
      <c r="L80" s="18"/>
      <c r="M80" s="18"/>
      <c r="N80" s="18"/>
      <c r="O80" s="18"/>
      <c r="P80" s="17"/>
      <c r="Q80" s="17"/>
    </row>
    <row r="81" spans="1:17">
      <c r="A81" s="35">
        <f t="shared" si="4"/>
        <v>2019</v>
      </c>
      <c r="B81" s="19" t="str">
        <f t="shared" si="7"/>
        <v>Jeudi</v>
      </c>
      <c r="C81" s="16">
        <f t="shared" si="6"/>
        <v>42083</v>
      </c>
      <c r="D81" s="15">
        <f t="shared" si="5"/>
        <v>0</v>
      </c>
      <c r="E81" s="24">
        <f>IFERROR((VLOOKUP(C81,Données!F91:M103,8,0)),VLOOKUP(B81,Horaires,2,0))</f>
        <v>0.32291666666666669</v>
      </c>
      <c r="F81" s="17"/>
      <c r="G81" s="17"/>
      <c r="H81" s="18"/>
      <c r="I81" s="17"/>
      <c r="J81" s="18"/>
      <c r="K81" s="18"/>
      <c r="L81" s="18"/>
      <c r="M81" s="18"/>
      <c r="N81" s="18"/>
      <c r="O81" s="18"/>
      <c r="P81" s="17"/>
      <c r="Q81" s="17"/>
    </row>
    <row r="82" spans="1:17">
      <c r="A82" s="35">
        <f t="shared" si="4"/>
        <v>2019</v>
      </c>
      <c r="B82" s="19" t="str">
        <f t="shared" si="7"/>
        <v>Vendredi</v>
      </c>
      <c r="C82" s="16">
        <f t="shared" si="6"/>
        <v>42084</v>
      </c>
      <c r="D82" s="15">
        <f t="shared" si="5"/>
        <v>0</v>
      </c>
      <c r="E82" s="24">
        <f>IFERROR((VLOOKUP(C82,Données!F92:M104,8,0)),VLOOKUP(B82,Horaires,2,0))</f>
        <v>0.16666666666666666</v>
      </c>
      <c r="F82" s="17"/>
      <c r="G82" s="17"/>
      <c r="H82" s="18"/>
      <c r="I82" s="17"/>
      <c r="J82" s="18"/>
      <c r="K82" s="18"/>
      <c r="L82" s="18"/>
      <c r="M82" s="18"/>
      <c r="N82" s="18"/>
      <c r="O82" s="18"/>
      <c r="P82" s="17"/>
      <c r="Q82" s="17"/>
    </row>
    <row r="83" spans="1:17">
      <c r="A83" s="35">
        <f t="shared" si="4"/>
        <v>2019</v>
      </c>
      <c r="B83" s="19" t="str">
        <f t="shared" si="7"/>
        <v>Samedi</v>
      </c>
      <c r="C83" s="16">
        <f t="shared" si="6"/>
        <v>42085</v>
      </c>
      <c r="D83" s="15">
        <f t="shared" si="5"/>
        <v>0</v>
      </c>
      <c r="E83" s="24">
        <f>IFERROR((VLOOKUP(C83,Données!F93:M105,8,0)),VLOOKUP(B83,Horaires,2,0))</f>
        <v>0</v>
      </c>
      <c r="F83" s="17"/>
      <c r="G83" s="17"/>
      <c r="H83" s="18"/>
      <c r="I83" s="17"/>
      <c r="J83" s="18"/>
      <c r="K83" s="18"/>
      <c r="L83" s="18"/>
      <c r="M83" s="18"/>
      <c r="N83" s="18"/>
      <c r="O83" s="18"/>
      <c r="P83" s="17"/>
      <c r="Q83" s="17"/>
    </row>
    <row r="84" spans="1:17">
      <c r="A84" s="35">
        <f t="shared" si="4"/>
        <v>2019</v>
      </c>
      <c r="B84" s="19" t="str">
        <f t="shared" si="7"/>
        <v>Dimanche</v>
      </c>
      <c r="C84" s="16">
        <f t="shared" si="6"/>
        <v>42086</v>
      </c>
      <c r="D84" s="15">
        <f t="shared" si="5"/>
        <v>0</v>
      </c>
      <c r="E84" s="24">
        <f>IFERROR((VLOOKUP(C84,Données!F94:M106,8,0)),VLOOKUP(B84,Horaires,2,0))</f>
        <v>0</v>
      </c>
      <c r="F84" s="17"/>
      <c r="G84" s="17"/>
      <c r="H84" s="18"/>
      <c r="I84" s="17"/>
      <c r="J84" s="18"/>
      <c r="K84" s="18"/>
      <c r="L84" s="18"/>
      <c r="M84" s="18"/>
      <c r="N84" s="18"/>
      <c r="O84" s="18"/>
      <c r="P84" s="17"/>
      <c r="Q84" s="17"/>
    </row>
    <row r="85" spans="1:17">
      <c r="A85" s="35">
        <f t="shared" si="4"/>
        <v>2019</v>
      </c>
      <c r="B85" s="19" t="str">
        <f t="shared" si="7"/>
        <v>Lundi</v>
      </c>
      <c r="C85" s="16">
        <f t="shared" si="6"/>
        <v>42087</v>
      </c>
      <c r="D85" s="15">
        <f t="shared" si="5"/>
        <v>0</v>
      </c>
      <c r="E85" s="24">
        <f>IFERROR((VLOOKUP(C85,Données!F95:M107,8,0)),VLOOKUP(B85,Horaires,2,0))</f>
        <v>0.32291666666666669</v>
      </c>
      <c r="F85" s="17"/>
      <c r="G85" s="17"/>
      <c r="H85" s="18"/>
      <c r="I85" s="17"/>
      <c r="J85" s="18"/>
      <c r="K85" s="18"/>
      <c r="L85" s="18"/>
      <c r="M85" s="18"/>
      <c r="N85" s="18"/>
      <c r="O85" s="18"/>
      <c r="P85" s="17"/>
      <c r="Q85" s="17"/>
    </row>
    <row r="86" spans="1:17">
      <c r="A86" s="35">
        <f t="shared" si="4"/>
        <v>2019</v>
      </c>
      <c r="B86" s="19" t="str">
        <f t="shared" si="7"/>
        <v>Mardi</v>
      </c>
      <c r="C86" s="16">
        <f t="shared" si="6"/>
        <v>42088</v>
      </c>
      <c r="D86" s="15">
        <f t="shared" si="5"/>
        <v>0</v>
      </c>
      <c r="E86" s="24">
        <f>IFERROR((VLOOKUP(C86,Données!F96:M108,8,0)),VLOOKUP(B86,Horaires,2,0))</f>
        <v>0.32291666666666669</v>
      </c>
      <c r="F86" s="17"/>
      <c r="G86" s="17"/>
      <c r="H86" s="18"/>
      <c r="I86" s="17"/>
      <c r="J86" s="18"/>
      <c r="K86" s="18"/>
      <c r="L86" s="18"/>
      <c r="M86" s="18"/>
      <c r="N86" s="18"/>
      <c r="O86" s="18"/>
      <c r="P86" s="17"/>
      <c r="Q86" s="17"/>
    </row>
    <row r="87" spans="1:17">
      <c r="A87" s="35">
        <f t="shared" si="4"/>
        <v>2019</v>
      </c>
      <c r="B87" s="19" t="str">
        <f t="shared" si="7"/>
        <v>Mercredi</v>
      </c>
      <c r="C87" s="16">
        <f t="shared" si="6"/>
        <v>42089</v>
      </c>
      <c r="D87" s="15">
        <f t="shared" si="5"/>
        <v>0</v>
      </c>
      <c r="E87" s="24">
        <f>IFERROR((VLOOKUP(C87,Données!F97:M109,8,0)),VLOOKUP(B87,Horaires,2,0))</f>
        <v>0.32291666666666669</v>
      </c>
      <c r="F87" s="17"/>
      <c r="G87" s="17"/>
      <c r="H87" s="18"/>
      <c r="I87" s="17"/>
      <c r="J87" s="18"/>
      <c r="K87" s="18"/>
      <c r="L87" s="18"/>
      <c r="M87" s="18"/>
      <c r="N87" s="18"/>
      <c r="O87" s="18"/>
      <c r="P87" s="17"/>
      <c r="Q87" s="17"/>
    </row>
    <row r="88" spans="1:17">
      <c r="A88" s="35">
        <f t="shared" si="4"/>
        <v>2019</v>
      </c>
      <c r="B88" s="19" t="str">
        <f t="shared" si="7"/>
        <v>Jeudi</v>
      </c>
      <c r="C88" s="16">
        <f t="shared" si="6"/>
        <v>42090</v>
      </c>
      <c r="D88" s="15">
        <f t="shared" si="5"/>
        <v>0</v>
      </c>
      <c r="E88" s="24">
        <f>IFERROR((VLOOKUP(C88,Données!F98:M110,8,0)),VLOOKUP(B88,Horaires,2,0))</f>
        <v>0.32291666666666669</v>
      </c>
      <c r="F88" s="17"/>
      <c r="G88" s="17"/>
      <c r="H88" s="18"/>
      <c r="I88" s="17"/>
      <c r="J88" s="18"/>
      <c r="K88" s="18"/>
      <c r="L88" s="18"/>
      <c r="M88" s="18"/>
      <c r="N88" s="18"/>
      <c r="O88" s="18"/>
      <c r="P88" s="17"/>
      <c r="Q88" s="17"/>
    </row>
    <row r="89" spans="1:17">
      <c r="A89" s="35">
        <f t="shared" si="4"/>
        <v>2019</v>
      </c>
      <c r="B89" s="19" t="str">
        <f t="shared" si="7"/>
        <v>Vendredi</v>
      </c>
      <c r="C89" s="16">
        <f t="shared" si="6"/>
        <v>42091</v>
      </c>
      <c r="D89" s="15">
        <f t="shared" si="5"/>
        <v>0</v>
      </c>
      <c r="E89" s="24">
        <f>IFERROR((VLOOKUP(C89,Données!F99:M111,8,0)),VLOOKUP(B89,Horaires,2,0))</f>
        <v>0.16666666666666666</v>
      </c>
      <c r="F89" s="17"/>
      <c r="G89" s="17"/>
      <c r="H89" s="18"/>
      <c r="I89" s="17"/>
      <c r="J89" s="18"/>
      <c r="K89" s="18"/>
      <c r="L89" s="18"/>
      <c r="M89" s="18"/>
      <c r="N89" s="18"/>
      <c r="O89" s="18"/>
      <c r="P89" s="17"/>
      <c r="Q89" s="17"/>
    </row>
    <row r="90" spans="1:17">
      <c r="A90" s="35">
        <f t="shared" si="4"/>
        <v>2019</v>
      </c>
      <c r="B90" s="19" t="str">
        <f t="shared" si="7"/>
        <v>Samedi</v>
      </c>
      <c r="C90" s="16">
        <f t="shared" si="6"/>
        <v>42092</v>
      </c>
      <c r="D90" s="15">
        <f t="shared" si="5"/>
        <v>0</v>
      </c>
      <c r="E90" s="24">
        <f>IFERROR((VLOOKUP(C90,Données!F100:M112,8,0)),VLOOKUP(B90,Horaires,2,0))</f>
        <v>0</v>
      </c>
      <c r="F90" s="17"/>
      <c r="G90" s="17"/>
      <c r="H90" s="18"/>
      <c r="I90" s="17"/>
      <c r="J90" s="18"/>
      <c r="K90" s="18"/>
      <c r="L90" s="18"/>
      <c r="M90" s="18"/>
      <c r="N90" s="18"/>
      <c r="O90" s="18"/>
      <c r="P90" s="17"/>
      <c r="Q90" s="17"/>
    </row>
    <row r="91" spans="1:17">
      <c r="A91" s="35">
        <f t="shared" si="4"/>
        <v>2019</v>
      </c>
      <c r="B91" s="19" t="str">
        <f t="shared" si="7"/>
        <v>Dimanche</v>
      </c>
      <c r="C91" s="16">
        <f t="shared" si="6"/>
        <v>42093</v>
      </c>
      <c r="D91" s="15">
        <f t="shared" si="5"/>
        <v>0</v>
      </c>
      <c r="E91" s="24">
        <f>IFERROR((VLOOKUP(C91,Données!F101:M113,8,0)),VLOOKUP(B91,Horaires,2,0))</f>
        <v>0</v>
      </c>
      <c r="F91" s="17"/>
      <c r="G91" s="17"/>
      <c r="H91" s="18"/>
      <c r="I91" s="17"/>
      <c r="J91" s="18"/>
      <c r="K91" s="18"/>
      <c r="L91" s="18"/>
      <c r="M91" s="18"/>
      <c r="N91" s="18"/>
      <c r="O91" s="18"/>
      <c r="P91" s="17"/>
      <c r="Q91" s="17"/>
    </row>
    <row r="92" spans="1:17">
      <c r="A92" s="35">
        <f t="shared" si="4"/>
        <v>2019</v>
      </c>
      <c r="B92" s="19" t="str">
        <f t="shared" si="7"/>
        <v>Lundi</v>
      </c>
      <c r="C92" s="16">
        <f t="shared" si="6"/>
        <v>42094</v>
      </c>
      <c r="D92" s="15">
        <f t="shared" si="5"/>
        <v>0</v>
      </c>
      <c r="E92" s="24">
        <f>IFERROR((VLOOKUP(C92,Données!F102:M114,8,0)),VLOOKUP(B92,Horaires,2,0))</f>
        <v>0.32291666666666669</v>
      </c>
      <c r="F92" s="17"/>
      <c r="G92" s="17"/>
      <c r="H92" s="18"/>
      <c r="I92" s="17"/>
      <c r="J92" s="18"/>
      <c r="K92" s="18"/>
      <c r="L92" s="18"/>
      <c r="M92" s="18"/>
      <c r="N92" s="18"/>
      <c r="O92" s="18"/>
      <c r="P92" s="17"/>
      <c r="Q92" s="17"/>
    </row>
    <row r="93" spans="1:17">
      <c r="A93" s="35">
        <f t="shared" si="4"/>
        <v>2019</v>
      </c>
      <c r="B93" s="19" t="str">
        <f t="shared" si="7"/>
        <v>Mardi</v>
      </c>
      <c r="C93" s="16">
        <f t="shared" si="6"/>
        <v>42095</v>
      </c>
      <c r="D93" s="15">
        <f t="shared" si="5"/>
        <v>0</v>
      </c>
      <c r="E93" s="24">
        <f>IFERROR((VLOOKUP(C93,Données!F103:M115,8,0)),VLOOKUP(B93,Horaires,2,0))</f>
        <v>0.32291666666666669</v>
      </c>
      <c r="F93" s="17"/>
      <c r="G93" s="17"/>
      <c r="H93" s="18"/>
      <c r="I93" s="17"/>
      <c r="J93" s="18"/>
      <c r="K93" s="18"/>
      <c r="L93" s="18"/>
      <c r="M93" s="18"/>
      <c r="N93" s="18"/>
      <c r="O93" s="18"/>
      <c r="P93" s="17"/>
      <c r="Q93" s="17"/>
    </row>
    <row r="94" spans="1:17">
      <c r="A94" s="35">
        <f t="shared" si="4"/>
        <v>2019</v>
      </c>
      <c r="B94" s="19" t="str">
        <f t="shared" si="7"/>
        <v>Mercredi</v>
      </c>
      <c r="C94" s="16">
        <f t="shared" si="6"/>
        <v>42096</v>
      </c>
      <c r="D94" s="15">
        <f t="shared" si="5"/>
        <v>0</v>
      </c>
      <c r="E94" s="24">
        <f>IFERROR((VLOOKUP(C94,Données!F104:M116,8,0)),VLOOKUP(B94,Horaires,2,0))</f>
        <v>0.32291666666666669</v>
      </c>
      <c r="F94" s="17"/>
      <c r="G94" s="17"/>
      <c r="H94" s="18"/>
      <c r="I94" s="17"/>
      <c r="J94" s="18"/>
      <c r="K94" s="18"/>
      <c r="L94" s="18"/>
      <c r="M94" s="18"/>
      <c r="N94" s="18"/>
      <c r="O94" s="18"/>
      <c r="P94" s="17"/>
      <c r="Q94" s="17"/>
    </row>
    <row r="95" spans="1:17">
      <c r="A95" s="35">
        <f t="shared" si="4"/>
        <v>2019</v>
      </c>
      <c r="B95" s="19" t="str">
        <f t="shared" si="7"/>
        <v>Jeudi</v>
      </c>
      <c r="C95" s="16">
        <f t="shared" si="6"/>
        <v>42097</v>
      </c>
      <c r="D95" s="15">
        <f t="shared" si="5"/>
        <v>0</v>
      </c>
      <c r="E95" s="24">
        <f>IFERROR((VLOOKUP(C95,Données!F105:M117,8,0)),VLOOKUP(B95,Horaires,2,0))</f>
        <v>0.32291666666666669</v>
      </c>
      <c r="F95" s="17"/>
      <c r="G95" s="17"/>
      <c r="H95" s="18"/>
      <c r="I95" s="17"/>
      <c r="J95" s="18"/>
      <c r="K95" s="18"/>
      <c r="L95" s="18"/>
      <c r="M95" s="18"/>
      <c r="N95" s="18"/>
      <c r="O95" s="18"/>
      <c r="P95" s="17"/>
      <c r="Q95" s="17"/>
    </row>
    <row r="96" spans="1:17">
      <c r="A96" s="35">
        <f t="shared" si="4"/>
        <v>2019</v>
      </c>
      <c r="B96" s="19" t="str">
        <f t="shared" si="7"/>
        <v>Vendredi</v>
      </c>
      <c r="C96" s="16">
        <f t="shared" si="6"/>
        <v>42098</v>
      </c>
      <c r="D96" s="15">
        <f t="shared" si="5"/>
        <v>0</v>
      </c>
      <c r="E96" s="24">
        <f>IFERROR((VLOOKUP(C96,Données!F106:M118,8,0)),VLOOKUP(B96,Horaires,2,0))</f>
        <v>0.16666666666666666</v>
      </c>
      <c r="F96" s="17"/>
      <c r="G96" s="17"/>
      <c r="H96" s="18"/>
      <c r="I96" s="17"/>
      <c r="J96" s="18"/>
      <c r="K96" s="18"/>
      <c r="L96" s="18"/>
      <c r="M96" s="18"/>
      <c r="N96" s="18"/>
      <c r="O96" s="18"/>
      <c r="P96" s="17"/>
      <c r="Q96" s="17"/>
    </row>
    <row r="97" spans="1:17">
      <c r="A97" s="35">
        <f t="shared" si="4"/>
        <v>2019</v>
      </c>
      <c r="B97" s="19" t="str">
        <f t="shared" si="7"/>
        <v>Samedi</v>
      </c>
      <c r="C97" s="16">
        <f t="shared" si="6"/>
        <v>42099</v>
      </c>
      <c r="D97" s="15">
        <f t="shared" si="5"/>
        <v>0</v>
      </c>
      <c r="E97" s="24">
        <f>IFERROR((VLOOKUP(C97,Données!F107:M119,8,0)),VLOOKUP(B97,Horaires,2,0))</f>
        <v>0</v>
      </c>
      <c r="F97" s="17"/>
      <c r="G97" s="17"/>
      <c r="H97" s="18"/>
      <c r="I97" s="17"/>
      <c r="J97" s="18"/>
      <c r="K97" s="18"/>
      <c r="L97" s="18"/>
      <c r="M97" s="18"/>
      <c r="N97" s="18"/>
      <c r="O97" s="18"/>
      <c r="P97" s="17"/>
      <c r="Q97" s="17"/>
    </row>
    <row r="98" spans="1:17">
      <c r="A98" s="35">
        <f t="shared" si="4"/>
        <v>2019</v>
      </c>
      <c r="B98" s="19" t="str">
        <f t="shared" si="7"/>
        <v>Dimanche</v>
      </c>
      <c r="C98" s="16">
        <f t="shared" si="6"/>
        <v>42100</v>
      </c>
      <c r="D98" s="15">
        <f t="shared" si="5"/>
        <v>0</v>
      </c>
      <c r="E98" s="24">
        <f>IFERROR((VLOOKUP(C98,Données!F108:M120,8,0)),VLOOKUP(B98,Horaires,2,0))</f>
        <v>0</v>
      </c>
      <c r="F98" s="17"/>
      <c r="G98" s="17"/>
      <c r="H98" s="18"/>
      <c r="I98" s="17"/>
      <c r="J98" s="18"/>
      <c r="K98" s="18"/>
      <c r="L98" s="18"/>
      <c r="M98" s="18"/>
      <c r="N98" s="18"/>
      <c r="O98" s="18"/>
      <c r="P98" s="17"/>
      <c r="Q98" s="17"/>
    </row>
    <row r="99" spans="1:17">
      <c r="A99" s="35">
        <f t="shared" si="4"/>
        <v>2019</v>
      </c>
      <c r="B99" s="19" t="str">
        <f t="shared" si="7"/>
        <v>Lundi</v>
      </c>
      <c r="C99" s="16">
        <f t="shared" si="6"/>
        <v>42101</v>
      </c>
      <c r="D99" s="15">
        <f t="shared" si="5"/>
        <v>0</v>
      </c>
      <c r="E99" s="24">
        <f>IFERROR((VLOOKUP(C99,Données!F109:M121,8,0)),VLOOKUP(B99,Horaires,2,0))</f>
        <v>0.32291666666666669</v>
      </c>
      <c r="F99" s="17"/>
      <c r="G99" s="17"/>
      <c r="H99" s="18"/>
      <c r="I99" s="17"/>
      <c r="J99" s="18"/>
      <c r="K99" s="18"/>
      <c r="L99" s="18"/>
      <c r="M99" s="18"/>
      <c r="N99" s="18"/>
      <c r="O99" s="18"/>
      <c r="P99" s="17"/>
      <c r="Q99" s="17"/>
    </row>
    <row r="100" spans="1:17">
      <c r="A100" s="35">
        <f t="shared" si="4"/>
        <v>2019</v>
      </c>
      <c r="B100" s="19" t="str">
        <f t="shared" si="7"/>
        <v>Mardi</v>
      </c>
      <c r="C100" s="16">
        <f t="shared" si="6"/>
        <v>42102</v>
      </c>
      <c r="D100" s="15">
        <f t="shared" si="5"/>
        <v>0</v>
      </c>
      <c r="E100" s="24">
        <f>IFERROR((VLOOKUP(C100,Données!F110:M122,8,0)),VLOOKUP(B100,Horaires,2,0))</f>
        <v>0.32291666666666669</v>
      </c>
      <c r="F100" s="17"/>
      <c r="G100" s="17"/>
      <c r="H100" s="18"/>
      <c r="I100" s="17"/>
      <c r="J100" s="18"/>
      <c r="K100" s="18"/>
      <c r="L100" s="18"/>
      <c r="M100" s="18"/>
      <c r="N100" s="18"/>
      <c r="O100" s="18"/>
      <c r="P100" s="17"/>
      <c r="Q100" s="17"/>
    </row>
    <row r="101" spans="1:17">
      <c r="A101" s="35">
        <f t="shared" si="4"/>
        <v>2019</v>
      </c>
      <c r="B101" s="19" t="str">
        <f t="shared" si="7"/>
        <v>Mercredi</v>
      </c>
      <c r="C101" s="16">
        <f t="shared" si="6"/>
        <v>42103</v>
      </c>
      <c r="D101" s="15">
        <f t="shared" si="5"/>
        <v>0</v>
      </c>
      <c r="E101" s="24">
        <f>IFERROR((VLOOKUP(C101,Données!F111:M123,8,0)),VLOOKUP(B101,Horaires,2,0))</f>
        <v>0.32291666666666669</v>
      </c>
      <c r="F101" s="17"/>
      <c r="G101" s="17"/>
      <c r="H101" s="18"/>
      <c r="I101" s="17"/>
      <c r="J101" s="18"/>
      <c r="K101" s="18"/>
      <c r="L101" s="18"/>
      <c r="M101" s="18"/>
      <c r="N101" s="18"/>
      <c r="O101" s="18"/>
      <c r="P101" s="17"/>
      <c r="Q101" s="17"/>
    </row>
    <row r="102" spans="1:17">
      <c r="A102" s="35">
        <f t="shared" si="4"/>
        <v>2019</v>
      </c>
      <c r="B102" s="19" t="str">
        <f t="shared" si="7"/>
        <v>Jeudi</v>
      </c>
      <c r="C102" s="16">
        <f t="shared" si="6"/>
        <v>42104</v>
      </c>
      <c r="D102" s="15">
        <f t="shared" si="5"/>
        <v>0</v>
      </c>
      <c r="E102" s="24">
        <f>IFERROR((VLOOKUP(C102,Données!F112:M124,8,0)),VLOOKUP(B102,Horaires,2,0))</f>
        <v>0.32291666666666669</v>
      </c>
      <c r="F102" s="17"/>
      <c r="G102" s="17"/>
      <c r="H102" s="18"/>
      <c r="I102" s="17"/>
      <c r="J102" s="18"/>
      <c r="K102" s="18"/>
      <c r="L102" s="18"/>
      <c r="M102" s="18"/>
      <c r="N102" s="18"/>
      <c r="O102" s="18"/>
      <c r="P102" s="17"/>
      <c r="Q102" s="17"/>
    </row>
    <row r="103" spans="1:17">
      <c r="A103" s="35">
        <f t="shared" si="4"/>
        <v>2019</v>
      </c>
      <c r="B103" s="19" t="str">
        <f t="shared" si="7"/>
        <v>Vendredi</v>
      </c>
      <c r="C103" s="16">
        <f t="shared" si="6"/>
        <v>42105</v>
      </c>
      <c r="D103" s="15">
        <f t="shared" si="5"/>
        <v>0</v>
      </c>
      <c r="E103" s="24">
        <f>IFERROR((VLOOKUP(C103,Données!F113:M125,8,0)),VLOOKUP(B103,Horaires,2,0))</f>
        <v>0.16666666666666666</v>
      </c>
      <c r="F103" s="17"/>
      <c r="G103" s="17"/>
      <c r="H103" s="18"/>
      <c r="I103" s="17"/>
      <c r="J103" s="18"/>
      <c r="K103" s="18"/>
      <c r="L103" s="18"/>
      <c r="M103" s="18"/>
      <c r="N103" s="18"/>
      <c r="O103" s="18"/>
      <c r="P103" s="17"/>
      <c r="Q103" s="17"/>
    </row>
    <row r="104" spans="1:17">
      <c r="A104" s="35">
        <f t="shared" si="4"/>
        <v>2019</v>
      </c>
      <c r="B104" s="19" t="str">
        <f t="shared" si="7"/>
        <v>Samedi</v>
      </c>
      <c r="C104" s="16">
        <f t="shared" si="6"/>
        <v>42106</v>
      </c>
      <c r="D104" s="15">
        <f t="shared" si="5"/>
        <v>0</v>
      </c>
      <c r="E104" s="24">
        <f>IFERROR((VLOOKUP(C104,Données!F114:M126,8,0)),VLOOKUP(B104,Horaires,2,0))</f>
        <v>0</v>
      </c>
      <c r="F104" s="17"/>
      <c r="G104" s="17"/>
      <c r="H104" s="18"/>
      <c r="I104" s="17"/>
      <c r="J104" s="18"/>
      <c r="K104" s="18"/>
      <c r="L104" s="18"/>
      <c r="M104" s="18"/>
      <c r="N104" s="18"/>
      <c r="O104" s="18"/>
      <c r="P104" s="17"/>
      <c r="Q104" s="17"/>
    </row>
    <row r="105" spans="1:17">
      <c r="A105" s="35">
        <f t="shared" si="4"/>
        <v>2019</v>
      </c>
      <c r="B105" s="19" t="str">
        <f t="shared" si="7"/>
        <v>Dimanche</v>
      </c>
      <c r="C105" s="16">
        <f t="shared" si="6"/>
        <v>42107</v>
      </c>
      <c r="D105" s="15">
        <f t="shared" si="5"/>
        <v>0</v>
      </c>
      <c r="E105" s="24">
        <f>IFERROR((VLOOKUP(C105,Données!F115:M127,8,0)),VLOOKUP(B105,Horaires,2,0))</f>
        <v>0</v>
      </c>
      <c r="F105" s="17"/>
      <c r="G105" s="17"/>
      <c r="H105" s="18"/>
      <c r="I105" s="17"/>
      <c r="J105" s="18"/>
      <c r="K105" s="18"/>
      <c r="L105" s="18"/>
      <c r="M105" s="18"/>
      <c r="N105" s="18"/>
      <c r="O105" s="18"/>
      <c r="P105" s="17"/>
      <c r="Q105" s="17"/>
    </row>
    <row r="106" spans="1:17">
      <c r="A106" s="35">
        <f t="shared" si="4"/>
        <v>2019</v>
      </c>
      <c r="B106" s="19" t="str">
        <f t="shared" si="7"/>
        <v>Lundi</v>
      </c>
      <c r="C106" s="16">
        <f t="shared" si="6"/>
        <v>42108</v>
      </c>
      <c r="D106" s="15">
        <f t="shared" si="5"/>
        <v>0</v>
      </c>
      <c r="E106" s="24">
        <f>IFERROR((VLOOKUP(C106,Données!F116:M128,8,0)),VLOOKUP(B106,Horaires,2,0))</f>
        <v>0.32291666666666669</v>
      </c>
      <c r="F106" s="17"/>
      <c r="G106" s="17"/>
      <c r="H106" s="18"/>
      <c r="I106" s="17"/>
      <c r="J106" s="18"/>
      <c r="K106" s="18"/>
      <c r="L106" s="18"/>
      <c r="M106" s="18"/>
      <c r="N106" s="18"/>
      <c r="O106" s="18"/>
      <c r="P106" s="17"/>
      <c r="Q106" s="17"/>
    </row>
    <row r="107" spans="1:17">
      <c r="A107" s="35">
        <f t="shared" si="4"/>
        <v>2019</v>
      </c>
      <c r="B107" s="19" t="str">
        <f t="shared" si="7"/>
        <v>Mardi</v>
      </c>
      <c r="C107" s="16">
        <f t="shared" si="6"/>
        <v>42109</v>
      </c>
      <c r="D107" s="15">
        <f t="shared" si="5"/>
        <v>0</v>
      </c>
      <c r="E107" s="24">
        <f>IFERROR((VLOOKUP(C107,Données!F117:M129,8,0)),VLOOKUP(B107,Horaires,2,0))</f>
        <v>0.32291666666666669</v>
      </c>
      <c r="F107" s="17"/>
      <c r="G107" s="17"/>
      <c r="H107" s="18"/>
      <c r="I107" s="17"/>
      <c r="J107" s="18"/>
      <c r="K107" s="18"/>
      <c r="L107" s="18"/>
      <c r="M107" s="18"/>
      <c r="N107" s="18"/>
      <c r="O107" s="18"/>
      <c r="P107" s="17"/>
      <c r="Q107" s="17"/>
    </row>
    <row r="108" spans="1:17">
      <c r="A108" s="35">
        <f t="shared" si="4"/>
        <v>2019</v>
      </c>
      <c r="B108" s="19" t="str">
        <f t="shared" si="7"/>
        <v>Mercredi</v>
      </c>
      <c r="C108" s="16">
        <f t="shared" si="6"/>
        <v>42110</v>
      </c>
      <c r="D108" s="15">
        <f t="shared" si="5"/>
        <v>0</v>
      </c>
      <c r="E108" s="24">
        <f>IFERROR((VLOOKUP(C108,Données!F118:M130,8,0)),VLOOKUP(B108,Horaires,2,0))</f>
        <v>0.32291666666666669</v>
      </c>
      <c r="F108" s="17"/>
      <c r="G108" s="17"/>
      <c r="H108" s="18"/>
      <c r="I108" s="17"/>
      <c r="J108" s="18"/>
      <c r="K108" s="18"/>
      <c r="L108" s="18"/>
      <c r="M108" s="18"/>
      <c r="N108" s="18"/>
      <c r="O108" s="18"/>
      <c r="P108" s="17"/>
      <c r="Q108" s="17"/>
    </row>
    <row r="109" spans="1:17">
      <c r="A109" s="35">
        <f t="shared" si="4"/>
        <v>2019</v>
      </c>
      <c r="B109" s="19" t="str">
        <f t="shared" si="7"/>
        <v>Jeudi</v>
      </c>
      <c r="C109" s="16">
        <f t="shared" si="6"/>
        <v>42111</v>
      </c>
      <c r="D109" s="15">
        <f t="shared" si="5"/>
        <v>0</v>
      </c>
      <c r="E109" s="24">
        <f>IFERROR((VLOOKUP(C109,Données!F119:M131,8,0)),VLOOKUP(B109,Horaires,2,0))</f>
        <v>0.32291666666666669</v>
      </c>
      <c r="F109" s="17"/>
      <c r="G109" s="17"/>
      <c r="H109" s="18"/>
      <c r="I109" s="17"/>
      <c r="J109" s="18"/>
      <c r="K109" s="18"/>
      <c r="L109" s="18"/>
      <c r="M109" s="18"/>
      <c r="N109" s="18"/>
      <c r="O109" s="18"/>
      <c r="P109" s="17"/>
      <c r="Q109" s="17"/>
    </row>
    <row r="110" spans="1:17">
      <c r="A110" s="35">
        <f t="shared" si="4"/>
        <v>2019</v>
      </c>
      <c r="B110" s="19" t="str">
        <f t="shared" si="7"/>
        <v>Vendredi</v>
      </c>
      <c r="C110" s="16">
        <f t="shared" si="6"/>
        <v>42112</v>
      </c>
      <c r="D110" s="15">
        <f t="shared" si="5"/>
        <v>0</v>
      </c>
      <c r="E110" s="24">
        <f>IFERROR((VLOOKUP(C110,Données!F120:M132,8,0)),VLOOKUP(B110,Horaires,2,0))</f>
        <v>0.16666666666666666</v>
      </c>
      <c r="F110" s="17"/>
      <c r="G110" s="17"/>
      <c r="H110" s="18"/>
      <c r="I110" s="17"/>
      <c r="J110" s="18"/>
      <c r="K110" s="18"/>
      <c r="L110" s="18"/>
      <c r="M110" s="18"/>
      <c r="N110" s="18"/>
      <c r="O110" s="18"/>
      <c r="P110" s="17"/>
      <c r="Q110" s="17"/>
    </row>
    <row r="111" spans="1:17">
      <c r="A111" s="35">
        <f t="shared" si="4"/>
        <v>2019</v>
      </c>
      <c r="B111" s="19" t="str">
        <f t="shared" si="7"/>
        <v>Samedi</v>
      </c>
      <c r="C111" s="16">
        <f t="shared" si="6"/>
        <v>42113</v>
      </c>
      <c r="D111" s="15">
        <f t="shared" si="5"/>
        <v>0</v>
      </c>
      <c r="E111" s="24">
        <f>IFERROR((VLOOKUP(C111,Données!F121:M133,8,0)),VLOOKUP(B111,Horaires,2,0))</f>
        <v>0</v>
      </c>
      <c r="F111" s="17"/>
      <c r="G111" s="17"/>
      <c r="H111" s="18"/>
      <c r="I111" s="17"/>
      <c r="J111" s="18"/>
      <c r="K111" s="18"/>
      <c r="L111" s="18"/>
      <c r="M111" s="18"/>
      <c r="N111" s="18"/>
      <c r="O111" s="18"/>
      <c r="P111" s="17"/>
      <c r="Q111" s="17"/>
    </row>
    <row r="112" spans="1:17">
      <c r="A112" s="35">
        <f t="shared" si="4"/>
        <v>2019</v>
      </c>
      <c r="B112" s="19" t="str">
        <f t="shared" si="7"/>
        <v>Dimanche</v>
      </c>
      <c r="C112" s="16">
        <f t="shared" si="6"/>
        <v>42114</v>
      </c>
      <c r="D112" s="15">
        <f t="shared" si="5"/>
        <v>0</v>
      </c>
      <c r="E112" s="24">
        <f>IFERROR((VLOOKUP(C112,Données!F122:M134,8,0)),VLOOKUP(B112,Horaires,2,0))</f>
        <v>0</v>
      </c>
      <c r="F112" s="17"/>
      <c r="G112" s="17"/>
      <c r="H112" s="18"/>
      <c r="I112" s="17"/>
      <c r="J112" s="18"/>
      <c r="K112" s="18"/>
      <c r="L112" s="18"/>
      <c r="M112" s="18"/>
      <c r="N112" s="18"/>
      <c r="O112" s="18"/>
      <c r="P112" s="17"/>
      <c r="Q112" s="17"/>
    </row>
    <row r="113" spans="1:17">
      <c r="A113" s="35">
        <f t="shared" si="4"/>
        <v>2019</v>
      </c>
      <c r="B113" s="19" t="str">
        <f t="shared" si="7"/>
        <v>Lundi</v>
      </c>
      <c r="C113" s="16">
        <f t="shared" si="6"/>
        <v>42115</v>
      </c>
      <c r="D113" s="15">
        <f t="shared" si="5"/>
        <v>0</v>
      </c>
      <c r="E113" s="24">
        <f>IFERROR((VLOOKUP(C113,Données!F123:M135,8,0)),VLOOKUP(B113,Horaires,2,0))</f>
        <v>0.32291666666666669</v>
      </c>
      <c r="F113" s="17"/>
      <c r="G113" s="17"/>
      <c r="H113" s="18"/>
      <c r="I113" s="17"/>
      <c r="J113" s="18"/>
      <c r="K113" s="18"/>
      <c r="L113" s="18"/>
      <c r="M113" s="18"/>
      <c r="N113" s="18"/>
      <c r="O113" s="18"/>
      <c r="P113" s="17"/>
      <c r="Q113" s="17"/>
    </row>
    <row r="114" spans="1:17">
      <c r="A114" s="35">
        <f t="shared" si="4"/>
        <v>2019</v>
      </c>
      <c r="B114" s="19" t="str">
        <f t="shared" si="7"/>
        <v>Mardi</v>
      </c>
      <c r="C114" s="16">
        <f t="shared" si="6"/>
        <v>42116</v>
      </c>
      <c r="D114" s="15">
        <f t="shared" si="5"/>
        <v>0</v>
      </c>
      <c r="E114" s="24">
        <f>IFERROR((VLOOKUP(C114,Données!F124:M136,8,0)),VLOOKUP(B114,Horaires,2,0))</f>
        <v>0.32291666666666669</v>
      </c>
      <c r="F114" s="17"/>
      <c r="G114" s="17"/>
      <c r="H114" s="18"/>
      <c r="I114" s="17"/>
      <c r="J114" s="18"/>
      <c r="K114" s="18"/>
      <c r="L114" s="18"/>
      <c r="M114" s="18"/>
      <c r="N114" s="18"/>
      <c r="O114" s="18"/>
      <c r="P114" s="17"/>
      <c r="Q114" s="17"/>
    </row>
    <row r="115" spans="1:17">
      <c r="A115" s="35">
        <f t="shared" si="4"/>
        <v>2019</v>
      </c>
      <c r="B115" s="19" t="str">
        <f t="shared" si="7"/>
        <v>Mercredi</v>
      </c>
      <c r="C115" s="16">
        <f t="shared" si="6"/>
        <v>42117</v>
      </c>
      <c r="D115" s="15">
        <f t="shared" si="5"/>
        <v>0</v>
      </c>
      <c r="E115" s="24">
        <f>IFERROR((VLOOKUP(C115,Données!F125:M137,8,0)),VLOOKUP(B115,Horaires,2,0))</f>
        <v>0.32291666666666669</v>
      </c>
      <c r="F115" s="17"/>
      <c r="G115" s="17"/>
      <c r="H115" s="18"/>
      <c r="I115" s="17"/>
      <c r="J115" s="18"/>
      <c r="K115" s="18"/>
      <c r="L115" s="18"/>
      <c r="M115" s="18"/>
      <c r="N115" s="18"/>
      <c r="O115" s="18"/>
      <c r="P115" s="17"/>
      <c r="Q115" s="17"/>
    </row>
    <row r="116" spans="1:17">
      <c r="A116" s="35">
        <f t="shared" si="4"/>
        <v>2019</v>
      </c>
      <c r="B116" s="19" t="str">
        <f t="shared" si="7"/>
        <v>Jeudi</v>
      </c>
      <c r="C116" s="16">
        <f t="shared" si="6"/>
        <v>42118</v>
      </c>
      <c r="D116" s="15">
        <f t="shared" si="5"/>
        <v>0</v>
      </c>
      <c r="E116" s="24">
        <f>IFERROR((VLOOKUP(C116,Données!F126:M138,8,0)),VLOOKUP(B116,Horaires,2,0))</f>
        <v>0.32291666666666669</v>
      </c>
      <c r="F116" s="17"/>
      <c r="G116" s="17"/>
      <c r="H116" s="18"/>
      <c r="I116" s="17"/>
      <c r="J116" s="18"/>
      <c r="K116" s="18"/>
      <c r="L116" s="18"/>
      <c r="M116" s="18"/>
      <c r="N116" s="18"/>
      <c r="O116" s="18"/>
      <c r="P116" s="17"/>
      <c r="Q116" s="17"/>
    </row>
    <row r="117" spans="1:17">
      <c r="A117" s="35">
        <f t="shared" si="4"/>
        <v>2019</v>
      </c>
      <c r="B117" s="19" t="str">
        <f t="shared" si="7"/>
        <v>Vendredi</v>
      </c>
      <c r="C117" s="16">
        <f t="shared" si="6"/>
        <v>42119</v>
      </c>
      <c r="D117" s="15">
        <f t="shared" si="5"/>
        <v>0</v>
      </c>
      <c r="E117" s="24">
        <f>IFERROR((VLOOKUP(C117,Données!F127:M139,8,0)),VLOOKUP(B117,Horaires,2,0))</f>
        <v>0.16666666666666666</v>
      </c>
      <c r="F117" s="17"/>
      <c r="G117" s="17"/>
      <c r="H117" s="18"/>
      <c r="I117" s="17"/>
      <c r="J117" s="18"/>
      <c r="K117" s="18"/>
      <c r="L117" s="18"/>
      <c r="M117" s="18"/>
      <c r="N117" s="18"/>
      <c r="O117" s="18"/>
      <c r="P117" s="17"/>
      <c r="Q117" s="17"/>
    </row>
    <row r="118" spans="1:17">
      <c r="A118" s="35">
        <f t="shared" si="4"/>
        <v>2019</v>
      </c>
      <c r="B118" s="19" t="str">
        <f t="shared" si="7"/>
        <v>Samedi</v>
      </c>
      <c r="C118" s="16">
        <f t="shared" si="6"/>
        <v>42120</v>
      </c>
      <c r="D118" s="15">
        <f t="shared" si="5"/>
        <v>0</v>
      </c>
      <c r="E118" s="24">
        <f>IFERROR((VLOOKUP(C118,Données!F128:M140,8,0)),VLOOKUP(B118,Horaires,2,0))</f>
        <v>0</v>
      </c>
      <c r="F118" s="17"/>
      <c r="G118" s="17"/>
      <c r="H118" s="18"/>
      <c r="I118" s="17"/>
      <c r="J118" s="18"/>
      <c r="K118" s="18"/>
      <c r="L118" s="18"/>
      <c r="M118" s="18"/>
      <c r="N118" s="18"/>
      <c r="O118" s="18"/>
      <c r="P118" s="17"/>
      <c r="Q118" s="17"/>
    </row>
    <row r="119" spans="1:17">
      <c r="A119" s="35">
        <f t="shared" si="4"/>
        <v>2019</v>
      </c>
      <c r="B119" s="19" t="str">
        <f t="shared" si="7"/>
        <v>Dimanche</v>
      </c>
      <c r="C119" s="16">
        <f t="shared" si="6"/>
        <v>42121</v>
      </c>
      <c r="D119" s="15">
        <f t="shared" si="5"/>
        <v>0</v>
      </c>
      <c r="E119" s="24">
        <f>IFERROR((VLOOKUP(C119,Données!F129:M141,8,0)),VLOOKUP(B119,Horaires,2,0))</f>
        <v>0</v>
      </c>
      <c r="F119" s="17"/>
      <c r="G119" s="17"/>
      <c r="H119" s="18"/>
      <c r="I119" s="17"/>
      <c r="J119" s="18"/>
      <c r="K119" s="18"/>
      <c r="L119" s="18"/>
      <c r="M119" s="18"/>
      <c r="N119" s="18"/>
      <c r="O119" s="18"/>
      <c r="P119" s="17"/>
      <c r="Q119" s="17"/>
    </row>
    <row r="120" spans="1:17">
      <c r="A120" s="35">
        <f t="shared" si="4"/>
        <v>2019</v>
      </c>
      <c r="B120" s="19" t="str">
        <f t="shared" si="7"/>
        <v>Lundi</v>
      </c>
      <c r="C120" s="16">
        <f t="shared" si="6"/>
        <v>42122</v>
      </c>
      <c r="D120" s="15">
        <f t="shared" si="5"/>
        <v>0</v>
      </c>
      <c r="E120" s="24">
        <f>IFERROR((VLOOKUP(C120,Données!F130:M142,8,0)),VLOOKUP(B120,Horaires,2,0))</f>
        <v>0.32291666666666669</v>
      </c>
      <c r="F120" s="17"/>
      <c r="G120" s="17"/>
      <c r="H120" s="18"/>
      <c r="I120" s="17"/>
      <c r="J120" s="18"/>
      <c r="K120" s="18"/>
      <c r="L120" s="18"/>
      <c r="M120" s="18"/>
      <c r="N120" s="18"/>
      <c r="O120" s="18"/>
      <c r="P120" s="17"/>
      <c r="Q120" s="17"/>
    </row>
    <row r="121" spans="1:17">
      <c r="A121" s="35">
        <f t="shared" si="4"/>
        <v>2019</v>
      </c>
      <c r="B121" s="19" t="str">
        <f t="shared" si="7"/>
        <v>Mardi</v>
      </c>
      <c r="C121" s="16">
        <f t="shared" si="6"/>
        <v>42123</v>
      </c>
      <c r="D121" s="15">
        <f t="shared" si="5"/>
        <v>0</v>
      </c>
      <c r="E121" s="24">
        <f>IFERROR((VLOOKUP(C121,Données!F131:M143,8,0)),VLOOKUP(B121,Horaires,2,0))</f>
        <v>0.32291666666666669</v>
      </c>
      <c r="F121" s="17"/>
      <c r="G121" s="17"/>
      <c r="H121" s="18"/>
      <c r="I121" s="17"/>
      <c r="J121" s="18"/>
      <c r="K121" s="18"/>
      <c r="L121" s="18"/>
      <c r="M121" s="18"/>
      <c r="N121" s="18"/>
      <c r="O121" s="18"/>
      <c r="P121" s="17"/>
      <c r="Q121" s="17"/>
    </row>
    <row r="122" spans="1:17">
      <c r="A122" s="35">
        <f t="shared" si="4"/>
        <v>2019</v>
      </c>
      <c r="B122" s="19" t="str">
        <f t="shared" si="7"/>
        <v>Mercredi</v>
      </c>
      <c r="C122" s="16">
        <f t="shared" si="6"/>
        <v>42124</v>
      </c>
      <c r="D122" s="15">
        <f t="shared" si="5"/>
        <v>0</v>
      </c>
      <c r="E122" s="24">
        <f>IFERROR((VLOOKUP(C122,Données!F132:M144,8,0)),VLOOKUP(B122,Horaires,2,0))</f>
        <v>0.32291666666666669</v>
      </c>
      <c r="F122" s="17"/>
      <c r="G122" s="17"/>
      <c r="H122" s="18"/>
      <c r="I122" s="17"/>
      <c r="J122" s="22"/>
      <c r="K122" s="18"/>
      <c r="L122" s="18"/>
      <c r="M122" s="18"/>
      <c r="N122" s="22"/>
      <c r="O122" s="18"/>
      <c r="P122" s="17"/>
      <c r="Q122" s="17"/>
    </row>
    <row r="123" spans="1:17">
      <c r="A123" s="35">
        <f t="shared" si="4"/>
        <v>2019</v>
      </c>
      <c r="B123" s="19" t="str">
        <f t="shared" si="7"/>
        <v>Jeudi</v>
      </c>
      <c r="C123" s="16">
        <f t="shared" si="6"/>
        <v>42125</v>
      </c>
      <c r="D123" s="15">
        <f t="shared" si="5"/>
        <v>0</v>
      </c>
      <c r="E123" s="24">
        <f>IFERROR((VLOOKUP(C123,Données!F133:M145,8,0)),VLOOKUP(B123,Horaires,2,0))</f>
        <v>0.32291666666666669</v>
      </c>
      <c r="F123" s="17"/>
      <c r="G123" s="17"/>
      <c r="H123" s="18"/>
      <c r="I123" s="17"/>
      <c r="J123" s="18"/>
      <c r="K123" s="18"/>
      <c r="L123" s="18"/>
      <c r="M123" s="18"/>
      <c r="N123" s="18"/>
      <c r="O123" s="18"/>
      <c r="P123" s="17"/>
      <c r="Q123" s="17"/>
    </row>
    <row r="124" spans="1:17">
      <c r="A124" s="35">
        <f t="shared" si="4"/>
        <v>2019</v>
      </c>
      <c r="B124" s="19" t="str">
        <f t="shared" si="7"/>
        <v>Vendredi</v>
      </c>
      <c r="C124" s="16">
        <f t="shared" si="6"/>
        <v>42126</v>
      </c>
      <c r="D124" s="15">
        <f t="shared" si="5"/>
        <v>0</v>
      </c>
      <c r="E124" s="24">
        <f>IFERROR((VLOOKUP(C124,Données!F134:M146,8,0)),VLOOKUP(B124,Horaires,2,0))</f>
        <v>0.16666666666666666</v>
      </c>
      <c r="F124" s="17"/>
      <c r="G124" s="17"/>
      <c r="H124" s="18"/>
      <c r="I124" s="17"/>
      <c r="J124" s="18"/>
      <c r="K124" s="18"/>
      <c r="L124" s="18"/>
      <c r="M124" s="18"/>
      <c r="N124" s="18"/>
      <c r="O124" s="18"/>
      <c r="P124" s="17"/>
      <c r="Q124" s="17"/>
    </row>
    <row r="125" spans="1:17">
      <c r="A125" s="35">
        <f t="shared" si="4"/>
        <v>2019</v>
      </c>
      <c r="B125" s="19" t="str">
        <f t="shared" si="7"/>
        <v>Samedi</v>
      </c>
      <c r="C125" s="16">
        <f t="shared" si="6"/>
        <v>42127</v>
      </c>
      <c r="D125" s="15">
        <f t="shared" si="5"/>
        <v>0</v>
      </c>
      <c r="E125" s="24">
        <f>IFERROR((VLOOKUP(C125,Données!F135:M147,8,0)),VLOOKUP(B125,Horaires,2,0))</f>
        <v>0</v>
      </c>
      <c r="F125" s="17"/>
      <c r="G125" s="17"/>
      <c r="H125" s="18"/>
      <c r="I125" s="17"/>
      <c r="J125" s="18"/>
      <c r="K125" s="18"/>
      <c r="L125" s="18"/>
      <c r="M125" s="18"/>
      <c r="N125" s="18"/>
      <c r="O125" s="18"/>
      <c r="P125" s="17"/>
      <c r="Q125" s="17"/>
    </row>
    <row r="126" spans="1:17">
      <c r="A126" s="35">
        <f t="shared" si="4"/>
        <v>2019</v>
      </c>
      <c r="B126" s="19" t="str">
        <f t="shared" si="7"/>
        <v>Dimanche</v>
      </c>
      <c r="C126" s="16">
        <f t="shared" si="6"/>
        <v>42128</v>
      </c>
      <c r="D126" s="15">
        <f t="shared" si="5"/>
        <v>0</v>
      </c>
      <c r="E126" s="24">
        <f>IFERROR((VLOOKUP(C126,Données!F136:M148,8,0)),VLOOKUP(B126,Horaires,2,0))</f>
        <v>0</v>
      </c>
      <c r="F126" s="17"/>
      <c r="G126" s="17"/>
      <c r="H126" s="18"/>
      <c r="I126" s="17"/>
      <c r="J126" s="18"/>
      <c r="K126" s="18"/>
      <c r="L126" s="18"/>
      <c r="M126" s="18"/>
      <c r="N126" s="18"/>
      <c r="O126" s="18"/>
      <c r="P126" s="17"/>
      <c r="Q126" s="17"/>
    </row>
    <row r="127" spans="1:17">
      <c r="A127" s="35">
        <f t="shared" si="4"/>
        <v>2019</v>
      </c>
      <c r="B127" s="19" t="str">
        <f t="shared" si="7"/>
        <v>Lundi</v>
      </c>
      <c r="C127" s="16">
        <f t="shared" si="6"/>
        <v>42129</v>
      </c>
      <c r="D127" s="15">
        <f t="shared" si="5"/>
        <v>0</v>
      </c>
      <c r="E127" s="24">
        <f>IFERROR((VLOOKUP(C127,Données!F137:M149,8,0)),VLOOKUP(B127,Horaires,2,0))</f>
        <v>0.32291666666666669</v>
      </c>
      <c r="F127" s="17"/>
      <c r="G127" s="17"/>
      <c r="H127" s="18"/>
      <c r="I127" s="17"/>
      <c r="J127" s="18"/>
      <c r="K127" s="18"/>
      <c r="L127" s="18"/>
      <c r="M127" s="18"/>
      <c r="N127" s="18"/>
      <c r="O127" s="18"/>
      <c r="P127" s="17"/>
      <c r="Q127" s="17"/>
    </row>
    <row r="128" spans="1:17">
      <c r="A128" s="35">
        <f t="shared" si="4"/>
        <v>2019</v>
      </c>
      <c r="B128" s="19" t="str">
        <f t="shared" si="7"/>
        <v>Mardi</v>
      </c>
      <c r="C128" s="16">
        <f t="shared" si="6"/>
        <v>42130</v>
      </c>
      <c r="D128" s="15">
        <f t="shared" si="5"/>
        <v>0</v>
      </c>
      <c r="E128" s="24">
        <f>IFERROR((VLOOKUP(C128,Données!F138:M150,8,0)),VLOOKUP(B128,Horaires,2,0))</f>
        <v>0.32291666666666669</v>
      </c>
      <c r="F128" s="17"/>
      <c r="G128" s="17"/>
      <c r="H128" s="18"/>
      <c r="I128" s="17"/>
      <c r="J128" s="18"/>
      <c r="K128" s="18"/>
      <c r="L128" s="18"/>
      <c r="M128" s="18"/>
      <c r="N128" s="18"/>
      <c r="O128" s="18"/>
      <c r="P128" s="17"/>
      <c r="Q128" s="17"/>
    </row>
    <row r="129" spans="1:17">
      <c r="A129" s="35">
        <f t="shared" si="4"/>
        <v>2019</v>
      </c>
      <c r="B129" s="19" t="str">
        <f t="shared" si="7"/>
        <v>Mercredi</v>
      </c>
      <c r="C129" s="16">
        <f t="shared" si="6"/>
        <v>42131</v>
      </c>
      <c r="D129" s="15">
        <f t="shared" si="5"/>
        <v>0</v>
      </c>
      <c r="E129" s="24">
        <f>IFERROR((VLOOKUP(C129,Données!F139:M151,8,0)),VLOOKUP(B129,Horaires,2,0))</f>
        <v>0.32291666666666669</v>
      </c>
      <c r="F129" s="17"/>
      <c r="G129" s="17"/>
      <c r="H129" s="18"/>
      <c r="I129" s="17"/>
      <c r="J129" s="18"/>
      <c r="K129" s="18"/>
      <c r="L129" s="18"/>
      <c r="M129" s="18"/>
      <c r="N129" s="18"/>
      <c r="O129" s="18"/>
      <c r="P129" s="17"/>
      <c r="Q129" s="17"/>
    </row>
    <row r="130" spans="1:17">
      <c r="A130" s="35">
        <f t="shared" si="4"/>
        <v>2019</v>
      </c>
      <c r="B130" s="19" t="str">
        <f t="shared" si="7"/>
        <v>Jeudi</v>
      </c>
      <c r="C130" s="16">
        <f t="shared" si="6"/>
        <v>42132</v>
      </c>
      <c r="D130" s="15">
        <f t="shared" si="5"/>
        <v>0</v>
      </c>
      <c r="E130" s="24">
        <f>IFERROR((VLOOKUP(C130,Données!F140:M152,8,0)),VLOOKUP(B130,Horaires,2,0))</f>
        <v>0.32291666666666669</v>
      </c>
      <c r="F130" s="17"/>
      <c r="G130" s="17"/>
      <c r="H130" s="18"/>
      <c r="I130" s="17"/>
      <c r="J130" s="18"/>
      <c r="K130" s="18"/>
      <c r="L130" s="18"/>
      <c r="M130" s="18"/>
      <c r="N130" s="18"/>
      <c r="O130" s="18"/>
      <c r="P130" s="17"/>
      <c r="Q130" s="17"/>
    </row>
    <row r="131" spans="1:17">
      <c r="A131" s="35">
        <f t="shared" ref="A131:A194" si="8">YEAR(C131)</f>
        <v>2019</v>
      </c>
      <c r="B131" s="19" t="str">
        <f t="shared" si="7"/>
        <v>Vendredi</v>
      </c>
      <c r="C131" s="16">
        <f t="shared" si="6"/>
        <v>42133</v>
      </c>
      <c r="D131" s="15">
        <f t="shared" ref="D131:D194" si="9">IF(H131&lt;=0,0,1)</f>
        <v>0</v>
      </c>
      <c r="E131" s="24">
        <f>IFERROR((VLOOKUP(C131,Données!F141:M153,8,0)),VLOOKUP(B131,Horaires,2,0))</f>
        <v>0.16666666666666666</v>
      </c>
      <c r="F131" s="17"/>
      <c r="G131" s="17"/>
      <c r="H131" s="18"/>
      <c r="I131" s="17"/>
      <c r="J131" s="22"/>
      <c r="K131" s="18"/>
      <c r="L131" s="18"/>
      <c r="M131" s="18"/>
      <c r="N131" s="18"/>
      <c r="O131" s="18"/>
      <c r="P131" s="17"/>
      <c r="Q131" s="17"/>
    </row>
    <row r="132" spans="1:17">
      <c r="A132" s="35">
        <f t="shared" si="8"/>
        <v>2019</v>
      </c>
      <c r="B132" s="19" t="str">
        <f t="shared" si="7"/>
        <v>Samedi</v>
      </c>
      <c r="C132" s="16">
        <f t="shared" ref="C132:C195" si="10">C131+1</f>
        <v>42134</v>
      </c>
      <c r="D132" s="15">
        <f t="shared" si="9"/>
        <v>0</v>
      </c>
      <c r="E132" s="24">
        <f>IFERROR((VLOOKUP(C132,Données!F142:M154,8,0)),VLOOKUP(B132,Horaires,2,0))</f>
        <v>0</v>
      </c>
      <c r="F132" s="17"/>
      <c r="G132" s="17"/>
      <c r="H132" s="18"/>
      <c r="I132" s="17"/>
      <c r="J132" s="18"/>
      <c r="K132" s="18"/>
      <c r="L132" s="18"/>
      <c r="M132" s="18"/>
      <c r="N132" s="18"/>
      <c r="O132" s="18"/>
      <c r="P132" s="17"/>
      <c r="Q132" s="17"/>
    </row>
    <row r="133" spans="1:17">
      <c r="A133" s="35">
        <f t="shared" si="8"/>
        <v>2019</v>
      </c>
      <c r="B133" s="19" t="str">
        <f t="shared" si="7"/>
        <v>Dimanche</v>
      </c>
      <c r="C133" s="16">
        <f t="shared" si="10"/>
        <v>42135</v>
      </c>
      <c r="D133" s="15">
        <f t="shared" si="9"/>
        <v>0</v>
      </c>
      <c r="E133" s="24">
        <f>IFERROR((VLOOKUP(C133,Données!F143:M155,8,0)),VLOOKUP(B133,Horaires,2,0))</f>
        <v>0</v>
      </c>
      <c r="F133" s="17"/>
      <c r="G133" s="17"/>
      <c r="H133" s="18"/>
      <c r="I133" s="17"/>
      <c r="J133" s="18"/>
      <c r="K133" s="18"/>
      <c r="L133" s="18"/>
      <c r="M133" s="18"/>
      <c r="N133" s="18"/>
      <c r="O133" s="18"/>
      <c r="P133" s="17"/>
      <c r="Q133" s="17"/>
    </row>
    <row r="134" spans="1:17">
      <c r="A134" s="35">
        <f t="shared" si="8"/>
        <v>2019</v>
      </c>
      <c r="B134" s="19" t="str">
        <f t="shared" si="7"/>
        <v>Lundi</v>
      </c>
      <c r="C134" s="16">
        <f t="shared" si="10"/>
        <v>42136</v>
      </c>
      <c r="D134" s="15">
        <f t="shared" si="9"/>
        <v>0</v>
      </c>
      <c r="E134" s="24">
        <f>IFERROR((VLOOKUP(C134,Données!F144:M156,8,0)),VLOOKUP(B134,Horaires,2,0))</f>
        <v>0.32291666666666669</v>
      </c>
      <c r="F134" s="17"/>
      <c r="G134" s="17"/>
      <c r="H134" s="18"/>
      <c r="I134" s="17"/>
      <c r="J134" s="18"/>
      <c r="K134" s="18"/>
      <c r="L134" s="18"/>
      <c r="M134" s="18"/>
      <c r="N134" s="18"/>
      <c r="O134" s="18"/>
      <c r="P134" s="17"/>
      <c r="Q134" s="17"/>
    </row>
    <row r="135" spans="1:17">
      <c r="A135" s="35">
        <f t="shared" si="8"/>
        <v>2019</v>
      </c>
      <c r="B135" s="19" t="str">
        <f t="shared" ref="B135:B198" si="11">CHOOSE(WEEKDAY(C135),"Dimanche","Lundi","Mardi","Mercredi","Jeudi","Vendredi","Samedi")</f>
        <v>Mardi</v>
      </c>
      <c r="C135" s="16">
        <f t="shared" si="10"/>
        <v>42137</v>
      </c>
      <c r="D135" s="15">
        <f t="shared" si="9"/>
        <v>0</v>
      </c>
      <c r="E135" s="24">
        <f>IFERROR((VLOOKUP(C135,Données!F145:M157,8,0)),VLOOKUP(B135,Horaires,2,0))</f>
        <v>0.32291666666666669</v>
      </c>
      <c r="F135" s="17"/>
      <c r="G135" s="17"/>
      <c r="H135" s="18"/>
      <c r="I135" s="17"/>
      <c r="J135" s="18"/>
      <c r="K135" s="18"/>
      <c r="L135" s="18"/>
      <c r="M135" s="18"/>
      <c r="N135" s="18"/>
      <c r="O135" s="18"/>
      <c r="P135" s="17"/>
      <c r="Q135" s="17"/>
    </row>
    <row r="136" spans="1:17">
      <c r="A136" s="35">
        <f t="shared" si="8"/>
        <v>2019</v>
      </c>
      <c r="B136" s="19" t="str">
        <f t="shared" si="11"/>
        <v>Mercredi</v>
      </c>
      <c r="C136" s="16">
        <f t="shared" si="10"/>
        <v>42138</v>
      </c>
      <c r="D136" s="15">
        <f t="shared" si="9"/>
        <v>0</v>
      </c>
      <c r="E136" s="24">
        <f>IFERROR((VLOOKUP(C136,Données!F146:M158,8,0)),VLOOKUP(B136,Horaires,2,0))</f>
        <v>0.32291666666666669</v>
      </c>
      <c r="F136" s="17"/>
      <c r="G136" s="17"/>
      <c r="H136" s="18"/>
      <c r="I136" s="17"/>
      <c r="J136" s="18"/>
      <c r="K136" s="18"/>
      <c r="L136" s="18"/>
      <c r="M136" s="18"/>
      <c r="N136" s="18"/>
      <c r="O136" s="18"/>
      <c r="P136" s="17"/>
      <c r="Q136" s="17"/>
    </row>
    <row r="137" spans="1:17">
      <c r="A137" s="35">
        <f t="shared" si="8"/>
        <v>2019</v>
      </c>
      <c r="B137" s="19" t="str">
        <f t="shared" si="11"/>
        <v>Jeudi</v>
      </c>
      <c r="C137" s="16">
        <f t="shared" si="10"/>
        <v>42139</v>
      </c>
      <c r="D137" s="15">
        <f t="shared" si="9"/>
        <v>0</v>
      </c>
      <c r="E137" s="24">
        <f>IFERROR((VLOOKUP(C137,Données!F147:M159,8,0)),VLOOKUP(B137,Horaires,2,0))</f>
        <v>0.32291666666666669</v>
      </c>
      <c r="F137" s="17"/>
      <c r="G137" s="17"/>
      <c r="H137" s="18"/>
      <c r="I137" s="17"/>
      <c r="J137" s="18"/>
      <c r="K137" s="18"/>
      <c r="L137" s="18"/>
      <c r="M137" s="18"/>
      <c r="N137" s="18"/>
      <c r="O137" s="18"/>
      <c r="P137" s="17"/>
      <c r="Q137" s="17"/>
    </row>
    <row r="138" spans="1:17">
      <c r="A138" s="35">
        <f t="shared" si="8"/>
        <v>2019</v>
      </c>
      <c r="B138" s="19" t="str">
        <f t="shared" si="11"/>
        <v>Vendredi</v>
      </c>
      <c r="C138" s="16">
        <f t="shared" si="10"/>
        <v>42140</v>
      </c>
      <c r="D138" s="15">
        <f t="shared" si="9"/>
        <v>0</v>
      </c>
      <c r="E138" s="24">
        <f>IFERROR((VLOOKUP(C138,Données!F148:M160,8,0)),VLOOKUP(B138,Horaires,2,0))</f>
        <v>0.16666666666666666</v>
      </c>
      <c r="F138" s="17"/>
      <c r="G138" s="17"/>
      <c r="H138" s="18"/>
      <c r="I138" s="17"/>
      <c r="J138" s="18"/>
      <c r="K138" s="18"/>
      <c r="L138" s="18"/>
      <c r="M138" s="18"/>
      <c r="N138" s="18"/>
      <c r="O138" s="18"/>
      <c r="P138" s="17"/>
      <c r="Q138" s="17"/>
    </row>
    <row r="139" spans="1:17">
      <c r="A139" s="35">
        <f t="shared" si="8"/>
        <v>2019</v>
      </c>
      <c r="B139" s="19" t="str">
        <f t="shared" si="11"/>
        <v>Samedi</v>
      </c>
      <c r="C139" s="16">
        <f t="shared" si="10"/>
        <v>42141</v>
      </c>
      <c r="D139" s="15">
        <f t="shared" si="9"/>
        <v>0</v>
      </c>
      <c r="E139" s="24">
        <f>IFERROR((VLOOKUP(C139,Données!F149:M161,8,0)),VLOOKUP(B139,Horaires,2,0))</f>
        <v>0</v>
      </c>
      <c r="F139" s="17"/>
      <c r="G139" s="17"/>
      <c r="H139" s="18"/>
      <c r="I139" s="17"/>
      <c r="J139" s="18"/>
      <c r="K139" s="18"/>
      <c r="L139" s="18"/>
      <c r="M139" s="18"/>
      <c r="N139" s="18"/>
      <c r="O139" s="18"/>
      <c r="P139" s="17"/>
      <c r="Q139" s="17"/>
    </row>
    <row r="140" spans="1:17">
      <c r="A140" s="35">
        <f t="shared" si="8"/>
        <v>2019</v>
      </c>
      <c r="B140" s="19" t="str">
        <f t="shared" si="11"/>
        <v>Dimanche</v>
      </c>
      <c r="C140" s="16">
        <f t="shared" si="10"/>
        <v>42142</v>
      </c>
      <c r="D140" s="15">
        <f t="shared" si="9"/>
        <v>0</v>
      </c>
      <c r="E140" s="24">
        <f>IFERROR((VLOOKUP(C140,Données!F150:M162,8,0)),VLOOKUP(B140,Horaires,2,0))</f>
        <v>0</v>
      </c>
      <c r="F140" s="17"/>
      <c r="G140" s="17"/>
      <c r="H140" s="18"/>
      <c r="I140" s="17"/>
      <c r="J140" s="18"/>
      <c r="K140" s="18"/>
      <c r="L140" s="18"/>
      <c r="M140" s="18"/>
      <c r="N140" s="18"/>
      <c r="O140" s="18"/>
      <c r="P140" s="17"/>
      <c r="Q140" s="17"/>
    </row>
    <row r="141" spans="1:17">
      <c r="A141" s="35">
        <f t="shared" si="8"/>
        <v>2019</v>
      </c>
      <c r="B141" s="19" t="str">
        <f t="shared" si="11"/>
        <v>Lundi</v>
      </c>
      <c r="C141" s="16">
        <f t="shared" si="10"/>
        <v>42143</v>
      </c>
      <c r="D141" s="15">
        <f t="shared" si="9"/>
        <v>0</v>
      </c>
      <c r="E141" s="24">
        <f>IFERROR((VLOOKUP(C141,Données!F151:M163,8,0)),VLOOKUP(B141,Horaires,2,0))</f>
        <v>0.32291666666666669</v>
      </c>
      <c r="F141" s="17"/>
      <c r="G141" s="17"/>
      <c r="H141" s="18"/>
      <c r="I141" s="17"/>
      <c r="J141" s="18"/>
      <c r="K141" s="18"/>
      <c r="L141" s="18"/>
      <c r="M141" s="18"/>
      <c r="N141" s="18"/>
      <c r="O141" s="18"/>
      <c r="P141" s="17"/>
      <c r="Q141" s="17"/>
    </row>
    <row r="142" spans="1:17">
      <c r="A142" s="35">
        <f t="shared" si="8"/>
        <v>2019</v>
      </c>
      <c r="B142" s="19" t="str">
        <f t="shared" si="11"/>
        <v>Mardi</v>
      </c>
      <c r="C142" s="16">
        <f t="shared" si="10"/>
        <v>42144</v>
      </c>
      <c r="D142" s="15">
        <f t="shared" si="9"/>
        <v>0</v>
      </c>
      <c r="E142" s="24">
        <f>IFERROR((VLOOKUP(C142,Données!F152:M164,8,0)),VLOOKUP(B142,Horaires,2,0))</f>
        <v>0.32291666666666669</v>
      </c>
      <c r="F142" s="17"/>
      <c r="G142" s="17"/>
      <c r="H142" s="18"/>
      <c r="I142" s="17"/>
      <c r="J142" s="22"/>
      <c r="K142" s="18"/>
      <c r="L142" s="18"/>
      <c r="M142" s="18"/>
      <c r="N142" s="18"/>
      <c r="O142" s="18"/>
      <c r="P142" s="17"/>
      <c r="Q142" s="17"/>
    </row>
    <row r="143" spans="1:17">
      <c r="A143" s="35">
        <f t="shared" si="8"/>
        <v>2019</v>
      </c>
      <c r="B143" s="19" t="str">
        <f t="shared" si="11"/>
        <v>Mercredi</v>
      </c>
      <c r="C143" s="16">
        <f t="shared" si="10"/>
        <v>42145</v>
      </c>
      <c r="D143" s="15">
        <f t="shared" si="9"/>
        <v>0</v>
      </c>
      <c r="E143" s="24">
        <f>IFERROR((VLOOKUP(C143,Données!F153:M165,8,0)),VLOOKUP(B143,Horaires,2,0))</f>
        <v>0.32291666666666669</v>
      </c>
      <c r="F143" s="17"/>
      <c r="G143" s="17"/>
      <c r="H143" s="18"/>
      <c r="I143" s="17"/>
      <c r="J143" s="18"/>
      <c r="K143" s="18"/>
      <c r="L143" s="18"/>
      <c r="M143" s="18"/>
      <c r="N143" s="18"/>
      <c r="O143" s="18"/>
      <c r="P143" s="17"/>
      <c r="Q143" s="17"/>
    </row>
    <row r="144" spans="1:17">
      <c r="A144" s="35">
        <f t="shared" si="8"/>
        <v>2019</v>
      </c>
      <c r="B144" s="19" t="str">
        <f t="shared" si="11"/>
        <v>Jeudi</v>
      </c>
      <c r="C144" s="16">
        <f t="shared" si="10"/>
        <v>42146</v>
      </c>
      <c r="D144" s="15">
        <f t="shared" si="9"/>
        <v>0</v>
      </c>
      <c r="E144" s="24">
        <f>IFERROR((VLOOKUP(C144,Données!F154:M166,8,0)),VLOOKUP(B144,Horaires,2,0))</f>
        <v>0.32291666666666669</v>
      </c>
      <c r="F144" s="17"/>
      <c r="G144" s="17"/>
      <c r="H144" s="18"/>
      <c r="I144" s="17"/>
      <c r="J144" s="18"/>
      <c r="K144" s="18"/>
      <c r="L144" s="18"/>
      <c r="M144" s="18"/>
      <c r="N144" s="18"/>
      <c r="O144" s="18"/>
      <c r="P144" s="17"/>
      <c r="Q144" s="17"/>
    </row>
    <row r="145" spans="1:17">
      <c r="A145" s="35">
        <f t="shared" si="8"/>
        <v>2019</v>
      </c>
      <c r="B145" s="19" t="str">
        <f t="shared" si="11"/>
        <v>Vendredi</v>
      </c>
      <c r="C145" s="16">
        <f t="shared" si="10"/>
        <v>42147</v>
      </c>
      <c r="D145" s="15">
        <f t="shared" si="9"/>
        <v>0</v>
      </c>
      <c r="E145" s="24">
        <f>IFERROR((VLOOKUP(C145,Données!F155:M167,8,0)),VLOOKUP(B145,Horaires,2,0))</f>
        <v>0.16666666666666666</v>
      </c>
      <c r="F145" s="17"/>
      <c r="G145" s="17"/>
      <c r="H145" s="18"/>
      <c r="I145" s="17"/>
      <c r="J145" s="18"/>
      <c r="K145" s="18"/>
      <c r="L145" s="18"/>
      <c r="M145" s="18"/>
      <c r="N145" s="18"/>
      <c r="O145" s="18"/>
      <c r="P145" s="17"/>
      <c r="Q145" s="17"/>
    </row>
    <row r="146" spans="1:17">
      <c r="A146" s="35">
        <f t="shared" si="8"/>
        <v>2019</v>
      </c>
      <c r="B146" s="19" t="str">
        <f t="shared" si="11"/>
        <v>Samedi</v>
      </c>
      <c r="C146" s="16">
        <f t="shared" si="10"/>
        <v>42148</v>
      </c>
      <c r="D146" s="15">
        <f t="shared" si="9"/>
        <v>0</v>
      </c>
      <c r="E146" s="24">
        <f>IFERROR((VLOOKUP(C146,Données!F156:M168,8,0)),VLOOKUP(B146,Horaires,2,0))</f>
        <v>0</v>
      </c>
      <c r="F146" s="17"/>
      <c r="G146" s="17"/>
      <c r="H146" s="18"/>
      <c r="I146" s="17"/>
      <c r="J146" s="18"/>
      <c r="K146" s="18"/>
      <c r="L146" s="18"/>
      <c r="M146" s="18"/>
      <c r="N146" s="18"/>
      <c r="O146" s="18"/>
      <c r="P146" s="17"/>
      <c r="Q146" s="17"/>
    </row>
    <row r="147" spans="1:17">
      <c r="A147" s="35">
        <f t="shared" si="8"/>
        <v>2019</v>
      </c>
      <c r="B147" s="19" t="str">
        <f t="shared" si="11"/>
        <v>Dimanche</v>
      </c>
      <c r="C147" s="16">
        <f t="shared" si="10"/>
        <v>42149</v>
      </c>
      <c r="D147" s="15">
        <f t="shared" si="9"/>
        <v>0</v>
      </c>
      <c r="E147" s="24">
        <f>IFERROR((VLOOKUP(C147,Données!F157:M169,8,0)),VLOOKUP(B147,Horaires,2,0))</f>
        <v>0</v>
      </c>
      <c r="F147" s="17"/>
      <c r="G147" s="17"/>
      <c r="H147" s="18"/>
      <c r="I147" s="17"/>
      <c r="J147" s="18"/>
      <c r="K147" s="18"/>
      <c r="L147" s="18"/>
      <c r="M147" s="18"/>
      <c r="N147" s="18"/>
      <c r="O147" s="18"/>
      <c r="P147" s="17"/>
      <c r="Q147" s="17"/>
    </row>
    <row r="148" spans="1:17">
      <c r="A148" s="35">
        <f t="shared" si="8"/>
        <v>2019</v>
      </c>
      <c r="B148" s="19" t="str">
        <f t="shared" si="11"/>
        <v>Lundi</v>
      </c>
      <c r="C148" s="16">
        <f t="shared" si="10"/>
        <v>42150</v>
      </c>
      <c r="D148" s="15">
        <f t="shared" si="9"/>
        <v>0</v>
      </c>
      <c r="E148" s="24">
        <f>IFERROR((VLOOKUP(C148,Données!F158:M170,8,0)),VLOOKUP(B148,Horaires,2,0))</f>
        <v>0.32291666666666669</v>
      </c>
      <c r="F148" s="17"/>
      <c r="G148" s="17"/>
      <c r="H148" s="18"/>
      <c r="I148" s="17"/>
      <c r="J148" s="18"/>
      <c r="K148" s="18"/>
      <c r="L148" s="18"/>
      <c r="M148" s="18"/>
      <c r="N148" s="18"/>
      <c r="O148" s="18"/>
      <c r="P148" s="17"/>
      <c r="Q148" s="17"/>
    </row>
    <row r="149" spans="1:17">
      <c r="A149" s="35">
        <f t="shared" si="8"/>
        <v>2019</v>
      </c>
      <c r="B149" s="19" t="str">
        <f t="shared" si="11"/>
        <v>Mardi</v>
      </c>
      <c r="C149" s="16">
        <f t="shared" si="10"/>
        <v>42151</v>
      </c>
      <c r="D149" s="15">
        <f t="shared" si="9"/>
        <v>0</v>
      </c>
      <c r="E149" s="24">
        <f>IFERROR((VLOOKUP(C149,Données!F159:M171,8,0)),VLOOKUP(B149,Horaires,2,0))</f>
        <v>0.32291666666666669</v>
      </c>
      <c r="F149" s="17"/>
      <c r="G149" s="17"/>
      <c r="H149" s="18"/>
      <c r="I149" s="17"/>
      <c r="J149" s="18"/>
      <c r="K149" s="18"/>
      <c r="L149" s="18"/>
      <c r="M149" s="18"/>
      <c r="N149" s="18"/>
      <c r="O149" s="18"/>
      <c r="P149" s="17"/>
      <c r="Q149" s="17"/>
    </row>
    <row r="150" spans="1:17">
      <c r="A150" s="35">
        <f t="shared" si="8"/>
        <v>2019</v>
      </c>
      <c r="B150" s="19" t="str">
        <f t="shared" si="11"/>
        <v>Mercredi</v>
      </c>
      <c r="C150" s="16">
        <f t="shared" si="10"/>
        <v>42152</v>
      </c>
      <c r="D150" s="15">
        <f t="shared" si="9"/>
        <v>0</v>
      </c>
      <c r="E150" s="24">
        <f>IFERROR((VLOOKUP(C150,Données!F160:M172,8,0)),VLOOKUP(B150,Horaires,2,0))</f>
        <v>0.32291666666666669</v>
      </c>
      <c r="F150" s="17"/>
      <c r="G150" s="17"/>
      <c r="H150" s="18"/>
      <c r="I150" s="17"/>
      <c r="J150" s="18"/>
      <c r="K150" s="18"/>
      <c r="L150" s="18"/>
      <c r="M150" s="18"/>
      <c r="N150" s="18"/>
      <c r="O150" s="18"/>
      <c r="P150" s="17"/>
      <c r="Q150" s="17"/>
    </row>
    <row r="151" spans="1:17">
      <c r="A151" s="35">
        <f t="shared" si="8"/>
        <v>2019</v>
      </c>
      <c r="B151" s="19" t="str">
        <f t="shared" si="11"/>
        <v>Jeudi</v>
      </c>
      <c r="C151" s="16">
        <f t="shared" si="10"/>
        <v>42153</v>
      </c>
      <c r="D151" s="15">
        <f t="shared" si="9"/>
        <v>0</v>
      </c>
      <c r="E151" s="24">
        <f>IFERROR((VLOOKUP(C151,Données!F161:M173,8,0)),VLOOKUP(B151,Horaires,2,0))</f>
        <v>0.32291666666666669</v>
      </c>
      <c r="F151" s="17"/>
      <c r="G151" s="17"/>
      <c r="H151" s="18"/>
      <c r="I151" s="17"/>
      <c r="J151" s="18"/>
      <c r="K151" s="18"/>
      <c r="L151" s="18"/>
      <c r="M151" s="18"/>
      <c r="N151" s="18"/>
      <c r="O151" s="18"/>
      <c r="P151" s="17"/>
      <c r="Q151" s="17"/>
    </row>
    <row r="152" spans="1:17">
      <c r="A152" s="35">
        <f t="shared" si="8"/>
        <v>2019</v>
      </c>
      <c r="B152" s="19" t="str">
        <f t="shared" si="11"/>
        <v>Vendredi</v>
      </c>
      <c r="C152" s="16">
        <f t="shared" si="10"/>
        <v>42154</v>
      </c>
      <c r="D152" s="15">
        <f t="shared" si="9"/>
        <v>0</v>
      </c>
      <c r="E152" s="24">
        <f>IFERROR((VLOOKUP(C152,Données!F162:M174,8,0)),VLOOKUP(B152,Horaires,2,0))</f>
        <v>0.16666666666666666</v>
      </c>
      <c r="F152" s="17"/>
      <c r="G152" s="17"/>
      <c r="H152" s="18"/>
      <c r="I152" s="17"/>
      <c r="J152" s="18"/>
      <c r="K152" s="18"/>
      <c r="L152" s="18"/>
      <c r="M152" s="18"/>
      <c r="N152" s="18"/>
      <c r="O152" s="18"/>
      <c r="P152" s="17"/>
      <c r="Q152" s="17"/>
    </row>
    <row r="153" spans="1:17">
      <c r="A153" s="35">
        <f t="shared" si="8"/>
        <v>2019</v>
      </c>
      <c r="B153" s="19" t="str">
        <f t="shared" si="11"/>
        <v>Samedi</v>
      </c>
      <c r="C153" s="16">
        <f t="shared" si="10"/>
        <v>42155</v>
      </c>
      <c r="D153" s="15">
        <f t="shared" si="9"/>
        <v>0</v>
      </c>
      <c r="E153" s="24">
        <f>IFERROR((VLOOKUP(C153,Données!F163:M175,8,0)),VLOOKUP(B153,Horaires,2,0))</f>
        <v>0</v>
      </c>
      <c r="F153" s="17"/>
      <c r="G153" s="17"/>
      <c r="H153" s="18"/>
      <c r="I153" s="17"/>
      <c r="J153" s="18"/>
      <c r="K153" s="18"/>
      <c r="L153" s="18"/>
      <c r="M153" s="18"/>
      <c r="N153" s="18"/>
      <c r="O153" s="18"/>
      <c r="P153" s="17"/>
      <c r="Q153" s="17"/>
    </row>
    <row r="154" spans="1:17">
      <c r="A154" s="35">
        <f t="shared" si="8"/>
        <v>2019</v>
      </c>
      <c r="B154" s="19" t="str">
        <f t="shared" si="11"/>
        <v>Dimanche</v>
      </c>
      <c r="C154" s="16">
        <f t="shared" si="10"/>
        <v>42156</v>
      </c>
      <c r="D154" s="15">
        <f t="shared" si="9"/>
        <v>0</v>
      </c>
      <c r="E154" s="24">
        <f>IFERROR((VLOOKUP(C154,Données!F164:M176,8,0)),VLOOKUP(B154,Horaires,2,0))</f>
        <v>0</v>
      </c>
      <c r="F154" s="17"/>
      <c r="G154" s="17"/>
      <c r="H154" s="18"/>
      <c r="I154" s="17"/>
      <c r="J154" s="18"/>
      <c r="K154" s="18"/>
      <c r="L154" s="18"/>
      <c r="M154" s="18"/>
      <c r="N154" s="18"/>
      <c r="O154" s="18"/>
      <c r="P154" s="17"/>
      <c r="Q154" s="17"/>
    </row>
    <row r="155" spans="1:17">
      <c r="A155" s="35">
        <f t="shared" si="8"/>
        <v>2019</v>
      </c>
      <c r="B155" s="19" t="str">
        <f t="shared" si="11"/>
        <v>Lundi</v>
      </c>
      <c r="C155" s="16">
        <f t="shared" si="10"/>
        <v>42157</v>
      </c>
      <c r="D155" s="15">
        <f t="shared" si="9"/>
        <v>0</v>
      </c>
      <c r="E155" s="24">
        <f>IFERROR((VLOOKUP(C155,Données!F165:M177,8,0)),VLOOKUP(B155,Horaires,2,0))</f>
        <v>0.32291666666666669</v>
      </c>
      <c r="F155" s="17"/>
      <c r="G155" s="17"/>
      <c r="H155" s="18"/>
      <c r="I155" s="17"/>
      <c r="J155" s="18"/>
      <c r="K155" s="18"/>
      <c r="L155" s="18"/>
      <c r="M155" s="18"/>
      <c r="N155" s="18"/>
      <c r="O155" s="18"/>
      <c r="P155" s="17"/>
      <c r="Q155" s="17"/>
    </row>
    <row r="156" spans="1:17">
      <c r="A156" s="35">
        <f t="shared" si="8"/>
        <v>2019</v>
      </c>
      <c r="B156" s="19" t="str">
        <f t="shared" si="11"/>
        <v>Mardi</v>
      </c>
      <c r="C156" s="16">
        <f t="shared" si="10"/>
        <v>42158</v>
      </c>
      <c r="D156" s="15">
        <f t="shared" si="9"/>
        <v>0</v>
      </c>
      <c r="E156" s="24">
        <f>IFERROR((VLOOKUP(C156,Données!F166:M178,8,0)),VLOOKUP(B156,Horaires,2,0))</f>
        <v>0.32291666666666669</v>
      </c>
      <c r="F156" s="17"/>
      <c r="G156" s="17"/>
      <c r="H156" s="18"/>
      <c r="I156" s="17"/>
      <c r="J156" s="18"/>
      <c r="K156" s="18"/>
      <c r="L156" s="18"/>
      <c r="M156" s="18"/>
      <c r="N156" s="18"/>
      <c r="O156" s="18"/>
      <c r="P156" s="17"/>
      <c r="Q156" s="17"/>
    </row>
    <row r="157" spans="1:17">
      <c r="A157" s="35">
        <f t="shared" si="8"/>
        <v>2019</v>
      </c>
      <c r="B157" s="19" t="str">
        <f t="shared" si="11"/>
        <v>Mercredi</v>
      </c>
      <c r="C157" s="16">
        <f t="shared" si="10"/>
        <v>42159</v>
      </c>
      <c r="D157" s="15">
        <f t="shared" si="9"/>
        <v>0</v>
      </c>
      <c r="E157" s="24">
        <f>IFERROR((VLOOKUP(C157,Données!F167:M179,8,0)),VLOOKUP(B157,Horaires,2,0))</f>
        <v>0.32291666666666669</v>
      </c>
      <c r="F157" s="17"/>
      <c r="G157" s="17"/>
      <c r="H157" s="18"/>
      <c r="I157" s="17"/>
      <c r="J157" s="18"/>
      <c r="K157" s="18"/>
      <c r="L157" s="18"/>
      <c r="M157" s="18"/>
      <c r="N157" s="18"/>
      <c r="O157" s="18"/>
      <c r="P157" s="17"/>
      <c r="Q157" s="17"/>
    </row>
    <row r="158" spans="1:17">
      <c r="A158" s="35">
        <f t="shared" si="8"/>
        <v>2019</v>
      </c>
      <c r="B158" s="19" t="str">
        <f t="shared" si="11"/>
        <v>Jeudi</v>
      </c>
      <c r="C158" s="16">
        <f t="shared" si="10"/>
        <v>42160</v>
      </c>
      <c r="D158" s="15">
        <f t="shared" si="9"/>
        <v>0</v>
      </c>
      <c r="E158" s="24">
        <f>IFERROR((VLOOKUP(C158,Données!F168:M180,8,0)),VLOOKUP(B158,Horaires,2,0))</f>
        <v>0.32291666666666669</v>
      </c>
      <c r="F158" s="17"/>
      <c r="G158" s="17"/>
      <c r="H158" s="18"/>
      <c r="I158" s="17"/>
      <c r="J158" s="18"/>
      <c r="K158" s="18"/>
      <c r="L158" s="18"/>
      <c r="M158" s="18"/>
      <c r="N158" s="18"/>
      <c r="O158" s="18"/>
      <c r="P158" s="17"/>
      <c r="Q158" s="17"/>
    </row>
    <row r="159" spans="1:17">
      <c r="A159" s="35">
        <f t="shared" si="8"/>
        <v>2019</v>
      </c>
      <c r="B159" s="19" t="str">
        <f t="shared" si="11"/>
        <v>Vendredi</v>
      </c>
      <c r="C159" s="16">
        <f t="shared" si="10"/>
        <v>42161</v>
      </c>
      <c r="D159" s="15">
        <f t="shared" si="9"/>
        <v>0</v>
      </c>
      <c r="E159" s="24">
        <f>IFERROR((VLOOKUP(C159,Données!F169:M181,8,0)),VLOOKUP(B159,Horaires,2,0))</f>
        <v>0.16666666666666666</v>
      </c>
      <c r="F159" s="17"/>
      <c r="G159" s="17"/>
      <c r="H159" s="18"/>
      <c r="I159" s="17"/>
      <c r="J159" s="18"/>
      <c r="K159" s="18"/>
      <c r="L159" s="18"/>
      <c r="M159" s="18"/>
      <c r="N159" s="18"/>
      <c r="O159" s="18"/>
      <c r="P159" s="17"/>
      <c r="Q159" s="17"/>
    </row>
    <row r="160" spans="1:17">
      <c r="A160" s="35">
        <f t="shared" si="8"/>
        <v>2019</v>
      </c>
      <c r="B160" s="19" t="str">
        <f t="shared" si="11"/>
        <v>Samedi</v>
      </c>
      <c r="C160" s="16">
        <f t="shared" si="10"/>
        <v>42162</v>
      </c>
      <c r="D160" s="15">
        <f t="shared" si="9"/>
        <v>0</v>
      </c>
      <c r="E160" s="24">
        <f>IFERROR((VLOOKUP(C160,Données!F170:M182,8,0)),VLOOKUP(B160,Horaires,2,0))</f>
        <v>0</v>
      </c>
      <c r="F160" s="17"/>
      <c r="G160" s="17"/>
      <c r="H160" s="18"/>
      <c r="I160" s="17"/>
      <c r="J160" s="18"/>
      <c r="K160" s="18"/>
      <c r="L160" s="18"/>
      <c r="M160" s="18"/>
      <c r="N160" s="18"/>
      <c r="O160" s="18"/>
      <c r="P160" s="17"/>
      <c r="Q160" s="17"/>
    </row>
    <row r="161" spans="1:17">
      <c r="A161" s="35">
        <f t="shared" si="8"/>
        <v>2019</v>
      </c>
      <c r="B161" s="19" t="str">
        <f t="shared" si="11"/>
        <v>Dimanche</v>
      </c>
      <c r="C161" s="16">
        <f t="shared" si="10"/>
        <v>42163</v>
      </c>
      <c r="D161" s="15">
        <f t="shared" si="9"/>
        <v>0</v>
      </c>
      <c r="E161" s="24">
        <f>IFERROR((VLOOKUP(C161,Données!F171:M183,8,0)),VLOOKUP(B161,Horaires,2,0))</f>
        <v>0</v>
      </c>
      <c r="F161" s="17"/>
      <c r="G161" s="17"/>
      <c r="H161" s="18"/>
      <c r="I161" s="17"/>
      <c r="J161" s="18"/>
      <c r="K161" s="18"/>
      <c r="L161" s="18"/>
      <c r="M161" s="18"/>
      <c r="N161" s="18"/>
      <c r="O161" s="18"/>
      <c r="P161" s="17"/>
      <c r="Q161" s="17"/>
    </row>
    <row r="162" spans="1:17">
      <c r="A162" s="35">
        <f t="shared" si="8"/>
        <v>2019</v>
      </c>
      <c r="B162" s="19" t="str">
        <f t="shared" si="11"/>
        <v>Lundi</v>
      </c>
      <c r="C162" s="16">
        <f t="shared" si="10"/>
        <v>42164</v>
      </c>
      <c r="D162" s="15">
        <f t="shared" si="9"/>
        <v>0</v>
      </c>
      <c r="E162" s="24">
        <f>IFERROR((VLOOKUP(C162,Données!F172:M184,8,0)),VLOOKUP(B162,Horaires,2,0))</f>
        <v>0.32291666666666669</v>
      </c>
      <c r="F162" s="17"/>
      <c r="G162" s="17"/>
      <c r="H162" s="18"/>
      <c r="I162" s="17"/>
      <c r="J162" s="18"/>
      <c r="K162" s="18"/>
      <c r="L162" s="18"/>
      <c r="M162" s="18"/>
      <c r="N162" s="18"/>
      <c r="O162" s="18"/>
      <c r="P162" s="17"/>
      <c r="Q162" s="17"/>
    </row>
    <row r="163" spans="1:17">
      <c r="A163" s="35">
        <f t="shared" si="8"/>
        <v>2019</v>
      </c>
      <c r="B163" s="19" t="str">
        <f t="shared" si="11"/>
        <v>Mardi</v>
      </c>
      <c r="C163" s="16">
        <f t="shared" si="10"/>
        <v>42165</v>
      </c>
      <c r="D163" s="15">
        <f t="shared" si="9"/>
        <v>0</v>
      </c>
      <c r="E163" s="24">
        <f>IFERROR((VLOOKUP(C163,Données!F173:M185,8,0)),VLOOKUP(B163,Horaires,2,0))</f>
        <v>0.32291666666666669</v>
      </c>
      <c r="F163" s="17"/>
      <c r="G163" s="17"/>
      <c r="H163" s="18"/>
      <c r="I163" s="17"/>
      <c r="J163" s="18"/>
      <c r="K163" s="18"/>
      <c r="L163" s="18"/>
      <c r="M163" s="18"/>
      <c r="N163" s="18"/>
      <c r="O163" s="18"/>
      <c r="P163" s="17"/>
      <c r="Q163" s="17"/>
    </row>
    <row r="164" spans="1:17">
      <c r="A164" s="35">
        <f t="shared" si="8"/>
        <v>2019</v>
      </c>
      <c r="B164" s="19" t="str">
        <f t="shared" si="11"/>
        <v>Mercredi</v>
      </c>
      <c r="C164" s="16">
        <f t="shared" si="10"/>
        <v>42166</v>
      </c>
      <c r="D164" s="15">
        <f t="shared" si="9"/>
        <v>0</v>
      </c>
      <c r="E164" s="24">
        <f>IFERROR((VLOOKUP(C164,Données!F174:M186,8,0)),VLOOKUP(B164,Horaires,2,0))</f>
        <v>0.32291666666666669</v>
      </c>
      <c r="F164" s="17"/>
      <c r="G164" s="17"/>
      <c r="H164" s="18"/>
      <c r="I164" s="17"/>
      <c r="J164" s="18"/>
      <c r="K164" s="18"/>
      <c r="L164" s="18"/>
      <c r="M164" s="18"/>
      <c r="N164" s="18"/>
      <c r="O164" s="18"/>
      <c r="P164" s="17"/>
      <c r="Q164" s="17"/>
    </row>
    <row r="165" spans="1:17">
      <c r="A165" s="35">
        <f t="shared" si="8"/>
        <v>2019</v>
      </c>
      <c r="B165" s="19" t="str">
        <f t="shared" si="11"/>
        <v>Jeudi</v>
      </c>
      <c r="C165" s="16">
        <f t="shared" si="10"/>
        <v>42167</v>
      </c>
      <c r="D165" s="15">
        <f t="shared" si="9"/>
        <v>0</v>
      </c>
      <c r="E165" s="24">
        <f>IFERROR((VLOOKUP(C165,Données!F175:M187,8,0)),VLOOKUP(B165,Horaires,2,0))</f>
        <v>0.32291666666666669</v>
      </c>
      <c r="F165" s="17"/>
      <c r="G165" s="17"/>
      <c r="H165" s="18"/>
      <c r="I165" s="17"/>
      <c r="J165" s="18"/>
      <c r="K165" s="18"/>
      <c r="L165" s="18"/>
      <c r="M165" s="18"/>
      <c r="N165" s="18"/>
      <c r="O165" s="18"/>
      <c r="P165" s="17"/>
      <c r="Q165" s="17"/>
    </row>
    <row r="166" spans="1:17">
      <c r="A166" s="35">
        <f t="shared" si="8"/>
        <v>2019</v>
      </c>
      <c r="B166" s="19" t="str">
        <f t="shared" si="11"/>
        <v>Vendredi</v>
      </c>
      <c r="C166" s="16">
        <f t="shared" si="10"/>
        <v>42168</v>
      </c>
      <c r="D166" s="15">
        <f t="shared" si="9"/>
        <v>0</v>
      </c>
      <c r="E166" s="24">
        <f>IFERROR((VLOOKUP(C166,Données!F176:M188,8,0)),VLOOKUP(B166,Horaires,2,0))</f>
        <v>0.16666666666666666</v>
      </c>
      <c r="F166" s="17"/>
      <c r="G166" s="17"/>
      <c r="H166" s="18"/>
      <c r="I166" s="17"/>
      <c r="J166" s="18"/>
      <c r="K166" s="18"/>
      <c r="L166" s="18"/>
      <c r="M166" s="18"/>
      <c r="N166" s="18"/>
      <c r="O166" s="18"/>
      <c r="P166" s="17"/>
      <c r="Q166" s="17"/>
    </row>
    <row r="167" spans="1:17">
      <c r="A167" s="35">
        <f t="shared" si="8"/>
        <v>2019</v>
      </c>
      <c r="B167" s="19" t="str">
        <f t="shared" si="11"/>
        <v>Samedi</v>
      </c>
      <c r="C167" s="16">
        <f t="shared" si="10"/>
        <v>42169</v>
      </c>
      <c r="D167" s="15">
        <f t="shared" si="9"/>
        <v>0</v>
      </c>
      <c r="E167" s="24">
        <f>IFERROR((VLOOKUP(C167,Données!F177:M189,8,0)),VLOOKUP(B167,Horaires,2,0))</f>
        <v>0</v>
      </c>
      <c r="F167" s="17"/>
      <c r="G167" s="17"/>
      <c r="H167" s="18"/>
      <c r="I167" s="17"/>
      <c r="J167" s="18"/>
      <c r="K167" s="18"/>
      <c r="L167" s="18"/>
      <c r="M167" s="18"/>
      <c r="N167" s="18"/>
      <c r="O167" s="18"/>
      <c r="P167" s="17"/>
      <c r="Q167" s="17"/>
    </row>
    <row r="168" spans="1:17">
      <c r="A168" s="35">
        <f t="shared" si="8"/>
        <v>2019</v>
      </c>
      <c r="B168" s="19" t="str">
        <f t="shared" si="11"/>
        <v>Dimanche</v>
      </c>
      <c r="C168" s="16">
        <f t="shared" si="10"/>
        <v>42170</v>
      </c>
      <c r="D168" s="15">
        <f t="shared" si="9"/>
        <v>0</v>
      </c>
      <c r="E168" s="24">
        <f>IFERROR((VLOOKUP(C168,Données!F178:M190,8,0)),VLOOKUP(B168,Horaires,2,0))</f>
        <v>0</v>
      </c>
      <c r="F168" s="17"/>
      <c r="G168" s="17"/>
      <c r="H168" s="18"/>
      <c r="I168" s="17"/>
      <c r="J168" s="18"/>
      <c r="K168" s="18"/>
      <c r="L168" s="18"/>
      <c r="M168" s="18"/>
      <c r="N168" s="18"/>
      <c r="O168" s="18"/>
      <c r="P168" s="17"/>
      <c r="Q168" s="17"/>
    </row>
    <row r="169" spans="1:17">
      <c r="A169" s="35">
        <f t="shared" si="8"/>
        <v>2019</v>
      </c>
      <c r="B169" s="19" t="str">
        <f t="shared" si="11"/>
        <v>Lundi</v>
      </c>
      <c r="C169" s="16">
        <f t="shared" si="10"/>
        <v>42171</v>
      </c>
      <c r="D169" s="15">
        <f t="shared" si="9"/>
        <v>0</v>
      </c>
      <c r="E169" s="24">
        <f>IFERROR((VLOOKUP(C169,Données!F179:M191,8,0)),VLOOKUP(B169,Horaires,2,0))</f>
        <v>0.32291666666666669</v>
      </c>
      <c r="F169" s="17"/>
      <c r="G169" s="17"/>
      <c r="H169" s="18"/>
      <c r="I169" s="17"/>
      <c r="J169" s="18"/>
      <c r="K169" s="18"/>
      <c r="L169" s="18"/>
      <c r="M169" s="18"/>
      <c r="N169" s="18"/>
      <c r="O169" s="18"/>
      <c r="P169" s="17"/>
      <c r="Q169" s="17"/>
    </row>
    <row r="170" spans="1:17">
      <c r="A170" s="35">
        <f t="shared" si="8"/>
        <v>2019</v>
      </c>
      <c r="B170" s="19" t="str">
        <f t="shared" si="11"/>
        <v>Mardi</v>
      </c>
      <c r="C170" s="16">
        <f t="shared" si="10"/>
        <v>42172</v>
      </c>
      <c r="D170" s="15">
        <f t="shared" si="9"/>
        <v>0</v>
      </c>
      <c r="E170" s="24">
        <f>IFERROR((VLOOKUP(C170,Données!F180:M192,8,0)),VLOOKUP(B170,Horaires,2,0))</f>
        <v>0.32291666666666669</v>
      </c>
      <c r="F170" s="17"/>
      <c r="G170" s="17"/>
      <c r="H170" s="18"/>
      <c r="I170" s="17"/>
      <c r="J170" s="18"/>
      <c r="K170" s="18"/>
      <c r="L170" s="18"/>
      <c r="M170" s="18"/>
      <c r="N170" s="18"/>
      <c r="O170" s="18"/>
      <c r="P170" s="17"/>
      <c r="Q170" s="17"/>
    </row>
    <row r="171" spans="1:17">
      <c r="A171" s="35">
        <f t="shared" si="8"/>
        <v>2019</v>
      </c>
      <c r="B171" s="19" t="str">
        <f t="shared" si="11"/>
        <v>Mercredi</v>
      </c>
      <c r="C171" s="16">
        <f t="shared" si="10"/>
        <v>42173</v>
      </c>
      <c r="D171" s="15">
        <f t="shared" si="9"/>
        <v>0</v>
      </c>
      <c r="E171" s="24">
        <f>IFERROR((VLOOKUP(C171,Données!F181:M193,8,0)),VLOOKUP(B171,Horaires,2,0))</f>
        <v>0.32291666666666669</v>
      </c>
      <c r="F171" s="17"/>
      <c r="G171" s="17"/>
      <c r="H171" s="18"/>
      <c r="I171" s="17"/>
      <c r="J171" s="18"/>
      <c r="K171" s="18"/>
      <c r="L171" s="18"/>
      <c r="M171" s="18"/>
      <c r="N171" s="18"/>
      <c r="O171" s="18"/>
      <c r="P171" s="17"/>
      <c r="Q171" s="17"/>
    </row>
    <row r="172" spans="1:17">
      <c r="A172" s="35">
        <f t="shared" si="8"/>
        <v>2019</v>
      </c>
      <c r="B172" s="19" t="str">
        <f t="shared" si="11"/>
        <v>Jeudi</v>
      </c>
      <c r="C172" s="16">
        <f t="shared" si="10"/>
        <v>42174</v>
      </c>
      <c r="D172" s="15">
        <f t="shared" si="9"/>
        <v>0</v>
      </c>
      <c r="E172" s="24">
        <f>IFERROR((VLOOKUP(C172,Données!F182:M194,8,0)),VLOOKUP(B172,Horaires,2,0))</f>
        <v>0.32291666666666669</v>
      </c>
      <c r="F172" s="17"/>
      <c r="G172" s="17"/>
      <c r="H172" s="18"/>
      <c r="I172" s="17"/>
      <c r="J172" s="18"/>
      <c r="K172" s="18"/>
      <c r="L172" s="18"/>
      <c r="M172" s="18"/>
      <c r="N172" s="18"/>
      <c r="O172" s="18"/>
      <c r="P172" s="17"/>
      <c r="Q172" s="17"/>
    </row>
    <row r="173" spans="1:17">
      <c r="A173" s="35">
        <f t="shared" si="8"/>
        <v>2019</v>
      </c>
      <c r="B173" s="19" t="str">
        <f t="shared" si="11"/>
        <v>Vendredi</v>
      </c>
      <c r="C173" s="16">
        <f t="shared" si="10"/>
        <v>42175</v>
      </c>
      <c r="D173" s="15">
        <f t="shared" si="9"/>
        <v>0</v>
      </c>
      <c r="E173" s="24">
        <f>IFERROR((VLOOKUP(C173,Données!F183:M195,8,0)),VLOOKUP(B173,Horaires,2,0))</f>
        <v>0.16666666666666666</v>
      </c>
      <c r="F173" s="17"/>
      <c r="G173" s="17"/>
      <c r="H173" s="18"/>
      <c r="I173" s="17"/>
      <c r="J173" s="18"/>
      <c r="K173" s="18"/>
      <c r="L173" s="18"/>
      <c r="M173" s="18"/>
      <c r="N173" s="18"/>
      <c r="O173" s="18"/>
      <c r="P173" s="17"/>
      <c r="Q173" s="17"/>
    </row>
    <row r="174" spans="1:17">
      <c r="A174" s="35">
        <f t="shared" si="8"/>
        <v>2019</v>
      </c>
      <c r="B174" s="19" t="str">
        <f t="shared" si="11"/>
        <v>Samedi</v>
      </c>
      <c r="C174" s="16">
        <f t="shared" si="10"/>
        <v>42176</v>
      </c>
      <c r="D174" s="15">
        <f t="shared" si="9"/>
        <v>0</v>
      </c>
      <c r="E174" s="24">
        <f>IFERROR((VLOOKUP(C174,Données!F184:M196,8,0)),VLOOKUP(B174,Horaires,2,0))</f>
        <v>0</v>
      </c>
      <c r="F174" s="17"/>
      <c r="G174" s="17"/>
      <c r="H174" s="18"/>
      <c r="I174" s="17"/>
      <c r="J174" s="18"/>
      <c r="K174" s="18"/>
      <c r="L174" s="18"/>
      <c r="M174" s="18"/>
      <c r="N174" s="18"/>
      <c r="O174" s="18"/>
      <c r="P174" s="17"/>
      <c r="Q174" s="17"/>
    </row>
    <row r="175" spans="1:17">
      <c r="A175" s="35">
        <f t="shared" si="8"/>
        <v>2019</v>
      </c>
      <c r="B175" s="19" t="str">
        <f t="shared" si="11"/>
        <v>Dimanche</v>
      </c>
      <c r="C175" s="16">
        <f t="shared" si="10"/>
        <v>42177</v>
      </c>
      <c r="D175" s="15">
        <f t="shared" si="9"/>
        <v>0</v>
      </c>
      <c r="E175" s="24">
        <f>IFERROR((VLOOKUP(C175,Données!F185:M197,8,0)),VLOOKUP(B175,Horaires,2,0))</f>
        <v>0</v>
      </c>
      <c r="F175" s="17"/>
      <c r="G175" s="17"/>
      <c r="H175" s="18"/>
      <c r="I175" s="17"/>
      <c r="J175" s="18"/>
      <c r="K175" s="18"/>
      <c r="L175" s="18"/>
      <c r="M175" s="18"/>
      <c r="N175" s="18"/>
      <c r="O175" s="18"/>
      <c r="P175" s="17"/>
      <c r="Q175" s="17"/>
    </row>
    <row r="176" spans="1:17">
      <c r="A176" s="35">
        <f t="shared" si="8"/>
        <v>2019</v>
      </c>
      <c r="B176" s="19" t="str">
        <f t="shared" si="11"/>
        <v>Lundi</v>
      </c>
      <c r="C176" s="16">
        <f t="shared" si="10"/>
        <v>42178</v>
      </c>
      <c r="D176" s="15">
        <f t="shared" si="9"/>
        <v>0</v>
      </c>
      <c r="E176" s="24">
        <f>IFERROR((VLOOKUP(C176,Données!F186:M198,8,0)),VLOOKUP(B176,Horaires,2,0))</f>
        <v>0.32291666666666669</v>
      </c>
      <c r="F176" s="17"/>
      <c r="G176" s="17"/>
      <c r="H176" s="18"/>
      <c r="I176" s="17"/>
      <c r="J176" s="18"/>
      <c r="K176" s="18"/>
      <c r="L176" s="18"/>
      <c r="M176" s="18"/>
      <c r="N176" s="18"/>
      <c r="O176" s="18"/>
      <c r="P176" s="17"/>
      <c r="Q176" s="17"/>
    </row>
    <row r="177" spans="1:17">
      <c r="A177" s="35">
        <f t="shared" si="8"/>
        <v>2019</v>
      </c>
      <c r="B177" s="19" t="str">
        <f t="shared" si="11"/>
        <v>Mardi</v>
      </c>
      <c r="C177" s="16">
        <f t="shared" si="10"/>
        <v>42179</v>
      </c>
      <c r="D177" s="15">
        <f t="shared" si="9"/>
        <v>0</v>
      </c>
      <c r="E177" s="24">
        <f>IFERROR((VLOOKUP(C177,Données!F187:M199,8,0)),VLOOKUP(B177,Horaires,2,0))</f>
        <v>0.32291666666666669</v>
      </c>
      <c r="F177" s="17"/>
      <c r="G177" s="17"/>
      <c r="H177" s="18"/>
      <c r="I177" s="17"/>
      <c r="J177" s="18"/>
      <c r="K177" s="18"/>
      <c r="L177" s="18"/>
      <c r="M177" s="18"/>
      <c r="N177" s="18"/>
      <c r="O177" s="18"/>
      <c r="P177" s="17"/>
      <c r="Q177" s="17"/>
    </row>
    <row r="178" spans="1:17">
      <c r="A178" s="35">
        <f t="shared" si="8"/>
        <v>2019</v>
      </c>
      <c r="B178" s="19" t="str">
        <f t="shared" si="11"/>
        <v>Mercredi</v>
      </c>
      <c r="C178" s="16">
        <f t="shared" si="10"/>
        <v>42180</v>
      </c>
      <c r="D178" s="15">
        <f t="shared" si="9"/>
        <v>0</v>
      </c>
      <c r="E178" s="24">
        <f>IFERROR((VLOOKUP(C178,Données!F188:M200,8,0)),VLOOKUP(B178,Horaires,2,0))</f>
        <v>0.32291666666666669</v>
      </c>
      <c r="F178" s="17"/>
      <c r="G178" s="17"/>
      <c r="H178" s="18"/>
      <c r="I178" s="17"/>
      <c r="J178" s="18"/>
      <c r="K178" s="18"/>
      <c r="L178" s="18"/>
      <c r="M178" s="18"/>
      <c r="N178" s="18"/>
      <c r="O178" s="18"/>
      <c r="P178" s="17"/>
      <c r="Q178" s="17"/>
    </row>
    <row r="179" spans="1:17">
      <c r="A179" s="35">
        <f t="shared" si="8"/>
        <v>2019</v>
      </c>
      <c r="B179" s="19" t="str">
        <f t="shared" si="11"/>
        <v>Jeudi</v>
      </c>
      <c r="C179" s="16">
        <f t="shared" si="10"/>
        <v>42181</v>
      </c>
      <c r="D179" s="15">
        <f t="shared" si="9"/>
        <v>0</v>
      </c>
      <c r="E179" s="24">
        <f>IFERROR((VLOOKUP(C179,Données!F189:M201,8,0)),VLOOKUP(B179,Horaires,2,0))</f>
        <v>0.32291666666666669</v>
      </c>
      <c r="F179" s="17"/>
      <c r="G179" s="17"/>
      <c r="H179" s="18"/>
      <c r="I179" s="17"/>
      <c r="J179" s="18"/>
      <c r="K179" s="18"/>
      <c r="L179" s="18"/>
      <c r="M179" s="18"/>
      <c r="N179" s="18"/>
      <c r="O179" s="18"/>
      <c r="P179" s="17"/>
      <c r="Q179" s="17"/>
    </row>
    <row r="180" spans="1:17">
      <c r="A180" s="35">
        <f t="shared" si="8"/>
        <v>2019</v>
      </c>
      <c r="B180" s="19" t="str">
        <f t="shared" si="11"/>
        <v>Vendredi</v>
      </c>
      <c r="C180" s="16">
        <f t="shared" si="10"/>
        <v>42182</v>
      </c>
      <c r="D180" s="15">
        <f t="shared" si="9"/>
        <v>0</v>
      </c>
      <c r="E180" s="24">
        <f>IFERROR((VLOOKUP(C180,Données!F190:M202,8,0)),VLOOKUP(B180,Horaires,2,0))</f>
        <v>0.16666666666666666</v>
      </c>
      <c r="F180" s="17"/>
      <c r="G180" s="17"/>
      <c r="H180" s="18"/>
      <c r="I180" s="17"/>
      <c r="J180" s="18"/>
      <c r="K180" s="18"/>
      <c r="L180" s="18"/>
      <c r="M180" s="18"/>
      <c r="N180" s="18"/>
      <c r="O180" s="18"/>
      <c r="P180" s="17"/>
      <c r="Q180" s="17"/>
    </row>
    <row r="181" spans="1:17">
      <c r="A181" s="35">
        <f t="shared" si="8"/>
        <v>2019</v>
      </c>
      <c r="B181" s="19" t="str">
        <f t="shared" si="11"/>
        <v>Samedi</v>
      </c>
      <c r="C181" s="16">
        <f t="shared" si="10"/>
        <v>42183</v>
      </c>
      <c r="D181" s="15">
        <f t="shared" si="9"/>
        <v>0</v>
      </c>
      <c r="E181" s="24">
        <f>IFERROR((VLOOKUP(C181,Données!F191:M203,8,0)),VLOOKUP(B181,Horaires,2,0))</f>
        <v>0</v>
      </c>
      <c r="F181" s="17"/>
      <c r="G181" s="17"/>
      <c r="H181" s="18"/>
      <c r="I181" s="17"/>
      <c r="J181" s="18"/>
      <c r="K181" s="18"/>
      <c r="L181" s="18"/>
      <c r="M181" s="18"/>
      <c r="N181" s="18"/>
      <c r="O181" s="18"/>
      <c r="P181" s="17"/>
      <c r="Q181" s="17"/>
    </row>
    <row r="182" spans="1:17">
      <c r="A182" s="35">
        <f t="shared" si="8"/>
        <v>2019</v>
      </c>
      <c r="B182" s="19" t="str">
        <f t="shared" si="11"/>
        <v>Dimanche</v>
      </c>
      <c r="C182" s="16">
        <f t="shared" si="10"/>
        <v>42184</v>
      </c>
      <c r="D182" s="15">
        <f t="shared" si="9"/>
        <v>0</v>
      </c>
      <c r="E182" s="24">
        <f>IFERROR((VLOOKUP(C182,Données!F192:M204,8,0)),VLOOKUP(B182,Horaires,2,0))</f>
        <v>0</v>
      </c>
      <c r="F182" s="17"/>
      <c r="G182" s="17"/>
      <c r="H182" s="18"/>
      <c r="I182" s="17"/>
      <c r="J182" s="18"/>
      <c r="K182" s="18"/>
      <c r="L182" s="18"/>
      <c r="M182" s="18"/>
      <c r="N182" s="18"/>
      <c r="O182" s="18"/>
      <c r="P182" s="17"/>
      <c r="Q182" s="17"/>
    </row>
    <row r="183" spans="1:17">
      <c r="A183" s="35">
        <f t="shared" si="8"/>
        <v>2019</v>
      </c>
      <c r="B183" s="19" t="str">
        <f t="shared" si="11"/>
        <v>Lundi</v>
      </c>
      <c r="C183" s="16">
        <f t="shared" si="10"/>
        <v>42185</v>
      </c>
      <c r="D183" s="15">
        <f t="shared" si="9"/>
        <v>0</v>
      </c>
      <c r="E183" s="24">
        <f>IFERROR((VLOOKUP(C183,Données!F193:M205,8,0)),VLOOKUP(B183,Horaires,2,0))</f>
        <v>0.32291666666666669</v>
      </c>
      <c r="F183" s="17"/>
      <c r="G183" s="17"/>
      <c r="H183" s="18"/>
      <c r="I183" s="17"/>
      <c r="J183" s="18"/>
      <c r="K183" s="18"/>
      <c r="L183" s="18"/>
      <c r="M183" s="18"/>
      <c r="N183" s="18"/>
      <c r="O183" s="18"/>
      <c r="P183" s="17"/>
      <c r="Q183" s="17"/>
    </row>
    <row r="184" spans="1:17">
      <c r="A184" s="35">
        <f t="shared" si="8"/>
        <v>2019</v>
      </c>
      <c r="B184" s="19" t="str">
        <f t="shared" si="11"/>
        <v>Mardi</v>
      </c>
      <c r="C184" s="16">
        <f t="shared" si="10"/>
        <v>42186</v>
      </c>
      <c r="D184" s="15">
        <f t="shared" si="9"/>
        <v>0</v>
      </c>
      <c r="E184" s="24">
        <f>IFERROR((VLOOKUP(C184,Données!F194:M206,8,0)),VLOOKUP(B184,Horaires,2,0))</f>
        <v>0.32291666666666669</v>
      </c>
      <c r="F184" s="17"/>
      <c r="G184" s="17"/>
      <c r="H184" s="18"/>
      <c r="I184" s="17"/>
      <c r="J184" s="18"/>
      <c r="K184" s="18"/>
      <c r="L184" s="18"/>
      <c r="M184" s="18"/>
      <c r="N184" s="18"/>
      <c r="O184" s="18"/>
      <c r="P184" s="17"/>
      <c r="Q184" s="17"/>
    </row>
    <row r="185" spans="1:17">
      <c r="A185" s="35">
        <f t="shared" si="8"/>
        <v>2019</v>
      </c>
      <c r="B185" s="19" t="str">
        <f t="shared" si="11"/>
        <v>Mercredi</v>
      </c>
      <c r="C185" s="16">
        <f t="shared" si="10"/>
        <v>42187</v>
      </c>
      <c r="D185" s="15">
        <f t="shared" si="9"/>
        <v>0</v>
      </c>
      <c r="E185" s="24">
        <f>IFERROR((VLOOKUP(C185,Données!F195:M207,8,0)),VLOOKUP(B185,Horaires,2,0))</f>
        <v>0.32291666666666669</v>
      </c>
      <c r="F185" s="17"/>
      <c r="G185" s="17"/>
      <c r="H185" s="18"/>
      <c r="I185" s="17"/>
      <c r="J185" s="18"/>
      <c r="K185" s="18"/>
      <c r="L185" s="18"/>
      <c r="M185" s="18"/>
      <c r="N185" s="18"/>
      <c r="O185" s="18"/>
      <c r="P185" s="17"/>
      <c r="Q185" s="17"/>
    </row>
    <row r="186" spans="1:17">
      <c r="A186" s="35">
        <f t="shared" si="8"/>
        <v>2019</v>
      </c>
      <c r="B186" s="19" t="str">
        <f t="shared" si="11"/>
        <v>Jeudi</v>
      </c>
      <c r="C186" s="16">
        <f t="shared" si="10"/>
        <v>42188</v>
      </c>
      <c r="D186" s="15">
        <f t="shared" si="9"/>
        <v>0</v>
      </c>
      <c r="E186" s="24">
        <f>IFERROR((VLOOKUP(C186,Données!F196:M208,8,0)),VLOOKUP(B186,Horaires,2,0))</f>
        <v>0.32291666666666669</v>
      </c>
      <c r="F186" s="17"/>
      <c r="G186" s="17"/>
      <c r="H186" s="18"/>
      <c r="I186" s="17"/>
      <c r="J186" s="18"/>
      <c r="K186" s="18"/>
      <c r="L186" s="18"/>
      <c r="M186" s="18"/>
      <c r="N186" s="18"/>
      <c r="O186" s="18"/>
      <c r="P186" s="17"/>
      <c r="Q186" s="17"/>
    </row>
    <row r="187" spans="1:17">
      <c r="A187" s="35">
        <f t="shared" si="8"/>
        <v>2019</v>
      </c>
      <c r="B187" s="19" t="str">
        <f t="shared" si="11"/>
        <v>Vendredi</v>
      </c>
      <c r="C187" s="16">
        <f t="shared" si="10"/>
        <v>42189</v>
      </c>
      <c r="D187" s="15">
        <f t="shared" si="9"/>
        <v>0</v>
      </c>
      <c r="E187" s="24">
        <f>IFERROR((VLOOKUP(C187,Données!F197:M209,8,0)),VLOOKUP(B187,Horaires,2,0))</f>
        <v>0.16666666666666666</v>
      </c>
      <c r="F187" s="17"/>
      <c r="G187" s="17"/>
      <c r="H187" s="18"/>
      <c r="I187" s="17"/>
      <c r="J187" s="18"/>
      <c r="K187" s="18"/>
      <c r="L187" s="18"/>
      <c r="M187" s="18"/>
      <c r="N187" s="18"/>
      <c r="O187" s="18"/>
      <c r="P187" s="17"/>
      <c r="Q187" s="17"/>
    </row>
    <row r="188" spans="1:17">
      <c r="A188" s="35">
        <f t="shared" si="8"/>
        <v>2019</v>
      </c>
      <c r="B188" s="19" t="str">
        <f t="shared" si="11"/>
        <v>Samedi</v>
      </c>
      <c r="C188" s="16">
        <f t="shared" si="10"/>
        <v>42190</v>
      </c>
      <c r="D188" s="15">
        <f t="shared" si="9"/>
        <v>0</v>
      </c>
      <c r="E188" s="24">
        <f>IFERROR((VLOOKUP(C188,Données!F198:M210,8,0)),VLOOKUP(B188,Horaires,2,0))</f>
        <v>0</v>
      </c>
      <c r="F188" s="17"/>
      <c r="G188" s="17"/>
      <c r="H188" s="18"/>
      <c r="I188" s="17"/>
      <c r="J188" s="18"/>
      <c r="K188" s="18"/>
      <c r="L188" s="18"/>
      <c r="M188" s="18"/>
      <c r="N188" s="18"/>
      <c r="O188" s="18"/>
      <c r="P188" s="17"/>
      <c r="Q188" s="17"/>
    </row>
    <row r="189" spans="1:17">
      <c r="A189" s="35">
        <f t="shared" si="8"/>
        <v>2019</v>
      </c>
      <c r="B189" s="19" t="str">
        <f t="shared" si="11"/>
        <v>Dimanche</v>
      </c>
      <c r="C189" s="16">
        <f t="shared" si="10"/>
        <v>42191</v>
      </c>
      <c r="D189" s="15">
        <f t="shared" si="9"/>
        <v>0</v>
      </c>
      <c r="E189" s="24">
        <f>IFERROR((VLOOKUP(C189,Données!F199:M211,8,0)),VLOOKUP(B189,Horaires,2,0))</f>
        <v>0</v>
      </c>
      <c r="F189" s="17"/>
      <c r="G189" s="17"/>
      <c r="H189" s="18"/>
      <c r="I189" s="17"/>
      <c r="J189" s="18"/>
      <c r="K189" s="18"/>
      <c r="L189" s="18"/>
      <c r="M189" s="18"/>
      <c r="N189" s="18"/>
      <c r="O189" s="18"/>
      <c r="P189" s="17"/>
      <c r="Q189" s="17"/>
    </row>
    <row r="190" spans="1:17">
      <c r="A190" s="35">
        <f t="shared" si="8"/>
        <v>2019</v>
      </c>
      <c r="B190" s="19" t="str">
        <f t="shared" si="11"/>
        <v>Lundi</v>
      </c>
      <c r="C190" s="16">
        <f t="shared" si="10"/>
        <v>42192</v>
      </c>
      <c r="D190" s="15">
        <f t="shared" si="9"/>
        <v>0</v>
      </c>
      <c r="E190" s="24">
        <f>IFERROR((VLOOKUP(C190,Données!F200:M212,8,0)),VLOOKUP(B190,Horaires,2,0))</f>
        <v>0.32291666666666669</v>
      </c>
      <c r="F190" s="17"/>
      <c r="G190" s="17"/>
      <c r="H190" s="18"/>
      <c r="I190" s="17"/>
      <c r="J190" s="18"/>
      <c r="K190" s="18"/>
      <c r="L190" s="18"/>
      <c r="M190" s="18"/>
      <c r="N190" s="18"/>
      <c r="O190" s="18"/>
      <c r="P190" s="17"/>
      <c r="Q190" s="17"/>
    </row>
    <row r="191" spans="1:17">
      <c r="A191" s="35">
        <f t="shared" si="8"/>
        <v>2019</v>
      </c>
      <c r="B191" s="19" t="str">
        <f t="shared" si="11"/>
        <v>Mardi</v>
      </c>
      <c r="C191" s="16">
        <f t="shared" si="10"/>
        <v>42193</v>
      </c>
      <c r="D191" s="15">
        <f t="shared" si="9"/>
        <v>0</v>
      </c>
      <c r="E191" s="24">
        <f>IFERROR((VLOOKUP(C191,Données!F201:M213,8,0)),VLOOKUP(B191,Horaires,2,0))</f>
        <v>0.32291666666666669</v>
      </c>
      <c r="F191" s="17"/>
      <c r="G191" s="17"/>
      <c r="H191" s="18"/>
      <c r="I191" s="17"/>
      <c r="J191" s="18"/>
      <c r="K191" s="18"/>
      <c r="L191" s="18"/>
      <c r="M191" s="18"/>
      <c r="N191" s="18"/>
      <c r="O191" s="18"/>
      <c r="P191" s="17"/>
      <c r="Q191" s="17"/>
    </row>
    <row r="192" spans="1:17">
      <c r="A192" s="35">
        <f t="shared" si="8"/>
        <v>2019</v>
      </c>
      <c r="B192" s="19" t="str">
        <f t="shared" si="11"/>
        <v>Mercredi</v>
      </c>
      <c r="C192" s="16">
        <f t="shared" si="10"/>
        <v>42194</v>
      </c>
      <c r="D192" s="15">
        <f t="shared" si="9"/>
        <v>0</v>
      </c>
      <c r="E192" s="24">
        <f>IFERROR((VLOOKUP(C192,Données!F202:M214,8,0)),VLOOKUP(B192,Horaires,2,0))</f>
        <v>0.32291666666666669</v>
      </c>
      <c r="F192" s="17"/>
      <c r="G192" s="17"/>
      <c r="H192" s="18"/>
      <c r="I192" s="17"/>
      <c r="J192" s="18"/>
      <c r="K192" s="18"/>
      <c r="L192" s="18"/>
      <c r="M192" s="18"/>
      <c r="N192" s="18"/>
      <c r="O192" s="18"/>
      <c r="P192" s="17"/>
      <c r="Q192" s="17"/>
    </row>
    <row r="193" spans="1:17">
      <c r="A193" s="35">
        <f t="shared" si="8"/>
        <v>2019</v>
      </c>
      <c r="B193" s="19" t="str">
        <f t="shared" si="11"/>
        <v>Jeudi</v>
      </c>
      <c r="C193" s="16">
        <f t="shared" si="10"/>
        <v>42195</v>
      </c>
      <c r="D193" s="15">
        <f t="shared" si="9"/>
        <v>0</v>
      </c>
      <c r="E193" s="24">
        <f>IFERROR((VLOOKUP(C193,Données!F203:M215,8,0)),VLOOKUP(B193,Horaires,2,0))</f>
        <v>0.32291666666666669</v>
      </c>
      <c r="F193" s="17"/>
      <c r="G193" s="17"/>
      <c r="H193" s="18"/>
      <c r="I193" s="17"/>
      <c r="J193" s="18"/>
      <c r="K193" s="18"/>
      <c r="L193" s="18"/>
      <c r="M193" s="18"/>
      <c r="N193" s="18"/>
      <c r="O193" s="18"/>
      <c r="P193" s="17"/>
      <c r="Q193" s="17"/>
    </row>
    <row r="194" spans="1:17">
      <c r="A194" s="35">
        <f t="shared" si="8"/>
        <v>2019</v>
      </c>
      <c r="B194" s="19" t="str">
        <f t="shared" si="11"/>
        <v>Vendredi</v>
      </c>
      <c r="C194" s="16">
        <f t="shared" si="10"/>
        <v>42196</v>
      </c>
      <c r="D194" s="15">
        <f t="shared" si="9"/>
        <v>0</v>
      </c>
      <c r="E194" s="24">
        <f>IFERROR((VLOOKUP(C194,Données!F204:M216,8,0)),VLOOKUP(B194,Horaires,2,0))</f>
        <v>0.16666666666666666</v>
      </c>
      <c r="F194" s="17"/>
      <c r="G194" s="17"/>
      <c r="H194" s="18"/>
      <c r="I194" s="17"/>
      <c r="J194" s="18"/>
      <c r="K194" s="18"/>
      <c r="L194" s="18"/>
      <c r="M194" s="18"/>
      <c r="N194" s="18"/>
      <c r="O194" s="18"/>
      <c r="P194" s="17"/>
      <c r="Q194" s="17"/>
    </row>
    <row r="195" spans="1:17">
      <c r="A195" s="35">
        <f t="shared" ref="A195:A258" si="12">YEAR(C195)</f>
        <v>2019</v>
      </c>
      <c r="B195" s="19" t="str">
        <f t="shared" si="11"/>
        <v>Samedi</v>
      </c>
      <c r="C195" s="16">
        <f t="shared" si="10"/>
        <v>42197</v>
      </c>
      <c r="D195" s="15">
        <f t="shared" ref="D195:D258" si="13">IF(H195&lt;=0,0,1)</f>
        <v>0</v>
      </c>
      <c r="E195" s="24">
        <f>IFERROR((VLOOKUP(C195,Données!F205:M217,8,0)),VLOOKUP(B195,Horaires,2,0))</f>
        <v>0</v>
      </c>
      <c r="F195" s="17"/>
      <c r="G195" s="17"/>
      <c r="H195" s="18"/>
      <c r="I195" s="17"/>
      <c r="J195" s="18"/>
      <c r="K195" s="18"/>
      <c r="L195" s="18"/>
      <c r="M195" s="18"/>
      <c r="N195" s="18"/>
      <c r="O195" s="18"/>
      <c r="P195" s="17"/>
      <c r="Q195" s="17"/>
    </row>
    <row r="196" spans="1:17">
      <c r="A196" s="35">
        <f t="shared" si="12"/>
        <v>2019</v>
      </c>
      <c r="B196" s="19" t="str">
        <f t="shared" si="11"/>
        <v>Dimanche</v>
      </c>
      <c r="C196" s="16">
        <f t="shared" ref="C196:C259" si="14">C195+1</f>
        <v>42198</v>
      </c>
      <c r="D196" s="15">
        <f t="shared" si="13"/>
        <v>0</v>
      </c>
      <c r="E196" s="24">
        <f>IFERROR((VLOOKUP(C196,Données!F206:M218,8,0)),VLOOKUP(B196,Horaires,2,0))</f>
        <v>0</v>
      </c>
      <c r="F196" s="17"/>
      <c r="G196" s="17"/>
      <c r="H196" s="18"/>
      <c r="I196" s="17"/>
      <c r="J196" s="18"/>
      <c r="K196" s="18"/>
      <c r="L196" s="18"/>
      <c r="M196" s="18"/>
      <c r="N196" s="18"/>
      <c r="O196" s="18"/>
      <c r="P196" s="17"/>
      <c r="Q196" s="17"/>
    </row>
    <row r="197" spans="1:17">
      <c r="A197" s="35">
        <f t="shared" si="12"/>
        <v>2019</v>
      </c>
      <c r="B197" s="19" t="str">
        <f t="shared" si="11"/>
        <v>Lundi</v>
      </c>
      <c r="C197" s="16">
        <f t="shared" si="14"/>
        <v>42199</v>
      </c>
      <c r="D197" s="15">
        <f t="shared" si="13"/>
        <v>0</v>
      </c>
      <c r="E197" s="24">
        <f>IFERROR((VLOOKUP(C197,Données!F207:M219,8,0)),VLOOKUP(B197,Horaires,2,0))</f>
        <v>0.32291666666666669</v>
      </c>
      <c r="F197" s="17"/>
      <c r="G197" s="17"/>
      <c r="H197" s="18"/>
      <c r="I197" s="17"/>
      <c r="J197" s="18"/>
      <c r="K197" s="18"/>
      <c r="L197" s="18"/>
      <c r="M197" s="18"/>
      <c r="N197" s="18"/>
      <c r="O197" s="18"/>
      <c r="P197" s="17"/>
      <c r="Q197" s="17"/>
    </row>
    <row r="198" spans="1:17">
      <c r="A198" s="35">
        <f t="shared" si="12"/>
        <v>2019</v>
      </c>
      <c r="B198" s="19" t="str">
        <f t="shared" si="11"/>
        <v>Mardi</v>
      </c>
      <c r="C198" s="16">
        <f t="shared" si="14"/>
        <v>42200</v>
      </c>
      <c r="D198" s="15">
        <f t="shared" si="13"/>
        <v>0</v>
      </c>
      <c r="E198" s="24">
        <f>IFERROR((VLOOKUP(C198,Données!F208:M220,8,0)),VLOOKUP(B198,Horaires,2,0))</f>
        <v>0.32291666666666669</v>
      </c>
      <c r="F198" s="17"/>
      <c r="G198" s="17"/>
      <c r="H198" s="18"/>
      <c r="I198" s="17"/>
      <c r="J198" s="18"/>
      <c r="K198" s="18"/>
      <c r="L198" s="18"/>
      <c r="M198" s="18"/>
      <c r="N198" s="18"/>
      <c r="O198" s="18"/>
      <c r="P198" s="17"/>
      <c r="Q198" s="17"/>
    </row>
    <row r="199" spans="1:17">
      <c r="A199" s="35">
        <f t="shared" si="12"/>
        <v>2019</v>
      </c>
      <c r="B199" s="19" t="str">
        <f t="shared" ref="B199:B262" si="15">CHOOSE(WEEKDAY(C199),"Dimanche","Lundi","Mardi","Mercredi","Jeudi","Vendredi","Samedi")</f>
        <v>Mercredi</v>
      </c>
      <c r="C199" s="16">
        <f t="shared" si="14"/>
        <v>42201</v>
      </c>
      <c r="D199" s="15">
        <f t="shared" si="13"/>
        <v>0</v>
      </c>
      <c r="E199" s="24">
        <f>IFERROR((VLOOKUP(C199,Données!F209:M221,8,0)),VLOOKUP(B199,Horaires,2,0))</f>
        <v>0.32291666666666669</v>
      </c>
      <c r="F199" s="17"/>
      <c r="G199" s="17"/>
      <c r="H199" s="18"/>
      <c r="I199" s="17"/>
      <c r="J199" s="18"/>
      <c r="K199" s="18"/>
      <c r="L199" s="18"/>
      <c r="M199" s="18"/>
      <c r="N199" s="18"/>
      <c r="O199" s="18"/>
      <c r="P199" s="17"/>
      <c r="Q199" s="17"/>
    </row>
    <row r="200" spans="1:17">
      <c r="A200" s="35">
        <f t="shared" si="12"/>
        <v>2019</v>
      </c>
      <c r="B200" s="19" t="str">
        <f t="shared" si="15"/>
        <v>Jeudi</v>
      </c>
      <c r="C200" s="16">
        <f t="shared" si="14"/>
        <v>42202</v>
      </c>
      <c r="D200" s="15">
        <f t="shared" si="13"/>
        <v>0</v>
      </c>
      <c r="E200" s="24">
        <f>IFERROR((VLOOKUP(C200,Données!F210:M222,8,0)),VLOOKUP(B200,Horaires,2,0))</f>
        <v>0.32291666666666669</v>
      </c>
      <c r="F200" s="17"/>
      <c r="G200" s="17"/>
      <c r="H200" s="18"/>
      <c r="I200" s="17"/>
      <c r="J200" s="18"/>
      <c r="K200" s="18"/>
      <c r="L200" s="18"/>
      <c r="M200" s="18"/>
      <c r="N200" s="18"/>
      <c r="O200" s="18"/>
      <c r="P200" s="17"/>
      <c r="Q200" s="17"/>
    </row>
    <row r="201" spans="1:17">
      <c r="A201" s="35">
        <f t="shared" si="12"/>
        <v>2019</v>
      </c>
      <c r="B201" s="19" t="str">
        <f t="shared" si="15"/>
        <v>Vendredi</v>
      </c>
      <c r="C201" s="16">
        <f t="shared" si="14"/>
        <v>42203</v>
      </c>
      <c r="D201" s="15">
        <f t="shared" si="13"/>
        <v>0</v>
      </c>
      <c r="E201" s="24">
        <f>IFERROR((VLOOKUP(C201,Données!F211:M223,8,0)),VLOOKUP(B201,Horaires,2,0))</f>
        <v>0.16666666666666666</v>
      </c>
      <c r="F201" s="17"/>
      <c r="G201" s="17"/>
      <c r="H201" s="18"/>
      <c r="I201" s="17"/>
      <c r="J201" s="18"/>
      <c r="K201" s="18"/>
      <c r="L201" s="18"/>
      <c r="M201" s="18"/>
      <c r="N201" s="18"/>
      <c r="O201" s="18"/>
      <c r="P201" s="17"/>
      <c r="Q201" s="17"/>
    </row>
    <row r="202" spans="1:17">
      <c r="A202" s="35">
        <f t="shared" si="12"/>
        <v>2019</v>
      </c>
      <c r="B202" s="19" t="str">
        <f t="shared" si="15"/>
        <v>Samedi</v>
      </c>
      <c r="C202" s="16">
        <f t="shared" si="14"/>
        <v>42204</v>
      </c>
      <c r="D202" s="15">
        <f t="shared" si="13"/>
        <v>0</v>
      </c>
      <c r="E202" s="24">
        <f>IFERROR((VLOOKUP(C202,Données!F212:M224,8,0)),VLOOKUP(B202,Horaires,2,0))</f>
        <v>0</v>
      </c>
      <c r="F202" s="17"/>
      <c r="G202" s="17"/>
      <c r="H202" s="18"/>
      <c r="I202" s="17"/>
      <c r="J202" s="18"/>
      <c r="K202" s="18"/>
      <c r="L202" s="18"/>
      <c r="M202" s="18"/>
      <c r="N202" s="18"/>
      <c r="O202" s="18"/>
      <c r="P202" s="17"/>
      <c r="Q202" s="17"/>
    </row>
    <row r="203" spans="1:17">
      <c r="A203" s="35">
        <f t="shared" si="12"/>
        <v>2019</v>
      </c>
      <c r="B203" s="19" t="str">
        <f t="shared" si="15"/>
        <v>Dimanche</v>
      </c>
      <c r="C203" s="16">
        <f t="shared" si="14"/>
        <v>42205</v>
      </c>
      <c r="D203" s="15">
        <f t="shared" si="13"/>
        <v>0</v>
      </c>
      <c r="E203" s="24">
        <f>IFERROR((VLOOKUP(C203,Données!F213:M225,8,0)),VLOOKUP(B203,Horaires,2,0))</f>
        <v>0</v>
      </c>
      <c r="F203" s="17"/>
      <c r="G203" s="17"/>
      <c r="H203" s="18"/>
      <c r="I203" s="17"/>
      <c r="J203" s="18"/>
      <c r="K203" s="18"/>
      <c r="L203" s="18"/>
      <c r="M203" s="18"/>
      <c r="N203" s="18"/>
      <c r="O203" s="18"/>
      <c r="P203" s="17"/>
      <c r="Q203" s="17"/>
    </row>
    <row r="204" spans="1:17">
      <c r="A204" s="35">
        <f t="shared" si="12"/>
        <v>2019</v>
      </c>
      <c r="B204" s="19" t="str">
        <f t="shared" si="15"/>
        <v>Lundi</v>
      </c>
      <c r="C204" s="16">
        <f t="shared" si="14"/>
        <v>42206</v>
      </c>
      <c r="D204" s="15">
        <f t="shared" si="13"/>
        <v>0</v>
      </c>
      <c r="E204" s="24">
        <f>IFERROR((VLOOKUP(C204,Données!F214:M226,8,0)),VLOOKUP(B204,Horaires,2,0))</f>
        <v>0.32291666666666669</v>
      </c>
      <c r="F204" s="17"/>
      <c r="G204" s="17"/>
      <c r="H204" s="18"/>
      <c r="I204" s="17"/>
      <c r="J204" s="18"/>
      <c r="K204" s="18"/>
      <c r="L204" s="18"/>
      <c r="M204" s="18"/>
      <c r="N204" s="18"/>
      <c r="O204" s="18"/>
      <c r="P204" s="17"/>
      <c r="Q204" s="17"/>
    </row>
    <row r="205" spans="1:17">
      <c r="A205" s="35">
        <f t="shared" si="12"/>
        <v>2019</v>
      </c>
      <c r="B205" s="19" t="str">
        <f t="shared" si="15"/>
        <v>Mardi</v>
      </c>
      <c r="C205" s="16">
        <f t="shared" si="14"/>
        <v>42207</v>
      </c>
      <c r="D205" s="15">
        <f t="shared" si="13"/>
        <v>0</v>
      </c>
      <c r="E205" s="24">
        <f>IFERROR((VLOOKUP(C205,Données!F215:M227,8,0)),VLOOKUP(B205,Horaires,2,0))</f>
        <v>0.32291666666666669</v>
      </c>
      <c r="F205" s="17"/>
      <c r="G205" s="17"/>
      <c r="H205" s="18"/>
      <c r="I205" s="17"/>
      <c r="J205" s="18"/>
      <c r="K205" s="18"/>
      <c r="L205" s="18"/>
      <c r="M205" s="18"/>
      <c r="N205" s="18"/>
      <c r="O205" s="18"/>
      <c r="P205" s="17"/>
      <c r="Q205" s="17"/>
    </row>
    <row r="206" spans="1:17">
      <c r="A206" s="35">
        <f t="shared" si="12"/>
        <v>2019</v>
      </c>
      <c r="B206" s="19" t="str">
        <f t="shared" si="15"/>
        <v>Mercredi</v>
      </c>
      <c r="C206" s="16">
        <f t="shared" si="14"/>
        <v>42208</v>
      </c>
      <c r="D206" s="15">
        <f t="shared" si="13"/>
        <v>0</v>
      </c>
      <c r="E206" s="24">
        <f>IFERROR((VLOOKUP(C206,Données!F216:M228,8,0)),VLOOKUP(B206,Horaires,2,0))</f>
        <v>0.32291666666666669</v>
      </c>
      <c r="F206" s="17"/>
      <c r="G206" s="17"/>
      <c r="H206" s="18"/>
      <c r="I206" s="17"/>
      <c r="J206" s="18"/>
      <c r="K206" s="18"/>
      <c r="L206" s="18"/>
      <c r="M206" s="18"/>
      <c r="N206" s="18"/>
      <c r="O206" s="18"/>
      <c r="P206" s="17"/>
      <c r="Q206" s="17"/>
    </row>
    <row r="207" spans="1:17">
      <c r="A207" s="35">
        <f t="shared" si="12"/>
        <v>2019</v>
      </c>
      <c r="B207" s="19" t="str">
        <f t="shared" si="15"/>
        <v>Jeudi</v>
      </c>
      <c r="C207" s="16">
        <f t="shared" si="14"/>
        <v>42209</v>
      </c>
      <c r="D207" s="15">
        <f t="shared" si="13"/>
        <v>0</v>
      </c>
      <c r="E207" s="24">
        <f>IFERROR((VLOOKUP(C207,Données!F217:M229,8,0)),VLOOKUP(B207,Horaires,2,0))</f>
        <v>0.32291666666666669</v>
      </c>
      <c r="F207" s="17"/>
      <c r="G207" s="17"/>
      <c r="H207" s="18"/>
      <c r="I207" s="17"/>
      <c r="J207" s="18"/>
      <c r="K207" s="18"/>
      <c r="L207" s="18"/>
      <c r="M207" s="18"/>
      <c r="N207" s="18"/>
      <c r="O207" s="18"/>
      <c r="P207" s="17"/>
      <c r="Q207" s="17"/>
    </row>
    <row r="208" spans="1:17">
      <c r="A208" s="35">
        <f t="shared" si="12"/>
        <v>2019</v>
      </c>
      <c r="B208" s="19" t="str">
        <f t="shared" si="15"/>
        <v>Vendredi</v>
      </c>
      <c r="C208" s="16">
        <f t="shared" si="14"/>
        <v>42210</v>
      </c>
      <c r="D208" s="15">
        <f t="shared" si="13"/>
        <v>0</v>
      </c>
      <c r="E208" s="24">
        <f>IFERROR((VLOOKUP(C208,Données!F218:M230,8,0)),VLOOKUP(B208,Horaires,2,0))</f>
        <v>0.16666666666666666</v>
      </c>
      <c r="F208" s="17"/>
      <c r="G208" s="17"/>
      <c r="H208" s="18"/>
      <c r="I208" s="17"/>
      <c r="J208" s="18"/>
      <c r="K208" s="18"/>
      <c r="L208" s="18"/>
      <c r="M208" s="18"/>
      <c r="N208" s="18"/>
      <c r="O208" s="18"/>
      <c r="P208" s="17"/>
      <c r="Q208" s="17"/>
    </row>
    <row r="209" spans="1:17">
      <c r="A209" s="35">
        <f t="shared" si="12"/>
        <v>2019</v>
      </c>
      <c r="B209" s="19" t="str">
        <f t="shared" si="15"/>
        <v>Samedi</v>
      </c>
      <c r="C209" s="16">
        <f t="shared" si="14"/>
        <v>42211</v>
      </c>
      <c r="D209" s="15">
        <f t="shared" si="13"/>
        <v>0</v>
      </c>
      <c r="E209" s="24">
        <f>IFERROR((VLOOKUP(C209,Données!F219:M231,8,0)),VLOOKUP(B209,Horaires,2,0))</f>
        <v>0</v>
      </c>
      <c r="F209" s="17"/>
      <c r="G209" s="17"/>
      <c r="H209" s="18"/>
      <c r="I209" s="17"/>
      <c r="J209" s="18"/>
      <c r="K209" s="18"/>
      <c r="L209" s="18"/>
      <c r="M209" s="18"/>
      <c r="N209" s="18"/>
      <c r="O209" s="18"/>
      <c r="P209" s="17"/>
      <c r="Q209" s="17"/>
    </row>
    <row r="210" spans="1:17">
      <c r="A210" s="35">
        <f t="shared" si="12"/>
        <v>2019</v>
      </c>
      <c r="B210" s="19" t="str">
        <f t="shared" si="15"/>
        <v>Dimanche</v>
      </c>
      <c r="C210" s="16">
        <f t="shared" si="14"/>
        <v>42212</v>
      </c>
      <c r="D210" s="15">
        <f t="shared" si="13"/>
        <v>0</v>
      </c>
      <c r="E210" s="24">
        <f>IFERROR((VLOOKUP(C210,Données!F220:M232,8,0)),VLOOKUP(B210,Horaires,2,0))</f>
        <v>0</v>
      </c>
      <c r="F210" s="17"/>
      <c r="G210" s="17"/>
      <c r="H210" s="18"/>
      <c r="I210" s="17"/>
      <c r="J210" s="18"/>
      <c r="K210" s="18"/>
      <c r="L210" s="18"/>
      <c r="M210" s="18"/>
      <c r="N210" s="18"/>
      <c r="O210" s="18"/>
      <c r="P210" s="17"/>
      <c r="Q210" s="17"/>
    </row>
    <row r="211" spans="1:17">
      <c r="A211" s="35">
        <f t="shared" si="12"/>
        <v>2019</v>
      </c>
      <c r="B211" s="19" t="str">
        <f t="shared" si="15"/>
        <v>Lundi</v>
      </c>
      <c r="C211" s="16">
        <f t="shared" si="14"/>
        <v>42213</v>
      </c>
      <c r="D211" s="15">
        <f t="shared" si="13"/>
        <v>0</v>
      </c>
      <c r="E211" s="24">
        <f>IFERROR((VLOOKUP(C211,Données!F221:M233,8,0)),VLOOKUP(B211,Horaires,2,0))</f>
        <v>0.32291666666666669</v>
      </c>
      <c r="F211" s="17"/>
      <c r="G211" s="17"/>
      <c r="H211" s="18"/>
      <c r="I211" s="17"/>
      <c r="J211" s="18"/>
      <c r="K211" s="18"/>
      <c r="L211" s="18"/>
      <c r="M211" s="18"/>
      <c r="N211" s="18"/>
      <c r="O211" s="18"/>
      <c r="P211" s="17"/>
      <c r="Q211" s="17"/>
    </row>
    <row r="212" spans="1:17">
      <c r="A212" s="35">
        <f t="shared" si="12"/>
        <v>2019</v>
      </c>
      <c r="B212" s="19" t="str">
        <f t="shared" si="15"/>
        <v>Mardi</v>
      </c>
      <c r="C212" s="16">
        <f t="shared" si="14"/>
        <v>42214</v>
      </c>
      <c r="D212" s="15">
        <f t="shared" si="13"/>
        <v>0</v>
      </c>
      <c r="E212" s="24">
        <f>IFERROR((VLOOKUP(C212,Données!F222:M234,8,0)),VLOOKUP(B212,Horaires,2,0))</f>
        <v>0.32291666666666669</v>
      </c>
      <c r="F212" s="17"/>
      <c r="G212" s="17"/>
      <c r="H212" s="18"/>
      <c r="I212" s="17"/>
      <c r="J212" s="18"/>
      <c r="K212" s="18"/>
      <c r="L212" s="18"/>
      <c r="M212" s="18"/>
      <c r="N212" s="18"/>
      <c r="O212" s="18"/>
      <c r="P212" s="17"/>
      <c r="Q212" s="17"/>
    </row>
    <row r="213" spans="1:17">
      <c r="A213" s="35">
        <f t="shared" si="12"/>
        <v>2019</v>
      </c>
      <c r="B213" s="19" t="str">
        <f t="shared" si="15"/>
        <v>Mercredi</v>
      </c>
      <c r="C213" s="16">
        <f t="shared" si="14"/>
        <v>42215</v>
      </c>
      <c r="D213" s="15">
        <f t="shared" si="13"/>
        <v>0</v>
      </c>
      <c r="E213" s="24">
        <f>IFERROR((VLOOKUP(C213,Données!F223:M235,8,0)),VLOOKUP(B213,Horaires,2,0))</f>
        <v>0.32291666666666669</v>
      </c>
      <c r="F213" s="17"/>
      <c r="G213" s="17"/>
      <c r="H213" s="18"/>
      <c r="I213" s="17"/>
      <c r="J213" s="18"/>
      <c r="K213" s="18"/>
      <c r="L213" s="18"/>
      <c r="M213" s="18"/>
      <c r="N213" s="18"/>
      <c r="O213" s="18"/>
      <c r="P213" s="17"/>
      <c r="Q213" s="17"/>
    </row>
    <row r="214" spans="1:17">
      <c r="A214" s="35">
        <f t="shared" si="12"/>
        <v>2019</v>
      </c>
      <c r="B214" s="19" t="str">
        <f t="shared" si="15"/>
        <v>Jeudi</v>
      </c>
      <c r="C214" s="16">
        <f t="shared" si="14"/>
        <v>42216</v>
      </c>
      <c r="D214" s="15">
        <f t="shared" si="13"/>
        <v>0</v>
      </c>
      <c r="E214" s="24">
        <f>IFERROR((VLOOKUP(C214,Données!F224:M236,8,0)),VLOOKUP(B214,Horaires,2,0))</f>
        <v>0.32291666666666669</v>
      </c>
      <c r="F214" s="17"/>
      <c r="G214" s="17"/>
      <c r="H214" s="18"/>
      <c r="I214" s="17"/>
      <c r="J214" s="18"/>
      <c r="K214" s="18"/>
      <c r="L214" s="18"/>
      <c r="M214" s="18"/>
      <c r="N214" s="18"/>
      <c r="O214" s="18"/>
      <c r="P214" s="17"/>
      <c r="Q214" s="17"/>
    </row>
    <row r="215" spans="1:17">
      <c r="A215" s="35">
        <f t="shared" si="12"/>
        <v>2019</v>
      </c>
      <c r="B215" s="19" t="str">
        <f t="shared" si="15"/>
        <v>Vendredi</v>
      </c>
      <c r="C215" s="16">
        <f t="shared" si="14"/>
        <v>42217</v>
      </c>
      <c r="D215" s="15">
        <f t="shared" si="13"/>
        <v>0</v>
      </c>
      <c r="E215" s="24">
        <f>IFERROR((VLOOKUP(C215,Données!F225:M237,8,0)),VLOOKUP(B215,Horaires,2,0))</f>
        <v>0.16666666666666666</v>
      </c>
      <c r="F215" s="17"/>
      <c r="G215" s="17"/>
      <c r="H215" s="18"/>
      <c r="I215" s="17"/>
      <c r="J215" s="18"/>
      <c r="K215" s="18"/>
      <c r="L215" s="18"/>
      <c r="M215" s="18"/>
      <c r="N215" s="18"/>
      <c r="O215" s="18"/>
      <c r="P215" s="17"/>
      <c r="Q215" s="17"/>
    </row>
    <row r="216" spans="1:17">
      <c r="A216" s="35">
        <f t="shared" si="12"/>
        <v>2019</v>
      </c>
      <c r="B216" s="19" t="str">
        <f t="shared" si="15"/>
        <v>Samedi</v>
      </c>
      <c r="C216" s="16">
        <f t="shared" si="14"/>
        <v>42218</v>
      </c>
      <c r="D216" s="15">
        <f t="shared" si="13"/>
        <v>0</v>
      </c>
      <c r="E216" s="24">
        <f>IFERROR((VLOOKUP(C216,Données!F226:M238,8,0)),VLOOKUP(B216,Horaires,2,0))</f>
        <v>0</v>
      </c>
      <c r="F216" s="17"/>
      <c r="G216" s="17"/>
      <c r="H216" s="18"/>
      <c r="I216" s="17"/>
      <c r="J216" s="18"/>
      <c r="K216" s="18"/>
      <c r="L216" s="18"/>
      <c r="M216" s="18"/>
      <c r="N216" s="18"/>
      <c r="O216" s="18"/>
      <c r="P216" s="17"/>
      <c r="Q216" s="17"/>
    </row>
    <row r="217" spans="1:17">
      <c r="A217" s="35">
        <f t="shared" si="12"/>
        <v>2019</v>
      </c>
      <c r="B217" s="19" t="str">
        <f t="shared" si="15"/>
        <v>Dimanche</v>
      </c>
      <c r="C217" s="16">
        <f t="shared" si="14"/>
        <v>42219</v>
      </c>
      <c r="D217" s="15">
        <f t="shared" si="13"/>
        <v>0</v>
      </c>
      <c r="E217" s="24">
        <f>IFERROR((VLOOKUP(C217,Données!F227:M239,8,0)),VLOOKUP(B217,Horaires,2,0))</f>
        <v>0</v>
      </c>
      <c r="F217" s="17"/>
      <c r="G217" s="17"/>
      <c r="H217" s="18"/>
      <c r="I217" s="17"/>
      <c r="J217" s="18"/>
      <c r="K217" s="18"/>
      <c r="L217" s="18"/>
      <c r="M217" s="18"/>
      <c r="N217" s="18"/>
      <c r="O217" s="18"/>
      <c r="P217" s="17"/>
      <c r="Q217" s="17"/>
    </row>
    <row r="218" spans="1:17">
      <c r="A218" s="35">
        <f t="shared" si="12"/>
        <v>2019</v>
      </c>
      <c r="B218" s="19" t="str">
        <f t="shared" si="15"/>
        <v>Lundi</v>
      </c>
      <c r="C218" s="16">
        <f t="shared" si="14"/>
        <v>42220</v>
      </c>
      <c r="D218" s="15">
        <f t="shared" si="13"/>
        <v>0</v>
      </c>
      <c r="E218" s="24">
        <f>IFERROR((VLOOKUP(C218,Données!F228:M240,8,0)),VLOOKUP(B218,Horaires,2,0))</f>
        <v>0.32291666666666669</v>
      </c>
      <c r="F218" s="17"/>
      <c r="G218" s="17"/>
      <c r="H218" s="18"/>
      <c r="I218" s="17"/>
      <c r="J218" s="18"/>
      <c r="K218" s="18"/>
      <c r="L218" s="18"/>
      <c r="M218" s="18"/>
      <c r="N218" s="18"/>
      <c r="O218" s="18"/>
      <c r="P218" s="17"/>
      <c r="Q218" s="17"/>
    </row>
    <row r="219" spans="1:17">
      <c r="A219" s="35">
        <f t="shared" si="12"/>
        <v>2019</v>
      </c>
      <c r="B219" s="19" t="str">
        <f t="shared" si="15"/>
        <v>Mardi</v>
      </c>
      <c r="C219" s="16">
        <f t="shared" si="14"/>
        <v>42221</v>
      </c>
      <c r="D219" s="15">
        <f t="shared" si="13"/>
        <v>0</v>
      </c>
      <c r="E219" s="24">
        <f>IFERROR((VLOOKUP(C219,Données!F229:M241,8,0)),VLOOKUP(B219,Horaires,2,0))</f>
        <v>0.32291666666666669</v>
      </c>
      <c r="F219" s="17"/>
      <c r="G219" s="17"/>
      <c r="H219" s="18"/>
      <c r="I219" s="17"/>
      <c r="J219" s="18"/>
      <c r="K219" s="18"/>
      <c r="L219" s="18"/>
      <c r="M219" s="18"/>
      <c r="N219" s="18"/>
      <c r="O219" s="18"/>
      <c r="P219" s="17"/>
      <c r="Q219" s="17"/>
    </row>
    <row r="220" spans="1:17">
      <c r="A220" s="35">
        <f t="shared" si="12"/>
        <v>2019</v>
      </c>
      <c r="B220" s="19" t="str">
        <f t="shared" si="15"/>
        <v>Mercredi</v>
      </c>
      <c r="C220" s="16">
        <f t="shared" si="14"/>
        <v>42222</v>
      </c>
      <c r="D220" s="15">
        <f t="shared" si="13"/>
        <v>0</v>
      </c>
      <c r="E220" s="24">
        <f>IFERROR((VLOOKUP(C220,Données!F230:M242,8,0)),VLOOKUP(B220,Horaires,2,0))</f>
        <v>0.32291666666666669</v>
      </c>
      <c r="F220" s="17"/>
      <c r="G220" s="17"/>
      <c r="H220" s="18"/>
      <c r="I220" s="17"/>
      <c r="J220" s="18"/>
      <c r="K220" s="18"/>
      <c r="L220" s="18"/>
      <c r="M220" s="18"/>
      <c r="N220" s="18"/>
      <c r="O220" s="18"/>
      <c r="P220" s="17"/>
      <c r="Q220" s="17"/>
    </row>
    <row r="221" spans="1:17">
      <c r="A221" s="35">
        <f t="shared" si="12"/>
        <v>2019</v>
      </c>
      <c r="B221" s="19" t="str">
        <f t="shared" si="15"/>
        <v>Jeudi</v>
      </c>
      <c r="C221" s="16">
        <f t="shared" si="14"/>
        <v>42223</v>
      </c>
      <c r="D221" s="15">
        <f t="shared" si="13"/>
        <v>0</v>
      </c>
      <c r="E221" s="24">
        <f>IFERROR((VLOOKUP(C221,Données!F231:M243,8,0)),VLOOKUP(B221,Horaires,2,0))</f>
        <v>0.32291666666666669</v>
      </c>
      <c r="F221" s="17"/>
      <c r="G221" s="17"/>
      <c r="H221" s="18"/>
      <c r="I221" s="17"/>
      <c r="J221" s="18"/>
      <c r="K221" s="18"/>
      <c r="L221" s="18"/>
      <c r="M221" s="18"/>
      <c r="N221" s="18"/>
      <c r="O221" s="18"/>
      <c r="P221" s="17"/>
      <c r="Q221" s="17"/>
    </row>
    <row r="222" spans="1:17">
      <c r="A222" s="35">
        <f t="shared" si="12"/>
        <v>2019</v>
      </c>
      <c r="B222" s="19" t="str">
        <f t="shared" si="15"/>
        <v>Vendredi</v>
      </c>
      <c r="C222" s="16">
        <f t="shared" si="14"/>
        <v>42224</v>
      </c>
      <c r="D222" s="15">
        <f t="shared" si="13"/>
        <v>0</v>
      </c>
      <c r="E222" s="24">
        <f>IFERROR((VLOOKUP(C222,Données!F232:M244,8,0)),VLOOKUP(B222,Horaires,2,0))</f>
        <v>0.16666666666666666</v>
      </c>
      <c r="F222" s="17"/>
      <c r="G222" s="17"/>
      <c r="H222" s="18"/>
      <c r="I222" s="17"/>
      <c r="J222" s="18"/>
      <c r="K222" s="18"/>
      <c r="L222" s="18"/>
      <c r="M222" s="18"/>
      <c r="N222" s="18"/>
      <c r="O222" s="18"/>
      <c r="P222" s="17"/>
      <c r="Q222" s="17"/>
    </row>
    <row r="223" spans="1:17">
      <c r="A223" s="35">
        <f t="shared" si="12"/>
        <v>2019</v>
      </c>
      <c r="B223" s="19" t="str">
        <f t="shared" si="15"/>
        <v>Samedi</v>
      </c>
      <c r="C223" s="16">
        <f t="shared" si="14"/>
        <v>42225</v>
      </c>
      <c r="D223" s="15">
        <f t="shared" si="13"/>
        <v>0</v>
      </c>
      <c r="E223" s="24">
        <f>IFERROR((VLOOKUP(C223,Données!F233:M245,8,0)),VLOOKUP(B223,Horaires,2,0))</f>
        <v>0</v>
      </c>
      <c r="F223" s="17"/>
      <c r="G223" s="17"/>
      <c r="H223" s="18"/>
      <c r="I223" s="17"/>
      <c r="J223" s="18"/>
      <c r="K223" s="18"/>
      <c r="L223" s="18"/>
      <c r="M223" s="18"/>
      <c r="N223" s="18"/>
      <c r="O223" s="18"/>
      <c r="P223" s="17"/>
      <c r="Q223" s="17"/>
    </row>
    <row r="224" spans="1:17">
      <c r="A224" s="35">
        <f t="shared" si="12"/>
        <v>2019</v>
      </c>
      <c r="B224" s="19" t="str">
        <f t="shared" si="15"/>
        <v>Dimanche</v>
      </c>
      <c r="C224" s="16">
        <f t="shared" si="14"/>
        <v>42226</v>
      </c>
      <c r="D224" s="15">
        <f t="shared" si="13"/>
        <v>0</v>
      </c>
      <c r="E224" s="24">
        <f>IFERROR((VLOOKUP(C224,Données!F234:M246,8,0)),VLOOKUP(B224,Horaires,2,0))</f>
        <v>0</v>
      </c>
      <c r="F224" s="17"/>
      <c r="G224" s="17"/>
      <c r="H224" s="18"/>
      <c r="I224" s="17"/>
      <c r="J224" s="18"/>
      <c r="K224" s="18"/>
      <c r="L224" s="18"/>
      <c r="M224" s="18"/>
      <c r="N224" s="18"/>
      <c r="O224" s="18"/>
      <c r="P224" s="17"/>
      <c r="Q224" s="17"/>
    </row>
    <row r="225" spans="1:18">
      <c r="A225" s="35">
        <f t="shared" si="12"/>
        <v>2019</v>
      </c>
      <c r="B225" s="19" t="str">
        <f t="shared" si="15"/>
        <v>Lundi</v>
      </c>
      <c r="C225" s="16">
        <f t="shared" si="14"/>
        <v>42227</v>
      </c>
      <c r="D225" s="15">
        <f t="shared" si="13"/>
        <v>0</v>
      </c>
      <c r="E225" s="24">
        <f>IFERROR((VLOOKUP(C225,Données!F235:M247,8,0)),VLOOKUP(B225,Horaires,2,0))</f>
        <v>0.32291666666666669</v>
      </c>
      <c r="F225" s="17"/>
      <c r="G225" s="17"/>
      <c r="H225" s="18"/>
      <c r="I225" s="17"/>
      <c r="J225" s="18"/>
      <c r="K225" s="18"/>
      <c r="L225" s="18"/>
      <c r="M225" s="18"/>
      <c r="N225" s="18"/>
      <c r="O225" s="18"/>
      <c r="P225" s="17"/>
      <c r="Q225" s="17"/>
    </row>
    <row r="226" spans="1:18">
      <c r="A226" s="35">
        <f t="shared" si="12"/>
        <v>2019</v>
      </c>
      <c r="B226" s="19" t="str">
        <f t="shared" si="15"/>
        <v>Mardi</v>
      </c>
      <c r="C226" s="16">
        <f t="shared" si="14"/>
        <v>42228</v>
      </c>
      <c r="D226" s="15">
        <f t="shared" si="13"/>
        <v>0</v>
      </c>
      <c r="E226" s="24">
        <f>IFERROR((VLOOKUP(C226,Données!F236:M248,8,0)),VLOOKUP(B226,Horaires,2,0))</f>
        <v>0.32291666666666669</v>
      </c>
      <c r="F226" s="17"/>
      <c r="G226" s="17"/>
      <c r="H226" s="18"/>
      <c r="I226" s="17"/>
      <c r="J226" s="18"/>
      <c r="K226" s="18"/>
      <c r="L226" s="18"/>
      <c r="M226" s="18"/>
      <c r="N226" s="18"/>
      <c r="O226" s="18"/>
      <c r="P226" s="17"/>
      <c r="Q226" s="17"/>
    </row>
    <row r="227" spans="1:18">
      <c r="A227" s="35">
        <f t="shared" si="12"/>
        <v>2019</v>
      </c>
      <c r="B227" s="19" t="str">
        <f t="shared" si="15"/>
        <v>Mercredi</v>
      </c>
      <c r="C227" s="16">
        <f t="shared" si="14"/>
        <v>42229</v>
      </c>
      <c r="D227" s="15">
        <f t="shared" si="13"/>
        <v>0</v>
      </c>
      <c r="E227" s="24">
        <f>IFERROR((VLOOKUP(C227,Données!F237:M249,8,0)),VLOOKUP(B227,Horaires,2,0))</f>
        <v>0.32291666666666669</v>
      </c>
      <c r="F227" s="17"/>
      <c r="G227" s="17"/>
      <c r="H227" s="18"/>
      <c r="I227" s="17"/>
      <c r="J227" s="18"/>
      <c r="K227" s="18"/>
      <c r="L227" s="18"/>
      <c r="M227" s="18"/>
      <c r="N227" s="18"/>
      <c r="O227" s="18"/>
      <c r="P227" s="17"/>
      <c r="Q227" s="17"/>
      <c r="R227" s="23" t="s">
        <v>39</v>
      </c>
    </row>
    <row r="228" spans="1:18">
      <c r="A228" s="35">
        <f t="shared" si="12"/>
        <v>2019</v>
      </c>
      <c r="B228" s="19" t="str">
        <f t="shared" si="15"/>
        <v>Jeudi</v>
      </c>
      <c r="C228" s="16">
        <f t="shared" si="14"/>
        <v>42230</v>
      </c>
      <c r="D228" s="15">
        <f t="shared" si="13"/>
        <v>0</v>
      </c>
      <c r="E228" s="24">
        <f>IFERROR((VLOOKUP(C228,Données!F238:M250,8,0)),VLOOKUP(B228,Horaires,2,0))</f>
        <v>0.32291666666666669</v>
      </c>
      <c r="F228" s="17"/>
      <c r="G228" s="17"/>
      <c r="H228" s="18"/>
      <c r="I228" s="17"/>
      <c r="J228" s="18"/>
      <c r="K228" s="18"/>
      <c r="L228" s="18"/>
      <c r="M228" s="18"/>
      <c r="N228" s="18"/>
      <c r="O228" s="18"/>
      <c r="P228" s="17"/>
      <c r="Q228" s="17"/>
    </row>
    <row r="229" spans="1:18">
      <c r="A229" s="35">
        <f t="shared" si="12"/>
        <v>2019</v>
      </c>
      <c r="B229" s="19" t="str">
        <f t="shared" si="15"/>
        <v>Vendredi</v>
      </c>
      <c r="C229" s="16">
        <f t="shared" si="14"/>
        <v>42231</v>
      </c>
      <c r="D229" s="15">
        <f t="shared" si="13"/>
        <v>0</v>
      </c>
      <c r="E229" s="24">
        <f>IFERROR((VLOOKUP(C229,Données!F239:M251,8,0)),VLOOKUP(B229,Horaires,2,0))</f>
        <v>0.16666666666666666</v>
      </c>
      <c r="F229" s="17"/>
      <c r="G229" s="17"/>
      <c r="H229" s="18"/>
      <c r="I229" s="17"/>
      <c r="J229" s="18"/>
      <c r="K229" s="18"/>
      <c r="L229" s="18"/>
      <c r="M229" s="18"/>
      <c r="N229" s="18"/>
      <c r="O229" s="18"/>
      <c r="P229" s="17"/>
      <c r="Q229" s="17"/>
    </row>
    <row r="230" spans="1:18">
      <c r="A230" s="35">
        <f t="shared" si="12"/>
        <v>2019</v>
      </c>
      <c r="B230" s="19" t="str">
        <f t="shared" si="15"/>
        <v>Samedi</v>
      </c>
      <c r="C230" s="16">
        <f t="shared" si="14"/>
        <v>42232</v>
      </c>
      <c r="D230" s="15">
        <f t="shared" si="13"/>
        <v>0</v>
      </c>
      <c r="E230" s="24">
        <f>IFERROR((VLOOKUP(C230,Données!F240:M252,8,0)),VLOOKUP(B230,Horaires,2,0))</f>
        <v>0</v>
      </c>
      <c r="F230" s="17"/>
      <c r="G230" s="17"/>
      <c r="H230" s="18"/>
      <c r="I230" s="17"/>
      <c r="J230" s="18"/>
      <c r="K230" s="18"/>
      <c r="L230" s="18"/>
      <c r="M230" s="18"/>
      <c r="N230" s="18"/>
      <c r="O230" s="18"/>
      <c r="P230" s="17"/>
      <c r="Q230" s="17"/>
    </row>
    <row r="231" spans="1:18">
      <c r="A231" s="35">
        <f t="shared" si="12"/>
        <v>2019</v>
      </c>
      <c r="B231" s="19" t="str">
        <f t="shared" si="15"/>
        <v>Dimanche</v>
      </c>
      <c r="C231" s="16">
        <f t="shared" si="14"/>
        <v>42233</v>
      </c>
      <c r="D231" s="15">
        <f t="shared" si="13"/>
        <v>0</v>
      </c>
      <c r="E231" s="24">
        <f>IFERROR((VLOOKUP(C231,Données!F241:M253,8,0)),VLOOKUP(B231,Horaires,2,0))</f>
        <v>0</v>
      </c>
      <c r="F231" s="17"/>
      <c r="G231" s="17"/>
      <c r="H231" s="18"/>
      <c r="I231" s="17"/>
      <c r="J231" s="18"/>
      <c r="K231" s="18"/>
      <c r="L231" s="18"/>
      <c r="M231" s="18"/>
      <c r="N231" s="18"/>
      <c r="O231" s="18"/>
      <c r="P231" s="17"/>
      <c r="Q231" s="17"/>
    </row>
    <row r="232" spans="1:18">
      <c r="A232" s="35">
        <f t="shared" si="12"/>
        <v>2019</v>
      </c>
      <c r="B232" s="19" t="str">
        <f t="shared" si="15"/>
        <v>Lundi</v>
      </c>
      <c r="C232" s="16">
        <f t="shared" si="14"/>
        <v>42234</v>
      </c>
      <c r="D232" s="15">
        <f t="shared" si="13"/>
        <v>0</v>
      </c>
      <c r="E232" s="24">
        <f>IFERROR((VLOOKUP(C232,Données!F242:M254,8,0)),VLOOKUP(B232,Horaires,2,0))</f>
        <v>0.32291666666666669</v>
      </c>
      <c r="F232" s="17"/>
      <c r="G232" s="17"/>
      <c r="H232" s="18"/>
      <c r="I232" s="17"/>
      <c r="J232" s="18"/>
      <c r="K232" s="18"/>
      <c r="L232" s="18"/>
      <c r="M232" s="18"/>
      <c r="N232" s="18"/>
      <c r="O232" s="18"/>
      <c r="P232" s="17"/>
      <c r="Q232" s="17"/>
    </row>
    <row r="233" spans="1:18">
      <c r="A233" s="35">
        <f t="shared" si="12"/>
        <v>2019</v>
      </c>
      <c r="B233" s="19" t="str">
        <f t="shared" si="15"/>
        <v>Mardi</v>
      </c>
      <c r="C233" s="16">
        <f t="shared" si="14"/>
        <v>42235</v>
      </c>
      <c r="D233" s="15">
        <f t="shared" si="13"/>
        <v>0</v>
      </c>
      <c r="E233" s="24">
        <f>IFERROR((VLOOKUP(C233,Données!F243:M255,8,0)),VLOOKUP(B233,Horaires,2,0))</f>
        <v>0.32291666666666669</v>
      </c>
      <c r="F233" s="17"/>
      <c r="G233" s="17"/>
      <c r="H233" s="18"/>
      <c r="I233" s="17"/>
      <c r="J233" s="18"/>
      <c r="K233" s="18"/>
      <c r="L233" s="18"/>
      <c r="M233" s="18"/>
      <c r="N233" s="18"/>
      <c r="O233" s="18"/>
      <c r="P233" s="17"/>
      <c r="Q233" s="17"/>
    </row>
    <row r="234" spans="1:18">
      <c r="A234" s="35">
        <f t="shared" si="12"/>
        <v>2019</v>
      </c>
      <c r="B234" s="19" t="str">
        <f t="shared" si="15"/>
        <v>Mercredi</v>
      </c>
      <c r="C234" s="16">
        <f t="shared" si="14"/>
        <v>42236</v>
      </c>
      <c r="D234" s="15">
        <f t="shared" si="13"/>
        <v>0</v>
      </c>
      <c r="E234" s="24">
        <f>IFERROR((VLOOKUP(C234,Données!F244:M256,8,0)),VLOOKUP(B234,Horaires,2,0))</f>
        <v>0.32291666666666669</v>
      </c>
      <c r="F234" s="17"/>
      <c r="G234" s="17"/>
      <c r="H234" s="18"/>
      <c r="I234" s="17"/>
      <c r="J234" s="18"/>
      <c r="K234" s="18"/>
      <c r="L234" s="18"/>
      <c r="M234" s="18"/>
      <c r="N234" s="18"/>
      <c r="O234" s="18"/>
      <c r="P234" s="17"/>
      <c r="Q234" s="17"/>
    </row>
    <row r="235" spans="1:18">
      <c r="A235" s="35">
        <f t="shared" si="12"/>
        <v>2019</v>
      </c>
      <c r="B235" s="19" t="str">
        <f t="shared" si="15"/>
        <v>Jeudi</v>
      </c>
      <c r="C235" s="16">
        <f t="shared" si="14"/>
        <v>42237</v>
      </c>
      <c r="D235" s="15">
        <f t="shared" si="13"/>
        <v>0</v>
      </c>
      <c r="E235" s="24">
        <f>IFERROR((VLOOKUP(C235,Données!F245:M257,8,0)),VLOOKUP(B235,Horaires,2,0))</f>
        <v>0.32291666666666669</v>
      </c>
      <c r="F235" s="17"/>
      <c r="G235" s="17"/>
      <c r="H235" s="18"/>
      <c r="I235" s="17"/>
      <c r="J235" s="18"/>
      <c r="K235" s="18"/>
      <c r="L235" s="18"/>
      <c r="M235" s="18"/>
      <c r="N235" s="18"/>
      <c r="O235" s="18"/>
      <c r="P235" s="17"/>
      <c r="Q235" s="17"/>
    </row>
    <row r="236" spans="1:18">
      <c r="A236" s="35">
        <f t="shared" si="12"/>
        <v>2019</v>
      </c>
      <c r="B236" s="19" t="str">
        <f t="shared" si="15"/>
        <v>Vendredi</v>
      </c>
      <c r="C236" s="16">
        <f t="shared" si="14"/>
        <v>42238</v>
      </c>
      <c r="D236" s="15">
        <f t="shared" si="13"/>
        <v>0</v>
      </c>
      <c r="E236" s="24">
        <f>IFERROR((VLOOKUP(C236,Données!F246:M258,8,0)),VLOOKUP(B236,Horaires,2,0))</f>
        <v>0.16666666666666666</v>
      </c>
      <c r="F236" s="17"/>
      <c r="G236" s="17"/>
      <c r="H236" s="18"/>
      <c r="I236" s="17"/>
      <c r="J236" s="18"/>
      <c r="K236" s="18"/>
      <c r="L236" s="18"/>
      <c r="M236" s="18"/>
      <c r="N236" s="18"/>
      <c r="O236" s="18"/>
      <c r="P236" s="17"/>
      <c r="Q236" s="17"/>
    </row>
    <row r="237" spans="1:18">
      <c r="A237" s="35">
        <f t="shared" si="12"/>
        <v>2019</v>
      </c>
      <c r="B237" s="19" t="str">
        <f t="shared" si="15"/>
        <v>Samedi</v>
      </c>
      <c r="C237" s="16">
        <f t="shared" si="14"/>
        <v>42239</v>
      </c>
      <c r="D237" s="15">
        <f t="shared" si="13"/>
        <v>0</v>
      </c>
      <c r="E237" s="24">
        <f>IFERROR((VLOOKUP(C237,Données!F247:M259,8,0)),VLOOKUP(B237,Horaires,2,0))</f>
        <v>0</v>
      </c>
      <c r="F237" s="17"/>
      <c r="G237" s="17"/>
      <c r="H237" s="18"/>
      <c r="I237" s="17"/>
      <c r="J237" s="18"/>
      <c r="K237" s="18"/>
      <c r="L237" s="18"/>
      <c r="M237" s="18"/>
      <c r="N237" s="18"/>
      <c r="O237" s="18"/>
      <c r="P237" s="17"/>
      <c r="Q237" s="17"/>
    </row>
    <row r="238" spans="1:18">
      <c r="A238" s="35">
        <f t="shared" si="12"/>
        <v>2019</v>
      </c>
      <c r="B238" s="19" t="str">
        <f t="shared" si="15"/>
        <v>Dimanche</v>
      </c>
      <c r="C238" s="16">
        <f t="shared" si="14"/>
        <v>42240</v>
      </c>
      <c r="D238" s="15">
        <f t="shared" si="13"/>
        <v>0</v>
      </c>
      <c r="E238" s="24">
        <f>IFERROR((VLOOKUP(C238,Données!F248:M260,8,0)),VLOOKUP(B238,Horaires,2,0))</f>
        <v>0</v>
      </c>
      <c r="F238" s="17"/>
      <c r="G238" s="17"/>
      <c r="H238" s="18"/>
      <c r="I238" s="17"/>
      <c r="J238" s="18"/>
      <c r="K238" s="18"/>
      <c r="L238" s="18"/>
      <c r="M238" s="18"/>
      <c r="N238" s="18"/>
      <c r="O238" s="18"/>
      <c r="P238" s="17"/>
      <c r="Q238" s="17"/>
    </row>
    <row r="239" spans="1:18">
      <c r="A239" s="35">
        <f t="shared" si="12"/>
        <v>2019</v>
      </c>
      <c r="B239" s="19" t="str">
        <f t="shared" si="15"/>
        <v>Lundi</v>
      </c>
      <c r="C239" s="16">
        <f t="shared" si="14"/>
        <v>42241</v>
      </c>
      <c r="D239" s="15">
        <f t="shared" si="13"/>
        <v>0</v>
      </c>
      <c r="E239" s="24">
        <f>IFERROR((VLOOKUP(C239,Données!F249:M261,8,0)),VLOOKUP(B239,Horaires,2,0))</f>
        <v>0.32291666666666669</v>
      </c>
      <c r="F239" s="17"/>
      <c r="G239" s="17"/>
      <c r="H239" s="18"/>
      <c r="I239" s="17"/>
      <c r="J239" s="18"/>
      <c r="K239" s="18"/>
      <c r="L239" s="18"/>
      <c r="M239" s="18"/>
      <c r="N239" s="18"/>
      <c r="O239" s="18"/>
      <c r="P239" s="17"/>
      <c r="Q239" s="17"/>
    </row>
    <row r="240" spans="1:18">
      <c r="A240" s="35">
        <f t="shared" si="12"/>
        <v>2019</v>
      </c>
      <c r="B240" s="19" t="str">
        <f t="shared" si="15"/>
        <v>Mardi</v>
      </c>
      <c r="C240" s="16">
        <f t="shared" si="14"/>
        <v>42242</v>
      </c>
      <c r="D240" s="15">
        <f t="shared" si="13"/>
        <v>0</v>
      </c>
      <c r="E240" s="24">
        <f>IFERROR((VLOOKUP(C240,Données!F250:M262,8,0)),VLOOKUP(B240,Horaires,2,0))</f>
        <v>0.32291666666666669</v>
      </c>
      <c r="F240" s="17"/>
      <c r="G240" s="17"/>
      <c r="H240" s="18"/>
      <c r="I240" s="17"/>
      <c r="J240" s="18"/>
      <c r="K240" s="18"/>
      <c r="L240" s="18"/>
      <c r="M240" s="18"/>
      <c r="N240" s="18"/>
      <c r="O240" s="18"/>
      <c r="P240" s="17"/>
      <c r="Q240" s="17"/>
    </row>
    <row r="241" spans="1:18">
      <c r="A241" s="35">
        <f t="shared" si="12"/>
        <v>2019</v>
      </c>
      <c r="B241" s="19" t="str">
        <f t="shared" si="15"/>
        <v>Mercredi</v>
      </c>
      <c r="C241" s="16">
        <f t="shared" si="14"/>
        <v>42243</v>
      </c>
      <c r="D241" s="15">
        <f t="shared" si="13"/>
        <v>0</v>
      </c>
      <c r="E241" s="24">
        <f>IFERROR((VLOOKUP(C241,Données!F251:M263,8,0)),VLOOKUP(B241,Horaires,2,0))</f>
        <v>0.32291666666666669</v>
      </c>
      <c r="F241" s="17"/>
      <c r="G241" s="17"/>
      <c r="H241" s="18"/>
      <c r="I241" s="17"/>
      <c r="J241" s="18"/>
      <c r="K241" s="18"/>
      <c r="L241" s="18"/>
      <c r="M241" s="18"/>
      <c r="N241" s="18"/>
      <c r="O241" s="18"/>
      <c r="P241" s="17"/>
      <c r="Q241" s="17"/>
      <c r="R241" s="23" t="s">
        <v>40</v>
      </c>
    </row>
    <row r="242" spans="1:18">
      <c r="A242" s="35">
        <f t="shared" si="12"/>
        <v>2019</v>
      </c>
      <c r="B242" s="19" t="str">
        <f t="shared" si="15"/>
        <v>Jeudi</v>
      </c>
      <c r="C242" s="16">
        <f t="shared" si="14"/>
        <v>42244</v>
      </c>
      <c r="D242" s="15">
        <f t="shared" si="13"/>
        <v>0</v>
      </c>
      <c r="E242" s="24">
        <f>IFERROR((VLOOKUP(C242,Données!F252:M264,8,0)),VLOOKUP(B242,Horaires,2,0))</f>
        <v>0.32291666666666669</v>
      </c>
      <c r="F242" s="17"/>
      <c r="G242" s="17"/>
      <c r="H242" s="18"/>
      <c r="I242" s="17"/>
      <c r="J242" s="18"/>
      <c r="K242" s="18"/>
      <c r="L242" s="18"/>
      <c r="M242" s="18"/>
      <c r="N242" s="18"/>
      <c r="O242" s="18"/>
      <c r="P242" s="17"/>
      <c r="Q242" s="17"/>
    </row>
    <row r="243" spans="1:18">
      <c r="A243" s="35">
        <f t="shared" si="12"/>
        <v>2019</v>
      </c>
      <c r="B243" s="19" t="str">
        <f t="shared" si="15"/>
        <v>Vendredi</v>
      </c>
      <c r="C243" s="16">
        <f t="shared" si="14"/>
        <v>42245</v>
      </c>
      <c r="D243" s="15">
        <f t="shared" si="13"/>
        <v>0</v>
      </c>
      <c r="E243" s="24">
        <f>IFERROR((VLOOKUP(C243,Données!F253:M265,8,0)),VLOOKUP(B243,Horaires,2,0))</f>
        <v>0.16666666666666666</v>
      </c>
      <c r="F243" s="17"/>
      <c r="G243" s="17"/>
      <c r="H243" s="18"/>
      <c r="I243" s="17"/>
      <c r="J243" s="18"/>
      <c r="K243" s="18"/>
      <c r="L243" s="18"/>
      <c r="M243" s="18"/>
      <c r="N243" s="18"/>
      <c r="O243" s="18"/>
      <c r="P243" s="17"/>
      <c r="Q243" s="17"/>
    </row>
    <row r="244" spans="1:18">
      <c r="A244" s="35">
        <f t="shared" si="12"/>
        <v>2019</v>
      </c>
      <c r="B244" s="19" t="str">
        <f t="shared" si="15"/>
        <v>Samedi</v>
      </c>
      <c r="C244" s="16">
        <f t="shared" si="14"/>
        <v>42246</v>
      </c>
      <c r="D244" s="15">
        <f t="shared" si="13"/>
        <v>0</v>
      </c>
      <c r="E244" s="24">
        <f>IFERROR((VLOOKUP(C244,Données!F254:M266,8,0)),VLOOKUP(B244,Horaires,2,0))</f>
        <v>0</v>
      </c>
      <c r="F244" s="17"/>
      <c r="G244" s="17"/>
      <c r="H244" s="18"/>
      <c r="I244" s="17"/>
      <c r="J244" s="18"/>
      <c r="K244" s="18"/>
      <c r="L244" s="18"/>
      <c r="M244" s="18"/>
      <c r="N244" s="18"/>
      <c r="O244" s="18"/>
      <c r="P244" s="17"/>
      <c r="Q244" s="17"/>
      <c r="R244" s="23" t="s">
        <v>39</v>
      </c>
    </row>
    <row r="245" spans="1:18">
      <c r="A245" s="35">
        <f t="shared" si="12"/>
        <v>2019</v>
      </c>
      <c r="B245" s="19" t="str">
        <f t="shared" si="15"/>
        <v>Dimanche</v>
      </c>
      <c r="C245" s="16">
        <f t="shared" si="14"/>
        <v>42247</v>
      </c>
      <c r="D245" s="15">
        <f t="shared" si="13"/>
        <v>0</v>
      </c>
      <c r="E245" s="24">
        <f>IFERROR((VLOOKUP(C245,Données!F255:M267,8,0)),VLOOKUP(B245,Horaires,2,0))</f>
        <v>0</v>
      </c>
      <c r="F245" s="17"/>
      <c r="G245" s="17"/>
      <c r="H245" s="18"/>
      <c r="I245" s="17"/>
      <c r="J245" s="18"/>
      <c r="K245" s="18"/>
      <c r="L245" s="18"/>
      <c r="M245" s="18"/>
      <c r="N245" s="18"/>
      <c r="O245" s="18"/>
      <c r="P245" s="17"/>
      <c r="Q245" s="17"/>
    </row>
    <row r="246" spans="1:18">
      <c r="A246" s="35">
        <f t="shared" si="12"/>
        <v>2019</v>
      </c>
      <c r="B246" s="19" t="str">
        <f t="shared" si="15"/>
        <v>Lundi</v>
      </c>
      <c r="C246" s="16">
        <f t="shared" si="14"/>
        <v>42248</v>
      </c>
      <c r="D246" s="15">
        <f t="shared" si="13"/>
        <v>0</v>
      </c>
      <c r="E246" s="24">
        <f>IFERROR((VLOOKUP(C246,Données!F256:M268,8,0)),VLOOKUP(B246,Horaires,2,0))</f>
        <v>0.32291666666666669</v>
      </c>
      <c r="F246" s="17"/>
      <c r="G246" s="17"/>
      <c r="H246" s="18"/>
      <c r="I246" s="17"/>
      <c r="J246" s="18"/>
      <c r="K246" s="18"/>
      <c r="L246" s="18"/>
      <c r="M246" s="18"/>
      <c r="N246" s="18"/>
      <c r="O246" s="18"/>
      <c r="P246" s="17"/>
      <c r="Q246" s="17"/>
    </row>
    <row r="247" spans="1:18">
      <c r="A247" s="35">
        <f t="shared" si="12"/>
        <v>2019</v>
      </c>
      <c r="B247" s="19" t="str">
        <f t="shared" si="15"/>
        <v>Mardi</v>
      </c>
      <c r="C247" s="16">
        <f t="shared" si="14"/>
        <v>42249</v>
      </c>
      <c r="D247" s="15">
        <f t="shared" si="13"/>
        <v>0</v>
      </c>
      <c r="E247" s="24">
        <f>IFERROR((VLOOKUP(C247,Données!F257:M269,8,0)),VLOOKUP(B247,Horaires,2,0))</f>
        <v>0.32291666666666669</v>
      </c>
      <c r="F247" s="17"/>
      <c r="G247" s="17"/>
      <c r="H247" s="18"/>
      <c r="I247" s="17"/>
      <c r="J247" s="18"/>
      <c r="K247" s="18"/>
      <c r="L247" s="18"/>
      <c r="M247" s="18"/>
      <c r="N247" s="18"/>
      <c r="O247" s="18"/>
      <c r="P247" s="17"/>
      <c r="Q247" s="17"/>
    </row>
    <row r="248" spans="1:18">
      <c r="A248" s="35">
        <f t="shared" si="12"/>
        <v>2019</v>
      </c>
      <c r="B248" s="19" t="str">
        <f t="shared" si="15"/>
        <v>Mercredi</v>
      </c>
      <c r="C248" s="16">
        <f t="shared" si="14"/>
        <v>42250</v>
      </c>
      <c r="D248" s="15">
        <f t="shared" si="13"/>
        <v>0</v>
      </c>
      <c r="E248" s="24">
        <f>IFERROR((VLOOKUP(C248,Données!F258:M270,8,0)),VLOOKUP(B248,Horaires,2,0))</f>
        <v>0.32291666666666669</v>
      </c>
      <c r="F248" s="17"/>
      <c r="G248" s="17"/>
      <c r="H248" s="18"/>
      <c r="I248" s="17"/>
      <c r="J248" s="18"/>
      <c r="K248" s="18"/>
      <c r="L248" s="18"/>
      <c r="M248" s="18"/>
      <c r="N248" s="18"/>
      <c r="O248" s="18"/>
      <c r="P248" s="17"/>
      <c r="Q248" s="17"/>
    </row>
    <row r="249" spans="1:18">
      <c r="A249" s="35">
        <f t="shared" si="12"/>
        <v>2019</v>
      </c>
      <c r="B249" s="19" t="str">
        <f t="shared" si="15"/>
        <v>Jeudi</v>
      </c>
      <c r="C249" s="16">
        <f t="shared" si="14"/>
        <v>42251</v>
      </c>
      <c r="D249" s="15">
        <f t="shared" si="13"/>
        <v>0</v>
      </c>
      <c r="E249" s="24">
        <f>IFERROR((VLOOKUP(C249,Données!F259:M271,8,0)),VLOOKUP(B249,Horaires,2,0))</f>
        <v>0.32291666666666669</v>
      </c>
      <c r="F249" s="17"/>
      <c r="G249" s="17"/>
      <c r="H249" s="18"/>
      <c r="I249" s="17"/>
      <c r="J249" s="18"/>
      <c r="K249" s="18"/>
      <c r="L249" s="18"/>
      <c r="M249" s="18"/>
      <c r="N249" s="18"/>
      <c r="O249" s="18"/>
      <c r="P249" s="17"/>
      <c r="Q249" s="17"/>
    </row>
    <row r="250" spans="1:18">
      <c r="A250" s="35">
        <f t="shared" si="12"/>
        <v>2019</v>
      </c>
      <c r="B250" s="19" t="str">
        <f t="shared" si="15"/>
        <v>Vendredi</v>
      </c>
      <c r="C250" s="16">
        <f t="shared" si="14"/>
        <v>42252</v>
      </c>
      <c r="D250" s="15">
        <f t="shared" si="13"/>
        <v>0</v>
      </c>
      <c r="E250" s="24">
        <f>IFERROR((VLOOKUP(C250,Données!F260:M272,8,0)),VLOOKUP(B250,Horaires,2,0))</f>
        <v>0.16666666666666666</v>
      </c>
      <c r="F250" s="17"/>
      <c r="G250" s="17"/>
      <c r="H250" s="18"/>
      <c r="I250" s="17"/>
      <c r="J250" s="18"/>
      <c r="K250" s="18"/>
      <c r="L250" s="18"/>
      <c r="M250" s="18"/>
      <c r="N250" s="18"/>
      <c r="O250" s="18"/>
      <c r="P250" s="17"/>
      <c r="Q250" s="17"/>
    </row>
    <row r="251" spans="1:18">
      <c r="A251" s="35">
        <f t="shared" si="12"/>
        <v>2019</v>
      </c>
      <c r="B251" s="19" t="str">
        <f t="shared" si="15"/>
        <v>Samedi</v>
      </c>
      <c r="C251" s="16">
        <f t="shared" si="14"/>
        <v>42253</v>
      </c>
      <c r="D251" s="15">
        <f t="shared" si="13"/>
        <v>0</v>
      </c>
      <c r="E251" s="24">
        <f>IFERROR((VLOOKUP(C251,Données!F261:M273,8,0)),VLOOKUP(B251,Horaires,2,0))</f>
        <v>0</v>
      </c>
      <c r="F251" s="17"/>
      <c r="G251" s="17"/>
      <c r="H251" s="18"/>
      <c r="I251" s="17"/>
      <c r="J251" s="18"/>
      <c r="K251" s="18"/>
      <c r="L251" s="18"/>
      <c r="M251" s="18"/>
      <c r="N251" s="18"/>
      <c r="O251" s="18"/>
      <c r="P251" s="17"/>
      <c r="Q251" s="17"/>
    </row>
    <row r="252" spans="1:18">
      <c r="A252" s="35">
        <f t="shared" si="12"/>
        <v>2019</v>
      </c>
      <c r="B252" s="19" t="str">
        <f t="shared" si="15"/>
        <v>Dimanche</v>
      </c>
      <c r="C252" s="16">
        <f t="shared" si="14"/>
        <v>42254</v>
      </c>
      <c r="D252" s="15">
        <f t="shared" si="13"/>
        <v>0</v>
      </c>
      <c r="E252" s="24">
        <f>IFERROR((VLOOKUP(C252,Données!F262:M274,8,0)),VLOOKUP(B252,Horaires,2,0))</f>
        <v>0</v>
      </c>
      <c r="F252" s="17"/>
      <c r="G252" s="17"/>
      <c r="H252" s="18"/>
      <c r="I252" s="17"/>
      <c r="J252" s="18"/>
      <c r="K252" s="18"/>
      <c r="L252" s="18"/>
      <c r="M252" s="18"/>
      <c r="N252" s="18"/>
      <c r="O252" s="18"/>
      <c r="P252" s="17"/>
      <c r="Q252" s="17"/>
    </row>
    <row r="253" spans="1:18">
      <c r="A253" s="35">
        <f t="shared" si="12"/>
        <v>2019</v>
      </c>
      <c r="B253" s="19" t="str">
        <f t="shared" si="15"/>
        <v>Lundi</v>
      </c>
      <c r="C253" s="16">
        <f t="shared" si="14"/>
        <v>42255</v>
      </c>
      <c r="D253" s="15">
        <f t="shared" si="13"/>
        <v>0</v>
      </c>
      <c r="E253" s="24">
        <f>IFERROR((VLOOKUP(C253,Données!F263:M275,8,0)),VLOOKUP(B253,Horaires,2,0))</f>
        <v>0.32291666666666669</v>
      </c>
      <c r="F253" s="17"/>
      <c r="G253" s="17"/>
      <c r="H253" s="18"/>
      <c r="I253" s="17"/>
      <c r="J253" s="18"/>
      <c r="K253" s="18"/>
      <c r="L253" s="18"/>
      <c r="M253" s="18"/>
      <c r="N253" s="18"/>
      <c r="O253" s="18"/>
      <c r="P253" s="17"/>
      <c r="Q253" s="17"/>
    </row>
    <row r="254" spans="1:18">
      <c r="A254" s="35">
        <f t="shared" si="12"/>
        <v>2019</v>
      </c>
      <c r="B254" s="19" t="str">
        <f t="shared" si="15"/>
        <v>Mardi</v>
      </c>
      <c r="C254" s="16">
        <f t="shared" si="14"/>
        <v>42256</v>
      </c>
      <c r="D254" s="15">
        <f t="shared" si="13"/>
        <v>0</v>
      </c>
      <c r="E254" s="24">
        <f>IFERROR((VLOOKUP(C254,Données!F264:M276,8,0)),VLOOKUP(B254,Horaires,2,0))</f>
        <v>0.32291666666666669</v>
      </c>
      <c r="F254" s="17"/>
      <c r="G254" s="17"/>
      <c r="H254" s="18"/>
      <c r="I254" s="17"/>
      <c r="J254" s="18"/>
      <c r="K254" s="18"/>
      <c r="L254" s="18"/>
      <c r="M254" s="18"/>
      <c r="N254" s="18"/>
      <c r="O254" s="18"/>
      <c r="P254" s="17"/>
      <c r="Q254" s="17"/>
    </row>
    <row r="255" spans="1:18">
      <c r="A255" s="35">
        <f t="shared" si="12"/>
        <v>2019</v>
      </c>
      <c r="B255" s="19" t="str">
        <f t="shared" si="15"/>
        <v>Mercredi</v>
      </c>
      <c r="C255" s="16">
        <f t="shared" si="14"/>
        <v>42257</v>
      </c>
      <c r="D255" s="15">
        <f t="shared" si="13"/>
        <v>0</v>
      </c>
      <c r="E255" s="24">
        <f>IFERROR((VLOOKUP(C255,Données!F265:M277,8,0)),VLOOKUP(B255,Horaires,2,0))</f>
        <v>0.32291666666666669</v>
      </c>
      <c r="F255" s="17"/>
      <c r="G255" s="17"/>
      <c r="H255" s="18"/>
      <c r="I255" s="17"/>
      <c r="J255" s="18"/>
      <c r="K255" s="18"/>
      <c r="L255" s="18"/>
      <c r="M255" s="18"/>
      <c r="N255" s="18"/>
      <c r="O255" s="18"/>
      <c r="P255" s="17"/>
      <c r="Q255" s="17"/>
    </row>
    <row r="256" spans="1:18">
      <c r="A256" s="35">
        <f t="shared" si="12"/>
        <v>2019</v>
      </c>
      <c r="B256" s="19" t="str">
        <f t="shared" si="15"/>
        <v>Jeudi</v>
      </c>
      <c r="C256" s="16">
        <f t="shared" si="14"/>
        <v>42258</v>
      </c>
      <c r="D256" s="15">
        <f t="shared" si="13"/>
        <v>0</v>
      </c>
      <c r="E256" s="24">
        <f>IFERROR((VLOOKUP(C256,Données!F266:M278,8,0)),VLOOKUP(B256,Horaires,2,0))</f>
        <v>0.32291666666666669</v>
      </c>
      <c r="F256" s="17"/>
      <c r="G256" s="17"/>
      <c r="H256" s="18"/>
      <c r="I256" s="17"/>
      <c r="J256" s="18"/>
      <c r="K256" s="18"/>
      <c r="L256" s="18"/>
      <c r="M256" s="18"/>
      <c r="N256" s="18"/>
      <c r="O256" s="18"/>
      <c r="P256" s="17"/>
      <c r="Q256" s="17"/>
    </row>
    <row r="257" spans="1:17">
      <c r="A257" s="35">
        <f t="shared" si="12"/>
        <v>2019</v>
      </c>
      <c r="B257" s="19" t="str">
        <f t="shared" si="15"/>
        <v>Vendredi</v>
      </c>
      <c r="C257" s="16">
        <f t="shared" si="14"/>
        <v>42259</v>
      </c>
      <c r="D257" s="15">
        <f t="shared" si="13"/>
        <v>0</v>
      </c>
      <c r="E257" s="24">
        <f>IFERROR((VLOOKUP(C257,Données!F267:M279,8,0)),VLOOKUP(B257,Horaires,2,0))</f>
        <v>0.16666666666666666</v>
      </c>
      <c r="F257" s="17"/>
      <c r="G257" s="17"/>
      <c r="H257" s="18"/>
      <c r="I257" s="17"/>
      <c r="J257" s="18"/>
      <c r="K257" s="18"/>
      <c r="L257" s="18"/>
      <c r="M257" s="18"/>
      <c r="N257" s="18"/>
      <c r="O257" s="18"/>
      <c r="P257" s="17"/>
      <c r="Q257" s="17"/>
    </row>
    <row r="258" spans="1:17">
      <c r="A258" s="35">
        <f t="shared" si="12"/>
        <v>2019</v>
      </c>
      <c r="B258" s="19" t="str">
        <f t="shared" si="15"/>
        <v>Samedi</v>
      </c>
      <c r="C258" s="16">
        <f t="shared" si="14"/>
        <v>42260</v>
      </c>
      <c r="D258" s="15">
        <f t="shared" si="13"/>
        <v>0</v>
      </c>
      <c r="E258" s="24">
        <f>IFERROR((VLOOKUP(C258,Données!F268:M280,8,0)),VLOOKUP(B258,Horaires,2,0))</f>
        <v>0</v>
      </c>
      <c r="F258" s="17"/>
      <c r="G258" s="17"/>
      <c r="H258" s="18"/>
      <c r="I258" s="17"/>
      <c r="J258" s="18"/>
      <c r="K258" s="18"/>
      <c r="L258" s="18"/>
      <c r="M258" s="18"/>
      <c r="N258" s="18"/>
      <c r="O258" s="18"/>
      <c r="P258" s="17"/>
      <c r="Q258" s="17"/>
    </row>
    <row r="259" spans="1:17">
      <c r="A259" s="35">
        <f t="shared" ref="A259:A322" si="16">YEAR(C259)</f>
        <v>2019</v>
      </c>
      <c r="B259" s="19" t="str">
        <f t="shared" si="15"/>
        <v>Dimanche</v>
      </c>
      <c r="C259" s="16">
        <f t="shared" si="14"/>
        <v>42261</v>
      </c>
      <c r="D259" s="15">
        <f t="shared" ref="D259:D322" si="17">IF(H259&lt;=0,0,1)</f>
        <v>0</v>
      </c>
      <c r="E259" s="24">
        <f>IFERROR((VLOOKUP(C259,Données!F269:M281,8,0)),VLOOKUP(B259,Horaires,2,0))</f>
        <v>0</v>
      </c>
      <c r="F259" s="17"/>
      <c r="G259" s="17"/>
      <c r="H259" s="18"/>
      <c r="I259" s="17"/>
      <c r="J259" s="18"/>
      <c r="K259" s="18"/>
      <c r="L259" s="18"/>
      <c r="M259" s="18"/>
      <c r="N259" s="18"/>
      <c r="O259" s="18"/>
      <c r="P259" s="17"/>
      <c r="Q259" s="17"/>
    </row>
    <row r="260" spans="1:17">
      <c r="A260" s="35">
        <f t="shared" si="16"/>
        <v>2019</v>
      </c>
      <c r="B260" s="19" t="str">
        <f t="shared" si="15"/>
        <v>Lundi</v>
      </c>
      <c r="C260" s="16">
        <f t="shared" ref="C260:C323" si="18">C259+1</f>
        <v>42262</v>
      </c>
      <c r="D260" s="15">
        <f t="shared" si="17"/>
        <v>0</v>
      </c>
      <c r="E260" s="24">
        <f>IFERROR((VLOOKUP(C260,Données!F270:M282,8,0)),VLOOKUP(B260,Horaires,2,0))</f>
        <v>0.32291666666666669</v>
      </c>
      <c r="F260" s="17"/>
      <c r="G260" s="17"/>
      <c r="H260" s="18"/>
      <c r="I260" s="17"/>
      <c r="J260" s="18"/>
      <c r="K260" s="18"/>
      <c r="L260" s="18"/>
      <c r="M260" s="18"/>
      <c r="N260" s="18"/>
      <c r="O260" s="18"/>
      <c r="P260" s="17"/>
      <c r="Q260" s="17"/>
    </row>
    <row r="261" spans="1:17">
      <c r="A261" s="35">
        <f t="shared" si="16"/>
        <v>2019</v>
      </c>
      <c r="B261" s="19" t="str">
        <f t="shared" si="15"/>
        <v>Mardi</v>
      </c>
      <c r="C261" s="16">
        <f t="shared" si="18"/>
        <v>42263</v>
      </c>
      <c r="D261" s="15">
        <f t="shared" si="17"/>
        <v>0</v>
      </c>
      <c r="E261" s="24">
        <f>IFERROR((VLOOKUP(C261,Données!F271:M283,8,0)),VLOOKUP(B261,Horaires,2,0))</f>
        <v>0.32291666666666669</v>
      </c>
      <c r="F261" s="17"/>
      <c r="G261" s="17"/>
      <c r="H261" s="18"/>
      <c r="I261" s="17"/>
      <c r="J261" s="18"/>
      <c r="K261" s="18"/>
      <c r="L261" s="18"/>
      <c r="M261" s="18"/>
      <c r="N261" s="18"/>
      <c r="O261" s="18"/>
      <c r="P261" s="17"/>
      <c r="Q261" s="17"/>
    </row>
    <row r="262" spans="1:17">
      <c r="A262" s="35">
        <f t="shared" si="16"/>
        <v>2019</v>
      </c>
      <c r="B262" s="19" t="str">
        <f t="shared" si="15"/>
        <v>Mercredi</v>
      </c>
      <c r="C262" s="16">
        <f t="shared" si="18"/>
        <v>42264</v>
      </c>
      <c r="D262" s="15">
        <f t="shared" si="17"/>
        <v>0</v>
      </c>
      <c r="E262" s="24">
        <f>IFERROR((VLOOKUP(C262,Données!F272:M284,8,0)),VLOOKUP(B262,Horaires,2,0))</f>
        <v>0.32291666666666669</v>
      </c>
      <c r="F262" s="17"/>
      <c r="G262" s="17"/>
      <c r="H262" s="18"/>
      <c r="I262" s="17"/>
      <c r="J262" s="18"/>
      <c r="K262" s="18"/>
      <c r="L262" s="18"/>
      <c r="M262" s="18"/>
      <c r="N262" s="18"/>
      <c r="O262" s="18"/>
      <c r="P262" s="17"/>
      <c r="Q262" s="17"/>
    </row>
    <row r="263" spans="1:17">
      <c r="A263" s="35">
        <f t="shared" si="16"/>
        <v>2019</v>
      </c>
      <c r="B263" s="19" t="str">
        <f t="shared" ref="B263:B326" si="19">CHOOSE(WEEKDAY(C263),"Dimanche","Lundi","Mardi","Mercredi","Jeudi","Vendredi","Samedi")</f>
        <v>Jeudi</v>
      </c>
      <c r="C263" s="16">
        <f t="shared" si="18"/>
        <v>42265</v>
      </c>
      <c r="D263" s="15">
        <f t="shared" si="17"/>
        <v>0</v>
      </c>
      <c r="E263" s="24">
        <f>IFERROR((VLOOKUP(C263,Données!F273:M285,8,0)),VLOOKUP(B263,Horaires,2,0))</f>
        <v>0.32291666666666669</v>
      </c>
      <c r="F263" s="17"/>
      <c r="G263" s="17"/>
      <c r="H263" s="18"/>
      <c r="I263" s="17"/>
      <c r="J263" s="18"/>
      <c r="K263" s="18"/>
      <c r="L263" s="18"/>
      <c r="M263" s="18"/>
      <c r="N263" s="18"/>
      <c r="O263" s="18"/>
      <c r="P263" s="17"/>
      <c r="Q263" s="17"/>
    </row>
    <row r="264" spans="1:17">
      <c r="A264" s="35">
        <f t="shared" si="16"/>
        <v>2019</v>
      </c>
      <c r="B264" s="19" t="str">
        <f t="shared" si="19"/>
        <v>Vendredi</v>
      </c>
      <c r="C264" s="16">
        <f t="shared" si="18"/>
        <v>42266</v>
      </c>
      <c r="D264" s="15">
        <f t="shared" si="17"/>
        <v>0</v>
      </c>
      <c r="E264" s="24">
        <f>IFERROR((VLOOKUP(C264,Données!F274:M286,8,0)),VLOOKUP(B264,Horaires,2,0))</f>
        <v>0.16666666666666666</v>
      </c>
      <c r="F264" s="17"/>
      <c r="G264" s="17"/>
      <c r="H264" s="18"/>
      <c r="I264" s="17"/>
      <c r="J264" s="18"/>
      <c r="K264" s="18"/>
      <c r="L264" s="18"/>
      <c r="M264" s="18"/>
      <c r="N264" s="18"/>
      <c r="O264" s="18"/>
      <c r="P264" s="17"/>
      <c r="Q264" s="17"/>
    </row>
    <row r="265" spans="1:17">
      <c r="A265" s="35">
        <f t="shared" si="16"/>
        <v>2019</v>
      </c>
      <c r="B265" s="19" t="str">
        <f t="shared" si="19"/>
        <v>Samedi</v>
      </c>
      <c r="C265" s="16">
        <f t="shared" si="18"/>
        <v>42267</v>
      </c>
      <c r="D265" s="15">
        <f t="shared" si="17"/>
        <v>0</v>
      </c>
      <c r="E265" s="24">
        <f>IFERROR((VLOOKUP(C265,Données!F275:M287,8,0)),VLOOKUP(B265,Horaires,2,0))</f>
        <v>0</v>
      </c>
      <c r="F265" s="17"/>
      <c r="G265" s="17"/>
      <c r="H265" s="18"/>
      <c r="I265" s="17"/>
      <c r="J265" s="18"/>
      <c r="K265" s="18"/>
      <c r="L265" s="18"/>
      <c r="M265" s="18"/>
      <c r="N265" s="18"/>
      <c r="O265" s="18"/>
      <c r="P265" s="17"/>
      <c r="Q265" s="17"/>
    </row>
    <row r="266" spans="1:17">
      <c r="A266" s="35">
        <f t="shared" si="16"/>
        <v>2019</v>
      </c>
      <c r="B266" s="19" t="str">
        <f t="shared" si="19"/>
        <v>Dimanche</v>
      </c>
      <c r="C266" s="16">
        <f t="shared" si="18"/>
        <v>42268</v>
      </c>
      <c r="D266" s="15">
        <f t="shared" si="17"/>
        <v>0</v>
      </c>
      <c r="E266" s="24">
        <f>IFERROR((VLOOKUP(C266,Données!F276:M288,8,0)),VLOOKUP(B266,Horaires,2,0))</f>
        <v>0</v>
      </c>
      <c r="F266" s="17"/>
      <c r="G266" s="17"/>
      <c r="H266" s="18"/>
      <c r="I266" s="17"/>
      <c r="J266" s="18"/>
      <c r="K266" s="18"/>
      <c r="L266" s="18"/>
      <c r="M266" s="18"/>
      <c r="N266" s="18"/>
      <c r="O266" s="18"/>
      <c r="P266" s="17"/>
      <c r="Q266" s="17"/>
    </row>
    <row r="267" spans="1:17">
      <c r="A267" s="35">
        <f t="shared" si="16"/>
        <v>2019</v>
      </c>
      <c r="B267" s="19" t="str">
        <f t="shared" si="19"/>
        <v>Lundi</v>
      </c>
      <c r="C267" s="16">
        <f t="shared" si="18"/>
        <v>42269</v>
      </c>
      <c r="D267" s="15">
        <f t="shared" si="17"/>
        <v>0</v>
      </c>
      <c r="E267" s="24">
        <f>IFERROR((VLOOKUP(C267,Données!F277:M289,8,0)),VLOOKUP(B267,Horaires,2,0))</f>
        <v>0.32291666666666669</v>
      </c>
      <c r="F267" s="17"/>
      <c r="G267" s="17"/>
      <c r="H267" s="18"/>
      <c r="I267" s="17"/>
      <c r="J267" s="18"/>
      <c r="K267" s="18"/>
      <c r="L267" s="18"/>
      <c r="M267" s="18"/>
      <c r="N267" s="18"/>
      <c r="O267" s="18"/>
      <c r="P267" s="17"/>
      <c r="Q267" s="17"/>
    </row>
    <row r="268" spans="1:17">
      <c r="A268" s="35">
        <f t="shared" si="16"/>
        <v>2019</v>
      </c>
      <c r="B268" s="19" t="str">
        <f t="shared" si="19"/>
        <v>Mardi</v>
      </c>
      <c r="C268" s="16">
        <f t="shared" si="18"/>
        <v>42270</v>
      </c>
      <c r="D268" s="15">
        <f t="shared" si="17"/>
        <v>0</v>
      </c>
      <c r="E268" s="24">
        <f>IFERROR((VLOOKUP(C268,Données!F278:M290,8,0)),VLOOKUP(B268,Horaires,2,0))</f>
        <v>0.32291666666666669</v>
      </c>
      <c r="F268" s="17"/>
      <c r="G268" s="17"/>
      <c r="H268" s="18"/>
      <c r="I268" s="17"/>
      <c r="J268" s="18"/>
      <c r="K268" s="18"/>
      <c r="L268" s="18"/>
      <c r="M268" s="18"/>
      <c r="N268" s="18"/>
      <c r="O268" s="18"/>
      <c r="P268" s="17"/>
      <c r="Q268" s="17"/>
    </row>
    <row r="269" spans="1:17">
      <c r="A269" s="35">
        <f t="shared" si="16"/>
        <v>2019</v>
      </c>
      <c r="B269" s="19" t="str">
        <f t="shared" si="19"/>
        <v>Mercredi</v>
      </c>
      <c r="C269" s="16">
        <f t="shared" si="18"/>
        <v>42271</v>
      </c>
      <c r="D269" s="15">
        <f t="shared" si="17"/>
        <v>0</v>
      </c>
      <c r="E269" s="24">
        <f>IFERROR((VLOOKUP(C269,Données!F279:M291,8,0)),VLOOKUP(B269,Horaires,2,0))</f>
        <v>0.32291666666666669</v>
      </c>
      <c r="F269" s="17"/>
      <c r="G269" s="17"/>
      <c r="H269" s="18"/>
      <c r="I269" s="17"/>
      <c r="J269" s="18"/>
      <c r="K269" s="18"/>
      <c r="L269" s="18"/>
      <c r="M269" s="18"/>
      <c r="N269" s="18"/>
      <c r="O269" s="18"/>
      <c r="P269" s="17"/>
      <c r="Q269" s="17"/>
    </row>
    <row r="270" spans="1:17">
      <c r="A270" s="35">
        <f t="shared" si="16"/>
        <v>2019</v>
      </c>
      <c r="B270" s="19" t="str">
        <f t="shared" si="19"/>
        <v>Jeudi</v>
      </c>
      <c r="C270" s="16">
        <f t="shared" si="18"/>
        <v>42272</v>
      </c>
      <c r="D270" s="15">
        <f t="shared" si="17"/>
        <v>0</v>
      </c>
      <c r="E270" s="24">
        <f>IFERROR((VLOOKUP(C270,Données!F280:M292,8,0)),VLOOKUP(B270,Horaires,2,0))</f>
        <v>0.32291666666666669</v>
      </c>
      <c r="F270" s="17"/>
      <c r="G270" s="17"/>
      <c r="H270" s="18"/>
      <c r="I270" s="17"/>
      <c r="J270" s="18"/>
      <c r="K270" s="18"/>
      <c r="L270" s="18"/>
      <c r="M270" s="18"/>
      <c r="N270" s="18"/>
      <c r="O270" s="18"/>
      <c r="P270" s="17"/>
      <c r="Q270" s="17"/>
    </row>
    <row r="271" spans="1:17">
      <c r="A271" s="35">
        <f t="shared" si="16"/>
        <v>2019</v>
      </c>
      <c r="B271" s="19" t="str">
        <f t="shared" si="19"/>
        <v>Vendredi</v>
      </c>
      <c r="C271" s="16">
        <f t="shared" si="18"/>
        <v>42273</v>
      </c>
      <c r="D271" s="15">
        <f t="shared" si="17"/>
        <v>0</v>
      </c>
      <c r="E271" s="24">
        <f>IFERROR((VLOOKUP(C271,Données!F281:M293,8,0)),VLOOKUP(B271,Horaires,2,0))</f>
        <v>0.16666666666666666</v>
      </c>
      <c r="F271" s="17"/>
      <c r="G271" s="17"/>
      <c r="H271" s="18"/>
      <c r="I271" s="17"/>
      <c r="J271" s="18"/>
      <c r="K271" s="18"/>
      <c r="L271" s="18"/>
      <c r="M271" s="18"/>
      <c r="N271" s="18"/>
      <c r="O271" s="18"/>
      <c r="P271" s="17"/>
      <c r="Q271" s="17"/>
    </row>
    <row r="272" spans="1:17">
      <c r="A272" s="35">
        <f t="shared" si="16"/>
        <v>2019</v>
      </c>
      <c r="B272" s="19" t="str">
        <f t="shared" si="19"/>
        <v>Samedi</v>
      </c>
      <c r="C272" s="16">
        <f t="shared" si="18"/>
        <v>42274</v>
      </c>
      <c r="D272" s="15">
        <f t="shared" si="17"/>
        <v>0</v>
      </c>
      <c r="E272" s="24">
        <f>IFERROR((VLOOKUP(C272,Données!F282:M294,8,0)),VLOOKUP(B272,Horaires,2,0))</f>
        <v>0</v>
      </c>
      <c r="F272" s="17"/>
      <c r="G272" s="17"/>
      <c r="H272" s="18"/>
      <c r="I272" s="17"/>
      <c r="J272" s="18"/>
      <c r="K272" s="18"/>
      <c r="L272" s="18"/>
      <c r="M272" s="18"/>
      <c r="N272" s="18"/>
      <c r="O272" s="18"/>
      <c r="P272" s="17"/>
      <c r="Q272" s="17"/>
    </row>
    <row r="273" spans="1:17">
      <c r="A273" s="35">
        <f t="shared" si="16"/>
        <v>2019</v>
      </c>
      <c r="B273" s="19" t="str">
        <f t="shared" si="19"/>
        <v>Dimanche</v>
      </c>
      <c r="C273" s="16">
        <f t="shared" si="18"/>
        <v>42275</v>
      </c>
      <c r="D273" s="15">
        <f t="shared" si="17"/>
        <v>0</v>
      </c>
      <c r="E273" s="24">
        <f>IFERROR((VLOOKUP(C273,Données!F283:M295,8,0)),VLOOKUP(B273,Horaires,2,0))</f>
        <v>0</v>
      </c>
      <c r="F273" s="17"/>
      <c r="G273" s="17"/>
      <c r="H273" s="18"/>
      <c r="I273" s="17"/>
      <c r="J273" s="18"/>
      <c r="K273" s="18"/>
      <c r="L273" s="18"/>
      <c r="M273" s="18"/>
      <c r="N273" s="18"/>
      <c r="O273" s="18"/>
      <c r="P273" s="17"/>
      <c r="Q273" s="17"/>
    </row>
    <row r="274" spans="1:17">
      <c r="A274" s="35">
        <f t="shared" si="16"/>
        <v>2019</v>
      </c>
      <c r="B274" s="19" t="str">
        <f t="shared" si="19"/>
        <v>Lundi</v>
      </c>
      <c r="C274" s="16">
        <f t="shared" si="18"/>
        <v>42276</v>
      </c>
      <c r="D274" s="15">
        <f t="shared" si="17"/>
        <v>0</v>
      </c>
      <c r="E274" s="24">
        <f>IFERROR((VLOOKUP(C274,Données!F284:M296,8,0)),VLOOKUP(B274,Horaires,2,0))</f>
        <v>0.32291666666666669</v>
      </c>
      <c r="F274" s="17"/>
      <c r="G274" s="17"/>
      <c r="H274" s="18"/>
      <c r="I274" s="17"/>
      <c r="J274" s="18"/>
      <c r="K274" s="18"/>
      <c r="L274" s="18"/>
      <c r="M274" s="18"/>
      <c r="N274" s="18"/>
      <c r="O274" s="18"/>
      <c r="P274" s="17"/>
      <c r="Q274" s="17"/>
    </row>
    <row r="275" spans="1:17">
      <c r="A275" s="35">
        <f t="shared" si="16"/>
        <v>2019</v>
      </c>
      <c r="B275" s="19" t="str">
        <f t="shared" si="19"/>
        <v>Mardi</v>
      </c>
      <c r="C275" s="16">
        <f t="shared" si="18"/>
        <v>42277</v>
      </c>
      <c r="D275" s="15">
        <f t="shared" si="17"/>
        <v>0</v>
      </c>
      <c r="E275" s="24">
        <f>IFERROR((VLOOKUP(C275,Données!F285:M297,8,0)),VLOOKUP(B275,Horaires,2,0))</f>
        <v>0.32291666666666669</v>
      </c>
      <c r="F275" s="17"/>
      <c r="G275" s="17"/>
      <c r="H275" s="18"/>
      <c r="I275" s="17"/>
      <c r="J275" s="18"/>
      <c r="K275" s="18"/>
      <c r="L275" s="18"/>
      <c r="M275" s="18"/>
      <c r="N275" s="18"/>
      <c r="O275" s="18"/>
      <c r="P275" s="17"/>
      <c r="Q275" s="17"/>
    </row>
    <row r="276" spans="1:17">
      <c r="A276" s="35">
        <f t="shared" si="16"/>
        <v>2019</v>
      </c>
      <c r="B276" s="19" t="str">
        <f t="shared" si="19"/>
        <v>Mercredi</v>
      </c>
      <c r="C276" s="16">
        <f t="shared" si="18"/>
        <v>42278</v>
      </c>
      <c r="D276" s="15">
        <f t="shared" si="17"/>
        <v>0</v>
      </c>
      <c r="E276" s="24">
        <f>IFERROR((VLOOKUP(C276,Données!F286:M298,8,0)),VLOOKUP(B276,Horaires,2,0))</f>
        <v>0.32291666666666669</v>
      </c>
      <c r="F276" s="17"/>
      <c r="G276" s="17"/>
      <c r="H276" s="18"/>
      <c r="I276" s="17"/>
      <c r="J276" s="18"/>
      <c r="K276" s="18"/>
      <c r="L276" s="18"/>
      <c r="M276" s="18"/>
      <c r="N276" s="18"/>
      <c r="O276" s="18"/>
      <c r="P276" s="17"/>
      <c r="Q276" s="17"/>
    </row>
    <row r="277" spans="1:17">
      <c r="A277" s="35">
        <f t="shared" si="16"/>
        <v>2019</v>
      </c>
      <c r="B277" s="19" t="str">
        <f t="shared" si="19"/>
        <v>Jeudi</v>
      </c>
      <c r="C277" s="16">
        <f t="shared" si="18"/>
        <v>42279</v>
      </c>
      <c r="D277" s="15">
        <f t="shared" si="17"/>
        <v>0</v>
      </c>
      <c r="E277" s="24">
        <f>IFERROR((VLOOKUP(C277,Données!F287:M299,8,0)),VLOOKUP(B277,Horaires,2,0))</f>
        <v>0.32291666666666669</v>
      </c>
      <c r="F277" s="17"/>
      <c r="G277" s="17"/>
      <c r="H277" s="18"/>
      <c r="I277" s="17"/>
      <c r="J277" s="18"/>
      <c r="K277" s="18"/>
      <c r="L277" s="18"/>
      <c r="M277" s="18"/>
      <c r="N277" s="18"/>
      <c r="O277" s="18"/>
      <c r="P277" s="17"/>
      <c r="Q277" s="17"/>
    </row>
    <row r="278" spans="1:17">
      <c r="A278" s="35">
        <f t="shared" si="16"/>
        <v>2019</v>
      </c>
      <c r="B278" s="19" t="str">
        <f t="shared" si="19"/>
        <v>Vendredi</v>
      </c>
      <c r="C278" s="16">
        <f t="shared" si="18"/>
        <v>42280</v>
      </c>
      <c r="D278" s="15">
        <f t="shared" si="17"/>
        <v>0</v>
      </c>
      <c r="E278" s="24">
        <f>IFERROR((VLOOKUP(C278,Données!F288:M300,8,0)),VLOOKUP(B278,Horaires,2,0))</f>
        <v>0.16666666666666666</v>
      </c>
      <c r="F278" s="17"/>
      <c r="G278" s="17"/>
      <c r="H278" s="18"/>
      <c r="I278" s="17"/>
      <c r="J278" s="18"/>
      <c r="K278" s="18"/>
      <c r="L278" s="18"/>
      <c r="M278" s="18"/>
      <c r="N278" s="18"/>
      <c r="O278" s="18"/>
      <c r="P278" s="17"/>
      <c r="Q278" s="17"/>
    </row>
    <row r="279" spans="1:17">
      <c r="A279" s="35">
        <f t="shared" si="16"/>
        <v>2019</v>
      </c>
      <c r="B279" s="19" t="str">
        <f t="shared" si="19"/>
        <v>Samedi</v>
      </c>
      <c r="C279" s="16">
        <f t="shared" si="18"/>
        <v>42281</v>
      </c>
      <c r="D279" s="15">
        <f t="shared" si="17"/>
        <v>0</v>
      </c>
      <c r="E279" s="24">
        <f>IFERROR((VLOOKUP(C279,Données!F289:M301,8,0)),VLOOKUP(B279,Horaires,2,0))</f>
        <v>0</v>
      </c>
      <c r="F279" s="17"/>
      <c r="G279" s="17"/>
      <c r="H279" s="18"/>
      <c r="I279" s="17"/>
      <c r="J279" s="18"/>
      <c r="K279" s="18"/>
      <c r="L279" s="18"/>
      <c r="M279" s="18"/>
      <c r="N279" s="18"/>
      <c r="O279" s="18"/>
      <c r="P279" s="17"/>
      <c r="Q279" s="17"/>
    </row>
    <row r="280" spans="1:17">
      <c r="A280" s="35">
        <f t="shared" si="16"/>
        <v>2019</v>
      </c>
      <c r="B280" s="19" t="str">
        <f t="shared" si="19"/>
        <v>Dimanche</v>
      </c>
      <c r="C280" s="16">
        <f t="shared" si="18"/>
        <v>42282</v>
      </c>
      <c r="D280" s="15">
        <f t="shared" si="17"/>
        <v>0</v>
      </c>
      <c r="E280" s="24">
        <f>IFERROR((VLOOKUP(C280,Données!F290:M302,8,0)),VLOOKUP(B280,Horaires,2,0))</f>
        <v>0</v>
      </c>
      <c r="F280" s="17"/>
      <c r="G280" s="17"/>
      <c r="H280" s="18"/>
      <c r="I280" s="17"/>
      <c r="J280" s="18"/>
      <c r="K280" s="18"/>
      <c r="L280" s="18"/>
      <c r="M280" s="18"/>
      <c r="N280" s="18"/>
      <c r="O280" s="18"/>
      <c r="P280" s="17"/>
      <c r="Q280" s="17"/>
    </row>
    <row r="281" spans="1:17">
      <c r="A281" s="35">
        <f t="shared" si="16"/>
        <v>2019</v>
      </c>
      <c r="B281" s="19" t="str">
        <f t="shared" si="19"/>
        <v>Lundi</v>
      </c>
      <c r="C281" s="16">
        <f t="shared" si="18"/>
        <v>42283</v>
      </c>
      <c r="D281" s="15">
        <f t="shared" si="17"/>
        <v>0</v>
      </c>
      <c r="E281" s="24">
        <f>IFERROR((VLOOKUP(C281,Données!F291:M303,8,0)),VLOOKUP(B281,Horaires,2,0))</f>
        <v>0.32291666666666669</v>
      </c>
      <c r="F281" s="17"/>
      <c r="G281" s="17"/>
      <c r="H281" s="18"/>
      <c r="I281" s="17"/>
      <c r="J281" s="18"/>
      <c r="K281" s="18"/>
      <c r="L281" s="18"/>
      <c r="M281" s="18"/>
      <c r="N281" s="18"/>
      <c r="O281" s="18"/>
      <c r="P281" s="17"/>
      <c r="Q281" s="17"/>
    </row>
    <row r="282" spans="1:17">
      <c r="A282" s="35">
        <f t="shared" si="16"/>
        <v>2019</v>
      </c>
      <c r="B282" s="19" t="str">
        <f t="shared" si="19"/>
        <v>Mardi</v>
      </c>
      <c r="C282" s="16">
        <f t="shared" si="18"/>
        <v>42284</v>
      </c>
      <c r="D282" s="15">
        <f t="shared" si="17"/>
        <v>0</v>
      </c>
      <c r="E282" s="24">
        <f>IFERROR((VLOOKUP(C282,Données!F292:M304,8,0)),VLOOKUP(B282,Horaires,2,0))</f>
        <v>0.32291666666666669</v>
      </c>
      <c r="F282" s="17"/>
      <c r="G282" s="17"/>
      <c r="H282" s="18"/>
      <c r="I282" s="17"/>
      <c r="J282" s="18"/>
      <c r="K282" s="18"/>
      <c r="L282" s="18"/>
      <c r="M282" s="18"/>
      <c r="N282" s="18"/>
      <c r="O282" s="18"/>
      <c r="P282" s="17"/>
      <c r="Q282" s="17"/>
    </row>
    <row r="283" spans="1:17">
      <c r="A283" s="35">
        <f t="shared" si="16"/>
        <v>2019</v>
      </c>
      <c r="B283" s="19" t="str">
        <f t="shared" si="19"/>
        <v>Mercredi</v>
      </c>
      <c r="C283" s="16">
        <f t="shared" si="18"/>
        <v>42285</v>
      </c>
      <c r="D283" s="15">
        <f t="shared" si="17"/>
        <v>0</v>
      </c>
      <c r="E283" s="24">
        <f>IFERROR((VLOOKUP(C283,Données!F293:M305,8,0)),VLOOKUP(B283,Horaires,2,0))</f>
        <v>0.32291666666666669</v>
      </c>
      <c r="F283" s="17"/>
      <c r="G283" s="17"/>
      <c r="H283" s="18"/>
      <c r="I283" s="17"/>
      <c r="J283" s="18"/>
      <c r="K283" s="18"/>
      <c r="L283" s="18"/>
      <c r="M283" s="18"/>
      <c r="N283" s="18"/>
      <c r="O283" s="18"/>
      <c r="P283" s="17"/>
      <c r="Q283" s="17"/>
    </row>
    <row r="284" spans="1:17">
      <c r="A284" s="35">
        <f t="shared" si="16"/>
        <v>2019</v>
      </c>
      <c r="B284" s="19" t="str">
        <f t="shared" si="19"/>
        <v>Jeudi</v>
      </c>
      <c r="C284" s="16">
        <f t="shared" si="18"/>
        <v>42286</v>
      </c>
      <c r="D284" s="15">
        <f t="shared" si="17"/>
        <v>0</v>
      </c>
      <c r="E284" s="24">
        <f>IFERROR((VLOOKUP(C284,Données!F294:M306,8,0)),VLOOKUP(B284,Horaires,2,0))</f>
        <v>0.32291666666666669</v>
      </c>
      <c r="F284" s="17"/>
      <c r="G284" s="17"/>
      <c r="H284" s="18"/>
      <c r="I284" s="17"/>
      <c r="J284" s="18"/>
      <c r="K284" s="18"/>
      <c r="L284" s="18"/>
      <c r="M284" s="18"/>
      <c r="N284" s="18"/>
      <c r="O284" s="18"/>
      <c r="P284" s="17"/>
      <c r="Q284" s="17"/>
    </row>
    <row r="285" spans="1:17">
      <c r="A285" s="35">
        <f t="shared" si="16"/>
        <v>2019</v>
      </c>
      <c r="B285" s="19" t="str">
        <f t="shared" si="19"/>
        <v>Vendredi</v>
      </c>
      <c r="C285" s="16">
        <f t="shared" si="18"/>
        <v>42287</v>
      </c>
      <c r="D285" s="15">
        <f t="shared" si="17"/>
        <v>0</v>
      </c>
      <c r="E285" s="24">
        <f>IFERROR((VLOOKUP(C285,Données!F295:M307,8,0)),VLOOKUP(B285,Horaires,2,0))</f>
        <v>0.16666666666666666</v>
      </c>
      <c r="F285" s="17"/>
      <c r="G285" s="17"/>
      <c r="H285" s="18"/>
      <c r="I285" s="17"/>
      <c r="J285" s="18"/>
      <c r="K285" s="18"/>
      <c r="L285" s="18"/>
      <c r="M285" s="18"/>
      <c r="N285" s="18"/>
      <c r="O285" s="18"/>
      <c r="P285" s="17"/>
      <c r="Q285" s="17"/>
    </row>
    <row r="286" spans="1:17">
      <c r="A286" s="35">
        <f t="shared" si="16"/>
        <v>2019</v>
      </c>
      <c r="B286" s="19" t="str">
        <f t="shared" si="19"/>
        <v>Samedi</v>
      </c>
      <c r="C286" s="16">
        <f t="shared" si="18"/>
        <v>42288</v>
      </c>
      <c r="D286" s="15">
        <f t="shared" si="17"/>
        <v>0</v>
      </c>
      <c r="E286" s="24">
        <f>IFERROR((VLOOKUP(C286,Données!F296:M308,8,0)),VLOOKUP(B286,Horaires,2,0))</f>
        <v>0</v>
      </c>
      <c r="F286" s="17"/>
      <c r="G286" s="17"/>
      <c r="H286" s="18"/>
      <c r="I286" s="17"/>
      <c r="J286" s="18"/>
      <c r="K286" s="18"/>
      <c r="L286" s="18"/>
      <c r="M286" s="18"/>
      <c r="N286" s="18"/>
      <c r="O286" s="18"/>
      <c r="P286" s="17"/>
      <c r="Q286" s="17"/>
    </row>
    <row r="287" spans="1:17">
      <c r="A287" s="35">
        <f t="shared" si="16"/>
        <v>2019</v>
      </c>
      <c r="B287" s="19" t="str">
        <f t="shared" si="19"/>
        <v>Dimanche</v>
      </c>
      <c r="C287" s="16">
        <f t="shared" si="18"/>
        <v>42289</v>
      </c>
      <c r="D287" s="15">
        <f t="shared" si="17"/>
        <v>0</v>
      </c>
      <c r="E287" s="24">
        <f>IFERROR((VLOOKUP(C287,Données!F297:M309,8,0)),VLOOKUP(B287,Horaires,2,0))</f>
        <v>0</v>
      </c>
      <c r="F287" s="17"/>
      <c r="G287" s="17"/>
      <c r="H287" s="18"/>
      <c r="I287" s="17"/>
      <c r="J287" s="18"/>
      <c r="K287" s="18"/>
      <c r="L287" s="18"/>
      <c r="M287" s="18"/>
      <c r="N287" s="18"/>
      <c r="O287" s="18"/>
      <c r="P287" s="17"/>
      <c r="Q287" s="17"/>
    </row>
    <row r="288" spans="1:17">
      <c r="A288" s="35">
        <f t="shared" si="16"/>
        <v>2019</v>
      </c>
      <c r="B288" s="19" t="str">
        <f t="shared" si="19"/>
        <v>Lundi</v>
      </c>
      <c r="C288" s="16">
        <f t="shared" si="18"/>
        <v>42290</v>
      </c>
      <c r="D288" s="15">
        <f t="shared" si="17"/>
        <v>0</v>
      </c>
      <c r="E288" s="24">
        <f>IFERROR((VLOOKUP(C288,Données!F298:M310,8,0)),VLOOKUP(B288,Horaires,2,0))</f>
        <v>0.32291666666666669</v>
      </c>
      <c r="F288" s="17"/>
      <c r="G288" s="17"/>
      <c r="H288" s="18"/>
      <c r="I288" s="17"/>
      <c r="J288" s="18"/>
      <c r="K288" s="18"/>
      <c r="L288" s="18"/>
      <c r="M288" s="18"/>
      <c r="N288" s="18"/>
      <c r="O288" s="18"/>
      <c r="P288" s="17"/>
      <c r="Q288" s="17"/>
    </row>
    <row r="289" spans="1:18">
      <c r="A289" s="35">
        <f t="shared" si="16"/>
        <v>2019</v>
      </c>
      <c r="B289" s="19" t="str">
        <f t="shared" si="19"/>
        <v>Mardi</v>
      </c>
      <c r="C289" s="16">
        <f t="shared" si="18"/>
        <v>42291</v>
      </c>
      <c r="D289" s="15">
        <f t="shared" si="17"/>
        <v>0</v>
      </c>
      <c r="E289" s="24">
        <f>IFERROR((VLOOKUP(C289,Données!F299:M311,8,0)),VLOOKUP(B289,Horaires,2,0))</f>
        <v>0.32291666666666669</v>
      </c>
      <c r="F289" s="17"/>
      <c r="G289" s="17"/>
      <c r="H289" s="18"/>
      <c r="I289" s="17"/>
      <c r="J289" s="18"/>
      <c r="K289" s="18"/>
      <c r="L289" s="18"/>
      <c r="M289" s="18"/>
      <c r="N289" s="18"/>
      <c r="O289" s="18"/>
      <c r="P289" s="17"/>
      <c r="Q289" s="17"/>
    </row>
    <row r="290" spans="1:18">
      <c r="A290" s="35">
        <f t="shared" si="16"/>
        <v>2019</v>
      </c>
      <c r="B290" s="19" t="str">
        <f t="shared" si="19"/>
        <v>Mercredi</v>
      </c>
      <c r="C290" s="16">
        <f t="shared" si="18"/>
        <v>42292</v>
      </c>
      <c r="D290" s="15">
        <f t="shared" si="17"/>
        <v>0</v>
      </c>
      <c r="E290" s="24">
        <f>IFERROR((VLOOKUP(C290,Données!F300:M312,8,0)),VLOOKUP(B290,Horaires,2,0))</f>
        <v>0.32291666666666669</v>
      </c>
      <c r="F290" s="17"/>
      <c r="G290" s="17"/>
      <c r="H290" s="18"/>
      <c r="I290" s="17"/>
      <c r="J290" s="18"/>
      <c r="K290" s="18"/>
      <c r="L290" s="18"/>
      <c r="M290" s="18"/>
      <c r="N290" s="18"/>
      <c r="O290" s="18"/>
      <c r="P290" s="17"/>
      <c r="Q290" s="17"/>
    </row>
    <row r="291" spans="1:18">
      <c r="A291" s="35">
        <f t="shared" si="16"/>
        <v>2019</v>
      </c>
      <c r="B291" s="19" t="str">
        <f t="shared" si="19"/>
        <v>Jeudi</v>
      </c>
      <c r="C291" s="16">
        <f t="shared" si="18"/>
        <v>42293</v>
      </c>
      <c r="D291" s="15">
        <f t="shared" si="17"/>
        <v>0</v>
      </c>
      <c r="E291" s="24">
        <f>IFERROR((VLOOKUP(C291,Données!F301:M313,8,0)),VLOOKUP(B291,Horaires,2,0))</f>
        <v>0.32291666666666669</v>
      </c>
      <c r="F291" s="17"/>
      <c r="G291" s="17"/>
      <c r="H291" s="18"/>
      <c r="I291" s="17"/>
      <c r="J291" s="18"/>
      <c r="K291" s="18"/>
      <c r="L291" s="18"/>
      <c r="M291" s="18"/>
      <c r="N291" s="18"/>
      <c r="O291" s="18"/>
      <c r="P291" s="17"/>
      <c r="Q291" s="17"/>
    </row>
    <row r="292" spans="1:18">
      <c r="A292" s="35">
        <f t="shared" si="16"/>
        <v>2019</v>
      </c>
      <c r="B292" s="19" t="str">
        <f t="shared" si="19"/>
        <v>Vendredi</v>
      </c>
      <c r="C292" s="16">
        <f t="shared" si="18"/>
        <v>42294</v>
      </c>
      <c r="D292" s="15">
        <f t="shared" si="17"/>
        <v>0</v>
      </c>
      <c r="E292" s="24">
        <f>IFERROR((VLOOKUP(C292,Données!F302:M314,8,0)),VLOOKUP(B292,Horaires,2,0))</f>
        <v>0.16666666666666666</v>
      </c>
      <c r="F292" s="17"/>
      <c r="G292" s="17"/>
      <c r="H292" s="18"/>
      <c r="I292" s="17"/>
      <c r="J292" s="18"/>
      <c r="K292" s="18"/>
      <c r="L292" s="18"/>
      <c r="M292" s="18"/>
      <c r="N292" s="18"/>
      <c r="O292" s="18"/>
      <c r="P292" s="17"/>
      <c r="Q292" s="17"/>
    </row>
    <row r="293" spans="1:18">
      <c r="A293" s="35">
        <f t="shared" si="16"/>
        <v>2019</v>
      </c>
      <c r="B293" s="19" t="str">
        <f t="shared" si="19"/>
        <v>Samedi</v>
      </c>
      <c r="C293" s="16">
        <f t="shared" si="18"/>
        <v>42295</v>
      </c>
      <c r="D293" s="15">
        <f t="shared" si="17"/>
        <v>0</v>
      </c>
      <c r="E293" s="24">
        <f>IFERROR((VLOOKUP(C293,Données!F303:M315,8,0)),VLOOKUP(B293,Horaires,2,0))</f>
        <v>0</v>
      </c>
      <c r="F293" s="17"/>
      <c r="G293" s="17"/>
      <c r="H293" s="18"/>
      <c r="I293" s="17"/>
      <c r="J293" s="18"/>
      <c r="K293" s="18"/>
      <c r="L293" s="18"/>
      <c r="M293" s="18"/>
      <c r="N293" s="18"/>
      <c r="O293" s="18"/>
      <c r="P293" s="17"/>
      <c r="Q293" s="17"/>
    </row>
    <row r="294" spans="1:18">
      <c r="A294" s="35">
        <f t="shared" si="16"/>
        <v>2019</v>
      </c>
      <c r="B294" s="19" t="str">
        <f t="shared" si="19"/>
        <v>Dimanche</v>
      </c>
      <c r="C294" s="16">
        <f t="shared" si="18"/>
        <v>42296</v>
      </c>
      <c r="D294" s="15">
        <f t="shared" si="17"/>
        <v>0</v>
      </c>
      <c r="E294" s="24">
        <f>IFERROR((VLOOKUP(C294,Données!F304:M316,8,0)),VLOOKUP(B294,Horaires,2,0))</f>
        <v>0</v>
      </c>
      <c r="F294" s="17"/>
      <c r="G294" s="17"/>
      <c r="H294" s="18"/>
      <c r="I294" s="17"/>
      <c r="J294" s="18"/>
      <c r="K294" s="18"/>
      <c r="L294" s="18"/>
      <c r="M294" s="18"/>
      <c r="N294" s="18"/>
      <c r="O294" s="18"/>
      <c r="P294" s="17"/>
      <c r="Q294" s="17"/>
    </row>
    <row r="295" spans="1:18">
      <c r="A295" s="35">
        <f t="shared" si="16"/>
        <v>2019</v>
      </c>
      <c r="B295" s="19" t="str">
        <f t="shared" si="19"/>
        <v>Lundi</v>
      </c>
      <c r="C295" s="16">
        <f t="shared" si="18"/>
        <v>42297</v>
      </c>
      <c r="D295" s="15">
        <f t="shared" si="17"/>
        <v>0</v>
      </c>
      <c r="E295" s="24">
        <f>IFERROR((VLOOKUP(C295,Données!F305:M317,8,0)),VLOOKUP(B295,Horaires,2,0))</f>
        <v>0.32291666666666669</v>
      </c>
      <c r="F295" s="17"/>
      <c r="G295" s="17"/>
      <c r="H295" s="18"/>
      <c r="I295" s="17"/>
      <c r="J295" s="18"/>
      <c r="K295" s="18"/>
      <c r="L295" s="18"/>
      <c r="M295" s="18"/>
      <c r="N295" s="18"/>
      <c r="O295" s="18"/>
      <c r="P295" s="17"/>
      <c r="Q295" s="17"/>
    </row>
    <row r="296" spans="1:18">
      <c r="A296" s="35">
        <f t="shared" si="16"/>
        <v>2019</v>
      </c>
      <c r="B296" s="19" t="str">
        <f t="shared" si="19"/>
        <v>Mardi</v>
      </c>
      <c r="C296" s="16">
        <f t="shared" si="18"/>
        <v>42298</v>
      </c>
      <c r="D296" s="15">
        <f t="shared" si="17"/>
        <v>0</v>
      </c>
      <c r="E296" s="24">
        <f>IFERROR((VLOOKUP(C296,Données!F306:M318,8,0)),VLOOKUP(B296,Horaires,2,0))</f>
        <v>0.32291666666666669</v>
      </c>
      <c r="F296" s="17"/>
      <c r="G296" s="17"/>
      <c r="H296" s="18"/>
      <c r="I296" s="17"/>
      <c r="J296" s="18"/>
      <c r="K296" s="18"/>
      <c r="L296" s="18"/>
      <c r="M296" s="18"/>
      <c r="N296" s="18"/>
      <c r="O296" s="18"/>
      <c r="P296" s="17"/>
      <c r="Q296" s="17"/>
    </row>
    <row r="297" spans="1:18">
      <c r="A297" s="35">
        <f t="shared" si="16"/>
        <v>2019</v>
      </c>
      <c r="B297" s="19" t="str">
        <f t="shared" si="19"/>
        <v>Mercredi</v>
      </c>
      <c r="C297" s="16">
        <f t="shared" si="18"/>
        <v>42299</v>
      </c>
      <c r="D297" s="15">
        <f t="shared" si="17"/>
        <v>0</v>
      </c>
      <c r="E297" s="24">
        <f>IFERROR((VLOOKUP(C297,Données!F307:M319,8,0)),VLOOKUP(B297,Horaires,2,0))</f>
        <v>0.32291666666666669</v>
      </c>
      <c r="F297" s="17"/>
      <c r="G297" s="17"/>
      <c r="H297" s="18"/>
      <c r="I297" s="17"/>
      <c r="J297" s="18"/>
      <c r="K297" s="18"/>
      <c r="L297" s="18"/>
      <c r="M297" s="18"/>
      <c r="N297" s="18"/>
      <c r="O297" s="18"/>
      <c r="P297" s="17"/>
      <c r="Q297" s="17"/>
    </row>
    <row r="298" spans="1:18">
      <c r="A298" s="35">
        <f t="shared" si="16"/>
        <v>2019</v>
      </c>
      <c r="B298" s="19" t="str">
        <f t="shared" si="19"/>
        <v>Jeudi</v>
      </c>
      <c r="C298" s="16">
        <f t="shared" si="18"/>
        <v>42300</v>
      </c>
      <c r="D298" s="15">
        <f t="shared" si="17"/>
        <v>0</v>
      </c>
      <c r="E298" s="24">
        <f>IFERROR((VLOOKUP(C298,Données!F308:M320,8,0)),VLOOKUP(B298,Horaires,2,0))</f>
        <v>0.32291666666666669</v>
      </c>
      <c r="F298" s="17"/>
      <c r="G298" s="17"/>
      <c r="H298" s="18"/>
      <c r="I298" s="17"/>
      <c r="J298" s="18"/>
      <c r="K298" s="18"/>
      <c r="L298" s="18"/>
      <c r="M298" s="18"/>
      <c r="N298" s="18"/>
      <c r="O298" s="18"/>
      <c r="P298" s="17"/>
      <c r="Q298" s="17"/>
    </row>
    <row r="299" spans="1:18">
      <c r="A299" s="35">
        <f t="shared" si="16"/>
        <v>2019</v>
      </c>
      <c r="B299" s="19" t="str">
        <f t="shared" si="19"/>
        <v>Vendredi</v>
      </c>
      <c r="C299" s="16">
        <f t="shared" si="18"/>
        <v>42301</v>
      </c>
      <c r="D299" s="15">
        <f t="shared" si="17"/>
        <v>0</v>
      </c>
      <c r="E299" s="24">
        <f>IFERROR((VLOOKUP(C299,Données!F309:M321,8,0)),VLOOKUP(B299,Horaires,2,0))</f>
        <v>0.16666666666666666</v>
      </c>
      <c r="F299" s="17"/>
      <c r="G299" s="17"/>
      <c r="H299" s="18"/>
      <c r="I299" s="17"/>
      <c r="J299" s="18"/>
      <c r="K299" s="18"/>
      <c r="L299" s="18"/>
      <c r="M299" s="18"/>
      <c r="N299" s="18"/>
      <c r="O299" s="18"/>
      <c r="P299" s="17"/>
      <c r="Q299" s="17"/>
    </row>
    <row r="300" spans="1:18">
      <c r="A300" s="35">
        <f t="shared" si="16"/>
        <v>2019</v>
      </c>
      <c r="B300" s="19" t="str">
        <f t="shared" si="19"/>
        <v>Samedi</v>
      </c>
      <c r="C300" s="16">
        <f t="shared" si="18"/>
        <v>42302</v>
      </c>
      <c r="D300" s="15">
        <f t="shared" si="17"/>
        <v>0</v>
      </c>
      <c r="E300" s="24">
        <f>IFERROR((VLOOKUP(C300,Données!F310:M322,8,0)),VLOOKUP(B300,Horaires,2,0))</f>
        <v>0</v>
      </c>
      <c r="F300" s="17"/>
      <c r="G300" s="17"/>
      <c r="H300" s="18"/>
      <c r="I300" s="17"/>
      <c r="J300" s="18"/>
      <c r="K300" s="18"/>
      <c r="L300" s="18"/>
      <c r="M300" s="18"/>
      <c r="N300" s="18"/>
      <c r="O300" s="18"/>
      <c r="P300" s="17"/>
      <c r="Q300" s="17"/>
    </row>
    <row r="301" spans="1:18">
      <c r="A301" s="35">
        <f t="shared" si="16"/>
        <v>2019</v>
      </c>
      <c r="B301" s="19" t="str">
        <f t="shared" si="19"/>
        <v>Dimanche</v>
      </c>
      <c r="C301" s="16">
        <f t="shared" si="18"/>
        <v>42303</v>
      </c>
      <c r="D301" s="15">
        <f t="shared" si="17"/>
        <v>0</v>
      </c>
      <c r="E301" s="24">
        <f>IFERROR((VLOOKUP(C301,Données!F311:M323,8,0)),VLOOKUP(B301,Horaires,2,0))</f>
        <v>0</v>
      </c>
      <c r="F301" s="17"/>
      <c r="G301" s="17"/>
      <c r="H301" s="18"/>
      <c r="I301" s="17"/>
      <c r="J301" s="18"/>
      <c r="K301" s="18"/>
      <c r="L301" s="18"/>
      <c r="M301" s="18"/>
      <c r="N301" s="18"/>
      <c r="O301" s="18"/>
      <c r="P301" s="17"/>
      <c r="Q301" s="17"/>
    </row>
    <row r="302" spans="1:18">
      <c r="A302" s="35">
        <f t="shared" si="16"/>
        <v>2019</v>
      </c>
      <c r="B302" s="19" t="str">
        <f t="shared" si="19"/>
        <v>Lundi</v>
      </c>
      <c r="C302" s="16">
        <f t="shared" si="18"/>
        <v>42304</v>
      </c>
      <c r="D302" s="15">
        <f t="shared" si="17"/>
        <v>0</v>
      </c>
      <c r="E302" s="24">
        <f>IFERROR((VLOOKUP(C302,Données!F312:M324,8,0)),VLOOKUP(B302,Horaires,2,0))</f>
        <v>0.32291666666666669</v>
      </c>
      <c r="F302" s="17"/>
      <c r="G302" s="17"/>
      <c r="H302" s="18"/>
      <c r="I302" s="17"/>
      <c r="J302" s="18"/>
      <c r="K302" s="18"/>
      <c r="L302" s="18"/>
      <c r="M302" s="18"/>
      <c r="N302" s="18"/>
      <c r="O302" s="18"/>
      <c r="P302" s="17"/>
      <c r="Q302" s="17"/>
    </row>
    <row r="303" spans="1:18">
      <c r="A303" s="35">
        <f t="shared" si="16"/>
        <v>2019</v>
      </c>
      <c r="B303" s="19" t="str">
        <f t="shared" si="19"/>
        <v>Mardi</v>
      </c>
      <c r="C303" s="16">
        <f t="shared" si="18"/>
        <v>42305</v>
      </c>
      <c r="D303" s="15">
        <f t="shared" si="17"/>
        <v>0</v>
      </c>
      <c r="E303" s="24">
        <f>IFERROR((VLOOKUP(C303,Données!F313:M325,8,0)),VLOOKUP(B303,Horaires,2,0))</f>
        <v>0.32291666666666669</v>
      </c>
      <c r="F303" s="17"/>
      <c r="G303" s="17"/>
      <c r="H303" s="18"/>
      <c r="I303" s="17"/>
      <c r="J303" s="18"/>
      <c r="K303" s="18"/>
      <c r="L303" s="18"/>
      <c r="M303" s="18"/>
      <c r="N303" s="18"/>
      <c r="O303" s="18"/>
      <c r="P303" s="17"/>
      <c r="Q303" s="17"/>
      <c r="R303" s="34" t="s">
        <v>42</v>
      </c>
    </row>
    <row r="304" spans="1:18">
      <c r="A304" s="35">
        <f t="shared" si="16"/>
        <v>2019</v>
      </c>
      <c r="B304" s="19" t="str">
        <f t="shared" si="19"/>
        <v>Mercredi</v>
      </c>
      <c r="C304" s="16">
        <f t="shared" si="18"/>
        <v>42306</v>
      </c>
      <c r="D304" s="15">
        <f t="shared" si="17"/>
        <v>0</v>
      </c>
      <c r="E304" s="24">
        <f>IFERROR((VLOOKUP(C304,Données!F314:M326,8,0)),VLOOKUP(B304,Horaires,2,0))</f>
        <v>0.32291666666666669</v>
      </c>
      <c r="F304" s="17"/>
      <c r="G304" s="17"/>
      <c r="H304" s="18"/>
      <c r="I304" s="17"/>
      <c r="J304" s="18"/>
      <c r="K304" s="18"/>
      <c r="L304" s="18"/>
      <c r="M304" s="18"/>
      <c r="N304" s="18"/>
      <c r="O304" s="18"/>
      <c r="P304" s="17"/>
      <c r="Q304" s="17"/>
    </row>
    <row r="305" spans="1:17">
      <c r="A305" s="35">
        <f t="shared" si="16"/>
        <v>2019</v>
      </c>
      <c r="B305" s="19" t="str">
        <f t="shared" si="19"/>
        <v>Jeudi</v>
      </c>
      <c r="C305" s="16">
        <f t="shared" si="18"/>
        <v>42307</v>
      </c>
      <c r="D305" s="15">
        <f t="shared" si="17"/>
        <v>0</v>
      </c>
      <c r="E305" s="24">
        <f>IFERROR((VLOOKUP(C305,Données!F315:M327,8,0)),VLOOKUP(B305,Horaires,2,0))</f>
        <v>0.32291666666666669</v>
      </c>
      <c r="F305" s="17"/>
      <c r="G305" s="17"/>
      <c r="H305" s="18"/>
      <c r="I305" s="17"/>
      <c r="J305" s="18"/>
      <c r="K305" s="18"/>
      <c r="L305" s="18"/>
      <c r="M305" s="18"/>
      <c r="N305" s="18"/>
      <c r="O305" s="18"/>
      <c r="P305" s="17"/>
      <c r="Q305" s="17"/>
    </row>
    <row r="306" spans="1:17">
      <c r="A306" s="35">
        <f t="shared" si="16"/>
        <v>2019</v>
      </c>
      <c r="B306" s="19" t="str">
        <f t="shared" si="19"/>
        <v>Vendredi</v>
      </c>
      <c r="C306" s="16">
        <f t="shared" si="18"/>
        <v>42308</v>
      </c>
      <c r="D306" s="15">
        <f t="shared" si="17"/>
        <v>0</v>
      </c>
      <c r="E306" s="24">
        <f>IFERROR((VLOOKUP(C306,Données!F316:M328,8,0)),VLOOKUP(B306,Horaires,2,0))</f>
        <v>0.16666666666666666</v>
      </c>
      <c r="F306" s="17"/>
      <c r="G306" s="17"/>
      <c r="H306" s="18"/>
      <c r="I306" s="17"/>
      <c r="J306" s="18"/>
      <c r="K306" s="18"/>
      <c r="L306" s="18"/>
      <c r="M306" s="18"/>
      <c r="N306" s="18"/>
      <c r="O306" s="18"/>
      <c r="P306" s="17"/>
      <c r="Q306" s="17"/>
    </row>
    <row r="307" spans="1:17">
      <c r="A307" s="35">
        <f t="shared" si="16"/>
        <v>2019</v>
      </c>
      <c r="B307" s="19" t="str">
        <f t="shared" si="19"/>
        <v>Samedi</v>
      </c>
      <c r="C307" s="16">
        <f t="shared" si="18"/>
        <v>42309</v>
      </c>
      <c r="D307" s="15">
        <f t="shared" si="17"/>
        <v>0</v>
      </c>
      <c r="E307" s="24">
        <f>IFERROR((VLOOKUP(C307,Données!F317:M329,8,0)),VLOOKUP(B307,Horaires,2,0))</f>
        <v>0</v>
      </c>
      <c r="F307" s="17"/>
      <c r="G307" s="17"/>
      <c r="H307" s="18"/>
      <c r="I307" s="17"/>
      <c r="J307" s="18"/>
      <c r="K307" s="18"/>
      <c r="L307" s="18"/>
      <c r="M307" s="18"/>
      <c r="N307" s="18"/>
      <c r="O307" s="18"/>
      <c r="P307" s="17"/>
      <c r="Q307" s="17"/>
    </row>
    <row r="308" spans="1:17">
      <c r="A308" s="35">
        <f t="shared" si="16"/>
        <v>2019</v>
      </c>
      <c r="B308" s="19" t="str">
        <f t="shared" si="19"/>
        <v>Dimanche</v>
      </c>
      <c r="C308" s="16">
        <f t="shared" si="18"/>
        <v>42310</v>
      </c>
      <c r="D308" s="15">
        <f t="shared" si="17"/>
        <v>0</v>
      </c>
      <c r="E308" s="24">
        <f>IFERROR((VLOOKUP(C308,Données!F318:M330,8,0)),VLOOKUP(B308,Horaires,2,0))</f>
        <v>0</v>
      </c>
      <c r="F308" s="17"/>
      <c r="G308" s="17"/>
      <c r="H308" s="18"/>
      <c r="I308" s="17"/>
      <c r="J308" s="18"/>
      <c r="K308" s="18"/>
      <c r="L308" s="18"/>
      <c r="M308" s="18"/>
      <c r="N308" s="18"/>
      <c r="O308" s="18"/>
      <c r="P308" s="17"/>
      <c r="Q308" s="17"/>
    </row>
    <row r="309" spans="1:17">
      <c r="A309" s="35">
        <f t="shared" si="16"/>
        <v>2019</v>
      </c>
      <c r="B309" s="19" t="str">
        <f t="shared" si="19"/>
        <v>Lundi</v>
      </c>
      <c r="C309" s="16">
        <f t="shared" si="18"/>
        <v>42311</v>
      </c>
      <c r="D309" s="15">
        <f t="shared" si="17"/>
        <v>0</v>
      </c>
      <c r="E309" s="24">
        <f>IFERROR((VLOOKUP(C309,Données!F319:M331,8,0)),VLOOKUP(B309,Horaires,2,0))</f>
        <v>0.32291666666666669</v>
      </c>
      <c r="F309" s="17"/>
      <c r="G309" s="17"/>
      <c r="H309" s="18"/>
      <c r="I309" s="17"/>
      <c r="J309" s="18"/>
      <c r="K309" s="18"/>
      <c r="L309" s="18"/>
      <c r="M309" s="18"/>
      <c r="N309" s="18"/>
      <c r="O309" s="18"/>
      <c r="P309" s="17"/>
      <c r="Q309" s="17"/>
    </row>
    <row r="310" spans="1:17">
      <c r="A310" s="35">
        <f t="shared" si="16"/>
        <v>2019</v>
      </c>
      <c r="B310" s="19" t="str">
        <f t="shared" si="19"/>
        <v>Mardi</v>
      </c>
      <c r="C310" s="16">
        <f t="shared" si="18"/>
        <v>42312</v>
      </c>
      <c r="D310" s="15">
        <f t="shared" si="17"/>
        <v>0</v>
      </c>
      <c r="E310" s="24">
        <f>IFERROR((VLOOKUP(C310,Données!F320:M332,8,0)),VLOOKUP(B310,Horaires,2,0))</f>
        <v>0.32291666666666669</v>
      </c>
      <c r="F310" s="17"/>
      <c r="G310" s="17"/>
      <c r="H310" s="18"/>
      <c r="I310" s="17"/>
      <c r="J310" s="18"/>
      <c r="K310" s="18"/>
      <c r="L310" s="18"/>
      <c r="M310" s="18"/>
      <c r="N310" s="18"/>
      <c r="O310" s="18"/>
      <c r="P310" s="17"/>
      <c r="Q310" s="17"/>
    </row>
    <row r="311" spans="1:17">
      <c r="A311" s="35">
        <f t="shared" si="16"/>
        <v>2019</v>
      </c>
      <c r="B311" s="19" t="str">
        <f t="shared" si="19"/>
        <v>Mercredi</v>
      </c>
      <c r="C311" s="16">
        <f t="shared" si="18"/>
        <v>42313</v>
      </c>
      <c r="D311" s="15">
        <f t="shared" si="17"/>
        <v>0</v>
      </c>
      <c r="E311" s="24">
        <f>IFERROR((VLOOKUP(C311,Données!F321:M333,8,0)),VLOOKUP(B311,Horaires,2,0))</f>
        <v>0.32291666666666669</v>
      </c>
      <c r="F311" s="17"/>
      <c r="G311" s="17"/>
      <c r="H311" s="18"/>
      <c r="I311" s="17"/>
      <c r="J311" s="18"/>
      <c r="K311" s="18"/>
      <c r="L311" s="18"/>
      <c r="M311" s="18"/>
      <c r="N311" s="18"/>
      <c r="O311" s="18"/>
      <c r="P311" s="17"/>
      <c r="Q311" s="17"/>
    </row>
    <row r="312" spans="1:17">
      <c r="A312" s="35">
        <f t="shared" si="16"/>
        <v>2019</v>
      </c>
      <c r="B312" s="19" t="str">
        <f t="shared" si="19"/>
        <v>Jeudi</v>
      </c>
      <c r="C312" s="16">
        <f t="shared" si="18"/>
        <v>42314</v>
      </c>
      <c r="D312" s="15">
        <f t="shared" si="17"/>
        <v>0</v>
      </c>
      <c r="E312" s="24">
        <f>IFERROR((VLOOKUP(C312,Données!F322:M334,8,0)),VLOOKUP(B312,Horaires,2,0))</f>
        <v>0.32291666666666669</v>
      </c>
      <c r="F312" s="17"/>
      <c r="G312" s="17"/>
      <c r="H312" s="18"/>
      <c r="I312" s="17"/>
      <c r="J312" s="18"/>
      <c r="K312" s="18"/>
      <c r="L312" s="18"/>
      <c r="M312" s="18"/>
      <c r="N312" s="18"/>
      <c r="O312" s="18"/>
      <c r="P312" s="17"/>
      <c r="Q312" s="17"/>
    </row>
    <row r="313" spans="1:17">
      <c r="A313" s="35">
        <f t="shared" si="16"/>
        <v>2019</v>
      </c>
      <c r="B313" s="19" t="str">
        <f t="shared" si="19"/>
        <v>Vendredi</v>
      </c>
      <c r="C313" s="16">
        <f t="shared" si="18"/>
        <v>42315</v>
      </c>
      <c r="D313" s="15">
        <f t="shared" si="17"/>
        <v>0</v>
      </c>
      <c r="E313" s="24">
        <f>IFERROR((VLOOKUP(C313,Données!F323:M335,8,0)),VLOOKUP(B313,Horaires,2,0))</f>
        <v>0.16666666666666666</v>
      </c>
      <c r="F313" s="17"/>
      <c r="G313" s="17"/>
      <c r="H313" s="18"/>
      <c r="I313" s="17"/>
      <c r="J313" s="18"/>
      <c r="K313" s="18"/>
      <c r="L313" s="18"/>
      <c r="M313" s="18"/>
      <c r="N313" s="18"/>
      <c r="O313" s="18"/>
      <c r="P313" s="17"/>
      <c r="Q313" s="17"/>
    </row>
    <row r="314" spans="1:17">
      <c r="A314" s="35">
        <f t="shared" si="16"/>
        <v>2019</v>
      </c>
      <c r="B314" s="19" t="str">
        <f t="shared" si="19"/>
        <v>Samedi</v>
      </c>
      <c r="C314" s="16">
        <f t="shared" si="18"/>
        <v>42316</v>
      </c>
      <c r="D314" s="15">
        <f t="shared" si="17"/>
        <v>0</v>
      </c>
      <c r="E314" s="24">
        <f>IFERROR((VLOOKUP(C314,Données!F324:M336,8,0)),VLOOKUP(B314,Horaires,2,0))</f>
        <v>0</v>
      </c>
      <c r="F314" s="17"/>
      <c r="G314" s="17"/>
      <c r="H314" s="18"/>
      <c r="I314" s="17"/>
      <c r="J314" s="18"/>
      <c r="K314" s="18"/>
      <c r="L314" s="18"/>
      <c r="M314" s="18"/>
      <c r="N314" s="18"/>
      <c r="O314" s="18"/>
      <c r="P314" s="17"/>
      <c r="Q314" s="17"/>
    </row>
    <row r="315" spans="1:17">
      <c r="A315" s="35">
        <f t="shared" si="16"/>
        <v>2019</v>
      </c>
      <c r="B315" s="19" t="str">
        <f t="shared" si="19"/>
        <v>Dimanche</v>
      </c>
      <c r="C315" s="16">
        <f t="shared" si="18"/>
        <v>42317</v>
      </c>
      <c r="D315" s="15">
        <f t="shared" si="17"/>
        <v>0</v>
      </c>
      <c r="E315" s="24">
        <f>IFERROR((VLOOKUP(C315,Données!F325:M337,8,0)),VLOOKUP(B315,Horaires,2,0))</f>
        <v>0</v>
      </c>
      <c r="F315" s="17"/>
      <c r="G315" s="17"/>
      <c r="H315" s="18"/>
      <c r="I315" s="17"/>
      <c r="J315" s="18"/>
      <c r="K315" s="18"/>
      <c r="L315" s="18"/>
      <c r="M315" s="18"/>
      <c r="N315" s="18"/>
      <c r="O315" s="18"/>
      <c r="P315" s="17"/>
      <c r="Q315" s="17"/>
    </row>
    <row r="316" spans="1:17">
      <c r="A316" s="35">
        <f t="shared" si="16"/>
        <v>2019</v>
      </c>
      <c r="B316" s="19" t="str">
        <f t="shared" si="19"/>
        <v>Lundi</v>
      </c>
      <c r="C316" s="16">
        <f t="shared" si="18"/>
        <v>42318</v>
      </c>
      <c r="D316" s="15">
        <f t="shared" si="17"/>
        <v>0</v>
      </c>
      <c r="E316" s="24">
        <f>IFERROR((VLOOKUP(C316,Données!F326:M338,8,0)),VLOOKUP(B316,Horaires,2,0))</f>
        <v>0.32291666666666669</v>
      </c>
      <c r="F316" s="17"/>
      <c r="G316" s="17"/>
      <c r="H316" s="18"/>
      <c r="I316" s="17"/>
      <c r="J316" s="18"/>
      <c r="K316" s="18"/>
      <c r="L316" s="18"/>
      <c r="M316" s="18"/>
      <c r="N316" s="18"/>
      <c r="O316" s="18"/>
      <c r="P316" s="17"/>
      <c r="Q316" s="17"/>
    </row>
    <row r="317" spans="1:17">
      <c r="A317" s="35">
        <f t="shared" si="16"/>
        <v>2019</v>
      </c>
      <c r="B317" s="19" t="str">
        <f t="shared" si="19"/>
        <v>Mardi</v>
      </c>
      <c r="C317" s="16">
        <f t="shared" si="18"/>
        <v>42319</v>
      </c>
      <c r="D317" s="15">
        <f t="shared" si="17"/>
        <v>0</v>
      </c>
      <c r="E317" s="24">
        <f>IFERROR((VLOOKUP(C317,Données!F327:M339,8,0)),VLOOKUP(B317,Horaires,2,0))</f>
        <v>0.32291666666666669</v>
      </c>
      <c r="F317" s="17"/>
      <c r="G317" s="17"/>
      <c r="H317" s="18"/>
      <c r="I317" s="17"/>
      <c r="J317" s="18"/>
      <c r="K317" s="18"/>
      <c r="L317" s="18"/>
      <c r="M317" s="18"/>
      <c r="N317" s="18"/>
      <c r="O317" s="18"/>
      <c r="P317" s="17"/>
      <c r="Q317" s="17"/>
    </row>
    <row r="318" spans="1:17">
      <c r="A318" s="35">
        <f t="shared" si="16"/>
        <v>2019</v>
      </c>
      <c r="B318" s="19" t="str">
        <f t="shared" si="19"/>
        <v>Mercredi</v>
      </c>
      <c r="C318" s="16">
        <f t="shared" si="18"/>
        <v>42320</v>
      </c>
      <c r="D318" s="15">
        <f t="shared" si="17"/>
        <v>0</v>
      </c>
      <c r="E318" s="24">
        <f>IFERROR((VLOOKUP(C318,Données!F328:M340,8,0)),VLOOKUP(B318,Horaires,2,0))</f>
        <v>0.32291666666666669</v>
      </c>
      <c r="F318" s="17"/>
      <c r="G318" s="17"/>
      <c r="H318" s="18"/>
      <c r="I318" s="17"/>
      <c r="J318" s="18"/>
      <c r="K318" s="18"/>
      <c r="L318" s="18"/>
      <c r="M318" s="18"/>
      <c r="N318" s="18"/>
      <c r="O318" s="18"/>
      <c r="P318" s="17"/>
      <c r="Q318" s="17"/>
    </row>
    <row r="319" spans="1:17">
      <c r="A319" s="35">
        <f t="shared" si="16"/>
        <v>2019</v>
      </c>
      <c r="B319" s="19" t="str">
        <f t="shared" si="19"/>
        <v>Jeudi</v>
      </c>
      <c r="C319" s="16">
        <f t="shared" si="18"/>
        <v>42321</v>
      </c>
      <c r="D319" s="15">
        <f t="shared" si="17"/>
        <v>0</v>
      </c>
      <c r="E319" s="24">
        <f>IFERROR((VLOOKUP(C319,Données!F329:M341,8,0)),VLOOKUP(B319,Horaires,2,0))</f>
        <v>0.32291666666666669</v>
      </c>
      <c r="F319" s="17"/>
      <c r="G319" s="17"/>
      <c r="H319" s="18"/>
      <c r="I319" s="17"/>
      <c r="J319" s="18"/>
      <c r="K319" s="18"/>
      <c r="L319" s="18"/>
      <c r="M319" s="18"/>
      <c r="N319" s="18"/>
      <c r="O319" s="18"/>
      <c r="P319" s="17"/>
      <c r="Q319" s="17"/>
    </row>
    <row r="320" spans="1:17">
      <c r="A320" s="35">
        <f t="shared" si="16"/>
        <v>2019</v>
      </c>
      <c r="B320" s="19" t="str">
        <f t="shared" si="19"/>
        <v>Vendredi</v>
      </c>
      <c r="C320" s="16">
        <f t="shared" si="18"/>
        <v>42322</v>
      </c>
      <c r="D320" s="15">
        <f t="shared" si="17"/>
        <v>0</v>
      </c>
      <c r="E320" s="24">
        <f>IFERROR((VLOOKUP(C320,Données!F330:M342,8,0)),VLOOKUP(B320,Horaires,2,0))</f>
        <v>0.16666666666666666</v>
      </c>
      <c r="F320" s="17"/>
      <c r="G320" s="17"/>
      <c r="H320" s="18"/>
      <c r="I320" s="17"/>
      <c r="J320" s="18"/>
      <c r="K320" s="18"/>
      <c r="L320" s="18"/>
      <c r="M320" s="18"/>
      <c r="N320" s="18"/>
      <c r="O320" s="18"/>
      <c r="P320" s="17"/>
      <c r="Q320" s="17"/>
    </row>
    <row r="321" spans="1:17">
      <c r="A321" s="35">
        <f t="shared" si="16"/>
        <v>2019</v>
      </c>
      <c r="B321" s="19" t="str">
        <f t="shared" si="19"/>
        <v>Samedi</v>
      </c>
      <c r="C321" s="16">
        <f t="shared" si="18"/>
        <v>42323</v>
      </c>
      <c r="D321" s="15">
        <f t="shared" si="17"/>
        <v>0</v>
      </c>
      <c r="E321" s="24">
        <f>IFERROR((VLOOKUP(C321,Données!F331:M343,8,0)),VLOOKUP(B321,Horaires,2,0))</f>
        <v>0</v>
      </c>
      <c r="F321" s="17"/>
      <c r="G321" s="17"/>
      <c r="H321" s="18"/>
      <c r="I321" s="17"/>
      <c r="J321" s="18"/>
      <c r="K321" s="18"/>
      <c r="L321" s="18"/>
      <c r="M321" s="18"/>
      <c r="N321" s="18"/>
      <c r="O321" s="18"/>
      <c r="P321" s="17"/>
      <c r="Q321" s="17"/>
    </row>
    <row r="322" spans="1:17">
      <c r="A322" s="35">
        <f t="shared" si="16"/>
        <v>2019</v>
      </c>
      <c r="B322" s="19" t="str">
        <f t="shared" si="19"/>
        <v>Dimanche</v>
      </c>
      <c r="C322" s="16">
        <f t="shared" si="18"/>
        <v>42324</v>
      </c>
      <c r="D322" s="15">
        <f t="shared" si="17"/>
        <v>0</v>
      </c>
      <c r="E322" s="24">
        <f>IFERROR((VLOOKUP(C322,Données!F332:M344,8,0)),VLOOKUP(B322,Horaires,2,0))</f>
        <v>0</v>
      </c>
      <c r="F322" s="17"/>
      <c r="G322" s="17"/>
      <c r="H322" s="18"/>
      <c r="I322" s="17"/>
      <c r="J322" s="18"/>
      <c r="K322" s="18"/>
      <c r="L322" s="18"/>
      <c r="M322" s="18"/>
      <c r="N322" s="18"/>
      <c r="O322" s="18"/>
      <c r="P322" s="17"/>
      <c r="Q322" s="17"/>
    </row>
    <row r="323" spans="1:17">
      <c r="A323" s="35">
        <f t="shared" ref="A323:A366" si="20">YEAR(C323)</f>
        <v>2019</v>
      </c>
      <c r="B323" s="19" t="str">
        <f t="shared" si="19"/>
        <v>Lundi</v>
      </c>
      <c r="C323" s="16">
        <f t="shared" si="18"/>
        <v>42325</v>
      </c>
      <c r="D323" s="15">
        <f t="shared" ref="D323:D366" si="21">IF(H323&lt;=0,0,1)</f>
        <v>0</v>
      </c>
      <c r="E323" s="24">
        <f>IFERROR((VLOOKUP(C323,Données!F333:M345,8,0)),VLOOKUP(B323,Horaires,2,0))</f>
        <v>0.32291666666666669</v>
      </c>
      <c r="F323" s="17"/>
      <c r="G323" s="17"/>
      <c r="H323" s="18"/>
      <c r="I323" s="17"/>
      <c r="J323" s="18"/>
      <c r="K323" s="18"/>
      <c r="L323" s="18"/>
      <c r="M323" s="18"/>
      <c r="N323" s="18"/>
      <c r="O323" s="18"/>
      <c r="P323" s="17"/>
      <c r="Q323" s="17"/>
    </row>
    <row r="324" spans="1:17">
      <c r="A324" s="35">
        <f t="shared" si="20"/>
        <v>2019</v>
      </c>
      <c r="B324" s="19" t="str">
        <f t="shared" si="19"/>
        <v>Mardi</v>
      </c>
      <c r="C324" s="16">
        <f t="shared" ref="C324:C366" si="22">C323+1</f>
        <v>42326</v>
      </c>
      <c r="D324" s="15">
        <f t="shared" si="21"/>
        <v>0</v>
      </c>
      <c r="E324" s="24">
        <f>IFERROR((VLOOKUP(C324,Données!F334:M346,8,0)),VLOOKUP(B324,Horaires,2,0))</f>
        <v>0.32291666666666669</v>
      </c>
      <c r="F324" s="17"/>
      <c r="G324" s="17"/>
      <c r="H324" s="18"/>
      <c r="I324" s="17"/>
      <c r="J324" s="18"/>
      <c r="K324" s="18"/>
      <c r="L324" s="18"/>
      <c r="M324" s="18"/>
      <c r="N324" s="18"/>
      <c r="O324" s="18"/>
      <c r="P324" s="17"/>
      <c r="Q324" s="17"/>
    </row>
    <row r="325" spans="1:17">
      <c r="A325" s="35">
        <f t="shared" si="20"/>
        <v>2019</v>
      </c>
      <c r="B325" s="19" t="str">
        <f t="shared" si="19"/>
        <v>Mercredi</v>
      </c>
      <c r="C325" s="16">
        <f t="shared" si="22"/>
        <v>42327</v>
      </c>
      <c r="D325" s="15">
        <f t="shared" si="21"/>
        <v>0</v>
      </c>
      <c r="E325" s="24">
        <f>IFERROR((VLOOKUP(C325,Données!F335:M347,8,0)),VLOOKUP(B325,Horaires,2,0))</f>
        <v>0.32291666666666669</v>
      </c>
      <c r="F325" s="17"/>
      <c r="G325" s="17"/>
      <c r="H325" s="18"/>
      <c r="I325" s="17"/>
      <c r="J325" s="18"/>
      <c r="K325" s="18"/>
      <c r="L325" s="18"/>
      <c r="M325" s="18"/>
      <c r="N325" s="18"/>
      <c r="O325" s="18"/>
      <c r="P325" s="17"/>
      <c r="Q325" s="17"/>
    </row>
    <row r="326" spans="1:17">
      <c r="A326" s="35">
        <f t="shared" si="20"/>
        <v>2019</v>
      </c>
      <c r="B326" s="19" t="str">
        <f t="shared" si="19"/>
        <v>Jeudi</v>
      </c>
      <c r="C326" s="16">
        <f t="shared" si="22"/>
        <v>42328</v>
      </c>
      <c r="D326" s="15">
        <f t="shared" si="21"/>
        <v>0</v>
      </c>
      <c r="E326" s="24">
        <f>IFERROR((VLOOKUP(C326,Données!F336:M348,8,0)),VLOOKUP(B326,Horaires,2,0))</f>
        <v>0.32291666666666669</v>
      </c>
      <c r="F326" s="17"/>
      <c r="G326" s="17"/>
      <c r="H326" s="18"/>
      <c r="I326" s="17"/>
      <c r="J326" s="18"/>
      <c r="K326" s="18"/>
      <c r="L326" s="18"/>
      <c r="M326" s="18"/>
      <c r="N326" s="18"/>
      <c r="O326" s="18"/>
      <c r="P326" s="17"/>
      <c r="Q326" s="17"/>
    </row>
    <row r="327" spans="1:17">
      <c r="A327" s="35">
        <f t="shared" si="20"/>
        <v>2019</v>
      </c>
      <c r="B327" s="19" t="str">
        <f t="shared" ref="B327:B366" si="23">CHOOSE(WEEKDAY(C327),"Dimanche","Lundi","Mardi","Mercredi","Jeudi","Vendredi","Samedi")</f>
        <v>Vendredi</v>
      </c>
      <c r="C327" s="16">
        <f t="shared" si="22"/>
        <v>42329</v>
      </c>
      <c r="D327" s="15">
        <f t="shared" si="21"/>
        <v>0</v>
      </c>
      <c r="E327" s="24">
        <f>IFERROR((VLOOKUP(C327,Données!F337:M349,8,0)),VLOOKUP(B327,Horaires,2,0))</f>
        <v>0.16666666666666666</v>
      </c>
      <c r="F327" s="17"/>
      <c r="G327" s="17"/>
      <c r="H327" s="18"/>
      <c r="I327" s="17"/>
      <c r="J327" s="18"/>
      <c r="K327" s="18"/>
      <c r="L327" s="18"/>
      <c r="M327" s="18"/>
      <c r="N327" s="18"/>
      <c r="O327" s="18"/>
      <c r="P327" s="17"/>
      <c r="Q327" s="17"/>
    </row>
    <row r="328" spans="1:17">
      <c r="A328" s="35">
        <f t="shared" si="20"/>
        <v>2019</v>
      </c>
      <c r="B328" s="19" t="str">
        <f t="shared" si="23"/>
        <v>Samedi</v>
      </c>
      <c r="C328" s="16">
        <f t="shared" si="22"/>
        <v>42330</v>
      </c>
      <c r="D328" s="15">
        <f t="shared" si="21"/>
        <v>0</v>
      </c>
      <c r="E328" s="24">
        <f>IFERROR((VLOOKUP(C328,Données!F338:M350,8,0)),VLOOKUP(B328,Horaires,2,0))</f>
        <v>0</v>
      </c>
      <c r="F328" s="17"/>
      <c r="G328" s="17"/>
      <c r="H328" s="18"/>
      <c r="I328" s="17"/>
      <c r="J328" s="18"/>
      <c r="K328" s="18"/>
      <c r="L328" s="18"/>
      <c r="M328" s="18"/>
      <c r="N328" s="18"/>
      <c r="O328" s="18"/>
      <c r="P328" s="17"/>
      <c r="Q328" s="17"/>
    </row>
    <row r="329" spans="1:17">
      <c r="A329" s="35">
        <f t="shared" si="20"/>
        <v>2019</v>
      </c>
      <c r="B329" s="19" t="str">
        <f t="shared" si="23"/>
        <v>Dimanche</v>
      </c>
      <c r="C329" s="16">
        <f t="shared" si="22"/>
        <v>42331</v>
      </c>
      <c r="D329" s="15">
        <f t="shared" si="21"/>
        <v>0</v>
      </c>
      <c r="E329" s="24">
        <f>IFERROR((VLOOKUP(C329,Données!F339:M351,8,0)),VLOOKUP(B329,Horaires,2,0))</f>
        <v>0</v>
      </c>
      <c r="F329" s="17"/>
      <c r="G329" s="17"/>
      <c r="H329" s="18"/>
      <c r="I329" s="17"/>
      <c r="J329" s="18"/>
      <c r="K329" s="18"/>
      <c r="L329" s="18"/>
      <c r="M329" s="18"/>
      <c r="N329" s="18"/>
      <c r="O329" s="18"/>
      <c r="P329" s="17"/>
      <c r="Q329" s="17"/>
    </row>
    <row r="330" spans="1:17">
      <c r="A330" s="35">
        <f t="shared" si="20"/>
        <v>2019</v>
      </c>
      <c r="B330" s="19" t="str">
        <f t="shared" si="23"/>
        <v>Lundi</v>
      </c>
      <c r="C330" s="16">
        <f t="shared" si="22"/>
        <v>42332</v>
      </c>
      <c r="D330" s="15">
        <f t="shared" si="21"/>
        <v>0</v>
      </c>
      <c r="E330" s="24">
        <f>IFERROR((VLOOKUP(C330,Données!F340:M352,8,0)),VLOOKUP(B330,Horaires,2,0))</f>
        <v>0.32291666666666669</v>
      </c>
      <c r="F330" s="17"/>
      <c r="G330" s="17"/>
      <c r="H330" s="18"/>
      <c r="I330" s="17"/>
      <c r="J330" s="18"/>
      <c r="K330" s="18"/>
      <c r="L330" s="18"/>
      <c r="M330" s="18"/>
      <c r="N330" s="18"/>
      <c r="O330" s="18"/>
      <c r="P330" s="17"/>
      <c r="Q330" s="17"/>
    </row>
    <row r="331" spans="1:17">
      <c r="A331" s="35">
        <f t="shared" si="20"/>
        <v>2019</v>
      </c>
      <c r="B331" s="19" t="str">
        <f t="shared" si="23"/>
        <v>Mardi</v>
      </c>
      <c r="C331" s="16">
        <f t="shared" si="22"/>
        <v>42333</v>
      </c>
      <c r="D331" s="15">
        <f t="shared" si="21"/>
        <v>0</v>
      </c>
      <c r="E331" s="24">
        <f>IFERROR((VLOOKUP(C331,Données!F341:M353,8,0)),VLOOKUP(B331,Horaires,2,0))</f>
        <v>0.32291666666666669</v>
      </c>
      <c r="F331" s="17"/>
      <c r="G331" s="17"/>
      <c r="H331" s="18"/>
      <c r="I331" s="17"/>
      <c r="J331" s="18"/>
      <c r="K331" s="18"/>
      <c r="L331" s="18"/>
      <c r="M331" s="18"/>
      <c r="N331" s="18"/>
      <c r="O331" s="18"/>
      <c r="P331" s="17"/>
      <c r="Q331" s="17"/>
    </row>
    <row r="332" spans="1:17">
      <c r="A332" s="35">
        <f t="shared" si="20"/>
        <v>2019</v>
      </c>
      <c r="B332" s="19" t="str">
        <f t="shared" si="23"/>
        <v>Mercredi</v>
      </c>
      <c r="C332" s="16">
        <f t="shared" si="22"/>
        <v>42334</v>
      </c>
      <c r="D332" s="15">
        <f t="shared" si="21"/>
        <v>0</v>
      </c>
      <c r="E332" s="24">
        <f>IFERROR((VLOOKUP(C332,Données!F342:M354,8,0)),VLOOKUP(B332,Horaires,2,0))</f>
        <v>0.32291666666666669</v>
      </c>
      <c r="F332" s="17"/>
      <c r="G332" s="17"/>
      <c r="H332" s="18"/>
      <c r="I332" s="17"/>
      <c r="J332" s="18"/>
      <c r="K332" s="18"/>
      <c r="L332" s="18"/>
      <c r="M332" s="18"/>
      <c r="N332" s="18"/>
      <c r="O332" s="18"/>
      <c r="P332" s="17"/>
      <c r="Q332" s="17"/>
    </row>
    <row r="333" spans="1:17">
      <c r="A333" s="35">
        <f t="shared" si="20"/>
        <v>2019</v>
      </c>
      <c r="B333" s="19" t="str">
        <f t="shared" si="23"/>
        <v>Jeudi</v>
      </c>
      <c r="C333" s="16">
        <f t="shared" si="22"/>
        <v>42335</v>
      </c>
      <c r="D333" s="15">
        <f t="shared" si="21"/>
        <v>0</v>
      </c>
      <c r="E333" s="24">
        <f>IFERROR((VLOOKUP(C333,Données!F343:M355,8,0)),VLOOKUP(B333,Horaires,2,0))</f>
        <v>0.32291666666666669</v>
      </c>
      <c r="F333" s="17"/>
      <c r="G333" s="17"/>
      <c r="H333" s="18"/>
      <c r="I333" s="17"/>
      <c r="J333" s="18"/>
      <c r="K333" s="18"/>
      <c r="L333" s="18"/>
      <c r="M333" s="18"/>
      <c r="N333" s="18"/>
      <c r="O333" s="18"/>
      <c r="P333" s="17"/>
      <c r="Q333" s="17"/>
    </row>
    <row r="334" spans="1:17">
      <c r="A334" s="35">
        <f t="shared" si="20"/>
        <v>2019</v>
      </c>
      <c r="B334" s="19" t="str">
        <f t="shared" si="23"/>
        <v>Vendredi</v>
      </c>
      <c r="C334" s="16">
        <f t="shared" si="22"/>
        <v>42336</v>
      </c>
      <c r="D334" s="15">
        <f t="shared" si="21"/>
        <v>0</v>
      </c>
      <c r="E334" s="24">
        <f>IFERROR((VLOOKUP(C334,Données!F344:M356,8,0)),VLOOKUP(B334,Horaires,2,0))</f>
        <v>0.16666666666666666</v>
      </c>
      <c r="F334" s="17"/>
      <c r="G334" s="17"/>
      <c r="H334" s="18"/>
      <c r="I334" s="17"/>
      <c r="J334" s="18"/>
      <c r="K334" s="18"/>
      <c r="L334" s="18"/>
      <c r="M334" s="18"/>
      <c r="N334" s="18"/>
      <c r="O334" s="18"/>
      <c r="P334" s="17"/>
      <c r="Q334" s="17"/>
    </row>
    <row r="335" spans="1:17">
      <c r="A335" s="35">
        <f t="shared" si="20"/>
        <v>2019</v>
      </c>
      <c r="B335" s="19" t="str">
        <f t="shared" si="23"/>
        <v>Samedi</v>
      </c>
      <c r="C335" s="16">
        <f t="shared" si="22"/>
        <v>42337</v>
      </c>
      <c r="D335" s="15">
        <f t="shared" si="21"/>
        <v>0</v>
      </c>
      <c r="E335" s="24">
        <f>IFERROR((VLOOKUP(C335,Données!F345:M357,8,0)),VLOOKUP(B335,Horaires,2,0))</f>
        <v>0</v>
      </c>
      <c r="F335" s="17"/>
      <c r="G335" s="17"/>
      <c r="H335" s="18"/>
      <c r="I335" s="17"/>
      <c r="J335" s="18"/>
      <c r="K335" s="18"/>
      <c r="L335" s="18"/>
      <c r="M335" s="18"/>
      <c r="N335" s="18"/>
      <c r="O335" s="18"/>
      <c r="P335" s="17"/>
      <c r="Q335" s="17"/>
    </row>
    <row r="336" spans="1:17">
      <c r="A336" s="35">
        <f t="shared" si="20"/>
        <v>2019</v>
      </c>
      <c r="B336" s="19" t="str">
        <f t="shared" si="23"/>
        <v>Dimanche</v>
      </c>
      <c r="C336" s="16">
        <f t="shared" si="22"/>
        <v>42338</v>
      </c>
      <c r="D336" s="15">
        <f t="shared" si="21"/>
        <v>0</v>
      </c>
      <c r="E336" s="24">
        <f>IFERROR((VLOOKUP(C336,Données!F346:M358,8,0)),VLOOKUP(B336,Horaires,2,0))</f>
        <v>0</v>
      </c>
      <c r="F336" s="17"/>
      <c r="G336" s="17"/>
      <c r="H336" s="18"/>
      <c r="I336" s="17"/>
      <c r="J336" s="18"/>
      <c r="K336" s="18"/>
      <c r="L336" s="18"/>
      <c r="M336" s="18"/>
      <c r="N336" s="18"/>
      <c r="O336" s="18"/>
      <c r="P336" s="17"/>
      <c r="Q336" s="17"/>
    </row>
    <row r="337" spans="1:17">
      <c r="A337" s="35">
        <f t="shared" si="20"/>
        <v>2019</v>
      </c>
      <c r="B337" s="19" t="str">
        <f t="shared" si="23"/>
        <v>Lundi</v>
      </c>
      <c r="C337" s="16">
        <f t="shared" si="22"/>
        <v>42339</v>
      </c>
      <c r="D337" s="15">
        <f t="shared" si="21"/>
        <v>0</v>
      </c>
      <c r="E337" s="24">
        <f>IFERROR((VLOOKUP(C337,Données!F347:M359,8,0)),VLOOKUP(B337,Horaires,2,0))</f>
        <v>0.32291666666666669</v>
      </c>
      <c r="F337" s="17"/>
      <c r="G337" s="17"/>
      <c r="H337" s="18"/>
      <c r="I337" s="17"/>
      <c r="J337" s="18"/>
      <c r="K337" s="18"/>
      <c r="L337" s="18"/>
      <c r="M337" s="18"/>
      <c r="N337" s="18"/>
      <c r="O337" s="18"/>
      <c r="P337" s="17"/>
      <c r="Q337" s="17"/>
    </row>
    <row r="338" spans="1:17">
      <c r="A338" s="35">
        <f t="shared" si="20"/>
        <v>2019</v>
      </c>
      <c r="B338" s="19" t="str">
        <f t="shared" si="23"/>
        <v>Mardi</v>
      </c>
      <c r="C338" s="16">
        <f t="shared" si="22"/>
        <v>42340</v>
      </c>
      <c r="D338" s="15">
        <f t="shared" si="21"/>
        <v>0</v>
      </c>
      <c r="E338" s="24">
        <f>IFERROR((VLOOKUP(C338,Données!F348:M360,8,0)),VLOOKUP(B338,Horaires,2,0))</f>
        <v>0.32291666666666669</v>
      </c>
      <c r="F338" s="17"/>
      <c r="G338" s="17"/>
      <c r="H338" s="18"/>
      <c r="I338" s="17"/>
      <c r="J338" s="18"/>
      <c r="K338" s="18"/>
      <c r="L338" s="18"/>
      <c r="M338" s="18"/>
      <c r="N338" s="18"/>
      <c r="O338" s="18"/>
      <c r="P338" s="17"/>
      <c r="Q338" s="17"/>
    </row>
    <row r="339" spans="1:17">
      <c r="A339" s="35">
        <f t="shared" si="20"/>
        <v>2019</v>
      </c>
      <c r="B339" s="19" t="str">
        <f t="shared" si="23"/>
        <v>Mercredi</v>
      </c>
      <c r="C339" s="16">
        <f t="shared" si="22"/>
        <v>42341</v>
      </c>
      <c r="D339" s="15">
        <f t="shared" si="21"/>
        <v>0</v>
      </c>
      <c r="E339" s="24">
        <f>IFERROR((VLOOKUP(C339,Données!F349:M361,8,0)),VLOOKUP(B339,Horaires,2,0))</f>
        <v>0.32291666666666669</v>
      </c>
      <c r="F339" s="17"/>
      <c r="G339" s="17"/>
      <c r="H339" s="18"/>
      <c r="I339" s="17"/>
      <c r="J339" s="18"/>
      <c r="K339" s="18"/>
      <c r="L339" s="18"/>
      <c r="M339" s="18"/>
      <c r="N339" s="18"/>
      <c r="O339" s="18"/>
      <c r="P339" s="17"/>
      <c r="Q339" s="17"/>
    </row>
    <row r="340" spans="1:17">
      <c r="A340" s="35">
        <f t="shared" si="20"/>
        <v>2019</v>
      </c>
      <c r="B340" s="19" t="str">
        <f t="shared" si="23"/>
        <v>Jeudi</v>
      </c>
      <c r="C340" s="16">
        <f t="shared" si="22"/>
        <v>42342</v>
      </c>
      <c r="D340" s="15">
        <f t="shared" si="21"/>
        <v>0</v>
      </c>
      <c r="E340" s="24">
        <f>IFERROR((VLOOKUP(C340,Données!F350:M362,8,0)),VLOOKUP(B340,Horaires,2,0))</f>
        <v>0.32291666666666669</v>
      </c>
      <c r="F340" s="17"/>
      <c r="G340" s="17"/>
      <c r="H340" s="18"/>
      <c r="I340" s="17"/>
      <c r="J340" s="18"/>
      <c r="K340" s="18"/>
      <c r="L340" s="18"/>
      <c r="M340" s="18"/>
      <c r="N340" s="18"/>
      <c r="O340" s="18"/>
      <c r="P340" s="17"/>
      <c r="Q340" s="17"/>
    </row>
    <row r="341" spans="1:17">
      <c r="A341" s="35">
        <f t="shared" si="20"/>
        <v>2019</v>
      </c>
      <c r="B341" s="19" t="str">
        <f t="shared" si="23"/>
        <v>Vendredi</v>
      </c>
      <c r="C341" s="16">
        <f t="shared" si="22"/>
        <v>42343</v>
      </c>
      <c r="D341" s="15">
        <f t="shared" si="21"/>
        <v>0</v>
      </c>
      <c r="E341" s="24">
        <f>IFERROR((VLOOKUP(C341,Données!F351:M363,8,0)),VLOOKUP(B341,Horaires,2,0))</f>
        <v>0.16666666666666666</v>
      </c>
      <c r="F341" s="17"/>
      <c r="G341" s="17"/>
      <c r="H341" s="18"/>
      <c r="I341" s="17"/>
      <c r="J341" s="18"/>
      <c r="K341" s="18"/>
      <c r="L341" s="18"/>
      <c r="M341" s="18"/>
      <c r="N341" s="18"/>
      <c r="O341" s="18"/>
      <c r="P341" s="17"/>
      <c r="Q341" s="17"/>
    </row>
    <row r="342" spans="1:17">
      <c r="A342" s="35">
        <f t="shared" si="20"/>
        <v>2019</v>
      </c>
      <c r="B342" s="19" t="str">
        <f t="shared" si="23"/>
        <v>Samedi</v>
      </c>
      <c r="C342" s="16">
        <f t="shared" si="22"/>
        <v>42344</v>
      </c>
      <c r="D342" s="15">
        <f t="shared" si="21"/>
        <v>0</v>
      </c>
      <c r="E342" s="24">
        <f>IFERROR((VLOOKUP(C342,Données!F352:M364,8,0)),VLOOKUP(B342,Horaires,2,0))</f>
        <v>0</v>
      </c>
      <c r="F342" s="17"/>
      <c r="G342" s="17"/>
      <c r="H342" s="18"/>
      <c r="I342" s="17"/>
      <c r="J342" s="18"/>
      <c r="K342" s="18"/>
      <c r="L342" s="18"/>
      <c r="M342" s="18"/>
      <c r="N342" s="18"/>
      <c r="O342" s="18"/>
      <c r="P342" s="17"/>
      <c r="Q342" s="17"/>
    </row>
    <row r="343" spans="1:17">
      <c r="A343" s="35">
        <f t="shared" si="20"/>
        <v>2019</v>
      </c>
      <c r="B343" s="19" t="str">
        <f t="shared" si="23"/>
        <v>Dimanche</v>
      </c>
      <c r="C343" s="16">
        <f t="shared" si="22"/>
        <v>42345</v>
      </c>
      <c r="D343" s="15">
        <f t="shared" si="21"/>
        <v>0</v>
      </c>
      <c r="E343" s="24">
        <f>IFERROR((VLOOKUP(C343,Données!F353:M365,8,0)),VLOOKUP(B343,Horaires,2,0))</f>
        <v>0</v>
      </c>
      <c r="F343" s="17"/>
      <c r="G343" s="17"/>
      <c r="H343" s="18"/>
      <c r="I343" s="17"/>
      <c r="J343" s="18"/>
      <c r="K343" s="18"/>
      <c r="L343" s="18"/>
      <c r="M343" s="18"/>
      <c r="N343" s="18"/>
      <c r="O343" s="18"/>
      <c r="P343" s="17"/>
      <c r="Q343" s="17"/>
    </row>
    <row r="344" spans="1:17">
      <c r="A344" s="35">
        <f t="shared" si="20"/>
        <v>2019</v>
      </c>
      <c r="B344" s="19" t="str">
        <f t="shared" si="23"/>
        <v>Lundi</v>
      </c>
      <c r="C344" s="16">
        <f t="shared" si="22"/>
        <v>42346</v>
      </c>
      <c r="D344" s="15">
        <f t="shared" si="21"/>
        <v>0</v>
      </c>
      <c r="E344" s="24">
        <f>IFERROR((VLOOKUP(C344,Données!F354:M366,8,0)),VLOOKUP(B344,Horaires,2,0))</f>
        <v>0.32291666666666669</v>
      </c>
      <c r="F344" s="17"/>
      <c r="G344" s="17"/>
      <c r="H344" s="18"/>
      <c r="I344" s="17"/>
      <c r="J344" s="18"/>
      <c r="K344" s="18"/>
      <c r="L344" s="18"/>
      <c r="M344" s="18"/>
      <c r="N344" s="18"/>
      <c r="O344" s="18"/>
      <c r="P344" s="17"/>
      <c r="Q344" s="17"/>
    </row>
    <row r="345" spans="1:17">
      <c r="A345" s="35">
        <f t="shared" si="20"/>
        <v>2019</v>
      </c>
      <c r="B345" s="19" t="str">
        <f t="shared" si="23"/>
        <v>Mardi</v>
      </c>
      <c r="C345" s="16">
        <f t="shared" si="22"/>
        <v>42347</v>
      </c>
      <c r="D345" s="15">
        <f t="shared" si="21"/>
        <v>0</v>
      </c>
      <c r="E345" s="24">
        <f>IFERROR((VLOOKUP(C345,Données!F355:M367,8,0)),VLOOKUP(B345,Horaires,2,0))</f>
        <v>0.32291666666666669</v>
      </c>
      <c r="F345" s="17"/>
      <c r="G345" s="17"/>
      <c r="H345" s="18"/>
      <c r="I345" s="17"/>
      <c r="J345" s="18"/>
      <c r="K345" s="18"/>
      <c r="L345" s="18"/>
      <c r="M345" s="18"/>
      <c r="N345" s="18"/>
      <c r="O345" s="18"/>
      <c r="P345" s="17"/>
      <c r="Q345" s="17"/>
    </row>
    <row r="346" spans="1:17">
      <c r="A346" s="35">
        <f t="shared" si="20"/>
        <v>2019</v>
      </c>
      <c r="B346" s="19" t="str">
        <f t="shared" si="23"/>
        <v>Mercredi</v>
      </c>
      <c r="C346" s="16">
        <f t="shared" si="22"/>
        <v>42348</v>
      </c>
      <c r="D346" s="15">
        <f t="shared" si="21"/>
        <v>0</v>
      </c>
      <c r="E346" s="24">
        <f>IFERROR((VLOOKUP(C346,Données!F356:M368,8,0)),VLOOKUP(B346,Horaires,2,0))</f>
        <v>0.32291666666666669</v>
      </c>
      <c r="F346" s="17"/>
      <c r="G346" s="17"/>
      <c r="H346" s="18"/>
      <c r="I346" s="17"/>
      <c r="J346" s="18"/>
      <c r="K346" s="18"/>
      <c r="L346" s="18"/>
      <c r="M346" s="18"/>
      <c r="N346" s="18"/>
      <c r="O346" s="18"/>
      <c r="P346" s="17"/>
      <c r="Q346" s="17"/>
    </row>
    <row r="347" spans="1:17">
      <c r="A347" s="35">
        <f t="shared" si="20"/>
        <v>2019</v>
      </c>
      <c r="B347" s="19" t="str">
        <f t="shared" si="23"/>
        <v>Jeudi</v>
      </c>
      <c r="C347" s="16">
        <f t="shared" si="22"/>
        <v>42349</v>
      </c>
      <c r="D347" s="15">
        <f t="shared" si="21"/>
        <v>0</v>
      </c>
      <c r="E347" s="24">
        <f>IFERROR((VLOOKUP(C347,Données!F357:M369,8,0)),VLOOKUP(B347,Horaires,2,0))</f>
        <v>0.32291666666666669</v>
      </c>
      <c r="F347" s="17"/>
      <c r="G347" s="17"/>
      <c r="H347" s="18"/>
      <c r="I347" s="17"/>
      <c r="J347" s="18"/>
      <c r="K347" s="18"/>
      <c r="L347" s="18"/>
      <c r="M347" s="18"/>
      <c r="N347" s="18"/>
      <c r="O347" s="18"/>
      <c r="P347" s="17"/>
      <c r="Q347" s="17"/>
    </row>
    <row r="348" spans="1:17">
      <c r="A348" s="35">
        <f t="shared" si="20"/>
        <v>2019</v>
      </c>
      <c r="B348" s="19" t="str">
        <f t="shared" si="23"/>
        <v>Vendredi</v>
      </c>
      <c r="C348" s="16">
        <f t="shared" si="22"/>
        <v>42350</v>
      </c>
      <c r="D348" s="15">
        <f t="shared" si="21"/>
        <v>0</v>
      </c>
      <c r="E348" s="24">
        <f>IFERROR((VLOOKUP(C348,Données!F358:M370,8,0)),VLOOKUP(B348,Horaires,2,0))</f>
        <v>0.16666666666666666</v>
      </c>
      <c r="F348" s="17"/>
      <c r="G348" s="17"/>
      <c r="H348" s="18"/>
      <c r="I348" s="17"/>
      <c r="J348" s="18"/>
      <c r="K348" s="18"/>
      <c r="L348" s="18"/>
      <c r="M348" s="18"/>
      <c r="N348" s="18"/>
      <c r="O348" s="18"/>
      <c r="P348" s="17"/>
      <c r="Q348" s="17"/>
    </row>
    <row r="349" spans="1:17">
      <c r="A349" s="35">
        <f t="shared" si="20"/>
        <v>2019</v>
      </c>
      <c r="B349" s="19" t="str">
        <f t="shared" si="23"/>
        <v>Samedi</v>
      </c>
      <c r="C349" s="16">
        <f t="shared" si="22"/>
        <v>42351</v>
      </c>
      <c r="D349" s="15">
        <f t="shared" si="21"/>
        <v>0</v>
      </c>
      <c r="E349" s="24">
        <f>IFERROR((VLOOKUP(C349,Données!F359:M371,8,0)),VLOOKUP(B349,Horaires,2,0))</f>
        <v>0</v>
      </c>
      <c r="F349" s="17"/>
      <c r="G349" s="17"/>
      <c r="H349" s="18"/>
      <c r="I349" s="17"/>
      <c r="J349" s="18"/>
      <c r="K349" s="18"/>
      <c r="L349" s="18"/>
      <c r="M349" s="18"/>
      <c r="N349" s="18"/>
      <c r="O349" s="18"/>
      <c r="P349" s="17"/>
      <c r="Q349" s="17"/>
    </row>
    <row r="350" spans="1:17">
      <c r="A350" s="35">
        <f t="shared" si="20"/>
        <v>2019</v>
      </c>
      <c r="B350" s="19" t="str">
        <f t="shared" si="23"/>
        <v>Dimanche</v>
      </c>
      <c r="C350" s="16">
        <f t="shared" si="22"/>
        <v>42352</v>
      </c>
      <c r="D350" s="15">
        <f t="shared" si="21"/>
        <v>0</v>
      </c>
      <c r="E350" s="24">
        <f>IFERROR((VLOOKUP(C350,Données!F360:M372,8,0)),VLOOKUP(B350,Horaires,2,0))</f>
        <v>0</v>
      </c>
      <c r="F350" s="17"/>
      <c r="G350" s="17"/>
      <c r="H350" s="18"/>
      <c r="I350" s="17"/>
      <c r="J350" s="18"/>
      <c r="K350" s="18"/>
      <c r="L350" s="18"/>
      <c r="M350" s="18"/>
      <c r="N350" s="18"/>
      <c r="O350" s="18"/>
      <c r="P350" s="17"/>
      <c r="Q350" s="17"/>
    </row>
    <row r="351" spans="1:17">
      <c r="A351" s="35">
        <f t="shared" si="20"/>
        <v>2019</v>
      </c>
      <c r="B351" s="19" t="str">
        <f t="shared" si="23"/>
        <v>Lundi</v>
      </c>
      <c r="C351" s="16">
        <f t="shared" si="22"/>
        <v>42353</v>
      </c>
      <c r="D351" s="15">
        <f t="shared" si="21"/>
        <v>0</v>
      </c>
      <c r="E351" s="24">
        <f>IFERROR((VLOOKUP(C351,Données!F361:M373,8,0)),VLOOKUP(B351,Horaires,2,0))</f>
        <v>0.32291666666666669</v>
      </c>
      <c r="F351" s="17"/>
      <c r="G351" s="17"/>
      <c r="H351" s="18"/>
      <c r="I351" s="17"/>
      <c r="J351" s="18"/>
      <c r="K351" s="18"/>
      <c r="L351" s="18"/>
      <c r="M351" s="18"/>
      <c r="N351" s="18"/>
      <c r="O351" s="18"/>
      <c r="P351" s="17"/>
      <c r="Q351" s="17"/>
    </row>
    <row r="352" spans="1:17">
      <c r="A352" s="35">
        <f t="shared" si="20"/>
        <v>2019</v>
      </c>
      <c r="B352" s="19" t="str">
        <f t="shared" si="23"/>
        <v>Mardi</v>
      </c>
      <c r="C352" s="16">
        <f t="shared" si="22"/>
        <v>42354</v>
      </c>
      <c r="D352" s="15">
        <f t="shared" si="21"/>
        <v>0</v>
      </c>
      <c r="E352" s="24">
        <f>IFERROR((VLOOKUP(C352,Données!F362:M374,8,0)),VLOOKUP(B352,Horaires,2,0))</f>
        <v>0.32291666666666669</v>
      </c>
      <c r="F352" s="17"/>
      <c r="G352" s="17"/>
      <c r="H352" s="18"/>
      <c r="I352" s="17"/>
      <c r="J352" s="18"/>
      <c r="K352" s="18"/>
      <c r="L352" s="18"/>
      <c r="M352" s="18"/>
      <c r="N352" s="18"/>
      <c r="O352" s="18"/>
      <c r="P352" s="17"/>
      <c r="Q352" s="17"/>
    </row>
    <row r="353" spans="1:17">
      <c r="A353" s="35">
        <f t="shared" si="20"/>
        <v>2019</v>
      </c>
      <c r="B353" s="19" t="str">
        <f t="shared" si="23"/>
        <v>Mercredi</v>
      </c>
      <c r="C353" s="16">
        <f t="shared" si="22"/>
        <v>42355</v>
      </c>
      <c r="D353" s="15">
        <f t="shared" si="21"/>
        <v>0</v>
      </c>
      <c r="E353" s="24">
        <f>IFERROR((VLOOKUP(C353,Données!F363:M375,8,0)),VLOOKUP(B353,Horaires,2,0))</f>
        <v>0.32291666666666669</v>
      </c>
      <c r="F353" s="17"/>
      <c r="G353" s="17"/>
      <c r="H353" s="18"/>
      <c r="I353" s="17"/>
      <c r="J353" s="18"/>
      <c r="K353" s="18"/>
      <c r="L353" s="18"/>
      <c r="M353" s="18"/>
      <c r="N353" s="18"/>
      <c r="O353" s="18"/>
      <c r="P353" s="17"/>
      <c r="Q353" s="17"/>
    </row>
    <row r="354" spans="1:17">
      <c r="A354" s="35">
        <f t="shared" si="20"/>
        <v>2019</v>
      </c>
      <c r="B354" s="19" t="str">
        <f t="shared" si="23"/>
        <v>Jeudi</v>
      </c>
      <c r="C354" s="16">
        <f t="shared" si="22"/>
        <v>42356</v>
      </c>
      <c r="D354" s="15">
        <f t="shared" si="21"/>
        <v>0</v>
      </c>
      <c r="E354" s="24">
        <f>IFERROR((VLOOKUP(C354,Données!F364:M376,8,0)),VLOOKUP(B354,Horaires,2,0))</f>
        <v>0.32291666666666669</v>
      </c>
      <c r="F354" s="17"/>
      <c r="G354" s="17"/>
      <c r="H354" s="18"/>
      <c r="I354" s="17"/>
      <c r="J354" s="18"/>
      <c r="K354" s="18"/>
      <c r="L354" s="18"/>
      <c r="M354" s="18"/>
      <c r="N354" s="18"/>
      <c r="O354" s="18"/>
      <c r="P354" s="17"/>
      <c r="Q354" s="17"/>
    </row>
    <row r="355" spans="1:17">
      <c r="A355" s="35">
        <f t="shared" si="20"/>
        <v>2019</v>
      </c>
      <c r="B355" s="19" t="str">
        <f t="shared" si="23"/>
        <v>Vendredi</v>
      </c>
      <c r="C355" s="16">
        <f t="shared" si="22"/>
        <v>42357</v>
      </c>
      <c r="D355" s="15">
        <f t="shared" si="21"/>
        <v>0</v>
      </c>
      <c r="E355" s="24">
        <f>IFERROR((VLOOKUP(C355,Données!F365:M377,8,0)),VLOOKUP(B355,Horaires,2,0))</f>
        <v>0.16666666666666666</v>
      </c>
      <c r="F355" s="17"/>
      <c r="G355" s="17"/>
      <c r="H355" s="18"/>
      <c r="I355" s="17"/>
      <c r="J355" s="18"/>
      <c r="K355" s="18"/>
      <c r="L355" s="18"/>
      <c r="M355" s="18"/>
      <c r="N355" s="18"/>
      <c r="O355" s="18"/>
      <c r="P355" s="17"/>
      <c r="Q355" s="17"/>
    </row>
    <row r="356" spans="1:17">
      <c r="A356" s="35">
        <f t="shared" si="20"/>
        <v>2019</v>
      </c>
      <c r="B356" s="19" t="str">
        <f t="shared" si="23"/>
        <v>Samedi</v>
      </c>
      <c r="C356" s="16">
        <f t="shared" si="22"/>
        <v>42358</v>
      </c>
      <c r="D356" s="15">
        <f t="shared" si="21"/>
        <v>0</v>
      </c>
      <c r="E356" s="24">
        <f>IFERROR((VLOOKUP(C356,Données!F366:M378,8,0)),VLOOKUP(B356,Horaires,2,0))</f>
        <v>0</v>
      </c>
      <c r="F356" s="17"/>
      <c r="G356" s="17"/>
      <c r="H356" s="18"/>
      <c r="I356" s="17"/>
      <c r="J356" s="18"/>
      <c r="K356" s="18"/>
      <c r="L356" s="18"/>
      <c r="M356" s="18"/>
      <c r="N356" s="18"/>
      <c r="O356" s="18"/>
      <c r="P356" s="17"/>
      <c r="Q356" s="17"/>
    </row>
    <row r="357" spans="1:17">
      <c r="A357" s="35">
        <f t="shared" si="20"/>
        <v>2019</v>
      </c>
      <c r="B357" s="19" t="str">
        <f t="shared" si="23"/>
        <v>Dimanche</v>
      </c>
      <c r="C357" s="16">
        <f t="shared" si="22"/>
        <v>42359</v>
      </c>
      <c r="D357" s="15">
        <f t="shared" si="21"/>
        <v>0</v>
      </c>
      <c r="E357" s="24">
        <f>IFERROR((VLOOKUP(C357,Données!F367:M379,8,0)),VLOOKUP(B357,Horaires,2,0))</f>
        <v>0</v>
      </c>
      <c r="F357" s="17"/>
      <c r="G357" s="17"/>
      <c r="H357" s="18"/>
      <c r="I357" s="17"/>
      <c r="J357" s="18"/>
      <c r="K357" s="18"/>
      <c r="L357" s="18"/>
      <c r="M357" s="18"/>
      <c r="N357" s="18"/>
      <c r="O357" s="18"/>
      <c r="P357" s="17"/>
      <c r="Q357" s="17"/>
    </row>
    <row r="358" spans="1:17">
      <c r="A358" s="35">
        <f t="shared" si="20"/>
        <v>2019</v>
      </c>
      <c r="B358" s="19" t="str">
        <f t="shared" si="23"/>
        <v>Lundi</v>
      </c>
      <c r="C358" s="16">
        <f t="shared" si="22"/>
        <v>42360</v>
      </c>
      <c r="D358" s="15">
        <f t="shared" si="21"/>
        <v>0</v>
      </c>
      <c r="E358" s="24">
        <f>IFERROR((VLOOKUP(C358,Données!F368:M380,8,0)),VLOOKUP(B358,Horaires,2,0))</f>
        <v>0.32291666666666669</v>
      </c>
      <c r="F358" s="17"/>
      <c r="G358" s="17"/>
      <c r="H358" s="18"/>
      <c r="I358" s="17"/>
      <c r="J358" s="18"/>
      <c r="K358" s="18"/>
      <c r="L358" s="18"/>
      <c r="M358" s="18"/>
      <c r="N358" s="18"/>
      <c r="O358" s="18"/>
      <c r="P358" s="17"/>
      <c r="Q358" s="17"/>
    </row>
    <row r="359" spans="1:17">
      <c r="A359" s="35">
        <f t="shared" si="20"/>
        <v>2019</v>
      </c>
      <c r="B359" s="19" t="str">
        <f t="shared" si="23"/>
        <v>Mardi</v>
      </c>
      <c r="C359" s="16">
        <f t="shared" si="22"/>
        <v>42361</v>
      </c>
      <c r="D359" s="15">
        <f t="shared" si="21"/>
        <v>0</v>
      </c>
      <c r="E359" s="24">
        <f>IFERROR((VLOOKUP(C359,Données!F369:M381,8,0)),VLOOKUP(B359,Horaires,2,0))</f>
        <v>0.32291666666666669</v>
      </c>
      <c r="F359" s="17"/>
      <c r="G359" s="17"/>
      <c r="H359" s="18"/>
      <c r="I359" s="17"/>
      <c r="J359" s="18"/>
      <c r="K359" s="18"/>
      <c r="L359" s="18"/>
      <c r="M359" s="18"/>
      <c r="N359" s="18"/>
      <c r="O359" s="18"/>
      <c r="P359" s="17"/>
      <c r="Q359" s="17"/>
    </row>
    <row r="360" spans="1:17">
      <c r="A360" s="35">
        <f t="shared" si="20"/>
        <v>2019</v>
      </c>
      <c r="B360" s="19" t="str">
        <f t="shared" si="23"/>
        <v>Mercredi</v>
      </c>
      <c r="C360" s="16">
        <f t="shared" si="22"/>
        <v>42362</v>
      </c>
      <c r="D360" s="15">
        <f t="shared" si="21"/>
        <v>0</v>
      </c>
      <c r="E360" s="24">
        <f>IFERROR((VLOOKUP(C360,Données!F370:M382,8,0)),VLOOKUP(B360,Horaires,2,0))</f>
        <v>0.32291666666666669</v>
      </c>
      <c r="F360" s="17"/>
      <c r="G360" s="17"/>
      <c r="H360" s="18"/>
      <c r="I360" s="17"/>
      <c r="J360" s="18"/>
      <c r="K360" s="18"/>
      <c r="L360" s="18"/>
      <c r="M360" s="18"/>
      <c r="N360" s="18"/>
      <c r="O360" s="18"/>
      <c r="P360" s="17"/>
      <c r="Q360" s="17"/>
    </row>
    <row r="361" spans="1:17">
      <c r="A361" s="35">
        <f t="shared" si="20"/>
        <v>2019</v>
      </c>
      <c r="B361" s="19" t="str">
        <f t="shared" si="23"/>
        <v>Jeudi</v>
      </c>
      <c r="C361" s="16">
        <f t="shared" si="22"/>
        <v>42363</v>
      </c>
      <c r="D361" s="15">
        <f t="shared" si="21"/>
        <v>0</v>
      </c>
      <c r="E361" s="24">
        <f>IFERROR((VLOOKUP(C361,Données!F371:M383,8,0)),VLOOKUP(B361,Horaires,2,0))</f>
        <v>0.32291666666666669</v>
      </c>
      <c r="F361" s="17"/>
      <c r="G361" s="17"/>
      <c r="H361" s="18"/>
      <c r="I361" s="17"/>
      <c r="J361" s="18"/>
      <c r="K361" s="18"/>
      <c r="L361" s="18"/>
      <c r="M361" s="18"/>
      <c r="N361" s="18"/>
      <c r="O361" s="18"/>
      <c r="P361" s="17"/>
      <c r="Q361" s="17"/>
    </row>
    <row r="362" spans="1:17">
      <c r="A362" s="35">
        <f t="shared" si="20"/>
        <v>2019</v>
      </c>
      <c r="B362" s="19" t="str">
        <f t="shared" si="23"/>
        <v>Vendredi</v>
      </c>
      <c r="C362" s="16">
        <f t="shared" si="22"/>
        <v>42364</v>
      </c>
      <c r="D362" s="15">
        <f t="shared" si="21"/>
        <v>0</v>
      </c>
      <c r="E362" s="24">
        <f>IFERROR((VLOOKUP(C362,Données!F372:M384,8,0)),VLOOKUP(B362,Horaires,2,0))</f>
        <v>0.16666666666666666</v>
      </c>
      <c r="F362" s="17"/>
      <c r="G362" s="17"/>
      <c r="H362" s="18"/>
      <c r="I362" s="17"/>
      <c r="J362" s="18"/>
      <c r="K362" s="18"/>
      <c r="L362" s="18"/>
      <c r="M362" s="18"/>
      <c r="N362" s="18"/>
      <c r="O362" s="18"/>
      <c r="P362" s="17"/>
      <c r="Q362" s="17"/>
    </row>
    <row r="363" spans="1:17">
      <c r="A363" s="35">
        <f t="shared" si="20"/>
        <v>2019</v>
      </c>
      <c r="B363" s="19" t="str">
        <f t="shared" si="23"/>
        <v>Samedi</v>
      </c>
      <c r="C363" s="16">
        <f t="shared" si="22"/>
        <v>42365</v>
      </c>
      <c r="D363" s="15">
        <f t="shared" si="21"/>
        <v>0</v>
      </c>
      <c r="E363" s="24">
        <f>IFERROR((VLOOKUP(C363,Données!F373:M385,8,0)),VLOOKUP(B363,Horaires,2,0))</f>
        <v>0</v>
      </c>
      <c r="F363" s="17"/>
      <c r="G363" s="17"/>
      <c r="H363" s="18"/>
      <c r="I363" s="17"/>
      <c r="J363" s="18"/>
      <c r="K363" s="18"/>
      <c r="L363" s="18"/>
      <c r="M363" s="18"/>
      <c r="N363" s="18"/>
      <c r="O363" s="18"/>
      <c r="P363" s="17"/>
      <c r="Q363" s="17"/>
    </row>
    <row r="364" spans="1:17">
      <c r="A364" s="35">
        <f t="shared" si="20"/>
        <v>2019</v>
      </c>
      <c r="B364" s="19" t="str">
        <f t="shared" si="23"/>
        <v>Dimanche</v>
      </c>
      <c r="C364" s="16">
        <f t="shared" si="22"/>
        <v>42366</v>
      </c>
      <c r="D364" s="15">
        <f t="shared" si="21"/>
        <v>0</v>
      </c>
      <c r="E364" s="24">
        <f>IFERROR((VLOOKUP(C364,Données!F374:M386,8,0)),VLOOKUP(B364,Horaires,2,0))</f>
        <v>0</v>
      </c>
      <c r="F364" s="17"/>
      <c r="G364" s="17"/>
      <c r="H364" s="18"/>
      <c r="I364" s="17"/>
      <c r="J364" s="18"/>
      <c r="K364" s="18"/>
      <c r="L364" s="18"/>
      <c r="M364" s="18"/>
      <c r="N364" s="18"/>
      <c r="O364" s="18"/>
      <c r="P364" s="17"/>
      <c r="Q364" s="17"/>
    </row>
    <row r="365" spans="1:17">
      <c r="A365" s="35">
        <f t="shared" si="20"/>
        <v>2019</v>
      </c>
      <c r="B365" s="19" t="str">
        <f t="shared" si="23"/>
        <v>Lundi</v>
      </c>
      <c r="C365" s="16">
        <f t="shared" si="22"/>
        <v>42367</v>
      </c>
      <c r="D365" s="15">
        <f t="shared" si="21"/>
        <v>0</v>
      </c>
      <c r="E365" s="24">
        <f>IFERROR((VLOOKUP(C365,Données!F375:M387,8,0)),VLOOKUP(B365,Horaires,2,0))</f>
        <v>0.32291666666666669</v>
      </c>
      <c r="F365" s="17"/>
      <c r="G365" s="17"/>
      <c r="H365" s="18"/>
      <c r="I365" s="17"/>
      <c r="J365" s="18"/>
      <c r="K365" s="18"/>
      <c r="L365" s="18"/>
      <c r="M365" s="18"/>
      <c r="N365" s="18"/>
      <c r="O365" s="18"/>
      <c r="P365" s="17"/>
      <c r="Q365" s="17"/>
    </row>
    <row r="366" spans="1:17">
      <c r="A366" s="35">
        <f t="shared" si="20"/>
        <v>2019</v>
      </c>
      <c r="B366" s="19" t="str">
        <f t="shared" si="23"/>
        <v>Mardi</v>
      </c>
      <c r="C366" s="16">
        <f t="shared" si="22"/>
        <v>42368</v>
      </c>
      <c r="D366" s="15">
        <f t="shared" si="21"/>
        <v>0</v>
      </c>
      <c r="E366" s="24">
        <f>IFERROR((VLOOKUP(C366,Données!F376:M388,8,0)),VLOOKUP(B366,Horaires,2,0))</f>
        <v>0.32291666666666669</v>
      </c>
      <c r="F366" s="17"/>
      <c r="G366" s="17"/>
      <c r="H366" s="18"/>
      <c r="I366" s="17"/>
      <c r="J366" s="18"/>
      <c r="K366" s="18"/>
      <c r="L366" s="18"/>
      <c r="M366" s="18"/>
      <c r="N366" s="18"/>
      <c r="O366" s="18"/>
      <c r="P366" s="17"/>
      <c r="Q366" s="17"/>
    </row>
    <row r="367" spans="1:17" ht="18.75">
      <c r="A367" s="53" t="s">
        <v>45</v>
      </c>
      <c r="B367" s="53"/>
      <c r="C367" s="53"/>
      <c r="D367" s="53"/>
      <c r="E367" s="24" t="e">
        <f>IFERROR((VLOOKUP(C367,Données!F377:M389,8,0)),VLOOKUP(B367,Horaires,2,0))</f>
        <v>#N/A</v>
      </c>
      <c r="F367" s="36">
        <f t="shared" ref="F367:Q367" si="24">SUM(F2:F366)</f>
        <v>0</v>
      </c>
      <c r="G367" s="36">
        <f t="shared" si="24"/>
        <v>0</v>
      </c>
      <c r="H367" s="36">
        <f t="shared" si="24"/>
        <v>0</v>
      </c>
      <c r="I367" s="36">
        <f t="shared" si="24"/>
        <v>0</v>
      </c>
      <c r="J367" s="36">
        <f t="shared" si="24"/>
        <v>0</v>
      </c>
      <c r="K367" s="36">
        <f t="shared" si="24"/>
        <v>0</v>
      </c>
      <c r="L367" s="36">
        <f t="shared" si="24"/>
        <v>0</v>
      </c>
      <c r="M367" s="36">
        <f t="shared" si="24"/>
        <v>0</v>
      </c>
      <c r="N367" s="36">
        <f t="shared" si="24"/>
        <v>0</v>
      </c>
      <c r="O367" s="36">
        <f t="shared" si="24"/>
        <v>0</v>
      </c>
      <c r="P367" s="36">
        <f t="shared" si="24"/>
        <v>0</v>
      </c>
      <c r="Q367" s="36">
        <f t="shared" si="24"/>
        <v>0</v>
      </c>
    </row>
  </sheetData>
  <mergeCells count="1">
    <mergeCell ref="A367:D367"/>
  </mergeCells>
  <conditionalFormatting sqref="B2:B366 D2:D366">
    <cfRule type="expression" dxfId="200" priority="63">
      <formula>$P2&lt;&gt;""</formula>
    </cfRule>
  </conditionalFormatting>
  <conditionalFormatting sqref="I2:Q32 B2:G32 B33:E91 K33:M91 O33:Q91 K92:Q121 K122:M135 O122:Q135 I92:I213 K136:Q204 K205:M213 I214:M223 O205:Q223 I224:I244 K224:Q244 I61:J91 I245:Q305 I306:I335 M306:Q335 K306:K335 B92:G366 I336:Q366 E3:E367">
    <cfRule type="expression" dxfId="199" priority="64">
      <formula>$B2="Dimanche"</formula>
    </cfRule>
  </conditionalFormatting>
  <conditionalFormatting sqref="H2:H60 H92:H366">
    <cfRule type="expression" dxfId="198" priority="60">
      <formula>$B2="Dimanche"</formula>
    </cfRule>
    <cfRule type="expression" dxfId="197" priority="61">
      <formula>$B2="Samedi"</formula>
    </cfRule>
  </conditionalFormatting>
  <conditionalFormatting sqref="I2:Q32 B2:G32 B33:E91 K33:M91 O33:Q91 K92:Q121 K122:M135 O122:Q135 I92:I213 K136:Q204 K205:M213 I214:M223 O205:Q223 I224:I244 K224:Q244 I245:Q305 I306:I335 M306:Q335 K306:K335 B92:G366 I336:Q366 E3:E367">
    <cfRule type="expression" dxfId="196" priority="67">
      <formula>$B2="Samedi"</formula>
    </cfRule>
  </conditionalFormatting>
  <conditionalFormatting sqref="B2:Q32 H33:H60 B33:E91 K33:M91 O33:Q91 K92:Q121 K122:M135 O122:Q135 B92:I213 K136:Q204 K205:M213 B214:M223 O205:Q223 B224:I244 K224:Q244 B245:Q305 B306:I335 M306:Q335 K306:K335 B336:Q366 E3:E367">
    <cfRule type="expression" dxfId="195" priority="66">
      <formula>COUNTIF(Jours_fériés,$C2)=1</formula>
    </cfRule>
  </conditionalFormatting>
  <conditionalFormatting sqref="F34:G60">
    <cfRule type="expression" dxfId="194" priority="58">
      <formula>$B34="Dimanche"</formula>
    </cfRule>
    <cfRule type="expression" dxfId="193" priority="59">
      <formula>$B34="Samedi"</formula>
    </cfRule>
  </conditionalFormatting>
  <conditionalFormatting sqref="F33:G33 I61:J91">
    <cfRule type="expression" dxfId="192" priority="55">
      <formula>COUNTIF(Jours_fériés,$C33)=1</formula>
    </cfRule>
    <cfRule type="expression" dxfId="191" priority="57">
      <formula>$B33="Samedi"</formula>
    </cfRule>
  </conditionalFormatting>
  <conditionalFormatting sqref="F33:G33">
    <cfRule type="expression" dxfId="190" priority="56">
      <formula>$B33="Dimanche"</formula>
    </cfRule>
  </conditionalFormatting>
  <conditionalFormatting sqref="I34:J60">
    <cfRule type="expression" dxfId="189" priority="53">
      <formula>$B34="Dimanche"</formula>
    </cfRule>
    <cfRule type="expression" dxfId="188" priority="54">
      <formula>$B34="Samedi"</formula>
    </cfRule>
  </conditionalFormatting>
  <conditionalFormatting sqref="I33:J33">
    <cfRule type="expression" dxfId="187" priority="50">
      <formula>COUNTIF(Jours_fériés,$C33)=1</formula>
    </cfRule>
    <cfRule type="expression" dxfId="186" priority="52">
      <formula>$B33="Samedi"</formula>
    </cfRule>
  </conditionalFormatting>
  <conditionalFormatting sqref="I33:J33">
    <cfRule type="expression" dxfId="185" priority="51">
      <formula>$B33="Dimanche"</formula>
    </cfRule>
  </conditionalFormatting>
  <conditionalFormatting sqref="F61:G91">
    <cfRule type="expression" dxfId="184" priority="47">
      <formula>COUNTIF(Jours_fériés,$C61)=1</formula>
    </cfRule>
    <cfRule type="expression" dxfId="183" priority="49">
      <formula>$B61="Samedi"</formula>
    </cfRule>
  </conditionalFormatting>
  <conditionalFormatting sqref="F61:G91">
    <cfRule type="expression" dxfId="182" priority="48">
      <formula>$B61="Dimanche"</formula>
    </cfRule>
  </conditionalFormatting>
  <conditionalFormatting sqref="H61:H91">
    <cfRule type="expression" dxfId="181" priority="44">
      <formula>$B61="Dimanche"</formula>
    </cfRule>
    <cfRule type="expression" dxfId="180" priority="45">
      <formula>$B61="Samedi"</formula>
    </cfRule>
  </conditionalFormatting>
  <conditionalFormatting sqref="H61:H91">
    <cfRule type="expression" dxfId="179" priority="46">
      <formula>COUNTIF(Jours_fériés,$C61)=1</formula>
    </cfRule>
  </conditionalFormatting>
  <conditionalFormatting sqref="N34:N60">
    <cfRule type="expression" dxfId="178" priority="42">
      <formula>$B34="Dimanche"</formula>
    </cfRule>
    <cfRule type="expression" dxfId="177" priority="43">
      <formula>$B34="Samedi"</formula>
    </cfRule>
  </conditionalFormatting>
  <conditionalFormatting sqref="N33">
    <cfRule type="expression" dxfId="176" priority="39">
      <formula>COUNTIF(Jours_fériés,$C33)=1</formula>
    </cfRule>
    <cfRule type="expression" dxfId="175" priority="41">
      <formula>$B33="Samedi"</formula>
    </cfRule>
  </conditionalFormatting>
  <conditionalFormatting sqref="N33">
    <cfRule type="expression" dxfId="174" priority="40">
      <formula>$B33="Dimanche"</formula>
    </cfRule>
  </conditionalFormatting>
  <conditionalFormatting sqref="N61:N91">
    <cfRule type="expression" dxfId="173" priority="36">
      <formula>COUNTIF(Jours_fériés,$C61)=1</formula>
    </cfRule>
    <cfRule type="expression" dxfId="172" priority="38">
      <formula>$B61="Samedi"</formula>
    </cfRule>
  </conditionalFormatting>
  <conditionalFormatting sqref="N61:N91">
    <cfRule type="expression" dxfId="171" priority="37">
      <formula>$B61="Dimanche"</formula>
    </cfRule>
  </conditionalFormatting>
  <conditionalFormatting sqref="J92:J121">
    <cfRule type="expression" dxfId="170" priority="33">
      <formula>$B92="Dimanche"</formula>
    </cfRule>
    <cfRule type="expression" dxfId="169" priority="34">
      <formula>$B92="Samedi"</formula>
    </cfRule>
  </conditionalFormatting>
  <conditionalFormatting sqref="J92:J121">
    <cfRule type="expression" dxfId="168" priority="35">
      <formula>COUNTIF(Jours_fériés,$C92)=1</formula>
    </cfRule>
  </conditionalFormatting>
  <conditionalFormatting sqref="J122:J152">
    <cfRule type="expression" dxfId="167" priority="30">
      <formula>$B122="Dimanche"</formula>
    </cfRule>
    <cfRule type="expression" dxfId="166" priority="31">
      <formula>$B122="Samedi"</formula>
    </cfRule>
  </conditionalFormatting>
  <conditionalFormatting sqref="J122:J152">
    <cfRule type="expression" dxfId="165" priority="32">
      <formula>COUNTIF(Jours_fériés,$C122)=1</formula>
    </cfRule>
  </conditionalFormatting>
  <conditionalFormatting sqref="J224:J244">
    <cfRule type="expression" dxfId="164" priority="9">
      <formula>$B224="Dimanche"</formula>
    </cfRule>
    <cfRule type="expression" dxfId="163" priority="10">
      <formula>$B224="Samedi"</formula>
    </cfRule>
  </conditionalFormatting>
  <conditionalFormatting sqref="N122:N135">
    <cfRule type="expression" dxfId="162" priority="27">
      <formula>$B122="Dimanche"</formula>
    </cfRule>
    <cfRule type="expression" dxfId="161" priority="28">
      <formula>$B122="Samedi"</formula>
    </cfRule>
  </conditionalFormatting>
  <conditionalFormatting sqref="N122:N135">
    <cfRule type="expression" dxfId="160" priority="29">
      <formula>COUNTIF(Jours_fériés,$C122)=1</formula>
    </cfRule>
  </conditionalFormatting>
  <conditionalFormatting sqref="J153:J182">
    <cfRule type="expression" dxfId="159" priority="24">
      <formula>$B153="Dimanche"</formula>
    </cfRule>
    <cfRule type="expression" dxfId="158" priority="25">
      <formula>$B153="Samedi"</formula>
    </cfRule>
  </conditionalFormatting>
  <conditionalFormatting sqref="J153:J182">
    <cfRule type="expression" dxfId="157" priority="26">
      <formula>COUNTIF(Jours_fériés,$C153)=1</formula>
    </cfRule>
  </conditionalFormatting>
  <conditionalFormatting sqref="J183:J213">
    <cfRule type="expression" dxfId="156" priority="21">
      <formula>$B183="Dimanche"</formula>
    </cfRule>
    <cfRule type="expression" dxfId="155" priority="22">
      <formula>$B183="Samedi"</formula>
    </cfRule>
  </conditionalFormatting>
  <conditionalFormatting sqref="J183:J213">
    <cfRule type="expression" dxfId="154" priority="23">
      <formula>COUNTIF(Jours_fériés,$C183)=1</formula>
    </cfRule>
  </conditionalFormatting>
  <conditionalFormatting sqref="N210:N213">
    <cfRule type="expression" dxfId="153" priority="18">
      <formula>$B210="Dimanche"</formula>
    </cfRule>
    <cfRule type="expression" dxfId="152" priority="19">
      <formula>$B210="Samedi"</formula>
    </cfRule>
  </conditionalFormatting>
  <conditionalFormatting sqref="N210:N213">
    <cfRule type="expression" dxfId="151" priority="20">
      <formula>COUNTIF(Jours_fériés,$C210)=1</formula>
    </cfRule>
  </conditionalFormatting>
  <conditionalFormatting sqref="N205:N209">
    <cfRule type="expression" dxfId="150" priority="15">
      <formula>$B205="Dimanche"</formula>
    </cfRule>
    <cfRule type="expression" dxfId="149" priority="16">
      <formula>$B205="Samedi"</formula>
    </cfRule>
  </conditionalFormatting>
  <conditionalFormatting sqref="N205:N209">
    <cfRule type="expression" dxfId="148" priority="17">
      <formula>COUNTIF(Jours_fériés,$C205)=1</formula>
    </cfRule>
  </conditionalFormatting>
  <conditionalFormatting sqref="N214:N223">
    <cfRule type="expression" dxfId="147" priority="12">
      <formula>$B214="Dimanche"</formula>
    </cfRule>
    <cfRule type="expression" dxfId="146" priority="13">
      <formula>$B214="Samedi"</formula>
    </cfRule>
  </conditionalFormatting>
  <conditionalFormatting sqref="N214:N223">
    <cfRule type="expression" dxfId="145" priority="14">
      <formula>COUNTIF(Jours_fériés,$C214)=1</formula>
    </cfRule>
  </conditionalFormatting>
  <conditionalFormatting sqref="J224:J244">
    <cfRule type="expression" dxfId="144" priority="11">
      <formula>COUNTIF(Jours_fériés,$C224)=1</formula>
    </cfRule>
  </conditionalFormatting>
  <conditionalFormatting sqref="L306:L335">
    <cfRule type="expression" dxfId="143" priority="6">
      <formula>$A306="Dimanche"</formula>
    </cfRule>
  </conditionalFormatting>
  <conditionalFormatting sqref="L306:L335">
    <cfRule type="expression" dxfId="142" priority="8">
      <formula>$A306="Samedi"</formula>
    </cfRule>
  </conditionalFormatting>
  <conditionalFormatting sqref="L306:L335">
    <cfRule type="expression" dxfId="141" priority="7">
      <formula>COUNTIF(Jours_fériés,$B306)=1</formula>
    </cfRule>
  </conditionalFormatting>
  <conditionalFormatting sqref="J306:J335">
    <cfRule type="expression" dxfId="140" priority="2">
      <formula>$A306="Dimanche"</formula>
    </cfRule>
  </conditionalFormatting>
  <conditionalFormatting sqref="J306:J335">
    <cfRule type="expression" dxfId="139" priority="4">
      <formula>$A306="Samedi"</formula>
    </cfRule>
  </conditionalFormatting>
  <conditionalFormatting sqref="J306:J335">
    <cfRule type="expression" dxfId="138" priority="3">
      <formula>COUNTIF(Jours_fériés,$B306)=1</formula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B4533A75-A08E-4DC5-8288-82D29B32C412}">
            <xm:f>COUNTIF(Données!$E$12:$L$24,$C2)=1</xm:f>
            <x14:dxf>
              <font>
                <b/>
                <i/>
                <color rgb="FF0070C0"/>
              </font>
              <fill>
                <patternFill patternType="none">
                  <bgColor auto="1"/>
                </patternFill>
              </fill>
            </x14:dxf>
          </x14:cfRule>
          <xm:sqref>B2:Q32 H33:H60 B33:E91 K33:M91 O33:Q91 K92:Q121 K122:M135 O122:Q135 B92:I213 K136:Q204 K205:M213 B214:M223 O205:Q223 B224:I244 K224:Q244 B245:Q305 B306:I335 M306:Q335 K306:K335 B336:Q366</xm:sqref>
        </x14:conditionalFormatting>
        <x14:conditionalFormatting xmlns:xm="http://schemas.microsoft.com/office/excel/2006/main">
          <x14:cfRule type="expression" priority="65" id="{3ED06F50-0397-457E-81E8-CADA72A783F3}">
            <xm:f>COUNTIF(Données!$E$12:$E$24,$C2)=1</xm:f>
            <x14:dxf>
              <font>
                <b val="0"/>
                <i/>
                <color rgb="FFCC0000"/>
              </font>
              <fill>
                <patternFill patternType="solid">
                  <bgColor theme="0"/>
                </patternFill>
              </fill>
            </x14:dxf>
          </x14:cfRule>
          <xm:sqref>M2:P366 B2:E366</xm:sqref>
        </x14:conditionalFormatting>
        <x14:conditionalFormatting xmlns:xm="http://schemas.microsoft.com/office/excel/2006/main">
          <x14:cfRule type="expression" priority="5" id="{71EC052D-1286-4D97-A195-0053D89778CA}">
            <xm:f>COUNTIF([2]Données!#REF!,$B306)=1</xm:f>
            <x14:dxf>
              <font>
                <b/>
                <i/>
                <color rgb="FF0070C0"/>
              </font>
              <fill>
                <patternFill patternType="none">
                  <bgColor auto="1"/>
                </patternFill>
              </fill>
            </x14:dxf>
          </x14:cfRule>
          <xm:sqref>L306:L335</xm:sqref>
        </x14:conditionalFormatting>
        <x14:conditionalFormatting xmlns:xm="http://schemas.microsoft.com/office/excel/2006/main">
          <x14:cfRule type="expression" priority="1" id="{74C753AC-CC74-46F8-AF10-6D1FDA807028}">
            <xm:f>COUNTIF([2]Données!#REF!,$B306)=1</xm:f>
            <x14:dxf>
              <font>
                <b/>
                <i/>
                <color rgb="FF0070C0"/>
              </font>
              <fill>
                <patternFill patternType="none">
                  <bgColor auto="1"/>
                </patternFill>
              </fill>
            </x14:dxf>
          </x14:cfRule>
          <xm:sqref>J306:J335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R367"/>
  <sheetViews>
    <sheetView tabSelected="1" zoomScale="80" zoomScaleNormal="80" workbookViewId="0">
      <pane ySplit="1" topLeftCell="A2" activePane="bottomLeft" state="frozen"/>
      <selection activeCell="E2" sqref="E2:E367"/>
      <selection pane="bottomLeft" activeCell="C15" sqref="C15"/>
    </sheetView>
  </sheetViews>
  <sheetFormatPr baseColWidth="10" defaultColWidth="9.140625" defaultRowHeight="15"/>
  <cols>
    <col min="1" max="1" width="9.85546875" style="34" bestFit="1" customWidth="1"/>
    <col min="2" max="2" width="10.42578125" style="34" bestFit="1" customWidth="1"/>
    <col min="3" max="3" width="21.7109375" style="34" bestFit="1" customWidth="1"/>
    <col min="4" max="4" width="10.85546875" style="34" bestFit="1" customWidth="1"/>
    <col min="5" max="10" width="14.5703125" style="34" customWidth="1"/>
    <col min="11" max="14" width="10.85546875" style="34" customWidth="1"/>
    <col min="15" max="15" width="14.28515625" style="34" customWidth="1"/>
    <col min="16" max="17" width="10.85546875" style="34" customWidth="1"/>
    <col min="18" max="16384" width="9.140625" style="34"/>
  </cols>
  <sheetData>
    <row r="1" spans="1:17" ht="48.75" customHeight="1">
      <c r="A1" s="33" t="s">
        <v>43</v>
      </c>
      <c r="B1" s="25" t="s">
        <v>41</v>
      </c>
      <c r="C1" s="25" t="s">
        <v>22</v>
      </c>
      <c r="D1" s="26" t="s">
        <v>23</v>
      </c>
      <c r="E1" s="27" t="s">
        <v>24</v>
      </c>
      <c r="F1" s="28" t="s">
        <v>31</v>
      </c>
      <c r="G1" s="28" t="s">
        <v>32</v>
      </c>
      <c r="H1" s="29" t="s">
        <v>33</v>
      </c>
      <c r="I1" s="28" t="s">
        <v>34</v>
      </c>
      <c r="J1" s="29" t="s">
        <v>35</v>
      </c>
      <c r="K1" s="30" t="s">
        <v>25</v>
      </c>
      <c r="L1" s="30" t="s">
        <v>44</v>
      </c>
      <c r="M1" s="31" t="s">
        <v>26</v>
      </c>
      <c r="N1" s="30" t="s">
        <v>27</v>
      </c>
      <c r="O1" s="31" t="s">
        <v>28</v>
      </c>
      <c r="P1" s="32" t="s">
        <v>29</v>
      </c>
      <c r="Q1" s="32" t="s">
        <v>30</v>
      </c>
    </row>
    <row r="2" spans="1:17">
      <c r="A2" s="35">
        <f>YEAR(C2)</f>
        <v>2018</v>
      </c>
      <c r="B2" s="15" t="str">
        <f>CHOOSE(WEEKDAY(C2),"Dimanche","Lundi","Mardi","Mercredi","Jeudi","Vendredi","Samedi")</f>
        <v>Lundi</v>
      </c>
      <c r="C2" s="16">
        <v>41639</v>
      </c>
      <c r="D2" s="15">
        <f>IF(H2&lt;=0,0,1)</f>
        <v>0</v>
      </c>
      <c r="E2" s="24">
        <f>IF(COUNTIF(Données!E12:E24,C2)&gt;=1,0,VLOOKUP(B2,Horaires,2,0))</f>
        <v>0</v>
      </c>
      <c r="F2" s="17"/>
      <c r="G2" s="17"/>
      <c r="H2" s="18"/>
      <c r="I2" s="17"/>
      <c r="J2" s="18"/>
      <c r="K2" s="18"/>
      <c r="L2" s="18"/>
      <c r="M2" s="18"/>
      <c r="N2" s="18"/>
      <c r="O2" s="18"/>
      <c r="P2" s="17"/>
      <c r="Q2" s="17"/>
    </row>
    <row r="3" spans="1:17">
      <c r="A3" s="35">
        <f t="shared" ref="A3:A66" si="0">YEAR(C3)</f>
        <v>2018</v>
      </c>
      <c r="B3" s="19" t="str">
        <f>CHOOSE(WEEKDAY(C3),"Dimanche","Lundi","Mardi","Mercredi","Jeudi","Vendredi","Samedi")</f>
        <v>Mardi</v>
      </c>
      <c r="C3" s="16">
        <f>C2+1</f>
        <v>41640</v>
      </c>
      <c r="D3" s="15">
        <f t="shared" ref="D3:D66" si="1">IF(H3&lt;=0,0,1)</f>
        <v>0</v>
      </c>
      <c r="E3" s="24">
        <f>IF(COUNTIF(Données!E13:E25,C3)&gt;=1,0,VLOOKUP(B3,Horaires,2,0))</f>
        <v>0.32291666666666669</v>
      </c>
      <c r="F3" s="17"/>
      <c r="G3" s="17"/>
      <c r="H3" s="18"/>
      <c r="I3" s="17"/>
      <c r="J3" s="18"/>
      <c r="K3" s="18"/>
      <c r="L3" s="18"/>
      <c r="M3" s="18"/>
      <c r="N3" s="18"/>
      <c r="O3" s="18"/>
      <c r="P3" s="17"/>
      <c r="Q3" s="17"/>
    </row>
    <row r="4" spans="1:17">
      <c r="A4" s="35">
        <f t="shared" si="0"/>
        <v>2018</v>
      </c>
      <c r="B4" s="19" t="str">
        <f>CHOOSE(WEEKDAY(C4),"Dimanche","Lundi","Mardi","Mercredi","Jeudi","Vendredi","Samedi")</f>
        <v>Mercredi</v>
      </c>
      <c r="C4" s="16">
        <f t="shared" ref="C4:C67" si="2">C3+1</f>
        <v>41641</v>
      </c>
      <c r="D4" s="15">
        <f t="shared" si="1"/>
        <v>0</v>
      </c>
      <c r="E4" s="24">
        <f>IF(COUNTIF(Données!E14:E26,C4)&gt;=1,0,VLOOKUP(B4,Horaires,2,0))</f>
        <v>0.32291666666666669</v>
      </c>
      <c r="F4" s="17"/>
      <c r="G4" s="17"/>
      <c r="H4" s="18"/>
      <c r="I4" s="17"/>
      <c r="J4" s="18"/>
      <c r="K4" s="18"/>
      <c r="L4" s="18"/>
      <c r="M4" s="18"/>
      <c r="N4" s="18"/>
      <c r="O4" s="18"/>
      <c r="P4" s="17"/>
      <c r="Q4" s="17"/>
    </row>
    <row r="5" spans="1:17">
      <c r="A5" s="35">
        <f t="shared" si="0"/>
        <v>2018</v>
      </c>
      <c r="B5" s="19" t="str">
        <f>CHOOSE(WEEKDAY(C5),"Dimanche","Lundi","Mardi","Mercredi","Jeudi","Vendredi","Samedi")</f>
        <v>Jeudi</v>
      </c>
      <c r="C5" s="16">
        <f t="shared" si="2"/>
        <v>41642</v>
      </c>
      <c r="D5" s="15">
        <f t="shared" si="1"/>
        <v>0</v>
      </c>
      <c r="E5" s="24">
        <f>IF(COUNTIF(Données!E15:E27,C5)&gt;=1,0,VLOOKUP(B5,Horaires,2,0))</f>
        <v>0.32291666666666669</v>
      </c>
      <c r="F5" s="17"/>
      <c r="G5" s="17"/>
      <c r="H5" s="18"/>
      <c r="I5" s="17"/>
      <c r="J5" s="18"/>
      <c r="K5" s="18"/>
      <c r="L5" s="18"/>
      <c r="M5" s="18"/>
      <c r="N5" s="18"/>
      <c r="O5" s="18"/>
      <c r="P5" s="17"/>
      <c r="Q5" s="17"/>
    </row>
    <row r="6" spans="1:17">
      <c r="A6" s="35">
        <f t="shared" si="0"/>
        <v>2018</v>
      </c>
      <c r="B6" s="19" t="str">
        <f>CHOOSE(WEEKDAY(C6),"Dimanche","Lundi","Mardi","Mercredi","Jeudi","Vendredi","Samedi")</f>
        <v>Vendredi</v>
      </c>
      <c r="C6" s="16">
        <f t="shared" si="2"/>
        <v>41643</v>
      </c>
      <c r="D6" s="15">
        <f t="shared" si="1"/>
        <v>0</v>
      </c>
      <c r="E6" s="24">
        <f>IF(COUNTIF(Données!E16:E28,C6)&gt;=1,0,VLOOKUP(B6,Horaires,2,0))</f>
        <v>0.16666666666666666</v>
      </c>
      <c r="F6" s="17"/>
      <c r="G6" s="17"/>
      <c r="H6" s="18"/>
      <c r="I6" s="17"/>
      <c r="J6" s="18"/>
      <c r="K6" s="18"/>
      <c r="L6" s="18"/>
      <c r="M6" s="18"/>
      <c r="N6" s="18"/>
      <c r="O6" s="18"/>
      <c r="P6" s="17"/>
      <c r="Q6" s="17"/>
    </row>
    <row r="7" spans="1:17">
      <c r="A7" s="35">
        <f t="shared" si="0"/>
        <v>2018</v>
      </c>
      <c r="B7" s="19" t="str">
        <f t="shared" ref="B7:B70" si="3">CHOOSE(WEEKDAY(C7),"Dimanche","Lundi","Mardi","Mercredi","Jeudi","Vendredi","Samedi")</f>
        <v>Samedi</v>
      </c>
      <c r="C7" s="16">
        <f t="shared" si="2"/>
        <v>41644</v>
      </c>
      <c r="D7" s="15">
        <f t="shared" si="1"/>
        <v>0</v>
      </c>
      <c r="E7" s="24">
        <f>IF(COUNTIF(Données!E17:E29,C7)&gt;=1,0,VLOOKUP(B7,Horaires,2,0))</f>
        <v>0</v>
      </c>
      <c r="F7" s="17"/>
      <c r="G7" s="17"/>
      <c r="H7" s="18"/>
      <c r="I7" s="17"/>
      <c r="J7" s="18"/>
      <c r="K7" s="18"/>
      <c r="L7" s="18"/>
      <c r="M7" s="18"/>
      <c r="N7" s="18"/>
      <c r="O7" s="18"/>
      <c r="P7" s="17"/>
      <c r="Q7" s="17"/>
    </row>
    <row r="8" spans="1:17">
      <c r="A8" s="35">
        <f t="shared" si="0"/>
        <v>2018</v>
      </c>
      <c r="B8" s="19" t="str">
        <f t="shared" si="3"/>
        <v>Dimanche</v>
      </c>
      <c r="C8" s="16">
        <f t="shared" si="2"/>
        <v>41645</v>
      </c>
      <c r="D8" s="15">
        <f t="shared" si="1"/>
        <v>0</v>
      </c>
      <c r="E8" s="24">
        <f>IF(COUNTIF(Données!E18:E30,C8)&gt;=1,0,VLOOKUP(B8,Horaires,2,0))</f>
        <v>0</v>
      </c>
      <c r="F8" s="17"/>
      <c r="G8" s="17"/>
      <c r="H8" s="18"/>
      <c r="I8" s="17"/>
      <c r="J8" s="18"/>
      <c r="K8" s="18"/>
      <c r="L8" s="18"/>
      <c r="M8" s="18"/>
      <c r="N8" s="18"/>
      <c r="O8" s="18"/>
      <c r="P8" s="17"/>
      <c r="Q8" s="17"/>
    </row>
    <row r="9" spans="1:17">
      <c r="A9" s="35">
        <f t="shared" si="0"/>
        <v>2018</v>
      </c>
      <c r="B9" s="19" t="str">
        <f t="shared" si="3"/>
        <v>Lundi</v>
      </c>
      <c r="C9" s="16">
        <f t="shared" si="2"/>
        <v>41646</v>
      </c>
      <c r="D9" s="15">
        <f t="shared" si="1"/>
        <v>0</v>
      </c>
      <c r="E9" s="24">
        <f>IF(COUNTIF(Données!E19:E31,C9)&gt;=1,0,VLOOKUP(B9,Horaires,2,0))</f>
        <v>0.32291666666666669</v>
      </c>
      <c r="F9" s="17"/>
      <c r="G9" s="17"/>
      <c r="H9" s="18"/>
      <c r="I9" s="17"/>
      <c r="J9" s="18"/>
      <c r="K9" s="18"/>
      <c r="L9" s="18"/>
      <c r="M9" s="18"/>
      <c r="N9" s="18"/>
      <c r="O9" s="18"/>
      <c r="P9" s="17"/>
      <c r="Q9" s="17"/>
    </row>
    <row r="10" spans="1:17">
      <c r="A10" s="35">
        <f t="shared" si="0"/>
        <v>2018</v>
      </c>
      <c r="B10" s="19" t="str">
        <f t="shared" si="3"/>
        <v>Mardi</v>
      </c>
      <c r="C10" s="16">
        <f t="shared" si="2"/>
        <v>41647</v>
      </c>
      <c r="D10" s="15">
        <f t="shared" si="1"/>
        <v>0</v>
      </c>
      <c r="E10" s="24">
        <f>IF(COUNTIF(Données!E20:E32,C10)&gt;=1,0,VLOOKUP(B10,Horaires,2,0))</f>
        <v>0.32291666666666669</v>
      </c>
      <c r="F10" s="17"/>
      <c r="G10" s="17"/>
      <c r="H10" s="18"/>
      <c r="I10" s="17"/>
      <c r="J10" s="18"/>
      <c r="K10" s="18"/>
      <c r="L10" s="18"/>
      <c r="M10" s="18"/>
      <c r="N10" s="18"/>
      <c r="O10" s="18"/>
      <c r="P10" s="17"/>
      <c r="Q10" s="17"/>
    </row>
    <row r="11" spans="1:17">
      <c r="A11" s="35">
        <f t="shared" si="0"/>
        <v>2018</v>
      </c>
      <c r="B11" s="19" t="str">
        <f t="shared" si="3"/>
        <v>Mercredi</v>
      </c>
      <c r="C11" s="16">
        <f t="shared" si="2"/>
        <v>41648</v>
      </c>
      <c r="D11" s="15">
        <f t="shared" si="1"/>
        <v>0</v>
      </c>
      <c r="E11" s="24">
        <f>IF(COUNTIF(Données!E21:E33,C11)&gt;=1,0,VLOOKUP(B11,Horaires,2,0))</f>
        <v>0.32291666666666669</v>
      </c>
      <c r="F11" s="17"/>
      <c r="G11" s="17"/>
      <c r="H11" s="18"/>
      <c r="I11" s="17"/>
      <c r="J11" s="18"/>
      <c r="K11" s="18"/>
      <c r="L11" s="18"/>
      <c r="M11" s="18"/>
      <c r="N11" s="18"/>
      <c r="O11" s="18"/>
      <c r="P11" s="17"/>
      <c r="Q11" s="17"/>
    </row>
    <row r="12" spans="1:17">
      <c r="A12" s="35">
        <f t="shared" si="0"/>
        <v>2018</v>
      </c>
      <c r="B12" s="19" t="str">
        <f t="shared" si="3"/>
        <v>Jeudi</v>
      </c>
      <c r="C12" s="16">
        <f t="shared" si="2"/>
        <v>41649</v>
      </c>
      <c r="D12" s="15">
        <f t="shared" si="1"/>
        <v>0</v>
      </c>
      <c r="E12" s="24">
        <f>IF(COUNTIF(Données!E22:E34,C12)&gt;=1,0,VLOOKUP(B12,Horaires,2,0))</f>
        <v>0.32291666666666669</v>
      </c>
      <c r="F12" s="17"/>
      <c r="G12" s="17"/>
      <c r="H12" s="18"/>
      <c r="I12" s="17"/>
      <c r="J12" s="18"/>
      <c r="K12" s="18"/>
      <c r="L12" s="18"/>
      <c r="M12" s="18"/>
      <c r="N12" s="18"/>
      <c r="O12" s="18"/>
      <c r="P12" s="17"/>
      <c r="Q12" s="17"/>
    </row>
    <row r="13" spans="1:17">
      <c r="A13" s="35">
        <f t="shared" si="0"/>
        <v>2018</v>
      </c>
      <c r="B13" s="19" t="str">
        <f t="shared" si="3"/>
        <v>Vendredi</v>
      </c>
      <c r="C13" s="16">
        <f t="shared" si="2"/>
        <v>41650</v>
      </c>
      <c r="D13" s="15">
        <f t="shared" si="1"/>
        <v>0</v>
      </c>
      <c r="E13" s="24">
        <f>IF(COUNTIF(Données!E23:E35,C13)&gt;=1,0,VLOOKUP(B13,Horaires,2,0))</f>
        <v>0.16666666666666666</v>
      </c>
      <c r="F13" s="17"/>
      <c r="G13" s="17"/>
      <c r="H13" s="18"/>
      <c r="I13" s="17"/>
      <c r="J13" s="18"/>
      <c r="K13" s="18"/>
      <c r="L13" s="18"/>
      <c r="M13" s="18"/>
      <c r="N13" s="18"/>
      <c r="O13" s="18"/>
      <c r="P13" s="17"/>
      <c r="Q13" s="17"/>
    </row>
    <row r="14" spans="1:17">
      <c r="A14" s="35">
        <f t="shared" si="0"/>
        <v>2018</v>
      </c>
      <c r="B14" s="19" t="str">
        <f t="shared" si="3"/>
        <v>Samedi</v>
      </c>
      <c r="C14" s="16">
        <f t="shared" si="2"/>
        <v>41651</v>
      </c>
      <c r="D14" s="15">
        <f t="shared" si="1"/>
        <v>0</v>
      </c>
      <c r="E14" s="24">
        <f>IF(COUNTIF(Données!E24:E36,C14)&gt;=1,0,VLOOKUP(B14,Horaires,2,0))</f>
        <v>0</v>
      </c>
      <c r="F14" s="17"/>
      <c r="G14" s="17"/>
      <c r="H14" s="18"/>
      <c r="I14" s="17"/>
      <c r="J14" s="18"/>
      <c r="K14" s="18"/>
      <c r="L14" s="18"/>
      <c r="M14" s="18"/>
      <c r="N14" s="18"/>
      <c r="O14" s="18"/>
      <c r="P14" s="17"/>
      <c r="Q14" s="17"/>
    </row>
    <row r="15" spans="1:17">
      <c r="A15" s="35">
        <f t="shared" si="0"/>
        <v>2018</v>
      </c>
      <c r="B15" s="19" t="str">
        <f t="shared" si="3"/>
        <v>Dimanche</v>
      </c>
      <c r="C15" s="16">
        <f t="shared" si="2"/>
        <v>41652</v>
      </c>
      <c r="D15" s="15">
        <f t="shared" si="1"/>
        <v>0</v>
      </c>
      <c r="E15" s="24">
        <f>IF(COUNTIF(Données!E25:E37,C15)&gt;=1,0,VLOOKUP(B15,Horaires,2,0))</f>
        <v>0</v>
      </c>
      <c r="F15" s="17"/>
      <c r="G15" s="17"/>
      <c r="H15" s="18"/>
      <c r="I15" s="17"/>
      <c r="J15" s="18"/>
      <c r="K15" s="18"/>
      <c r="L15" s="18"/>
      <c r="M15" s="18"/>
      <c r="N15" s="18"/>
      <c r="O15" s="18"/>
      <c r="P15" s="17"/>
      <c r="Q15" s="17"/>
    </row>
    <row r="16" spans="1:17">
      <c r="A16" s="35">
        <f t="shared" si="0"/>
        <v>2018</v>
      </c>
      <c r="B16" s="19" t="str">
        <f t="shared" si="3"/>
        <v>Lundi</v>
      </c>
      <c r="C16" s="16">
        <f t="shared" si="2"/>
        <v>41653</v>
      </c>
      <c r="D16" s="15">
        <f t="shared" si="1"/>
        <v>0</v>
      </c>
      <c r="E16" s="24">
        <f>IF(COUNTIF(Données!E26:E38,C16)&gt;=1,0,VLOOKUP(B16,Horaires,2,0))</f>
        <v>0.32291666666666669</v>
      </c>
      <c r="F16" s="17"/>
      <c r="G16" s="17"/>
      <c r="H16" s="18"/>
      <c r="I16" s="17"/>
      <c r="J16" s="18"/>
      <c r="K16" s="18"/>
      <c r="L16" s="18"/>
      <c r="M16" s="18"/>
      <c r="N16" s="18"/>
      <c r="O16" s="18"/>
      <c r="P16" s="17"/>
      <c r="Q16" s="17"/>
    </row>
    <row r="17" spans="1:17">
      <c r="A17" s="35">
        <f t="shared" si="0"/>
        <v>2018</v>
      </c>
      <c r="B17" s="19" t="str">
        <f t="shared" si="3"/>
        <v>Mardi</v>
      </c>
      <c r="C17" s="16">
        <f t="shared" si="2"/>
        <v>41654</v>
      </c>
      <c r="D17" s="15">
        <f t="shared" si="1"/>
        <v>0</v>
      </c>
      <c r="E17" s="24">
        <f>IF(COUNTIF(Données!E27:E39,C17)&gt;=1,0,VLOOKUP(B17,Horaires,2,0))</f>
        <v>0.32291666666666669</v>
      </c>
      <c r="F17" s="17"/>
      <c r="G17" s="17"/>
      <c r="H17" s="18"/>
      <c r="I17" s="17"/>
      <c r="J17" s="18"/>
      <c r="K17" s="18"/>
      <c r="L17" s="18"/>
      <c r="M17" s="18"/>
      <c r="N17" s="18"/>
      <c r="O17" s="18"/>
      <c r="P17" s="17"/>
      <c r="Q17" s="17"/>
    </row>
    <row r="18" spans="1:17">
      <c r="A18" s="35">
        <f t="shared" si="0"/>
        <v>2018</v>
      </c>
      <c r="B18" s="19" t="str">
        <f t="shared" si="3"/>
        <v>Mercredi</v>
      </c>
      <c r="C18" s="16">
        <f t="shared" si="2"/>
        <v>41655</v>
      </c>
      <c r="D18" s="15">
        <f t="shared" si="1"/>
        <v>0</v>
      </c>
      <c r="E18" s="24">
        <f>IF(COUNTIF(Données!E28:E40,C18)&gt;=1,0,VLOOKUP(B18,Horaires,2,0))</f>
        <v>0.32291666666666669</v>
      </c>
      <c r="F18" s="17"/>
      <c r="G18" s="17"/>
      <c r="H18" s="18"/>
      <c r="I18" s="17"/>
      <c r="J18" s="18"/>
      <c r="K18" s="18"/>
      <c r="L18" s="18"/>
      <c r="M18" s="18"/>
      <c r="N18" s="18"/>
      <c r="O18" s="18"/>
      <c r="P18" s="17"/>
      <c r="Q18" s="17"/>
    </row>
    <row r="19" spans="1:17">
      <c r="A19" s="35">
        <f t="shared" si="0"/>
        <v>2018</v>
      </c>
      <c r="B19" s="19" t="str">
        <f t="shared" si="3"/>
        <v>Jeudi</v>
      </c>
      <c r="C19" s="16">
        <f t="shared" si="2"/>
        <v>41656</v>
      </c>
      <c r="D19" s="15">
        <f t="shared" si="1"/>
        <v>0</v>
      </c>
      <c r="E19" s="24">
        <f>IF(COUNTIF(Données!E29:E41,C19)&gt;=1,0,VLOOKUP(B19,Horaires,2,0))</f>
        <v>0.32291666666666669</v>
      </c>
      <c r="F19" s="17"/>
      <c r="G19" s="17"/>
      <c r="H19" s="18"/>
      <c r="I19" s="17"/>
      <c r="J19" s="18"/>
      <c r="K19" s="18"/>
      <c r="L19" s="18"/>
      <c r="M19" s="18"/>
      <c r="N19" s="18"/>
      <c r="O19" s="18"/>
      <c r="P19" s="17"/>
      <c r="Q19" s="17"/>
    </row>
    <row r="20" spans="1:17">
      <c r="A20" s="35">
        <f t="shared" si="0"/>
        <v>2018</v>
      </c>
      <c r="B20" s="19" t="str">
        <f t="shared" si="3"/>
        <v>Vendredi</v>
      </c>
      <c r="C20" s="16">
        <f t="shared" si="2"/>
        <v>41657</v>
      </c>
      <c r="D20" s="15">
        <f t="shared" si="1"/>
        <v>0</v>
      </c>
      <c r="E20" s="24">
        <f>IF(COUNTIF(Données!E30:E42,C20)&gt;=1,0,VLOOKUP(B20,Horaires,2,0))</f>
        <v>0.16666666666666666</v>
      </c>
      <c r="F20" s="17"/>
      <c r="G20" s="17"/>
      <c r="H20" s="18"/>
      <c r="I20" s="17"/>
      <c r="J20" s="18"/>
      <c r="K20" s="18"/>
      <c r="L20" s="18"/>
      <c r="M20" s="18"/>
      <c r="N20" s="18"/>
      <c r="O20" s="18"/>
      <c r="P20" s="17"/>
      <c r="Q20" s="17"/>
    </row>
    <row r="21" spans="1:17">
      <c r="A21" s="35">
        <f t="shared" si="0"/>
        <v>2018</v>
      </c>
      <c r="B21" s="19" t="str">
        <f t="shared" si="3"/>
        <v>Samedi</v>
      </c>
      <c r="C21" s="16">
        <f t="shared" si="2"/>
        <v>41658</v>
      </c>
      <c r="D21" s="15">
        <f t="shared" si="1"/>
        <v>0</v>
      </c>
      <c r="E21" s="24">
        <f>IF(COUNTIF(Données!E31:E43,C21)&gt;=1,0,VLOOKUP(B21,Horaires,2,0))</f>
        <v>0</v>
      </c>
      <c r="F21" s="17"/>
      <c r="G21" s="17"/>
      <c r="H21" s="18"/>
      <c r="I21" s="17"/>
      <c r="J21" s="18"/>
      <c r="K21" s="18"/>
      <c r="L21" s="18"/>
      <c r="M21" s="18"/>
      <c r="N21" s="18"/>
      <c r="O21" s="18"/>
      <c r="P21" s="17"/>
      <c r="Q21" s="17"/>
    </row>
    <row r="22" spans="1:17">
      <c r="A22" s="35">
        <f t="shared" si="0"/>
        <v>2018</v>
      </c>
      <c r="B22" s="19" t="str">
        <f t="shared" si="3"/>
        <v>Dimanche</v>
      </c>
      <c r="C22" s="16">
        <f t="shared" si="2"/>
        <v>41659</v>
      </c>
      <c r="D22" s="15">
        <f t="shared" si="1"/>
        <v>0</v>
      </c>
      <c r="E22" s="24">
        <f>IF(COUNTIF(Données!E32:E44,C22)&gt;=1,0,VLOOKUP(B22,Horaires,2,0))</f>
        <v>0</v>
      </c>
      <c r="F22" s="17"/>
      <c r="G22" s="17"/>
      <c r="H22" s="18"/>
      <c r="I22" s="17"/>
      <c r="J22" s="18"/>
      <c r="K22" s="18"/>
      <c r="L22" s="18"/>
      <c r="M22" s="18"/>
      <c r="N22" s="18"/>
      <c r="O22" s="18"/>
      <c r="P22" s="17"/>
      <c r="Q22" s="17"/>
    </row>
    <row r="23" spans="1:17">
      <c r="A23" s="35">
        <f t="shared" si="0"/>
        <v>2018</v>
      </c>
      <c r="B23" s="19" t="str">
        <f t="shared" si="3"/>
        <v>Lundi</v>
      </c>
      <c r="C23" s="16">
        <f t="shared" si="2"/>
        <v>41660</v>
      </c>
      <c r="D23" s="15">
        <f t="shared" si="1"/>
        <v>0</v>
      </c>
      <c r="E23" s="24">
        <f>IF(COUNTIF(Données!E33:E45,C23)&gt;=1,0,VLOOKUP(B23,Horaires,2,0))</f>
        <v>0.32291666666666669</v>
      </c>
      <c r="F23" s="17"/>
      <c r="G23" s="17"/>
      <c r="H23" s="18"/>
      <c r="I23" s="17"/>
      <c r="J23" s="18"/>
      <c r="K23" s="18"/>
      <c r="L23" s="18"/>
      <c r="M23" s="18"/>
      <c r="N23" s="18"/>
      <c r="O23" s="18"/>
      <c r="P23" s="17"/>
      <c r="Q23" s="17"/>
    </row>
    <row r="24" spans="1:17">
      <c r="A24" s="35">
        <f t="shared" si="0"/>
        <v>2018</v>
      </c>
      <c r="B24" s="19" t="str">
        <f t="shared" si="3"/>
        <v>Mardi</v>
      </c>
      <c r="C24" s="16">
        <f t="shared" si="2"/>
        <v>41661</v>
      </c>
      <c r="D24" s="15">
        <f t="shared" si="1"/>
        <v>0</v>
      </c>
      <c r="E24" s="24">
        <f>IF(COUNTIF(Données!E34:E46,C24)&gt;=1,0,VLOOKUP(B24,Horaires,2,0))</f>
        <v>0.32291666666666669</v>
      </c>
      <c r="F24" s="17"/>
      <c r="G24" s="17"/>
      <c r="H24" s="18"/>
      <c r="I24" s="17"/>
      <c r="J24" s="18"/>
      <c r="K24" s="18"/>
      <c r="L24" s="18"/>
      <c r="M24" s="18"/>
      <c r="N24" s="18"/>
      <c r="O24" s="18"/>
      <c r="P24" s="17"/>
      <c r="Q24" s="17"/>
    </row>
    <row r="25" spans="1:17">
      <c r="A25" s="35">
        <f t="shared" si="0"/>
        <v>2018</v>
      </c>
      <c r="B25" s="19" t="str">
        <f t="shared" si="3"/>
        <v>Mercredi</v>
      </c>
      <c r="C25" s="16">
        <f t="shared" si="2"/>
        <v>41662</v>
      </c>
      <c r="D25" s="15">
        <f t="shared" si="1"/>
        <v>0</v>
      </c>
      <c r="E25" s="24">
        <f>IF(COUNTIF(Données!E35:E47,C25)&gt;=1,0,VLOOKUP(B25,Horaires,2,0))</f>
        <v>0.32291666666666669</v>
      </c>
      <c r="F25" s="17"/>
      <c r="G25" s="17"/>
      <c r="H25" s="18"/>
      <c r="I25" s="17"/>
      <c r="J25" s="18"/>
      <c r="K25" s="18"/>
      <c r="L25" s="18"/>
      <c r="M25" s="18"/>
      <c r="N25" s="18"/>
      <c r="O25" s="18"/>
      <c r="P25" s="17"/>
      <c r="Q25" s="17"/>
    </row>
    <row r="26" spans="1:17">
      <c r="A26" s="35">
        <f t="shared" si="0"/>
        <v>2018</v>
      </c>
      <c r="B26" s="19" t="str">
        <f t="shared" si="3"/>
        <v>Jeudi</v>
      </c>
      <c r="C26" s="16">
        <f t="shared" si="2"/>
        <v>41663</v>
      </c>
      <c r="D26" s="15">
        <f t="shared" si="1"/>
        <v>0</v>
      </c>
      <c r="E26" s="24">
        <f>IF(COUNTIF(Données!E36:E48,C26)&gt;=1,0,VLOOKUP(B26,Horaires,2,0))</f>
        <v>0.32291666666666669</v>
      </c>
      <c r="F26" s="17"/>
      <c r="G26" s="17"/>
      <c r="H26" s="18"/>
      <c r="I26" s="17"/>
      <c r="J26" s="18"/>
      <c r="K26" s="18"/>
      <c r="L26" s="18"/>
      <c r="M26" s="18"/>
      <c r="N26" s="18"/>
      <c r="O26" s="18"/>
      <c r="P26" s="17"/>
      <c r="Q26" s="17"/>
    </row>
    <row r="27" spans="1:17">
      <c r="A27" s="35">
        <f t="shared" si="0"/>
        <v>2018</v>
      </c>
      <c r="B27" s="19" t="str">
        <f t="shared" si="3"/>
        <v>Vendredi</v>
      </c>
      <c r="C27" s="16">
        <f t="shared" si="2"/>
        <v>41664</v>
      </c>
      <c r="D27" s="15">
        <f t="shared" si="1"/>
        <v>0</v>
      </c>
      <c r="E27" s="24">
        <f>IF(COUNTIF(Données!E37:E49,C27)&gt;=1,0,VLOOKUP(B27,Horaires,2,0))</f>
        <v>0.16666666666666666</v>
      </c>
      <c r="F27" s="17"/>
      <c r="G27" s="17"/>
      <c r="H27" s="18"/>
      <c r="I27" s="17"/>
      <c r="J27" s="18"/>
      <c r="K27" s="18"/>
      <c r="L27" s="18"/>
      <c r="M27" s="18"/>
      <c r="N27" s="18"/>
      <c r="O27" s="18"/>
      <c r="P27" s="17"/>
      <c r="Q27" s="17"/>
    </row>
    <row r="28" spans="1:17">
      <c r="A28" s="35">
        <f t="shared" si="0"/>
        <v>2018</v>
      </c>
      <c r="B28" s="19" t="str">
        <f t="shared" si="3"/>
        <v>Samedi</v>
      </c>
      <c r="C28" s="16">
        <f t="shared" si="2"/>
        <v>41665</v>
      </c>
      <c r="D28" s="15">
        <f t="shared" si="1"/>
        <v>0</v>
      </c>
      <c r="E28" s="24">
        <f>IF(COUNTIF(Données!E38:E50,C28)&gt;=1,0,VLOOKUP(B28,Horaires,2,0))</f>
        <v>0</v>
      </c>
      <c r="F28" s="17"/>
      <c r="G28" s="17"/>
      <c r="H28" s="18"/>
      <c r="I28" s="17"/>
      <c r="J28" s="18"/>
      <c r="K28" s="18"/>
      <c r="L28" s="18"/>
      <c r="M28" s="18"/>
      <c r="N28" s="18"/>
      <c r="O28" s="18"/>
      <c r="P28" s="17"/>
      <c r="Q28" s="17"/>
    </row>
    <row r="29" spans="1:17">
      <c r="A29" s="35">
        <f t="shared" si="0"/>
        <v>2018</v>
      </c>
      <c r="B29" s="19" t="str">
        <f t="shared" si="3"/>
        <v>Dimanche</v>
      </c>
      <c r="C29" s="16">
        <f t="shared" si="2"/>
        <v>41666</v>
      </c>
      <c r="D29" s="15">
        <f t="shared" si="1"/>
        <v>0</v>
      </c>
      <c r="E29" s="24">
        <f>IF(COUNTIF(Données!E39:E51,C29)&gt;=1,0,VLOOKUP(B29,Horaires,2,0))</f>
        <v>0</v>
      </c>
      <c r="F29" s="17"/>
      <c r="G29" s="17"/>
      <c r="H29" s="18"/>
      <c r="I29" s="17"/>
      <c r="J29" s="18"/>
      <c r="K29" s="18"/>
      <c r="L29" s="18"/>
      <c r="M29" s="18"/>
      <c r="N29" s="18"/>
      <c r="O29" s="18"/>
      <c r="P29" s="17"/>
      <c r="Q29" s="17"/>
    </row>
    <row r="30" spans="1:17">
      <c r="A30" s="35">
        <f t="shared" si="0"/>
        <v>2018</v>
      </c>
      <c r="B30" s="19" t="str">
        <f t="shared" si="3"/>
        <v>Lundi</v>
      </c>
      <c r="C30" s="16">
        <f t="shared" si="2"/>
        <v>41667</v>
      </c>
      <c r="D30" s="15">
        <f t="shared" si="1"/>
        <v>0</v>
      </c>
      <c r="E30" s="24">
        <f>IF(COUNTIF(Données!E40:E52,C30)&gt;=1,0,VLOOKUP(B30,Horaires,2,0))</f>
        <v>0.32291666666666669</v>
      </c>
      <c r="F30" s="17"/>
      <c r="G30" s="17"/>
      <c r="H30" s="18"/>
      <c r="I30" s="17"/>
      <c r="J30" s="18"/>
      <c r="K30" s="18"/>
      <c r="L30" s="18"/>
      <c r="M30" s="18"/>
      <c r="N30" s="18"/>
      <c r="O30" s="18"/>
      <c r="P30" s="17"/>
      <c r="Q30" s="17"/>
    </row>
    <row r="31" spans="1:17">
      <c r="A31" s="35">
        <f t="shared" si="0"/>
        <v>2018</v>
      </c>
      <c r="B31" s="19" t="str">
        <f t="shared" si="3"/>
        <v>Mardi</v>
      </c>
      <c r="C31" s="16">
        <f t="shared" si="2"/>
        <v>41668</v>
      </c>
      <c r="D31" s="15">
        <f t="shared" si="1"/>
        <v>0</v>
      </c>
      <c r="E31" s="24">
        <f>IF(COUNTIF(Données!E41:E53,C31)&gt;=1,0,VLOOKUP(B31,Horaires,2,0))</f>
        <v>0.32291666666666669</v>
      </c>
      <c r="F31" s="17"/>
      <c r="G31" s="17"/>
      <c r="H31" s="18"/>
      <c r="I31" s="17"/>
      <c r="J31" s="18"/>
      <c r="K31" s="18"/>
      <c r="L31" s="18"/>
      <c r="M31" s="18"/>
      <c r="N31" s="18"/>
      <c r="O31" s="18"/>
      <c r="P31" s="17"/>
      <c r="Q31" s="17"/>
    </row>
    <row r="32" spans="1:17">
      <c r="A32" s="35">
        <f t="shared" si="0"/>
        <v>2018</v>
      </c>
      <c r="B32" s="19" t="str">
        <f t="shared" si="3"/>
        <v>Mercredi</v>
      </c>
      <c r="C32" s="16">
        <f t="shared" si="2"/>
        <v>41669</v>
      </c>
      <c r="D32" s="15">
        <f t="shared" si="1"/>
        <v>0</v>
      </c>
      <c r="E32" s="24">
        <f>IF(COUNTIF(Données!E42:E54,C32)&gt;=1,0,VLOOKUP(B32,Horaires,2,0))</f>
        <v>0.32291666666666669</v>
      </c>
      <c r="F32" s="17"/>
      <c r="G32" s="17"/>
      <c r="H32" s="18"/>
      <c r="I32" s="17"/>
      <c r="J32" s="18"/>
      <c r="K32" s="18"/>
      <c r="L32" s="18"/>
      <c r="M32" s="18"/>
      <c r="N32" s="18"/>
      <c r="O32" s="18"/>
      <c r="P32" s="17"/>
      <c r="Q32" s="17"/>
    </row>
    <row r="33" spans="1:17">
      <c r="A33" s="35">
        <f t="shared" si="0"/>
        <v>2018</v>
      </c>
      <c r="B33" s="19" t="str">
        <f t="shared" si="3"/>
        <v>Jeudi</v>
      </c>
      <c r="C33" s="16">
        <f t="shared" si="2"/>
        <v>41670</v>
      </c>
      <c r="D33" s="15">
        <f t="shared" si="1"/>
        <v>0</v>
      </c>
      <c r="E33" s="24">
        <f>IF(COUNTIF(Données!E43:E55,C33)&gt;=1,0,VLOOKUP(B33,Horaires,2,0))</f>
        <v>0.32291666666666669</v>
      </c>
      <c r="F33" s="17"/>
      <c r="G33" s="17"/>
      <c r="H33" s="18"/>
      <c r="I33" s="17"/>
      <c r="J33" s="18"/>
      <c r="K33" s="18"/>
      <c r="L33" s="18"/>
      <c r="M33" s="18"/>
      <c r="N33" s="18"/>
      <c r="O33" s="18"/>
      <c r="P33" s="17"/>
      <c r="Q33" s="17"/>
    </row>
    <row r="34" spans="1:17">
      <c r="A34" s="35">
        <f t="shared" si="0"/>
        <v>2018</v>
      </c>
      <c r="B34" s="19" t="str">
        <f t="shared" si="3"/>
        <v>Vendredi</v>
      </c>
      <c r="C34" s="16">
        <f t="shared" si="2"/>
        <v>41671</v>
      </c>
      <c r="D34" s="15">
        <f t="shared" si="1"/>
        <v>0</v>
      </c>
      <c r="E34" s="24">
        <f>IF(COUNTIF(Données!E44:E56,C34)&gt;=1,0,VLOOKUP(B34,Horaires,2,0))</f>
        <v>0.16666666666666666</v>
      </c>
      <c r="F34" s="17"/>
      <c r="G34" s="17"/>
      <c r="H34" s="18"/>
      <c r="I34" s="17"/>
      <c r="J34" s="18"/>
      <c r="K34" s="18"/>
      <c r="L34" s="18"/>
      <c r="M34" s="18"/>
      <c r="N34" s="18"/>
      <c r="O34" s="18"/>
      <c r="P34" s="17"/>
      <c r="Q34" s="17"/>
    </row>
    <row r="35" spans="1:17">
      <c r="A35" s="35">
        <f t="shared" si="0"/>
        <v>2018</v>
      </c>
      <c r="B35" s="19" t="str">
        <f t="shared" si="3"/>
        <v>Samedi</v>
      </c>
      <c r="C35" s="16">
        <f t="shared" si="2"/>
        <v>41672</v>
      </c>
      <c r="D35" s="15">
        <f t="shared" si="1"/>
        <v>0</v>
      </c>
      <c r="E35" s="24">
        <f>IF(COUNTIF(Données!E45:E57,C35)&gt;=1,0,VLOOKUP(B35,Horaires,2,0))</f>
        <v>0</v>
      </c>
      <c r="F35" s="17"/>
      <c r="G35" s="17"/>
      <c r="H35" s="18"/>
      <c r="I35" s="17"/>
      <c r="J35" s="18"/>
      <c r="K35" s="18"/>
      <c r="L35" s="18"/>
      <c r="M35" s="18"/>
      <c r="N35" s="18"/>
      <c r="O35" s="18"/>
      <c r="P35" s="17"/>
      <c r="Q35" s="17"/>
    </row>
    <row r="36" spans="1:17">
      <c r="A36" s="35">
        <f t="shared" si="0"/>
        <v>2018</v>
      </c>
      <c r="B36" s="19" t="str">
        <f t="shared" si="3"/>
        <v>Dimanche</v>
      </c>
      <c r="C36" s="16">
        <f t="shared" si="2"/>
        <v>41673</v>
      </c>
      <c r="D36" s="15">
        <f t="shared" si="1"/>
        <v>0</v>
      </c>
      <c r="E36" s="24">
        <f>IF(COUNTIF(Données!E46:E58,C36)&gt;=1,0,VLOOKUP(B36,Horaires,2,0))</f>
        <v>0</v>
      </c>
      <c r="F36" s="17"/>
      <c r="G36" s="17"/>
      <c r="H36" s="18"/>
      <c r="I36" s="17"/>
      <c r="J36" s="18"/>
      <c r="K36" s="18"/>
      <c r="L36" s="18"/>
      <c r="M36" s="18"/>
      <c r="N36" s="18"/>
      <c r="O36" s="18"/>
      <c r="P36" s="17"/>
      <c r="Q36" s="17"/>
    </row>
    <row r="37" spans="1:17">
      <c r="A37" s="35">
        <f t="shared" si="0"/>
        <v>2018</v>
      </c>
      <c r="B37" s="19" t="str">
        <f t="shared" si="3"/>
        <v>Lundi</v>
      </c>
      <c r="C37" s="16">
        <f t="shared" si="2"/>
        <v>41674</v>
      </c>
      <c r="D37" s="15">
        <f t="shared" si="1"/>
        <v>0</v>
      </c>
      <c r="E37" s="24">
        <f>IF(COUNTIF(Données!E47:E59,C37)&gt;=1,0,VLOOKUP(B37,Horaires,2,0))</f>
        <v>0.32291666666666669</v>
      </c>
      <c r="F37" s="17"/>
      <c r="G37" s="17"/>
      <c r="H37" s="18"/>
      <c r="I37" s="17"/>
      <c r="J37" s="18"/>
      <c r="K37" s="18"/>
      <c r="L37" s="18"/>
      <c r="M37" s="18"/>
      <c r="N37" s="18"/>
      <c r="O37" s="18"/>
      <c r="P37" s="17"/>
      <c r="Q37" s="17"/>
    </row>
    <row r="38" spans="1:17">
      <c r="A38" s="35">
        <f t="shared" si="0"/>
        <v>2018</v>
      </c>
      <c r="B38" s="19" t="str">
        <f t="shared" si="3"/>
        <v>Mardi</v>
      </c>
      <c r="C38" s="16">
        <f t="shared" si="2"/>
        <v>41675</v>
      </c>
      <c r="D38" s="15">
        <f t="shared" si="1"/>
        <v>0</v>
      </c>
      <c r="E38" s="24">
        <f>IF(COUNTIF(Données!E48:E60,C38)&gt;=1,0,VLOOKUP(B38,Horaires,2,0))</f>
        <v>0.32291666666666669</v>
      </c>
      <c r="F38" s="17"/>
      <c r="G38" s="17"/>
      <c r="H38" s="18"/>
      <c r="I38" s="17"/>
      <c r="J38" s="18"/>
      <c r="K38" s="18"/>
      <c r="L38" s="18"/>
      <c r="M38" s="18"/>
      <c r="N38" s="18"/>
      <c r="O38" s="18"/>
      <c r="P38" s="17"/>
      <c r="Q38" s="17"/>
    </row>
    <row r="39" spans="1:17">
      <c r="A39" s="35">
        <f t="shared" si="0"/>
        <v>2018</v>
      </c>
      <c r="B39" s="19" t="str">
        <f t="shared" si="3"/>
        <v>Mercredi</v>
      </c>
      <c r="C39" s="16">
        <f t="shared" si="2"/>
        <v>41676</v>
      </c>
      <c r="D39" s="15">
        <f t="shared" si="1"/>
        <v>0</v>
      </c>
      <c r="E39" s="24">
        <f>IF(COUNTIF(Données!E49:E61,C39)&gt;=1,0,VLOOKUP(B39,Horaires,2,0))</f>
        <v>0.32291666666666669</v>
      </c>
      <c r="F39" s="17"/>
      <c r="G39" s="17"/>
      <c r="H39" s="18"/>
      <c r="I39" s="17"/>
      <c r="J39" s="18"/>
      <c r="K39" s="18"/>
      <c r="L39" s="18"/>
      <c r="M39" s="18"/>
      <c r="N39" s="18"/>
      <c r="O39" s="18"/>
      <c r="P39" s="17"/>
      <c r="Q39" s="17"/>
    </row>
    <row r="40" spans="1:17">
      <c r="A40" s="35">
        <f t="shared" si="0"/>
        <v>2018</v>
      </c>
      <c r="B40" s="19" t="str">
        <f t="shared" si="3"/>
        <v>Jeudi</v>
      </c>
      <c r="C40" s="16">
        <f t="shared" si="2"/>
        <v>41677</v>
      </c>
      <c r="D40" s="15">
        <f t="shared" si="1"/>
        <v>0</v>
      </c>
      <c r="E40" s="24">
        <f>IF(COUNTIF(Données!E50:E62,C40)&gt;=1,0,VLOOKUP(B40,Horaires,2,0))</f>
        <v>0.32291666666666669</v>
      </c>
      <c r="F40" s="17"/>
      <c r="G40" s="17"/>
      <c r="H40" s="18"/>
      <c r="I40" s="17"/>
      <c r="J40" s="18"/>
      <c r="K40" s="18"/>
      <c r="L40" s="18"/>
      <c r="M40" s="18"/>
      <c r="N40" s="18"/>
      <c r="O40" s="18"/>
      <c r="P40" s="17"/>
      <c r="Q40" s="17"/>
    </row>
    <row r="41" spans="1:17">
      <c r="A41" s="35">
        <f t="shared" si="0"/>
        <v>2018</v>
      </c>
      <c r="B41" s="19" t="str">
        <f t="shared" si="3"/>
        <v>Vendredi</v>
      </c>
      <c r="C41" s="16">
        <f t="shared" si="2"/>
        <v>41678</v>
      </c>
      <c r="D41" s="15">
        <f t="shared" si="1"/>
        <v>0</v>
      </c>
      <c r="E41" s="24">
        <f>IF(COUNTIF(Données!E51:E63,C41)&gt;=1,0,VLOOKUP(B41,Horaires,2,0))</f>
        <v>0.16666666666666666</v>
      </c>
      <c r="F41" s="17"/>
      <c r="G41" s="17"/>
      <c r="H41" s="18"/>
      <c r="I41" s="17"/>
      <c r="J41" s="18"/>
      <c r="K41" s="18"/>
      <c r="L41" s="18"/>
      <c r="M41" s="18"/>
      <c r="N41" s="18"/>
      <c r="O41" s="18"/>
      <c r="P41" s="17"/>
      <c r="Q41" s="17"/>
    </row>
    <row r="42" spans="1:17">
      <c r="A42" s="35">
        <f t="shared" si="0"/>
        <v>2018</v>
      </c>
      <c r="B42" s="19" t="str">
        <f t="shared" si="3"/>
        <v>Samedi</v>
      </c>
      <c r="C42" s="16">
        <f t="shared" si="2"/>
        <v>41679</v>
      </c>
      <c r="D42" s="15">
        <f t="shared" si="1"/>
        <v>0</v>
      </c>
      <c r="E42" s="24">
        <f>IF(COUNTIF(Données!E52:E64,C42)&gt;=1,0,VLOOKUP(B42,Horaires,2,0))</f>
        <v>0</v>
      </c>
      <c r="F42" s="17"/>
      <c r="G42" s="17"/>
      <c r="H42" s="18"/>
      <c r="I42" s="17"/>
      <c r="J42" s="18"/>
      <c r="K42" s="18"/>
      <c r="L42" s="18"/>
      <c r="M42" s="18"/>
      <c r="N42" s="18"/>
      <c r="O42" s="18"/>
      <c r="P42" s="17"/>
      <c r="Q42" s="17"/>
    </row>
    <row r="43" spans="1:17">
      <c r="A43" s="35">
        <f t="shared" si="0"/>
        <v>2018</v>
      </c>
      <c r="B43" s="19" t="str">
        <f t="shared" si="3"/>
        <v>Dimanche</v>
      </c>
      <c r="C43" s="16">
        <f t="shared" si="2"/>
        <v>41680</v>
      </c>
      <c r="D43" s="15">
        <f t="shared" si="1"/>
        <v>0</v>
      </c>
      <c r="E43" s="24">
        <f>IF(COUNTIF(Données!E53:E65,C43)&gt;=1,0,VLOOKUP(B43,Horaires,2,0))</f>
        <v>0</v>
      </c>
      <c r="F43" s="17"/>
      <c r="G43" s="17"/>
      <c r="H43" s="18"/>
      <c r="I43" s="17"/>
      <c r="J43" s="18"/>
      <c r="K43" s="18"/>
      <c r="L43" s="18"/>
      <c r="M43" s="18"/>
      <c r="N43" s="18"/>
      <c r="O43" s="18"/>
      <c r="P43" s="17"/>
      <c r="Q43" s="17"/>
    </row>
    <row r="44" spans="1:17">
      <c r="A44" s="35">
        <f t="shared" si="0"/>
        <v>2018</v>
      </c>
      <c r="B44" s="19" t="str">
        <f t="shared" si="3"/>
        <v>Lundi</v>
      </c>
      <c r="C44" s="16">
        <f t="shared" si="2"/>
        <v>41681</v>
      </c>
      <c r="D44" s="15">
        <f t="shared" si="1"/>
        <v>0</v>
      </c>
      <c r="E44" s="24">
        <f>IF(COUNTIF(Données!E54:E66,C44)&gt;=1,0,VLOOKUP(B44,Horaires,2,0))</f>
        <v>0.32291666666666669</v>
      </c>
      <c r="F44" s="17"/>
      <c r="G44" s="17"/>
      <c r="H44" s="18"/>
      <c r="I44" s="17"/>
      <c r="J44" s="18"/>
      <c r="K44" s="18"/>
      <c r="L44" s="18"/>
      <c r="M44" s="18"/>
      <c r="N44" s="18"/>
      <c r="O44" s="18"/>
      <c r="P44" s="17"/>
      <c r="Q44" s="17"/>
    </row>
    <row r="45" spans="1:17">
      <c r="A45" s="35">
        <f t="shared" si="0"/>
        <v>2018</v>
      </c>
      <c r="B45" s="19" t="str">
        <f t="shared" si="3"/>
        <v>Mardi</v>
      </c>
      <c r="C45" s="16">
        <f t="shared" si="2"/>
        <v>41682</v>
      </c>
      <c r="D45" s="15">
        <f t="shared" si="1"/>
        <v>0</v>
      </c>
      <c r="E45" s="24">
        <f>IF(COUNTIF(Données!E55:E67,C45)&gt;=1,0,VLOOKUP(B45,Horaires,2,0))</f>
        <v>0.32291666666666669</v>
      </c>
      <c r="F45" s="17"/>
      <c r="G45" s="17"/>
      <c r="H45" s="18"/>
      <c r="I45" s="17"/>
      <c r="J45" s="18"/>
      <c r="K45" s="18"/>
      <c r="L45" s="18"/>
      <c r="M45" s="18"/>
      <c r="N45" s="18"/>
      <c r="O45" s="18"/>
      <c r="P45" s="17"/>
      <c r="Q45" s="17"/>
    </row>
    <row r="46" spans="1:17">
      <c r="A46" s="35">
        <f t="shared" si="0"/>
        <v>2018</v>
      </c>
      <c r="B46" s="19" t="str">
        <f t="shared" si="3"/>
        <v>Mercredi</v>
      </c>
      <c r="C46" s="16">
        <f t="shared" si="2"/>
        <v>41683</v>
      </c>
      <c r="D46" s="15">
        <f t="shared" si="1"/>
        <v>0</v>
      </c>
      <c r="E46" s="24">
        <f>IF(COUNTIF(Données!E56:E68,C46)&gt;=1,0,VLOOKUP(B46,Horaires,2,0))</f>
        <v>0.32291666666666669</v>
      </c>
      <c r="F46" s="17"/>
      <c r="G46" s="17"/>
      <c r="H46" s="18"/>
      <c r="I46" s="17"/>
      <c r="J46" s="18"/>
      <c r="K46" s="18"/>
      <c r="L46" s="18"/>
      <c r="M46" s="18"/>
      <c r="N46" s="18"/>
      <c r="O46" s="18"/>
      <c r="P46" s="17"/>
      <c r="Q46" s="17"/>
    </row>
    <row r="47" spans="1:17">
      <c r="A47" s="35">
        <f t="shared" si="0"/>
        <v>2018</v>
      </c>
      <c r="B47" s="19" t="str">
        <f t="shared" si="3"/>
        <v>Jeudi</v>
      </c>
      <c r="C47" s="16">
        <f t="shared" si="2"/>
        <v>41684</v>
      </c>
      <c r="D47" s="15">
        <f t="shared" si="1"/>
        <v>0</v>
      </c>
      <c r="E47" s="24">
        <f>IF(COUNTIF(Données!E57:E69,C47)&gt;=1,0,VLOOKUP(B47,Horaires,2,0))</f>
        <v>0.32291666666666669</v>
      </c>
      <c r="F47" s="17"/>
      <c r="G47" s="17"/>
      <c r="H47" s="18"/>
      <c r="I47" s="17"/>
      <c r="J47" s="18"/>
      <c r="K47" s="18"/>
      <c r="L47" s="18"/>
      <c r="M47" s="18"/>
      <c r="N47" s="18"/>
      <c r="O47" s="18"/>
      <c r="P47" s="17"/>
      <c r="Q47" s="17"/>
    </row>
    <row r="48" spans="1:17">
      <c r="A48" s="35">
        <f t="shared" si="0"/>
        <v>2018</v>
      </c>
      <c r="B48" s="19" t="str">
        <f t="shared" si="3"/>
        <v>Vendredi</v>
      </c>
      <c r="C48" s="16">
        <f t="shared" si="2"/>
        <v>41685</v>
      </c>
      <c r="D48" s="15">
        <f t="shared" si="1"/>
        <v>0</v>
      </c>
      <c r="E48" s="24">
        <f>IF(COUNTIF(Données!E58:E70,C48)&gt;=1,0,VLOOKUP(B48,Horaires,2,0))</f>
        <v>0.16666666666666666</v>
      </c>
      <c r="F48" s="17"/>
      <c r="G48" s="17"/>
      <c r="H48" s="18"/>
      <c r="I48" s="17"/>
      <c r="J48" s="18"/>
      <c r="K48" s="18"/>
      <c r="L48" s="18"/>
      <c r="M48" s="18"/>
      <c r="N48" s="18"/>
      <c r="O48" s="18"/>
      <c r="P48" s="17"/>
      <c r="Q48" s="17"/>
    </row>
    <row r="49" spans="1:17">
      <c r="A49" s="35">
        <f t="shared" si="0"/>
        <v>2018</v>
      </c>
      <c r="B49" s="19" t="str">
        <f t="shared" si="3"/>
        <v>Samedi</v>
      </c>
      <c r="C49" s="16">
        <f t="shared" si="2"/>
        <v>41686</v>
      </c>
      <c r="D49" s="15">
        <f t="shared" si="1"/>
        <v>0</v>
      </c>
      <c r="E49" s="24">
        <f>IF(COUNTIF(Données!E59:E71,C49)&gt;=1,0,VLOOKUP(B49,Horaires,2,0))</f>
        <v>0</v>
      </c>
      <c r="F49" s="17"/>
      <c r="G49" s="17"/>
      <c r="H49" s="18"/>
      <c r="I49" s="17"/>
      <c r="J49" s="18"/>
      <c r="K49" s="18"/>
      <c r="L49" s="18"/>
      <c r="M49" s="18"/>
      <c r="N49" s="18"/>
      <c r="O49" s="18"/>
      <c r="P49" s="17"/>
      <c r="Q49" s="17"/>
    </row>
    <row r="50" spans="1:17">
      <c r="A50" s="35">
        <f t="shared" si="0"/>
        <v>2018</v>
      </c>
      <c r="B50" s="19" t="str">
        <f t="shared" si="3"/>
        <v>Dimanche</v>
      </c>
      <c r="C50" s="16">
        <f t="shared" si="2"/>
        <v>41687</v>
      </c>
      <c r="D50" s="15">
        <f t="shared" si="1"/>
        <v>0</v>
      </c>
      <c r="E50" s="24">
        <f>IF(COUNTIF(Données!E60:E72,C50)&gt;=1,0,VLOOKUP(B50,Horaires,2,0))</f>
        <v>0</v>
      </c>
      <c r="F50" s="17"/>
      <c r="G50" s="17"/>
      <c r="H50" s="18"/>
      <c r="I50" s="17"/>
      <c r="J50" s="18"/>
      <c r="K50" s="18"/>
      <c r="L50" s="18"/>
      <c r="M50" s="18"/>
      <c r="N50" s="18"/>
      <c r="O50" s="18"/>
      <c r="P50" s="17"/>
      <c r="Q50" s="17"/>
    </row>
    <row r="51" spans="1:17">
      <c r="A51" s="35">
        <f t="shared" si="0"/>
        <v>2018</v>
      </c>
      <c r="B51" s="19" t="str">
        <f t="shared" si="3"/>
        <v>Lundi</v>
      </c>
      <c r="C51" s="16">
        <f t="shared" si="2"/>
        <v>41688</v>
      </c>
      <c r="D51" s="15">
        <f t="shared" si="1"/>
        <v>0</v>
      </c>
      <c r="E51" s="24">
        <f>IF(COUNTIF(Données!E61:E73,C51)&gt;=1,0,VLOOKUP(B51,Horaires,2,0))</f>
        <v>0.32291666666666669</v>
      </c>
      <c r="F51" s="17"/>
      <c r="G51" s="17"/>
      <c r="H51" s="18"/>
      <c r="I51" s="17"/>
      <c r="J51" s="18"/>
      <c r="K51" s="18"/>
      <c r="L51" s="18"/>
      <c r="M51" s="18"/>
      <c r="N51" s="18"/>
      <c r="O51" s="18"/>
      <c r="P51" s="17"/>
      <c r="Q51" s="17"/>
    </row>
    <row r="52" spans="1:17">
      <c r="A52" s="35">
        <f t="shared" si="0"/>
        <v>2018</v>
      </c>
      <c r="B52" s="19" t="str">
        <f t="shared" si="3"/>
        <v>Mardi</v>
      </c>
      <c r="C52" s="16">
        <f t="shared" si="2"/>
        <v>41689</v>
      </c>
      <c r="D52" s="15">
        <f t="shared" si="1"/>
        <v>0</v>
      </c>
      <c r="E52" s="24">
        <f>IF(COUNTIF(Données!E62:E74,C52)&gt;=1,0,VLOOKUP(B52,Horaires,2,0))</f>
        <v>0.32291666666666669</v>
      </c>
      <c r="F52" s="17"/>
      <c r="G52" s="17"/>
      <c r="H52" s="18"/>
      <c r="I52" s="17"/>
      <c r="J52" s="18"/>
      <c r="K52" s="18"/>
      <c r="L52" s="18"/>
      <c r="M52" s="18"/>
      <c r="N52" s="18"/>
      <c r="O52" s="18"/>
      <c r="P52" s="17"/>
      <c r="Q52" s="17"/>
    </row>
    <row r="53" spans="1:17">
      <c r="A53" s="35">
        <f t="shared" si="0"/>
        <v>2018</v>
      </c>
      <c r="B53" s="19" t="str">
        <f t="shared" si="3"/>
        <v>Mercredi</v>
      </c>
      <c r="C53" s="16">
        <f t="shared" si="2"/>
        <v>41690</v>
      </c>
      <c r="D53" s="15">
        <f t="shared" si="1"/>
        <v>0</v>
      </c>
      <c r="E53" s="24">
        <f>IF(COUNTIF(Données!E63:E75,C53)&gt;=1,0,VLOOKUP(B53,Horaires,2,0))</f>
        <v>0.32291666666666669</v>
      </c>
      <c r="F53" s="17"/>
      <c r="G53" s="17"/>
      <c r="H53" s="18"/>
      <c r="I53" s="17"/>
      <c r="J53" s="18"/>
      <c r="K53" s="18"/>
      <c r="L53" s="18"/>
      <c r="M53" s="18"/>
      <c r="N53" s="18"/>
      <c r="O53" s="18"/>
      <c r="P53" s="17"/>
      <c r="Q53" s="17"/>
    </row>
    <row r="54" spans="1:17">
      <c r="A54" s="35">
        <f t="shared" si="0"/>
        <v>2018</v>
      </c>
      <c r="B54" s="19" t="str">
        <f t="shared" si="3"/>
        <v>Jeudi</v>
      </c>
      <c r="C54" s="16">
        <f t="shared" si="2"/>
        <v>41691</v>
      </c>
      <c r="D54" s="15">
        <f t="shared" si="1"/>
        <v>0</v>
      </c>
      <c r="E54" s="24">
        <f>IF(COUNTIF(Données!E64:E76,C54)&gt;=1,0,VLOOKUP(B54,Horaires,2,0))</f>
        <v>0.32291666666666669</v>
      </c>
      <c r="F54" s="17"/>
      <c r="G54" s="17"/>
      <c r="H54" s="18"/>
      <c r="I54" s="17"/>
      <c r="J54" s="18"/>
      <c r="K54" s="18"/>
      <c r="L54" s="18"/>
      <c r="M54" s="18"/>
      <c r="N54" s="18"/>
      <c r="O54" s="18"/>
      <c r="P54" s="17"/>
      <c r="Q54" s="17"/>
    </row>
    <row r="55" spans="1:17">
      <c r="A55" s="35">
        <f t="shared" si="0"/>
        <v>2018</v>
      </c>
      <c r="B55" s="19" t="str">
        <f t="shared" si="3"/>
        <v>Vendredi</v>
      </c>
      <c r="C55" s="16">
        <f t="shared" si="2"/>
        <v>41692</v>
      </c>
      <c r="D55" s="15">
        <f t="shared" si="1"/>
        <v>0</v>
      </c>
      <c r="E55" s="24">
        <f>IF(COUNTIF(Données!E65:E77,C55)&gt;=1,0,VLOOKUP(B55,Horaires,2,0))</f>
        <v>0.16666666666666666</v>
      </c>
      <c r="F55" s="17"/>
      <c r="G55" s="17"/>
      <c r="H55" s="18"/>
      <c r="I55" s="17"/>
      <c r="J55" s="18"/>
      <c r="K55" s="18"/>
      <c r="L55" s="18"/>
      <c r="M55" s="18"/>
      <c r="N55" s="18"/>
      <c r="O55" s="18"/>
      <c r="P55" s="17"/>
      <c r="Q55" s="17"/>
    </row>
    <row r="56" spans="1:17">
      <c r="A56" s="35">
        <f t="shared" si="0"/>
        <v>2018</v>
      </c>
      <c r="B56" s="19" t="str">
        <f t="shared" si="3"/>
        <v>Samedi</v>
      </c>
      <c r="C56" s="16">
        <f t="shared" si="2"/>
        <v>41693</v>
      </c>
      <c r="D56" s="15">
        <f t="shared" si="1"/>
        <v>0</v>
      </c>
      <c r="E56" s="24">
        <f>IF(COUNTIF(Données!E66:E78,C56)&gt;=1,0,VLOOKUP(B56,Horaires,2,0))</f>
        <v>0</v>
      </c>
      <c r="F56" s="17"/>
      <c r="G56" s="17"/>
      <c r="H56" s="18"/>
      <c r="I56" s="17"/>
      <c r="J56" s="18"/>
      <c r="K56" s="18"/>
      <c r="L56" s="18"/>
      <c r="M56" s="18"/>
      <c r="N56" s="18"/>
      <c r="O56" s="18"/>
      <c r="P56" s="17"/>
      <c r="Q56" s="17"/>
    </row>
    <row r="57" spans="1:17">
      <c r="A57" s="35">
        <f t="shared" si="0"/>
        <v>2018</v>
      </c>
      <c r="B57" s="19" t="str">
        <f t="shared" si="3"/>
        <v>Dimanche</v>
      </c>
      <c r="C57" s="16">
        <f t="shared" si="2"/>
        <v>41694</v>
      </c>
      <c r="D57" s="15">
        <f t="shared" si="1"/>
        <v>0</v>
      </c>
      <c r="E57" s="24">
        <f>IF(COUNTIF(Données!E67:E79,C57)&gt;=1,0,VLOOKUP(B57,Horaires,2,0))</f>
        <v>0</v>
      </c>
      <c r="F57" s="17"/>
      <c r="G57" s="17"/>
      <c r="H57" s="18"/>
      <c r="I57" s="17"/>
      <c r="J57" s="18"/>
      <c r="K57" s="18"/>
      <c r="L57" s="18"/>
      <c r="M57" s="18"/>
      <c r="N57" s="18"/>
      <c r="O57" s="18"/>
      <c r="P57" s="17"/>
      <c r="Q57" s="17"/>
    </row>
    <row r="58" spans="1:17">
      <c r="A58" s="35">
        <f t="shared" si="0"/>
        <v>2018</v>
      </c>
      <c r="B58" s="19" t="str">
        <f t="shared" si="3"/>
        <v>Lundi</v>
      </c>
      <c r="C58" s="16">
        <f t="shared" si="2"/>
        <v>41695</v>
      </c>
      <c r="D58" s="15">
        <f t="shared" si="1"/>
        <v>0</v>
      </c>
      <c r="E58" s="24">
        <f>IF(COUNTIF(Données!E68:E80,C58)&gt;=1,0,VLOOKUP(B58,Horaires,2,0))</f>
        <v>0.32291666666666669</v>
      </c>
      <c r="F58" s="17"/>
      <c r="G58" s="17"/>
      <c r="H58" s="18"/>
      <c r="I58" s="17"/>
      <c r="J58" s="18"/>
      <c r="K58" s="18"/>
      <c r="L58" s="18"/>
      <c r="M58" s="18"/>
      <c r="N58" s="18"/>
      <c r="O58" s="18"/>
      <c r="P58" s="17"/>
      <c r="Q58" s="17"/>
    </row>
    <row r="59" spans="1:17">
      <c r="A59" s="35">
        <f t="shared" si="0"/>
        <v>2018</v>
      </c>
      <c r="B59" s="19" t="str">
        <f t="shared" si="3"/>
        <v>Mardi</v>
      </c>
      <c r="C59" s="16">
        <f t="shared" si="2"/>
        <v>41696</v>
      </c>
      <c r="D59" s="15">
        <f t="shared" si="1"/>
        <v>0</v>
      </c>
      <c r="E59" s="24">
        <f>IF(COUNTIF(Données!E69:E81,C59)&gt;=1,0,VLOOKUP(B59,Horaires,2,0))</f>
        <v>0.32291666666666669</v>
      </c>
      <c r="F59" s="17"/>
      <c r="G59" s="17"/>
      <c r="H59" s="18"/>
      <c r="I59" s="17"/>
      <c r="J59" s="18"/>
      <c r="K59" s="18"/>
      <c r="L59" s="18"/>
      <c r="M59" s="18"/>
      <c r="N59" s="18"/>
      <c r="O59" s="18"/>
      <c r="P59" s="17"/>
      <c r="Q59" s="17"/>
    </row>
    <row r="60" spans="1:17">
      <c r="A60" s="35">
        <f t="shared" si="0"/>
        <v>2018</v>
      </c>
      <c r="B60" s="19" t="str">
        <f t="shared" si="3"/>
        <v>Mercredi</v>
      </c>
      <c r="C60" s="16">
        <f t="shared" si="2"/>
        <v>41697</v>
      </c>
      <c r="D60" s="15">
        <f t="shared" si="1"/>
        <v>0</v>
      </c>
      <c r="E60" s="24">
        <f>IF(COUNTIF(Données!E70:E82,C60)&gt;=1,0,VLOOKUP(B60,Horaires,2,0))</f>
        <v>0.32291666666666669</v>
      </c>
      <c r="F60" s="17"/>
      <c r="G60" s="17"/>
      <c r="H60" s="18"/>
      <c r="I60" s="17"/>
      <c r="J60" s="18"/>
      <c r="K60" s="18"/>
      <c r="L60" s="18"/>
      <c r="M60" s="18"/>
      <c r="N60" s="18"/>
      <c r="O60" s="18"/>
      <c r="P60" s="17"/>
      <c r="Q60" s="17"/>
    </row>
    <row r="61" spans="1:17">
      <c r="A61" s="35">
        <f t="shared" si="0"/>
        <v>2018</v>
      </c>
      <c r="B61" s="19" t="str">
        <f t="shared" si="3"/>
        <v>Jeudi</v>
      </c>
      <c r="C61" s="16">
        <f t="shared" si="2"/>
        <v>41698</v>
      </c>
      <c r="D61" s="15">
        <f t="shared" si="1"/>
        <v>0</v>
      </c>
      <c r="E61" s="24">
        <f>IF(COUNTIF(Données!E71:E83,C61)&gt;=1,0,VLOOKUP(B61,Horaires,2,0))</f>
        <v>0.32291666666666669</v>
      </c>
      <c r="F61" s="17"/>
      <c r="G61" s="17"/>
      <c r="H61" s="18"/>
      <c r="I61" s="17"/>
      <c r="J61" s="18"/>
      <c r="K61" s="18"/>
      <c r="L61" s="18"/>
      <c r="M61" s="18"/>
      <c r="N61" s="18"/>
      <c r="O61" s="18"/>
      <c r="P61" s="17"/>
      <c r="Q61" s="17"/>
    </row>
    <row r="62" spans="1:17">
      <c r="A62" s="35">
        <f t="shared" si="0"/>
        <v>2018</v>
      </c>
      <c r="B62" s="19" t="str">
        <f t="shared" si="3"/>
        <v>Vendredi</v>
      </c>
      <c r="C62" s="16">
        <f t="shared" si="2"/>
        <v>41699</v>
      </c>
      <c r="D62" s="15">
        <f t="shared" si="1"/>
        <v>0</v>
      </c>
      <c r="E62" s="24">
        <f>IF(COUNTIF(Données!E72:E84,C62)&gt;=1,0,VLOOKUP(B62,Horaires,2,0))</f>
        <v>0.16666666666666666</v>
      </c>
      <c r="F62" s="17"/>
      <c r="G62" s="17"/>
      <c r="H62" s="18"/>
      <c r="I62" s="17"/>
      <c r="J62" s="18"/>
      <c r="K62" s="18"/>
      <c r="L62" s="18"/>
      <c r="M62" s="18"/>
      <c r="N62" s="18"/>
      <c r="O62" s="18"/>
      <c r="P62" s="17"/>
      <c r="Q62" s="17"/>
    </row>
    <row r="63" spans="1:17">
      <c r="A63" s="35">
        <f t="shared" si="0"/>
        <v>2018</v>
      </c>
      <c r="B63" s="19" t="str">
        <f t="shared" si="3"/>
        <v>Samedi</v>
      </c>
      <c r="C63" s="16">
        <f t="shared" si="2"/>
        <v>41700</v>
      </c>
      <c r="D63" s="15">
        <f t="shared" si="1"/>
        <v>0</v>
      </c>
      <c r="E63" s="24">
        <f>IF(COUNTIF(Données!E73:E85,C63)&gt;=1,0,VLOOKUP(B63,Horaires,2,0))</f>
        <v>0</v>
      </c>
      <c r="F63" s="17"/>
      <c r="G63" s="17"/>
      <c r="H63" s="18"/>
      <c r="I63" s="17"/>
      <c r="J63" s="18"/>
      <c r="K63" s="18"/>
      <c r="L63" s="18"/>
      <c r="M63" s="18"/>
      <c r="N63" s="18"/>
      <c r="O63" s="18"/>
      <c r="P63" s="17"/>
      <c r="Q63" s="17"/>
    </row>
    <row r="64" spans="1:17">
      <c r="A64" s="35">
        <f t="shared" si="0"/>
        <v>2018</v>
      </c>
      <c r="B64" s="19" t="str">
        <f t="shared" si="3"/>
        <v>Dimanche</v>
      </c>
      <c r="C64" s="16">
        <f t="shared" si="2"/>
        <v>41701</v>
      </c>
      <c r="D64" s="15">
        <f t="shared" si="1"/>
        <v>0</v>
      </c>
      <c r="E64" s="24">
        <f>IF(COUNTIF(Données!E74:E86,C64)&gt;=1,0,VLOOKUP(B64,Horaires,2,0))</f>
        <v>0</v>
      </c>
      <c r="F64" s="17"/>
      <c r="G64" s="17"/>
      <c r="H64" s="18"/>
      <c r="I64" s="17"/>
      <c r="J64" s="18"/>
      <c r="K64" s="18"/>
      <c r="L64" s="18"/>
      <c r="M64" s="18"/>
      <c r="N64" s="18"/>
      <c r="O64" s="18"/>
      <c r="P64" s="17"/>
      <c r="Q64" s="17"/>
    </row>
    <row r="65" spans="1:17">
      <c r="A65" s="35">
        <f t="shared" si="0"/>
        <v>2018</v>
      </c>
      <c r="B65" s="19" t="str">
        <f t="shared" si="3"/>
        <v>Lundi</v>
      </c>
      <c r="C65" s="16">
        <f t="shared" si="2"/>
        <v>41702</v>
      </c>
      <c r="D65" s="15">
        <f t="shared" si="1"/>
        <v>0</v>
      </c>
      <c r="E65" s="24">
        <f>IF(COUNTIF(Données!E75:E87,C65)&gt;=1,0,VLOOKUP(B65,Horaires,2,0))</f>
        <v>0.32291666666666669</v>
      </c>
      <c r="F65" s="17"/>
      <c r="G65" s="17"/>
      <c r="H65" s="18"/>
      <c r="I65" s="17"/>
      <c r="J65" s="18"/>
      <c r="K65" s="18"/>
      <c r="L65" s="18"/>
      <c r="M65" s="18"/>
      <c r="N65" s="18"/>
      <c r="O65" s="18"/>
      <c r="P65" s="17"/>
      <c r="Q65" s="17"/>
    </row>
    <row r="66" spans="1:17">
      <c r="A66" s="35">
        <f t="shared" si="0"/>
        <v>2018</v>
      </c>
      <c r="B66" s="19" t="str">
        <f t="shared" si="3"/>
        <v>Mardi</v>
      </c>
      <c r="C66" s="16">
        <f t="shared" si="2"/>
        <v>41703</v>
      </c>
      <c r="D66" s="15">
        <f t="shared" si="1"/>
        <v>0</v>
      </c>
      <c r="E66" s="24">
        <f>IF(COUNTIF(Données!E76:E88,C66)&gt;=1,0,VLOOKUP(B66,Horaires,2,0))</f>
        <v>0.32291666666666669</v>
      </c>
      <c r="F66" s="17"/>
      <c r="G66" s="17"/>
      <c r="H66" s="18"/>
      <c r="I66" s="17"/>
      <c r="J66" s="18"/>
      <c r="K66" s="18"/>
      <c r="L66" s="18"/>
      <c r="M66" s="18"/>
      <c r="N66" s="18"/>
      <c r="O66" s="18"/>
      <c r="P66" s="17"/>
      <c r="Q66" s="17"/>
    </row>
    <row r="67" spans="1:17">
      <c r="A67" s="35">
        <f t="shared" ref="A67:A130" si="4">YEAR(C67)</f>
        <v>2018</v>
      </c>
      <c r="B67" s="19" t="str">
        <f t="shared" si="3"/>
        <v>Mercredi</v>
      </c>
      <c r="C67" s="16">
        <f t="shared" si="2"/>
        <v>41704</v>
      </c>
      <c r="D67" s="15">
        <f t="shared" ref="D67:D130" si="5">IF(H67&lt;=0,0,1)</f>
        <v>0</v>
      </c>
      <c r="E67" s="24">
        <f>IF(COUNTIF(Données!E77:E89,C67)&gt;=1,0,VLOOKUP(B67,Horaires,2,0))</f>
        <v>0.32291666666666669</v>
      </c>
      <c r="F67" s="17"/>
      <c r="G67" s="17"/>
      <c r="H67" s="18"/>
      <c r="I67" s="17"/>
      <c r="J67" s="18"/>
      <c r="K67" s="18"/>
      <c r="L67" s="18"/>
      <c r="M67" s="18"/>
      <c r="N67" s="18"/>
      <c r="O67" s="18"/>
      <c r="P67" s="17"/>
      <c r="Q67" s="17"/>
    </row>
    <row r="68" spans="1:17">
      <c r="A68" s="35">
        <f t="shared" si="4"/>
        <v>2018</v>
      </c>
      <c r="B68" s="19" t="str">
        <f t="shared" si="3"/>
        <v>Jeudi</v>
      </c>
      <c r="C68" s="16">
        <f t="shared" ref="C68:C131" si="6">C67+1</f>
        <v>41705</v>
      </c>
      <c r="D68" s="15">
        <f t="shared" si="5"/>
        <v>0</v>
      </c>
      <c r="E68" s="24">
        <f>IF(COUNTIF(Données!E78:E90,C68)&gt;=1,0,VLOOKUP(B68,Horaires,2,0))</f>
        <v>0.32291666666666669</v>
      </c>
      <c r="F68" s="17"/>
      <c r="G68" s="17"/>
      <c r="H68" s="18"/>
      <c r="I68" s="17"/>
      <c r="J68" s="18"/>
      <c r="K68" s="18"/>
      <c r="L68" s="18"/>
      <c r="M68" s="18"/>
      <c r="N68" s="18"/>
      <c r="O68" s="18"/>
      <c r="P68" s="17"/>
      <c r="Q68" s="17"/>
    </row>
    <row r="69" spans="1:17">
      <c r="A69" s="35">
        <f t="shared" si="4"/>
        <v>2018</v>
      </c>
      <c r="B69" s="19" t="str">
        <f t="shared" si="3"/>
        <v>Vendredi</v>
      </c>
      <c r="C69" s="16">
        <f t="shared" si="6"/>
        <v>41706</v>
      </c>
      <c r="D69" s="15">
        <f t="shared" si="5"/>
        <v>0</v>
      </c>
      <c r="E69" s="24">
        <f>IF(COUNTIF(Données!E79:E91,C69)&gt;=1,0,VLOOKUP(B69,Horaires,2,0))</f>
        <v>0.16666666666666666</v>
      </c>
      <c r="F69" s="17"/>
      <c r="G69" s="17"/>
      <c r="H69" s="18"/>
      <c r="I69" s="17"/>
      <c r="J69" s="18"/>
      <c r="K69" s="18"/>
      <c r="L69" s="18"/>
      <c r="M69" s="18"/>
      <c r="N69" s="18"/>
      <c r="O69" s="18"/>
      <c r="P69" s="17"/>
      <c r="Q69" s="17"/>
    </row>
    <row r="70" spans="1:17">
      <c r="A70" s="35">
        <f t="shared" si="4"/>
        <v>2018</v>
      </c>
      <c r="B70" s="19" t="str">
        <f t="shared" si="3"/>
        <v>Samedi</v>
      </c>
      <c r="C70" s="16">
        <f t="shared" si="6"/>
        <v>41707</v>
      </c>
      <c r="D70" s="15">
        <f t="shared" si="5"/>
        <v>0</v>
      </c>
      <c r="E70" s="24">
        <f>IF(COUNTIF(Données!E80:E92,C70)&gt;=1,0,VLOOKUP(B70,Horaires,2,0))</f>
        <v>0</v>
      </c>
      <c r="F70" s="17"/>
      <c r="G70" s="17"/>
      <c r="H70" s="18"/>
      <c r="I70" s="17"/>
      <c r="J70" s="18"/>
      <c r="K70" s="18"/>
      <c r="L70" s="18"/>
      <c r="M70" s="18"/>
      <c r="N70" s="18"/>
      <c r="O70" s="18"/>
      <c r="P70" s="17"/>
      <c r="Q70" s="17"/>
    </row>
    <row r="71" spans="1:17">
      <c r="A71" s="35">
        <f t="shared" si="4"/>
        <v>2018</v>
      </c>
      <c r="B71" s="19" t="str">
        <f t="shared" ref="B71:B134" si="7">CHOOSE(WEEKDAY(C71),"Dimanche","Lundi","Mardi","Mercredi","Jeudi","Vendredi","Samedi")</f>
        <v>Dimanche</v>
      </c>
      <c r="C71" s="16">
        <f t="shared" si="6"/>
        <v>41708</v>
      </c>
      <c r="D71" s="15">
        <f t="shared" si="5"/>
        <v>0</v>
      </c>
      <c r="E71" s="24">
        <f>IF(COUNTIF(Données!E81:E93,C71)&gt;=1,0,VLOOKUP(B71,Horaires,2,0))</f>
        <v>0</v>
      </c>
      <c r="F71" s="17"/>
      <c r="G71" s="17"/>
      <c r="H71" s="18"/>
      <c r="I71" s="17"/>
      <c r="J71" s="18"/>
      <c r="K71" s="18"/>
      <c r="L71" s="18"/>
      <c r="M71" s="18"/>
      <c r="N71" s="18"/>
      <c r="O71" s="18"/>
      <c r="P71" s="17"/>
      <c r="Q71" s="17"/>
    </row>
    <row r="72" spans="1:17">
      <c r="A72" s="35">
        <f t="shared" si="4"/>
        <v>2018</v>
      </c>
      <c r="B72" s="19" t="str">
        <f t="shared" si="7"/>
        <v>Lundi</v>
      </c>
      <c r="C72" s="16">
        <f t="shared" si="6"/>
        <v>41709</v>
      </c>
      <c r="D72" s="15">
        <f t="shared" si="5"/>
        <v>0</v>
      </c>
      <c r="E72" s="24">
        <f>IF(COUNTIF(Données!E82:E94,C72)&gt;=1,0,VLOOKUP(B72,Horaires,2,0))</f>
        <v>0.32291666666666669</v>
      </c>
      <c r="F72" s="17"/>
      <c r="G72" s="17"/>
      <c r="H72" s="18"/>
      <c r="I72" s="17"/>
      <c r="J72" s="18"/>
      <c r="K72" s="18"/>
      <c r="L72" s="18"/>
      <c r="M72" s="18"/>
      <c r="N72" s="18"/>
      <c r="O72" s="18"/>
      <c r="P72" s="17"/>
      <c r="Q72" s="17"/>
    </row>
    <row r="73" spans="1:17">
      <c r="A73" s="35">
        <f t="shared" si="4"/>
        <v>2018</v>
      </c>
      <c r="B73" s="19" t="str">
        <f t="shared" si="7"/>
        <v>Mardi</v>
      </c>
      <c r="C73" s="16">
        <f t="shared" si="6"/>
        <v>41710</v>
      </c>
      <c r="D73" s="15">
        <f t="shared" si="5"/>
        <v>0</v>
      </c>
      <c r="E73" s="24">
        <f>IF(COUNTIF(Données!E83:E95,C73)&gt;=1,0,VLOOKUP(B73,Horaires,2,0))</f>
        <v>0.32291666666666669</v>
      </c>
      <c r="F73" s="17"/>
      <c r="G73" s="17"/>
      <c r="H73" s="18"/>
      <c r="I73" s="17"/>
      <c r="J73" s="18"/>
      <c r="K73" s="18"/>
      <c r="L73" s="18"/>
      <c r="M73" s="18"/>
      <c r="N73" s="18"/>
      <c r="O73" s="18"/>
      <c r="P73" s="17"/>
      <c r="Q73" s="17"/>
    </row>
    <row r="74" spans="1:17">
      <c r="A74" s="35">
        <f t="shared" si="4"/>
        <v>2018</v>
      </c>
      <c r="B74" s="19" t="str">
        <f t="shared" si="7"/>
        <v>Mercredi</v>
      </c>
      <c r="C74" s="16">
        <f t="shared" si="6"/>
        <v>41711</v>
      </c>
      <c r="D74" s="15">
        <f t="shared" si="5"/>
        <v>0</v>
      </c>
      <c r="E74" s="24">
        <f>IF(COUNTIF(Données!E84:E96,C74)&gt;=1,0,VLOOKUP(B74,Horaires,2,0))</f>
        <v>0.32291666666666669</v>
      </c>
      <c r="F74" s="17"/>
      <c r="G74" s="17"/>
      <c r="H74" s="18"/>
      <c r="I74" s="17"/>
      <c r="J74" s="18"/>
      <c r="K74" s="18"/>
      <c r="L74" s="18"/>
      <c r="M74" s="18"/>
      <c r="N74" s="18"/>
      <c r="O74" s="18"/>
      <c r="P74" s="17"/>
      <c r="Q74" s="17"/>
    </row>
    <row r="75" spans="1:17">
      <c r="A75" s="35">
        <f t="shared" si="4"/>
        <v>2018</v>
      </c>
      <c r="B75" s="19" t="str">
        <f t="shared" si="7"/>
        <v>Jeudi</v>
      </c>
      <c r="C75" s="16">
        <f t="shared" si="6"/>
        <v>41712</v>
      </c>
      <c r="D75" s="15">
        <f t="shared" si="5"/>
        <v>0</v>
      </c>
      <c r="E75" s="24">
        <f>IF(COUNTIF(Données!E85:E97,C75)&gt;=1,0,VLOOKUP(B75,Horaires,2,0))</f>
        <v>0.32291666666666669</v>
      </c>
      <c r="F75" s="17"/>
      <c r="G75" s="17"/>
      <c r="H75" s="18"/>
      <c r="I75" s="17"/>
      <c r="J75" s="18"/>
      <c r="K75" s="18"/>
      <c r="L75" s="18"/>
      <c r="M75" s="18"/>
      <c r="N75" s="18"/>
      <c r="O75" s="18"/>
      <c r="P75" s="17"/>
      <c r="Q75" s="17"/>
    </row>
    <row r="76" spans="1:17">
      <c r="A76" s="35">
        <f t="shared" si="4"/>
        <v>2018</v>
      </c>
      <c r="B76" s="19" t="str">
        <f t="shared" si="7"/>
        <v>Vendredi</v>
      </c>
      <c r="C76" s="16">
        <f t="shared" si="6"/>
        <v>41713</v>
      </c>
      <c r="D76" s="15">
        <f t="shared" si="5"/>
        <v>0</v>
      </c>
      <c r="E76" s="24">
        <f>IF(COUNTIF(Données!E86:E98,C76)&gt;=1,0,VLOOKUP(B76,Horaires,2,0))</f>
        <v>0.16666666666666666</v>
      </c>
      <c r="F76" s="17"/>
      <c r="G76" s="17"/>
      <c r="H76" s="18"/>
      <c r="I76" s="17"/>
      <c r="J76" s="18"/>
      <c r="K76" s="18"/>
      <c r="L76" s="18"/>
      <c r="M76" s="18"/>
      <c r="N76" s="18"/>
      <c r="O76" s="18"/>
      <c r="P76" s="17"/>
      <c r="Q76" s="17"/>
    </row>
    <row r="77" spans="1:17">
      <c r="A77" s="35">
        <f t="shared" si="4"/>
        <v>2018</v>
      </c>
      <c r="B77" s="19" t="str">
        <f t="shared" si="7"/>
        <v>Samedi</v>
      </c>
      <c r="C77" s="16">
        <f t="shared" si="6"/>
        <v>41714</v>
      </c>
      <c r="D77" s="15">
        <f t="shared" si="5"/>
        <v>0</v>
      </c>
      <c r="E77" s="24">
        <f>IF(COUNTIF(Données!E87:E99,C77)&gt;=1,0,VLOOKUP(B77,Horaires,2,0))</f>
        <v>0</v>
      </c>
      <c r="F77" s="17"/>
      <c r="G77" s="17"/>
      <c r="H77" s="18"/>
      <c r="I77" s="17"/>
      <c r="J77" s="18"/>
      <c r="K77" s="18"/>
      <c r="L77" s="18"/>
      <c r="M77" s="18"/>
      <c r="N77" s="18"/>
      <c r="O77" s="18"/>
      <c r="P77" s="17"/>
      <c r="Q77" s="17"/>
    </row>
    <row r="78" spans="1:17">
      <c r="A78" s="35">
        <f t="shared" si="4"/>
        <v>2018</v>
      </c>
      <c r="B78" s="19" t="str">
        <f t="shared" si="7"/>
        <v>Dimanche</v>
      </c>
      <c r="C78" s="16">
        <f t="shared" si="6"/>
        <v>41715</v>
      </c>
      <c r="D78" s="15">
        <f t="shared" si="5"/>
        <v>0</v>
      </c>
      <c r="E78" s="24">
        <f>IF(COUNTIF(Données!E88:E100,C78)&gt;=1,0,VLOOKUP(B78,Horaires,2,0))</f>
        <v>0</v>
      </c>
      <c r="F78" s="17"/>
      <c r="G78" s="17"/>
      <c r="H78" s="18"/>
      <c r="I78" s="17"/>
      <c r="J78" s="18"/>
      <c r="K78" s="18"/>
      <c r="L78" s="18"/>
      <c r="M78" s="18"/>
      <c r="N78" s="18"/>
      <c r="O78" s="18"/>
      <c r="P78" s="17"/>
      <c r="Q78" s="17"/>
    </row>
    <row r="79" spans="1:17">
      <c r="A79" s="35">
        <f t="shared" si="4"/>
        <v>2018</v>
      </c>
      <c r="B79" s="19" t="str">
        <f t="shared" si="7"/>
        <v>Lundi</v>
      </c>
      <c r="C79" s="16">
        <f t="shared" si="6"/>
        <v>41716</v>
      </c>
      <c r="D79" s="15">
        <f t="shared" si="5"/>
        <v>0</v>
      </c>
      <c r="E79" s="24">
        <f>IF(COUNTIF(Données!E89:E101,C79)&gt;=1,0,VLOOKUP(B79,Horaires,2,0))</f>
        <v>0.32291666666666669</v>
      </c>
      <c r="F79" s="17"/>
      <c r="G79" s="17"/>
      <c r="H79" s="18"/>
      <c r="I79" s="17"/>
      <c r="J79" s="18"/>
      <c r="K79" s="18"/>
      <c r="L79" s="18"/>
      <c r="M79" s="18"/>
      <c r="N79" s="18"/>
      <c r="O79" s="18"/>
      <c r="P79" s="17"/>
      <c r="Q79" s="17"/>
    </row>
    <row r="80" spans="1:17">
      <c r="A80" s="35">
        <f t="shared" si="4"/>
        <v>2018</v>
      </c>
      <c r="B80" s="19" t="str">
        <f t="shared" si="7"/>
        <v>Mardi</v>
      </c>
      <c r="C80" s="16">
        <f t="shared" si="6"/>
        <v>41717</v>
      </c>
      <c r="D80" s="15">
        <f t="shared" si="5"/>
        <v>0</v>
      </c>
      <c r="E80" s="24">
        <f>IF(COUNTIF(Données!E90:E102,C80)&gt;=1,0,VLOOKUP(B80,Horaires,2,0))</f>
        <v>0.32291666666666669</v>
      </c>
      <c r="F80" s="17"/>
      <c r="G80" s="17"/>
      <c r="H80" s="18"/>
      <c r="I80" s="17"/>
      <c r="J80" s="18"/>
      <c r="K80" s="18"/>
      <c r="L80" s="18"/>
      <c r="M80" s="18"/>
      <c r="N80" s="18"/>
      <c r="O80" s="18"/>
      <c r="P80" s="17"/>
      <c r="Q80" s="17"/>
    </row>
    <row r="81" spans="1:17">
      <c r="A81" s="35">
        <f t="shared" si="4"/>
        <v>2018</v>
      </c>
      <c r="B81" s="19" t="str">
        <f t="shared" si="7"/>
        <v>Mercredi</v>
      </c>
      <c r="C81" s="16">
        <f t="shared" si="6"/>
        <v>41718</v>
      </c>
      <c r="D81" s="15">
        <f t="shared" si="5"/>
        <v>0</v>
      </c>
      <c r="E81" s="24">
        <f>IF(COUNTIF(Données!E91:E103,C81)&gt;=1,0,VLOOKUP(B81,Horaires,2,0))</f>
        <v>0.32291666666666669</v>
      </c>
      <c r="F81" s="17"/>
      <c r="G81" s="17"/>
      <c r="H81" s="18"/>
      <c r="I81" s="17"/>
      <c r="J81" s="18"/>
      <c r="K81" s="18"/>
      <c r="L81" s="18"/>
      <c r="M81" s="18"/>
      <c r="N81" s="18"/>
      <c r="O81" s="18"/>
      <c r="P81" s="17"/>
      <c r="Q81" s="17"/>
    </row>
    <row r="82" spans="1:17">
      <c r="A82" s="35">
        <f t="shared" si="4"/>
        <v>2018</v>
      </c>
      <c r="B82" s="19" t="str">
        <f t="shared" si="7"/>
        <v>Jeudi</v>
      </c>
      <c r="C82" s="16">
        <f t="shared" si="6"/>
        <v>41719</v>
      </c>
      <c r="D82" s="15">
        <f t="shared" si="5"/>
        <v>0</v>
      </c>
      <c r="E82" s="24">
        <f>IF(COUNTIF(Données!E92:E104,C82)&gt;=1,0,VLOOKUP(B82,Horaires,2,0))</f>
        <v>0.32291666666666669</v>
      </c>
      <c r="F82" s="17"/>
      <c r="G82" s="17"/>
      <c r="H82" s="18"/>
      <c r="I82" s="17"/>
      <c r="J82" s="18"/>
      <c r="K82" s="18"/>
      <c r="L82" s="18"/>
      <c r="M82" s="18"/>
      <c r="N82" s="18"/>
      <c r="O82" s="18"/>
      <c r="P82" s="17"/>
      <c r="Q82" s="17"/>
    </row>
    <row r="83" spans="1:17">
      <c r="A83" s="35">
        <f t="shared" si="4"/>
        <v>2018</v>
      </c>
      <c r="B83" s="19" t="str">
        <f t="shared" si="7"/>
        <v>Vendredi</v>
      </c>
      <c r="C83" s="16">
        <f t="shared" si="6"/>
        <v>41720</v>
      </c>
      <c r="D83" s="15">
        <f t="shared" si="5"/>
        <v>0</v>
      </c>
      <c r="E83" s="24">
        <f>IF(COUNTIF(Données!E93:E105,C83)&gt;=1,0,VLOOKUP(B83,Horaires,2,0))</f>
        <v>0.16666666666666666</v>
      </c>
      <c r="F83" s="17"/>
      <c r="G83" s="17"/>
      <c r="H83" s="18"/>
      <c r="I83" s="17"/>
      <c r="J83" s="18"/>
      <c r="K83" s="18"/>
      <c r="L83" s="18"/>
      <c r="M83" s="18"/>
      <c r="N83" s="18"/>
      <c r="O83" s="18"/>
      <c r="P83" s="17"/>
      <c r="Q83" s="17"/>
    </row>
    <row r="84" spans="1:17">
      <c r="A84" s="35">
        <f t="shared" si="4"/>
        <v>2018</v>
      </c>
      <c r="B84" s="19" t="str">
        <f t="shared" si="7"/>
        <v>Samedi</v>
      </c>
      <c r="C84" s="16">
        <f t="shared" si="6"/>
        <v>41721</v>
      </c>
      <c r="D84" s="15">
        <f t="shared" si="5"/>
        <v>0</v>
      </c>
      <c r="E84" s="24">
        <f>IF(COUNTIF(Données!E94:E106,C84)&gt;=1,0,VLOOKUP(B84,Horaires,2,0))</f>
        <v>0</v>
      </c>
      <c r="F84" s="17"/>
      <c r="G84" s="17"/>
      <c r="H84" s="18"/>
      <c r="I84" s="17"/>
      <c r="J84" s="18"/>
      <c r="K84" s="18"/>
      <c r="L84" s="18"/>
      <c r="M84" s="18"/>
      <c r="N84" s="18"/>
      <c r="O84" s="18"/>
      <c r="P84" s="17"/>
      <c r="Q84" s="17"/>
    </row>
    <row r="85" spans="1:17">
      <c r="A85" s="35">
        <f t="shared" si="4"/>
        <v>2018</v>
      </c>
      <c r="B85" s="19" t="str">
        <f t="shared" si="7"/>
        <v>Dimanche</v>
      </c>
      <c r="C85" s="16">
        <f t="shared" si="6"/>
        <v>41722</v>
      </c>
      <c r="D85" s="15">
        <f t="shared" si="5"/>
        <v>0</v>
      </c>
      <c r="E85" s="24">
        <f>IF(COUNTIF(Données!E95:E107,C85)&gt;=1,0,VLOOKUP(B85,Horaires,2,0))</f>
        <v>0</v>
      </c>
      <c r="F85" s="17"/>
      <c r="G85" s="17"/>
      <c r="H85" s="18"/>
      <c r="I85" s="17"/>
      <c r="J85" s="18"/>
      <c r="K85" s="18"/>
      <c r="L85" s="18"/>
      <c r="M85" s="18"/>
      <c r="N85" s="18"/>
      <c r="O85" s="18"/>
      <c r="P85" s="17"/>
      <c r="Q85" s="17"/>
    </row>
    <row r="86" spans="1:17">
      <c r="A86" s="35">
        <f t="shared" si="4"/>
        <v>2018</v>
      </c>
      <c r="B86" s="19" t="str">
        <f t="shared" si="7"/>
        <v>Lundi</v>
      </c>
      <c r="C86" s="16">
        <f t="shared" si="6"/>
        <v>41723</v>
      </c>
      <c r="D86" s="15">
        <f t="shared" si="5"/>
        <v>0</v>
      </c>
      <c r="E86" s="24">
        <f>IF(COUNTIF(Données!E96:E108,C86)&gt;=1,0,VLOOKUP(B86,Horaires,2,0))</f>
        <v>0.32291666666666669</v>
      </c>
      <c r="F86" s="17"/>
      <c r="G86" s="17"/>
      <c r="H86" s="18"/>
      <c r="I86" s="17"/>
      <c r="J86" s="18"/>
      <c r="K86" s="18"/>
      <c r="L86" s="18"/>
      <c r="M86" s="18"/>
      <c r="N86" s="18"/>
      <c r="O86" s="18"/>
      <c r="P86" s="17"/>
      <c r="Q86" s="17"/>
    </row>
    <row r="87" spans="1:17">
      <c r="A87" s="35">
        <f t="shared" si="4"/>
        <v>2018</v>
      </c>
      <c r="B87" s="19" t="str">
        <f t="shared" si="7"/>
        <v>Mardi</v>
      </c>
      <c r="C87" s="16">
        <f t="shared" si="6"/>
        <v>41724</v>
      </c>
      <c r="D87" s="15">
        <f t="shared" si="5"/>
        <v>0</v>
      </c>
      <c r="E87" s="24">
        <f>IF(COUNTIF(Données!E97:E109,C87)&gt;=1,0,VLOOKUP(B87,Horaires,2,0))</f>
        <v>0.32291666666666669</v>
      </c>
      <c r="F87" s="17"/>
      <c r="G87" s="17"/>
      <c r="H87" s="18"/>
      <c r="I87" s="17"/>
      <c r="J87" s="18"/>
      <c r="K87" s="18"/>
      <c r="L87" s="18"/>
      <c r="M87" s="18"/>
      <c r="N87" s="18"/>
      <c r="O87" s="18"/>
      <c r="P87" s="17"/>
      <c r="Q87" s="17"/>
    </row>
    <row r="88" spans="1:17">
      <c r="A88" s="35">
        <f t="shared" si="4"/>
        <v>2018</v>
      </c>
      <c r="B88" s="19" t="str">
        <f t="shared" si="7"/>
        <v>Mercredi</v>
      </c>
      <c r="C88" s="16">
        <f t="shared" si="6"/>
        <v>41725</v>
      </c>
      <c r="D88" s="15">
        <f t="shared" si="5"/>
        <v>0</v>
      </c>
      <c r="E88" s="24">
        <f>IF(COUNTIF(Données!E98:E110,C88)&gt;=1,0,VLOOKUP(B88,Horaires,2,0))</f>
        <v>0.32291666666666669</v>
      </c>
      <c r="F88" s="17"/>
      <c r="G88" s="17"/>
      <c r="H88" s="18"/>
      <c r="I88" s="17"/>
      <c r="J88" s="18"/>
      <c r="K88" s="18"/>
      <c r="L88" s="18"/>
      <c r="M88" s="18"/>
      <c r="N88" s="18"/>
      <c r="O88" s="18"/>
      <c r="P88" s="17"/>
      <c r="Q88" s="17"/>
    </row>
    <row r="89" spans="1:17">
      <c r="A89" s="35">
        <f t="shared" si="4"/>
        <v>2018</v>
      </c>
      <c r="B89" s="19" t="str">
        <f t="shared" si="7"/>
        <v>Jeudi</v>
      </c>
      <c r="C89" s="16">
        <f t="shared" si="6"/>
        <v>41726</v>
      </c>
      <c r="D89" s="15">
        <f t="shared" si="5"/>
        <v>0</v>
      </c>
      <c r="E89" s="24">
        <f>IF(COUNTIF(Données!E99:E111,C89)&gt;=1,0,VLOOKUP(B89,Horaires,2,0))</f>
        <v>0.32291666666666669</v>
      </c>
      <c r="F89" s="17"/>
      <c r="G89" s="17"/>
      <c r="H89" s="18"/>
      <c r="I89" s="17"/>
      <c r="J89" s="18"/>
      <c r="K89" s="18"/>
      <c r="L89" s="18"/>
      <c r="M89" s="18"/>
      <c r="N89" s="18"/>
      <c r="O89" s="18"/>
      <c r="P89" s="17"/>
      <c r="Q89" s="17"/>
    </row>
    <row r="90" spans="1:17">
      <c r="A90" s="35">
        <f t="shared" si="4"/>
        <v>2018</v>
      </c>
      <c r="B90" s="19" t="str">
        <f t="shared" si="7"/>
        <v>Vendredi</v>
      </c>
      <c r="C90" s="16">
        <f t="shared" si="6"/>
        <v>41727</v>
      </c>
      <c r="D90" s="15">
        <f t="shared" si="5"/>
        <v>0</v>
      </c>
      <c r="E90" s="24">
        <f>IF(COUNTIF(Données!E100:E112,C90)&gt;=1,0,VLOOKUP(B90,Horaires,2,0))</f>
        <v>0.16666666666666666</v>
      </c>
      <c r="F90" s="17"/>
      <c r="G90" s="17"/>
      <c r="H90" s="18"/>
      <c r="I90" s="17"/>
      <c r="J90" s="18"/>
      <c r="K90" s="18"/>
      <c r="L90" s="18"/>
      <c r="M90" s="18"/>
      <c r="N90" s="18"/>
      <c r="O90" s="18"/>
      <c r="P90" s="17"/>
      <c r="Q90" s="17"/>
    </row>
    <row r="91" spans="1:17">
      <c r="A91" s="35">
        <f t="shared" si="4"/>
        <v>2018</v>
      </c>
      <c r="B91" s="19" t="str">
        <f t="shared" si="7"/>
        <v>Samedi</v>
      </c>
      <c r="C91" s="16">
        <f t="shared" si="6"/>
        <v>41728</v>
      </c>
      <c r="D91" s="15">
        <f t="shared" si="5"/>
        <v>0</v>
      </c>
      <c r="E91" s="24">
        <f>IF(COUNTIF(Données!E101:E113,C91)&gt;=1,0,VLOOKUP(B91,Horaires,2,0))</f>
        <v>0</v>
      </c>
      <c r="F91" s="17"/>
      <c r="G91" s="17"/>
      <c r="H91" s="18"/>
      <c r="I91" s="17"/>
      <c r="J91" s="18"/>
      <c r="K91" s="18"/>
      <c r="L91" s="18"/>
      <c r="M91" s="18"/>
      <c r="N91" s="18"/>
      <c r="O91" s="18"/>
      <c r="P91" s="17"/>
      <c r="Q91" s="17"/>
    </row>
    <row r="92" spans="1:17">
      <c r="A92" s="35">
        <f t="shared" si="4"/>
        <v>2018</v>
      </c>
      <c r="B92" s="19" t="str">
        <f t="shared" si="7"/>
        <v>Dimanche</v>
      </c>
      <c r="C92" s="16">
        <f t="shared" si="6"/>
        <v>41729</v>
      </c>
      <c r="D92" s="15">
        <f t="shared" si="5"/>
        <v>0</v>
      </c>
      <c r="E92" s="24">
        <f>IF(COUNTIF(Données!E102:E114,C92)&gt;=1,0,VLOOKUP(B92,Horaires,2,0))</f>
        <v>0</v>
      </c>
      <c r="F92" s="17"/>
      <c r="G92" s="17"/>
      <c r="H92" s="18"/>
      <c r="I92" s="17"/>
      <c r="J92" s="18"/>
      <c r="K92" s="18"/>
      <c r="L92" s="18"/>
      <c r="M92" s="18"/>
      <c r="N92" s="18"/>
      <c r="O92" s="18"/>
      <c r="P92" s="17"/>
      <c r="Q92" s="17"/>
    </row>
    <row r="93" spans="1:17">
      <c r="A93" s="35">
        <f t="shared" si="4"/>
        <v>2018</v>
      </c>
      <c r="B93" s="19" t="str">
        <f t="shared" si="7"/>
        <v>Lundi</v>
      </c>
      <c r="C93" s="16">
        <f t="shared" si="6"/>
        <v>41730</v>
      </c>
      <c r="D93" s="15">
        <f t="shared" si="5"/>
        <v>0</v>
      </c>
      <c r="E93" s="24">
        <f>IF(COUNTIF(Données!E103:E115,C93)&gt;=1,0,VLOOKUP(B93,Horaires,2,0))</f>
        <v>0.32291666666666669</v>
      </c>
      <c r="F93" s="17"/>
      <c r="G93" s="17"/>
      <c r="H93" s="18"/>
      <c r="I93" s="17"/>
      <c r="J93" s="18"/>
      <c r="K93" s="18"/>
      <c r="L93" s="18"/>
      <c r="M93" s="18"/>
      <c r="N93" s="18"/>
      <c r="O93" s="18"/>
      <c r="P93" s="17"/>
      <c r="Q93" s="17"/>
    </row>
    <row r="94" spans="1:17">
      <c r="A94" s="35">
        <f t="shared" si="4"/>
        <v>2018</v>
      </c>
      <c r="B94" s="19" t="str">
        <f t="shared" si="7"/>
        <v>Mardi</v>
      </c>
      <c r="C94" s="16">
        <f t="shared" si="6"/>
        <v>41731</v>
      </c>
      <c r="D94" s="15">
        <f t="shared" si="5"/>
        <v>0</v>
      </c>
      <c r="E94" s="24">
        <f>IF(COUNTIF(Données!E104:E116,C94)&gt;=1,0,VLOOKUP(B94,Horaires,2,0))</f>
        <v>0.32291666666666669</v>
      </c>
      <c r="F94" s="17"/>
      <c r="G94" s="17"/>
      <c r="H94" s="18"/>
      <c r="I94" s="17"/>
      <c r="J94" s="18"/>
      <c r="K94" s="18"/>
      <c r="L94" s="18"/>
      <c r="M94" s="18"/>
      <c r="N94" s="18"/>
      <c r="O94" s="18"/>
      <c r="P94" s="17"/>
      <c r="Q94" s="17"/>
    </row>
    <row r="95" spans="1:17">
      <c r="A95" s="35">
        <f t="shared" si="4"/>
        <v>2018</v>
      </c>
      <c r="B95" s="19" t="str">
        <f t="shared" si="7"/>
        <v>Mercredi</v>
      </c>
      <c r="C95" s="16">
        <f t="shared" si="6"/>
        <v>41732</v>
      </c>
      <c r="D95" s="15">
        <f t="shared" si="5"/>
        <v>0</v>
      </c>
      <c r="E95" s="24">
        <f>IF(COUNTIF(Données!E105:E117,C95)&gt;=1,0,VLOOKUP(B95,Horaires,2,0))</f>
        <v>0.32291666666666669</v>
      </c>
      <c r="F95" s="17"/>
      <c r="G95" s="17"/>
      <c r="H95" s="18"/>
      <c r="I95" s="17"/>
      <c r="J95" s="18"/>
      <c r="K95" s="18"/>
      <c r="L95" s="18"/>
      <c r="M95" s="18"/>
      <c r="N95" s="18"/>
      <c r="O95" s="18"/>
      <c r="P95" s="17"/>
      <c r="Q95" s="17"/>
    </row>
    <row r="96" spans="1:17">
      <c r="A96" s="35">
        <f t="shared" si="4"/>
        <v>2018</v>
      </c>
      <c r="B96" s="19" t="str">
        <f t="shared" si="7"/>
        <v>Jeudi</v>
      </c>
      <c r="C96" s="16">
        <f t="shared" si="6"/>
        <v>41733</v>
      </c>
      <c r="D96" s="15">
        <f t="shared" si="5"/>
        <v>0</v>
      </c>
      <c r="E96" s="24">
        <f>IF(COUNTIF(Données!E106:E118,C96)&gt;=1,0,VLOOKUP(B96,Horaires,2,0))</f>
        <v>0.32291666666666669</v>
      </c>
      <c r="F96" s="17"/>
      <c r="G96" s="17"/>
      <c r="H96" s="18"/>
      <c r="I96" s="17"/>
      <c r="J96" s="18"/>
      <c r="K96" s="18"/>
      <c r="L96" s="18"/>
      <c r="M96" s="18"/>
      <c r="N96" s="18"/>
      <c r="O96" s="18"/>
      <c r="P96" s="17"/>
      <c r="Q96" s="17"/>
    </row>
    <row r="97" spans="1:17">
      <c r="A97" s="35">
        <f t="shared" si="4"/>
        <v>2018</v>
      </c>
      <c r="B97" s="19" t="str">
        <f t="shared" si="7"/>
        <v>Vendredi</v>
      </c>
      <c r="C97" s="16">
        <f t="shared" si="6"/>
        <v>41734</v>
      </c>
      <c r="D97" s="15">
        <f t="shared" si="5"/>
        <v>0</v>
      </c>
      <c r="E97" s="24">
        <f>IF(COUNTIF(Données!E107:E119,C97)&gt;=1,0,VLOOKUP(B97,Horaires,2,0))</f>
        <v>0.16666666666666666</v>
      </c>
      <c r="F97" s="17"/>
      <c r="G97" s="17"/>
      <c r="H97" s="18"/>
      <c r="I97" s="17"/>
      <c r="J97" s="18"/>
      <c r="K97" s="18"/>
      <c r="L97" s="18"/>
      <c r="M97" s="18"/>
      <c r="N97" s="18"/>
      <c r="O97" s="18"/>
      <c r="P97" s="17"/>
      <c r="Q97" s="17"/>
    </row>
    <row r="98" spans="1:17">
      <c r="A98" s="35">
        <f t="shared" si="4"/>
        <v>2018</v>
      </c>
      <c r="B98" s="19" t="str">
        <f t="shared" si="7"/>
        <v>Samedi</v>
      </c>
      <c r="C98" s="16">
        <f t="shared" si="6"/>
        <v>41735</v>
      </c>
      <c r="D98" s="15">
        <f t="shared" si="5"/>
        <v>0</v>
      </c>
      <c r="E98" s="24">
        <f>IF(COUNTIF(Données!E108:E120,C98)&gt;=1,0,VLOOKUP(B98,Horaires,2,0))</f>
        <v>0</v>
      </c>
      <c r="F98" s="17"/>
      <c r="G98" s="17"/>
      <c r="H98" s="18"/>
      <c r="I98" s="17"/>
      <c r="J98" s="18"/>
      <c r="K98" s="18"/>
      <c r="L98" s="18"/>
      <c r="M98" s="18"/>
      <c r="N98" s="18"/>
      <c r="O98" s="18"/>
      <c r="P98" s="17"/>
      <c r="Q98" s="17"/>
    </row>
    <row r="99" spans="1:17">
      <c r="A99" s="35">
        <f t="shared" si="4"/>
        <v>2018</v>
      </c>
      <c r="B99" s="19" t="str">
        <f t="shared" si="7"/>
        <v>Dimanche</v>
      </c>
      <c r="C99" s="16">
        <f t="shared" si="6"/>
        <v>41736</v>
      </c>
      <c r="D99" s="15">
        <f t="shared" si="5"/>
        <v>0</v>
      </c>
      <c r="E99" s="24">
        <f>IF(COUNTIF(Données!E109:E121,C99)&gt;=1,0,VLOOKUP(B99,Horaires,2,0))</f>
        <v>0</v>
      </c>
      <c r="F99" s="17"/>
      <c r="G99" s="17"/>
      <c r="H99" s="18"/>
      <c r="I99" s="17"/>
      <c r="J99" s="18"/>
      <c r="K99" s="18"/>
      <c r="L99" s="18"/>
      <c r="M99" s="18"/>
      <c r="N99" s="18"/>
      <c r="O99" s="18"/>
      <c r="P99" s="17"/>
      <c r="Q99" s="17"/>
    </row>
    <row r="100" spans="1:17">
      <c r="A100" s="35">
        <f t="shared" si="4"/>
        <v>2018</v>
      </c>
      <c r="B100" s="19" t="str">
        <f t="shared" si="7"/>
        <v>Lundi</v>
      </c>
      <c r="C100" s="16">
        <f t="shared" si="6"/>
        <v>41737</v>
      </c>
      <c r="D100" s="15">
        <f t="shared" si="5"/>
        <v>0</v>
      </c>
      <c r="E100" s="24">
        <f>IF(COUNTIF(Données!E110:E122,C100)&gt;=1,0,VLOOKUP(B100,Horaires,2,0))</f>
        <v>0.32291666666666669</v>
      </c>
      <c r="F100" s="17"/>
      <c r="G100" s="17"/>
      <c r="H100" s="18"/>
      <c r="I100" s="17"/>
      <c r="J100" s="18"/>
      <c r="K100" s="18"/>
      <c r="L100" s="18"/>
      <c r="M100" s="18"/>
      <c r="N100" s="18"/>
      <c r="O100" s="18"/>
      <c r="P100" s="17"/>
      <c r="Q100" s="17"/>
    </row>
    <row r="101" spans="1:17">
      <c r="A101" s="35">
        <f t="shared" si="4"/>
        <v>2018</v>
      </c>
      <c r="B101" s="19" t="str">
        <f t="shared" si="7"/>
        <v>Mardi</v>
      </c>
      <c r="C101" s="16">
        <f t="shared" si="6"/>
        <v>41738</v>
      </c>
      <c r="D101" s="15">
        <f t="shared" si="5"/>
        <v>0</v>
      </c>
      <c r="E101" s="24">
        <f>IF(COUNTIF(Données!E111:E123,C101)&gt;=1,0,VLOOKUP(B101,Horaires,2,0))</f>
        <v>0.32291666666666669</v>
      </c>
      <c r="F101" s="17"/>
      <c r="G101" s="17"/>
      <c r="H101" s="18"/>
      <c r="I101" s="17"/>
      <c r="J101" s="18"/>
      <c r="K101" s="18"/>
      <c r="L101" s="18"/>
      <c r="M101" s="18"/>
      <c r="N101" s="18"/>
      <c r="O101" s="18"/>
      <c r="P101" s="17"/>
      <c r="Q101" s="17"/>
    </row>
    <row r="102" spans="1:17">
      <c r="A102" s="35">
        <f t="shared" si="4"/>
        <v>2018</v>
      </c>
      <c r="B102" s="19" t="str">
        <f t="shared" si="7"/>
        <v>Mercredi</v>
      </c>
      <c r="C102" s="16">
        <f t="shared" si="6"/>
        <v>41739</v>
      </c>
      <c r="D102" s="15">
        <f t="shared" si="5"/>
        <v>0</v>
      </c>
      <c r="E102" s="24">
        <f>IF(COUNTIF(Données!E112:E124,C102)&gt;=1,0,VLOOKUP(B102,Horaires,2,0))</f>
        <v>0.32291666666666669</v>
      </c>
      <c r="F102" s="17"/>
      <c r="G102" s="17"/>
      <c r="H102" s="18"/>
      <c r="I102" s="17"/>
      <c r="J102" s="18"/>
      <c r="K102" s="18"/>
      <c r="L102" s="18"/>
      <c r="M102" s="18"/>
      <c r="N102" s="18"/>
      <c r="O102" s="18"/>
      <c r="P102" s="17"/>
      <c r="Q102" s="17"/>
    </row>
    <row r="103" spans="1:17">
      <c r="A103" s="35">
        <f t="shared" si="4"/>
        <v>2018</v>
      </c>
      <c r="B103" s="19" t="str">
        <f t="shared" si="7"/>
        <v>Jeudi</v>
      </c>
      <c r="C103" s="16">
        <f t="shared" si="6"/>
        <v>41740</v>
      </c>
      <c r="D103" s="15">
        <f t="shared" si="5"/>
        <v>0</v>
      </c>
      <c r="E103" s="24">
        <f>IF(COUNTIF(Données!E113:E125,C103)&gt;=1,0,VLOOKUP(B103,Horaires,2,0))</f>
        <v>0.32291666666666669</v>
      </c>
      <c r="F103" s="17"/>
      <c r="G103" s="17"/>
      <c r="H103" s="18"/>
      <c r="I103" s="17"/>
      <c r="J103" s="18"/>
      <c r="K103" s="18"/>
      <c r="L103" s="18"/>
      <c r="M103" s="18"/>
      <c r="N103" s="18"/>
      <c r="O103" s="18"/>
      <c r="P103" s="17"/>
      <c r="Q103" s="17"/>
    </row>
    <row r="104" spans="1:17">
      <c r="A104" s="35">
        <f t="shared" si="4"/>
        <v>2018</v>
      </c>
      <c r="B104" s="19" t="str">
        <f t="shared" si="7"/>
        <v>Vendredi</v>
      </c>
      <c r="C104" s="16">
        <f t="shared" si="6"/>
        <v>41741</v>
      </c>
      <c r="D104" s="15">
        <f t="shared" si="5"/>
        <v>0</v>
      </c>
      <c r="E104" s="24">
        <f>IF(COUNTIF(Données!E114:E126,C104)&gt;=1,0,VLOOKUP(B104,Horaires,2,0))</f>
        <v>0.16666666666666666</v>
      </c>
      <c r="F104" s="17"/>
      <c r="G104" s="17"/>
      <c r="H104" s="18"/>
      <c r="I104" s="17"/>
      <c r="J104" s="18"/>
      <c r="K104" s="18"/>
      <c r="L104" s="18"/>
      <c r="M104" s="18"/>
      <c r="N104" s="18"/>
      <c r="O104" s="18"/>
      <c r="P104" s="17"/>
      <c r="Q104" s="17"/>
    </row>
    <row r="105" spans="1:17">
      <c r="A105" s="35">
        <f t="shared" si="4"/>
        <v>2018</v>
      </c>
      <c r="B105" s="19" t="str">
        <f t="shared" si="7"/>
        <v>Samedi</v>
      </c>
      <c r="C105" s="16">
        <f t="shared" si="6"/>
        <v>41742</v>
      </c>
      <c r="D105" s="15">
        <f t="shared" si="5"/>
        <v>0</v>
      </c>
      <c r="E105" s="24">
        <f>IF(COUNTIF(Données!E115:E127,C105)&gt;=1,0,VLOOKUP(B105,Horaires,2,0))</f>
        <v>0</v>
      </c>
      <c r="F105" s="17"/>
      <c r="G105" s="17"/>
      <c r="H105" s="18"/>
      <c r="I105" s="17"/>
      <c r="J105" s="18"/>
      <c r="K105" s="18"/>
      <c r="L105" s="18"/>
      <c r="M105" s="18"/>
      <c r="N105" s="18"/>
      <c r="O105" s="18"/>
      <c r="P105" s="17"/>
      <c r="Q105" s="17"/>
    </row>
    <row r="106" spans="1:17">
      <c r="A106" s="35">
        <f t="shared" si="4"/>
        <v>2018</v>
      </c>
      <c r="B106" s="19" t="str">
        <f t="shared" si="7"/>
        <v>Dimanche</v>
      </c>
      <c r="C106" s="16">
        <f t="shared" si="6"/>
        <v>41743</v>
      </c>
      <c r="D106" s="15">
        <f t="shared" si="5"/>
        <v>0</v>
      </c>
      <c r="E106" s="24">
        <f>IF(COUNTIF(Données!E116:E128,C106)&gt;=1,0,VLOOKUP(B106,Horaires,2,0))</f>
        <v>0</v>
      </c>
      <c r="F106" s="17"/>
      <c r="G106" s="17"/>
      <c r="H106" s="18"/>
      <c r="I106" s="17"/>
      <c r="J106" s="18"/>
      <c r="K106" s="18"/>
      <c r="L106" s="18"/>
      <c r="M106" s="18"/>
      <c r="N106" s="18"/>
      <c r="O106" s="18"/>
      <c r="P106" s="17"/>
      <c r="Q106" s="17"/>
    </row>
    <row r="107" spans="1:17">
      <c r="A107" s="35">
        <f t="shared" si="4"/>
        <v>2018</v>
      </c>
      <c r="B107" s="19" t="str">
        <f t="shared" si="7"/>
        <v>Lundi</v>
      </c>
      <c r="C107" s="16">
        <f t="shared" si="6"/>
        <v>41744</v>
      </c>
      <c r="D107" s="15">
        <f t="shared" si="5"/>
        <v>0</v>
      </c>
      <c r="E107" s="24">
        <f>IF(COUNTIF(Données!E117:E129,C107)&gt;=1,0,VLOOKUP(B107,Horaires,2,0))</f>
        <v>0.32291666666666669</v>
      </c>
      <c r="F107" s="17"/>
      <c r="G107" s="17"/>
      <c r="H107" s="18"/>
      <c r="I107" s="17"/>
      <c r="J107" s="18"/>
      <c r="K107" s="18"/>
      <c r="L107" s="18"/>
      <c r="M107" s="18"/>
      <c r="N107" s="18"/>
      <c r="O107" s="18"/>
      <c r="P107" s="17"/>
      <c r="Q107" s="17"/>
    </row>
    <row r="108" spans="1:17">
      <c r="A108" s="35">
        <f t="shared" si="4"/>
        <v>2018</v>
      </c>
      <c r="B108" s="19" t="str">
        <f t="shared" si="7"/>
        <v>Mardi</v>
      </c>
      <c r="C108" s="16">
        <f t="shared" si="6"/>
        <v>41745</v>
      </c>
      <c r="D108" s="15">
        <f t="shared" si="5"/>
        <v>0</v>
      </c>
      <c r="E108" s="24">
        <f>IF(COUNTIF(Données!E118:E130,C108)&gt;=1,0,VLOOKUP(B108,Horaires,2,0))</f>
        <v>0.32291666666666669</v>
      </c>
      <c r="F108" s="17"/>
      <c r="G108" s="17"/>
      <c r="H108" s="18"/>
      <c r="I108" s="17"/>
      <c r="J108" s="18"/>
      <c r="K108" s="18"/>
      <c r="L108" s="18"/>
      <c r="M108" s="18"/>
      <c r="N108" s="18"/>
      <c r="O108" s="18"/>
      <c r="P108" s="17"/>
      <c r="Q108" s="17"/>
    </row>
    <row r="109" spans="1:17">
      <c r="A109" s="35">
        <f t="shared" si="4"/>
        <v>2018</v>
      </c>
      <c r="B109" s="19" t="str">
        <f t="shared" si="7"/>
        <v>Mercredi</v>
      </c>
      <c r="C109" s="16">
        <f t="shared" si="6"/>
        <v>41746</v>
      </c>
      <c r="D109" s="15">
        <f t="shared" si="5"/>
        <v>0</v>
      </c>
      <c r="E109" s="24">
        <f>IF(COUNTIF(Données!E119:E131,C109)&gt;=1,0,VLOOKUP(B109,Horaires,2,0))</f>
        <v>0.32291666666666669</v>
      </c>
      <c r="F109" s="17"/>
      <c r="G109" s="17"/>
      <c r="H109" s="18"/>
      <c r="I109" s="17"/>
      <c r="J109" s="18"/>
      <c r="K109" s="18"/>
      <c r="L109" s="18"/>
      <c r="M109" s="18"/>
      <c r="N109" s="18"/>
      <c r="O109" s="18"/>
      <c r="P109" s="17"/>
      <c r="Q109" s="17"/>
    </row>
    <row r="110" spans="1:17">
      <c r="A110" s="35">
        <f t="shared" si="4"/>
        <v>2018</v>
      </c>
      <c r="B110" s="19" t="str">
        <f t="shared" si="7"/>
        <v>Jeudi</v>
      </c>
      <c r="C110" s="16">
        <f t="shared" si="6"/>
        <v>41747</v>
      </c>
      <c r="D110" s="15">
        <f t="shared" si="5"/>
        <v>0</v>
      </c>
      <c r="E110" s="24">
        <f>IF(COUNTIF(Données!E120:E132,C110)&gt;=1,0,VLOOKUP(B110,Horaires,2,0))</f>
        <v>0.32291666666666669</v>
      </c>
      <c r="F110" s="17"/>
      <c r="G110" s="17"/>
      <c r="H110" s="18"/>
      <c r="I110" s="17"/>
      <c r="J110" s="18"/>
      <c r="K110" s="18"/>
      <c r="L110" s="18"/>
      <c r="M110" s="18"/>
      <c r="N110" s="18"/>
      <c r="O110" s="18"/>
      <c r="P110" s="17"/>
      <c r="Q110" s="17"/>
    </row>
    <row r="111" spans="1:17">
      <c r="A111" s="35">
        <f t="shared" si="4"/>
        <v>2018</v>
      </c>
      <c r="B111" s="19" t="str">
        <f t="shared" si="7"/>
        <v>Vendredi</v>
      </c>
      <c r="C111" s="16">
        <f t="shared" si="6"/>
        <v>41748</v>
      </c>
      <c r="D111" s="15">
        <f t="shared" si="5"/>
        <v>0</v>
      </c>
      <c r="E111" s="24">
        <f>IF(COUNTIF(Données!E121:E133,C111)&gt;=1,0,VLOOKUP(B111,Horaires,2,0))</f>
        <v>0.16666666666666666</v>
      </c>
      <c r="F111" s="17"/>
      <c r="G111" s="17"/>
      <c r="H111" s="18"/>
      <c r="I111" s="17"/>
      <c r="J111" s="18"/>
      <c r="K111" s="18"/>
      <c r="L111" s="18"/>
      <c r="M111" s="18"/>
      <c r="N111" s="18"/>
      <c r="O111" s="18"/>
      <c r="P111" s="17"/>
      <c r="Q111" s="17"/>
    </row>
    <row r="112" spans="1:17">
      <c r="A112" s="35">
        <f t="shared" si="4"/>
        <v>2018</v>
      </c>
      <c r="B112" s="19" t="str">
        <f t="shared" si="7"/>
        <v>Samedi</v>
      </c>
      <c r="C112" s="16">
        <f t="shared" si="6"/>
        <v>41749</v>
      </c>
      <c r="D112" s="15">
        <f t="shared" si="5"/>
        <v>0</v>
      </c>
      <c r="E112" s="24">
        <f>IF(COUNTIF(Données!E122:E134,C112)&gt;=1,0,VLOOKUP(B112,Horaires,2,0))</f>
        <v>0</v>
      </c>
      <c r="F112" s="17"/>
      <c r="G112" s="17"/>
      <c r="H112" s="18"/>
      <c r="I112" s="17"/>
      <c r="J112" s="18"/>
      <c r="K112" s="18"/>
      <c r="L112" s="18"/>
      <c r="M112" s="18"/>
      <c r="N112" s="18"/>
      <c r="O112" s="18"/>
      <c r="P112" s="17"/>
      <c r="Q112" s="17"/>
    </row>
    <row r="113" spans="1:17">
      <c r="A113" s="35">
        <f t="shared" si="4"/>
        <v>2018</v>
      </c>
      <c r="B113" s="19" t="str">
        <f t="shared" si="7"/>
        <v>Dimanche</v>
      </c>
      <c r="C113" s="16">
        <f t="shared" si="6"/>
        <v>41750</v>
      </c>
      <c r="D113" s="15">
        <f t="shared" si="5"/>
        <v>0</v>
      </c>
      <c r="E113" s="24">
        <f>IF(COUNTIF(Données!E123:E135,C113)&gt;=1,0,VLOOKUP(B113,Horaires,2,0))</f>
        <v>0</v>
      </c>
      <c r="F113" s="17"/>
      <c r="G113" s="17"/>
      <c r="H113" s="18"/>
      <c r="I113" s="17"/>
      <c r="J113" s="18"/>
      <c r="K113" s="18"/>
      <c r="L113" s="18"/>
      <c r="M113" s="18"/>
      <c r="N113" s="18"/>
      <c r="O113" s="18"/>
      <c r="P113" s="17"/>
      <c r="Q113" s="17"/>
    </row>
    <row r="114" spans="1:17">
      <c r="A114" s="35">
        <f t="shared" si="4"/>
        <v>2018</v>
      </c>
      <c r="B114" s="19" t="str">
        <f t="shared" si="7"/>
        <v>Lundi</v>
      </c>
      <c r="C114" s="16">
        <f t="shared" si="6"/>
        <v>41751</v>
      </c>
      <c r="D114" s="15">
        <f t="shared" si="5"/>
        <v>0</v>
      </c>
      <c r="E114" s="24">
        <f>IF(COUNTIF(Données!E124:E136,C114)&gt;=1,0,VLOOKUP(B114,Horaires,2,0))</f>
        <v>0.32291666666666669</v>
      </c>
      <c r="F114" s="17"/>
      <c r="G114" s="17"/>
      <c r="H114" s="18"/>
      <c r="I114" s="17"/>
      <c r="J114" s="18"/>
      <c r="K114" s="18"/>
      <c r="L114" s="18"/>
      <c r="M114" s="18"/>
      <c r="N114" s="18"/>
      <c r="O114" s="18"/>
      <c r="P114" s="17"/>
      <c r="Q114" s="17"/>
    </row>
    <row r="115" spans="1:17">
      <c r="A115" s="35">
        <f t="shared" si="4"/>
        <v>2018</v>
      </c>
      <c r="B115" s="19" t="str">
        <f t="shared" si="7"/>
        <v>Mardi</v>
      </c>
      <c r="C115" s="16">
        <f t="shared" si="6"/>
        <v>41752</v>
      </c>
      <c r="D115" s="15">
        <f t="shared" si="5"/>
        <v>0</v>
      </c>
      <c r="E115" s="24">
        <f>IF(COUNTIF(Données!E125:E137,C115)&gt;=1,0,VLOOKUP(B115,Horaires,2,0))</f>
        <v>0.32291666666666669</v>
      </c>
      <c r="F115" s="17"/>
      <c r="G115" s="17"/>
      <c r="H115" s="18"/>
      <c r="I115" s="17"/>
      <c r="J115" s="18"/>
      <c r="K115" s="18"/>
      <c r="L115" s="18"/>
      <c r="M115" s="18"/>
      <c r="N115" s="18"/>
      <c r="O115" s="18"/>
      <c r="P115" s="17"/>
      <c r="Q115" s="17"/>
    </row>
    <row r="116" spans="1:17">
      <c r="A116" s="35">
        <f t="shared" si="4"/>
        <v>2018</v>
      </c>
      <c r="B116" s="19" t="str">
        <f t="shared" si="7"/>
        <v>Mercredi</v>
      </c>
      <c r="C116" s="16">
        <f t="shared" si="6"/>
        <v>41753</v>
      </c>
      <c r="D116" s="15">
        <f t="shared" si="5"/>
        <v>0</v>
      </c>
      <c r="E116" s="24">
        <f>IF(COUNTIF(Données!E126:E138,C116)&gt;=1,0,VLOOKUP(B116,Horaires,2,0))</f>
        <v>0.32291666666666669</v>
      </c>
      <c r="F116" s="17"/>
      <c r="G116" s="17"/>
      <c r="H116" s="18"/>
      <c r="I116" s="17"/>
      <c r="J116" s="18"/>
      <c r="K116" s="18"/>
      <c r="L116" s="18"/>
      <c r="M116" s="18"/>
      <c r="N116" s="18"/>
      <c r="O116" s="18"/>
      <c r="P116" s="17"/>
      <c r="Q116" s="17"/>
    </row>
    <row r="117" spans="1:17">
      <c r="A117" s="35">
        <f t="shared" si="4"/>
        <v>2018</v>
      </c>
      <c r="B117" s="19" t="str">
        <f t="shared" si="7"/>
        <v>Jeudi</v>
      </c>
      <c r="C117" s="16">
        <f t="shared" si="6"/>
        <v>41754</v>
      </c>
      <c r="D117" s="15">
        <f t="shared" si="5"/>
        <v>0</v>
      </c>
      <c r="E117" s="24">
        <f>IF(COUNTIF(Données!E127:E139,C117)&gt;=1,0,VLOOKUP(B117,Horaires,2,0))</f>
        <v>0.32291666666666669</v>
      </c>
      <c r="F117" s="17"/>
      <c r="G117" s="17"/>
      <c r="H117" s="18"/>
      <c r="I117" s="17"/>
      <c r="J117" s="18"/>
      <c r="K117" s="18"/>
      <c r="L117" s="18"/>
      <c r="M117" s="18"/>
      <c r="N117" s="18"/>
      <c r="O117" s="18"/>
      <c r="P117" s="17"/>
      <c r="Q117" s="17"/>
    </row>
    <row r="118" spans="1:17">
      <c r="A118" s="35">
        <f t="shared" si="4"/>
        <v>2018</v>
      </c>
      <c r="B118" s="19" t="str">
        <f t="shared" si="7"/>
        <v>Vendredi</v>
      </c>
      <c r="C118" s="16">
        <f t="shared" si="6"/>
        <v>41755</v>
      </c>
      <c r="D118" s="15">
        <f t="shared" si="5"/>
        <v>0</v>
      </c>
      <c r="E118" s="24">
        <f>IF(COUNTIF(Données!E128:E140,C118)&gt;=1,0,VLOOKUP(B118,Horaires,2,0))</f>
        <v>0.16666666666666666</v>
      </c>
      <c r="F118" s="17"/>
      <c r="G118" s="17"/>
      <c r="H118" s="18"/>
      <c r="I118" s="17"/>
      <c r="J118" s="18"/>
      <c r="K118" s="18"/>
      <c r="L118" s="18"/>
      <c r="M118" s="18"/>
      <c r="N118" s="18"/>
      <c r="O118" s="18"/>
      <c r="P118" s="17"/>
      <c r="Q118" s="17"/>
    </row>
    <row r="119" spans="1:17">
      <c r="A119" s="35">
        <f t="shared" si="4"/>
        <v>2018</v>
      </c>
      <c r="B119" s="19" t="str">
        <f t="shared" si="7"/>
        <v>Samedi</v>
      </c>
      <c r="C119" s="16">
        <f t="shared" si="6"/>
        <v>41756</v>
      </c>
      <c r="D119" s="15">
        <f t="shared" si="5"/>
        <v>0</v>
      </c>
      <c r="E119" s="24">
        <f>IF(COUNTIF(Données!E129:E141,C119)&gt;=1,0,VLOOKUP(B119,Horaires,2,0))</f>
        <v>0</v>
      </c>
      <c r="F119" s="17"/>
      <c r="G119" s="17"/>
      <c r="H119" s="18"/>
      <c r="I119" s="17"/>
      <c r="J119" s="18"/>
      <c r="K119" s="18"/>
      <c r="L119" s="18"/>
      <c r="M119" s="18"/>
      <c r="N119" s="18"/>
      <c r="O119" s="18"/>
      <c r="P119" s="17"/>
      <c r="Q119" s="17"/>
    </row>
    <row r="120" spans="1:17">
      <c r="A120" s="35">
        <f t="shared" si="4"/>
        <v>2018</v>
      </c>
      <c r="B120" s="19" t="str">
        <f t="shared" si="7"/>
        <v>Dimanche</v>
      </c>
      <c r="C120" s="16">
        <f t="shared" si="6"/>
        <v>41757</v>
      </c>
      <c r="D120" s="15">
        <f t="shared" si="5"/>
        <v>0</v>
      </c>
      <c r="E120" s="24">
        <f>IF(COUNTIF(Données!E130:E142,C120)&gt;=1,0,VLOOKUP(B120,Horaires,2,0))</f>
        <v>0</v>
      </c>
      <c r="F120" s="17"/>
      <c r="G120" s="17"/>
      <c r="H120" s="18"/>
      <c r="I120" s="17"/>
      <c r="J120" s="18"/>
      <c r="K120" s="18"/>
      <c r="L120" s="18"/>
      <c r="M120" s="18"/>
      <c r="N120" s="18"/>
      <c r="O120" s="18"/>
      <c r="P120" s="17"/>
      <c r="Q120" s="17"/>
    </row>
    <row r="121" spans="1:17">
      <c r="A121" s="35">
        <f t="shared" si="4"/>
        <v>2018</v>
      </c>
      <c r="B121" s="19" t="str">
        <f t="shared" si="7"/>
        <v>Lundi</v>
      </c>
      <c r="C121" s="16">
        <f t="shared" si="6"/>
        <v>41758</v>
      </c>
      <c r="D121" s="15">
        <f t="shared" si="5"/>
        <v>0</v>
      </c>
      <c r="E121" s="24">
        <f>IF(COUNTIF(Données!E131:E143,C121)&gt;=1,0,VLOOKUP(B121,Horaires,2,0))</f>
        <v>0.32291666666666669</v>
      </c>
      <c r="F121" s="17"/>
      <c r="G121" s="17"/>
      <c r="H121" s="18"/>
      <c r="I121" s="17"/>
      <c r="J121" s="18"/>
      <c r="K121" s="18"/>
      <c r="L121" s="18"/>
      <c r="M121" s="18"/>
      <c r="N121" s="18"/>
      <c r="O121" s="18"/>
      <c r="P121" s="17"/>
      <c r="Q121" s="17"/>
    </row>
    <row r="122" spans="1:17">
      <c r="A122" s="35">
        <f t="shared" si="4"/>
        <v>2018</v>
      </c>
      <c r="B122" s="19" t="str">
        <f t="shared" si="7"/>
        <v>Mardi</v>
      </c>
      <c r="C122" s="16">
        <f t="shared" si="6"/>
        <v>41759</v>
      </c>
      <c r="D122" s="15">
        <f t="shared" si="5"/>
        <v>0</v>
      </c>
      <c r="E122" s="24">
        <f>IF(COUNTIF(Données!E132:E144,C122)&gt;=1,0,VLOOKUP(B122,Horaires,2,0))</f>
        <v>0.32291666666666669</v>
      </c>
      <c r="F122" s="17"/>
      <c r="G122" s="17"/>
      <c r="H122" s="18"/>
      <c r="I122" s="17"/>
      <c r="J122" s="22"/>
      <c r="K122" s="18"/>
      <c r="L122" s="18"/>
      <c r="M122" s="18"/>
      <c r="N122" s="22"/>
      <c r="O122" s="18"/>
      <c r="P122" s="17"/>
      <c r="Q122" s="17"/>
    </row>
    <row r="123" spans="1:17">
      <c r="A123" s="35">
        <f t="shared" si="4"/>
        <v>2018</v>
      </c>
      <c r="B123" s="19" t="str">
        <f t="shared" si="7"/>
        <v>Mercredi</v>
      </c>
      <c r="C123" s="16">
        <f t="shared" si="6"/>
        <v>41760</v>
      </c>
      <c r="D123" s="15">
        <f t="shared" si="5"/>
        <v>0</v>
      </c>
      <c r="E123" s="24">
        <f>IF(COUNTIF(Données!E133:E145,C123)&gt;=1,0,VLOOKUP(B123,Horaires,2,0))</f>
        <v>0.32291666666666669</v>
      </c>
      <c r="F123" s="17"/>
      <c r="G123" s="17"/>
      <c r="H123" s="18"/>
      <c r="I123" s="17"/>
      <c r="J123" s="18"/>
      <c r="K123" s="18"/>
      <c r="L123" s="18"/>
      <c r="M123" s="18"/>
      <c r="N123" s="18"/>
      <c r="O123" s="18"/>
      <c r="P123" s="17"/>
      <c r="Q123" s="17"/>
    </row>
    <row r="124" spans="1:17">
      <c r="A124" s="35">
        <f t="shared" si="4"/>
        <v>2018</v>
      </c>
      <c r="B124" s="19" t="str">
        <f t="shared" si="7"/>
        <v>Jeudi</v>
      </c>
      <c r="C124" s="16">
        <f t="shared" si="6"/>
        <v>41761</v>
      </c>
      <c r="D124" s="15">
        <f t="shared" si="5"/>
        <v>0</v>
      </c>
      <c r="E124" s="24">
        <f>IF(COUNTIF(Données!E134:E146,C124)&gt;=1,0,VLOOKUP(B124,Horaires,2,0))</f>
        <v>0.32291666666666669</v>
      </c>
      <c r="F124" s="17"/>
      <c r="G124" s="17"/>
      <c r="H124" s="18"/>
      <c r="I124" s="17"/>
      <c r="J124" s="18"/>
      <c r="K124" s="18"/>
      <c r="L124" s="18"/>
      <c r="M124" s="18"/>
      <c r="N124" s="18"/>
      <c r="O124" s="18"/>
      <c r="P124" s="17"/>
      <c r="Q124" s="17"/>
    </row>
    <row r="125" spans="1:17">
      <c r="A125" s="35">
        <f t="shared" si="4"/>
        <v>2018</v>
      </c>
      <c r="B125" s="19" t="str">
        <f t="shared" si="7"/>
        <v>Vendredi</v>
      </c>
      <c r="C125" s="16">
        <f t="shared" si="6"/>
        <v>41762</v>
      </c>
      <c r="D125" s="15">
        <f t="shared" si="5"/>
        <v>0</v>
      </c>
      <c r="E125" s="24">
        <f>IF(COUNTIF(Données!E135:E147,C125)&gt;=1,0,VLOOKUP(B125,Horaires,2,0))</f>
        <v>0.16666666666666666</v>
      </c>
      <c r="F125" s="17"/>
      <c r="G125" s="17"/>
      <c r="H125" s="18"/>
      <c r="I125" s="17"/>
      <c r="J125" s="18"/>
      <c r="K125" s="18"/>
      <c r="L125" s="18"/>
      <c r="M125" s="18"/>
      <c r="N125" s="18"/>
      <c r="O125" s="18"/>
      <c r="P125" s="17"/>
      <c r="Q125" s="17"/>
    </row>
    <row r="126" spans="1:17">
      <c r="A126" s="35">
        <f t="shared" si="4"/>
        <v>2018</v>
      </c>
      <c r="B126" s="19" t="str">
        <f t="shared" si="7"/>
        <v>Samedi</v>
      </c>
      <c r="C126" s="16">
        <f t="shared" si="6"/>
        <v>41763</v>
      </c>
      <c r="D126" s="15">
        <f t="shared" si="5"/>
        <v>0</v>
      </c>
      <c r="E126" s="24">
        <f>IF(COUNTIF(Données!E136:E148,C126)&gt;=1,0,VLOOKUP(B126,Horaires,2,0))</f>
        <v>0</v>
      </c>
      <c r="F126" s="17"/>
      <c r="G126" s="17"/>
      <c r="H126" s="18"/>
      <c r="I126" s="17"/>
      <c r="J126" s="18"/>
      <c r="K126" s="18"/>
      <c r="L126" s="18"/>
      <c r="M126" s="18"/>
      <c r="N126" s="18"/>
      <c r="O126" s="18"/>
      <c r="P126" s="17"/>
      <c r="Q126" s="17"/>
    </row>
    <row r="127" spans="1:17">
      <c r="A127" s="35">
        <f t="shared" si="4"/>
        <v>2018</v>
      </c>
      <c r="B127" s="19" t="str">
        <f t="shared" si="7"/>
        <v>Dimanche</v>
      </c>
      <c r="C127" s="16">
        <f t="shared" si="6"/>
        <v>41764</v>
      </c>
      <c r="D127" s="15">
        <f t="shared" si="5"/>
        <v>0</v>
      </c>
      <c r="E127" s="24">
        <f>IF(COUNTIF(Données!E137:E149,C127)&gt;=1,0,VLOOKUP(B127,Horaires,2,0))</f>
        <v>0</v>
      </c>
      <c r="F127" s="17"/>
      <c r="G127" s="17"/>
      <c r="H127" s="18"/>
      <c r="I127" s="17"/>
      <c r="J127" s="18"/>
      <c r="K127" s="18"/>
      <c r="L127" s="18"/>
      <c r="M127" s="18"/>
      <c r="N127" s="18"/>
      <c r="O127" s="18"/>
      <c r="P127" s="17"/>
      <c r="Q127" s="17"/>
    </row>
    <row r="128" spans="1:17">
      <c r="A128" s="35">
        <f t="shared" si="4"/>
        <v>2018</v>
      </c>
      <c r="B128" s="19" t="str">
        <f t="shared" si="7"/>
        <v>Lundi</v>
      </c>
      <c r="C128" s="16">
        <f t="shared" si="6"/>
        <v>41765</v>
      </c>
      <c r="D128" s="15">
        <f t="shared" si="5"/>
        <v>0</v>
      </c>
      <c r="E128" s="24">
        <f>IF(COUNTIF(Données!E138:E150,C128)&gt;=1,0,VLOOKUP(B128,Horaires,2,0))</f>
        <v>0.32291666666666669</v>
      </c>
      <c r="F128" s="17"/>
      <c r="G128" s="17"/>
      <c r="H128" s="18"/>
      <c r="I128" s="17"/>
      <c r="J128" s="18"/>
      <c r="K128" s="18"/>
      <c r="L128" s="18"/>
      <c r="M128" s="18"/>
      <c r="N128" s="18"/>
      <c r="O128" s="18"/>
      <c r="P128" s="17"/>
      <c r="Q128" s="17"/>
    </row>
    <row r="129" spans="1:17">
      <c r="A129" s="35">
        <f t="shared" si="4"/>
        <v>2018</v>
      </c>
      <c r="B129" s="19" t="str">
        <f t="shared" si="7"/>
        <v>Mardi</v>
      </c>
      <c r="C129" s="16">
        <f t="shared" si="6"/>
        <v>41766</v>
      </c>
      <c r="D129" s="15">
        <f t="shared" si="5"/>
        <v>0</v>
      </c>
      <c r="E129" s="24">
        <f>IF(COUNTIF(Données!E139:E151,C129)&gt;=1,0,VLOOKUP(B129,Horaires,2,0))</f>
        <v>0.32291666666666669</v>
      </c>
      <c r="F129" s="17"/>
      <c r="G129" s="17"/>
      <c r="H129" s="18"/>
      <c r="I129" s="17"/>
      <c r="J129" s="18"/>
      <c r="K129" s="18"/>
      <c r="L129" s="18"/>
      <c r="M129" s="18"/>
      <c r="N129" s="18"/>
      <c r="O129" s="18"/>
      <c r="P129" s="17"/>
      <c r="Q129" s="17"/>
    </row>
    <row r="130" spans="1:17">
      <c r="A130" s="35">
        <f t="shared" si="4"/>
        <v>2018</v>
      </c>
      <c r="B130" s="19" t="str">
        <f t="shared" si="7"/>
        <v>Mercredi</v>
      </c>
      <c r="C130" s="16">
        <f t="shared" si="6"/>
        <v>41767</v>
      </c>
      <c r="D130" s="15">
        <f t="shared" si="5"/>
        <v>0</v>
      </c>
      <c r="E130" s="24">
        <f>IF(COUNTIF(Données!E140:E152,C130)&gt;=1,0,VLOOKUP(B130,Horaires,2,0))</f>
        <v>0.32291666666666669</v>
      </c>
      <c r="F130" s="17"/>
      <c r="G130" s="17"/>
      <c r="H130" s="18"/>
      <c r="I130" s="17"/>
      <c r="J130" s="18"/>
      <c r="K130" s="18"/>
      <c r="L130" s="18"/>
      <c r="M130" s="18"/>
      <c r="N130" s="18"/>
      <c r="O130" s="18"/>
      <c r="P130" s="17"/>
      <c r="Q130" s="17"/>
    </row>
    <row r="131" spans="1:17">
      <c r="A131" s="35">
        <f t="shared" ref="A131:A194" si="8">YEAR(C131)</f>
        <v>2018</v>
      </c>
      <c r="B131" s="19" t="str">
        <f t="shared" si="7"/>
        <v>Jeudi</v>
      </c>
      <c r="C131" s="16">
        <f t="shared" si="6"/>
        <v>41768</v>
      </c>
      <c r="D131" s="15">
        <f t="shared" ref="D131:D194" si="9">IF(H131&lt;=0,0,1)</f>
        <v>0</v>
      </c>
      <c r="E131" s="24">
        <f>IF(COUNTIF(Données!E141:E153,C131)&gt;=1,0,VLOOKUP(B131,Horaires,2,0))</f>
        <v>0.32291666666666669</v>
      </c>
      <c r="F131" s="17"/>
      <c r="G131" s="17"/>
      <c r="H131" s="18"/>
      <c r="I131" s="17"/>
      <c r="J131" s="22"/>
      <c r="K131" s="18"/>
      <c r="L131" s="18"/>
      <c r="M131" s="18"/>
      <c r="N131" s="18"/>
      <c r="O131" s="18"/>
      <c r="P131" s="17"/>
      <c r="Q131" s="17"/>
    </row>
    <row r="132" spans="1:17">
      <c r="A132" s="35">
        <f t="shared" si="8"/>
        <v>2018</v>
      </c>
      <c r="B132" s="19" t="str">
        <f t="shared" si="7"/>
        <v>Vendredi</v>
      </c>
      <c r="C132" s="16">
        <f t="shared" ref="C132:C195" si="10">C131+1</f>
        <v>41769</v>
      </c>
      <c r="D132" s="15">
        <f t="shared" si="9"/>
        <v>0</v>
      </c>
      <c r="E132" s="24">
        <f>IF(COUNTIF(Données!E142:E154,C132)&gt;=1,0,VLOOKUP(B132,Horaires,2,0))</f>
        <v>0.16666666666666666</v>
      </c>
      <c r="F132" s="17"/>
      <c r="G132" s="17"/>
      <c r="H132" s="18"/>
      <c r="I132" s="17"/>
      <c r="J132" s="18"/>
      <c r="K132" s="18"/>
      <c r="L132" s="18"/>
      <c r="M132" s="18"/>
      <c r="N132" s="18"/>
      <c r="O132" s="18"/>
      <c r="P132" s="17"/>
      <c r="Q132" s="17"/>
    </row>
    <row r="133" spans="1:17">
      <c r="A133" s="35">
        <f t="shared" si="8"/>
        <v>2018</v>
      </c>
      <c r="B133" s="19" t="str">
        <f t="shared" si="7"/>
        <v>Samedi</v>
      </c>
      <c r="C133" s="16">
        <f t="shared" si="10"/>
        <v>41770</v>
      </c>
      <c r="D133" s="15">
        <f t="shared" si="9"/>
        <v>0</v>
      </c>
      <c r="E133" s="24">
        <f>IF(COUNTIF(Données!E143:E155,C133)&gt;=1,0,VLOOKUP(B133,Horaires,2,0))</f>
        <v>0</v>
      </c>
      <c r="F133" s="17"/>
      <c r="G133" s="17"/>
      <c r="H133" s="18"/>
      <c r="I133" s="17"/>
      <c r="J133" s="18"/>
      <c r="K133" s="18"/>
      <c r="L133" s="18"/>
      <c r="M133" s="18"/>
      <c r="N133" s="18"/>
      <c r="O133" s="18"/>
      <c r="P133" s="17"/>
      <c r="Q133" s="17"/>
    </row>
    <row r="134" spans="1:17">
      <c r="A134" s="35">
        <f t="shared" si="8"/>
        <v>2018</v>
      </c>
      <c r="B134" s="19" t="str">
        <f t="shared" si="7"/>
        <v>Dimanche</v>
      </c>
      <c r="C134" s="16">
        <f t="shared" si="10"/>
        <v>41771</v>
      </c>
      <c r="D134" s="15">
        <f t="shared" si="9"/>
        <v>0</v>
      </c>
      <c r="E134" s="24">
        <f>IF(COUNTIF(Données!E144:E156,C134)&gt;=1,0,VLOOKUP(B134,Horaires,2,0))</f>
        <v>0</v>
      </c>
      <c r="F134" s="17"/>
      <c r="G134" s="17"/>
      <c r="H134" s="18"/>
      <c r="I134" s="17"/>
      <c r="J134" s="18"/>
      <c r="K134" s="18"/>
      <c r="L134" s="18"/>
      <c r="M134" s="18"/>
      <c r="N134" s="18"/>
      <c r="O134" s="18"/>
      <c r="P134" s="17"/>
      <c r="Q134" s="17"/>
    </row>
    <row r="135" spans="1:17">
      <c r="A135" s="35">
        <f t="shared" si="8"/>
        <v>2018</v>
      </c>
      <c r="B135" s="19" t="str">
        <f t="shared" ref="B135:B198" si="11">CHOOSE(WEEKDAY(C135),"Dimanche","Lundi","Mardi","Mercredi","Jeudi","Vendredi","Samedi")</f>
        <v>Lundi</v>
      </c>
      <c r="C135" s="16">
        <f t="shared" si="10"/>
        <v>41772</v>
      </c>
      <c r="D135" s="15">
        <f t="shared" si="9"/>
        <v>0</v>
      </c>
      <c r="E135" s="24">
        <f>IF(COUNTIF(Données!E145:E157,C135)&gt;=1,0,VLOOKUP(B135,Horaires,2,0))</f>
        <v>0.32291666666666669</v>
      </c>
      <c r="F135" s="17"/>
      <c r="G135" s="17"/>
      <c r="H135" s="18"/>
      <c r="I135" s="17"/>
      <c r="J135" s="18"/>
      <c r="K135" s="18"/>
      <c r="L135" s="18"/>
      <c r="M135" s="18"/>
      <c r="N135" s="18"/>
      <c r="O135" s="18"/>
      <c r="P135" s="17"/>
      <c r="Q135" s="17"/>
    </row>
    <row r="136" spans="1:17">
      <c r="A136" s="35">
        <f t="shared" si="8"/>
        <v>2018</v>
      </c>
      <c r="B136" s="19" t="str">
        <f t="shared" si="11"/>
        <v>Mardi</v>
      </c>
      <c r="C136" s="16">
        <f t="shared" si="10"/>
        <v>41773</v>
      </c>
      <c r="D136" s="15">
        <f t="shared" si="9"/>
        <v>0</v>
      </c>
      <c r="E136" s="24">
        <f>IF(COUNTIF(Données!E146:E158,C136)&gt;=1,0,VLOOKUP(B136,Horaires,2,0))</f>
        <v>0.32291666666666669</v>
      </c>
      <c r="F136" s="17"/>
      <c r="G136" s="17"/>
      <c r="H136" s="18"/>
      <c r="I136" s="17"/>
      <c r="J136" s="18"/>
      <c r="K136" s="18"/>
      <c r="L136" s="18"/>
      <c r="M136" s="18"/>
      <c r="N136" s="18"/>
      <c r="O136" s="18"/>
      <c r="P136" s="17"/>
      <c r="Q136" s="17"/>
    </row>
    <row r="137" spans="1:17">
      <c r="A137" s="35">
        <f t="shared" si="8"/>
        <v>2018</v>
      </c>
      <c r="B137" s="19" t="str">
        <f t="shared" si="11"/>
        <v>Mercredi</v>
      </c>
      <c r="C137" s="16">
        <f t="shared" si="10"/>
        <v>41774</v>
      </c>
      <c r="D137" s="15">
        <f t="shared" si="9"/>
        <v>0</v>
      </c>
      <c r="E137" s="24">
        <f>IF(COUNTIF(Données!E147:E159,C137)&gt;=1,0,VLOOKUP(B137,Horaires,2,0))</f>
        <v>0.32291666666666669</v>
      </c>
      <c r="F137" s="17"/>
      <c r="G137" s="17"/>
      <c r="H137" s="18"/>
      <c r="I137" s="17"/>
      <c r="J137" s="18"/>
      <c r="K137" s="18"/>
      <c r="L137" s="18"/>
      <c r="M137" s="18"/>
      <c r="N137" s="18"/>
      <c r="O137" s="18"/>
      <c r="P137" s="17"/>
      <c r="Q137" s="17"/>
    </row>
    <row r="138" spans="1:17">
      <c r="A138" s="35">
        <f t="shared" si="8"/>
        <v>2018</v>
      </c>
      <c r="B138" s="19" t="str">
        <f t="shared" si="11"/>
        <v>Jeudi</v>
      </c>
      <c r="C138" s="16">
        <f t="shared" si="10"/>
        <v>41775</v>
      </c>
      <c r="D138" s="15">
        <f t="shared" si="9"/>
        <v>0</v>
      </c>
      <c r="E138" s="24">
        <f>IF(COUNTIF(Données!E148:E160,C138)&gt;=1,0,VLOOKUP(B138,Horaires,2,0))</f>
        <v>0.32291666666666669</v>
      </c>
      <c r="F138" s="17"/>
      <c r="G138" s="17"/>
      <c r="H138" s="18"/>
      <c r="I138" s="17"/>
      <c r="J138" s="18"/>
      <c r="K138" s="18"/>
      <c r="L138" s="18"/>
      <c r="M138" s="18"/>
      <c r="N138" s="18"/>
      <c r="O138" s="18"/>
      <c r="P138" s="17"/>
      <c r="Q138" s="17"/>
    </row>
    <row r="139" spans="1:17">
      <c r="A139" s="35">
        <f t="shared" si="8"/>
        <v>2018</v>
      </c>
      <c r="B139" s="19" t="str">
        <f t="shared" si="11"/>
        <v>Vendredi</v>
      </c>
      <c r="C139" s="16">
        <f t="shared" si="10"/>
        <v>41776</v>
      </c>
      <c r="D139" s="15">
        <f t="shared" si="9"/>
        <v>0</v>
      </c>
      <c r="E139" s="24">
        <f>IF(COUNTIF(Données!E149:E161,C139)&gt;=1,0,VLOOKUP(B139,Horaires,2,0))</f>
        <v>0.16666666666666666</v>
      </c>
      <c r="F139" s="17"/>
      <c r="G139" s="17"/>
      <c r="H139" s="18"/>
      <c r="I139" s="17"/>
      <c r="J139" s="18"/>
      <c r="K139" s="18"/>
      <c r="L139" s="18"/>
      <c r="M139" s="18"/>
      <c r="N139" s="18"/>
      <c r="O139" s="18"/>
      <c r="P139" s="17"/>
      <c r="Q139" s="17"/>
    </row>
    <row r="140" spans="1:17">
      <c r="A140" s="35">
        <f t="shared" si="8"/>
        <v>2018</v>
      </c>
      <c r="B140" s="19" t="str">
        <f t="shared" si="11"/>
        <v>Samedi</v>
      </c>
      <c r="C140" s="16">
        <f t="shared" si="10"/>
        <v>41777</v>
      </c>
      <c r="D140" s="15">
        <f t="shared" si="9"/>
        <v>0</v>
      </c>
      <c r="E140" s="24">
        <f>IF(COUNTIF(Données!E150:E162,C140)&gt;=1,0,VLOOKUP(B140,Horaires,2,0))</f>
        <v>0</v>
      </c>
      <c r="F140" s="17"/>
      <c r="G140" s="17"/>
      <c r="H140" s="18"/>
      <c r="I140" s="17"/>
      <c r="J140" s="18"/>
      <c r="K140" s="18"/>
      <c r="L140" s="18"/>
      <c r="M140" s="18"/>
      <c r="N140" s="18"/>
      <c r="O140" s="18"/>
      <c r="P140" s="17"/>
      <c r="Q140" s="17"/>
    </row>
    <row r="141" spans="1:17">
      <c r="A141" s="35">
        <f t="shared" si="8"/>
        <v>2018</v>
      </c>
      <c r="B141" s="19" t="str">
        <f t="shared" si="11"/>
        <v>Dimanche</v>
      </c>
      <c r="C141" s="16">
        <f t="shared" si="10"/>
        <v>41778</v>
      </c>
      <c r="D141" s="15">
        <f t="shared" si="9"/>
        <v>0</v>
      </c>
      <c r="E141" s="24">
        <f>IF(COUNTIF(Données!E151:E163,C141)&gt;=1,0,VLOOKUP(B141,Horaires,2,0))</f>
        <v>0</v>
      </c>
      <c r="F141" s="17"/>
      <c r="G141" s="17"/>
      <c r="H141" s="18"/>
      <c r="I141" s="17"/>
      <c r="J141" s="18"/>
      <c r="K141" s="18"/>
      <c r="L141" s="18"/>
      <c r="M141" s="18"/>
      <c r="N141" s="18"/>
      <c r="O141" s="18"/>
      <c r="P141" s="17"/>
      <c r="Q141" s="17"/>
    </row>
    <row r="142" spans="1:17">
      <c r="A142" s="35">
        <f t="shared" si="8"/>
        <v>2018</v>
      </c>
      <c r="B142" s="19" t="str">
        <f t="shared" si="11"/>
        <v>Lundi</v>
      </c>
      <c r="C142" s="16">
        <f t="shared" si="10"/>
        <v>41779</v>
      </c>
      <c r="D142" s="15">
        <f t="shared" si="9"/>
        <v>0</v>
      </c>
      <c r="E142" s="24">
        <f>IF(COUNTIF(Données!E152:E164,C142)&gt;=1,0,VLOOKUP(B142,Horaires,2,0))</f>
        <v>0.32291666666666669</v>
      </c>
      <c r="F142" s="17"/>
      <c r="G142" s="17"/>
      <c r="H142" s="18"/>
      <c r="I142" s="17"/>
      <c r="J142" s="22"/>
      <c r="K142" s="18"/>
      <c r="L142" s="18"/>
      <c r="M142" s="18"/>
      <c r="N142" s="18"/>
      <c r="O142" s="18"/>
      <c r="P142" s="17"/>
      <c r="Q142" s="17"/>
    </row>
    <row r="143" spans="1:17">
      <c r="A143" s="35">
        <f t="shared" si="8"/>
        <v>2018</v>
      </c>
      <c r="B143" s="19" t="str">
        <f t="shared" si="11"/>
        <v>Mardi</v>
      </c>
      <c r="C143" s="16">
        <f t="shared" si="10"/>
        <v>41780</v>
      </c>
      <c r="D143" s="15">
        <f t="shared" si="9"/>
        <v>0</v>
      </c>
      <c r="E143" s="24">
        <f>IF(COUNTIF(Données!E153:E165,C143)&gt;=1,0,VLOOKUP(B143,Horaires,2,0))</f>
        <v>0.32291666666666669</v>
      </c>
      <c r="F143" s="17"/>
      <c r="G143" s="17"/>
      <c r="H143" s="18"/>
      <c r="I143" s="17"/>
      <c r="J143" s="18"/>
      <c r="K143" s="18"/>
      <c r="L143" s="18"/>
      <c r="M143" s="18"/>
      <c r="N143" s="18"/>
      <c r="O143" s="18"/>
      <c r="P143" s="17"/>
      <c r="Q143" s="17"/>
    </row>
    <row r="144" spans="1:17">
      <c r="A144" s="35">
        <f t="shared" si="8"/>
        <v>2018</v>
      </c>
      <c r="B144" s="19" t="str">
        <f t="shared" si="11"/>
        <v>Mercredi</v>
      </c>
      <c r="C144" s="16">
        <f t="shared" si="10"/>
        <v>41781</v>
      </c>
      <c r="D144" s="15">
        <f t="shared" si="9"/>
        <v>0</v>
      </c>
      <c r="E144" s="24">
        <f>IF(COUNTIF(Données!E154:E166,C144)&gt;=1,0,VLOOKUP(B144,Horaires,2,0))</f>
        <v>0.32291666666666669</v>
      </c>
      <c r="F144" s="17"/>
      <c r="G144" s="17"/>
      <c r="H144" s="18"/>
      <c r="I144" s="17"/>
      <c r="J144" s="18"/>
      <c r="K144" s="18"/>
      <c r="L144" s="18"/>
      <c r="M144" s="18"/>
      <c r="N144" s="18"/>
      <c r="O144" s="18"/>
      <c r="P144" s="17"/>
      <c r="Q144" s="17"/>
    </row>
    <row r="145" spans="1:17">
      <c r="A145" s="35">
        <f t="shared" si="8"/>
        <v>2018</v>
      </c>
      <c r="B145" s="19" t="str">
        <f t="shared" si="11"/>
        <v>Jeudi</v>
      </c>
      <c r="C145" s="16">
        <f t="shared" si="10"/>
        <v>41782</v>
      </c>
      <c r="D145" s="15">
        <f t="shared" si="9"/>
        <v>0</v>
      </c>
      <c r="E145" s="24">
        <f>IF(COUNTIF(Données!E155:E167,C145)&gt;=1,0,VLOOKUP(B145,Horaires,2,0))</f>
        <v>0.32291666666666669</v>
      </c>
      <c r="F145" s="17"/>
      <c r="G145" s="17"/>
      <c r="H145" s="18"/>
      <c r="I145" s="17"/>
      <c r="J145" s="18"/>
      <c r="K145" s="18"/>
      <c r="L145" s="18"/>
      <c r="M145" s="18"/>
      <c r="N145" s="18"/>
      <c r="O145" s="18"/>
      <c r="P145" s="17"/>
      <c r="Q145" s="17"/>
    </row>
    <row r="146" spans="1:17">
      <c r="A146" s="35">
        <f t="shared" si="8"/>
        <v>2018</v>
      </c>
      <c r="B146" s="19" t="str">
        <f t="shared" si="11"/>
        <v>Vendredi</v>
      </c>
      <c r="C146" s="16">
        <f t="shared" si="10"/>
        <v>41783</v>
      </c>
      <c r="D146" s="15">
        <f t="shared" si="9"/>
        <v>0</v>
      </c>
      <c r="E146" s="24">
        <f>IF(COUNTIF(Données!E156:E168,C146)&gt;=1,0,VLOOKUP(B146,Horaires,2,0))</f>
        <v>0.16666666666666666</v>
      </c>
      <c r="F146" s="17"/>
      <c r="G146" s="17"/>
      <c r="H146" s="18"/>
      <c r="I146" s="17"/>
      <c r="J146" s="18"/>
      <c r="K146" s="18"/>
      <c r="L146" s="18"/>
      <c r="M146" s="18"/>
      <c r="N146" s="18"/>
      <c r="O146" s="18"/>
      <c r="P146" s="17"/>
      <c r="Q146" s="17"/>
    </row>
    <row r="147" spans="1:17">
      <c r="A147" s="35">
        <f t="shared" si="8"/>
        <v>2018</v>
      </c>
      <c r="B147" s="19" t="str">
        <f t="shared" si="11"/>
        <v>Samedi</v>
      </c>
      <c r="C147" s="16">
        <f t="shared" si="10"/>
        <v>41784</v>
      </c>
      <c r="D147" s="15">
        <f t="shared" si="9"/>
        <v>0</v>
      </c>
      <c r="E147" s="24">
        <f>IF(COUNTIF(Données!E157:E169,C147)&gt;=1,0,VLOOKUP(B147,Horaires,2,0))</f>
        <v>0</v>
      </c>
      <c r="F147" s="17"/>
      <c r="G147" s="17"/>
      <c r="H147" s="18"/>
      <c r="I147" s="17"/>
      <c r="J147" s="18"/>
      <c r="K147" s="18"/>
      <c r="L147" s="18"/>
      <c r="M147" s="18"/>
      <c r="N147" s="18"/>
      <c r="O147" s="18"/>
      <c r="P147" s="17"/>
      <c r="Q147" s="17"/>
    </row>
    <row r="148" spans="1:17">
      <c r="A148" s="35">
        <f t="shared" si="8"/>
        <v>2018</v>
      </c>
      <c r="B148" s="19" t="str">
        <f t="shared" si="11"/>
        <v>Dimanche</v>
      </c>
      <c r="C148" s="16">
        <f t="shared" si="10"/>
        <v>41785</v>
      </c>
      <c r="D148" s="15">
        <f t="shared" si="9"/>
        <v>0</v>
      </c>
      <c r="E148" s="24">
        <f>IF(COUNTIF(Données!E158:E170,C148)&gt;=1,0,VLOOKUP(B148,Horaires,2,0))</f>
        <v>0</v>
      </c>
      <c r="F148" s="17"/>
      <c r="G148" s="17"/>
      <c r="H148" s="18"/>
      <c r="I148" s="17"/>
      <c r="J148" s="18"/>
      <c r="K148" s="18"/>
      <c r="L148" s="18"/>
      <c r="M148" s="18"/>
      <c r="N148" s="18"/>
      <c r="O148" s="18"/>
      <c r="P148" s="17"/>
      <c r="Q148" s="17"/>
    </row>
    <row r="149" spans="1:17">
      <c r="A149" s="35">
        <f t="shared" si="8"/>
        <v>2018</v>
      </c>
      <c r="B149" s="19" t="str">
        <f t="shared" si="11"/>
        <v>Lundi</v>
      </c>
      <c r="C149" s="16">
        <f t="shared" si="10"/>
        <v>41786</v>
      </c>
      <c r="D149" s="15">
        <f t="shared" si="9"/>
        <v>0</v>
      </c>
      <c r="E149" s="24">
        <f>IF(COUNTIF(Données!E159:E171,C149)&gt;=1,0,VLOOKUP(B149,Horaires,2,0))</f>
        <v>0.32291666666666669</v>
      </c>
      <c r="F149" s="17"/>
      <c r="G149" s="17"/>
      <c r="H149" s="18"/>
      <c r="I149" s="17"/>
      <c r="J149" s="18"/>
      <c r="K149" s="18"/>
      <c r="L149" s="18"/>
      <c r="M149" s="18"/>
      <c r="N149" s="18"/>
      <c r="O149" s="18"/>
      <c r="P149" s="17"/>
      <c r="Q149" s="17"/>
    </row>
    <row r="150" spans="1:17">
      <c r="A150" s="35">
        <f t="shared" si="8"/>
        <v>2018</v>
      </c>
      <c r="B150" s="19" t="str">
        <f t="shared" si="11"/>
        <v>Mardi</v>
      </c>
      <c r="C150" s="16">
        <f t="shared" si="10"/>
        <v>41787</v>
      </c>
      <c r="D150" s="15">
        <f t="shared" si="9"/>
        <v>0</v>
      </c>
      <c r="E150" s="24">
        <f>IF(COUNTIF(Données!E160:E172,C150)&gt;=1,0,VLOOKUP(B150,Horaires,2,0))</f>
        <v>0.32291666666666669</v>
      </c>
      <c r="F150" s="17"/>
      <c r="G150" s="17"/>
      <c r="H150" s="18"/>
      <c r="I150" s="17"/>
      <c r="J150" s="18"/>
      <c r="K150" s="18"/>
      <c r="L150" s="18"/>
      <c r="M150" s="18"/>
      <c r="N150" s="18"/>
      <c r="O150" s="18"/>
      <c r="P150" s="17"/>
      <c r="Q150" s="17"/>
    </row>
    <row r="151" spans="1:17">
      <c r="A151" s="35">
        <f t="shared" si="8"/>
        <v>2018</v>
      </c>
      <c r="B151" s="19" t="str">
        <f t="shared" si="11"/>
        <v>Mercredi</v>
      </c>
      <c r="C151" s="16">
        <f t="shared" si="10"/>
        <v>41788</v>
      </c>
      <c r="D151" s="15">
        <f t="shared" si="9"/>
        <v>0</v>
      </c>
      <c r="E151" s="24">
        <f>IF(COUNTIF(Données!E161:E173,C151)&gt;=1,0,VLOOKUP(B151,Horaires,2,0))</f>
        <v>0.32291666666666669</v>
      </c>
      <c r="F151" s="17"/>
      <c r="G151" s="17"/>
      <c r="H151" s="18"/>
      <c r="I151" s="17"/>
      <c r="J151" s="18"/>
      <c r="K151" s="18"/>
      <c r="L151" s="18"/>
      <c r="M151" s="18"/>
      <c r="N151" s="18"/>
      <c r="O151" s="18"/>
      <c r="P151" s="17"/>
      <c r="Q151" s="17"/>
    </row>
    <row r="152" spans="1:17">
      <c r="A152" s="35">
        <f t="shared" si="8"/>
        <v>2018</v>
      </c>
      <c r="B152" s="19" t="str">
        <f t="shared" si="11"/>
        <v>Jeudi</v>
      </c>
      <c r="C152" s="16">
        <f t="shared" si="10"/>
        <v>41789</v>
      </c>
      <c r="D152" s="15">
        <f t="shared" si="9"/>
        <v>0</v>
      </c>
      <c r="E152" s="24">
        <f>IF(COUNTIF(Données!E162:E174,C152)&gt;=1,0,VLOOKUP(B152,Horaires,2,0))</f>
        <v>0.32291666666666669</v>
      </c>
      <c r="F152" s="17"/>
      <c r="G152" s="17"/>
      <c r="H152" s="18"/>
      <c r="I152" s="17"/>
      <c r="J152" s="18"/>
      <c r="K152" s="18"/>
      <c r="L152" s="18"/>
      <c r="M152" s="18"/>
      <c r="N152" s="18"/>
      <c r="O152" s="18"/>
      <c r="P152" s="17"/>
      <c r="Q152" s="17"/>
    </row>
    <row r="153" spans="1:17">
      <c r="A153" s="35">
        <f t="shared" si="8"/>
        <v>2018</v>
      </c>
      <c r="B153" s="19" t="str">
        <f t="shared" si="11"/>
        <v>Vendredi</v>
      </c>
      <c r="C153" s="16">
        <f t="shared" si="10"/>
        <v>41790</v>
      </c>
      <c r="D153" s="15">
        <f t="shared" si="9"/>
        <v>0</v>
      </c>
      <c r="E153" s="24">
        <f>IF(COUNTIF(Données!E163:E175,C153)&gt;=1,0,VLOOKUP(B153,Horaires,2,0))</f>
        <v>0.16666666666666666</v>
      </c>
      <c r="F153" s="17"/>
      <c r="G153" s="17"/>
      <c r="H153" s="18"/>
      <c r="I153" s="17"/>
      <c r="J153" s="18"/>
      <c r="K153" s="18"/>
      <c r="L153" s="18"/>
      <c r="M153" s="18"/>
      <c r="N153" s="18"/>
      <c r="O153" s="18"/>
      <c r="P153" s="17"/>
      <c r="Q153" s="17"/>
    </row>
    <row r="154" spans="1:17">
      <c r="A154" s="35">
        <f t="shared" si="8"/>
        <v>2018</v>
      </c>
      <c r="B154" s="19" t="str">
        <f t="shared" si="11"/>
        <v>Samedi</v>
      </c>
      <c r="C154" s="16">
        <f t="shared" si="10"/>
        <v>41791</v>
      </c>
      <c r="D154" s="15">
        <f t="shared" si="9"/>
        <v>0</v>
      </c>
      <c r="E154" s="24">
        <f>IF(COUNTIF(Données!E164:E176,C154)&gt;=1,0,VLOOKUP(B154,Horaires,2,0))</f>
        <v>0</v>
      </c>
      <c r="F154" s="17"/>
      <c r="G154" s="17"/>
      <c r="H154" s="18"/>
      <c r="I154" s="17"/>
      <c r="J154" s="18"/>
      <c r="K154" s="18"/>
      <c r="L154" s="18"/>
      <c r="M154" s="18"/>
      <c r="N154" s="18"/>
      <c r="O154" s="18"/>
      <c r="P154" s="17"/>
      <c r="Q154" s="17"/>
    </row>
    <row r="155" spans="1:17">
      <c r="A155" s="35">
        <f t="shared" si="8"/>
        <v>2018</v>
      </c>
      <c r="B155" s="19" t="str">
        <f t="shared" si="11"/>
        <v>Dimanche</v>
      </c>
      <c r="C155" s="16">
        <f t="shared" si="10"/>
        <v>41792</v>
      </c>
      <c r="D155" s="15">
        <f t="shared" si="9"/>
        <v>0</v>
      </c>
      <c r="E155" s="24">
        <f>IF(COUNTIF(Données!E165:E177,C155)&gt;=1,0,VLOOKUP(B155,Horaires,2,0))</f>
        <v>0</v>
      </c>
      <c r="F155" s="17"/>
      <c r="G155" s="17"/>
      <c r="H155" s="18"/>
      <c r="I155" s="17"/>
      <c r="J155" s="18"/>
      <c r="K155" s="18"/>
      <c r="L155" s="18"/>
      <c r="M155" s="18"/>
      <c r="N155" s="18"/>
      <c r="O155" s="18"/>
      <c r="P155" s="17"/>
      <c r="Q155" s="17"/>
    </row>
    <row r="156" spans="1:17">
      <c r="A156" s="35">
        <f t="shared" si="8"/>
        <v>2018</v>
      </c>
      <c r="B156" s="19" t="str">
        <f t="shared" si="11"/>
        <v>Lundi</v>
      </c>
      <c r="C156" s="16">
        <f t="shared" si="10"/>
        <v>41793</v>
      </c>
      <c r="D156" s="15">
        <f t="shared" si="9"/>
        <v>0</v>
      </c>
      <c r="E156" s="24">
        <f>IF(COUNTIF(Données!E166:E178,C156)&gt;=1,0,VLOOKUP(B156,Horaires,2,0))</f>
        <v>0.32291666666666669</v>
      </c>
      <c r="F156" s="17"/>
      <c r="G156" s="17"/>
      <c r="H156" s="18"/>
      <c r="I156" s="17"/>
      <c r="J156" s="18"/>
      <c r="K156" s="18"/>
      <c r="L156" s="18"/>
      <c r="M156" s="18"/>
      <c r="N156" s="18"/>
      <c r="O156" s="18"/>
      <c r="P156" s="17"/>
      <c r="Q156" s="17"/>
    </row>
    <row r="157" spans="1:17">
      <c r="A157" s="35">
        <f t="shared" si="8"/>
        <v>2018</v>
      </c>
      <c r="B157" s="19" t="str">
        <f t="shared" si="11"/>
        <v>Mardi</v>
      </c>
      <c r="C157" s="16">
        <f t="shared" si="10"/>
        <v>41794</v>
      </c>
      <c r="D157" s="15">
        <f t="shared" si="9"/>
        <v>0</v>
      </c>
      <c r="E157" s="24">
        <f>IF(COUNTIF(Données!E167:E179,C157)&gt;=1,0,VLOOKUP(B157,Horaires,2,0))</f>
        <v>0.32291666666666669</v>
      </c>
      <c r="F157" s="17"/>
      <c r="G157" s="17"/>
      <c r="H157" s="18"/>
      <c r="I157" s="17"/>
      <c r="J157" s="18"/>
      <c r="K157" s="18"/>
      <c r="L157" s="18"/>
      <c r="M157" s="18"/>
      <c r="N157" s="18"/>
      <c r="O157" s="18"/>
      <c r="P157" s="17"/>
      <c r="Q157" s="17"/>
    </row>
    <row r="158" spans="1:17">
      <c r="A158" s="35">
        <f t="shared" si="8"/>
        <v>2018</v>
      </c>
      <c r="B158" s="19" t="str">
        <f t="shared" si="11"/>
        <v>Mercredi</v>
      </c>
      <c r="C158" s="16">
        <f t="shared" si="10"/>
        <v>41795</v>
      </c>
      <c r="D158" s="15">
        <f t="shared" si="9"/>
        <v>0</v>
      </c>
      <c r="E158" s="24">
        <f>IF(COUNTIF(Données!E168:E180,C158)&gt;=1,0,VLOOKUP(B158,Horaires,2,0))</f>
        <v>0.32291666666666669</v>
      </c>
      <c r="F158" s="17"/>
      <c r="G158" s="17"/>
      <c r="H158" s="18"/>
      <c r="I158" s="17"/>
      <c r="J158" s="18"/>
      <c r="K158" s="18"/>
      <c r="L158" s="18"/>
      <c r="M158" s="18"/>
      <c r="N158" s="18"/>
      <c r="O158" s="18"/>
      <c r="P158" s="17"/>
      <c r="Q158" s="17"/>
    </row>
    <row r="159" spans="1:17">
      <c r="A159" s="35">
        <f t="shared" si="8"/>
        <v>2018</v>
      </c>
      <c r="B159" s="19" t="str">
        <f t="shared" si="11"/>
        <v>Jeudi</v>
      </c>
      <c r="C159" s="16">
        <f t="shared" si="10"/>
        <v>41796</v>
      </c>
      <c r="D159" s="15">
        <f t="shared" si="9"/>
        <v>0</v>
      </c>
      <c r="E159" s="24">
        <f>IF(COUNTIF(Données!E169:E181,C159)&gt;=1,0,VLOOKUP(B159,Horaires,2,0))</f>
        <v>0.32291666666666669</v>
      </c>
      <c r="F159" s="17"/>
      <c r="G159" s="17"/>
      <c r="H159" s="18"/>
      <c r="I159" s="17"/>
      <c r="J159" s="18"/>
      <c r="K159" s="18"/>
      <c r="L159" s="18"/>
      <c r="M159" s="18"/>
      <c r="N159" s="18"/>
      <c r="O159" s="18"/>
      <c r="P159" s="17"/>
      <c r="Q159" s="17"/>
    </row>
    <row r="160" spans="1:17">
      <c r="A160" s="35">
        <f t="shared" si="8"/>
        <v>2018</v>
      </c>
      <c r="B160" s="19" t="str">
        <f t="shared" si="11"/>
        <v>Vendredi</v>
      </c>
      <c r="C160" s="16">
        <f t="shared" si="10"/>
        <v>41797</v>
      </c>
      <c r="D160" s="15">
        <f t="shared" si="9"/>
        <v>0</v>
      </c>
      <c r="E160" s="24">
        <f>IF(COUNTIF(Données!E170:E182,C160)&gt;=1,0,VLOOKUP(B160,Horaires,2,0))</f>
        <v>0.16666666666666666</v>
      </c>
      <c r="F160" s="17"/>
      <c r="G160" s="17"/>
      <c r="H160" s="18"/>
      <c r="I160" s="17"/>
      <c r="J160" s="18"/>
      <c r="K160" s="18"/>
      <c r="L160" s="18"/>
      <c r="M160" s="18"/>
      <c r="N160" s="18"/>
      <c r="O160" s="18"/>
      <c r="P160" s="17"/>
      <c r="Q160" s="17"/>
    </row>
    <row r="161" spans="1:17">
      <c r="A161" s="35">
        <f t="shared" si="8"/>
        <v>2018</v>
      </c>
      <c r="B161" s="19" t="str">
        <f t="shared" si="11"/>
        <v>Samedi</v>
      </c>
      <c r="C161" s="16">
        <f t="shared" si="10"/>
        <v>41798</v>
      </c>
      <c r="D161" s="15">
        <f t="shared" si="9"/>
        <v>0</v>
      </c>
      <c r="E161" s="24">
        <f>IF(COUNTIF(Données!E171:E183,C161)&gt;=1,0,VLOOKUP(B161,Horaires,2,0))</f>
        <v>0</v>
      </c>
      <c r="F161" s="17"/>
      <c r="G161" s="17"/>
      <c r="H161" s="18"/>
      <c r="I161" s="17"/>
      <c r="J161" s="18"/>
      <c r="K161" s="18"/>
      <c r="L161" s="18"/>
      <c r="M161" s="18"/>
      <c r="N161" s="18"/>
      <c r="O161" s="18"/>
      <c r="P161" s="17"/>
      <c r="Q161" s="17"/>
    </row>
    <row r="162" spans="1:17">
      <c r="A162" s="35">
        <f t="shared" si="8"/>
        <v>2018</v>
      </c>
      <c r="B162" s="19" t="str">
        <f t="shared" si="11"/>
        <v>Dimanche</v>
      </c>
      <c r="C162" s="16">
        <f t="shared" si="10"/>
        <v>41799</v>
      </c>
      <c r="D162" s="15">
        <f t="shared" si="9"/>
        <v>0</v>
      </c>
      <c r="E162" s="24">
        <f>IF(COUNTIF(Données!E172:E184,C162)&gt;=1,0,VLOOKUP(B162,Horaires,2,0))</f>
        <v>0</v>
      </c>
      <c r="F162" s="17"/>
      <c r="G162" s="17"/>
      <c r="H162" s="18"/>
      <c r="I162" s="17"/>
      <c r="J162" s="18"/>
      <c r="K162" s="18"/>
      <c r="L162" s="18"/>
      <c r="M162" s="18"/>
      <c r="N162" s="18"/>
      <c r="O162" s="18"/>
      <c r="P162" s="17"/>
      <c r="Q162" s="17"/>
    </row>
    <row r="163" spans="1:17">
      <c r="A163" s="35">
        <f t="shared" si="8"/>
        <v>2018</v>
      </c>
      <c r="B163" s="19" t="str">
        <f t="shared" si="11"/>
        <v>Lundi</v>
      </c>
      <c r="C163" s="16">
        <f t="shared" si="10"/>
        <v>41800</v>
      </c>
      <c r="D163" s="15">
        <f t="shared" si="9"/>
        <v>0</v>
      </c>
      <c r="E163" s="24">
        <f>IF(COUNTIF(Données!E173:E185,C163)&gt;=1,0,VLOOKUP(B163,Horaires,2,0))</f>
        <v>0.32291666666666669</v>
      </c>
      <c r="F163" s="17"/>
      <c r="G163" s="17"/>
      <c r="H163" s="18"/>
      <c r="I163" s="17"/>
      <c r="J163" s="18"/>
      <c r="K163" s="18"/>
      <c r="L163" s="18"/>
      <c r="M163" s="18"/>
      <c r="N163" s="18"/>
      <c r="O163" s="18"/>
      <c r="P163" s="17"/>
      <c r="Q163" s="17"/>
    </row>
    <row r="164" spans="1:17">
      <c r="A164" s="35">
        <f t="shared" si="8"/>
        <v>2018</v>
      </c>
      <c r="B164" s="19" t="str">
        <f t="shared" si="11"/>
        <v>Mardi</v>
      </c>
      <c r="C164" s="16">
        <f t="shared" si="10"/>
        <v>41801</v>
      </c>
      <c r="D164" s="15">
        <f t="shared" si="9"/>
        <v>0</v>
      </c>
      <c r="E164" s="24">
        <f>IF(COUNTIF(Données!E174:E186,C164)&gt;=1,0,VLOOKUP(B164,Horaires,2,0))</f>
        <v>0.32291666666666669</v>
      </c>
      <c r="F164" s="17"/>
      <c r="G164" s="17"/>
      <c r="H164" s="18"/>
      <c r="I164" s="17"/>
      <c r="J164" s="18"/>
      <c r="K164" s="18"/>
      <c r="L164" s="18"/>
      <c r="M164" s="18"/>
      <c r="N164" s="18"/>
      <c r="O164" s="18"/>
      <c r="P164" s="17"/>
      <c r="Q164" s="17"/>
    </row>
    <row r="165" spans="1:17">
      <c r="A165" s="35">
        <f t="shared" si="8"/>
        <v>2018</v>
      </c>
      <c r="B165" s="19" t="str">
        <f t="shared" si="11"/>
        <v>Mercredi</v>
      </c>
      <c r="C165" s="16">
        <f t="shared" si="10"/>
        <v>41802</v>
      </c>
      <c r="D165" s="15">
        <f t="shared" si="9"/>
        <v>0</v>
      </c>
      <c r="E165" s="24">
        <f>IF(COUNTIF(Données!E175:E187,C165)&gt;=1,0,VLOOKUP(B165,Horaires,2,0))</f>
        <v>0.32291666666666669</v>
      </c>
      <c r="F165" s="17"/>
      <c r="G165" s="17"/>
      <c r="H165" s="18"/>
      <c r="I165" s="17"/>
      <c r="J165" s="18"/>
      <c r="K165" s="18"/>
      <c r="L165" s="18"/>
      <c r="M165" s="18"/>
      <c r="N165" s="18"/>
      <c r="O165" s="18"/>
      <c r="P165" s="17"/>
      <c r="Q165" s="17"/>
    </row>
    <row r="166" spans="1:17">
      <c r="A166" s="35">
        <f t="shared" si="8"/>
        <v>2018</v>
      </c>
      <c r="B166" s="19" t="str">
        <f t="shared" si="11"/>
        <v>Jeudi</v>
      </c>
      <c r="C166" s="16">
        <f t="shared" si="10"/>
        <v>41803</v>
      </c>
      <c r="D166" s="15">
        <f t="shared" si="9"/>
        <v>0</v>
      </c>
      <c r="E166" s="24">
        <f>IF(COUNTIF(Données!E176:E188,C166)&gt;=1,0,VLOOKUP(B166,Horaires,2,0))</f>
        <v>0.32291666666666669</v>
      </c>
      <c r="F166" s="17"/>
      <c r="G166" s="17"/>
      <c r="H166" s="18"/>
      <c r="I166" s="17"/>
      <c r="J166" s="18"/>
      <c r="K166" s="18"/>
      <c r="L166" s="18"/>
      <c r="M166" s="18"/>
      <c r="N166" s="18"/>
      <c r="O166" s="18"/>
      <c r="P166" s="17"/>
      <c r="Q166" s="17"/>
    </row>
    <row r="167" spans="1:17">
      <c r="A167" s="35">
        <f t="shared" si="8"/>
        <v>2018</v>
      </c>
      <c r="B167" s="19" t="str">
        <f t="shared" si="11"/>
        <v>Vendredi</v>
      </c>
      <c r="C167" s="16">
        <f t="shared" si="10"/>
        <v>41804</v>
      </c>
      <c r="D167" s="15">
        <f t="shared" si="9"/>
        <v>0</v>
      </c>
      <c r="E167" s="24">
        <f>IF(COUNTIF(Données!E177:E189,C167)&gt;=1,0,VLOOKUP(B167,Horaires,2,0))</f>
        <v>0.16666666666666666</v>
      </c>
      <c r="F167" s="17"/>
      <c r="G167" s="17"/>
      <c r="H167" s="18"/>
      <c r="I167" s="17"/>
      <c r="J167" s="18"/>
      <c r="K167" s="18"/>
      <c r="L167" s="18"/>
      <c r="M167" s="18"/>
      <c r="N167" s="18"/>
      <c r="O167" s="18"/>
      <c r="P167" s="17"/>
      <c r="Q167" s="17"/>
    </row>
    <row r="168" spans="1:17">
      <c r="A168" s="35">
        <f t="shared" si="8"/>
        <v>2018</v>
      </c>
      <c r="B168" s="19" t="str">
        <f t="shared" si="11"/>
        <v>Samedi</v>
      </c>
      <c r="C168" s="16">
        <f t="shared" si="10"/>
        <v>41805</v>
      </c>
      <c r="D168" s="15">
        <f t="shared" si="9"/>
        <v>0</v>
      </c>
      <c r="E168" s="24">
        <f>IF(COUNTIF(Données!E178:E190,C168)&gt;=1,0,VLOOKUP(B168,Horaires,2,0))</f>
        <v>0</v>
      </c>
      <c r="F168" s="17"/>
      <c r="G168" s="17"/>
      <c r="H168" s="18"/>
      <c r="I168" s="17"/>
      <c r="J168" s="18"/>
      <c r="K168" s="18"/>
      <c r="L168" s="18"/>
      <c r="M168" s="18"/>
      <c r="N168" s="18"/>
      <c r="O168" s="18"/>
      <c r="P168" s="17"/>
      <c r="Q168" s="17"/>
    </row>
    <row r="169" spans="1:17">
      <c r="A169" s="35">
        <f t="shared" si="8"/>
        <v>2018</v>
      </c>
      <c r="B169" s="19" t="str">
        <f t="shared" si="11"/>
        <v>Dimanche</v>
      </c>
      <c r="C169" s="16">
        <f t="shared" si="10"/>
        <v>41806</v>
      </c>
      <c r="D169" s="15">
        <f t="shared" si="9"/>
        <v>0</v>
      </c>
      <c r="E169" s="24">
        <f>IF(COUNTIF(Données!E179:E191,C169)&gt;=1,0,VLOOKUP(B169,Horaires,2,0))</f>
        <v>0</v>
      </c>
      <c r="F169" s="17"/>
      <c r="G169" s="17"/>
      <c r="H169" s="18"/>
      <c r="I169" s="17"/>
      <c r="J169" s="18"/>
      <c r="K169" s="18"/>
      <c r="L169" s="18"/>
      <c r="M169" s="18"/>
      <c r="N169" s="18"/>
      <c r="O169" s="18"/>
      <c r="P169" s="17"/>
      <c r="Q169" s="17"/>
    </row>
    <row r="170" spans="1:17">
      <c r="A170" s="35">
        <f t="shared" si="8"/>
        <v>2018</v>
      </c>
      <c r="B170" s="19" t="str">
        <f t="shared" si="11"/>
        <v>Lundi</v>
      </c>
      <c r="C170" s="16">
        <f t="shared" si="10"/>
        <v>41807</v>
      </c>
      <c r="D170" s="15">
        <f t="shared" si="9"/>
        <v>0</v>
      </c>
      <c r="E170" s="24">
        <f>IF(COUNTIF(Données!E180:E192,C170)&gt;=1,0,VLOOKUP(B170,Horaires,2,0))</f>
        <v>0.32291666666666669</v>
      </c>
      <c r="F170" s="17"/>
      <c r="G170" s="17"/>
      <c r="H170" s="18"/>
      <c r="I170" s="17"/>
      <c r="J170" s="18"/>
      <c r="K170" s="18"/>
      <c r="L170" s="18"/>
      <c r="M170" s="18"/>
      <c r="N170" s="18"/>
      <c r="O170" s="18"/>
      <c r="P170" s="17"/>
      <c r="Q170" s="17"/>
    </row>
    <row r="171" spans="1:17">
      <c r="A171" s="35">
        <f t="shared" si="8"/>
        <v>2018</v>
      </c>
      <c r="B171" s="19" t="str">
        <f t="shared" si="11"/>
        <v>Mardi</v>
      </c>
      <c r="C171" s="16">
        <f t="shared" si="10"/>
        <v>41808</v>
      </c>
      <c r="D171" s="15">
        <f t="shared" si="9"/>
        <v>0</v>
      </c>
      <c r="E171" s="24">
        <f>IF(COUNTIF(Données!E181:E193,C171)&gt;=1,0,VLOOKUP(B171,Horaires,2,0))</f>
        <v>0.32291666666666669</v>
      </c>
      <c r="F171" s="17"/>
      <c r="G171" s="17"/>
      <c r="H171" s="18"/>
      <c r="I171" s="17"/>
      <c r="J171" s="18"/>
      <c r="K171" s="18"/>
      <c r="L171" s="18"/>
      <c r="M171" s="18"/>
      <c r="N171" s="18"/>
      <c r="O171" s="18"/>
      <c r="P171" s="17"/>
      <c r="Q171" s="17"/>
    </row>
    <row r="172" spans="1:17">
      <c r="A172" s="35">
        <f t="shared" si="8"/>
        <v>2018</v>
      </c>
      <c r="B172" s="19" t="str">
        <f t="shared" si="11"/>
        <v>Mercredi</v>
      </c>
      <c r="C172" s="16">
        <f t="shared" si="10"/>
        <v>41809</v>
      </c>
      <c r="D172" s="15">
        <f t="shared" si="9"/>
        <v>0</v>
      </c>
      <c r="E172" s="24">
        <f>IF(COUNTIF(Données!E182:E194,C172)&gt;=1,0,VLOOKUP(B172,Horaires,2,0))</f>
        <v>0.32291666666666669</v>
      </c>
      <c r="F172" s="17"/>
      <c r="G172" s="17"/>
      <c r="H172" s="18"/>
      <c r="I172" s="17"/>
      <c r="J172" s="18"/>
      <c r="K172" s="18"/>
      <c r="L172" s="18"/>
      <c r="M172" s="18"/>
      <c r="N172" s="18"/>
      <c r="O172" s="18"/>
      <c r="P172" s="17"/>
      <c r="Q172" s="17"/>
    </row>
    <row r="173" spans="1:17">
      <c r="A173" s="35">
        <f t="shared" si="8"/>
        <v>2018</v>
      </c>
      <c r="B173" s="19" t="str">
        <f t="shared" si="11"/>
        <v>Jeudi</v>
      </c>
      <c r="C173" s="16">
        <f t="shared" si="10"/>
        <v>41810</v>
      </c>
      <c r="D173" s="15">
        <f t="shared" si="9"/>
        <v>0</v>
      </c>
      <c r="E173" s="24">
        <f>IF(COUNTIF(Données!E183:E195,C173)&gt;=1,0,VLOOKUP(B173,Horaires,2,0))</f>
        <v>0.32291666666666669</v>
      </c>
      <c r="F173" s="17"/>
      <c r="G173" s="17"/>
      <c r="H173" s="18"/>
      <c r="I173" s="17"/>
      <c r="J173" s="18"/>
      <c r="K173" s="18"/>
      <c r="L173" s="18"/>
      <c r="M173" s="18"/>
      <c r="N173" s="18"/>
      <c r="O173" s="18"/>
      <c r="P173" s="17"/>
      <c r="Q173" s="17"/>
    </row>
    <row r="174" spans="1:17">
      <c r="A174" s="35">
        <f t="shared" si="8"/>
        <v>2018</v>
      </c>
      <c r="B174" s="19" t="str">
        <f t="shared" si="11"/>
        <v>Vendredi</v>
      </c>
      <c r="C174" s="16">
        <f t="shared" si="10"/>
        <v>41811</v>
      </c>
      <c r="D174" s="15">
        <f t="shared" si="9"/>
        <v>0</v>
      </c>
      <c r="E174" s="24">
        <f>IF(COUNTIF(Données!E184:E196,C174)&gt;=1,0,VLOOKUP(B174,Horaires,2,0))</f>
        <v>0.16666666666666666</v>
      </c>
      <c r="F174" s="17"/>
      <c r="G174" s="17"/>
      <c r="H174" s="18"/>
      <c r="I174" s="17"/>
      <c r="J174" s="18"/>
      <c r="K174" s="18"/>
      <c r="L174" s="18"/>
      <c r="M174" s="18"/>
      <c r="N174" s="18"/>
      <c r="O174" s="18"/>
      <c r="P174" s="17"/>
      <c r="Q174" s="17"/>
    </row>
    <row r="175" spans="1:17">
      <c r="A175" s="35">
        <f t="shared" si="8"/>
        <v>2018</v>
      </c>
      <c r="B175" s="19" t="str">
        <f t="shared" si="11"/>
        <v>Samedi</v>
      </c>
      <c r="C175" s="16">
        <f t="shared" si="10"/>
        <v>41812</v>
      </c>
      <c r="D175" s="15">
        <f t="shared" si="9"/>
        <v>0</v>
      </c>
      <c r="E175" s="24">
        <f>IF(COUNTIF(Données!E185:E197,C175)&gt;=1,0,VLOOKUP(B175,Horaires,2,0))</f>
        <v>0</v>
      </c>
      <c r="F175" s="17"/>
      <c r="G175" s="17"/>
      <c r="H175" s="18"/>
      <c r="I175" s="17"/>
      <c r="J175" s="18"/>
      <c r="K175" s="18"/>
      <c r="L175" s="18"/>
      <c r="M175" s="18"/>
      <c r="N175" s="18"/>
      <c r="O175" s="18"/>
      <c r="P175" s="17"/>
      <c r="Q175" s="17"/>
    </row>
    <row r="176" spans="1:17">
      <c r="A176" s="35">
        <f t="shared" si="8"/>
        <v>2018</v>
      </c>
      <c r="B176" s="19" t="str">
        <f t="shared" si="11"/>
        <v>Dimanche</v>
      </c>
      <c r="C176" s="16">
        <f t="shared" si="10"/>
        <v>41813</v>
      </c>
      <c r="D176" s="15">
        <f t="shared" si="9"/>
        <v>0</v>
      </c>
      <c r="E176" s="24">
        <f>IF(COUNTIF(Données!E186:E198,C176)&gt;=1,0,VLOOKUP(B176,Horaires,2,0))</f>
        <v>0</v>
      </c>
      <c r="F176" s="17"/>
      <c r="G176" s="17"/>
      <c r="H176" s="18"/>
      <c r="I176" s="17"/>
      <c r="J176" s="18"/>
      <c r="K176" s="18"/>
      <c r="L176" s="18"/>
      <c r="M176" s="18"/>
      <c r="N176" s="18"/>
      <c r="O176" s="18"/>
      <c r="P176" s="17"/>
      <c r="Q176" s="17"/>
    </row>
    <row r="177" spans="1:17">
      <c r="A177" s="35">
        <f t="shared" si="8"/>
        <v>2018</v>
      </c>
      <c r="B177" s="19" t="str">
        <f t="shared" si="11"/>
        <v>Lundi</v>
      </c>
      <c r="C177" s="16">
        <f t="shared" si="10"/>
        <v>41814</v>
      </c>
      <c r="D177" s="15">
        <f t="shared" si="9"/>
        <v>0</v>
      </c>
      <c r="E177" s="24">
        <f>IF(COUNTIF(Données!E187:E199,C177)&gt;=1,0,VLOOKUP(B177,Horaires,2,0))</f>
        <v>0.32291666666666669</v>
      </c>
      <c r="F177" s="17"/>
      <c r="G177" s="17"/>
      <c r="H177" s="18"/>
      <c r="I177" s="17"/>
      <c r="J177" s="18"/>
      <c r="K177" s="18"/>
      <c r="L177" s="18"/>
      <c r="M177" s="18"/>
      <c r="N177" s="18"/>
      <c r="O177" s="18"/>
      <c r="P177" s="17"/>
      <c r="Q177" s="17"/>
    </row>
    <row r="178" spans="1:17">
      <c r="A178" s="35">
        <f t="shared" si="8"/>
        <v>2018</v>
      </c>
      <c r="B178" s="19" t="str">
        <f t="shared" si="11"/>
        <v>Mardi</v>
      </c>
      <c r="C178" s="16">
        <f t="shared" si="10"/>
        <v>41815</v>
      </c>
      <c r="D178" s="15">
        <f t="shared" si="9"/>
        <v>0</v>
      </c>
      <c r="E178" s="24">
        <f>IF(COUNTIF(Données!E188:E200,C178)&gt;=1,0,VLOOKUP(B178,Horaires,2,0))</f>
        <v>0.32291666666666669</v>
      </c>
      <c r="F178" s="17"/>
      <c r="G178" s="17"/>
      <c r="H178" s="18"/>
      <c r="I178" s="17"/>
      <c r="J178" s="18"/>
      <c r="K178" s="18"/>
      <c r="L178" s="18"/>
      <c r="M178" s="18"/>
      <c r="N178" s="18"/>
      <c r="O178" s="18"/>
      <c r="P178" s="17"/>
      <c r="Q178" s="17"/>
    </row>
    <row r="179" spans="1:17">
      <c r="A179" s="35">
        <f t="shared" si="8"/>
        <v>2018</v>
      </c>
      <c r="B179" s="19" t="str">
        <f t="shared" si="11"/>
        <v>Mercredi</v>
      </c>
      <c r="C179" s="16">
        <f t="shared" si="10"/>
        <v>41816</v>
      </c>
      <c r="D179" s="15">
        <f t="shared" si="9"/>
        <v>0</v>
      </c>
      <c r="E179" s="24">
        <f>IF(COUNTIF(Données!E189:E201,C179)&gt;=1,0,VLOOKUP(B179,Horaires,2,0))</f>
        <v>0.32291666666666669</v>
      </c>
      <c r="F179" s="17"/>
      <c r="G179" s="17"/>
      <c r="H179" s="18"/>
      <c r="I179" s="17"/>
      <c r="J179" s="18"/>
      <c r="K179" s="18"/>
      <c r="L179" s="18"/>
      <c r="M179" s="18"/>
      <c r="N179" s="18"/>
      <c r="O179" s="18"/>
      <c r="P179" s="17"/>
      <c r="Q179" s="17"/>
    </row>
    <row r="180" spans="1:17">
      <c r="A180" s="35">
        <f t="shared" si="8"/>
        <v>2018</v>
      </c>
      <c r="B180" s="19" t="str">
        <f t="shared" si="11"/>
        <v>Jeudi</v>
      </c>
      <c r="C180" s="16">
        <f t="shared" si="10"/>
        <v>41817</v>
      </c>
      <c r="D180" s="15">
        <f t="shared" si="9"/>
        <v>0</v>
      </c>
      <c r="E180" s="24">
        <f>IF(COUNTIF(Données!E190:E202,C180)&gt;=1,0,VLOOKUP(B180,Horaires,2,0))</f>
        <v>0.32291666666666669</v>
      </c>
      <c r="F180" s="17"/>
      <c r="G180" s="17"/>
      <c r="H180" s="18"/>
      <c r="I180" s="17"/>
      <c r="J180" s="18"/>
      <c r="K180" s="18"/>
      <c r="L180" s="18"/>
      <c r="M180" s="18"/>
      <c r="N180" s="18"/>
      <c r="O180" s="18"/>
      <c r="P180" s="17"/>
      <c r="Q180" s="17"/>
    </row>
    <row r="181" spans="1:17">
      <c r="A181" s="35">
        <f t="shared" si="8"/>
        <v>2018</v>
      </c>
      <c r="B181" s="19" t="str">
        <f t="shared" si="11"/>
        <v>Vendredi</v>
      </c>
      <c r="C181" s="16">
        <f t="shared" si="10"/>
        <v>41818</v>
      </c>
      <c r="D181" s="15">
        <f t="shared" si="9"/>
        <v>0</v>
      </c>
      <c r="E181" s="24">
        <f>IF(COUNTIF(Données!E191:E203,C181)&gt;=1,0,VLOOKUP(B181,Horaires,2,0))</f>
        <v>0.16666666666666666</v>
      </c>
      <c r="F181" s="17"/>
      <c r="G181" s="17"/>
      <c r="H181" s="18"/>
      <c r="I181" s="17"/>
      <c r="J181" s="18"/>
      <c r="K181" s="18"/>
      <c r="L181" s="18"/>
      <c r="M181" s="18"/>
      <c r="N181" s="18"/>
      <c r="O181" s="18"/>
      <c r="P181" s="17"/>
      <c r="Q181" s="17"/>
    </row>
    <row r="182" spans="1:17">
      <c r="A182" s="35">
        <f t="shared" si="8"/>
        <v>2018</v>
      </c>
      <c r="B182" s="19" t="str">
        <f t="shared" si="11"/>
        <v>Samedi</v>
      </c>
      <c r="C182" s="16">
        <f t="shared" si="10"/>
        <v>41819</v>
      </c>
      <c r="D182" s="15">
        <f t="shared" si="9"/>
        <v>0</v>
      </c>
      <c r="E182" s="24">
        <f>IF(COUNTIF(Données!E192:E204,C182)&gt;=1,0,VLOOKUP(B182,Horaires,2,0))</f>
        <v>0</v>
      </c>
      <c r="F182" s="17"/>
      <c r="G182" s="17"/>
      <c r="H182" s="18"/>
      <c r="I182" s="17"/>
      <c r="J182" s="18"/>
      <c r="K182" s="18"/>
      <c r="L182" s="18"/>
      <c r="M182" s="18"/>
      <c r="N182" s="18"/>
      <c r="O182" s="18"/>
      <c r="P182" s="17"/>
      <c r="Q182" s="17"/>
    </row>
    <row r="183" spans="1:17">
      <c r="A183" s="35">
        <f t="shared" si="8"/>
        <v>2018</v>
      </c>
      <c r="B183" s="19" t="str">
        <f t="shared" si="11"/>
        <v>Dimanche</v>
      </c>
      <c r="C183" s="16">
        <f t="shared" si="10"/>
        <v>41820</v>
      </c>
      <c r="D183" s="15">
        <f t="shared" si="9"/>
        <v>0</v>
      </c>
      <c r="E183" s="24">
        <f>IF(COUNTIF(Données!E193:E205,C183)&gt;=1,0,VLOOKUP(B183,Horaires,2,0))</f>
        <v>0</v>
      </c>
      <c r="F183" s="17"/>
      <c r="G183" s="17"/>
      <c r="H183" s="18"/>
      <c r="I183" s="17"/>
      <c r="J183" s="18"/>
      <c r="K183" s="18"/>
      <c r="L183" s="18"/>
      <c r="M183" s="18"/>
      <c r="N183" s="18"/>
      <c r="O183" s="18"/>
      <c r="P183" s="17"/>
      <c r="Q183" s="17"/>
    </row>
    <row r="184" spans="1:17">
      <c r="A184" s="35">
        <f t="shared" si="8"/>
        <v>2018</v>
      </c>
      <c r="B184" s="19" t="str">
        <f t="shared" si="11"/>
        <v>Lundi</v>
      </c>
      <c r="C184" s="16">
        <f t="shared" si="10"/>
        <v>41821</v>
      </c>
      <c r="D184" s="15">
        <f t="shared" si="9"/>
        <v>0</v>
      </c>
      <c r="E184" s="24">
        <f>IF(COUNTIF(Données!E194:E206,C184)&gt;=1,0,VLOOKUP(B184,Horaires,2,0))</f>
        <v>0.32291666666666669</v>
      </c>
      <c r="F184" s="17"/>
      <c r="G184" s="17"/>
      <c r="H184" s="18"/>
      <c r="I184" s="17"/>
      <c r="J184" s="18"/>
      <c r="K184" s="18"/>
      <c r="L184" s="18"/>
      <c r="M184" s="18"/>
      <c r="N184" s="18"/>
      <c r="O184" s="18"/>
      <c r="P184" s="17"/>
      <c r="Q184" s="17"/>
    </row>
    <row r="185" spans="1:17">
      <c r="A185" s="35">
        <f t="shared" si="8"/>
        <v>2018</v>
      </c>
      <c r="B185" s="19" t="str">
        <f t="shared" si="11"/>
        <v>Mardi</v>
      </c>
      <c r="C185" s="16">
        <f t="shared" si="10"/>
        <v>41822</v>
      </c>
      <c r="D185" s="15">
        <f t="shared" si="9"/>
        <v>0</v>
      </c>
      <c r="E185" s="24">
        <f>IF(COUNTIF(Données!E195:E207,C185)&gt;=1,0,VLOOKUP(B185,Horaires,2,0))</f>
        <v>0.32291666666666669</v>
      </c>
      <c r="F185" s="17"/>
      <c r="G185" s="17"/>
      <c r="H185" s="18"/>
      <c r="I185" s="17"/>
      <c r="J185" s="18"/>
      <c r="K185" s="18"/>
      <c r="L185" s="18"/>
      <c r="M185" s="18"/>
      <c r="N185" s="18"/>
      <c r="O185" s="18"/>
      <c r="P185" s="17"/>
      <c r="Q185" s="17"/>
    </row>
    <row r="186" spans="1:17">
      <c r="A186" s="35">
        <f t="shared" si="8"/>
        <v>2018</v>
      </c>
      <c r="B186" s="19" t="str">
        <f t="shared" si="11"/>
        <v>Mercredi</v>
      </c>
      <c r="C186" s="16">
        <f t="shared" si="10"/>
        <v>41823</v>
      </c>
      <c r="D186" s="15">
        <f t="shared" si="9"/>
        <v>0</v>
      </c>
      <c r="E186" s="24">
        <f>IF(COUNTIF(Données!E196:E208,C186)&gt;=1,0,VLOOKUP(B186,Horaires,2,0))</f>
        <v>0.32291666666666669</v>
      </c>
      <c r="F186" s="17"/>
      <c r="G186" s="17"/>
      <c r="H186" s="18"/>
      <c r="I186" s="17"/>
      <c r="J186" s="18"/>
      <c r="K186" s="18"/>
      <c r="L186" s="18"/>
      <c r="M186" s="18"/>
      <c r="N186" s="18"/>
      <c r="O186" s="18"/>
      <c r="P186" s="17"/>
      <c r="Q186" s="17"/>
    </row>
    <row r="187" spans="1:17">
      <c r="A187" s="35">
        <f t="shared" si="8"/>
        <v>2018</v>
      </c>
      <c r="B187" s="19" t="str">
        <f t="shared" si="11"/>
        <v>Jeudi</v>
      </c>
      <c r="C187" s="16">
        <f t="shared" si="10"/>
        <v>41824</v>
      </c>
      <c r="D187" s="15">
        <f t="shared" si="9"/>
        <v>0</v>
      </c>
      <c r="E187" s="24">
        <f>IF(COUNTIF(Données!E197:E209,C187)&gt;=1,0,VLOOKUP(B187,Horaires,2,0))</f>
        <v>0.32291666666666669</v>
      </c>
      <c r="F187" s="17"/>
      <c r="G187" s="17"/>
      <c r="H187" s="18"/>
      <c r="I187" s="17"/>
      <c r="J187" s="18"/>
      <c r="K187" s="18"/>
      <c r="L187" s="18"/>
      <c r="M187" s="18"/>
      <c r="N187" s="18"/>
      <c r="O187" s="18"/>
      <c r="P187" s="17"/>
      <c r="Q187" s="17"/>
    </row>
    <row r="188" spans="1:17">
      <c r="A188" s="35">
        <f t="shared" si="8"/>
        <v>2018</v>
      </c>
      <c r="B188" s="19" t="str">
        <f t="shared" si="11"/>
        <v>Vendredi</v>
      </c>
      <c r="C188" s="16">
        <f t="shared" si="10"/>
        <v>41825</v>
      </c>
      <c r="D188" s="15">
        <f t="shared" si="9"/>
        <v>0</v>
      </c>
      <c r="E188" s="24">
        <f>IF(COUNTIF(Données!E198:E210,C188)&gt;=1,0,VLOOKUP(B188,Horaires,2,0))</f>
        <v>0.16666666666666666</v>
      </c>
      <c r="F188" s="17"/>
      <c r="G188" s="17"/>
      <c r="H188" s="18"/>
      <c r="I188" s="17"/>
      <c r="J188" s="18"/>
      <c r="K188" s="18"/>
      <c r="L188" s="18"/>
      <c r="M188" s="18"/>
      <c r="N188" s="18"/>
      <c r="O188" s="18"/>
      <c r="P188" s="17"/>
      <c r="Q188" s="17"/>
    </row>
    <row r="189" spans="1:17">
      <c r="A189" s="35">
        <f t="shared" si="8"/>
        <v>2018</v>
      </c>
      <c r="B189" s="19" t="str">
        <f t="shared" si="11"/>
        <v>Samedi</v>
      </c>
      <c r="C189" s="16">
        <f t="shared" si="10"/>
        <v>41826</v>
      </c>
      <c r="D189" s="15">
        <f t="shared" si="9"/>
        <v>0</v>
      </c>
      <c r="E189" s="24">
        <f>IF(COUNTIF(Données!E199:E211,C189)&gt;=1,0,VLOOKUP(B189,Horaires,2,0))</f>
        <v>0</v>
      </c>
      <c r="F189" s="17"/>
      <c r="G189" s="17"/>
      <c r="H189" s="18"/>
      <c r="I189" s="17"/>
      <c r="J189" s="18"/>
      <c r="K189" s="18"/>
      <c r="L189" s="18"/>
      <c r="M189" s="18"/>
      <c r="N189" s="18"/>
      <c r="O189" s="18"/>
      <c r="P189" s="17"/>
      <c r="Q189" s="17"/>
    </row>
    <row r="190" spans="1:17">
      <c r="A190" s="35">
        <f t="shared" si="8"/>
        <v>2018</v>
      </c>
      <c r="B190" s="19" t="str">
        <f t="shared" si="11"/>
        <v>Dimanche</v>
      </c>
      <c r="C190" s="16">
        <f t="shared" si="10"/>
        <v>41827</v>
      </c>
      <c r="D190" s="15">
        <f t="shared" si="9"/>
        <v>0</v>
      </c>
      <c r="E190" s="24">
        <f>IF(COUNTIF(Données!E200:E212,C190)&gt;=1,0,VLOOKUP(B190,Horaires,2,0))</f>
        <v>0</v>
      </c>
      <c r="F190" s="17"/>
      <c r="G190" s="17"/>
      <c r="H190" s="18"/>
      <c r="I190" s="17"/>
      <c r="J190" s="18"/>
      <c r="K190" s="18"/>
      <c r="L190" s="18"/>
      <c r="M190" s="18"/>
      <c r="N190" s="18"/>
      <c r="O190" s="18"/>
      <c r="P190" s="17"/>
      <c r="Q190" s="17"/>
    </row>
    <row r="191" spans="1:17">
      <c r="A191" s="35">
        <f t="shared" si="8"/>
        <v>2018</v>
      </c>
      <c r="B191" s="19" t="str">
        <f t="shared" si="11"/>
        <v>Lundi</v>
      </c>
      <c r="C191" s="16">
        <f t="shared" si="10"/>
        <v>41828</v>
      </c>
      <c r="D191" s="15">
        <f t="shared" si="9"/>
        <v>0</v>
      </c>
      <c r="E191" s="24">
        <f>IF(COUNTIF(Données!E201:E213,C191)&gt;=1,0,VLOOKUP(B191,Horaires,2,0))</f>
        <v>0.32291666666666669</v>
      </c>
      <c r="F191" s="17"/>
      <c r="G191" s="17"/>
      <c r="H191" s="18"/>
      <c r="I191" s="17"/>
      <c r="J191" s="18"/>
      <c r="K191" s="18"/>
      <c r="L191" s="18"/>
      <c r="M191" s="18"/>
      <c r="N191" s="18"/>
      <c r="O191" s="18"/>
      <c r="P191" s="17"/>
      <c r="Q191" s="17"/>
    </row>
    <row r="192" spans="1:17">
      <c r="A192" s="35">
        <f t="shared" si="8"/>
        <v>2018</v>
      </c>
      <c r="B192" s="19" t="str">
        <f t="shared" si="11"/>
        <v>Mardi</v>
      </c>
      <c r="C192" s="16">
        <f t="shared" si="10"/>
        <v>41829</v>
      </c>
      <c r="D192" s="15">
        <f t="shared" si="9"/>
        <v>0</v>
      </c>
      <c r="E192" s="24">
        <f>IF(COUNTIF(Données!E202:E214,C192)&gt;=1,0,VLOOKUP(B192,Horaires,2,0))</f>
        <v>0.32291666666666669</v>
      </c>
      <c r="F192" s="17"/>
      <c r="G192" s="17"/>
      <c r="H192" s="18"/>
      <c r="I192" s="17"/>
      <c r="J192" s="18"/>
      <c r="K192" s="18"/>
      <c r="L192" s="18"/>
      <c r="M192" s="18"/>
      <c r="N192" s="18"/>
      <c r="O192" s="18"/>
      <c r="P192" s="17"/>
      <c r="Q192" s="17"/>
    </row>
    <row r="193" spans="1:17">
      <c r="A193" s="35">
        <f t="shared" si="8"/>
        <v>2018</v>
      </c>
      <c r="B193" s="19" t="str">
        <f t="shared" si="11"/>
        <v>Mercredi</v>
      </c>
      <c r="C193" s="16">
        <f t="shared" si="10"/>
        <v>41830</v>
      </c>
      <c r="D193" s="15">
        <f t="shared" si="9"/>
        <v>0</v>
      </c>
      <c r="E193" s="24">
        <f>IF(COUNTIF(Données!E203:E215,C193)&gt;=1,0,VLOOKUP(B193,Horaires,2,0))</f>
        <v>0.32291666666666669</v>
      </c>
      <c r="F193" s="17"/>
      <c r="G193" s="17"/>
      <c r="H193" s="18"/>
      <c r="I193" s="17"/>
      <c r="J193" s="18"/>
      <c r="K193" s="18"/>
      <c r="L193" s="18"/>
      <c r="M193" s="18"/>
      <c r="N193" s="18"/>
      <c r="O193" s="18"/>
      <c r="P193" s="17"/>
      <c r="Q193" s="17"/>
    </row>
    <row r="194" spans="1:17">
      <c r="A194" s="35">
        <f t="shared" si="8"/>
        <v>2018</v>
      </c>
      <c r="B194" s="19" t="str">
        <f t="shared" si="11"/>
        <v>Jeudi</v>
      </c>
      <c r="C194" s="16">
        <f t="shared" si="10"/>
        <v>41831</v>
      </c>
      <c r="D194" s="15">
        <f t="shared" si="9"/>
        <v>0</v>
      </c>
      <c r="E194" s="24">
        <f>IF(COUNTIF(Données!E204:E216,C194)&gt;=1,0,VLOOKUP(B194,Horaires,2,0))</f>
        <v>0.32291666666666669</v>
      </c>
      <c r="F194" s="17"/>
      <c r="G194" s="17"/>
      <c r="H194" s="18"/>
      <c r="I194" s="17"/>
      <c r="J194" s="18"/>
      <c r="K194" s="18"/>
      <c r="L194" s="18"/>
      <c r="M194" s="18"/>
      <c r="N194" s="18"/>
      <c r="O194" s="18"/>
      <c r="P194" s="17"/>
      <c r="Q194" s="17"/>
    </row>
    <row r="195" spans="1:17">
      <c r="A195" s="35">
        <f t="shared" ref="A195:A258" si="12">YEAR(C195)</f>
        <v>2018</v>
      </c>
      <c r="B195" s="19" t="str">
        <f t="shared" si="11"/>
        <v>Vendredi</v>
      </c>
      <c r="C195" s="16">
        <f t="shared" si="10"/>
        <v>41832</v>
      </c>
      <c r="D195" s="15">
        <f t="shared" ref="D195:D258" si="13">IF(H195&lt;=0,0,1)</f>
        <v>0</v>
      </c>
      <c r="E195" s="24">
        <f>IF(COUNTIF(Données!E205:E217,C195)&gt;=1,0,VLOOKUP(B195,Horaires,2,0))</f>
        <v>0.16666666666666666</v>
      </c>
      <c r="F195" s="17"/>
      <c r="G195" s="17"/>
      <c r="H195" s="18"/>
      <c r="I195" s="17"/>
      <c r="J195" s="18"/>
      <c r="K195" s="18"/>
      <c r="L195" s="18"/>
      <c r="M195" s="18"/>
      <c r="N195" s="18"/>
      <c r="O195" s="18"/>
      <c r="P195" s="17"/>
      <c r="Q195" s="17"/>
    </row>
    <row r="196" spans="1:17">
      <c r="A196" s="35">
        <f t="shared" si="12"/>
        <v>2018</v>
      </c>
      <c r="B196" s="19" t="str">
        <f t="shared" si="11"/>
        <v>Samedi</v>
      </c>
      <c r="C196" s="16">
        <f t="shared" ref="C196:C259" si="14">C195+1</f>
        <v>41833</v>
      </c>
      <c r="D196" s="15">
        <f t="shared" si="13"/>
        <v>0</v>
      </c>
      <c r="E196" s="24">
        <f>IF(COUNTIF(Données!E206:E218,C196)&gt;=1,0,VLOOKUP(B196,Horaires,2,0))</f>
        <v>0</v>
      </c>
      <c r="F196" s="17"/>
      <c r="G196" s="17"/>
      <c r="H196" s="18"/>
      <c r="I196" s="17"/>
      <c r="J196" s="18"/>
      <c r="K196" s="18"/>
      <c r="L196" s="18"/>
      <c r="M196" s="18"/>
      <c r="N196" s="18"/>
      <c r="O196" s="18"/>
      <c r="P196" s="17"/>
      <c r="Q196" s="17"/>
    </row>
    <row r="197" spans="1:17">
      <c r="A197" s="35">
        <f t="shared" si="12"/>
        <v>2018</v>
      </c>
      <c r="B197" s="19" t="str">
        <f t="shared" si="11"/>
        <v>Dimanche</v>
      </c>
      <c r="C197" s="16">
        <f t="shared" si="14"/>
        <v>41834</v>
      </c>
      <c r="D197" s="15">
        <f t="shared" si="13"/>
        <v>0</v>
      </c>
      <c r="E197" s="24">
        <f>IF(COUNTIF(Données!E207:E219,C197)&gt;=1,0,VLOOKUP(B197,Horaires,2,0))</f>
        <v>0</v>
      </c>
      <c r="F197" s="17"/>
      <c r="G197" s="17"/>
      <c r="H197" s="18"/>
      <c r="I197" s="17"/>
      <c r="J197" s="18"/>
      <c r="K197" s="18"/>
      <c r="L197" s="18"/>
      <c r="M197" s="18"/>
      <c r="N197" s="18"/>
      <c r="O197" s="18"/>
      <c r="P197" s="17"/>
      <c r="Q197" s="17"/>
    </row>
    <row r="198" spans="1:17">
      <c r="A198" s="35">
        <f t="shared" si="12"/>
        <v>2018</v>
      </c>
      <c r="B198" s="19" t="str">
        <f t="shared" si="11"/>
        <v>Lundi</v>
      </c>
      <c r="C198" s="16">
        <f t="shared" si="14"/>
        <v>41835</v>
      </c>
      <c r="D198" s="15">
        <f t="shared" si="13"/>
        <v>0</v>
      </c>
      <c r="E198" s="24">
        <f>IF(COUNTIF(Données!E208:E220,C198)&gt;=1,0,VLOOKUP(B198,Horaires,2,0))</f>
        <v>0.32291666666666669</v>
      </c>
      <c r="F198" s="17"/>
      <c r="G198" s="17"/>
      <c r="H198" s="18"/>
      <c r="I198" s="17"/>
      <c r="J198" s="18"/>
      <c r="K198" s="18"/>
      <c r="L198" s="18"/>
      <c r="M198" s="18"/>
      <c r="N198" s="18"/>
      <c r="O198" s="18"/>
      <c r="P198" s="17"/>
      <c r="Q198" s="17"/>
    </row>
    <row r="199" spans="1:17">
      <c r="A199" s="35">
        <f t="shared" si="12"/>
        <v>2018</v>
      </c>
      <c r="B199" s="19" t="str">
        <f t="shared" ref="B199:B262" si="15">CHOOSE(WEEKDAY(C199),"Dimanche","Lundi","Mardi","Mercredi","Jeudi","Vendredi","Samedi")</f>
        <v>Mardi</v>
      </c>
      <c r="C199" s="16">
        <f t="shared" si="14"/>
        <v>41836</v>
      </c>
      <c r="D199" s="15">
        <f t="shared" si="13"/>
        <v>0</v>
      </c>
      <c r="E199" s="24">
        <f>IF(COUNTIF(Données!E209:E221,C199)&gt;=1,0,VLOOKUP(B199,Horaires,2,0))</f>
        <v>0.32291666666666669</v>
      </c>
      <c r="F199" s="17"/>
      <c r="G199" s="17"/>
      <c r="H199" s="18"/>
      <c r="I199" s="17"/>
      <c r="J199" s="18"/>
      <c r="K199" s="18"/>
      <c r="L199" s="18"/>
      <c r="M199" s="18"/>
      <c r="N199" s="18"/>
      <c r="O199" s="18"/>
      <c r="P199" s="17"/>
      <c r="Q199" s="17"/>
    </row>
    <row r="200" spans="1:17">
      <c r="A200" s="35">
        <f t="shared" si="12"/>
        <v>2018</v>
      </c>
      <c r="B200" s="19" t="str">
        <f t="shared" si="15"/>
        <v>Mercredi</v>
      </c>
      <c r="C200" s="16">
        <f t="shared" si="14"/>
        <v>41837</v>
      </c>
      <c r="D200" s="15">
        <f t="shared" si="13"/>
        <v>0</v>
      </c>
      <c r="E200" s="24">
        <f>IF(COUNTIF(Données!E210:E222,C200)&gt;=1,0,VLOOKUP(B200,Horaires,2,0))</f>
        <v>0.32291666666666669</v>
      </c>
      <c r="F200" s="17"/>
      <c r="G200" s="17"/>
      <c r="H200" s="18"/>
      <c r="I200" s="17"/>
      <c r="J200" s="18"/>
      <c r="K200" s="18"/>
      <c r="L200" s="18"/>
      <c r="M200" s="18"/>
      <c r="N200" s="18"/>
      <c r="O200" s="18"/>
      <c r="P200" s="17"/>
      <c r="Q200" s="17"/>
    </row>
    <row r="201" spans="1:17">
      <c r="A201" s="35">
        <f t="shared" si="12"/>
        <v>2018</v>
      </c>
      <c r="B201" s="19" t="str">
        <f t="shared" si="15"/>
        <v>Jeudi</v>
      </c>
      <c r="C201" s="16">
        <f t="shared" si="14"/>
        <v>41838</v>
      </c>
      <c r="D201" s="15">
        <f t="shared" si="13"/>
        <v>0</v>
      </c>
      <c r="E201" s="24">
        <f>IF(COUNTIF(Données!E211:E223,C201)&gt;=1,0,VLOOKUP(B201,Horaires,2,0))</f>
        <v>0.32291666666666669</v>
      </c>
      <c r="F201" s="17"/>
      <c r="G201" s="17"/>
      <c r="H201" s="18"/>
      <c r="I201" s="17"/>
      <c r="J201" s="18"/>
      <c r="K201" s="18"/>
      <c r="L201" s="18"/>
      <c r="M201" s="18"/>
      <c r="N201" s="18"/>
      <c r="O201" s="18"/>
      <c r="P201" s="17"/>
      <c r="Q201" s="17"/>
    </row>
    <row r="202" spans="1:17">
      <c r="A202" s="35">
        <f t="shared" si="12"/>
        <v>2018</v>
      </c>
      <c r="B202" s="19" t="str">
        <f t="shared" si="15"/>
        <v>Vendredi</v>
      </c>
      <c r="C202" s="16">
        <f t="shared" si="14"/>
        <v>41839</v>
      </c>
      <c r="D202" s="15">
        <f t="shared" si="13"/>
        <v>0</v>
      </c>
      <c r="E202" s="24">
        <f>IF(COUNTIF(Données!E212:E224,C202)&gt;=1,0,VLOOKUP(B202,Horaires,2,0))</f>
        <v>0.16666666666666666</v>
      </c>
      <c r="F202" s="17"/>
      <c r="G202" s="17"/>
      <c r="H202" s="18"/>
      <c r="I202" s="17"/>
      <c r="J202" s="18"/>
      <c r="K202" s="18"/>
      <c r="L202" s="18"/>
      <c r="M202" s="18"/>
      <c r="N202" s="18"/>
      <c r="O202" s="18"/>
      <c r="P202" s="17"/>
      <c r="Q202" s="17"/>
    </row>
    <row r="203" spans="1:17">
      <c r="A203" s="35">
        <f t="shared" si="12"/>
        <v>2018</v>
      </c>
      <c r="B203" s="19" t="str">
        <f t="shared" si="15"/>
        <v>Samedi</v>
      </c>
      <c r="C203" s="16">
        <f t="shared" si="14"/>
        <v>41840</v>
      </c>
      <c r="D203" s="15">
        <f t="shared" si="13"/>
        <v>0</v>
      </c>
      <c r="E203" s="24">
        <f>IF(COUNTIF(Données!E213:E225,C203)&gt;=1,0,VLOOKUP(B203,Horaires,2,0))</f>
        <v>0</v>
      </c>
      <c r="F203" s="17"/>
      <c r="G203" s="17"/>
      <c r="H203" s="18"/>
      <c r="I203" s="17"/>
      <c r="J203" s="18"/>
      <c r="K203" s="18"/>
      <c r="L203" s="18"/>
      <c r="M203" s="18"/>
      <c r="N203" s="18"/>
      <c r="O203" s="18"/>
      <c r="P203" s="17"/>
      <c r="Q203" s="17"/>
    </row>
    <row r="204" spans="1:17">
      <c r="A204" s="35">
        <f t="shared" si="12"/>
        <v>2018</v>
      </c>
      <c r="B204" s="19" t="str">
        <f t="shared" si="15"/>
        <v>Dimanche</v>
      </c>
      <c r="C204" s="16">
        <f t="shared" si="14"/>
        <v>41841</v>
      </c>
      <c r="D204" s="15">
        <f t="shared" si="13"/>
        <v>0</v>
      </c>
      <c r="E204" s="24">
        <f>IF(COUNTIF(Données!E214:E226,C204)&gt;=1,0,VLOOKUP(B204,Horaires,2,0))</f>
        <v>0</v>
      </c>
      <c r="F204" s="17"/>
      <c r="G204" s="17"/>
      <c r="H204" s="18"/>
      <c r="I204" s="17"/>
      <c r="J204" s="18"/>
      <c r="K204" s="18"/>
      <c r="L204" s="18"/>
      <c r="M204" s="18"/>
      <c r="N204" s="18"/>
      <c r="O204" s="18"/>
      <c r="P204" s="17"/>
      <c r="Q204" s="17"/>
    </row>
    <row r="205" spans="1:17">
      <c r="A205" s="35">
        <f t="shared" si="12"/>
        <v>2018</v>
      </c>
      <c r="B205" s="19" t="str">
        <f t="shared" si="15"/>
        <v>Lundi</v>
      </c>
      <c r="C205" s="16">
        <f t="shared" si="14"/>
        <v>41842</v>
      </c>
      <c r="D205" s="15">
        <f t="shared" si="13"/>
        <v>0</v>
      </c>
      <c r="E205" s="24">
        <f>IF(COUNTIF(Données!E215:E227,C205)&gt;=1,0,VLOOKUP(B205,Horaires,2,0))</f>
        <v>0.32291666666666669</v>
      </c>
      <c r="F205" s="17"/>
      <c r="G205" s="17"/>
      <c r="H205" s="18"/>
      <c r="I205" s="17"/>
      <c r="J205" s="18"/>
      <c r="K205" s="18"/>
      <c r="L205" s="18"/>
      <c r="M205" s="18"/>
      <c r="N205" s="18"/>
      <c r="O205" s="18"/>
      <c r="P205" s="17"/>
      <c r="Q205" s="17"/>
    </row>
    <row r="206" spans="1:17">
      <c r="A206" s="35">
        <f t="shared" si="12"/>
        <v>2018</v>
      </c>
      <c r="B206" s="19" t="str">
        <f t="shared" si="15"/>
        <v>Mardi</v>
      </c>
      <c r="C206" s="16">
        <f t="shared" si="14"/>
        <v>41843</v>
      </c>
      <c r="D206" s="15">
        <f t="shared" si="13"/>
        <v>0</v>
      </c>
      <c r="E206" s="24">
        <f>IF(COUNTIF(Données!E216:E228,C206)&gt;=1,0,VLOOKUP(B206,Horaires,2,0))</f>
        <v>0.32291666666666669</v>
      </c>
      <c r="F206" s="17"/>
      <c r="G206" s="17"/>
      <c r="H206" s="18"/>
      <c r="I206" s="17"/>
      <c r="J206" s="18"/>
      <c r="K206" s="18"/>
      <c r="L206" s="18"/>
      <c r="M206" s="18"/>
      <c r="N206" s="18"/>
      <c r="O206" s="18"/>
      <c r="P206" s="17"/>
      <c r="Q206" s="17"/>
    </row>
    <row r="207" spans="1:17">
      <c r="A207" s="35">
        <f t="shared" si="12"/>
        <v>2018</v>
      </c>
      <c r="B207" s="19" t="str">
        <f t="shared" si="15"/>
        <v>Mercredi</v>
      </c>
      <c r="C207" s="16">
        <f t="shared" si="14"/>
        <v>41844</v>
      </c>
      <c r="D207" s="15">
        <f t="shared" si="13"/>
        <v>0</v>
      </c>
      <c r="E207" s="24">
        <f>IF(COUNTIF(Données!E217:E229,C207)&gt;=1,0,VLOOKUP(B207,Horaires,2,0))</f>
        <v>0.32291666666666669</v>
      </c>
      <c r="F207" s="17"/>
      <c r="G207" s="17"/>
      <c r="H207" s="18"/>
      <c r="I207" s="17"/>
      <c r="J207" s="18"/>
      <c r="K207" s="18"/>
      <c r="L207" s="18"/>
      <c r="M207" s="18"/>
      <c r="N207" s="18"/>
      <c r="O207" s="18"/>
      <c r="P207" s="17"/>
      <c r="Q207" s="17"/>
    </row>
    <row r="208" spans="1:17">
      <c r="A208" s="35">
        <f t="shared" si="12"/>
        <v>2018</v>
      </c>
      <c r="B208" s="19" t="str">
        <f t="shared" si="15"/>
        <v>Jeudi</v>
      </c>
      <c r="C208" s="16">
        <f t="shared" si="14"/>
        <v>41845</v>
      </c>
      <c r="D208" s="15">
        <f t="shared" si="13"/>
        <v>0</v>
      </c>
      <c r="E208" s="24">
        <f>IF(COUNTIF(Données!E218:E230,C208)&gt;=1,0,VLOOKUP(B208,Horaires,2,0))</f>
        <v>0.32291666666666669</v>
      </c>
      <c r="F208" s="17"/>
      <c r="G208" s="17"/>
      <c r="H208" s="18"/>
      <c r="I208" s="17"/>
      <c r="J208" s="18"/>
      <c r="K208" s="18"/>
      <c r="L208" s="18"/>
      <c r="M208" s="18"/>
      <c r="N208" s="18"/>
      <c r="O208" s="18"/>
      <c r="P208" s="17"/>
      <c r="Q208" s="17"/>
    </row>
    <row r="209" spans="1:17">
      <c r="A209" s="35">
        <f t="shared" si="12"/>
        <v>2018</v>
      </c>
      <c r="B209" s="19" t="str">
        <f t="shared" si="15"/>
        <v>Vendredi</v>
      </c>
      <c r="C209" s="16">
        <f t="shared" si="14"/>
        <v>41846</v>
      </c>
      <c r="D209" s="15">
        <f t="shared" si="13"/>
        <v>0</v>
      </c>
      <c r="E209" s="24">
        <f>IF(COUNTIF(Données!E219:E231,C209)&gt;=1,0,VLOOKUP(B209,Horaires,2,0))</f>
        <v>0.16666666666666666</v>
      </c>
      <c r="F209" s="17"/>
      <c r="G209" s="17"/>
      <c r="H209" s="18"/>
      <c r="I209" s="17"/>
      <c r="J209" s="18"/>
      <c r="K209" s="18"/>
      <c r="L209" s="18"/>
      <c r="M209" s="18"/>
      <c r="N209" s="18"/>
      <c r="O209" s="18"/>
      <c r="P209" s="17"/>
      <c r="Q209" s="17"/>
    </row>
    <row r="210" spans="1:17">
      <c r="A210" s="35">
        <f t="shared" si="12"/>
        <v>2018</v>
      </c>
      <c r="B210" s="19" t="str">
        <f t="shared" si="15"/>
        <v>Samedi</v>
      </c>
      <c r="C210" s="16">
        <f t="shared" si="14"/>
        <v>41847</v>
      </c>
      <c r="D210" s="15">
        <f t="shared" si="13"/>
        <v>0</v>
      </c>
      <c r="E210" s="24">
        <f>IF(COUNTIF(Données!E220:E232,C210)&gt;=1,0,VLOOKUP(B210,Horaires,2,0))</f>
        <v>0</v>
      </c>
      <c r="F210" s="17"/>
      <c r="G210" s="17"/>
      <c r="H210" s="18"/>
      <c r="I210" s="17"/>
      <c r="J210" s="18"/>
      <c r="K210" s="18"/>
      <c r="L210" s="18"/>
      <c r="M210" s="18"/>
      <c r="N210" s="18"/>
      <c r="O210" s="18"/>
      <c r="P210" s="17"/>
      <c r="Q210" s="17"/>
    </row>
    <row r="211" spans="1:17">
      <c r="A211" s="35">
        <f t="shared" si="12"/>
        <v>2018</v>
      </c>
      <c r="B211" s="19" t="str">
        <f t="shared" si="15"/>
        <v>Dimanche</v>
      </c>
      <c r="C211" s="16">
        <f t="shared" si="14"/>
        <v>41848</v>
      </c>
      <c r="D211" s="15">
        <f t="shared" si="13"/>
        <v>0</v>
      </c>
      <c r="E211" s="24">
        <f>IF(COUNTIF(Données!E221:E233,C211)&gt;=1,0,VLOOKUP(B211,Horaires,2,0))</f>
        <v>0</v>
      </c>
      <c r="F211" s="17"/>
      <c r="G211" s="17"/>
      <c r="H211" s="18"/>
      <c r="I211" s="17"/>
      <c r="J211" s="18"/>
      <c r="K211" s="18"/>
      <c r="L211" s="18"/>
      <c r="M211" s="18"/>
      <c r="N211" s="18"/>
      <c r="O211" s="18"/>
      <c r="P211" s="17"/>
      <c r="Q211" s="17"/>
    </row>
    <row r="212" spans="1:17">
      <c r="A212" s="35">
        <f t="shared" si="12"/>
        <v>2018</v>
      </c>
      <c r="B212" s="19" t="str">
        <f t="shared" si="15"/>
        <v>Lundi</v>
      </c>
      <c r="C212" s="16">
        <f t="shared" si="14"/>
        <v>41849</v>
      </c>
      <c r="D212" s="15">
        <f t="shared" si="13"/>
        <v>0</v>
      </c>
      <c r="E212" s="24">
        <f>IF(COUNTIF(Données!E222:E234,C212)&gt;=1,0,VLOOKUP(B212,Horaires,2,0))</f>
        <v>0.32291666666666669</v>
      </c>
      <c r="F212" s="17"/>
      <c r="G212" s="17"/>
      <c r="H212" s="18"/>
      <c r="I212" s="17"/>
      <c r="J212" s="18"/>
      <c r="K212" s="18"/>
      <c r="L212" s="18"/>
      <c r="M212" s="18"/>
      <c r="N212" s="18"/>
      <c r="O212" s="18"/>
      <c r="P212" s="17"/>
      <c r="Q212" s="17"/>
    </row>
    <row r="213" spans="1:17">
      <c r="A213" s="35">
        <f t="shared" si="12"/>
        <v>2018</v>
      </c>
      <c r="B213" s="19" t="str">
        <f t="shared" si="15"/>
        <v>Mardi</v>
      </c>
      <c r="C213" s="16">
        <f t="shared" si="14"/>
        <v>41850</v>
      </c>
      <c r="D213" s="15">
        <f t="shared" si="13"/>
        <v>0</v>
      </c>
      <c r="E213" s="24">
        <f>IF(COUNTIF(Données!E223:E235,C213)&gt;=1,0,VLOOKUP(B213,Horaires,2,0))</f>
        <v>0.32291666666666669</v>
      </c>
      <c r="F213" s="17"/>
      <c r="G213" s="17"/>
      <c r="H213" s="18"/>
      <c r="I213" s="17"/>
      <c r="J213" s="18"/>
      <c r="K213" s="18"/>
      <c r="L213" s="18"/>
      <c r="M213" s="18"/>
      <c r="N213" s="18"/>
      <c r="O213" s="18"/>
      <c r="P213" s="17"/>
      <c r="Q213" s="17"/>
    </row>
    <row r="214" spans="1:17">
      <c r="A214" s="35">
        <f t="shared" si="12"/>
        <v>2018</v>
      </c>
      <c r="B214" s="19" t="str">
        <f t="shared" si="15"/>
        <v>Mercredi</v>
      </c>
      <c r="C214" s="16">
        <f t="shared" si="14"/>
        <v>41851</v>
      </c>
      <c r="D214" s="15">
        <f t="shared" si="13"/>
        <v>0</v>
      </c>
      <c r="E214" s="24">
        <f>IF(COUNTIF(Données!E224:E236,C214)&gt;=1,0,VLOOKUP(B214,Horaires,2,0))</f>
        <v>0.32291666666666669</v>
      </c>
      <c r="F214" s="17"/>
      <c r="G214" s="17"/>
      <c r="H214" s="18"/>
      <c r="I214" s="17"/>
      <c r="J214" s="18"/>
      <c r="K214" s="18"/>
      <c r="L214" s="18"/>
      <c r="M214" s="18"/>
      <c r="N214" s="18"/>
      <c r="O214" s="18"/>
      <c r="P214" s="17"/>
      <c r="Q214" s="17"/>
    </row>
    <row r="215" spans="1:17">
      <c r="A215" s="35">
        <f t="shared" si="12"/>
        <v>2018</v>
      </c>
      <c r="B215" s="19" t="str">
        <f t="shared" si="15"/>
        <v>Jeudi</v>
      </c>
      <c r="C215" s="16">
        <f t="shared" si="14"/>
        <v>41852</v>
      </c>
      <c r="D215" s="15">
        <f t="shared" si="13"/>
        <v>0</v>
      </c>
      <c r="E215" s="24">
        <f>IF(COUNTIF(Données!E225:E237,C215)&gt;=1,0,VLOOKUP(B215,Horaires,2,0))</f>
        <v>0.32291666666666669</v>
      </c>
      <c r="F215" s="17"/>
      <c r="G215" s="17"/>
      <c r="H215" s="18"/>
      <c r="I215" s="17"/>
      <c r="J215" s="18"/>
      <c r="K215" s="18"/>
      <c r="L215" s="18"/>
      <c r="M215" s="18"/>
      <c r="N215" s="18"/>
      <c r="O215" s="18"/>
      <c r="P215" s="17"/>
      <c r="Q215" s="17"/>
    </row>
    <row r="216" spans="1:17">
      <c r="A216" s="35">
        <f t="shared" si="12"/>
        <v>2018</v>
      </c>
      <c r="B216" s="19" t="str">
        <f t="shared" si="15"/>
        <v>Vendredi</v>
      </c>
      <c r="C216" s="16">
        <f t="shared" si="14"/>
        <v>41853</v>
      </c>
      <c r="D216" s="15">
        <f t="shared" si="13"/>
        <v>0</v>
      </c>
      <c r="E216" s="24">
        <f>IF(COUNTIF(Données!E226:E238,C216)&gt;=1,0,VLOOKUP(B216,Horaires,2,0))</f>
        <v>0.16666666666666666</v>
      </c>
      <c r="F216" s="17"/>
      <c r="G216" s="17"/>
      <c r="H216" s="18"/>
      <c r="I216" s="17"/>
      <c r="J216" s="18"/>
      <c r="K216" s="18"/>
      <c r="L216" s="18"/>
      <c r="M216" s="18"/>
      <c r="N216" s="18"/>
      <c r="O216" s="18"/>
      <c r="P216" s="17"/>
      <c r="Q216" s="17"/>
    </row>
    <row r="217" spans="1:17">
      <c r="A217" s="35">
        <f t="shared" si="12"/>
        <v>2018</v>
      </c>
      <c r="B217" s="19" t="str">
        <f t="shared" si="15"/>
        <v>Samedi</v>
      </c>
      <c r="C217" s="16">
        <f t="shared" si="14"/>
        <v>41854</v>
      </c>
      <c r="D217" s="15">
        <f t="shared" si="13"/>
        <v>0</v>
      </c>
      <c r="E217" s="24">
        <f>IF(COUNTIF(Données!E227:E239,C217)&gt;=1,0,VLOOKUP(B217,Horaires,2,0))</f>
        <v>0</v>
      </c>
      <c r="F217" s="17"/>
      <c r="G217" s="17"/>
      <c r="H217" s="18"/>
      <c r="I217" s="17"/>
      <c r="J217" s="18"/>
      <c r="K217" s="18"/>
      <c r="L217" s="18"/>
      <c r="M217" s="18"/>
      <c r="N217" s="18"/>
      <c r="O217" s="18"/>
      <c r="P217" s="17"/>
      <c r="Q217" s="17"/>
    </row>
    <row r="218" spans="1:17">
      <c r="A218" s="35">
        <f t="shared" si="12"/>
        <v>2018</v>
      </c>
      <c r="B218" s="19" t="str">
        <f t="shared" si="15"/>
        <v>Dimanche</v>
      </c>
      <c r="C218" s="16">
        <f t="shared" si="14"/>
        <v>41855</v>
      </c>
      <c r="D218" s="15">
        <f t="shared" si="13"/>
        <v>0</v>
      </c>
      <c r="E218" s="24">
        <f>IF(COUNTIF(Données!E228:E240,C218)&gt;=1,0,VLOOKUP(B218,Horaires,2,0))</f>
        <v>0</v>
      </c>
      <c r="F218" s="17"/>
      <c r="G218" s="17"/>
      <c r="H218" s="18"/>
      <c r="I218" s="17"/>
      <c r="J218" s="18"/>
      <c r="K218" s="18"/>
      <c r="L218" s="18"/>
      <c r="M218" s="18"/>
      <c r="N218" s="18"/>
      <c r="O218" s="18"/>
      <c r="P218" s="17"/>
      <c r="Q218" s="17"/>
    </row>
    <row r="219" spans="1:17">
      <c r="A219" s="35">
        <f t="shared" si="12"/>
        <v>2018</v>
      </c>
      <c r="B219" s="19" t="str">
        <f t="shared" si="15"/>
        <v>Lundi</v>
      </c>
      <c r="C219" s="16">
        <f t="shared" si="14"/>
        <v>41856</v>
      </c>
      <c r="D219" s="15">
        <f t="shared" si="13"/>
        <v>0</v>
      </c>
      <c r="E219" s="24">
        <f>IF(COUNTIF(Données!E229:E241,C219)&gt;=1,0,VLOOKUP(B219,Horaires,2,0))</f>
        <v>0.32291666666666669</v>
      </c>
      <c r="F219" s="17"/>
      <c r="G219" s="17"/>
      <c r="H219" s="18"/>
      <c r="I219" s="17"/>
      <c r="J219" s="18"/>
      <c r="K219" s="18"/>
      <c r="L219" s="18"/>
      <c r="M219" s="18"/>
      <c r="N219" s="18"/>
      <c r="O219" s="18"/>
      <c r="P219" s="17"/>
      <c r="Q219" s="17"/>
    </row>
    <row r="220" spans="1:17">
      <c r="A220" s="35">
        <f t="shared" si="12"/>
        <v>2018</v>
      </c>
      <c r="B220" s="19" t="str">
        <f t="shared" si="15"/>
        <v>Mardi</v>
      </c>
      <c r="C220" s="16">
        <f t="shared" si="14"/>
        <v>41857</v>
      </c>
      <c r="D220" s="15">
        <f t="shared" si="13"/>
        <v>0</v>
      </c>
      <c r="E220" s="24">
        <f>IF(COUNTIF(Données!E230:E242,C220)&gt;=1,0,VLOOKUP(B220,Horaires,2,0))</f>
        <v>0.32291666666666669</v>
      </c>
      <c r="F220" s="17"/>
      <c r="G220" s="17"/>
      <c r="H220" s="18"/>
      <c r="I220" s="17"/>
      <c r="J220" s="18"/>
      <c r="K220" s="18"/>
      <c r="L220" s="18"/>
      <c r="M220" s="18"/>
      <c r="N220" s="18"/>
      <c r="O220" s="18"/>
      <c r="P220" s="17"/>
      <c r="Q220" s="17"/>
    </row>
    <row r="221" spans="1:17">
      <c r="A221" s="35">
        <f t="shared" si="12"/>
        <v>2018</v>
      </c>
      <c r="B221" s="19" t="str">
        <f t="shared" si="15"/>
        <v>Mercredi</v>
      </c>
      <c r="C221" s="16">
        <f t="shared" si="14"/>
        <v>41858</v>
      </c>
      <c r="D221" s="15">
        <f t="shared" si="13"/>
        <v>0</v>
      </c>
      <c r="E221" s="24">
        <f>IF(COUNTIF(Données!E231:E243,C221)&gt;=1,0,VLOOKUP(B221,Horaires,2,0))</f>
        <v>0.32291666666666669</v>
      </c>
      <c r="F221" s="17"/>
      <c r="G221" s="17"/>
      <c r="H221" s="18"/>
      <c r="I221" s="17"/>
      <c r="J221" s="18"/>
      <c r="K221" s="18"/>
      <c r="L221" s="18"/>
      <c r="M221" s="18"/>
      <c r="N221" s="18"/>
      <c r="O221" s="18"/>
      <c r="P221" s="17"/>
      <c r="Q221" s="17"/>
    </row>
    <row r="222" spans="1:17">
      <c r="A222" s="35">
        <f t="shared" si="12"/>
        <v>2018</v>
      </c>
      <c r="B222" s="19" t="str">
        <f t="shared" si="15"/>
        <v>Jeudi</v>
      </c>
      <c r="C222" s="16">
        <f t="shared" si="14"/>
        <v>41859</v>
      </c>
      <c r="D222" s="15">
        <f t="shared" si="13"/>
        <v>0</v>
      </c>
      <c r="E222" s="24">
        <f>IF(COUNTIF(Données!E232:E244,C222)&gt;=1,0,VLOOKUP(B222,Horaires,2,0))</f>
        <v>0.32291666666666669</v>
      </c>
      <c r="F222" s="17"/>
      <c r="G222" s="17"/>
      <c r="H222" s="18"/>
      <c r="I222" s="17"/>
      <c r="J222" s="18"/>
      <c r="K222" s="18"/>
      <c r="L222" s="18"/>
      <c r="M222" s="18"/>
      <c r="N222" s="18"/>
      <c r="O222" s="18"/>
      <c r="P222" s="17"/>
      <c r="Q222" s="17"/>
    </row>
    <row r="223" spans="1:17">
      <c r="A223" s="35">
        <f t="shared" si="12"/>
        <v>2018</v>
      </c>
      <c r="B223" s="19" t="str">
        <f t="shared" si="15"/>
        <v>Vendredi</v>
      </c>
      <c r="C223" s="16">
        <f t="shared" si="14"/>
        <v>41860</v>
      </c>
      <c r="D223" s="15">
        <f t="shared" si="13"/>
        <v>0</v>
      </c>
      <c r="E223" s="24">
        <f>IF(COUNTIF(Données!E233:E245,C223)&gt;=1,0,VLOOKUP(B223,Horaires,2,0))</f>
        <v>0.16666666666666666</v>
      </c>
      <c r="F223" s="17"/>
      <c r="G223" s="17"/>
      <c r="H223" s="18"/>
      <c r="I223" s="17"/>
      <c r="J223" s="18"/>
      <c r="K223" s="18"/>
      <c r="L223" s="18"/>
      <c r="M223" s="18"/>
      <c r="N223" s="18"/>
      <c r="O223" s="18"/>
      <c r="P223" s="17"/>
      <c r="Q223" s="17"/>
    </row>
    <row r="224" spans="1:17">
      <c r="A224" s="35">
        <f t="shared" si="12"/>
        <v>2018</v>
      </c>
      <c r="B224" s="19" t="str">
        <f t="shared" si="15"/>
        <v>Samedi</v>
      </c>
      <c r="C224" s="16">
        <f t="shared" si="14"/>
        <v>41861</v>
      </c>
      <c r="D224" s="15">
        <f t="shared" si="13"/>
        <v>0</v>
      </c>
      <c r="E224" s="24">
        <f>IF(COUNTIF(Données!E234:E246,C224)&gt;=1,0,VLOOKUP(B224,Horaires,2,0))</f>
        <v>0</v>
      </c>
      <c r="F224" s="17"/>
      <c r="G224" s="17"/>
      <c r="H224" s="18"/>
      <c r="I224" s="17"/>
      <c r="J224" s="18"/>
      <c r="K224" s="18"/>
      <c r="L224" s="18"/>
      <c r="M224" s="18"/>
      <c r="N224" s="18"/>
      <c r="O224" s="18"/>
      <c r="P224" s="17"/>
      <c r="Q224" s="17"/>
    </row>
    <row r="225" spans="1:18">
      <c r="A225" s="35">
        <f t="shared" si="12"/>
        <v>2018</v>
      </c>
      <c r="B225" s="19" t="str">
        <f t="shared" si="15"/>
        <v>Dimanche</v>
      </c>
      <c r="C225" s="16">
        <f t="shared" si="14"/>
        <v>41862</v>
      </c>
      <c r="D225" s="15">
        <f t="shared" si="13"/>
        <v>0</v>
      </c>
      <c r="E225" s="24">
        <f>IF(COUNTIF(Données!E235:E247,C225)&gt;=1,0,VLOOKUP(B225,Horaires,2,0))</f>
        <v>0</v>
      </c>
      <c r="F225" s="17"/>
      <c r="G225" s="17"/>
      <c r="H225" s="18"/>
      <c r="I225" s="17"/>
      <c r="J225" s="18"/>
      <c r="K225" s="18"/>
      <c r="L225" s="18"/>
      <c r="M225" s="18"/>
      <c r="N225" s="18"/>
      <c r="O225" s="18"/>
      <c r="P225" s="17"/>
      <c r="Q225" s="17"/>
    </row>
    <row r="226" spans="1:18">
      <c r="A226" s="35">
        <f t="shared" si="12"/>
        <v>2018</v>
      </c>
      <c r="B226" s="19" t="str">
        <f t="shared" si="15"/>
        <v>Lundi</v>
      </c>
      <c r="C226" s="16">
        <f t="shared" si="14"/>
        <v>41863</v>
      </c>
      <c r="D226" s="15">
        <f t="shared" si="13"/>
        <v>0</v>
      </c>
      <c r="E226" s="24">
        <f>IF(COUNTIF(Données!E236:E248,C226)&gt;=1,0,VLOOKUP(B226,Horaires,2,0))</f>
        <v>0.32291666666666669</v>
      </c>
      <c r="F226" s="17"/>
      <c r="G226" s="17"/>
      <c r="H226" s="18"/>
      <c r="I226" s="17"/>
      <c r="J226" s="18"/>
      <c r="K226" s="18"/>
      <c r="L226" s="18"/>
      <c r="M226" s="18"/>
      <c r="N226" s="18"/>
      <c r="O226" s="18"/>
      <c r="P226" s="17"/>
      <c r="Q226" s="17"/>
    </row>
    <row r="227" spans="1:18">
      <c r="A227" s="35">
        <f t="shared" si="12"/>
        <v>2018</v>
      </c>
      <c r="B227" s="19" t="str">
        <f t="shared" si="15"/>
        <v>Mardi</v>
      </c>
      <c r="C227" s="16">
        <f t="shared" si="14"/>
        <v>41864</v>
      </c>
      <c r="D227" s="15">
        <f t="shared" si="13"/>
        <v>0</v>
      </c>
      <c r="E227" s="24">
        <f>IF(COUNTIF(Données!E237:E249,C227)&gt;=1,0,VLOOKUP(B227,Horaires,2,0))</f>
        <v>0.32291666666666669</v>
      </c>
      <c r="F227" s="17"/>
      <c r="G227" s="17"/>
      <c r="H227" s="18"/>
      <c r="I227" s="17"/>
      <c r="J227" s="18"/>
      <c r="K227" s="18"/>
      <c r="L227" s="18"/>
      <c r="M227" s="18"/>
      <c r="N227" s="18"/>
      <c r="O227" s="18"/>
      <c r="P227" s="17"/>
      <c r="Q227" s="17"/>
      <c r="R227" s="23" t="s">
        <v>39</v>
      </c>
    </row>
    <row r="228" spans="1:18">
      <c r="A228" s="35">
        <f t="shared" si="12"/>
        <v>2018</v>
      </c>
      <c r="B228" s="19" t="str">
        <f t="shared" si="15"/>
        <v>Mercredi</v>
      </c>
      <c r="C228" s="16">
        <f t="shared" si="14"/>
        <v>41865</v>
      </c>
      <c r="D228" s="15">
        <f t="shared" si="13"/>
        <v>0</v>
      </c>
      <c r="E228" s="24">
        <f>IF(COUNTIF(Données!E238:E250,C228)&gt;=1,0,VLOOKUP(B228,Horaires,2,0))</f>
        <v>0.32291666666666669</v>
      </c>
      <c r="F228" s="17"/>
      <c r="G228" s="17"/>
      <c r="H228" s="18"/>
      <c r="I228" s="17"/>
      <c r="J228" s="18"/>
      <c r="K228" s="18"/>
      <c r="L228" s="18"/>
      <c r="M228" s="18"/>
      <c r="N228" s="18"/>
      <c r="O228" s="18"/>
      <c r="P228" s="17"/>
      <c r="Q228" s="17"/>
    </row>
    <row r="229" spans="1:18">
      <c r="A229" s="35">
        <f t="shared" si="12"/>
        <v>2018</v>
      </c>
      <c r="B229" s="19" t="str">
        <f t="shared" si="15"/>
        <v>Jeudi</v>
      </c>
      <c r="C229" s="16">
        <f t="shared" si="14"/>
        <v>41866</v>
      </c>
      <c r="D229" s="15">
        <f t="shared" si="13"/>
        <v>0</v>
      </c>
      <c r="E229" s="24">
        <f>IF(COUNTIF(Données!E239:E251,C229)&gt;=1,0,VLOOKUP(B229,Horaires,2,0))</f>
        <v>0.32291666666666669</v>
      </c>
      <c r="F229" s="17"/>
      <c r="G229" s="17"/>
      <c r="H229" s="18"/>
      <c r="I229" s="17"/>
      <c r="J229" s="18"/>
      <c r="K229" s="18"/>
      <c r="L229" s="18"/>
      <c r="M229" s="18"/>
      <c r="N229" s="18"/>
      <c r="O229" s="18"/>
      <c r="P229" s="17"/>
      <c r="Q229" s="17"/>
    </row>
    <row r="230" spans="1:18">
      <c r="A230" s="35">
        <f t="shared" si="12"/>
        <v>2018</v>
      </c>
      <c r="B230" s="19" t="str">
        <f t="shared" si="15"/>
        <v>Vendredi</v>
      </c>
      <c r="C230" s="16">
        <f t="shared" si="14"/>
        <v>41867</v>
      </c>
      <c r="D230" s="15">
        <f t="shared" si="13"/>
        <v>0</v>
      </c>
      <c r="E230" s="24">
        <f>IF(COUNTIF(Données!E240:E252,C230)&gt;=1,0,VLOOKUP(B230,Horaires,2,0))</f>
        <v>0.16666666666666666</v>
      </c>
      <c r="F230" s="17"/>
      <c r="G230" s="17"/>
      <c r="H230" s="18"/>
      <c r="I230" s="17"/>
      <c r="J230" s="18"/>
      <c r="K230" s="18"/>
      <c r="L230" s="18"/>
      <c r="M230" s="18"/>
      <c r="N230" s="18"/>
      <c r="O230" s="18"/>
      <c r="P230" s="17"/>
      <c r="Q230" s="17"/>
    </row>
    <row r="231" spans="1:18">
      <c r="A231" s="35">
        <f t="shared" si="12"/>
        <v>2018</v>
      </c>
      <c r="B231" s="19" t="str">
        <f t="shared" si="15"/>
        <v>Samedi</v>
      </c>
      <c r="C231" s="16">
        <f t="shared" si="14"/>
        <v>41868</v>
      </c>
      <c r="D231" s="15">
        <f t="shared" si="13"/>
        <v>0</v>
      </c>
      <c r="E231" s="24">
        <f>IF(COUNTIF(Données!E241:E253,C231)&gt;=1,0,VLOOKUP(B231,Horaires,2,0))</f>
        <v>0</v>
      </c>
      <c r="F231" s="17"/>
      <c r="G231" s="17"/>
      <c r="H231" s="18"/>
      <c r="I231" s="17"/>
      <c r="J231" s="18"/>
      <c r="K231" s="18"/>
      <c r="L231" s="18"/>
      <c r="M231" s="18"/>
      <c r="N231" s="18"/>
      <c r="O231" s="18"/>
      <c r="P231" s="17"/>
      <c r="Q231" s="17"/>
    </row>
    <row r="232" spans="1:18">
      <c r="A232" s="35">
        <f t="shared" si="12"/>
        <v>2018</v>
      </c>
      <c r="B232" s="19" t="str">
        <f t="shared" si="15"/>
        <v>Dimanche</v>
      </c>
      <c r="C232" s="16">
        <f t="shared" si="14"/>
        <v>41869</v>
      </c>
      <c r="D232" s="15">
        <f t="shared" si="13"/>
        <v>0</v>
      </c>
      <c r="E232" s="24">
        <f>IF(COUNTIF(Données!E242:E254,C232)&gt;=1,0,VLOOKUP(B232,Horaires,2,0))</f>
        <v>0</v>
      </c>
      <c r="F232" s="17"/>
      <c r="G232" s="17"/>
      <c r="H232" s="18"/>
      <c r="I232" s="17"/>
      <c r="J232" s="18"/>
      <c r="K232" s="18"/>
      <c r="L232" s="18"/>
      <c r="M232" s="18"/>
      <c r="N232" s="18"/>
      <c r="O232" s="18"/>
      <c r="P232" s="17"/>
      <c r="Q232" s="17"/>
    </row>
    <row r="233" spans="1:18">
      <c r="A233" s="35">
        <f t="shared" si="12"/>
        <v>2018</v>
      </c>
      <c r="B233" s="19" t="str">
        <f t="shared" si="15"/>
        <v>Lundi</v>
      </c>
      <c r="C233" s="16">
        <f t="shared" si="14"/>
        <v>41870</v>
      </c>
      <c r="D233" s="15">
        <f t="shared" si="13"/>
        <v>0</v>
      </c>
      <c r="E233" s="24">
        <f>IF(COUNTIF(Données!E243:E255,C233)&gt;=1,0,VLOOKUP(B233,Horaires,2,0))</f>
        <v>0.32291666666666669</v>
      </c>
      <c r="F233" s="17"/>
      <c r="G233" s="17"/>
      <c r="H233" s="18"/>
      <c r="I233" s="17"/>
      <c r="J233" s="18"/>
      <c r="K233" s="18"/>
      <c r="L233" s="18"/>
      <c r="M233" s="18"/>
      <c r="N233" s="18"/>
      <c r="O233" s="18"/>
      <c r="P233" s="17"/>
      <c r="Q233" s="17"/>
    </row>
    <row r="234" spans="1:18">
      <c r="A234" s="35">
        <f t="shared" si="12"/>
        <v>2018</v>
      </c>
      <c r="B234" s="19" t="str">
        <f t="shared" si="15"/>
        <v>Mardi</v>
      </c>
      <c r="C234" s="16">
        <f t="shared" si="14"/>
        <v>41871</v>
      </c>
      <c r="D234" s="15">
        <f t="shared" si="13"/>
        <v>0</v>
      </c>
      <c r="E234" s="24">
        <f>IF(COUNTIF(Données!E244:E256,C234)&gt;=1,0,VLOOKUP(B234,Horaires,2,0))</f>
        <v>0.32291666666666669</v>
      </c>
      <c r="F234" s="17"/>
      <c r="G234" s="17"/>
      <c r="H234" s="18"/>
      <c r="I234" s="17"/>
      <c r="J234" s="18"/>
      <c r="K234" s="18"/>
      <c r="L234" s="18"/>
      <c r="M234" s="18"/>
      <c r="N234" s="18"/>
      <c r="O234" s="18"/>
      <c r="P234" s="17"/>
      <c r="Q234" s="17"/>
    </row>
    <row r="235" spans="1:18">
      <c r="A235" s="35">
        <f t="shared" si="12"/>
        <v>2018</v>
      </c>
      <c r="B235" s="19" t="str">
        <f t="shared" si="15"/>
        <v>Mercredi</v>
      </c>
      <c r="C235" s="16">
        <f t="shared" si="14"/>
        <v>41872</v>
      </c>
      <c r="D235" s="15">
        <f t="shared" si="13"/>
        <v>0</v>
      </c>
      <c r="E235" s="24">
        <f>IF(COUNTIF(Données!E245:E257,C235)&gt;=1,0,VLOOKUP(B235,Horaires,2,0))</f>
        <v>0.32291666666666669</v>
      </c>
      <c r="F235" s="17"/>
      <c r="G235" s="17"/>
      <c r="H235" s="18"/>
      <c r="I235" s="17"/>
      <c r="J235" s="18"/>
      <c r="K235" s="18"/>
      <c r="L235" s="18"/>
      <c r="M235" s="18"/>
      <c r="N235" s="18"/>
      <c r="O235" s="18"/>
      <c r="P235" s="17"/>
      <c r="Q235" s="17"/>
    </row>
    <row r="236" spans="1:18">
      <c r="A236" s="35">
        <f t="shared" si="12"/>
        <v>2018</v>
      </c>
      <c r="B236" s="19" t="str">
        <f t="shared" si="15"/>
        <v>Jeudi</v>
      </c>
      <c r="C236" s="16">
        <f t="shared" si="14"/>
        <v>41873</v>
      </c>
      <c r="D236" s="15">
        <f t="shared" si="13"/>
        <v>0</v>
      </c>
      <c r="E236" s="24">
        <f>IF(COUNTIF(Données!E246:E258,C236)&gt;=1,0,VLOOKUP(B236,Horaires,2,0))</f>
        <v>0.32291666666666669</v>
      </c>
      <c r="F236" s="17"/>
      <c r="G236" s="17"/>
      <c r="H236" s="18"/>
      <c r="I236" s="17"/>
      <c r="J236" s="18"/>
      <c r="K236" s="18"/>
      <c r="L236" s="18"/>
      <c r="M236" s="18"/>
      <c r="N236" s="18"/>
      <c r="O236" s="18"/>
      <c r="P236" s="17"/>
      <c r="Q236" s="17"/>
    </row>
    <row r="237" spans="1:18">
      <c r="A237" s="35">
        <f t="shared" si="12"/>
        <v>2018</v>
      </c>
      <c r="B237" s="19" t="str">
        <f t="shared" si="15"/>
        <v>Vendredi</v>
      </c>
      <c r="C237" s="16">
        <f t="shared" si="14"/>
        <v>41874</v>
      </c>
      <c r="D237" s="15">
        <f t="shared" si="13"/>
        <v>0</v>
      </c>
      <c r="E237" s="24">
        <f>IF(COUNTIF(Données!E247:E259,C237)&gt;=1,0,VLOOKUP(B237,Horaires,2,0))</f>
        <v>0.16666666666666666</v>
      </c>
      <c r="F237" s="17"/>
      <c r="G237" s="17"/>
      <c r="H237" s="18"/>
      <c r="I237" s="17"/>
      <c r="J237" s="18"/>
      <c r="K237" s="18"/>
      <c r="L237" s="18"/>
      <c r="M237" s="18"/>
      <c r="N237" s="18"/>
      <c r="O237" s="18"/>
      <c r="P237" s="17"/>
      <c r="Q237" s="17"/>
    </row>
    <row r="238" spans="1:18">
      <c r="A238" s="35">
        <f t="shared" si="12"/>
        <v>2018</v>
      </c>
      <c r="B238" s="19" t="str">
        <f t="shared" si="15"/>
        <v>Samedi</v>
      </c>
      <c r="C238" s="16">
        <f t="shared" si="14"/>
        <v>41875</v>
      </c>
      <c r="D238" s="15">
        <f t="shared" si="13"/>
        <v>0</v>
      </c>
      <c r="E238" s="24">
        <f>IF(COUNTIF(Données!E248:E260,C238)&gt;=1,0,VLOOKUP(B238,Horaires,2,0))</f>
        <v>0</v>
      </c>
      <c r="F238" s="17"/>
      <c r="G238" s="17"/>
      <c r="H238" s="18"/>
      <c r="I238" s="17"/>
      <c r="J238" s="18"/>
      <c r="K238" s="18"/>
      <c r="L238" s="18"/>
      <c r="M238" s="18"/>
      <c r="N238" s="18"/>
      <c r="O238" s="18"/>
      <c r="P238" s="17"/>
      <c r="Q238" s="17"/>
    </row>
    <row r="239" spans="1:18">
      <c r="A239" s="35">
        <f t="shared" si="12"/>
        <v>2018</v>
      </c>
      <c r="B239" s="19" t="str">
        <f t="shared" si="15"/>
        <v>Dimanche</v>
      </c>
      <c r="C239" s="16">
        <f t="shared" si="14"/>
        <v>41876</v>
      </c>
      <c r="D239" s="15">
        <f t="shared" si="13"/>
        <v>0</v>
      </c>
      <c r="E239" s="24">
        <f>IF(COUNTIF(Données!E249:E261,C239)&gt;=1,0,VLOOKUP(B239,Horaires,2,0))</f>
        <v>0</v>
      </c>
      <c r="F239" s="17"/>
      <c r="G239" s="17"/>
      <c r="H239" s="18"/>
      <c r="I239" s="17"/>
      <c r="J239" s="18"/>
      <c r="K239" s="18"/>
      <c r="L239" s="18"/>
      <c r="M239" s="18"/>
      <c r="N239" s="18"/>
      <c r="O239" s="18"/>
      <c r="P239" s="17"/>
      <c r="Q239" s="17"/>
    </row>
    <row r="240" spans="1:18">
      <c r="A240" s="35">
        <f t="shared" si="12"/>
        <v>2018</v>
      </c>
      <c r="B240" s="19" t="str">
        <f t="shared" si="15"/>
        <v>Lundi</v>
      </c>
      <c r="C240" s="16">
        <f t="shared" si="14"/>
        <v>41877</v>
      </c>
      <c r="D240" s="15">
        <f t="shared" si="13"/>
        <v>0</v>
      </c>
      <c r="E240" s="24">
        <f>IF(COUNTIF(Données!E250:E262,C240)&gt;=1,0,VLOOKUP(B240,Horaires,2,0))</f>
        <v>0.32291666666666669</v>
      </c>
      <c r="F240" s="17"/>
      <c r="G240" s="17"/>
      <c r="H240" s="18"/>
      <c r="I240" s="17"/>
      <c r="J240" s="18"/>
      <c r="K240" s="18"/>
      <c r="L240" s="18"/>
      <c r="M240" s="18"/>
      <c r="N240" s="18"/>
      <c r="O240" s="18"/>
      <c r="P240" s="17"/>
      <c r="Q240" s="17"/>
    </row>
    <row r="241" spans="1:18">
      <c r="A241" s="35">
        <f t="shared" si="12"/>
        <v>2018</v>
      </c>
      <c r="B241" s="19" t="str">
        <f t="shared" si="15"/>
        <v>Mardi</v>
      </c>
      <c r="C241" s="16">
        <f t="shared" si="14"/>
        <v>41878</v>
      </c>
      <c r="D241" s="15">
        <f t="shared" si="13"/>
        <v>0</v>
      </c>
      <c r="E241" s="24">
        <f>IF(COUNTIF(Données!E251:E263,C241)&gt;=1,0,VLOOKUP(B241,Horaires,2,0))</f>
        <v>0.32291666666666669</v>
      </c>
      <c r="F241" s="17"/>
      <c r="G241" s="17"/>
      <c r="H241" s="18"/>
      <c r="I241" s="17"/>
      <c r="J241" s="18"/>
      <c r="K241" s="18"/>
      <c r="L241" s="18"/>
      <c r="M241" s="18"/>
      <c r="N241" s="18"/>
      <c r="O241" s="18"/>
      <c r="P241" s="17"/>
      <c r="Q241" s="17"/>
      <c r="R241" s="23" t="s">
        <v>40</v>
      </c>
    </row>
    <row r="242" spans="1:18">
      <c r="A242" s="35">
        <f t="shared" si="12"/>
        <v>2018</v>
      </c>
      <c r="B242" s="19" t="str">
        <f t="shared" si="15"/>
        <v>Mercredi</v>
      </c>
      <c r="C242" s="16">
        <f t="shared" si="14"/>
        <v>41879</v>
      </c>
      <c r="D242" s="15">
        <f t="shared" si="13"/>
        <v>0</v>
      </c>
      <c r="E242" s="24">
        <f>IF(COUNTIF(Données!E252:E264,C242)&gt;=1,0,VLOOKUP(B242,Horaires,2,0))</f>
        <v>0.32291666666666669</v>
      </c>
      <c r="F242" s="17"/>
      <c r="G242" s="17"/>
      <c r="H242" s="18"/>
      <c r="I242" s="17"/>
      <c r="J242" s="18"/>
      <c r="K242" s="18"/>
      <c r="L242" s="18"/>
      <c r="M242" s="18"/>
      <c r="N242" s="18"/>
      <c r="O242" s="18"/>
      <c r="P242" s="17"/>
      <c r="Q242" s="17"/>
    </row>
    <row r="243" spans="1:18">
      <c r="A243" s="35">
        <f t="shared" si="12"/>
        <v>2018</v>
      </c>
      <c r="B243" s="19" t="str">
        <f t="shared" si="15"/>
        <v>Jeudi</v>
      </c>
      <c r="C243" s="16">
        <f t="shared" si="14"/>
        <v>41880</v>
      </c>
      <c r="D243" s="15">
        <f t="shared" si="13"/>
        <v>0</v>
      </c>
      <c r="E243" s="24">
        <f>IF(COUNTIF(Données!E253:E265,C243)&gt;=1,0,VLOOKUP(B243,Horaires,2,0))</f>
        <v>0.32291666666666669</v>
      </c>
      <c r="F243" s="17"/>
      <c r="G243" s="17"/>
      <c r="H243" s="18"/>
      <c r="I243" s="17"/>
      <c r="J243" s="18"/>
      <c r="K243" s="18"/>
      <c r="L243" s="18"/>
      <c r="M243" s="18"/>
      <c r="N243" s="18"/>
      <c r="O243" s="18"/>
      <c r="P243" s="17"/>
      <c r="Q243" s="17"/>
    </row>
    <row r="244" spans="1:18">
      <c r="A244" s="35">
        <f t="shared" si="12"/>
        <v>2018</v>
      </c>
      <c r="B244" s="19" t="str">
        <f t="shared" si="15"/>
        <v>Vendredi</v>
      </c>
      <c r="C244" s="16">
        <f t="shared" si="14"/>
        <v>41881</v>
      </c>
      <c r="D244" s="15">
        <f t="shared" si="13"/>
        <v>0</v>
      </c>
      <c r="E244" s="24">
        <f>IF(COUNTIF(Données!E254:E266,C244)&gt;=1,0,VLOOKUP(B244,Horaires,2,0))</f>
        <v>0.16666666666666666</v>
      </c>
      <c r="F244" s="17"/>
      <c r="G244" s="17"/>
      <c r="H244" s="18"/>
      <c r="I244" s="17"/>
      <c r="J244" s="18"/>
      <c r="K244" s="18"/>
      <c r="L244" s="18"/>
      <c r="M244" s="18"/>
      <c r="N244" s="18"/>
      <c r="O244" s="18"/>
      <c r="P244" s="17"/>
      <c r="Q244" s="17"/>
      <c r="R244" s="23" t="s">
        <v>39</v>
      </c>
    </row>
    <row r="245" spans="1:18">
      <c r="A245" s="35">
        <f t="shared" si="12"/>
        <v>2018</v>
      </c>
      <c r="B245" s="19" t="str">
        <f t="shared" si="15"/>
        <v>Samedi</v>
      </c>
      <c r="C245" s="16">
        <f t="shared" si="14"/>
        <v>41882</v>
      </c>
      <c r="D245" s="15">
        <f t="shared" si="13"/>
        <v>0</v>
      </c>
      <c r="E245" s="24">
        <f>IF(COUNTIF(Données!E255:E267,C245)&gt;=1,0,VLOOKUP(B245,Horaires,2,0))</f>
        <v>0</v>
      </c>
      <c r="F245" s="17"/>
      <c r="G245" s="17"/>
      <c r="H245" s="18"/>
      <c r="I245" s="17"/>
      <c r="J245" s="18"/>
      <c r="K245" s="18"/>
      <c r="L245" s="18"/>
      <c r="M245" s="18"/>
      <c r="N245" s="18"/>
      <c r="O245" s="18"/>
      <c r="P245" s="17"/>
      <c r="Q245" s="17"/>
    </row>
    <row r="246" spans="1:18">
      <c r="A246" s="35">
        <f t="shared" si="12"/>
        <v>2018</v>
      </c>
      <c r="B246" s="19" t="str">
        <f t="shared" si="15"/>
        <v>Dimanche</v>
      </c>
      <c r="C246" s="16">
        <f t="shared" si="14"/>
        <v>41883</v>
      </c>
      <c r="D246" s="15">
        <f t="shared" si="13"/>
        <v>0</v>
      </c>
      <c r="E246" s="24">
        <f>IF(COUNTIF(Données!E256:E268,C246)&gt;=1,0,VLOOKUP(B246,Horaires,2,0))</f>
        <v>0</v>
      </c>
      <c r="F246" s="17"/>
      <c r="G246" s="17"/>
      <c r="H246" s="18"/>
      <c r="I246" s="17"/>
      <c r="J246" s="18"/>
      <c r="K246" s="18"/>
      <c r="L246" s="18"/>
      <c r="M246" s="18"/>
      <c r="N246" s="18"/>
      <c r="O246" s="18"/>
      <c r="P246" s="17"/>
      <c r="Q246" s="17"/>
    </row>
    <row r="247" spans="1:18">
      <c r="A247" s="35">
        <f t="shared" si="12"/>
        <v>2018</v>
      </c>
      <c r="B247" s="19" t="str">
        <f t="shared" si="15"/>
        <v>Lundi</v>
      </c>
      <c r="C247" s="16">
        <f t="shared" si="14"/>
        <v>41884</v>
      </c>
      <c r="D247" s="15">
        <f t="shared" si="13"/>
        <v>0</v>
      </c>
      <c r="E247" s="24">
        <f>IF(COUNTIF(Données!E257:E269,C247)&gt;=1,0,VLOOKUP(B247,Horaires,2,0))</f>
        <v>0.32291666666666669</v>
      </c>
      <c r="F247" s="17"/>
      <c r="G247" s="17"/>
      <c r="H247" s="18"/>
      <c r="I247" s="17"/>
      <c r="J247" s="18"/>
      <c r="K247" s="18"/>
      <c r="L247" s="18"/>
      <c r="M247" s="18"/>
      <c r="N247" s="18"/>
      <c r="O247" s="18"/>
      <c r="P247" s="17"/>
      <c r="Q247" s="17"/>
    </row>
    <row r="248" spans="1:18">
      <c r="A248" s="35">
        <f t="shared" si="12"/>
        <v>2018</v>
      </c>
      <c r="B248" s="19" t="str">
        <f t="shared" si="15"/>
        <v>Mardi</v>
      </c>
      <c r="C248" s="16">
        <f t="shared" si="14"/>
        <v>41885</v>
      </c>
      <c r="D248" s="15">
        <f t="shared" si="13"/>
        <v>0</v>
      </c>
      <c r="E248" s="24">
        <f>IF(COUNTIF(Données!E258:E270,C248)&gt;=1,0,VLOOKUP(B248,Horaires,2,0))</f>
        <v>0.32291666666666669</v>
      </c>
      <c r="F248" s="17"/>
      <c r="G248" s="17"/>
      <c r="H248" s="18"/>
      <c r="I248" s="17"/>
      <c r="J248" s="18"/>
      <c r="K248" s="18"/>
      <c r="L248" s="18"/>
      <c r="M248" s="18"/>
      <c r="N248" s="18"/>
      <c r="O248" s="18"/>
      <c r="P248" s="17"/>
      <c r="Q248" s="17"/>
    </row>
    <row r="249" spans="1:18">
      <c r="A249" s="35">
        <f t="shared" si="12"/>
        <v>2018</v>
      </c>
      <c r="B249" s="19" t="str">
        <f t="shared" si="15"/>
        <v>Mercredi</v>
      </c>
      <c r="C249" s="16">
        <f t="shared" si="14"/>
        <v>41886</v>
      </c>
      <c r="D249" s="15">
        <f t="shared" si="13"/>
        <v>0</v>
      </c>
      <c r="E249" s="24">
        <f>IF(COUNTIF(Données!E259:E271,C249)&gt;=1,0,VLOOKUP(B249,Horaires,2,0))</f>
        <v>0.32291666666666669</v>
      </c>
      <c r="F249" s="17"/>
      <c r="G249" s="17"/>
      <c r="H249" s="18"/>
      <c r="I249" s="17"/>
      <c r="J249" s="18"/>
      <c r="K249" s="18"/>
      <c r="L249" s="18"/>
      <c r="M249" s="18"/>
      <c r="N249" s="18"/>
      <c r="O249" s="18"/>
      <c r="P249" s="17"/>
      <c r="Q249" s="17"/>
    </row>
    <row r="250" spans="1:18">
      <c r="A250" s="35">
        <f t="shared" si="12"/>
        <v>2018</v>
      </c>
      <c r="B250" s="19" t="str">
        <f t="shared" si="15"/>
        <v>Jeudi</v>
      </c>
      <c r="C250" s="16">
        <f t="shared" si="14"/>
        <v>41887</v>
      </c>
      <c r="D250" s="15">
        <f t="shared" si="13"/>
        <v>0</v>
      </c>
      <c r="E250" s="24">
        <f>IF(COUNTIF(Données!E260:E272,C250)&gt;=1,0,VLOOKUP(B250,Horaires,2,0))</f>
        <v>0.32291666666666669</v>
      </c>
      <c r="F250" s="17"/>
      <c r="G250" s="17"/>
      <c r="H250" s="18"/>
      <c r="I250" s="17"/>
      <c r="J250" s="18"/>
      <c r="K250" s="18"/>
      <c r="L250" s="18"/>
      <c r="M250" s="18"/>
      <c r="N250" s="18"/>
      <c r="O250" s="18"/>
      <c r="P250" s="17"/>
      <c r="Q250" s="17"/>
    </row>
    <row r="251" spans="1:18">
      <c r="A251" s="35">
        <f t="shared" si="12"/>
        <v>2018</v>
      </c>
      <c r="B251" s="19" t="str">
        <f t="shared" si="15"/>
        <v>Vendredi</v>
      </c>
      <c r="C251" s="16">
        <f t="shared" si="14"/>
        <v>41888</v>
      </c>
      <c r="D251" s="15">
        <f t="shared" si="13"/>
        <v>0</v>
      </c>
      <c r="E251" s="24">
        <f>IF(COUNTIF(Données!E261:E273,C251)&gt;=1,0,VLOOKUP(B251,Horaires,2,0))</f>
        <v>0.16666666666666666</v>
      </c>
      <c r="F251" s="17"/>
      <c r="G251" s="17"/>
      <c r="H251" s="18"/>
      <c r="I251" s="17"/>
      <c r="J251" s="18"/>
      <c r="K251" s="18"/>
      <c r="L251" s="18"/>
      <c r="M251" s="18"/>
      <c r="N251" s="18"/>
      <c r="O251" s="18"/>
      <c r="P251" s="17"/>
      <c r="Q251" s="17"/>
    </row>
    <row r="252" spans="1:18">
      <c r="A252" s="35">
        <f t="shared" si="12"/>
        <v>2018</v>
      </c>
      <c r="B252" s="19" t="str">
        <f t="shared" si="15"/>
        <v>Samedi</v>
      </c>
      <c r="C252" s="16">
        <f t="shared" si="14"/>
        <v>41889</v>
      </c>
      <c r="D252" s="15">
        <f t="shared" si="13"/>
        <v>0</v>
      </c>
      <c r="E252" s="24">
        <f>IF(COUNTIF(Données!E262:E274,C252)&gt;=1,0,VLOOKUP(B252,Horaires,2,0))</f>
        <v>0</v>
      </c>
      <c r="F252" s="17"/>
      <c r="G252" s="17"/>
      <c r="H252" s="18"/>
      <c r="I252" s="17"/>
      <c r="J252" s="18"/>
      <c r="K252" s="18"/>
      <c r="L252" s="18"/>
      <c r="M252" s="18"/>
      <c r="N252" s="18"/>
      <c r="O252" s="18"/>
      <c r="P252" s="17"/>
      <c r="Q252" s="17"/>
    </row>
    <row r="253" spans="1:18">
      <c r="A253" s="35">
        <f t="shared" si="12"/>
        <v>2018</v>
      </c>
      <c r="B253" s="19" t="str">
        <f t="shared" si="15"/>
        <v>Dimanche</v>
      </c>
      <c r="C253" s="16">
        <f t="shared" si="14"/>
        <v>41890</v>
      </c>
      <c r="D253" s="15">
        <f t="shared" si="13"/>
        <v>0</v>
      </c>
      <c r="E253" s="24">
        <f>IF(COUNTIF(Données!E263:E275,C253)&gt;=1,0,VLOOKUP(B253,Horaires,2,0))</f>
        <v>0</v>
      </c>
      <c r="F253" s="17"/>
      <c r="G253" s="17"/>
      <c r="H253" s="18"/>
      <c r="I253" s="17"/>
      <c r="J253" s="18"/>
      <c r="K253" s="18"/>
      <c r="L253" s="18"/>
      <c r="M253" s="18"/>
      <c r="N253" s="18"/>
      <c r="O253" s="18"/>
      <c r="P253" s="17"/>
      <c r="Q253" s="17"/>
    </row>
    <row r="254" spans="1:18">
      <c r="A254" s="35">
        <f t="shared" si="12"/>
        <v>2018</v>
      </c>
      <c r="B254" s="19" t="str">
        <f t="shared" si="15"/>
        <v>Lundi</v>
      </c>
      <c r="C254" s="16">
        <f t="shared" si="14"/>
        <v>41891</v>
      </c>
      <c r="D254" s="15">
        <f t="shared" si="13"/>
        <v>0</v>
      </c>
      <c r="E254" s="24">
        <f>IF(COUNTIF(Données!E264:E276,C254)&gt;=1,0,VLOOKUP(B254,Horaires,2,0))</f>
        <v>0.32291666666666669</v>
      </c>
      <c r="F254" s="17"/>
      <c r="G254" s="17"/>
      <c r="H254" s="18"/>
      <c r="I254" s="17"/>
      <c r="J254" s="18"/>
      <c r="K254" s="18"/>
      <c r="L254" s="18"/>
      <c r="M254" s="18"/>
      <c r="N254" s="18"/>
      <c r="O254" s="18"/>
      <c r="P254" s="17"/>
      <c r="Q254" s="17"/>
    </row>
    <row r="255" spans="1:18">
      <c r="A255" s="35">
        <f t="shared" si="12"/>
        <v>2018</v>
      </c>
      <c r="B255" s="19" t="str">
        <f t="shared" si="15"/>
        <v>Mardi</v>
      </c>
      <c r="C255" s="16">
        <f t="shared" si="14"/>
        <v>41892</v>
      </c>
      <c r="D255" s="15">
        <f t="shared" si="13"/>
        <v>0</v>
      </c>
      <c r="E255" s="24">
        <f>IF(COUNTIF(Données!E265:E277,C255)&gt;=1,0,VLOOKUP(B255,Horaires,2,0))</f>
        <v>0.32291666666666669</v>
      </c>
      <c r="F255" s="17"/>
      <c r="G255" s="17"/>
      <c r="H255" s="18"/>
      <c r="I255" s="17"/>
      <c r="J255" s="18"/>
      <c r="K255" s="18"/>
      <c r="L255" s="18"/>
      <c r="M255" s="18"/>
      <c r="N255" s="18"/>
      <c r="O255" s="18"/>
      <c r="P255" s="17"/>
      <c r="Q255" s="17"/>
    </row>
    <row r="256" spans="1:18">
      <c r="A256" s="35">
        <f t="shared" si="12"/>
        <v>2018</v>
      </c>
      <c r="B256" s="19" t="str">
        <f t="shared" si="15"/>
        <v>Mercredi</v>
      </c>
      <c r="C256" s="16">
        <f t="shared" si="14"/>
        <v>41893</v>
      </c>
      <c r="D256" s="15">
        <f t="shared" si="13"/>
        <v>0</v>
      </c>
      <c r="E256" s="24">
        <f>IF(COUNTIF(Données!E266:E278,C256)&gt;=1,0,VLOOKUP(B256,Horaires,2,0))</f>
        <v>0.32291666666666669</v>
      </c>
      <c r="F256" s="17"/>
      <c r="G256" s="17"/>
      <c r="H256" s="18"/>
      <c r="I256" s="17"/>
      <c r="J256" s="18"/>
      <c r="K256" s="18"/>
      <c r="L256" s="18"/>
      <c r="M256" s="18"/>
      <c r="N256" s="18"/>
      <c r="O256" s="18"/>
      <c r="P256" s="17"/>
      <c r="Q256" s="17"/>
    </row>
    <row r="257" spans="1:17">
      <c r="A257" s="35">
        <f t="shared" si="12"/>
        <v>2018</v>
      </c>
      <c r="B257" s="19" t="str">
        <f t="shared" si="15"/>
        <v>Jeudi</v>
      </c>
      <c r="C257" s="16">
        <f t="shared" si="14"/>
        <v>41894</v>
      </c>
      <c r="D257" s="15">
        <f t="shared" si="13"/>
        <v>0</v>
      </c>
      <c r="E257" s="24">
        <f>IF(COUNTIF(Données!E267:E279,C257)&gt;=1,0,VLOOKUP(B257,Horaires,2,0))</f>
        <v>0.32291666666666669</v>
      </c>
      <c r="F257" s="17"/>
      <c r="G257" s="17"/>
      <c r="H257" s="18"/>
      <c r="I257" s="17"/>
      <c r="J257" s="18"/>
      <c r="K257" s="18"/>
      <c r="L257" s="18"/>
      <c r="M257" s="18"/>
      <c r="N257" s="18"/>
      <c r="O257" s="18"/>
      <c r="P257" s="17"/>
      <c r="Q257" s="17"/>
    </row>
    <row r="258" spans="1:17">
      <c r="A258" s="35">
        <f t="shared" si="12"/>
        <v>2018</v>
      </c>
      <c r="B258" s="19" t="str">
        <f t="shared" si="15"/>
        <v>Vendredi</v>
      </c>
      <c r="C258" s="16">
        <f t="shared" si="14"/>
        <v>41895</v>
      </c>
      <c r="D258" s="15">
        <f t="shared" si="13"/>
        <v>0</v>
      </c>
      <c r="E258" s="24">
        <f>IF(COUNTIF(Données!E268:E280,C258)&gt;=1,0,VLOOKUP(B258,Horaires,2,0))</f>
        <v>0.16666666666666666</v>
      </c>
      <c r="F258" s="17"/>
      <c r="G258" s="17"/>
      <c r="H258" s="18"/>
      <c r="I258" s="17"/>
      <c r="J258" s="18"/>
      <c r="K258" s="18"/>
      <c r="L258" s="18"/>
      <c r="M258" s="18"/>
      <c r="N258" s="18"/>
      <c r="O258" s="18"/>
      <c r="P258" s="17"/>
      <c r="Q258" s="17"/>
    </row>
    <row r="259" spans="1:17">
      <c r="A259" s="35">
        <f t="shared" ref="A259:A322" si="16">YEAR(C259)</f>
        <v>2018</v>
      </c>
      <c r="B259" s="19" t="str">
        <f t="shared" si="15"/>
        <v>Samedi</v>
      </c>
      <c r="C259" s="16">
        <f t="shared" si="14"/>
        <v>41896</v>
      </c>
      <c r="D259" s="15">
        <f t="shared" ref="D259:D322" si="17">IF(H259&lt;=0,0,1)</f>
        <v>0</v>
      </c>
      <c r="E259" s="24">
        <f>IF(COUNTIF(Données!E269:E281,C259)&gt;=1,0,VLOOKUP(B259,Horaires,2,0))</f>
        <v>0</v>
      </c>
      <c r="F259" s="17"/>
      <c r="G259" s="17"/>
      <c r="H259" s="18"/>
      <c r="I259" s="17"/>
      <c r="J259" s="18"/>
      <c r="K259" s="18"/>
      <c r="L259" s="18"/>
      <c r="M259" s="18"/>
      <c r="N259" s="18"/>
      <c r="O259" s="18"/>
      <c r="P259" s="17"/>
      <c r="Q259" s="17"/>
    </row>
    <row r="260" spans="1:17">
      <c r="A260" s="35">
        <f t="shared" si="16"/>
        <v>2018</v>
      </c>
      <c r="B260" s="19" t="str">
        <f t="shared" si="15"/>
        <v>Dimanche</v>
      </c>
      <c r="C260" s="16">
        <f t="shared" ref="C260:C323" si="18">C259+1</f>
        <v>41897</v>
      </c>
      <c r="D260" s="15">
        <f t="shared" si="17"/>
        <v>0</v>
      </c>
      <c r="E260" s="24">
        <f>IF(COUNTIF(Données!E270:E282,C260)&gt;=1,0,VLOOKUP(B260,Horaires,2,0))</f>
        <v>0</v>
      </c>
      <c r="F260" s="17"/>
      <c r="G260" s="17"/>
      <c r="H260" s="18"/>
      <c r="I260" s="17"/>
      <c r="J260" s="18"/>
      <c r="K260" s="18"/>
      <c r="L260" s="18"/>
      <c r="M260" s="18"/>
      <c r="N260" s="18"/>
      <c r="O260" s="18"/>
      <c r="P260" s="17"/>
      <c r="Q260" s="17"/>
    </row>
    <row r="261" spans="1:17">
      <c r="A261" s="35">
        <f t="shared" si="16"/>
        <v>2018</v>
      </c>
      <c r="B261" s="19" t="str">
        <f t="shared" si="15"/>
        <v>Lundi</v>
      </c>
      <c r="C261" s="16">
        <f t="shared" si="18"/>
        <v>41898</v>
      </c>
      <c r="D261" s="15">
        <f t="shared" si="17"/>
        <v>0</v>
      </c>
      <c r="E261" s="24">
        <f>IF(COUNTIF(Données!E271:E283,C261)&gt;=1,0,VLOOKUP(B261,Horaires,2,0))</f>
        <v>0.32291666666666669</v>
      </c>
      <c r="F261" s="17"/>
      <c r="G261" s="17"/>
      <c r="H261" s="18"/>
      <c r="I261" s="17"/>
      <c r="J261" s="18"/>
      <c r="K261" s="18"/>
      <c r="L261" s="18"/>
      <c r="M261" s="18"/>
      <c r="N261" s="18"/>
      <c r="O261" s="18"/>
      <c r="P261" s="17"/>
      <c r="Q261" s="17"/>
    </row>
    <row r="262" spans="1:17">
      <c r="A262" s="35">
        <f t="shared" si="16"/>
        <v>2018</v>
      </c>
      <c r="B262" s="19" t="str">
        <f t="shared" si="15"/>
        <v>Mardi</v>
      </c>
      <c r="C262" s="16">
        <f t="shared" si="18"/>
        <v>41899</v>
      </c>
      <c r="D262" s="15">
        <f t="shared" si="17"/>
        <v>0</v>
      </c>
      <c r="E262" s="24">
        <f>IF(COUNTIF(Données!E272:E284,C262)&gt;=1,0,VLOOKUP(B262,Horaires,2,0))</f>
        <v>0.32291666666666669</v>
      </c>
      <c r="F262" s="17"/>
      <c r="G262" s="17"/>
      <c r="H262" s="18"/>
      <c r="I262" s="17"/>
      <c r="J262" s="18"/>
      <c r="K262" s="18"/>
      <c r="L262" s="18"/>
      <c r="M262" s="18"/>
      <c r="N262" s="18"/>
      <c r="O262" s="18"/>
      <c r="P262" s="17"/>
      <c r="Q262" s="17"/>
    </row>
    <row r="263" spans="1:17">
      <c r="A263" s="35">
        <f t="shared" si="16"/>
        <v>2018</v>
      </c>
      <c r="B263" s="19" t="str">
        <f t="shared" ref="B263:B326" si="19">CHOOSE(WEEKDAY(C263),"Dimanche","Lundi","Mardi","Mercredi","Jeudi","Vendredi","Samedi")</f>
        <v>Mercredi</v>
      </c>
      <c r="C263" s="16">
        <f t="shared" si="18"/>
        <v>41900</v>
      </c>
      <c r="D263" s="15">
        <f t="shared" si="17"/>
        <v>0</v>
      </c>
      <c r="E263" s="24">
        <f>IF(COUNTIF(Données!E273:E285,C263)&gt;=1,0,VLOOKUP(B263,Horaires,2,0))</f>
        <v>0.32291666666666669</v>
      </c>
      <c r="F263" s="17"/>
      <c r="G263" s="17"/>
      <c r="H263" s="18"/>
      <c r="I263" s="17"/>
      <c r="J263" s="18"/>
      <c r="K263" s="18"/>
      <c r="L263" s="18"/>
      <c r="M263" s="18"/>
      <c r="N263" s="18"/>
      <c r="O263" s="18"/>
      <c r="P263" s="17"/>
      <c r="Q263" s="17"/>
    </row>
    <row r="264" spans="1:17">
      <c r="A264" s="35">
        <f t="shared" si="16"/>
        <v>2018</v>
      </c>
      <c r="B264" s="19" t="str">
        <f t="shared" si="19"/>
        <v>Jeudi</v>
      </c>
      <c r="C264" s="16">
        <f t="shared" si="18"/>
        <v>41901</v>
      </c>
      <c r="D264" s="15">
        <f t="shared" si="17"/>
        <v>0</v>
      </c>
      <c r="E264" s="24">
        <f>IF(COUNTIF(Données!E274:E286,C264)&gt;=1,0,VLOOKUP(B264,Horaires,2,0))</f>
        <v>0.32291666666666669</v>
      </c>
      <c r="F264" s="17"/>
      <c r="G264" s="17"/>
      <c r="H264" s="18"/>
      <c r="I264" s="17"/>
      <c r="J264" s="18"/>
      <c r="K264" s="18"/>
      <c r="L264" s="18"/>
      <c r="M264" s="18"/>
      <c r="N264" s="18"/>
      <c r="O264" s="18"/>
      <c r="P264" s="17"/>
      <c r="Q264" s="17"/>
    </row>
    <row r="265" spans="1:17">
      <c r="A265" s="35">
        <f t="shared" si="16"/>
        <v>2018</v>
      </c>
      <c r="B265" s="19" t="str">
        <f t="shared" si="19"/>
        <v>Vendredi</v>
      </c>
      <c r="C265" s="16">
        <f t="shared" si="18"/>
        <v>41902</v>
      </c>
      <c r="D265" s="15">
        <f t="shared" si="17"/>
        <v>0</v>
      </c>
      <c r="E265" s="24">
        <f>IF(COUNTIF(Données!E275:E287,C265)&gt;=1,0,VLOOKUP(B265,Horaires,2,0))</f>
        <v>0.16666666666666666</v>
      </c>
      <c r="F265" s="17"/>
      <c r="G265" s="17"/>
      <c r="H265" s="18"/>
      <c r="I265" s="17"/>
      <c r="J265" s="18"/>
      <c r="K265" s="18"/>
      <c r="L265" s="18"/>
      <c r="M265" s="18"/>
      <c r="N265" s="18"/>
      <c r="O265" s="18"/>
      <c r="P265" s="17"/>
      <c r="Q265" s="17"/>
    </row>
    <row r="266" spans="1:17">
      <c r="A266" s="35">
        <f t="shared" si="16"/>
        <v>2018</v>
      </c>
      <c r="B266" s="19" t="str">
        <f t="shared" si="19"/>
        <v>Samedi</v>
      </c>
      <c r="C266" s="16">
        <f t="shared" si="18"/>
        <v>41903</v>
      </c>
      <c r="D266" s="15">
        <f t="shared" si="17"/>
        <v>0</v>
      </c>
      <c r="E266" s="24">
        <f>IF(COUNTIF(Données!E276:E288,C266)&gt;=1,0,VLOOKUP(B266,Horaires,2,0))</f>
        <v>0</v>
      </c>
      <c r="F266" s="17"/>
      <c r="G266" s="17"/>
      <c r="H266" s="18"/>
      <c r="I266" s="17"/>
      <c r="J266" s="18"/>
      <c r="K266" s="18"/>
      <c r="L266" s="18"/>
      <c r="M266" s="18"/>
      <c r="N266" s="18"/>
      <c r="O266" s="18"/>
      <c r="P266" s="17"/>
      <c r="Q266" s="17"/>
    </row>
    <row r="267" spans="1:17">
      <c r="A267" s="35">
        <f t="shared" si="16"/>
        <v>2018</v>
      </c>
      <c r="B267" s="19" t="str">
        <f t="shared" si="19"/>
        <v>Dimanche</v>
      </c>
      <c r="C267" s="16">
        <f t="shared" si="18"/>
        <v>41904</v>
      </c>
      <c r="D267" s="15">
        <f t="shared" si="17"/>
        <v>0</v>
      </c>
      <c r="E267" s="24">
        <f>IF(COUNTIF(Données!E277:E289,C267)&gt;=1,0,VLOOKUP(B267,Horaires,2,0))</f>
        <v>0</v>
      </c>
      <c r="F267" s="17"/>
      <c r="G267" s="17"/>
      <c r="H267" s="18"/>
      <c r="I267" s="17"/>
      <c r="J267" s="18"/>
      <c r="K267" s="18"/>
      <c r="L267" s="18"/>
      <c r="M267" s="18"/>
      <c r="N267" s="18"/>
      <c r="O267" s="18"/>
      <c r="P267" s="17"/>
      <c r="Q267" s="17"/>
    </row>
    <row r="268" spans="1:17">
      <c r="A268" s="35">
        <f t="shared" si="16"/>
        <v>2018</v>
      </c>
      <c r="B268" s="19" t="str">
        <f t="shared" si="19"/>
        <v>Lundi</v>
      </c>
      <c r="C268" s="16">
        <f t="shared" si="18"/>
        <v>41905</v>
      </c>
      <c r="D268" s="15">
        <f t="shared" si="17"/>
        <v>0</v>
      </c>
      <c r="E268" s="24">
        <f>IF(COUNTIF(Données!E278:E290,C268)&gt;=1,0,VLOOKUP(B268,Horaires,2,0))</f>
        <v>0.32291666666666669</v>
      </c>
      <c r="F268" s="17"/>
      <c r="G268" s="17"/>
      <c r="H268" s="18"/>
      <c r="I268" s="17"/>
      <c r="J268" s="18"/>
      <c r="K268" s="18"/>
      <c r="L268" s="18"/>
      <c r="M268" s="18"/>
      <c r="N268" s="18"/>
      <c r="O268" s="18"/>
      <c r="P268" s="17"/>
      <c r="Q268" s="17"/>
    </row>
    <row r="269" spans="1:17">
      <c r="A269" s="35">
        <f t="shared" si="16"/>
        <v>2018</v>
      </c>
      <c r="B269" s="19" t="str">
        <f t="shared" si="19"/>
        <v>Mardi</v>
      </c>
      <c r="C269" s="16">
        <f t="shared" si="18"/>
        <v>41906</v>
      </c>
      <c r="D269" s="15">
        <f t="shared" si="17"/>
        <v>0</v>
      </c>
      <c r="E269" s="24">
        <f>IF(COUNTIF(Données!E279:E291,C269)&gt;=1,0,VLOOKUP(B269,Horaires,2,0))</f>
        <v>0.32291666666666669</v>
      </c>
      <c r="F269" s="17"/>
      <c r="G269" s="17"/>
      <c r="H269" s="18"/>
      <c r="I269" s="17"/>
      <c r="J269" s="18"/>
      <c r="K269" s="18"/>
      <c r="L269" s="18"/>
      <c r="M269" s="18"/>
      <c r="N269" s="18"/>
      <c r="O269" s="18"/>
      <c r="P269" s="17"/>
      <c r="Q269" s="17"/>
    </row>
    <row r="270" spans="1:17">
      <c r="A270" s="35">
        <f t="shared" si="16"/>
        <v>2018</v>
      </c>
      <c r="B270" s="19" t="str">
        <f t="shared" si="19"/>
        <v>Mercredi</v>
      </c>
      <c r="C270" s="16">
        <f t="shared" si="18"/>
        <v>41907</v>
      </c>
      <c r="D270" s="15">
        <f t="shared" si="17"/>
        <v>0</v>
      </c>
      <c r="E270" s="24">
        <f>IF(COUNTIF(Données!E280:E292,C270)&gt;=1,0,VLOOKUP(B270,Horaires,2,0))</f>
        <v>0.32291666666666669</v>
      </c>
      <c r="F270" s="17"/>
      <c r="G270" s="17"/>
      <c r="H270" s="18"/>
      <c r="I270" s="17"/>
      <c r="J270" s="18"/>
      <c r="K270" s="18"/>
      <c r="L270" s="18"/>
      <c r="M270" s="18"/>
      <c r="N270" s="18"/>
      <c r="O270" s="18"/>
      <c r="P270" s="17"/>
      <c r="Q270" s="17"/>
    </row>
    <row r="271" spans="1:17">
      <c r="A271" s="35">
        <f t="shared" si="16"/>
        <v>2018</v>
      </c>
      <c r="B271" s="19" t="str">
        <f t="shared" si="19"/>
        <v>Jeudi</v>
      </c>
      <c r="C271" s="16">
        <f t="shared" si="18"/>
        <v>41908</v>
      </c>
      <c r="D271" s="15">
        <f t="shared" si="17"/>
        <v>0</v>
      </c>
      <c r="E271" s="24">
        <f>IF(COUNTIF(Données!E281:E293,C271)&gt;=1,0,VLOOKUP(B271,Horaires,2,0))</f>
        <v>0.32291666666666669</v>
      </c>
      <c r="F271" s="17"/>
      <c r="G271" s="17"/>
      <c r="H271" s="18"/>
      <c r="I271" s="17"/>
      <c r="J271" s="18"/>
      <c r="K271" s="18"/>
      <c r="L271" s="18"/>
      <c r="M271" s="18"/>
      <c r="N271" s="18"/>
      <c r="O271" s="18"/>
      <c r="P271" s="17"/>
      <c r="Q271" s="17"/>
    </row>
    <row r="272" spans="1:17">
      <c r="A272" s="35">
        <f t="shared" si="16"/>
        <v>2018</v>
      </c>
      <c r="B272" s="19" t="str">
        <f t="shared" si="19"/>
        <v>Vendredi</v>
      </c>
      <c r="C272" s="16">
        <f t="shared" si="18"/>
        <v>41909</v>
      </c>
      <c r="D272" s="15">
        <f t="shared" si="17"/>
        <v>0</v>
      </c>
      <c r="E272" s="24">
        <f>IF(COUNTIF(Données!E282:E294,C272)&gt;=1,0,VLOOKUP(B272,Horaires,2,0))</f>
        <v>0.16666666666666666</v>
      </c>
      <c r="F272" s="17"/>
      <c r="G272" s="17"/>
      <c r="H272" s="18"/>
      <c r="I272" s="17"/>
      <c r="J272" s="18"/>
      <c r="K272" s="18"/>
      <c r="L272" s="18"/>
      <c r="M272" s="18"/>
      <c r="N272" s="18"/>
      <c r="O272" s="18"/>
      <c r="P272" s="17"/>
      <c r="Q272" s="17"/>
    </row>
    <row r="273" spans="1:17">
      <c r="A273" s="35">
        <f t="shared" si="16"/>
        <v>2018</v>
      </c>
      <c r="B273" s="19" t="str">
        <f t="shared" si="19"/>
        <v>Samedi</v>
      </c>
      <c r="C273" s="16">
        <f t="shared" si="18"/>
        <v>41910</v>
      </c>
      <c r="D273" s="15">
        <f t="shared" si="17"/>
        <v>0</v>
      </c>
      <c r="E273" s="24">
        <f>IF(COUNTIF(Données!E283:E295,C273)&gt;=1,0,VLOOKUP(B273,Horaires,2,0))</f>
        <v>0</v>
      </c>
      <c r="F273" s="17"/>
      <c r="G273" s="17"/>
      <c r="H273" s="18"/>
      <c r="I273" s="17"/>
      <c r="J273" s="18"/>
      <c r="K273" s="18"/>
      <c r="L273" s="18"/>
      <c r="M273" s="18"/>
      <c r="N273" s="18"/>
      <c r="O273" s="18"/>
      <c r="P273" s="17"/>
      <c r="Q273" s="17"/>
    </row>
    <row r="274" spans="1:17">
      <c r="A274" s="35">
        <f t="shared" si="16"/>
        <v>2018</v>
      </c>
      <c r="B274" s="19" t="str">
        <f t="shared" si="19"/>
        <v>Dimanche</v>
      </c>
      <c r="C274" s="16">
        <f t="shared" si="18"/>
        <v>41911</v>
      </c>
      <c r="D274" s="15">
        <f t="shared" si="17"/>
        <v>0</v>
      </c>
      <c r="E274" s="24">
        <f>IF(COUNTIF(Données!E284:E296,C274)&gt;=1,0,VLOOKUP(B274,Horaires,2,0))</f>
        <v>0</v>
      </c>
      <c r="F274" s="17"/>
      <c r="G274" s="17"/>
      <c r="H274" s="18"/>
      <c r="I274" s="17"/>
      <c r="J274" s="18"/>
      <c r="K274" s="18"/>
      <c r="L274" s="18"/>
      <c r="M274" s="18"/>
      <c r="N274" s="18"/>
      <c r="O274" s="18"/>
      <c r="P274" s="17"/>
      <c r="Q274" s="17"/>
    </row>
    <row r="275" spans="1:17">
      <c r="A275" s="35">
        <f t="shared" si="16"/>
        <v>2018</v>
      </c>
      <c r="B275" s="19" t="str">
        <f t="shared" si="19"/>
        <v>Lundi</v>
      </c>
      <c r="C275" s="16">
        <f t="shared" si="18"/>
        <v>41912</v>
      </c>
      <c r="D275" s="15">
        <f t="shared" si="17"/>
        <v>0</v>
      </c>
      <c r="E275" s="24">
        <f>IF(COUNTIF(Données!E285:E297,C275)&gt;=1,0,VLOOKUP(B275,Horaires,2,0))</f>
        <v>0.32291666666666669</v>
      </c>
      <c r="F275" s="17"/>
      <c r="G275" s="17"/>
      <c r="H275" s="18"/>
      <c r="I275" s="17"/>
      <c r="J275" s="18"/>
      <c r="K275" s="18"/>
      <c r="L275" s="18"/>
      <c r="M275" s="18"/>
      <c r="N275" s="18"/>
      <c r="O275" s="18"/>
      <c r="P275" s="17"/>
      <c r="Q275" s="17"/>
    </row>
    <row r="276" spans="1:17">
      <c r="A276" s="35">
        <f t="shared" si="16"/>
        <v>2018</v>
      </c>
      <c r="B276" s="19" t="str">
        <f t="shared" si="19"/>
        <v>Mardi</v>
      </c>
      <c r="C276" s="16">
        <f t="shared" si="18"/>
        <v>41913</v>
      </c>
      <c r="D276" s="15">
        <f t="shared" si="17"/>
        <v>0</v>
      </c>
      <c r="E276" s="24">
        <f>IF(COUNTIF(Données!E286:E298,C276)&gt;=1,0,VLOOKUP(B276,Horaires,2,0))</f>
        <v>0.32291666666666669</v>
      </c>
      <c r="F276" s="17"/>
      <c r="G276" s="17"/>
      <c r="H276" s="18"/>
      <c r="I276" s="17"/>
      <c r="J276" s="18"/>
      <c r="K276" s="18"/>
      <c r="L276" s="18"/>
      <c r="M276" s="18"/>
      <c r="N276" s="18"/>
      <c r="O276" s="18"/>
      <c r="P276" s="17"/>
      <c r="Q276" s="17"/>
    </row>
    <row r="277" spans="1:17">
      <c r="A277" s="35">
        <f t="shared" si="16"/>
        <v>2018</v>
      </c>
      <c r="B277" s="19" t="str">
        <f t="shared" si="19"/>
        <v>Mercredi</v>
      </c>
      <c r="C277" s="16">
        <f t="shared" si="18"/>
        <v>41914</v>
      </c>
      <c r="D277" s="15">
        <f t="shared" si="17"/>
        <v>0</v>
      </c>
      <c r="E277" s="24">
        <f>IF(COUNTIF(Données!E287:E299,C277)&gt;=1,0,VLOOKUP(B277,Horaires,2,0))</f>
        <v>0.32291666666666669</v>
      </c>
      <c r="F277" s="17"/>
      <c r="G277" s="17"/>
      <c r="H277" s="18"/>
      <c r="I277" s="17"/>
      <c r="J277" s="18"/>
      <c r="K277" s="18"/>
      <c r="L277" s="18"/>
      <c r="M277" s="18"/>
      <c r="N277" s="18"/>
      <c r="O277" s="18"/>
      <c r="P277" s="17"/>
      <c r="Q277" s="17"/>
    </row>
    <row r="278" spans="1:17">
      <c r="A278" s="35">
        <f t="shared" si="16"/>
        <v>2018</v>
      </c>
      <c r="B278" s="19" t="str">
        <f t="shared" si="19"/>
        <v>Jeudi</v>
      </c>
      <c r="C278" s="16">
        <f t="shared" si="18"/>
        <v>41915</v>
      </c>
      <c r="D278" s="15">
        <f t="shared" si="17"/>
        <v>0</v>
      </c>
      <c r="E278" s="24">
        <f>IF(COUNTIF(Données!E288:E300,C278)&gt;=1,0,VLOOKUP(B278,Horaires,2,0))</f>
        <v>0.32291666666666669</v>
      </c>
      <c r="F278" s="17"/>
      <c r="G278" s="17"/>
      <c r="H278" s="18"/>
      <c r="I278" s="17"/>
      <c r="J278" s="18"/>
      <c r="K278" s="18"/>
      <c r="L278" s="18"/>
      <c r="M278" s="18"/>
      <c r="N278" s="18"/>
      <c r="O278" s="18"/>
      <c r="P278" s="17"/>
      <c r="Q278" s="17"/>
    </row>
    <row r="279" spans="1:17">
      <c r="A279" s="35">
        <f t="shared" si="16"/>
        <v>2018</v>
      </c>
      <c r="B279" s="19" t="str">
        <f t="shared" si="19"/>
        <v>Vendredi</v>
      </c>
      <c r="C279" s="16">
        <f t="shared" si="18"/>
        <v>41916</v>
      </c>
      <c r="D279" s="15">
        <f t="shared" si="17"/>
        <v>0</v>
      </c>
      <c r="E279" s="24">
        <f>IF(COUNTIF(Données!E289:E301,C279)&gt;=1,0,VLOOKUP(B279,Horaires,2,0))</f>
        <v>0.16666666666666666</v>
      </c>
      <c r="F279" s="17"/>
      <c r="G279" s="17"/>
      <c r="H279" s="18"/>
      <c r="I279" s="17"/>
      <c r="J279" s="18"/>
      <c r="K279" s="18"/>
      <c r="L279" s="18"/>
      <c r="M279" s="18"/>
      <c r="N279" s="18"/>
      <c r="O279" s="18"/>
      <c r="P279" s="17"/>
      <c r="Q279" s="17"/>
    </row>
    <row r="280" spans="1:17">
      <c r="A280" s="35">
        <f t="shared" si="16"/>
        <v>2018</v>
      </c>
      <c r="B280" s="19" t="str">
        <f t="shared" si="19"/>
        <v>Samedi</v>
      </c>
      <c r="C280" s="16">
        <f t="shared" si="18"/>
        <v>41917</v>
      </c>
      <c r="D280" s="15">
        <f t="shared" si="17"/>
        <v>0</v>
      </c>
      <c r="E280" s="24">
        <f>IF(COUNTIF(Données!E290:E302,C280)&gt;=1,0,VLOOKUP(B280,Horaires,2,0))</f>
        <v>0</v>
      </c>
      <c r="F280" s="17"/>
      <c r="G280" s="17"/>
      <c r="H280" s="18"/>
      <c r="I280" s="17"/>
      <c r="J280" s="18"/>
      <c r="K280" s="18"/>
      <c r="L280" s="18"/>
      <c r="M280" s="18"/>
      <c r="N280" s="18"/>
      <c r="O280" s="18"/>
      <c r="P280" s="17"/>
      <c r="Q280" s="17"/>
    </row>
    <row r="281" spans="1:17">
      <c r="A281" s="35">
        <f t="shared" si="16"/>
        <v>2018</v>
      </c>
      <c r="B281" s="19" t="str">
        <f t="shared" si="19"/>
        <v>Dimanche</v>
      </c>
      <c r="C281" s="16">
        <f t="shared" si="18"/>
        <v>41918</v>
      </c>
      <c r="D281" s="15">
        <f t="shared" si="17"/>
        <v>0</v>
      </c>
      <c r="E281" s="24">
        <f>IF(COUNTIF(Données!E291:E303,C281)&gt;=1,0,VLOOKUP(B281,Horaires,2,0))</f>
        <v>0</v>
      </c>
      <c r="F281" s="17"/>
      <c r="G281" s="17"/>
      <c r="H281" s="18"/>
      <c r="I281" s="17"/>
      <c r="J281" s="18"/>
      <c r="K281" s="18"/>
      <c r="L281" s="18"/>
      <c r="M281" s="18"/>
      <c r="N281" s="18"/>
      <c r="O281" s="18"/>
      <c r="P281" s="17"/>
      <c r="Q281" s="17"/>
    </row>
    <row r="282" spans="1:17">
      <c r="A282" s="35">
        <f t="shared" si="16"/>
        <v>2018</v>
      </c>
      <c r="B282" s="19" t="str">
        <f t="shared" si="19"/>
        <v>Lundi</v>
      </c>
      <c r="C282" s="16">
        <f t="shared" si="18"/>
        <v>41919</v>
      </c>
      <c r="D282" s="15">
        <f t="shared" si="17"/>
        <v>0</v>
      </c>
      <c r="E282" s="24">
        <f>IF(COUNTIF(Données!E292:E304,C282)&gt;=1,0,VLOOKUP(B282,Horaires,2,0))</f>
        <v>0.32291666666666669</v>
      </c>
      <c r="F282" s="17"/>
      <c r="G282" s="17"/>
      <c r="H282" s="18"/>
      <c r="I282" s="17"/>
      <c r="J282" s="18"/>
      <c r="K282" s="18"/>
      <c r="L282" s="18"/>
      <c r="M282" s="18"/>
      <c r="N282" s="18"/>
      <c r="O282" s="18"/>
      <c r="P282" s="17"/>
      <c r="Q282" s="17"/>
    </row>
    <row r="283" spans="1:17">
      <c r="A283" s="35">
        <f t="shared" si="16"/>
        <v>2018</v>
      </c>
      <c r="B283" s="19" t="str">
        <f t="shared" si="19"/>
        <v>Mardi</v>
      </c>
      <c r="C283" s="16">
        <f t="shared" si="18"/>
        <v>41920</v>
      </c>
      <c r="D283" s="15">
        <f t="shared" si="17"/>
        <v>0</v>
      </c>
      <c r="E283" s="24">
        <f>IF(COUNTIF(Données!E293:E305,C283)&gt;=1,0,VLOOKUP(B283,Horaires,2,0))</f>
        <v>0.32291666666666669</v>
      </c>
      <c r="F283" s="17"/>
      <c r="G283" s="17"/>
      <c r="H283" s="18"/>
      <c r="I283" s="17"/>
      <c r="J283" s="18"/>
      <c r="K283" s="18"/>
      <c r="L283" s="18"/>
      <c r="M283" s="18"/>
      <c r="N283" s="18"/>
      <c r="O283" s="18"/>
      <c r="P283" s="17"/>
      <c r="Q283" s="17"/>
    </row>
    <row r="284" spans="1:17">
      <c r="A284" s="35">
        <f t="shared" si="16"/>
        <v>2018</v>
      </c>
      <c r="B284" s="19" t="str">
        <f t="shared" si="19"/>
        <v>Mercredi</v>
      </c>
      <c r="C284" s="16">
        <f t="shared" si="18"/>
        <v>41921</v>
      </c>
      <c r="D284" s="15">
        <f t="shared" si="17"/>
        <v>0</v>
      </c>
      <c r="E284" s="24">
        <f>IF(COUNTIF(Données!E294:E306,C284)&gt;=1,0,VLOOKUP(B284,Horaires,2,0))</f>
        <v>0.32291666666666669</v>
      </c>
      <c r="F284" s="17"/>
      <c r="G284" s="17"/>
      <c r="H284" s="18"/>
      <c r="I284" s="17"/>
      <c r="J284" s="18"/>
      <c r="K284" s="18"/>
      <c r="L284" s="18"/>
      <c r="M284" s="18"/>
      <c r="N284" s="18"/>
      <c r="O284" s="18"/>
      <c r="P284" s="17"/>
      <c r="Q284" s="17"/>
    </row>
    <row r="285" spans="1:17">
      <c r="A285" s="35">
        <f t="shared" si="16"/>
        <v>2018</v>
      </c>
      <c r="B285" s="19" t="str">
        <f t="shared" si="19"/>
        <v>Jeudi</v>
      </c>
      <c r="C285" s="16">
        <f t="shared" si="18"/>
        <v>41922</v>
      </c>
      <c r="D285" s="15">
        <f t="shared" si="17"/>
        <v>0</v>
      </c>
      <c r="E285" s="24">
        <f>IF(COUNTIF(Données!E295:E307,C285)&gt;=1,0,VLOOKUP(B285,Horaires,2,0))</f>
        <v>0.32291666666666669</v>
      </c>
      <c r="F285" s="17"/>
      <c r="G285" s="17"/>
      <c r="H285" s="18"/>
      <c r="I285" s="17"/>
      <c r="J285" s="18"/>
      <c r="K285" s="18"/>
      <c r="L285" s="18"/>
      <c r="M285" s="18"/>
      <c r="N285" s="18"/>
      <c r="O285" s="18"/>
      <c r="P285" s="17"/>
      <c r="Q285" s="17"/>
    </row>
    <row r="286" spans="1:17">
      <c r="A286" s="35">
        <f t="shared" si="16"/>
        <v>2018</v>
      </c>
      <c r="B286" s="19" t="str">
        <f t="shared" si="19"/>
        <v>Vendredi</v>
      </c>
      <c r="C286" s="16">
        <f t="shared" si="18"/>
        <v>41923</v>
      </c>
      <c r="D286" s="15">
        <f t="shared" si="17"/>
        <v>0</v>
      </c>
      <c r="E286" s="24">
        <f>IF(COUNTIF(Données!E296:E308,C286)&gt;=1,0,VLOOKUP(B286,Horaires,2,0))</f>
        <v>0.16666666666666666</v>
      </c>
      <c r="F286" s="17"/>
      <c r="G286" s="17"/>
      <c r="H286" s="18"/>
      <c r="I286" s="17"/>
      <c r="J286" s="18"/>
      <c r="K286" s="18"/>
      <c r="L286" s="18"/>
      <c r="M286" s="18"/>
      <c r="N286" s="18"/>
      <c r="O286" s="18"/>
      <c r="P286" s="17"/>
      <c r="Q286" s="17"/>
    </row>
    <row r="287" spans="1:17">
      <c r="A287" s="35">
        <f t="shared" si="16"/>
        <v>2018</v>
      </c>
      <c r="B287" s="19" t="str">
        <f t="shared" si="19"/>
        <v>Samedi</v>
      </c>
      <c r="C287" s="16">
        <f t="shared" si="18"/>
        <v>41924</v>
      </c>
      <c r="D287" s="15">
        <f t="shared" si="17"/>
        <v>0</v>
      </c>
      <c r="E287" s="24">
        <f>IF(COUNTIF(Données!E297:E309,C287)&gt;=1,0,VLOOKUP(B287,Horaires,2,0))</f>
        <v>0</v>
      </c>
      <c r="F287" s="17"/>
      <c r="G287" s="17"/>
      <c r="H287" s="18"/>
      <c r="I287" s="17"/>
      <c r="J287" s="18"/>
      <c r="K287" s="18"/>
      <c r="L287" s="18"/>
      <c r="M287" s="18"/>
      <c r="N287" s="18"/>
      <c r="O287" s="18"/>
      <c r="P287" s="17"/>
      <c r="Q287" s="17"/>
    </row>
    <row r="288" spans="1:17">
      <c r="A288" s="35">
        <f t="shared" si="16"/>
        <v>2018</v>
      </c>
      <c r="B288" s="19" t="str">
        <f t="shared" si="19"/>
        <v>Dimanche</v>
      </c>
      <c r="C288" s="16">
        <f t="shared" si="18"/>
        <v>41925</v>
      </c>
      <c r="D288" s="15">
        <f t="shared" si="17"/>
        <v>0</v>
      </c>
      <c r="E288" s="24">
        <f>IF(COUNTIF(Données!E298:E310,C288)&gt;=1,0,VLOOKUP(B288,Horaires,2,0))</f>
        <v>0</v>
      </c>
      <c r="F288" s="17"/>
      <c r="G288" s="17"/>
      <c r="H288" s="18"/>
      <c r="I288" s="17"/>
      <c r="J288" s="18"/>
      <c r="K288" s="18"/>
      <c r="L288" s="18"/>
      <c r="M288" s="18"/>
      <c r="N288" s="18"/>
      <c r="O288" s="18"/>
      <c r="P288" s="17"/>
      <c r="Q288" s="17"/>
    </row>
    <row r="289" spans="1:18">
      <c r="A289" s="35">
        <f t="shared" si="16"/>
        <v>2018</v>
      </c>
      <c r="B289" s="19" t="str">
        <f t="shared" si="19"/>
        <v>Lundi</v>
      </c>
      <c r="C289" s="16">
        <f t="shared" si="18"/>
        <v>41926</v>
      </c>
      <c r="D289" s="15">
        <f t="shared" si="17"/>
        <v>0</v>
      </c>
      <c r="E289" s="24">
        <f>IF(COUNTIF(Données!E299:E311,C289)&gt;=1,0,VLOOKUP(B289,Horaires,2,0))</f>
        <v>0.32291666666666669</v>
      </c>
      <c r="F289" s="17"/>
      <c r="G289" s="17"/>
      <c r="H289" s="18"/>
      <c r="I289" s="17"/>
      <c r="J289" s="18"/>
      <c r="K289" s="18"/>
      <c r="L289" s="18"/>
      <c r="M289" s="18"/>
      <c r="N289" s="18"/>
      <c r="O289" s="18"/>
      <c r="P289" s="17"/>
      <c r="Q289" s="17"/>
    </row>
    <row r="290" spans="1:18">
      <c r="A290" s="35">
        <f t="shared" si="16"/>
        <v>2018</v>
      </c>
      <c r="B290" s="19" t="str">
        <f t="shared" si="19"/>
        <v>Mardi</v>
      </c>
      <c r="C290" s="16">
        <f t="shared" si="18"/>
        <v>41927</v>
      </c>
      <c r="D290" s="15">
        <f t="shared" si="17"/>
        <v>0</v>
      </c>
      <c r="E290" s="24">
        <f>IF(COUNTIF(Données!E300:E312,C290)&gt;=1,0,VLOOKUP(B290,Horaires,2,0))</f>
        <v>0.32291666666666669</v>
      </c>
      <c r="F290" s="17"/>
      <c r="G290" s="17"/>
      <c r="H290" s="18"/>
      <c r="I290" s="17"/>
      <c r="J290" s="18"/>
      <c r="K290" s="18"/>
      <c r="L290" s="18"/>
      <c r="M290" s="18"/>
      <c r="N290" s="18"/>
      <c r="O290" s="18"/>
      <c r="P290" s="17"/>
      <c r="Q290" s="17"/>
    </row>
    <row r="291" spans="1:18">
      <c r="A291" s="35">
        <f t="shared" si="16"/>
        <v>2018</v>
      </c>
      <c r="B291" s="19" t="str">
        <f t="shared" si="19"/>
        <v>Mercredi</v>
      </c>
      <c r="C291" s="16">
        <f t="shared" si="18"/>
        <v>41928</v>
      </c>
      <c r="D291" s="15">
        <f t="shared" si="17"/>
        <v>0</v>
      </c>
      <c r="E291" s="24">
        <f>IF(COUNTIF(Données!E301:E313,C291)&gt;=1,0,VLOOKUP(B291,Horaires,2,0))</f>
        <v>0.32291666666666669</v>
      </c>
      <c r="F291" s="17"/>
      <c r="G291" s="17"/>
      <c r="H291" s="18"/>
      <c r="I291" s="17"/>
      <c r="J291" s="18"/>
      <c r="K291" s="18"/>
      <c r="L291" s="18"/>
      <c r="M291" s="18"/>
      <c r="N291" s="18"/>
      <c r="O291" s="18"/>
      <c r="P291" s="17"/>
      <c r="Q291" s="17"/>
    </row>
    <row r="292" spans="1:18">
      <c r="A292" s="35">
        <f t="shared" si="16"/>
        <v>2018</v>
      </c>
      <c r="B292" s="19" t="str">
        <f t="shared" si="19"/>
        <v>Jeudi</v>
      </c>
      <c r="C292" s="16">
        <f t="shared" si="18"/>
        <v>41929</v>
      </c>
      <c r="D292" s="15">
        <f t="shared" si="17"/>
        <v>0</v>
      </c>
      <c r="E292" s="24">
        <f>IF(COUNTIF(Données!E302:E314,C292)&gt;=1,0,VLOOKUP(B292,Horaires,2,0))</f>
        <v>0.32291666666666669</v>
      </c>
      <c r="F292" s="17"/>
      <c r="G292" s="17"/>
      <c r="H292" s="18"/>
      <c r="I292" s="17"/>
      <c r="J292" s="18"/>
      <c r="K292" s="18"/>
      <c r="L292" s="18"/>
      <c r="M292" s="18"/>
      <c r="N292" s="18"/>
      <c r="O292" s="18"/>
      <c r="P292" s="17"/>
      <c r="Q292" s="17"/>
    </row>
    <row r="293" spans="1:18">
      <c r="A293" s="35">
        <f t="shared" si="16"/>
        <v>2018</v>
      </c>
      <c r="B293" s="19" t="str">
        <f t="shared" si="19"/>
        <v>Vendredi</v>
      </c>
      <c r="C293" s="16">
        <f t="shared" si="18"/>
        <v>41930</v>
      </c>
      <c r="D293" s="15">
        <f t="shared" si="17"/>
        <v>0</v>
      </c>
      <c r="E293" s="24">
        <f>IF(COUNTIF(Données!E303:E315,C293)&gt;=1,0,VLOOKUP(B293,Horaires,2,0))</f>
        <v>0.16666666666666666</v>
      </c>
      <c r="F293" s="17"/>
      <c r="G293" s="17"/>
      <c r="H293" s="18"/>
      <c r="I293" s="17"/>
      <c r="J293" s="18"/>
      <c r="K293" s="18"/>
      <c r="L293" s="18"/>
      <c r="M293" s="18"/>
      <c r="N293" s="18"/>
      <c r="O293" s="18"/>
      <c r="P293" s="17"/>
      <c r="Q293" s="17"/>
    </row>
    <row r="294" spans="1:18">
      <c r="A294" s="35">
        <f t="shared" si="16"/>
        <v>2018</v>
      </c>
      <c r="B294" s="19" t="str">
        <f t="shared" si="19"/>
        <v>Samedi</v>
      </c>
      <c r="C294" s="16">
        <f t="shared" si="18"/>
        <v>41931</v>
      </c>
      <c r="D294" s="15">
        <f t="shared" si="17"/>
        <v>0</v>
      </c>
      <c r="E294" s="24">
        <f>IF(COUNTIF(Données!E304:E316,C294)&gt;=1,0,VLOOKUP(B294,Horaires,2,0))</f>
        <v>0</v>
      </c>
      <c r="F294" s="17"/>
      <c r="G294" s="17"/>
      <c r="H294" s="18"/>
      <c r="I294" s="17"/>
      <c r="J294" s="18"/>
      <c r="K294" s="18"/>
      <c r="L294" s="18"/>
      <c r="M294" s="18"/>
      <c r="N294" s="18"/>
      <c r="O294" s="18"/>
      <c r="P294" s="17"/>
      <c r="Q294" s="17"/>
    </row>
    <row r="295" spans="1:18">
      <c r="A295" s="35">
        <f t="shared" si="16"/>
        <v>2018</v>
      </c>
      <c r="B295" s="19" t="str">
        <f t="shared" si="19"/>
        <v>Dimanche</v>
      </c>
      <c r="C295" s="16">
        <f t="shared" si="18"/>
        <v>41932</v>
      </c>
      <c r="D295" s="15">
        <f t="shared" si="17"/>
        <v>0</v>
      </c>
      <c r="E295" s="24">
        <f>IF(COUNTIF(Données!E305:E317,C295)&gt;=1,0,VLOOKUP(B295,Horaires,2,0))</f>
        <v>0</v>
      </c>
      <c r="F295" s="17"/>
      <c r="G295" s="17"/>
      <c r="H295" s="18"/>
      <c r="I295" s="17"/>
      <c r="J295" s="18"/>
      <c r="K295" s="18"/>
      <c r="L295" s="18"/>
      <c r="M295" s="18"/>
      <c r="N295" s="18"/>
      <c r="O295" s="18"/>
      <c r="P295" s="17"/>
      <c r="Q295" s="17"/>
    </row>
    <row r="296" spans="1:18">
      <c r="A296" s="35">
        <f t="shared" si="16"/>
        <v>2018</v>
      </c>
      <c r="B296" s="19" t="str">
        <f t="shared" si="19"/>
        <v>Lundi</v>
      </c>
      <c r="C296" s="16">
        <f t="shared" si="18"/>
        <v>41933</v>
      </c>
      <c r="D296" s="15">
        <f t="shared" si="17"/>
        <v>0</v>
      </c>
      <c r="E296" s="24">
        <f>IF(COUNTIF(Données!E306:E318,C296)&gt;=1,0,VLOOKUP(B296,Horaires,2,0))</f>
        <v>0.32291666666666669</v>
      </c>
      <c r="F296" s="17"/>
      <c r="G296" s="17"/>
      <c r="H296" s="18"/>
      <c r="I296" s="17"/>
      <c r="J296" s="18"/>
      <c r="K296" s="18"/>
      <c r="L296" s="18"/>
      <c r="M296" s="18"/>
      <c r="N296" s="18"/>
      <c r="O296" s="18"/>
      <c r="P296" s="17"/>
      <c r="Q296" s="17"/>
    </row>
    <row r="297" spans="1:18">
      <c r="A297" s="35">
        <f t="shared" si="16"/>
        <v>2018</v>
      </c>
      <c r="B297" s="19" t="str">
        <f t="shared" si="19"/>
        <v>Mardi</v>
      </c>
      <c r="C297" s="16">
        <f t="shared" si="18"/>
        <v>41934</v>
      </c>
      <c r="D297" s="15">
        <f t="shared" si="17"/>
        <v>0</v>
      </c>
      <c r="E297" s="24">
        <f>IF(COUNTIF(Données!E307:E319,C297)&gt;=1,0,VLOOKUP(B297,Horaires,2,0))</f>
        <v>0.32291666666666669</v>
      </c>
      <c r="F297" s="17"/>
      <c r="G297" s="17"/>
      <c r="H297" s="18"/>
      <c r="I297" s="17"/>
      <c r="J297" s="18"/>
      <c r="K297" s="18"/>
      <c r="L297" s="18"/>
      <c r="M297" s="18"/>
      <c r="N297" s="18"/>
      <c r="O297" s="18"/>
      <c r="P297" s="17"/>
      <c r="Q297" s="17"/>
    </row>
    <row r="298" spans="1:18">
      <c r="A298" s="35">
        <f t="shared" si="16"/>
        <v>2018</v>
      </c>
      <c r="B298" s="19" t="str">
        <f t="shared" si="19"/>
        <v>Mercredi</v>
      </c>
      <c r="C298" s="16">
        <f t="shared" si="18"/>
        <v>41935</v>
      </c>
      <c r="D298" s="15">
        <f t="shared" si="17"/>
        <v>0</v>
      </c>
      <c r="E298" s="24">
        <f>IF(COUNTIF(Données!E308:E320,C298)&gt;=1,0,VLOOKUP(B298,Horaires,2,0))</f>
        <v>0.32291666666666669</v>
      </c>
      <c r="F298" s="17"/>
      <c r="G298" s="17"/>
      <c r="H298" s="18"/>
      <c r="I298" s="17"/>
      <c r="J298" s="18"/>
      <c r="K298" s="18"/>
      <c r="L298" s="18"/>
      <c r="M298" s="18"/>
      <c r="N298" s="18"/>
      <c r="O298" s="18"/>
      <c r="P298" s="17"/>
      <c r="Q298" s="17"/>
    </row>
    <row r="299" spans="1:18">
      <c r="A299" s="35">
        <f t="shared" si="16"/>
        <v>2018</v>
      </c>
      <c r="B299" s="19" t="str">
        <f t="shared" si="19"/>
        <v>Jeudi</v>
      </c>
      <c r="C299" s="16">
        <f t="shared" si="18"/>
        <v>41936</v>
      </c>
      <c r="D299" s="15">
        <f t="shared" si="17"/>
        <v>0</v>
      </c>
      <c r="E299" s="24">
        <f>IF(COUNTIF(Données!E309:E321,C299)&gt;=1,0,VLOOKUP(B299,Horaires,2,0))</f>
        <v>0.32291666666666669</v>
      </c>
      <c r="F299" s="17"/>
      <c r="G299" s="17"/>
      <c r="H299" s="18"/>
      <c r="I299" s="17"/>
      <c r="J299" s="18"/>
      <c r="K299" s="18"/>
      <c r="L299" s="18"/>
      <c r="M299" s="18"/>
      <c r="N299" s="18"/>
      <c r="O299" s="18"/>
      <c r="P299" s="17"/>
      <c r="Q299" s="17"/>
    </row>
    <row r="300" spans="1:18">
      <c r="A300" s="35">
        <f t="shared" si="16"/>
        <v>2018</v>
      </c>
      <c r="B300" s="19" t="str">
        <f t="shared" si="19"/>
        <v>Vendredi</v>
      </c>
      <c r="C300" s="16">
        <f t="shared" si="18"/>
        <v>41937</v>
      </c>
      <c r="D300" s="15">
        <f t="shared" si="17"/>
        <v>0</v>
      </c>
      <c r="E300" s="24">
        <f>IF(COUNTIF(Données!E310:E322,C300)&gt;=1,0,VLOOKUP(B300,Horaires,2,0))</f>
        <v>0.16666666666666666</v>
      </c>
      <c r="F300" s="17"/>
      <c r="G300" s="17"/>
      <c r="H300" s="18"/>
      <c r="I300" s="17"/>
      <c r="J300" s="18"/>
      <c r="K300" s="18"/>
      <c r="L300" s="18"/>
      <c r="M300" s="18"/>
      <c r="N300" s="18"/>
      <c r="O300" s="18"/>
      <c r="P300" s="17"/>
      <c r="Q300" s="17"/>
    </row>
    <row r="301" spans="1:18">
      <c r="A301" s="35">
        <f t="shared" si="16"/>
        <v>2018</v>
      </c>
      <c r="B301" s="19" t="str">
        <f t="shared" si="19"/>
        <v>Samedi</v>
      </c>
      <c r="C301" s="16">
        <f t="shared" si="18"/>
        <v>41938</v>
      </c>
      <c r="D301" s="15">
        <f t="shared" si="17"/>
        <v>0</v>
      </c>
      <c r="E301" s="24">
        <f>IF(COUNTIF(Données!E311:E323,C301)&gt;=1,0,VLOOKUP(B301,Horaires,2,0))</f>
        <v>0</v>
      </c>
      <c r="F301" s="17"/>
      <c r="G301" s="17"/>
      <c r="H301" s="18"/>
      <c r="I301" s="17"/>
      <c r="J301" s="18"/>
      <c r="K301" s="18"/>
      <c r="L301" s="18"/>
      <c r="M301" s="18"/>
      <c r="N301" s="18"/>
      <c r="O301" s="18"/>
      <c r="P301" s="17"/>
      <c r="Q301" s="17"/>
    </row>
    <row r="302" spans="1:18">
      <c r="A302" s="35">
        <f t="shared" si="16"/>
        <v>2018</v>
      </c>
      <c r="B302" s="19" t="str">
        <f t="shared" si="19"/>
        <v>Dimanche</v>
      </c>
      <c r="C302" s="16">
        <f t="shared" si="18"/>
        <v>41939</v>
      </c>
      <c r="D302" s="15">
        <f t="shared" si="17"/>
        <v>0</v>
      </c>
      <c r="E302" s="24">
        <f>IF(COUNTIF(Données!E312:E324,C302)&gt;=1,0,VLOOKUP(B302,Horaires,2,0))</f>
        <v>0</v>
      </c>
      <c r="F302" s="17"/>
      <c r="G302" s="17"/>
      <c r="H302" s="18"/>
      <c r="I302" s="17"/>
      <c r="J302" s="18"/>
      <c r="K302" s="18"/>
      <c r="L302" s="18"/>
      <c r="M302" s="18"/>
      <c r="N302" s="18"/>
      <c r="O302" s="18"/>
      <c r="P302" s="17"/>
      <c r="Q302" s="17"/>
    </row>
    <row r="303" spans="1:18">
      <c r="A303" s="35">
        <f t="shared" si="16"/>
        <v>2018</v>
      </c>
      <c r="B303" s="19" t="str">
        <f t="shared" si="19"/>
        <v>Lundi</v>
      </c>
      <c r="C303" s="16">
        <f t="shared" si="18"/>
        <v>41940</v>
      </c>
      <c r="D303" s="15">
        <f t="shared" si="17"/>
        <v>0</v>
      </c>
      <c r="E303" s="24">
        <f>IF(COUNTIF(Données!E313:E325,C303)&gt;=1,0,VLOOKUP(B303,Horaires,2,0))</f>
        <v>0.32291666666666669</v>
      </c>
      <c r="F303" s="17"/>
      <c r="G303" s="17"/>
      <c r="H303" s="18"/>
      <c r="I303" s="17"/>
      <c r="J303" s="18"/>
      <c r="K303" s="18"/>
      <c r="L303" s="18"/>
      <c r="M303" s="18"/>
      <c r="N303" s="18"/>
      <c r="O303" s="18"/>
      <c r="P303" s="17"/>
      <c r="Q303" s="17"/>
      <c r="R303" s="34" t="s">
        <v>42</v>
      </c>
    </row>
    <row r="304" spans="1:18">
      <c r="A304" s="35">
        <f t="shared" si="16"/>
        <v>2018</v>
      </c>
      <c r="B304" s="19" t="str">
        <f t="shared" si="19"/>
        <v>Mardi</v>
      </c>
      <c r="C304" s="16">
        <f t="shared" si="18"/>
        <v>41941</v>
      </c>
      <c r="D304" s="15">
        <f t="shared" si="17"/>
        <v>0</v>
      </c>
      <c r="E304" s="24">
        <f>IF(COUNTIF(Données!E314:E326,C304)&gt;=1,0,VLOOKUP(B304,Horaires,2,0))</f>
        <v>0.32291666666666669</v>
      </c>
      <c r="F304" s="17"/>
      <c r="G304" s="17"/>
      <c r="H304" s="18"/>
      <c r="I304" s="17"/>
      <c r="J304" s="18"/>
      <c r="K304" s="18"/>
      <c r="L304" s="18"/>
      <c r="M304" s="18"/>
      <c r="N304" s="18"/>
      <c r="O304" s="18"/>
      <c r="P304" s="17"/>
      <c r="Q304" s="17"/>
    </row>
    <row r="305" spans="1:17">
      <c r="A305" s="35">
        <f t="shared" si="16"/>
        <v>2018</v>
      </c>
      <c r="B305" s="19" t="str">
        <f t="shared" si="19"/>
        <v>Mercredi</v>
      </c>
      <c r="C305" s="16">
        <f t="shared" si="18"/>
        <v>41942</v>
      </c>
      <c r="D305" s="15">
        <f t="shared" si="17"/>
        <v>0</v>
      </c>
      <c r="E305" s="24">
        <f>IF(COUNTIF(Données!E315:E327,C305)&gt;=1,0,VLOOKUP(B305,Horaires,2,0))</f>
        <v>0.32291666666666669</v>
      </c>
      <c r="F305" s="17"/>
      <c r="G305" s="17"/>
      <c r="H305" s="18"/>
      <c r="I305" s="17"/>
      <c r="J305" s="18"/>
      <c r="K305" s="18"/>
      <c r="L305" s="18"/>
      <c r="M305" s="18"/>
      <c r="N305" s="18"/>
      <c r="O305" s="18"/>
      <c r="P305" s="17"/>
      <c r="Q305" s="17"/>
    </row>
    <row r="306" spans="1:17">
      <c r="A306" s="35">
        <f t="shared" si="16"/>
        <v>2018</v>
      </c>
      <c r="B306" s="19" t="str">
        <f t="shared" si="19"/>
        <v>Jeudi</v>
      </c>
      <c r="C306" s="16">
        <f t="shared" si="18"/>
        <v>41943</v>
      </c>
      <c r="D306" s="15">
        <f t="shared" si="17"/>
        <v>0</v>
      </c>
      <c r="E306" s="24">
        <f>IF(COUNTIF(Données!E316:E328,C306)&gt;=1,0,VLOOKUP(B306,Horaires,2,0))</f>
        <v>0.32291666666666669</v>
      </c>
      <c r="F306" s="17"/>
      <c r="G306" s="17"/>
      <c r="H306" s="18"/>
      <c r="I306" s="17"/>
      <c r="J306" s="18"/>
      <c r="K306" s="18"/>
      <c r="L306" s="18"/>
      <c r="M306" s="18"/>
      <c r="N306" s="18"/>
      <c r="O306" s="18"/>
      <c r="P306" s="17"/>
      <c r="Q306" s="17"/>
    </row>
    <row r="307" spans="1:17">
      <c r="A307" s="35">
        <f t="shared" si="16"/>
        <v>2018</v>
      </c>
      <c r="B307" s="19" t="str">
        <f t="shared" si="19"/>
        <v>Vendredi</v>
      </c>
      <c r="C307" s="16">
        <f t="shared" si="18"/>
        <v>41944</v>
      </c>
      <c r="D307" s="15">
        <f t="shared" si="17"/>
        <v>0</v>
      </c>
      <c r="E307" s="24">
        <f>IF(COUNTIF(Données!E317:E329,C307)&gt;=1,0,VLOOKUP(B307,Horaires,2,0))</f>
        <v>0.16666666666666666</v>
      </c>
      <c r="F307" s="17"/>
      <c r="G307" s="17"/>
      <c r="H307" s="18"/>
      <c r="I307" s="17"/>
      <c r="J307" s="18"/>
      <c r="K307" s="18"/>
      <c r="L307" s="18"/>
      <c r="M307" s="18"/>
      <c r="N307" s="18"/>
      <c r="O307" s="18"/>
      <c r="P307" s="17"/>
      <c r="Q307" s="17"/>
    </row>
    <row r="308" spans="1:17">
      <c r="A308" s="35">
        <f t="shared" si="16"/>
        <v>2018</v>
      </c>
      <c r="B308" s="19" t="str">
        <f t="shared" si="19"/>
        <v>Samedi</v>
      </c>
      <c r="C308" s="16">
        <f t="shared" si="18"/>
        <v>41945</v>
      </c>
      <c r="D308" s="15">
        <f t="shared" si="17"/>
        <v>0</v>
      </c>
      <c r="E308" s="24">
        <f>IF(COUNTIF(Données!E318:E330,C308)&gt;=1,0,VLOOKUP(B308,Horaires,2,0))</f>
        <v>0</v>
      </c>
      <c r="F308" s="17"/>
      <c r="G308" s="17"/>
      <c r="H308" s="18"/>
      <c r="I308" s="17"/>
      <c r="J308" s="18"/>
      <c r="K308" s="18"/>
      <c r="L308" s="18"/>
      <c r="M308" s="18"/>
      <c r="N308" s="18"/>
      <c r="O308" s="18"/>
      <c r="P308" s="17"/>
      <c r="Q308" s="17"/>
    </row>
    <row r="309" spans="1:17">
      <c r="A309" s="35">
        <f t="shared" si="16"/>
        <v>2018</v>
      </c>
      <c r="B309" s="19" t="str">
        <f t="shared" si="19"/>
        <v>Dimanche</v>
      </c>
      <c r="C309" s="16">
        <f t="shared" si="18"/>
        <v>41946</v>
      </c>
      <c r="D309" s="15">
        <f t="shared" si="17"/>
        <v>0</v>
      </c>
      <c r="E309" s="24">
        <f>IF(COUNTIF(Données!E319:E331,C309)&gt;=1,0,VLOOKUP(B309,Horaires,2,0))</f>
        <v>0</v>
      </c>
      <c r="F309" s="17"/>
      <c r="G309" s="17"/>
      <c r="H309" s="18"/>
      <c r="I309" s="17"/>
      <c r="J309" s="18"/>
      <c r="K309" s="18"/>
      <c r="L309" s="18"/>
      <c r="M309" s="18"/>
      <c r="N309" s="18"/>
      <c r="O309" s="18"/>
      <c r="P309" s="17"/>
      <c r="Q309" s="17"/>
    </row>
    <row r="310" spans="1:17">
      <c r="A310" s="35">
        <f t="shared" si="16"/>
        <v>2018</v>
      </c>
      <c r="B310" s="19" t="str">
        <f t="shared" si="19"/>
        <v>Lundi</v>
      </c>
      <c r="C310" s="16">
        <f t="shared" si="18"/>
        <v>41947</v>
      </c>
      <c r="D310" s="15">
        <f t="shared" si="17"/>
        <v>0</v>
      </c>
      <c r="E310" s="24">
        <f>IF(COUNTIF(Données!E320:E332,C310)&gt;=1,0,VLOOKUP(B310,Horaires,2,0))</f>
        <v>0.32291666666666669</v>
      </c>
      <c r="F310" s="17"/>
      <c r="G310" s="17"/>
      <c r="H310" s="18"/>
      <c r="I310" s="17"/>
      <c r="J310" s="18"/>
      <c r="K310" s="18"/>
      <c r="L310" s="18"/>
      <c r="M310" s="18"/>
      <c r="N310" s="18"/>
      <c r="O310" s="18"/>
      <c r="P310" s="17"/>
      <c r="Q310" s="17"/>
    </row>
    <row r="311" spans="1:17">
      <c r="A311" s="35">
        <f t="shared" si="16"/>
        <v>2018</v>
      </c>
      <c r="B311" s="19" t="str">
        <f t="shared" si="19"/>
        <v>Mardi</v>
      </c>
      <c r="C311" s="16">
        <f t="shared" si="18"/>
        <v>41948</v>
      </c>
      <c r="D311" s="15">
        <f t="shared" si="17"/>
        <v>0</v>
      </c>
      <c r="E311" s="24">
        <f>IF(COUNTIF(Données!E321:E333,C311)&gt;=1,0,VLOOKUP(B311,Horaires,2,0))</f>
        <v>0.32291666666666669</v>
      </c>
      <c r="F311" s="17"/>
      <c r="G311" s="17"/>
      <c r="H311" s="18"/>
      <c r="I311" s="17"/>
      <c r="J311" s="18"/>
      <c r="K311" s="18"/>
      <c r="L311" s="18"/>
      <c r="M311" s="18"/>
      <c r="N311" s="18"/>
      <c r="O311" s="18"/>
      <c r="P311" s="17"/>
      <c r="Q311" s="17"/>
    </row>
    <row r="312" spans="1:17">
      <c r="A312" s="35">
        <f t="shared" si="16"/>
        <v>2018</v>
      </c>
      <c r="B312" s="19" t="str">
        <f t="shared" si="19"/>
        <v>Mercredi</v>
      </c>
      <c r="C312" s="16">
        <f t="shared" si="18"/>
        <v>41949</v>
      </c>
      <c r="D312" s="15">
        <f t="shared" si="17"/>
        <v>0</v>
      </c>
      <c r="E312" s="24">
        <f>IF(COUNTIF(Données!E322:E334,C312)&gt;=1,0,VLOOKUP(B312,Horaires,2,0))</f>
        <v>0.32291666666666669</v>
      </c>
      <c r="F312" s="17"/>
      <c r="G312" s="17"/>
      <c r="H312" s="18"/>
      <c r="I312" s="17"/>
      <c r="J312" s="18"/>
      <c r="K312" s="18"/>
      <c r="L312" s="18"/>
      <c r="M312" s="18"/>
      <c r="N312" s="18"/>
      <c r="O312" s="18"/>
      <c r="P312" s="17"/>
      <c r="Q312" s="17"/>
    </row>
    <row r="313" spans="1:17">
      <c r="A313" s="35">
        <f t="shared" si="16"/>
        <v>2018</v>
      </c>
      <c r="B313" s="19" t="str">
        <f t="shared" si="19"/>
        <v>Jeudi</v>
      </c>
      <c r="C313" s="16">
        <f t="shared" si="18"/>
        <v>41950</v>
      </c>
      <c r="D313" s="15">
        <f t="shared" si="17"/>
        <v>0</v>
      </c>
      <c r="E313" s="24">
        <f>IF(COUNTIF(Données!E323:E335,C313)&gt;=1,0,VLOOKUP(B313,Horaires,2,0))</f>
        <v>0.32291666666666669</v>
      </c>
      <c r="F313" s="17"/>
      <c r="G313" s="17"/>
      <c r="H313" s="18"/>
      <c r="I313" s="17"/>
      <c r="J313" s="18"/>
      <c r="K313" s="18"/>
      <c r="L313" s="18"/>
      <c r="M313" s="18"/>
      <c r="N313" s="18"/>
      <c r="O313" s="18"/>
      <c r="P313" s="17"/>
      <c r="Q313" s="17"/>
    </row>
    <row r="314" spans="1:17">
      <c r="A314" s="35">
        <f t="shared" si="16"/>
        <v>2018</v>
      </c>
      <c r="B314" s="19" t="str">
        <f t="shared" si="19"/>
        <v>Vendredi</v>
      </c>
      <c r="C314" s="16">
        <f t="shared" si="18"/>
        <v>41951</v>
      </c>
      <c r="D314" s="15">
        <f t="shared" si="17"/>
        <v>0</v>
      </c>
      <c r="E314" s="24">
        <f>IF(COUNTIF(Données!E324:E336,C314)&gt;=1,0,VLOOKUP(B314,Horaires,2,0))</f>
        <v>0.16666666666666666</v>
      </c>
      <c r="F314" s="17"/>
      <c r="G314" s="17"/>
      <c r="H314" s="18"/>
      <c r="I314" s="17"/>
      <c r="J314" s="18"/>
      <c r="K314" s="18"/>
      <c r="L314" s="18"/>
      <c r="M314" s="18"/>
      <c r="N314" s="18"/>
      <c r="O314" s="18"/>
      <c r="P314" s="17"/>
      <c r="Q314" s="17"/>
    </row>
    <row r="315" spans="1:17">
      <c r="A315" s="35">
        <f t="shared" si="16"/>
        <v>2018</v>
      </c>
      <c r="B315" s="19" t="str">
        <f t="shared" si="19"/>
        <v>Samedi</v>
      </c>
      <c r="C315" s="16">
        <f t="shared" si="18"/>
        <v>41952</v>
      </c>
      <c r="D315" s="15">
        <f t="shared" si="17"/>
        <v>0</v>
      </c>
      <c r="E315" s="24">
        <f>IF(COUNTIF(Données!E325:E337,C315)&gt;=1,0,VLOOKUP(B315,Horaires,2,0))</f>
        <v>0</v>
      </c>
      <c r="F315" s="17"/>
      <c r="G315" s="17"/>
      <c r="H315" s="18"/>
      <c r="I315" s="17"/>
      <c r="J315" s="18"/>
      <c r="K315" s="18"/>
      <c r="L315" s="18"/>
      <c r="M315" s="18"/>
      <c r="N315" s="18"/>
      <c r="O315" s="18"/>
      <c r="P315" s="17"/>
      <c r="Q315" s="17"/>
    </row>
    <row r="316" spans="1:17">
      <c r="A316" s="35">
        <f t="shared" si="16"/>
        <v>2018</v>
      </c>
      <c r="B316" s="19" t="str">
        <f t="shared" si="19"/>
        <v>Dimanche</v>
      </c>
      <c r="C316" s="16">
        <f t="shared" si="18"/>
        <v>41953</v>
      </c>
      <c r="D316" s="15">
        <f t="shared" si="17"/>
        <v>0</v>
      </c>
      <c r="E316" s="24">
        <f>IF(COUNTIF(Données!E326:E338,C316)&gt;=1,0,VLOOKUP(B316,Horaires,2,0))</f>
        <v>0</v>
      </c>
      <c r="F316" s="17"/>
      <c r="G316" s="17"/>
      <c r="H316" s="18"/>
      <c r="I316" s="17"/>
      <c r="J316" s="18"/>
      <c r="K316" s="18"/>
      <c r="L316" s="18"/>
      <c r="M316" s="18"/>
      <c r="N316" s="18"/>
      <c r="O316" s="18"/>
      <c r="P316" s="17"/>
      <c r="Q316" s="17"/>
    </row>
    <row r="317" spans="1:17">
      <c r="A317" s="35">
        <f t="shared" si="16"/>
        <v>2018</v>
      </c>
      <c r="B317" s="19" t="str">
        <f t="shared" si="19"/>
        <v>Lundi</v>
      </c>
      <c r="C317" s="16">
        <f t="shared" si="18"/>
        <v>41954</v>
      </c>
      <c r="D317" s="15">
        <f t="shared" si="17"/>
        <v>0</v>
      </c>
      <c r="E317" s="24">
        <f>IF(COUNTIF(Données!E327:E339,C317)&gt;=1,0,VLOOKUP(B317,Horaires,2,0))</f>
        <v>0.32291666666666669</v>
      </c>
      <c r="F317" s="17"/>
      <c r="G317" s="17"/>
      <c r="H317" s="18"/>
      <c r="I317" s="17"/>
      <c r="J317" s="18"/>
      <c r="K317" s="18"/>
      <c r="L317" s="18"/>
      <c r="M317" s="18"/>
      <c r="N317" s="18"/>
      <c r="O317" s="18"/>
      <c r="P317" s="17"/>
      <c r="Q317" s="17"/>
    </row>
    <row r="318" spans="1:17">
      <c r="A318" s="35">
        <f t="shared" si="16"/>
        <v>2018</v>
      </c>
      <c r="B318" s="19" t="str">
        <f t="shared" si="19"/>
        <v>Mardi</v>
      </c>
      <c r="C318" s="16">
        <f t="shared" si="18"/>
        <v>41955</v>
      </c>
      <c r="D318" s="15">
        <f t="shared" si="17"/>
        <v>0</v>
      </c>
      <c r="E318" s="24">
        <f>IF(COUNTIF(Données!E328:E340,C318)&gt;=1,0,VLOOKUP(B318,Horaires,2,0))</f>
        <v>0.32291666666666669</v>
      </c>
      <c r="F318" s="17"/>
      <c r="G318" s="17"/>
      <c r="H318" s="18"/>
      <c r="I318" s="17"/>
      <c r="J318" s="18"/>
      <c r="K318" s="18"/>
      <c r="L318" s="18"/>
      <c r="M318" s="18"/>
      <c r="N318" s="18"/>
      <c r="O318" s="18"/>
      <c r="P318" s="17"/>
      <c r="Q318" s="17"/>
    </row>
    <row r="319" spans="1:17">
      <c r="A319" s="35">
        <f t="shared" si="16"/>
        <v>2018</v>
      </c>
      <c r="B319" s="19" t="str">
        <f t="shared" si="19"/>
        <v>Mercredi</v>
      </c>
      <c r="C319" s="16">
        <f t="shared" si="18"/>
        <v>41956</v>
      </c>
      <c r="D319" s="15">
        <f t="shared" si="17"/>
        <v>0</v>
      </c>
      <c r="E319" s="24">
        <f>IF(COUNTIF(Données!E329:E341,C319)&gt;=1,0,VLOOKUP(B319,Horaires,2,0))</f>
        <v>0.32291666666666669</v>
      </c>
      <c r="F319" s="17"/>
      <c r="G319" s="17"/>
      <c r="H319" s="18"/>
      <c r="I319" s="17"/>
      <c r="J319" s="18"/>
      <c r="K319" s="18"/>
      <c r="L319" s="18"/>
      <c r="M319" s="18"/>
      <c r="N319" s="18"/>
      <c r="O319" s="18"/>
      <c r="P319" s="17"/>
      <c r="Q319" s="17"/>
    </row>
    <row r="320" spans="1:17">
      <c r="A320" s="35">
        <f t="shared" si="16"/>
        <v>2018</v>
      </c>
      <c r="B320" s="19" t="str">
        <f t="shared" si="19"/>
        <v>Jeudi</v>
      </c>
      <c r="C320" s="16">
        <f t="shared" si="18"/>
        <v>41957</v>
      </c>
      <c r="D320" s="15">
        <f t="shared" si="17"/>
        <v>0</v>
      </c>
      <c r="E320" s="24">
        <f>IF(COUNTIF(Données!E330:E342,C320)&gt;=1,0,VLOOKUP(B320,Horaires,2,0))</f>
        <v>0.32291666666666669</v>
      </c>
      <c r="F320" s="17"/>
      <c r="G320" s="17"/>
      <c r="H320" s="18"/>
      <c r="I320" s="17"/>
      <c r="J320" s="18"/>
      <c r="K320" s="18"/>
      <c r="L320" s="18"/>
      <c r="M320" s="18"/>
      <c r="N320" s="18"/>
      <c r="O320" s="18"/>
      <c r="P320" s="17"/>
      <c r="Q320" s="17"/>
    </row>
    <row r="321" spans="1:17">
      <c r="A321" s="35">
        <f t="shared" si="16"/>
        <v>2018</v>
      </c>
      <c r="B321" s="19" t="str">
        <f t="shared" si="19"/>
        <v>Vendredi</v>
      </c>
      <c r="C321" s="16">
        <f t="shared" si="18"/>
        <v>41958</v>
      </c>
      <c r="D321" s="15">
        <f t="shared" si="17"/>
        <v>0</v>
      </c>
      <c r="E321" s="24">
        <f>IF(COUNTIF(Données!E331:E343,C321)&gt;=1,0,VLOOKUP(B321,Horaires,2,0))</f>
        <v>0.16666666666666666</v>
      </c>
      <c r="F321" s="17"/>
      <c r="G321" s="17"/>
      <c r="H321" s="18"/>
      <c r="I321" s="17"/>
      <c r="J321" s="18"/>
      <c r="K321" s="18"/>
      <c r="L321" s="18"/>
      <c r="M321" s="18"/>
      <c r="N321" s="18"/>
      <c r="O321" s="18"/>
      <c r="P321" s="17"/>
      <c r="Q321" s="17"/>
    </row>
    <row r="322" spans="1:17">
      <c r="A322" s="35">
        <f t="shared" si="16"/>
        <v>2018</v>
      </c>
      <c r="B322" s="19" t="str">
        <f t="shared" si="19"/>
        <v>Samedi</v>
      </c>
      <c r="C322" s="16">
        <f t="shared" si="18"/>
        <v>41959</v>
      </c>
      <c r="D322" s="15">
        <f t="shared" si="17"/>
        <v>0</v>
      </c>
      <c r="E322" s="24">
        <f>IF(COUNTIF(Données!E332:E344,C322)&gt;=1,0,VLOOKUP(B322,Horaires,2,0))</f>
        <v>0</v>
      </c>
      <c r="F322" s="17"/>
      <c r="G322" s="17"/>
      <c r="H322" s="18"/>
      <c r="I322" s="17"/>
      <c r="J322" s="18"/>
      <c r="K322" s="18"/>
      <c r="L322" s="18"/>
      <c r="M322" s="18"/>
      <c r="N322" s="18"/>
      <c r="O322" s="18"/>
      <c r="P322" s="17"/>
      <c r="Q322" s="17"/>
    </row>
    <row r="323" spans="1:17">
      <c r="A323" s="35">
        <f t="shared" ref="A323:A366" si="20">YEAR(C323)</f>
        <v>2018</v>
      </c>
      <c r="B323" s="19" t="str">
        <f t="shared" si="19"/>
        <v>Dimanche</v>
      </c>
      <c r="C323" s="16">
        <f t="shared" si="18"/>
        <v>41960</v>
      </c>
      <c r="D323" s="15">
        <f t="shared" ref="D323:D386" si="21">IF(H323&lt;=0,0,1)</f>
        <v>0</v>
      </c>
      <c r="E323" s="24">
        <f>IF(COUNTIF(Données!E333:E345,C323)&gt;=1,0,VLOOKUP(B323,Horaires,2,0))</f>
        <v>0</v>
      </c>
      <c r="F323" s="17"/>
      <c r="G323" s="17"/>
      <c r="H323" s="18"/>
      <c r="I323" s="17"/>
      <c r="J323" s="18"/>
      <c r="K323" s="18"/>
      <c r="L323" s="18"/>
      <c r="M323" s="18"/>
      <c r="N323" s="18"/>
      <c r="O323" s="18"/>
      <c r="P323" s="17"/>
      <c r="Q323" s="17"/>
    </row>
    <row r="324" spans="1:17">
      <c r="A324" s="35">
        <f t="shared" si="20"/>
        <v>2018</v>
      </c>
      <c r="B324" s="19" t="str">
        <f t="shared" si="19"/>
        <v>Lundi</v>
      </c>
      <c r="C324" s="16">
        <f t="shared" ref="C324:C366" si="22">C323+1</f>
        <v>41961</v>
      </c>
      <c r="D324" s="15">
        <f t="shared" si="21"/>
        <v>0</v>
      </c>
      <c r="E324" s="24">
        <f>IF(COUNTIF(Données!E334:E346,C324)&gt;=1,0,VLOOKUP(B324,Horaires,2,0))</f>
        <v>0.32291666666666669</v>
      </c>
      <c r="F324" s="17"/>
      <c r="G324" s="17"/>
      <c r="H324" s="18"/>
      <c r="I324" s="17"/>
      <c r="J324" s="18"/>
      <c r="K324" s="18"/>
      <c r="L324" s="18"/>
      <c r="M324" s="18"/>
      <c r="N324" s="18"/>
      <c r="O324" s="18"/>
      <c r="P324" s="17"/>
      <c r="Q324" s="17"/>
    </row>
    <row r="325" spans="1:17">
      <c r="A325" s="35">
        <f t="shared" si="20"/>
        <v>2018</v>
      </c>
      <c r="B325" s="19" t="str">
        <f t="shared" si="19"/>
        <v>Mardi</v>
      </c>
      <c r="C325" s="16">
        <f t="shared" si="22"/>
        <v>41962</v>
      </c>
      <c r="D325" s="15">
        <f t="shared" si="21"/>
        <v>0</v>
      </c>
      <c r="E325" s="24">
        <f>IF(COUNTIF(Données!E335:E347,C325)&gt;=1,0,VLOOKUP(B325,Horaires,2,0))</f>
        <v>0.32291666666666669</v>
      </c>
      <c r="F325" s="17"/>
      <c r="G325" s="17"/>
      <c r="H325" s="18"/>
      <c r="I325" s="17"/>
      <c r="J325" s="18"/>
      <c r="K325" s="18"/>
      <c r="L325" s="18"/>
      <c r="M325" s="18"/>
      <c r="N325" s="18"/>
      <c r="O325" s="18"/>
      <c r="P325" s="17"/>
      <c r="Q325" s="17"/>
    </row>
    <row r="326" spans="1:17">
      <c r="A326" s="35">
        <f t="shared" si="20"/>
        <v>2018</v>
      </c>
      <c r="B326" s="19" t="str">
        <f t="shared" si="19"/>
        <v>Mercredi</v>
      </c>
      <c r="C326" s="16">
        <f t="shared" si="22"/>
        <v>41963</v>
      </c>
      <c r="D326" s="15">
        <f t="shared" si="21"/>
        <v>0</v>
      </c>
      <c r="E326" s="24">
        <f>IF(COUNTIF(Données!E336:E348,C326)&gt;=1,0,VLOOKUP(B326,Horaires,2,0))</f>
        <v>0.32291666666666669</v>
      </c>
      <c r="F326" s="17"/>
      <c r="G326" s="17"/>
      <c r="H326" s="18"/>
      <c r="I326" s="17"/>
      <c r="J326" s="18"/>
      <c r="K326" s="18"/>
      <c r="L326" s="18"/>
      <c r="M326" s="18"/>
      <c r="N326" s="18"/>
      <c r="O326" s="18"/>
      <c r="P326" s="17"/>
      <c r="Q326" s="17"/>
    </row>
    <row r="327" spans="1:17">
      <c r="A327" s="35">
        <f t="shared" si="20"/>
        <v>2018</v>
      </c>
      <c r="B327" s="19" t="str">
        <f t="shared" ref="B327:B390" si="23">CHOOSE(WEEKDAY(C327),"Dimanche","Lundi","Mardi","Mercredi","Jeudi","Vendredi","Samedi")</f>
        <v>Jeudi</v>
      </c>
      <c r="C327" s="16">
        <f t="shared" si="22"/>
        <v>41964</v>
      </c>
      <c r="D327" s="15">
        <f t="shared" si="21"/>
        <v>0</v>
      </c>
      <c r="E327" s="24">
        <f>IF(COUNTIF(Données!E337:E349,C327)&gt;=1,0,VLOOKUP(B327,Horaires,2,0))</f>
        <v>0.32291666666666669</v>
      </c>
      <c r="F327" s="17"/>
      <c r="G327" s="17"/>
      <c r="H327" s="18"/>
      <c r="I327" s="17"/>
      <c r="J327" s="18"/>
      <c r="K327" s="18"/>
      <c r="L327" s="18"/>
      <c r="M327" s="18"/>
      <c r="N327" s="18"/>
      <c r="O327" s="18"/>
      <c r="P327" s="17"/>
      <c r="Q327" s="17"/>
    </row>
    <row r="328" spans="1:17">
      <c r="A328" s="35">
        <f t="shared" si="20"/>
        <v>2018</v>
      </c>
      <c r="B328" s="19" t="str">
        <f t="shared" si="23"/>
        <v>Vendredi</v>
      </c>
      <c r="C328" s="16">
        <f t="shared" si="22"/>
        <v>41965</v>
      </c>
      <c r="D328" s="15">
        <f t="shared" si="21"/>
        <v>0</v>
      </c>
      <c r="E328" s="24">
        <f>IF(COUNTIF(Données!E338:E350,C328)&gt;=1,0,VLOOKUP(B328,Horaires,2,0))</f>
        <v>0.16666666666666666</v>
      </c>
      <c r="F328" s="17"/>
      <c r="G328" s="17"/>
      <c r="H328" s="18"/>
      <c r="I328" s="17"/>
      <c r="J328" s="18"/>
      <c r="K328" s="18"/>
      <c r="L328" s="18"/>
      <c r="M328" s="18"/>
      <c r="N328" s="18"/>
      <c r="O328" s="18"/>
      <c r="P328" s="17"/>
      <c r="Q328" s="17"/>
    </row>
    <row r="329" spans="1:17">
      <c r="A329" s="35">
        <f t="shared" si="20"/>
        <v>2018</v>
      </c>
      <c r="B329" s="19" t="str">
        <f t="shared" si="23"/>
        <v>Samedi</v>
      </c>
      <c r="C329" s="16">
        <f t="shared" si="22"/>
        <v>41966</v>
      </c>
      <c r="D329" s="15">
        <f t="shared" si="21"/>
        <v>0</v>
      </c>
      <c r="E329" s="24">
        <f>IF(COUNTIF(Données!E339:E351,C329)&gt;=1,0,VLOOKUP(B329,Horaires,2,0))</f>
        <v>0</v>
      </c>
      <c r="F329" s="17"/>
      <c r="G329" s="17"/>
      <c r="H329" s="18"/>
      <c r="I329" s="17"/>
      <c r="J329" s="18"/>
      <c r="K329" s="18"/>
      <c r="L329" s="18"/>
      <c r="M329" s="18"/>
      <c r="N329" s="18"/>
      <c r="O329" s="18"/>
      <c r="P329" s="17"/>
      <c r="Q329" s="17"/>
    </row>
    <row r="330" spans="1:17">
      <c r="A330" s="35">
        <f t="shared" si="20"/>
        <v>2018</v>
      </c>
      <c r="B330" s="19" t="str">
        <f t="shared" si="23"/>
        <v>Dimanche</v>
      </c>
      <c r="C330" s="16">
        <f t="shared" si="22"/>
        <v>41967</v>
      </c>
      <c r="D330" s="15">
        <f t="shared" si="21"/>
        <v>0</v>
      </c>
      <c r="E330" s="24">
        <f>IF(COUNTIF(Données!E340:E352,C330)&gt;=1,0,VLOOKUP(B330,Horaires,2,0))</f>
        <v>0</v>
      </c>
      <c r="F330" s="17"/>
      <c r="G330" s="17"/>
      <c r="H330" s="18"/>
      <c r="I330" s="17"/>
      <c r="J330" s="18"/>
      <c r="K330" s="18"/>
      <c r="L330" s="18"/>
      <c r="M330" s="18"/>
      <c r="N330" s="18"/>
      <c r="O330" s="18"/>
      <c r="P330" s="17"/>
      <c r="Q330" s="17"/>
    </row>
    <row r="331" spans="1:17">
      <c r="A331" s="35">
        <f t="shared" si="20"/>
        <v>2018</v>
      </c>
      <c r="B331" s="19" t="str">
        <f t="shared" si="23"/>
        <v>Lundi</v>
      </c>
      <c r="C331" s="16">
        <f t="shared" si="22"/>
        <v>41968</v>
      </c>
      <c r="D331" s="15">
        <f t="shared" si="21"/>
        <v>0</v>
      </c>
      <c r="E331" s="24">
        <f>IF(COUNTIF(Données!E341:E353,C331)&gt;=1,0,VLOOKUP(B331,Horaires,2,0))</f>
        <v>0.32291666666666669</v>
      </c>
      <c r="F331" s="17"/>
      <c r="G331" s="17"/>
      <c r="H331" s="18"/>
      <c r="I331" s="17"/>
      <c r="J331" s="18"/>
      <c r="K331" s="18"/>
      <c r="L331" s="18"/>
      <c r="M331" s="18"/>
      <c r="N331" s="18"/>
      <c r="O331" s="18"/>
      <c r="P331" s="17"/>
      <c r="Q331" s="17"/>
    </row>
    <row r="332" spans="1:17">
      <c r="A332" s="35">
        <f t="shared" si="20"/>
        <v>2018</v>
      </c>
      <c r="B332" s="19" t="str">
        <f t="shared" si="23"/>
        <v>Mardi</v>
      </c>
      <c r="C332" s="16">
        <f t="shared" si="22"/>
        <v>41969</v>
      </c>
      <c r="D332" s="15">
        <f t="shared" si="21"/>
        <v>0</v>
      </c>
      <c r="E332" s="24">
        <f>IF(COUNTIF(Données!E342:E354,C332)&gt;=1,0,VLOOKUP(B332,Horaires,2,0))</f>
        <v>0.32291666666666669</v>
      </c>
      <c r="F332" s="17"/>
      <c r="G332" s="17"/>
      <c r="H332" s="18"/>
      <c r="I332" s="17"/>
      <c r="J332" s="18"/>
      <c r="K332" s="18"/>
      <c r="L332" s="18"/>
      <c r="M332" s="18"/>
      <c r="N332" s="18"/>
      <c r="O332" s="18"/>
      <c r="P332" s="17"/>
      <c r="Q332" s="17"/>
    </row>
    <row r="333" spans="1:17">
      <c r="A333" s="35">
        <f t="shared" si="20"/>
        <v>2018</v>
      </c>
      <c r="B333" s="19" t="str">
        <f t="shared" si="23"/>
        <v>Mercredi</v>
      </c>
      <c r="C333" s="16">
        <f t="shared" si="22"/>
        <v>41970</v>
      </c>
      <c r="D333" s="15">
        <f t="shared" si="21"/>
        <v>0</v>
      </c>
      <c r="E333" s="24">
        <f>IF(COUNTIF(Données!E343:E355,C333)&gt;=1,0,VLOOKUP(B333,Horaires,2,0))</f>
        <v>0.32291666666666669</v>
      </c>
      <c r="F333" s="17"/>
      <c r="G333" s="17"/>
      <c r="H333" s="18"/>
      <c r="I333" s="17"/>
      <c r="J333" s="18"/>
      <c r="K333" s="18"/>
      <c r="L333" s="18"/>
      <c r="M333" s="18"/>
      <c r="N333" s="18"/>
      <c r="O333" s="18"/>
      <c r="P333" s="17"/>
      <c r="Q333" s="17"/>
    </row>
    <row r="334" spans="1:17">
      <c r="A334" s="35">
        <f t="shared" si="20"/>
        <v>2018</v>
      </c>
      <c r="B334" s="19" t="str">
        <f t="shared" si="23"/>
        <v>Jeudi</v>
      </c>
      <c r="C334" s="16">
        <f t="shared" si="22"/>
        <v>41971</v>
      </c>
      <c r="D334" s="15">
        <f t="shared" si="21"/>
        <v>0</v>
      </c>
      <c r="E334" s="24">
        <f>IF(COUNTIF(Données!E344:E356,C334)&gt;=1,0,VLOOKUP(B334,Horaires,2,0))</f>
        <v>0.32291666666666669</v>
      </c>
      <c r="F334" s="17"/>
      <c r="G334" s="17"/>
      <c r="H334" s="18"/>
      <c r="I334" s="17"/>
      <c r="J334" s="18"/>
      <c r="K334" s="18"/>
      <c r="L334" s="18"/>
      <c r="M334" s="18"/>
      <c r="N334" s="18"/>
      <c r="O334" s="18"/>
      <c r="P334" s="17"/>
      <c r="Q334" s="17"/>
    </row>
    <row r="335" spans="1:17">
      <c r="A335" s="35">
        <f t="shared" si="20"/>
        <v>2018</v>
      </c>
      <c r="B335" s="19" t="str">
        <f t="shared" si="23"/>
        <v>Vendredi</v>
      </c>
      <c r="C335" s="16">
        <f t="shared" si="22"/>
        <v>41972</v>
      </c>
      <c r="D335" s="15">
        <f t="shared" si="21"/>
        <v>0</v>
      </c>
      <c r="E335" s="24">
        <f>IF(COUNTIF(Données!E345:E357,C335)&gt;=1,0,VLOOKUP(B335,Horaires,2,0))</f>
        <v>0.16666666666666666</v>
      </c>
      <c r="F335" s="17"/>
      <c r="G335" s="17"/>
      <c r="H335" s="18"/>
      <c r="I335" s="17"/>
      <c r="J335" s="18"/>
      <c r="K335" s="18"/>
      <c r="L335" s="18"/>
      <c r="M335" s="18"/>
      <c r="N335" s="18"/>
      <c r="O335" s="18"/>
      <c r="P335" s="17"/>
      <c r="Q335" s="17"/>
    </row>
    <row r="336" spans="1:17">
      <c r="A336" s="35">
        <f t="shared" si="20"/>
        <v>2018</v>
      </c>
      <c r="B336" s="19" t="str">
        <f t="shared" si="23"/>
        <v>Samedi</v>
      </c>
      <c r="C336" s="16">
        <f t="shared" si="22"/>
        <v>41973</v>
      </c>
      <c r="D336" s="15">
        <f t="shared" si="21"/>
        <v>0</v>
      </c>
      <c r="E336" s="24">
        <f>IF(COUNTIF(Données!E346:E358,C336)&gt;=1,0,VLOOKUP(B336,Horaires,2,0))</f>
        <v>0</v>
      </c>
      <c r="F336" s="17"/>
      <c r="G336" s="17"/>
      <c r="H336" s="18"/>
      <c r="I336" s="17"/>
      <c r="J336" s="18"/>
      <c r="K336" s="18"/>
      <c r="L336" s="18"/>
      <c r="M336" s="18"/>
      <c r="N336" s="18"/>
      <c r="O336" s="18"/>
      <c r="P336" s="17"/>
      <c r="Q336" s="17"/>
    </row>
    <row r="337" spans="1:17">
      <c r="A337" s="35">
        <f t="shared" si="20"/>
        <v>2018</v>
      </c>
      <c r="B337" s="19" t="str">
        <f t="shared" si="23"/>
        <v>Dimanche</v>
      </c>
      <c r="C337" s="16">
        <f t="shared" si="22"/>
        <v>41974</v>
      </c>
      <c r="D337" s="15">
        <f t="shared" si="21"/>
        <v>0</v>
      </c>
      <c r="E337" s="24">
        <f>IF(COUNTIF(Données!E347:E359,C337)&gt;=1,0,VLOOKUP(B337,Horaires,2,0))</f>
        <v>0</v>
      </c>
      <c r="F337" s="17"/>
      <c r="G337" s="17"/>
      <c r="H337" s="18"/>
      <c r="I337" s="17"/>
      <c r="J337" s="18"/>
      <c r="K337" s="18"/>
      <c r="L337" s="18"/>
      <c r="M337" s="18"/>
      <c r="N337" s="18"/>
      <c r="O337" s="18"/>
      <c r="P337" s="17"/>
      <c r="Q337" s="17"/>
    </row>
    <row r="338" spans="1:17">
      <c r="A338" s="35">
        <f t="shared" si="20"/>
        <v>2018</v>
      </c>
      <c r="B338" s="19" t="str">
        <f t="shared" si="23"/>
        <v>Lundi</v>
      </c>
      <c r="C338" s="16">
        <f t="shared" si="22"/>
        <v>41975</v>
      </c>
      <c r="D338" s="15">
        <f t="shared" si="21"/>
        <v>0</v>
      </c>
      <c r="E338" s="24">
        <f>IF(COUNTIF(Données!E348:E360,C338)&gt;=1,0,VLOOKUP(B338,Horaires,2,0))</f>
        <v>0.32291666666666669</v>
      </c>
      <c r="F338" s="17"/>
      <c r="G338" s="17"/>
      <c r="H338" s="18"/>
      <c r="I338" s="17"/>
      <c r="J338" s="18"/>
      <c r="K338" s="18"/>
      <c r="L338" s="18"/>
      <c r="M338" s="18"/>
      <c r="N338" s="18"/>
      <c r="O338" s="18"/>
      <c r="P338" s="17"/>
      <c r="Q338" s="17"/>
    </row>
    <row r="339" spans="1:17">
      <c r="A339" s="35">
        <f t="shared" si="20"/>
        <v>2018</v>
      </c>
      <c r="B339" s="19" t="str">
        <f t="shared" si="23"/>
        <v>Mardi</v>
      </c>
      <c r="C339" s="16">
        <f t="shared" si="22"/>
        <v>41976</v>
      </c>
      <c r="D339" s="15">
        <f t="shared" si="21"/>
        <v>0</v>
      </c>
      <c r="E339" s="24">
        <f>IF(COUNTIF(Données!E349:E361,C339)&gt;=1,0,VLOOKUP(B339,Horaires,2,0))</f>
        <v>0.32291666666666669</v>
      </c>
      <c r="F339" s="17"/>
      <c r="G339" s="17"/>
      <c r="H339" s="18"/>
      <c r="I339" s="17"/>
      <c r="J339" s="18"/>
      <c r="K339" s="18"/>
      <c r="L339" s="18"/>
      <c r="M339" s="18"/>
      <c r="N339" s="18"/>
      <c r="O339" s="18"/>
      <c r="P339" s="17"/>
      <c r="Q339" s="17"/>
    </row>
    <row r="340" spans="1:17">
      <c r="A340" s="35">
        <f t="shared" si="20"/>
        <v>2018</v>
      </c>
      <c r="B340" s="19" t="str">
        <f t="shared" si="23"/>
        <v>Mercredi</v>
      </c>
      <c r="C340" s="16">
        <f t="shared" si="22"/>
        <v>41977</v>
      </c>
      <c r="D340" s="15">
        <f t="shared" si="21"/>
        <v>0</v>
      </c>
      <c r="E340" s="24">
        <f>IF(COUNTIF(Données!E350:E362,C340)&gt;=1,0,VLOOKUP(B340,Horaires,2,0))</f>
        <v>0.32291666666666669</v>
      </c>
      <c r="F340" s="17"/>
      <c r="G340" s="17"/>
      <c r="H340" s="18"/>
      <c r="I340" s="17"/>
      <c r="J340" s="18"/>
      <c r="K340" s="18"/>
      <c r="L340" s="18"/>
      <c r="M340" s="18"/>
      <c r="N340" s="18"/>
      <c r="O340" s="18"/>
      <c r="P340" s="17"/>
      <c r="Q340" s="17"/>
    </row>
    <row r="341" spans="1:17">
      <c r="A341" s="35">
        <f t="shared" si="20"/>
        <v>2018</v>
      </c>
      <c r="B341" s="19" t="str">
        <f t="shared" si="23"/>
        <v>Jeudi</v>
      </c>
      <c r="C341" s="16">
        <f t="shared" si="22"/>
        <v>41978</v>
      </c>
      <c r="D341" s="15">
        <f t="shared" si="21"/>
        <v>0</v>
      </c>
      <c r="E341" s="24">
        <f>IF(COUNTIF(Données!E351:E363,C341)&gt;=1,0,VLOOKUP(B341,Horaires,2,0))</f>
        <v>0.32291666666666669</v>
      </c>
      <c r="F341" s="17"/>
      <c r="G341" s="17"/>
      <c r="H341" s="18"/>
      <c r="I341" s="17"/>
      <c r="J341" s="18"/>
      <c r="K341" s="18"/>
      <c r="L341" s="18"/>
      <c r="M341" s="18"/>
      <c r="N341" s="18"/>
      <c r="O341" s="18"/>
      <c r="P341" s="17"/>
      <c r="Q341" s="17"/>
    </row>
    <row r="342" spans="1:17">
      <c r="A342" s="35">
        <f t="shared" si="20"/>
        <v>2018</v>
      </c>
      <c r="B342" s="19" t="str">
        <f t="shared" si="23"/>
        <v>Vendredi</v>
      </c>
      <c r="C342" s="16">
        <f t="shared" si="22"/>
        <v>41979</v>
      </c>
      <c r="D342" s="15">
        <f t="shared" si="21"/>
        <v>0</v>
      </c>
      <c r="E342" s="24">
        <f>IF(COUNTIF(Données!E352:E364,C342)&gt;=1,0,VLOOKUP(B342,Horaires,2,0))</f>
        <v>0.16666666666666666</v>
      </c>
      <c r="F342" s="17"/>
      <c r="G342" s="17"/>
      <c r="H342" s="18"/>
      <c r="I342" s="17"/>
      <c r="J342" s="18"/>
      <c r="K342" s="18"/>
      <c r="L342" s="18"/>
      <c r="M342" s="18"/>
      <c r="N342" s="18"/>
      <c r="O342" s="18"/>
      <c r="P342" s="17"/>
      <c r="Q342" s="17"/>
    </row>
    <row r="343" spans="1:17">
      <c r="A343" s="35">
        <f t="shared" si="20"/>
        <v>2018</v>
      </c>
      <c r="B343" s="19" t="str">
        <f t="shared" si="23"/>
        <v>Samedi</v>
      </c>
      <c r="C343" s="16">
        <f t="shared" si="22"/>
        <v>41980</v>
      </c>
      <c r="D343" s="15">
        <f t="shared" si="21"/>
        <v>0</v>
      </c>
      <c r="E343" s="24">
        <f>IF(COUNTIF(Données!E353:E365,C343)&gt;=1,0,VLOOKUP(B343,Horaires,2,0))</f>
        <v>0</v>
      </c>
      <c r="F343" s="17"/>
      <c r="G343" s="17"/>
      <c r="H343" s="18"/>
      <c r="I343" s="17"/>
      <c r="J343" s="18"/>
      <c r="K343" s="18"/>
      <c r="L343" s="18"/>
      <c r="M343" s="18"/>
      <c r="N343" s="18"/>
      <c r="O343" s="18"/>
      <c r="P343" s="17"/>
      <c r="Q343" s="17"/>
    </row>
    <row r="344" spans="1:17">
      <c r="A344" s="35">
        <f t="shared" si="20"/>
        <v>2018</v>
      </c>
      <c r="B344" s="19" t="str">
        <f t="shared" si="23"/>
        <v>Dimanche</v>
      </c>
      <c r="C344" s="16">
        <f t="shared" si="22"/>
        <v>41981</v>
      </c>
      <c r="D344" s="15">
        <f t="shared" si="21"/>
        <v>0</v>
      </c>
      <c r="E344" s="24">
        <f>IF(COUNTIF(Données!E354:E366,C344)&gt;=1,0,VLOOKUP(B344,Horaires,2,0))</f>
        <v>0</v>
      </c>
      <c r="F344" s="17"/>
      <c r="G344" s="17"/>
      <c r="H344" s="18"/>
      <c r="I344" s="17"/>
      <c r="J344" s="18"/>
      <c r="K344" s="18"/>
      <c r="L344" s="18"/>
      <c r="M344" s="18"/>
      <c r="N344" s="18"/>
      <c r="O344" s="18"/>
      <c r="P344" s="17"/>
      <c r="Q344" s="17"/>
    </row>
    <row r="345" spans="1:17">
      <c r="A345" s="35">
        <f t="shared" si="20"/>
        <v>2018</v>
      </c>
      <c r="B345" s="19" t="str">
        <f t="shared" si="23"/>
        <v>Lundi</v>
      </c>
      <c r="C345" s="16">
        <f t="shared" si="22"/>
        <v>41982</v>
      </c>
      <c r="D345" s="15">
        <f t="shared" si="21"/>
        <v>0</v>
      </c>
      <c r="E345" s="24">
        <f>IF(COUNTIF(Données!E355:E367,C345)&gt;=1,0,VLOOKUP(B345,Horaires,2,0))</f>
        <v>0.32291666666666669</v>
      </c>
      <c r="F345" s="17"/>
      <c r="G345" s="17"/>
      <c r="H345" s="18"/>
      <c r="I345" s="17"/>
      <c r="J345" s="18"/>
      <c r="K345" s="18"/>
      <c r="L345" s="18"/>
      <c r="M345" s="18"/>
      <c r="N345" s="18"/>
      <c r="O345" s="18"/>
      <c r="P345" s="17"/>
      <c r="Q345" s="17"/>
    </row>
    <row r="346" spans="1:17">
      <c r="A346" s="35">
        <f t="shared" si="20"/>
        <v>2018</v>
      </c>
      <c r="B346" s="19" t="str">
        <f t="shared" si="23"/>
        <v>Mardi</v>
      </c>
      <c r="C346" s="16">
        <f t="shared" si="22"/>
        <v>41983</v>
      </c>
      <c r="D346" s="15">
        <f t="shared" si="21"/>
        <v>0</v>
      </c>
      <c r="E346" s="24">
        <f>IF(COUNTIF(Données!E356:E368,C346)&gt;=1,0,VLOOKUP(B346,Horaires,2,0))</f>
        <v>0.32291666666666669</v>
      </c>
      <c r="F346" s="17"/>
      <c r="G346" s="17"/>
      <c r="H346" s="18"/>
      <c r="I346" s="17"/>
      <c r="J346" s="18"/>
      <c r="K346" s="18"/>
      <c r="L346" s="18"/>
      <c r="M346" s="18"/>
      <c r="N346" s="18"/>
      <c r="O346" s="18"/>
      <c r="P346" s="17"/>
      <c r="Q346" s="17"/>
    </row>
    <row r="347" spans="1:17">
      <c r="A347" s="35">
        <f t="shared" si="20"/>
        <v>2018</v>
      </c>
      <c r="B347" s="19" t="str">
        <f t="shared" si="23"/>
        <v>Mercredi</v>
      </c>
      <c r="C347" s="16">
        <f t="shared" si="22"/>
        <v>41984</v>
      </c>
      <c r="D347" s="15">
        <f t="shared" si="21"/>
        <v>0</v>
      </c>
      <c r="E347" s="24">
        <f>IF(COUNTIF(Données!E357:E369,C347)&gt;=1,0,VLOOKUP(B347,Horaires,2,0))</f>
        <v>0.32291666666666669</v>
      </c>
      <c r="F347" s="17"/>
      <c r="G347" s="17"/>
      <c r="H347" s="18"/>
      <c r="I347" s="17"/>
      <c r="J347" s="18"/>
      <c r="K347" s="18"/>
      <c r="L347" s="18"/>
      <c r="M347" s="18"/>
      <c r="N347" s="18"/>
      <c r="O347" s="18"/>
      <c r="P347" s="17"/>
      <c r="Q347" s="17"/>
    </row>
    <row r="348" spans="1:17">
      <c r="A348" s="35">
        <f t="shared" si="20"/>
        <v>2018</v>
      </c>
      <c r="B348" s="19" t="str">
        <f t="shared" si="23"/>
        <v>Jeudi</v>
      </c>
      <c r="C348" s="16">
        <f t="shared" si="22"/>
        <v>41985</v>
      </c>
      <c r="D348" s="15">
        <f t="shared" si="21"/>
        <v>0</v>
      </c>
      <c r="E348" s="24">
        <f>IF(COUNTIF(Données!E358:E370,C348)&gt;=1,0,VLOOKUP(B348,Horaires,2,0))</f>
        <v>0.32291666666666669</v>
      </c>
      <c r="F348" s="17"/>
      <c r="G348" s="17"/>
      <c r="H348" s="18"/>
      <c r="I348" s="17"/>
      <c r="J348" s="18"/>
      <c r="K348" s="18"/>
      <c r="L348" s="18"/>
      <c r="M348" s="18"/>
      <c r="N348" s="18"/>
      <c r="O348" s="18"/>
      <c r="P348" s="17"/>
      <c r="Q348" s="17"/>
    </row>
    <row r="349" spans="1:17">
      <c r="A349" s="35">
        <f t="shared" si="20"/>
        <v>2018</v>
      </c>
      <c r="B349" s="19" t="str">
        <f t="shared" si="23"/>
        <v>Vendredi</v>
      </c>
      <c r="C349" s="16">
        <f t="shared" si="22"/>
        <v>41986</v>
      </c>
      <c r="D349" s="15">
        <f t="shared" si="21"/>
        <v>0</v>
      </c>
      <c r="E349" s="24">
        <f>IF(COUNTIF(Données!E359:E371,C349)&gt;=1,0,VLOOKUP(B349,Horaires,2,0))</f>
        <v>0.16666666666666666</v>
      </c>
      <c r="F349" s="17"/>
      <c r="G349" s="17"/>
      <c r="H349" s="18"/>
      <c r="I349" s="17"/>
      <c r="J349" s="18"/>
      <c r="K349" s="18"/>
      <c r="L349" s="18"/>
      <c r="M349" s="18"/>
      <c r="N349" s="18"/>
      <c r="O349" s="18"/>
      <c r="P349" s="17"/>
      <c r="Q349" s="17"/>
    </row>
    <row r="350" spans="1:17">
      <c r="A350" s="35">
        <f t="shared" si="20"/>
        <v>2018</v>
      </c>
      <c r="B350" s="19" t="str">
        <f t="shared" si="23"/>
        <v>Samedi</v>
      </c>
      <c r="C350" s="16">
        <f t="shared" si="22"/>
        <v>41987</v>
      </c>
      <c r="D350" s="15">
        <f t="shared" si="21"/>
        <v>0</v>
      </c>
      <c r="E350" s="24">
        <f>IF(COUNTIF(Données!E360:E372,C350)&gt;=1,0,VLOOKUP(B350,Horaires,2,0))</f>
        <v>0</v>
      </c>
      <c r="F350" s="17"/>
      <c r="G350" s="17"/>
      <c r="H350" s="18"/>
      <c r="I350" s="17"/>
      <c r="J350" s="18"/>
      <c r="K350" s="18"/>
      <c r="L350" s="18"/>
      <c r="M350" s="18"/>
      <c r="N350" s="18"/>
      <c r="O350" s="18"/>
      <c r="P350" s="17"/>
      <c r="Q350" s="17"/>
    </row>
    <row r="351" spans="1:17">
      <c r="A351" s="35">
        <f t="shared" si="20"/>
        <v>2018</v>
      </c>
      <c r="B351" s="19" t="str">
        <f t="shared" si="23"/>
        <v>Dimanche</v>
      </c>
      <c r="C351" s="16">
        <f t="shared" si="22"/>
        <v>41988</v>
      </c>
      <c r="D351" s="15">
        <f t="shared" si="21"/>
        <v>0</v>
      </c>
      <c r="E351" s="24">
        <f>IF(COUNTIF(Données!E361:E373,C351)&gt;=1,0,VLOOKUP(B351,Horaires,2,0))</f>
        <v>0</v>
      </c>
      <c r="F351" s="17"/>
      <c r="G351" s="17"/>
      <c r="H351" s="18"/>
      <c r="I351" s="17"/>
      <c r="J351" s="18"/>
      <c r="K351" s="18"/>
      <c r="L351" s="18"/>
      <c r="M351" s="18"/>
      <c r="N351" s="18"/>
      <c r="O351" s="18"/>
      <c r="P351" s="17"/>
      <c r="Q351" s="17"/>
    </row>
    <row r="352" spans="1:17">
      <c r="A352" s="35">
        <f t="shared" si="20"/>
        <v>2018</v>
      </c>
      <c r="B352" s="19" t="str">
        <f t="shared" si="23"/>
        <v>Lundi</v>
      </c>
      <c r="C352" s="16">
        <f t="shared" si="22"/>
        <v>41989</v>
      </c>
      <c r="D352" s="15">
        <f t="shared" si="21"/>
        <v>0</v>
      </c>
      <c r="E352" s="24">
        <f>IF(COUNTIF(Données!E362:E374,C352)&gt;=1,0,VLOOKUP(B352,Horaires,2,0))</f>
        <v>0.32291666666666669</v>
      </c>
      <c r="F352" s="17"/>
      <c r="G352" s="17"/>
      <c r="H352" s="18"/>
      <c r="I352" s="17"/>
      <c r="J352" s="18"/>
      <c r="K352" s="18"/>
      <c r="L352" s="18"/>
      <c r="M352" s="18"/>
      <c r="N352" s="18"/>
      <c r="O352" s="18"/>
      <c r="P352" s="17"/>
      <c r="Q352" s="17"/>
    </row>
    <row r="353" spans="1:17">
      <c r="A353" s="35">
        <f t="shared" si="20"/>
        <v>2018</v>
      </c>
      <c r="B353" s="19" t="str">
        <f t="shared" si="23"/>
        <v>Mardi</v>
      </c>
      <c r="C353" s="16">
        <f t="shared" si="22"/>
        <v>41990</v>
      </c>
      <c r="D353" s="15">
        <f t="shared" si="21"/>
        <v>0</v>
      </c>
      <c r="E353" s="24">
        <f>IF(COUNTIF(Données!E363:E375,C353)&gt;=1,0,VLOOKUP(B353,Horaires,2,0))</f>
        <v>0.32291666666666669</v>
      </c>
      <c r="F353" s="17"/>
      <c r="G353" s="17"/>
      <c r="H353" s="18"/>
      <c r="I353" s="17"/>
      <c r="J353" s="18"/>
      <c r="K353" s="18"/>
      <c r="L353" s="18"/>
      <c r="M353" s="18"/>
      <c r="N353" s="18"/>
      <c r="O353" s="18"/>
      <c r="P353" s="17"/>
      <c r="Q353" s="17"/>
    </row>
    <row r="354" spans="1:17">
      <c r="A354" s="35">
        <f t="shared" si="20"/>
        <v>2018</v>
      </c>
      <c r="B354" s="19" t="str">
        <f t="shared" si="23"/>
        <v>Mercredi</v>
      </c>
      <c r="C354" s="16">
        <f t="shared" si="22"/>
        <v>41991</v>
      </c>
      <c r="D354" s="15">
        <f t="shared" si="21"/>
        <v>0</v>
      </c>
      <c r="E354" s="24">
        <f>IF(COUNTIF(Données!E364:E376,C354)&gt;=1,0,VLOOKUP(B354,Horaires,2,0))</f>
        <v>0.32291666666666669</v>
      </c>
      <c r="F354" s="17"/>
      <c r="G354" s="17"/>
      <c r="H354" s="18"/>
      <c r="I354" s="17"/>
      <c r="J354" s="18"/>
      <c r="K354" s="18"/>
      <c r="L354" s="18"/>
      <c r="M354" s="18"/>
      <c r="N354" s="18"/>
      <c r="O354" s="18"/>
      <c r="P354" s="17"/>
      <c r="Q354" s="17"/>
    </row>
    <row r="355" spans="1:17">
      <c r="A355" s="35">
        <f t="shared" si="20"/>
        <v>2018</v>
      </c>
      <c r="B355" s="19" t="str">
        <f t="shared" si="23"/>
        <v>Jeudi</v>
      </c>
      <c r="C355" s="16">
        <f t="shared" si="22"/>
        <v>41992</v>
      </c>
      <c r="D355" s="15">
        <f t="shared" si="21"/>
        <v>0</v>
      </c>
      <c r="E355" s="24">
        <f>IF(COUNTIF(Données!E365:E377,C355)&gt;=1,0,VLOOKUP(B355,Horaires,2,0))</f>
        <v>0.32291666666666669</v>
      </c>
      <c r="F355" s="17"/>
      <c r="G355" s="17"/>
      <c r="H355" s="18"/>
      <c r="I355" s="17"/>
      <c r="J355" s="18"/>
      <c r="K355" s="18"/>
      <c r="L355" s="18"/>
      <c r="M355" s="18"/>
      <c r="N355" s="18"/>
      <c r="O355" s="18"/>
      <c r="P355" s="17"/>
      <c r="Q355" s="17"/>
    </row>
    <row r="356" spans="1:17">
      <c r="A356" s="35">
        <f t="shared" si="20"/>
        <v>2018</v>
      </c>
      <c r="B356" s="19" t="str">
        <f t="shared" si="23"/>
        <v>Vendredi</v>
      </c>
      <c r="C356" s="16">
        <f t="shared" si="22"/>
        <v>41993</v>
      </c>
      <c r="D356" s="15">
        <f t="shared" si="21"/>
        <v>0</v>
      </c>
      <c r="E356" s="24">
        <f>IF(COUNTIF(Données!E366:E378,C356)&gt;=1,0,VLOOKUP(B356,Horaires,2,0))</f>
        <v>0.16666666666666666</v>
      </c>
      <c r="F356" s="17"/>
      <c r="G356" s="17"/>
      <c r="H356" s="18"/>
      <c r="I356" s="17"/>
      <c r="J356" s="18"/>
      <c r="K356" s="18"/>
      <c r="L356" s="18"/>
      <c r="M356" s="18"/>
      <c r="N356" s="18"/>
      <c r="O356" s="18"/>
      <c r="P356" s="17"/>
      <c r="Q356" s="17"/>
    </row>
    <row r="357" spans="1:17">
      <c r="A357" s="35">
        <f t="shared" si="20"/>
        <v>2018</v>
      </c>
      <c r="B357" s="19" t="str">
        <f t="shared" si="23"/>
        <v>Samedi</v>
      </c>
      <c r="C357" s="16">
        <f t="shared" si="22"/>
        <v>41994</v>
      </c>
      <c r="D357" s="15">
        <f t="shared" si="21"/>
        <v>0</v>
      </c>
      <c r="E357" s="24">
        <f>IF(COUNTIF(Données!E367:E379,C357)&gt;=1,0,VLOOKUP(B357,Horaires,2,0))</f>
        <v>0</v>
      </c>
      <c r="F357" s="17"/>
      <c r="G357" s="17"/>
      <c r="H357" s="18"/>
      <c r="I357" s="17"/>
      <c r="J357" s="18"/>
      <c r="K357" s="18"/>
      <c r="L357" s="18"/>
      <c r="M357" s="18"/>
      <c r="N357" s="18"/>
      <c r="O357" s="18"/>
      <c r="P357" s="17"/>
      <c r="Q357" s="17"/>
    </row>
    <row r="358" spans="1:17">
      <c r="A358" s="35">
        <f t="shared" si="20"/>
        <v>2018</v>
      </c>
      <c r="B358" s="19" t="str">
        <f t="shared" si="23"/>
        <v>Dimanche</v>
      </c>
      <c r="C358" s="16">
        <f t="shared" si="22"/>
        <v>41995</v>
      </c>
      <c r="D358" s="15">
        <f t="shared" si="21"/>
        <v>0</v>
      </c>
      <c r="E358" s="24">
        <f>IF(COUNTIF(Données!E368:E380,C358)&gt;=1,0,VLOOKUP(B358,Horaires,2,0))</f>
        <v>0</v>
      </c>
      <c r="F358" s="17"/>
      <c r="G358" s="17"/>
      <c r="H358" s="18"/>
      <c r="I358" s="17"/>
      <c r="J358" s="18"/>
      <c r="K358" s="18"/>
      <c r="L358" s="18"/>
      <c r="M358" s="18"/>
      <c r="N358" s="18"/>
      <c r="O358" s="18"/>
      <c r="P358" s="17"/>
      <c r="Q358" s="17"/>
    </row>
    <row r="359" spans="1:17">
      <c r="A359" s="35">
        <f t="shared" si="20"/>
        <v>2018</v>
      </c>
      <c r="B359" s="19" t="str">
        <f t="shared" si="23"/>
        <v>Lundi</v>
      </c>
      <c r="C359" s="16">
        <f t="shared" si="22"/>
        <v>41996</v>
      </c>
      <c r="D359" s="15">
        <f t="shared" si="21"/>
        <v>0</v>
      </c>
      <c r="E359" s="24">
        <f>IF(COUNTIF(Données!E369:E381,C359)&gt;=1,0,VLOOKUP(B359,Horaires,2,0))</f>
        <v>0.32291666666666669</v>
      </c>
      <c r="F359" s="17"/>
      <c r="G359" s="17"/>
      <c r="H359" s="18"/>
      <c r="I359" s="17"/>
      <c r="J359" s="18"/>
      <c r="K359" s="18"/>
      <c r="L359" s="18"/>
      <c r="M359" s="18"/>
      <c r="N359" s="18"/>
      <c r="O359" s="18"/>
      <c r="P359" s="17"/>
      <c r="Q359" s="17"/>
    </row>
    <row r="360" spans="1:17">
      <c r="A360" s="35">
        <f t="shared" si="20"/>
        <v>2018</v>
      </c>
      <c r="B360" s="19" t="str">
        <f t="shared" si="23"/>
        <v>Mardi</v>
      </c>
      <c r="C360" s="16">
        <f t="shared" si="22"/>
        <v>41997</v>
      </c>
      <c r="D360" s="15">
        <f t="shared" si="21"/>
        <v>0</v>
      </c>
      <c r="E360" s="24">
        <f>IF(COUNTIF(Données!E370:E382,C360)&gt;=1,0,VLOOKUP(B360,Horaires,2,0))</f>
        <v>0.32291666666666669</v>
      </c>
      <c r="F360" s="17"/>
      <c r="G360" s="17"/>
      <c r="H360" s="18"/>
      <c r="I360" s="17"/>
      <c r="J360" s="18"/>
      <c r="K360" s="18"/>
      <c r="L360" s="18"/>
      <c r="M360" s="18"/>
      <c r="N360" s="18"/>
      <c r="O360" s="18"/>
      <c r="P360" s="17"/>
      <c r="Q360" s="17"/>
    </row>
    <row r="361" spans="1:17">
      <c r="A361" s="35">
        <f t="shared" si="20"/>
        <v>2018</v>
      </c>
      <c r="B361" s="19" t="str">
        <f t="shared" si="23"/>
        <v>Mercredi</v>
      </c>
      <c r="C361" s="16">
        <f t="shared" si="22"/>
        <v>41998</v>
      </c>
      <c r="D361" s="15">
        <f t="shared" si="21"/>
        <v>0</v>
      </c>
      <c r="E361" s="24">
        <f>IF(COUNTIF(Données!E371:E383,C361)&gt;=1,0,VLOOKUP(B361,Horaires,2,0))</f>
        <v>0.32291666666666669</v>
      </c>
      <c r="F361" s="17"/>
      <c r="G361" s="17"/>
      <c r="H361" s="18"/>
      <c r="I361" s="17"/>
      <c r="J361" s="18"/>
      <c r="K361" s="18"/>
      <c r="L361" s="18"/>
      <c r="M361" s="18"/>
      <c r="N361" s="18"/>
      <c r="O361" s="18"/>
      <c r="P361" s="17"/>
      <c r="Q361" s="17"/>
    </row>
    <row r="362" spans="1:17">
      <c r="A362" s="35">
        <f t="shared" si="20"/>
        <v>2018</v>
      </c>
      <c r="B362" s="19" t="str">
        <f t="shared" si="23"/>
        <v>Jeudi</v>
      </c>
      <c r="C362" s="16">
        <f t="shared" si="22"/>
        <v>41999</v>
      </c>
      <c r="D362" s="15">
        <f t="shared" si="21"/>
        <v>0</v>
      </c>
      <c r="E362" s="24">
        <f>IF(COUNTIF(Données!E372:E384,C362)&gt;=1,0,VLOOKUP(B362,Horaires,2,0))</f>
        <v>0.32291666666666669</v>
      </c>
      <c r="F362" s="17"/>
      <c r="G362" s="17"/>
      <c r="H362" s="18"/>
      <c r="I362" s="17"/>
      <c r="J362" s="18"/>
      <c r="K362" s="18"/>
      <c r="L362" s="18"/>
      <c r="M362" s="18"/>
      <c r="N362" s="18"/>
      <c r="O362" s="18"/>
      <c r="P362" s="17"/>
      <c r="Q362" s="17"/>
    </row>
    <row r="363" spans="1:17">
      <c r="A363" s="35">
        <f t="shared" si="20"/>
        <v>2018</v>
      </c>
      <c r="B363" s="19" t="str">
        <f t="shared" si="23"/>
        <v>Vendredi</v>
      </c>
      <c r="C363" s="16">
        <f t="shared" si="22"/>
        <v>42000</v>
      </c>
      <c r="D363" s="15">
        <f t="shared" si="21"/>
        <v>0</v>
      </c>
      <c r="E363" s="24">
        <f>IF(COUNTIF(Données!E373:E385,C363)&gt;=1,0,VLOOKUP(B363,Horaires,2,0))</f>
        <v>0.16666666666666666</v>
      </c>
      <c r="F363" s="17"/>
      <c r="G363" s="17"/>
      <c r="H363" s="18"/>
      <c r="I363" s="17"/>
      <c r="J363" s="18"/>
      <c r="K363" s="18"/>
      <c r="L363" s="18"/>
      <c r="M363" s="18"/>
      <c r="N363" s="18"/>
      <c r="O363" s="18"/>
      <c r="P363" s="17"/>
      <c r="Q363" s="17"/>
    </row>
    <row r="364" spans="1:17">
      <c r="A364" s="35">
        <f t="shared" si="20"/>
        <v>2018</v>
      </c>
      <c r="B364" s="19" t="str">
        <f t="shared" si="23"/>
        <v>Samedi</v>
      </c>
      <c r="C364" s="16">
        <f t="shared" si="22"/>
        <v>42001</v>
      </c>
      <c r="D364" s="15">
        <f t="shared" si="21"/>
        <v>0</v>
      </c>
      <c r="E364" s="24">
        <f>IF(COUNTIF(Données!E374:E386,C364)&gt;=1,0,VLOOKUP(B364,Horaires,2,0))</f>
        <v>0</v>
      </c>
      <c r="F364" s="17"/>
      <c r="G364" s="17"/>
      <c r="H364" s="18"/>
      <c r="I364" s="17"/>
      <c r="J364" s="18"/>
      <c r="K364" s="18"/>
      <c r="L364" s="18"/>
      <c r="M364" s="18"/>
      <c r="N364" s="18"/>
      <c r="O364" s="18"/>
      <c r="P364" s="17"/>
      <c r="Q364" s="17"/>
    </row>
    <row r="365" spans="1:17">
      <c r="A365" s="35">
        <f t="shared" si="20"/>
        <v>2018</v>
      </c>
      <c r="B365" s="19" t="str">
        <f t="shared" si="23"/>
        <v>Dimanche</v>
      </c>
      <c r="C365" s="16">
        <f t="shared" si="22"/>
        <v>42002</v>
      </c>
      <c r="D365" s="15">
        <f t="shared" si="21"/>
        <v>0</v>
      </c>
      <c r="E365" s="24">
        <f>IF(COUNTIF(Données!E375:E387,C365)&gt;=1,0,VLOOKUP(B365,Horaires,2,0))</f>
        <v>0</v>
      </c>
      <c r="F365" s="17"/>
      <c r="G365" s="17"/>
      <c r="H365" s="18"/>
      <c r="I365" s="17"/>
      <c r="J365" s="18"/>
      <c r="K365" s="18"/>
      <c r="L365" s="18"/>
      <c r="M365" s="18"/>
      <c r="N365" s="18"/>
      <c r="O365" s="18"/>
      <c r="P365" s="17"/>
      <c r="Q365" s="17"/>
    </row>
    <row r="366" spans="1:17">
      <c r="A366" s="35">
        <f t="shared" si="20"/>
        <v>2018</v>
      </c>
      <c r="B366" s="19" t="str">
        <f t="shared" si="23"/>
        <v>Lundi</v>
      </c>
      <c r="C366" s="16">
        <f t="shared" si="22"/>
        <v>42003</v>
      </c>
      <c r="D366" s="15">
        <f t="shared" si="21"/>
        <v>0</v>
      </c>
      <c r="E366" s="24">
        <f>IF(COUNTIF(Données!E376:E388,C366)&gt;=1,0,VLOOKUP(B366,Horaires,2,0))</f>
        <v>0.32291666666666669</v>
      </c>
      <c r="F366" s="17"/>
      <c r="G366" s="17"/>
      <c r="H366" s="18"/>
      <c r="I366" s="17"/>
      <c r="J366" s="18"/>
      <c r="K366" s="18"/>
      <c r="L366" s="18"/>
      <c r="M366" s="18"/>
      <c r="N366" s="18"/>
      <c r="O366" s="18"/>
      <c r="P366" s="17"/>
      <c r="Q366" s="17"/>
    </row>
    <row r="367" spans="1:17" ht="18.75">
      <c r="A367" s="53" t="s">
        <v>45</v>
      </c>
      <c r="B367" s="53"/>
      <c r="C367" s="53"/>
      <c r="D367" s="53"/>
      <c r="E367" s="24" t="e">
        <f>IF(COUNTIF(Données!E377:E389,C367)&gt;=1,0,VLOOKUP(B367,Horaires,2,0))</f>
        <v>#N/A</v>
      </c>
      <c r="F367" s="36">
        <f t="shared" ref="F367:Q367" si="24">SUM(F2:F366)</f>
        <v>0</v>
      </c>
      <c r="G367" s="36">
        <f t="shared" si="24"/>
        <v>0</v>
      </c>
      <c r="H367" s="36">
        <f t="shared" si="24"/>
        <v>0</v>
      </c>
      <c r="I367" s="36">
        <f t="shared" si="24"/>
        <v>0</v>
      </c>
      <c r="J367" s="36">
        <f t="shared" si="24"/>
        <v>0</v>
      </c>
      <c r="K367" s="36">
        <f t="shared" si="24"/>
        <v>0</v>
      </c>
      <c r="L367" s="36">
        <f t="shared" si="24"/>
        <v>0</v>
      </c>
      <c r="M367" s="36">
        <f t="shared" si="24"/>
        <v>0</v>
      </c>
      <c r="N367" s="36">
        <f t="shared" si="24"/>
        <v>0</v>
      </c>
      <c r="O367" s="36">
        <f t="shared" si="24"/>
        <v>0</v>
      </c>
      <c r="P367" s="36">
        <f t="shared" si="24"/>
        <v>0</v>
      </c>
      <c r="Q367" s="36">
        <f t="shared" si="24"/>
        <v>0</v>
      </c>
    </row>
  </sheetData>
  <mergeCells count="1">
    <mergeCell ref="A367:D367"/>
  </mergeCells>
  <conditionalFormatting sqref="B2:B366 D2:D366">
    <cfRule type="expression" dxfId="131" priority="63">
      <formula>$P2&lt;&gt;""</formula>
    </cfRule>
  </conditionalFormatting>
  <conditionalFormatting sqref="I2:Q32 B2:G32 B33:E91 K33:M91 O33:Q91 K92:Q121 K122:M135 O122:Q135 I92:I213 K136:Q204 K205:M213 I214:M223 O205:Q223 I224:I244 K224:Q244 I61:J91 I245:Q305 I306:I335 M306:Q335 K306:K335 B92:G366 I336:Q366 E3:E367">
    <cfRule type="expression" dxfId="130" priority="62">
      <formula>$B2="Dimanche"</formula>
    </cfRule>
  </conditionalFormatting>
  <conditionalFormatting sqref="H2:H60 H92:H366">
    <cfRule type="expression" dxfId="129" priority="60">
      <formula>$B2="Dimanche"</formula>
    </cfRule>
    <cfRule type="expression" dxfId="128" priority="61">
      <formula>$B2="Samedi"</formula>
    </cfRule>
  </conditionalFormatting>
  <conditionalFormatting sqref="I2:Q32 B2:G32 B33:E91 K33:M91 O33:Q91 K92:Q121 K122:M135 O122:Q135 I92:I213 K136:Q204 K205:M213 I214:M223 O205:Q223 I224:I244 K224:Q244 I245:Q305 I306:I335 M306:Q335 K306:K335 B92:G366 I336:Q366 E3:E367">
    <cfRule type="expression" dxfId="127" priority="59">
      <formula>$B2="Samedi"</formula>
    </cfRule>
  </conditionalFormatting>
  <conditionalFormatting sqref="B2:Q32 H33:H60 B33:E91 K33:M91 O33:Q91 K92:Q121 K122:M135 O122:Q135 B92:I213 K136:Q204 K205:M213 B214:M223 O205:Q223 B224:I244 K224:Q244 B245:Q305 B306:I335 M306:Q335 K306:K335 B336:Q366 E3:E367">
    <cfRule type="expression" dxfId="126" priority="58">
      <formula>COUNTIF(Jours_fériés,$C2)=1</formula>
    </cfRule>
  </conditionalFormatting>
  <conditionalFormatting sqref="F34:G60">
    <cfRule type="expression" dxfId="125" priority="56">
      <formula>$B34="Dimanche"</formula>
    </cfRule>
    <cfRule type="expression" dxfId="124" priority="57">
      <formula>$B34="Samedi"</formula>
    </cfRule>
  </conditionalFormatting>
  <conditionalFormatting sqref="F33:G33 I61:J91">
    <cfRule type="expression" dxfId="123" priority="54">
      <formula>COUNTIF(Jours_fériés,$C33)=1</formula>
    </cfRule>
    <cfRule type="expression" dxfId="122" priority="55">
      <formula>$B33="Samedi"</formula>
    </cfRule>
  </conditionalFormatting>
  <conditionalFormatting sqref="F33:G33">
    <cfRule type="expression" dxfId="121" priority="53">
      <formula>$B33="Dimanche"</formula>
    </cfRule>
  </conditionalFormatting>
  <conditionalFormatting sqref="I34:J60">
    <cfRule type="expression" dxfId="120" priority="51">
      <formula>$B34="Dimanche"</formula>
    </cfRule>
    <cfRule type="expression" dxfId="119" priority="52">
      <formula>$B34="Samedi"</formula>
    </cfRule>
  </conditionalFormatting>
  <conditionalFormatting sqref="I33:J33">
    <cfRule type="expression" dxfId="118" priority="49">
      <formula>COUNTIF(Jours_fériés,$C33)=1</formula>
    </cfRule>
    <cfRule type="expression" dxfId="117" priority="50">
      <formula>$B33="Samedi"</formula>
    </cfRule>
  </conditionalFormatting>
  <conditionalFormatting sqref="I33:J33">
    <cfRule type="expression" dxfId="116" priority="48">
      <formula>$B33="Dimanche"</formula>
    </cfRule>
  </conditionalFormatting>
  <conditionalFormatting sqref="F61:G91">
    <cfRule type="expression" dxfId="115" priority="46">
      <formula>COUNTIF(Jours_fériés,$C61)=1</formula>
    </cfRule>
    <cfRule type="expression" dxfId="114" priority="47">
      <formula>$B61="Samedi"</formula>
    </cfRule>
  </conditionalFormatting>
  <conditionalFormatting sqref="F61:G91">
    <cfRule type="expression" dxfId="113" priority="45">
      <formula>$B61="Dimanche"</formula>
    </cfRule>
  </conditionalFormatting>
  <conditionalFormatting sqref="H61:H91">
    <cfRule type="expression" dxfId="112" priority="43">
      <formula>$B61="Dimanche"</formula>
    </cfRule>
    <cfRule type="expression" dxfId="111" priority="44">
      <formula>$B61="Samedi"</formula>
    </cfRule>
  </conditionalFormatting>
  <conditionalFormatting sqref="H61:H91">
    <cfRule type="expression" dxfId="110" priority="42">
      <formula>COUNTIF(Jours_fériés,$C61)=1</formula>
    </cfRule>
  </conditionalFormatting>
  <conditionalFormatting sqref="N34:N60">
    <cfRule type="expression" dxfId="109" priority="40">
      <formula>$B34="Dimanche"</formula>
    </cfRule>
    <cfRule type="expression" dxfId="108" priority="41">
      <formula>$B34="Samedi"</formula>
    </cfRule>
  </conditionalFormatting>
  <conditionalFormatting sqref="N33">
    <cfRule type="expression" dxfId="107" priority="38">
      <formula>COUNTIF(Jours_fériés,$C33)=1</formula>
    </cfRule>
    <cfRule type="expression" dxfId="106" priority="39">
      <formula>$B33="Samedi"</formula>
    </cfRule>
  </conditionalFormatting>
  <conditionalFormatting sqref="N33">
    <cfRule type="expression" dxfId="105" priority="37">
      <formula>$B33="Dimanche"</formula>
    </cfRule>
  </conditionalFormatting>
  <conditionalFormatting sqref="N61:N91">
    <cfRule type="expression" dxfId="104" priority="35">
      <formula>COUNTIF(Jours_fériés,$C61)=1</formula>
    </cfRule>
    <cfRule type="expression" dxfId="103" priority="36">
      <formula>$B61="Samedi"</formula>
    </cfRule>
  </conditionalFormatting>
  <conditionalFormatting sqref="N61:N91">
    <cfRule type="expression" dxfId="102" priority="34">
      <formula>$B61="Dimanche"</formula>
    </cfRule>
  </conditionalFormatting>
  <conditionalFormatting sqref="J92:J121">
    <cfRule type="expression" dxfId="101" priority="32">
      <formula>$B92="Dimanche"</formula>
    </cfRule>
    <cfRule type="expression" dxfId="100" priority="33">
      <formula>$B92="Samedi"</formula>
    </cfRule>
  </conditionalFormatting>
  <conditionalFormatting sqref="J92:J121">
    <cfRule type="expression" dxfId="99" priority="31">
      <formula>COUNTIF(Jours_fériés,$C92)=1</formula>
    </cfRule>
  </conditionalFormatting>
  <conditionalFormatting sqref="J122:J152">
    <cfRule type="expression" dxfId="98" priority="29">
      <formula>$B122="Dimanche"</formula>
    </cfRule>
    <cfRule type="expression" dxfId="97" priority="30">
      <formula>$B122="Samedi"</formula>
    </cfRule>
  </conditionalFormatting>
  <conditionalFormatting sqref="J122:J152">
    <cfRule type="expression" dxfId="96" priority="28">
      <formula>COUNTIF(Jours_fériés,$C122)=1</formula>
    </cfRule>
  </conditionalFormatting>
  <conditionalFormatting sqref="J224:J244">
    <cfRule type="expression" dxfId="95" priority="26">
      <formula>$B224="Dimanche"</formula>
    </cfRule>
    <cfRule type="expression" dxfId="94" priority="27">
      <formula>$B224="Samedi"</formula>
    </cfRule>
  </conditionalFormatting>
  <conditionalFormatting sqref="N122:N135">
    <cfRule type="expression" dxfId="93" priority="24">
      <formula>$B122="Dimanche"</formula>
    </cfRule>
    <cfRule type="expression" dxfId="92" priority="25">
      <formula>$B122="Samedi"</formula>
    </cfRule>
  </conditionalFormatting>
  <conditionalFormatting sqref="N122:N135">
    <cfRule type="expression" dxfId="91" priority="23">
      <formula>COUNTIF(Jours_fériés,$C122)=1</formula>
    </cfRule>
  </conditionalFormatting>
  <conditionalFormatting sqref="J153:J182">
    <cfRule type="expression" dxfId="90" priority="21">
      <formula>$B153="Dimanche"</formula>
    </cfRule>
    <cfRule type="expression" dxfId="89" priority="22">
      <formula>$B153="Samedi"</formula>
    </cfRule>
  </conditionalFormatting>
  <conditionalFormatting sqref="J153:J182">
    <cfRule type="expression" dxfId="88" priority="20">
      <formula>COUNTIF(Jours_fériés,$C153)=1</formula>
    </cfRule>
  </conditionalFormatting>
  <conditionalFormatting sqref="J183:J213">
    <cfRule type="expression" dxfId="87" priority="18">
      <formula>$B183="Dimanche"</formula>
    </cfRule>
    <cfRule type="expression" dxfId="86" priority="19">
      <formula>$B183="Samedi"</formula>
    </cfRule>
  </conditionalFormatting>
  <conditionalFormatting sqref="J183:J213">
    <cfRule type="expression" dxfId="85" priority="17">
      <formula>COUNTIF(Jours_fériés,$C183)=1</formula>
    </cfRule>
  </conditionalFormatting>
  <conditionalFormatting sqref="N210:N213">
    <cfRule type="expression" dxfId="84" priority="15">
      <formula>$B210="Dimanche"</formula>
    </cfRule>
    <cfRule type="expression" dxfId="83" priority="16">
      <formula>$B210="Samedi"</formula>
    </cfRule>
  </conditionalFormatting>
  <conditionalFormatting sqref="N210:N213">
    <cfRule type="expression" dxfId="82" priority="14">
      <formula>COUNTIF(Jours_fériés,$C210)=1</formula>
    </cfRule>
  </conditionalFormatting>
  <conditionalFormatting sqref="N205:N209">
    <cfRule type="expression" dxfId="81" priority="12">
      <formula>$B205="Dimanche"</formula>
    </cfRule>
    <cfRule type="expression" dxfId="80" priority="13">
      <formula>$B205="Samedi"</formula>
    </cfRule>
  </conditionalFormatting>
  <conditionalFormatting sqref="N205:N209">
    <cfRule type="expression" dxfId="79" priority="11">
      <formula>COUNTIF(Jours_fériés,$C205)=1</formula>
    </cfRule>
  </conditionalFormatting>
  <conditionalFormatting sqref="N214:N223">
    <cfRule type="expression" dxfId="78" priority="9">
      <formula>$B214="Dimanche"</formula>
    </cfRule>
    <cfRule type="expression" dxfId="77" priority="10">
      <formula>$B214="Samedi"</formula>
    </cfRule>
  </conditionalFormatting>
  <conditionalFormatting sqref="N214:N223">
    <cfRule type="expression" dxfId="76" priority="8">
      <formula>COUNTIF(Jours_fériés,$C214)=1</formula>
    </cfRule>
  </conditionalFormatting>
  <conditionalFormatting sqref="J224:J244">
    <cfRule type="expression" dxfId="75" priority="7">
      <formula>COUNTIF(Jours_fériés,$C224)=1</formula>
    </cfRule>
  </conditionalFormatting>
  <conditionalFormatting sqref="L306:L335">
    <cfRule type="expression" dxfId="74" priority="6">
      <formula>$A306="Dimanche"</formula>
    </cfRule>
  </conditionalFormatting>
  <conditionalFormatting sqref="L306:L335">
    <cfRule type="expression" dxfId="73" priority="5">
      <formula>$A306="Samedi"</formula>
    </cfRule>
  </conditionalFormatting>
  <conditionalFormatting sqref="L306:L335">
    <cfRule type="expression" dxfId="72" priority="4">
      <formula>COUNTIF(Jours_fériés,$B306)=1</formula>
    </cfRule>
  </conditionalFormatting>
  <conditionalFormatting sqref="J306:J335">
    <cfRule type="expression" dxfId="71" priority="3">
      <formula>$A306="Dimanche"</formula>
    </cfRule>
  </conditionalFormatting>
  <conditionalFormatting sqref="J306:J335">
    <cfRule type="expression" dxfId="70" priority="2">
      <formula>$A306="Samedi"</formula>
    </cfRule>
  </conditionalFormatting>
  <conditionalFormatting sqref="J306:J335">
    <cfRule type="expression" dxfId="69" priority="1">
      <formula>COUNTIF(Jours_fériés,$B306)=1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67"/>
  <sheetViews>
    <sheetView zoomScale="80" zoomScaleNormal="80" workbookViewId="0">
      <pane ySplit="1" topLeftCell="A2" activePane="bottomLeft" state="frozen"/>
      <selection activeCell="E2" sqref="E2:E367"/>
      <selection pane="bottomLeft" activeCell="E2" sqref="E2:E367"/>
    </sheetView>
  </sheetViews>
  <sheetFormatPr baseColWidth="10" defaultColWidth="9.140625" defaultRowHeight="15"/>
  <cols>
    <col min="1" max="1" width="9.85546875" style="34" bestFit="1" customWidth="1"/>
    <col min="2" max="2" width="10.42578125" style="34" bestFit="1" customWidth="1"/>
    <col min="3" max="3" width="21.7109375" style="34" bestFit="1" customWidth="1"/>
    <col min="4" max="4" width="10.85546875" style="34" bestFit="1" customWidth="1"/>
    <col min="5" max="10" width="14.5703125" style="34" customWidth="1"/>
    <col min="11" max="14" width="10.85546875" style="34" customWidth="1"/>
    <col min="15" max="15" width="14.28515625" style="34" customWidth="1"/>
    <col min="16" max="17" width="10.85546875" style="34" customWidth="1"/>
    <col min="18" max="16384" width="9.140625" style="34"/>
  </cols>
  <sheetData>
    <row r="1" spans="1:17" ht="48.75" customHeight="1">
      <c r="A1" s="33" t="s">
        <v>43</v>
      </c>
      <c r="B1" s="25" t="s">
        <v>41</v>
      </c>
      <c r="C1" s="25" t="s">
        <v>22</v>
      </c>
      <c r="D1" s="26" t="s">
        <v>23</v>
      </c>
      <c r="E1" s="27" t="s">
        <v>24</v>
      </c>
      <c r="F1" s="28" t="s">
        <v>31</v>
      </c>
      <c r="G1" s="28" t="s">
        <v>32</v>
      </c>
      <c r="H1" s="29" t="s">
        <v>33</v>
      </c>
      <c r="I1" s="28" t="s">
        <v>34</v>
      </c>
      <c r="J1" s="29" t="s">
        <v>35</v>
      </c>
      <c r="K1" s="30" t="s">
        <v>25</v>
      </c>
      <c r="L1" s="30" t="s">
        <v>44</v>
      </c>
      <c r="M1" s="31" t="s">
        <v>26</v>
      </c>
      <c r="N1" s="30" t="s">
        <v>27</v>
      </c>
      <c r="O1" s="31" t="s">
        <v>28</v>
      </c>
      <c r="P1" s="32" t="s">
        <v>29</v>
      </c>
      <c r="Q1" s="32" t="s">
        <v>30</v>
      </c>
    </row>
    <row r="2" spans="1:17">
      <c r="A2" s="35">
        <f>YEAR(C2)</f>
        <v>2019</v>
      </c>
      <c r="B2" s="15" t="str">
        <f>CHOOSE(WEEKDAY(C2),"Dimanche","Lundi","Mardi","Mercredi","Jeudi","Vendredi","Samedi")</f>
        <v>Mardi</v>
      </c>
      <c r="C2" s="16">
        <v>42004</v>
      </c>
      <c r="D2" s="15">
        <f>IF(H2&lt;=0,0,1)</f>
        <v>0</v>
      </c>
      <c r="E2" s="24">
        <f>IF(COUNTIF(Données!F12:F24,C2)&gt;=1,0,VLOOKUP(B2,Horaires,2,0))</f>
        <v>0</v>
      </c>
      <c r="F2" s="17"/>
      <c r="G2" s="17"/>
      <c r="H2" s="18"/>
      <c r="I2" s="17"/>
      <c r="J2" s="18"/>
      <c r="K2" s="18"/>
      <c r="L2" s="18"/>
      <c r="M2" s="18"/>
      <c r="N2" s="18"/>
      <c r="O2" s="18"/>
      <c r="P2" s="17"/>
      <c r="Q2" s="17"/>
    </row>
    <row r="3" spans="1:17">
      <c r="A3" s="35">
        <f t="shared" ref="A3:A66" si="0">YEAR(C3)</f>
        <v>2019</v>
      </c>
      <c r="B3" s="19" t="str">
        <f>CHOOSE(WEEKDAY(C3),"Dimanche","Lundi","Mardi","Mercredi","Jeudi","Vendredi","Samedi")</f>
        <v>Mercredi</v>
      </c>
      <c r="C3" s="16">
        <f>C2+1</f>
        <v>42005</v>
      </c>
      <c r="D3" s="15">
        <f t="shared" ref="D3:D66" si="1">IF(H3&lt;=0,0,1)</f>
        <v>0</v>
      </c>
      <c r="E3" s="24">
        <f>IF(COUNTIF(Données!F13:F25,C3)&gt;=1,0,VLOOKUP(B3,Horaires,2,0))</f>
        <v>0.32291666666666669</v>
      </c>
      <c r="F3" s="17"/>
      <c r="G3" s="17"/>
      <c r="H3" s="18"/>
      <c r="I3" s="17"/>
      <c r="J3" s="18"/>
      <c r="K3" s="18"/>
      <c r="L3" s="18"/>
      <c r="M3" s="18"/>
      <c r="N3" s="18"/>
      <c r="O3" s="18"/>
      <c r="P3" s="17"/>
      <c r="Q3" s="17"/>
    </row>
    <row r="4" spans="1:17">
      <c r="A4" s="35">
        <f t="shared" si="0"/>
        <v>2019</v>
      </c>
      <c r="B4" s="19" t="str">
        <f>CHOOSE(WEEKDAY(C4),"Dimanche","Lundi","Mardi","Mercredi","Jeudi","Vendredi","Samedi")</f>
        <v>Jeudi</v>
      </c>
      <c r="C4" s="16">
        <f t="shared" ref="C4:C67" si="2">C3+1</f>
        <v>42006</v>
      </c>
      <c r="D4" s="15">
        <f t="shared" si="1"/>
        <v>0</v>
      </c>
      <c r="E4" s="24">
        <f>IF(COUNTIF(Données!F14:F26,C4)&gt;=1,0,VLOOKUP(B4,Horaires,2,0))</f>
        <v>0.32291666666666669</v>
      </c>
      <c r="F4" s="17"/>
      <c r="G4" s="17"/>
      <c r="H4" s="18"/>
      <c r="I4" s="17"/>
      <c r="J4" s="18"/>
      <c r="K4" s="18"/>
      <c r="L4" s="18"/>
      <c r="M4" s="18"/>
      <c r="N4" s="18"/>
      <c r="O4" s="18"/>
      <c r="P4" s="17"/>
      <c r="Q4" s="17"/>
    </row>
    <row r="5" spans="1:17">
      <c r="A5" s="35">
        <f t="shared" si="0"/>
        <v>2019</v>
      </c>
      <c r="B5" s="19" t="str">
        <f>CHOOSE(WEEKDAY(C5),"Dimanche","Lundi","Mardi","Mercredi","Jeudi","Vendredi","Samedi")</f>
        <v>Vendredi</v>
      </c>
      <c r="C5" s="16">
        <f t="shared" si="2"/>
        <v>42007</v>
      </c>
      <c r="D5" s="15">
        <f t="shared" si="1"/>
        <v>0</v>
      </c>
      <c r="E5" s="24">
        <f>IF(COUNTIF(Données!F15:F27,C5)&gt;=1,0,VLOOKUP(B5,Horaires,2,0))</f>
        <v>0.16666666666666666</v>
      </c>
      <c r="F5" s="17"/>
      <c r="G5" s="17"/>
      <c r="H5" s="18"/>
      <c r="I5" s="17"/>
      <c r="J5" s="18"/>
      <c r="K5" s="18"/>
      <c r="L5" s="18"/>
      <c r="M5" s="18"/>
      <c r="N5" s="18"/>
      <c r="O5" s="18"/>
      <c r="P5" s="17"/>
      <c r="Q5" s="17"/>
    </row>
    <row r="6" spans="1:17">
      <c r="A6" s="35">
        <f t="shared" si="0"/>
        <v>2019</v>
      </c>
      <c r="B6" s="19" t="str">
        <f>CHOOSE(WEEKDAY(C6),"Dimanche","Lundi","Mardi","Mercredi","Jeudi","Vendredi","Samedi")</f>
        <v>Samedi</v>
      </c>
      <c r="C6" s="16">
        <f t="shared" si="2"/>
        <v>42008</v>
      </c>
      <c r="D6" s="15">
        <f t="shared" si="1"/>
        <v>0</v>
      </c>
      <c r="E6" s="24">
        <f>IF(COUNTIF(Données!F16:F28,C6)&gt;=1,0,VLOOKUP(B6,Horaires,2,0))</f>
        <v>0</v>
      </c>
      <c r="F6" s="17"/>
      <c r="G6" s="17"/>
      <c r="H6" s="18"/>
      <c r="I6" s="17"/>
      <c r="J6" s="18"/>
      <c r="K6" s="18"/>
      <c r="L6" s="18"/>
      <c r="M6" s="18"/>
      <c r="N6" s="18"/>
      <c r="O6" s="18"/>
      <c r="P6" s="17"/>
      <c r="Q6" s="17"/>
    </row>
    <row r="7" spans="1:17">
      <c r="A7" s="35">
        <f t="shared" si="0"/>
        <v>2019</v>
      </c>
      <c r="B7" s="19" t="str">
        <f t="shared" ref="B7:B70" si="3">CHOOSE(WEEKDAY(C7),"Dimanche","Lundi","Mardi","Mercredi","Jeudi","Vendredi","Samedi")</f>
        <v>Dimanche</v>
      </c>
      <c r="C7" s="16">
        <f t="shared" si="2"/>
        <v>42009</v>
      </c>
      <c r="D7" s="15">
        <f t="shared" si="1"/>
        <v>0</v>
      </c>
      <c r="E7" s="24">
        <f>IF(COUNTIF(Données!F17:F29,C7)&gt;=1,0,VLOOKUP(B7,Horaires,2,0))</f>
        <v>0</v>
      </c>
      <c r="F7" s="17"/>
      <c r="G7" s="17"/>
      <c r="H7" s="18"/>
      <c r="I7" s="17"/>
      <c r="J7" s="18"/>
      <c r="K7" s="18"/>
      <c r="L7" s="18"/>
      <c r="M7" s="18"/>
      <c r="N7" s="18"/>
      <c r="O7" s="18"/>
      <c r="P7" s="17"/>
      <c r="Q7" s="17"/>
    </row>
    <row r="8" spans="1:17">
      <c r="A8" s="35">
        <f t="shared" si="0"/>
        <v>2019</v>
      </c>
      <c r="B8" s="19" t="str">
        <f t="shared" si="3"/>
        <v>Lundi</v>
      </c>
      <c r="C8" s="16">
        <f t="shared" si="2"/>
        <v>42010</v>
      </c>
      <c r="D8" s="15">
        <f t="shared" si="1"/>
        <v>0</v>
      </c>
      <c r="E8" s="24">
        <f>IF(COUNTIF(Données!F18:F30,C8)&gt;=1,0,VLOOKUP(B8,Horaires,2,0))</f>
        <v>0.32291666666666669</v>
      </c>
      <c r="F8" s="17"/>
      <c r="G8" s="17"/>
      <c r="H8" s="18"/>
      <c r="I8" s="17"/>
      <c r="J8" s="18"/>
      <c r="K8" s="18"/>
      <c r="L8" s="18"/>
      <c r="M8" s="18"/>
      <c r="N8" s="18"/>
      <c r="O8" s="18"/>
      <c r="P8" s="17"/>
      <c r="Q8" s="17"/>
    </row>
    <row r="9" spans="1:17">
      <c r="A9" s="35">
        <f t="shared" si="0"/>
        <v>2019</v>
      </c>
      <c r="B9" s="19" t="str">
        <f t="shared" si="3"/>
        <v>Mardi</v>
      </c>
      <c r="C9" s="16">
        <f t="shared" si="2"/>
        <v>42011</v>
      </c>
      <c r="D9" s="15">
        <f t="shared" si="1"/>
        <v>0</v>
      </c>
      <c r="E9" s="24">
        <f>IF(COUNTIF(Données!F19:F31,C9)&gt;=1,0,VLOOKUP(B9,Horaires,2,0))</f>
        <v>0.32291666666666669</v>
      </c>
      <c r="F9" s="17"/>
      <c r="G9" s="17"/>
      <c r="H9" s="18"/>
      <c r="I9" s="17"/>
      <c r="J9" s="18"/>
      <c r="K9" s="18"/>
      <c r="L9" s="18"/>
      <c r="M9" s="18"/>
      <c r="N9" s="18"/>
      <c r="O9" s="18"/>
      <c r="P9" s="17"/>
      <c r="Q9" s="17"/>
    </row>
    <row r="10" spans="1:17">
      <c r="A10" s="35">
        <f t="shared" si="0"/>
        <v>2019</v>
      </c>
      <c r="B10" s="19" t="str">
        <f t="shared" si="3"/>
        <v>Mercredi</v>
      </c>
      <c r="C10" s="16">
        <f t="shared" si="2"/>
        <v>42012</v>
      </c>
      <c r="D10" s="15">
        <f t="shared" si="1"/>
        <v>0</v>
      </c>
      <c r="E10" s="24">
        <f>IF(COUNTIF(Données!F20:F32,C10)&gt;=1,0,VLOOKUP(B10,Horaires,2,0))</f>
        <v>0.32291666666666669</v>
      </c>
      <c r="F10" s="17"/>
      <c r="G10" s="17"/>
      <c r="H10" s="18"/>
      <c r="I10" s="17"/>
      <c r="J10" s="18"/>
      <c r="K10" s="18"/>
      <c r="L10" s="18"/>
      <c r="M10" s="18"/>
      <c r="N10" s="18"/>
      <c r="O10" s="18"/>
      <c r="P10" s="17"/>
      <c r="Q10" s="17"/>
    </row>
    <row r="11" spans="1:17">
      <c r="A11" s="35">
        <f t="shared" si="0"/>
        <v>2019</v>
      </c>
      <c r="B11" s="19" t="str">
        <f t="shared" si="3"/>
        <v>Jeudi</v>
      </c>
      <c r="C11" s="16">
        <f t="shared" si="2"/>
        <v>42013</v>
      </c>
      <c r="D11" s="15">
        <f t="shared" si="1"/>
        <v>0</v>
      </c>
      <c r="E11" s="24">
        <f>IF(COUNTIF(Données!F21:F33,C11)&gt;=1,0,VLOOKUP(B11,Horaires,2,0))</f>
        <v>0.32291666666666669</v>
      </c>
      <c r="F11" s="17"/>
      <c r="G11" s="17"/>
      <c r="H11" s="18"/>
      <c r="I11" s="17"/>
      <c r="J11" s="18"/>
      <c r="K11" s="18"/>
      <c r="L11" s="18"/>
      <c r="M11" s="18"/>
      <c r="N11" s="18"/>
      <c r="O11" s="18"/>
      <c r="P11" s="17"/>
      <c r="Q11" s="17"/>
    </row>
    <row r="12" spans="1:17">
      <c r="A12" s="35">
        <f t="shared" si="0"/>
        <v>2019</v>
      </c>
      <c r="B12" s="19" t="str">
        <f t="shared" si="3"/>
        <v>Vendredi</v>
      </c>
      <c r="C12" s="16">
        <f t="shared" si="2"/>
        <v>42014</v>
      </c>
      <c r="D12" s="15">
        <f t="shared" si="1"/>
        <v>0</v>
      </c>
      <c r="E12" s="24">
        <f>IF(COUNTIF(Données!F22:F34,C12)&gt;=1,0,VLOOKUP(B12,Horaires,2,0))</f>
        <v>0.16666666666666666</v>
      </c>
      <c r="F12" s="17"/>
      <c r="G12" s="17"/>
      <c r="H12" s="18"/>
      <c r="I12" s="17"/>
      <c r="J12" s="18"/>
      <c r="K12" s="18"/>
      <c r="L12" s="18"/>
      <c r="M12" s="18"/>
      <c r="N12" s="18"/>
      <c r="O12" s="18"/>
      <c r="P12" s="17"/>
      <c r="Q12" s="17"/>
    </row>
    <row r="13" spans="1:17">
      <c r="A13" s="35">
        <f t="shared" si="0"/>
        <v>2019</v>
      </c>
      <c r="B13" s="19" t="str">
        <f t="shared" si="3"/>
        <v>Samedi</v>
      </c>
      <c r="C13" s="16">
        <f t="shared" si="2"/>
        <v>42015</v>
      </c>
      <c r="D13" s="15">
        <f t="shared" si="1"/>
        <v>0</v>
      </c>
      <c r="E13" s="24">
        <f>IF(COUNTIF(Données!F23:F35,C13)&gt;=1,0,VLOOKUP(B13,Horaires,2,0))</f>
        <v>0</v>
      </c>
      <c r="F13" s="17"/>
      <c r="G13" s="17"/>
      <c r="H13" s="18"/>
      <c r="I13" s="17"/>
      <c r="J13" s="18"/>
      <c r="K13" s="18"/>
      <c r="L13" s="18"/>
      <c r="M13" s="18"/>
      <c r="N13" s="18"/>
      <c r="O13" s="18"/>
      <c r="P13" s="17"/>
      <c r="Q13" s="17"/>
    </row>
    <row r="14" spans="1:17">
      <c r="A14" s="35">
        <f t="shared" si="0"/>
        <v>2019</v>
      </c>
      <c r="B14" s="19" t="str">
        <f t="shared" si="3"/>
        <v>Dimanche</v>
      </c>
      <c r="C14" s="16">
        <f t="shared" si="2"/>
        <v>42016</v>
      </c>
      <c r="D14" s="15">
        <f t="shared" si="1"/>
        <v>0</v>
      </c>
      <c r="E14" s="24">
        <f>IF(COUNTIF(Données!F24:F36,C14)&gt;=1,0,VLOOKUP(B14,Horaires,2,0))</f>
        <v>0</v>
      </c>
      <c r="F14" s="17"/>
      <c r="G14" s="17"/>
      <c r="H14" s="18"/>
      <c r="I14" s="17"/>
      <c r="J14" s="18"/>
      <c r="K14" s="18"/>
      <c r="L14" s="18"/>
      <c r="M14" s="18"/>
      <c r="N14" s="18"/>
      <c r="O14" s="18"/>
      <c r="P14" s="17"/>
      <c r="Q14" s="17"/>
    </row>
    <row r="15" spans="1:17">
      <c r="A15" s="35">
        <f t="shared" si="0"/>
        <v>2019</v>
      </c>
      <c r="B15" s="19" t="str">
        <f t="shared" si="3"/>
        <v>Lundi</v>
      </c>
      <c r="C15" s="16">
        <f t="shared" si="2"/>
        <v>42017</v>
      </c>
      <c r="D15" s="15">
        <f t="shared" si="1"/>
        <v>0</v>
      </c>
      <c r="E15" s="24">
        <f>IF(COUNTIF(Données!F25:F37,C15)&gt;=1,0,VLOOKUP(B15,Horaires,2,0))</f>
        <v>0.32291666666666669</v>
      </c>
      <c r="F15" s="17"/>
      <c r="G15" s="17"/>
      <c r="H15" s="18"/>
      <c r="I15" s="17"/>
      <c r="J15" s="18"/>
      <c r="K15" s="18"/>
      <c r="L15" s="18"/>
      <c r="M15" s="18"/>
      <c r="N15" s="18"/>
      <c r="O15" s="18"/>
      <c r="P15" s="17"/>
      <c r="Q15" s="17"/>
    </row>
    <row r="16" spans="1:17">
      <c r="A16" s="35">
        <f t="shared" si="0"/>
        <v>2019</v>
      </c>
      <c r="B16" s="19" t="str">
        <f t="shared" si="3"/>
        <v>Mardi</v>
      </c>
      <c r="C16" s="16">
        <f t="shared" si="2"/>
        <v>42018</v>
      </c>
      <c r="D16" s="15">
        <f t="shared" si="1"/>
        <v>0</v>
      </c>
      <c r="E16" s="24">
        <f>IF(COUNTIF(Données!F26:F38,C16)&gt;=1,0,VLOOKUP(B16,Horaires,2,0))</f>
        <v>0.32291666666666669</v>
      </c>
      <c r="F16" s="17"/>
      <c r="G16" s="17"/>
      <c r="H16" s="18"/>
      <c r="I16" s="17"/>
      <c r="J16" s="18"/>
      <c r="K16" s="18"/>
      <c r="L16" s="18"/>
      <c r="M16" s="18"/>
      <c r="N16" s="18"/>
      <c r="O16" s="18"/>
      <c r="P16" s="17"/>
      <c r="Q16" s="17"/>
    </row>
    <row r="17" spans="1:17">
      <c r="A17" s="35">
        <f t="shared" si="0"/>
        <v>2019</v>
      </c>
      <c r="B17" s="19" t="str">
        <f t="shared" si="3"/>
        <v>Mercredi</v>
      </c>
      <c r="C17" s="16">
        <f t="shared" si="2"/>
        <v>42019</v>
      </c>
      <c r="D17" s="15">
        <f t="shared" si="1"/>
        <v>0</v>
      </c>
      <c r="E17" s="24">
        <f>IF(COUNTIF(Données!F27:F39,C17)&gt;=1,0,VLOOKUP(B17,Horaires,2,0))</f>
        <v>0.32291666666666669</v>
      </c>
      <c r="F17" s="17"/>
      <c r="G17" s="17"/>
      <c r="H17" s="18"/>
      <c r="I17" s="17"/>
      <c r="J17" s="18"/>
      <c r="K17" s="18"/>
      <c r="L17" s="18"/>
      <c r="M17" s="18"/>
      <c r="N17" s="18"/>
      <c r="O17" s="18"/>
      <c r="P17" s="17"/>
      <c r="Q17" s="17"/>
    </row>
    <row r="18" spans="1:17">
      <c r="A18" s="35">
        <f t="shared" si="0"/>
        <v>2019</v>
      </c>
      <c r="B18" s="19" t="str">
        <f t="shared" si="3"/>
        <v>Jeudi</v>
      </c>
      <c r="C18" s="16">
        <f t="shared" si="2"/>
        <v>42020</v>
      </c>
      <c r="D18" s="15">
        <f t="shared" si="1"/>
        <v>0</v>
      </c>
      <c r="E18" s="24">
        <f>IF(COUNTIF(Données!F28:F40,C18)&gt;=1,0,VLOOKUP(B18,Horaires,2,0))</f>
        <v>0.32291666666666669</v>
      </c>
      <c r="F18" s="17"/>
      <c r="G18" s="17"/>
      <c r="H18" s="18"/>
      <c r="I18" s="17"/>
      <c r="J18" s="18"/>
      <c r="K18" s="18"/>
      <c r="L18" s="18"/>
      <c r="M18" s="18"/>
      <c r="N18" s="18"/>
      <c r="O18" s="18"/>
      <c r="P18" s="17"/>
      <c r="Q18" s="17"/>
    </row>
    <row r="19" spans="1:17">
      <c r="A19" s="35">
        <f t="shared" si="0"/>
        <v>2019</v>
      </c>
      <c r="B19" s="19" t="str">
        <f t="shared" si="3"/>
        <v>Vendredi</v>
      </c>
      <c r="C19" s="16">
        <f t="shared" si="2"/>
        <v>42021</v>
      </c>
      <c r="D19" s="15">
        <f t="shared" si="1"/>
        <v>0</v>
      </c>
      <c r="E19" s="24">
        <f>IF(COUNTIF(Données!F29:F41,C19)&gt;=1,0,VLOOKUP(B19,Horaires,2,0))</f>
        <v>0.16666666666666666</v>
      </c>
      <c r="F19" s="17"/>
      <c r="G19" s="17"/>
      <c r="H19" s="18"/>
      <c r="I19" s="17"/>
      <c r="J19" s="18"/>
      <c r="K19" s="18"/>
      <c r="L19" s="18"/>
      <c r="M19" s="18"/>
      <c r="N19" s="18"/>
      <c r="O19" s="18"/>
      <c r="P19" s="17"/>
      <c r="Q19" s="17"/>
    </row>
    <row r="20" spans="1:17">
      <c r="A20" s="35">
        <f t="shared" si="0"/>
        <v>2019</v>
      </c>
      <c r="B20" s="19" t="str">
        <f t="shared" si="3"/>
        <v>Samedi</v>
      </c>
      <c r="C20" s="16">
        <f t="shared" si="2"/>
        <v>42022</v>
      </c>
      <c r="D20" s="15">
        <f t="shared" si="1"/>
        <v>0</v>
      </c>
      <c r="E20" s="24">
        <f>IF(COUNTIF(Données!F30:F42,C20)&gt;=1,0,VLOOKUP(B20,Horaires,2,0))</f>
        <v>0</v>
      </c>
      <c r="F20" s="17"/>
      <c r="G20" s="17"/>
      <c r="H20" s="18"/>
      <c r="I20" s="17"/>
      <c r="J20" s="18"/>
      <c r="K20" s="18"/>
      <c r="L20" s="18"/>
      <c r="M20" s="18"/>
      <c r="N20" s="18"/>
      <c r="O20" s="18"/>
      <c r="P20" s="17"/>
      <c r="Q20" s="17"/>
    </row>
    <row r="21" spans="1:17">
      <c r="A21" s="35">
        <f t="shared" si="0"/>
        <v>2019</v>
      </c>
      <c r="B21" s="19" t="str">
        <f t="shared" si="3"/>
        <v>Dimanche</v>
      </c>
      <c r="C21" s="16">
        <f t="shared" si="2"/>
        <v>42023</v>
      </c>
      <c r="D21" s="15">
        <f t="shared" si="1"/>
        <v>0</v>
      </c>
      <c r="E21" s="24">
        <f>IF(COUNTIF(Données!F31:F43,C21)&gt;=1,0,VLOOKUP(B21,Horaires,2,0))</f>
        <v>0</v>
      </c>
      <c r="F21" s="17"/>
      <c r="G21" s="17"/>
      <c r="H21" s="18"/>
      <c r="I21" s="17"/>
      <c r="J21" s="18"/>
      <c r="K21" s="18"/>
      <c r="L21" s="18"/>
      <c r="M21" s="18"/>
      <c r="N21" s="18"/>
      <c r="O21" s="18"/>
      <c r="P21" s="17"/>
      <c r="Q21" s="17"/>
    </row>
    <row r="22" spans="1:17">
      <c r="A22" s="35">
        <f t="shared" si="0"/>
        <v>2019</v>
      </c>
      <c r="B22" s="19" t="str">
        <f t="shared" si="3"/>
        <v>Lundi</v>
      </c>
      <c r="C22" s="16">
        <f t="shared" si="2"/>
        <v>42024</v>
      </c>
      <c r="D22" s="15">
        <f t="shared" si="1"/>
        <v>0</v>
      </c>
      <c r="E22" s="24">
        <f>IF(COUNTIF(Données!F32:F44,C22)&gt;=1,0,VLOOKUP(B22,Horaires,2,0))</f>
        <v>0.32291666666666669</v>
      </c>
      <c r="F22" s="17"/>
      <c r="G22" s="17"/>
      <c r="H22" s="18"/>
      <c r="I22" s="17"/>
      <c r="J22" s="18"/>
      <c r="K22" s="18"/>
      <c r="L22" s="18"/>
      <c r="M22" s="18"/>
      <c r="N22" s="18"/>
      <c r="O22" s="18"/>
      <c r="P22" s="17"/>
      <c r="Q22" s="17"/>
    </row>
    <row r="23" spans="1:17">
      <c r="A23" s="35">
        <f t="shared" si="0"/>
        <v>2019</v>
      </c>
      <c r="B23" s="19" t="str">
        <f t="shared" si="3"/>
        <v>Mardi</v>
      </c>
      <c r="C23" s="16">
        <f t="shared" si="2"/>
        <v>42025</v>
      </c>
      <c r="D23" s="15">
        <f t="shared" si="1"/>
        <v>0</v>
      </c>
      <c r="E23" s="24">
        <f>IF(COUNTIF(Données!F33:F45,C23)&gt;=1,0,VLOOKUP(B23,Horaires,2,0))</f>
        <v>0.32291666666666669</v>
      </c>
      <c r="F23" s="17"/>
      <c r="G23" s="17"/>
      <c r="H23" s="18"/>
      <c r="I23" s="17"/>
      <c r="J23" s="18"/>
      <c r="K23" s="18"/>
      <c r="L23" s="18"/>
      <c r="M23" s="18"/>
      <c r="N23" s="18"/>
      <c r="O23" s="18"/>
      <c r="P23" s="17"/>
      <c r="Q23" s="17"/>
    </row>
    <row r="24" spans="1:17">
      <c r="A24" s="35">
        <f t="shared" si="0"/>
        <v>2019</v>
      </c>
      <c r="B24" s="19" t="str">
        <f t="shared" si="3"/>
        <v>Mercredi</v>
      </c>
      <c r="C24" s="16">
        <f t="shared" si="2"/>
        <v>42026</v>
      </c>
      <c r="D24" s="15">
        <f t="shared" si="1"/>
        <v>0</v>
      </c>
      <c r="E24" s="24">
        <f>IF(COUNTIF(Données!F34:F46,C24)&gt;=1,0,VLOOKUP(B24,Horaires,2,0))</f>
        <v>0.32291666666666669</v>
      </c>
      <c r="F24" s="17"/>
      <c r="G24" s="17"/>
      <c r="H24" s="18"/>
      <c r="I24" s="17"/>
      <c r="J24" s="18"/>
      <c r="K24" s="18"/>
      <c r="L24" s="18"/>
      <c r="M24" s="18"/>
      <c r="N24" s="18"/>
      <c r="O24" s="18"/>
      <c r="P24" s="17"/>
      <c r="Q24" s="17"/>
    </row>
    <row r="25" spans="1:17">
      <c r="A25" s="35">
        <f t="shared" si="0"/>
        <v>2019</v>
      </c>
      <c r="B25" s="19" t="str">
        <f t="shared" si="3"/>
        <v>Jeudi</v>
      </c>
      <c r="C25" s="16">
        <f t="shared" si="2"/>
        <v>42027</v>
      </c>
      <c r="D25" s="15">
        <f t="shared" si="1"/>
        <v>0</v>
      </c>
      <c r="E25" s="24">
        <f>IF(COUNTIF(Données!F35:F47,C25)&gt;=1,0,VLOOKUP(B25,Horaires,2,0))</f>
        <v>0.32291666666666669</v>
      </c>
      <c r="F25" s="17"/>
      <c r="G25" s="17"/>
      <c r="H25" s="18"/>
      <c r="I25" s="17"/>
      <c r="J25" s="18"/>
      <c r="K25" s="18"/>
      <c r="L25" s="18"/>
      <c r="M25" s="18"/>
      <c r="N25" s="18"/>
      <c r="O25" s="18"/>
      <c r="P25" s="17"/>
      <c r="Q25" s="17"/>
    </row>
    <row r="26" spans="1:17">
      <c r="A26" s="35">
        <f t="shared" si="0"/>
        <v>2019</v>
      </c>
      <c r="B26" s="19" t="str">
        <f t="shared" si="3"/>
        <v>Vendredi</v>
      </c>
      <c r="C26" s="16">
        <f t="shared" si="2"/>
        <v>42028</v>
      </c>
      <c r="D26" s="15">
        <f t="shared" si="1"/>
        <v>0</v>
      </c>
      <c r="E26" s="24">
        <f>IF(COUNTIF(Données!F36:F48,C26)&gt;=1,0,VLOOKUP(B26,Horaires,2,0))</f>
        <v>0.16666666666666666</v>
      </c>
      <c r="F26" s="17"/>
      <c r="G26" s="17"/>
      <c r="H26" s="18"/>
      <c r="I26" s="17"/>
      <c r="J26" s="18"/>
      <c r="K26" s="18"/>
      <c r="L26" s="18"/>
      <c r="M26" s="18"/>
      <c r="N26" s="18"/>
      <c r="O26" s="18"/>
      <c r="P26" s="17"/>
      <c r="Q26" s="17"/>
    </row>
    <row r="27" spans="1:17">
      <c r="A27" s="35">
        <f t="shared" si="0"/>
        <v>2019</v>
      </c>
      <c r="B27" s="19" t="str">
        <f t="shared" si="3"/>
        <v>Samedi</v>
      </c>
      <c r="C27" s="16">
        <f t="shared" si="2"/>
        <v>42029</v>
      </c>
      <c r="D27" s="15">
        <f t="shared" si="1"/>
        <v>0</v>
      </c>
      <c r="E27" s="24">
        <f>IF(COUNTIF(Données!F37:F49,C27)&gt;=1,0,VLOOKUP(B27,Horaires,2,0))</f>
        <v>0</v>
      </c>
      <c r="F27" s="17"/>
      <c r="G27" s="17"/>
      <c r="H27" s="18"/>
      <c r="I27" s="17"/>
      <c r="J27" s="18"/>
      <c r="K27" s="18"/>
      <c r="L27" s="18"/>
      <c r="M27" s="18"/>
      <c r="N27" s="18"/>
      <c r="O27" s="18"/>
      <c r="P27" s="17"/>
      <c r="Q27" s="17"/>
    </row>
    <row r="28" spans="1:17">
      <c r="A28" s="35">
        <f t="shared" si="0"/>
        <v>2019</v>
      </c>
      <c r="B28" s="19" t="str">
        <f t="shared" si="3"/>
        <v>Dimanche</v>
      </c>
      <c r="C28" s="16">
        <f t="shared" si="2"/>
        <v>42030</v>
      </c>
      <c r="D28" s="15">
        <f t="shared" si="1"/>
        <v>0</v>
      </c>
      <c r="E28" s="24">
        <f>IF(COUNTIF(Données!F38:F50,C28)&gt;=1,0,VLOOKUP(B28,Horaires,2,0))</f>
        <v>0</v>
      </c>
      <c r="F28" s="17"/>
      <c r="G28" s="17"/>
      <c r="H28" s="18"/>
      <c r="I28" s="17"/>
      <c r="J28" s="18"/>
      <c r="K28" s="18"/>
      <c r="L28" s="18"/>
      <c r="M28" s="18"/>
      <c r="N28" s="18"/>
      <c r="O28" s="18"/>
      <c r="P28" s="17"/>
      <c r="Q28" s="17"/>
    </row>
    <row r="29" spans="1:17">
      <c r="A29" s="35">
        <f t="shared" si="0"/>
        <v>2019</v>
      </c>
      <c r="B29" s="19" t="str">
        <f t="shared" si="3"/>
        <v>Lundi</v>
      </c>
      <c r="C29" s="16">
        <f t="shared" si="2"/>
        <v>42031</v>
      </c>
      <c r="D29" s="15">
        <f t="shared" si="1"/>
        <v>0</v>
      </c>
      <c r="E29" s="24">
        <f>IF(COUNTIF(Données!F39:F51,C29)&gt;=1,0,VLOOKUP(B29,Horaires,2,0))</f>
        <v>0.32291666666666669</v>
      </c>
      <c r="F29" s="17"/>
      <c r="G29" s="17"/>
      <c r="H29" s="18"/>
      <c r="I29" s="17"/>
      <c r="J29" s="18"/>
      <c r="K29" s="18"/>
      <c r="L29" s="18"/>
      <c r="M29" s="18"/>
      <c r="N29" s="18"/>
      <c r="O29" s="18"/>
      <c r="P29" s="17"/>
      <c r="Q29" s="17"/>
    </row>
    <row r="30" spans="1:17">
      <c r="A30" s="35">
        <f t="shared" si="0"/>
        <v>2019</v>
      </c>
      <c r="B30" s="19" t="str">
        <f t="shared" si="3"/>
        <v>Mardi</v>
      </c>
      <c r="C30" s="16">
        <f t="shared" si="2"/>
        <v>42032</v>
      </c>
      <c r="D30" s="15">
        <f t="shared" si="1"/>
        <v>0</v>
      </c>
      <c r="E30" s="24">
        <f>IF(COUNTIF(Données!F40:F52,C30)&gt;=1,0,VLOOKUP(B30,Horaires,2,0))</f>
        <v>0.32291666666666669</v>
      </c>
      <c r="F30" s="17"/>
      <c r="G30" s="17"/>
      <c r="H30" s="18"/>
      <c r="I30" s="17"/>
      <c r="J30" s="18"/>
      <c r="K30" s="18"/>
      <c r="L30" s="18"/>
      <c r="M30" s="18"/>
      <c r="N30" s="18"/>
      <c r="O30" s="18"/>
      <c r="P30" s="17"/>
      <c r="Q30" s="17"/>
    </row>
    <row r="31" spans="1:17">
      <c r="A31" s="35">
        <f t="shared" si="0"/>
        <v>2019</v>
      </c>
      <c r="B31" s="19" t="str">
        <f t="shared" si="3"/>
        <v>Mercredi</v>
      </c>
      <c r="C31" s="16">
        <f t="shared" si="2"/>
        <v>42033</v>
      </c>
      <c r="D31" s="15">
        <f t="shared" si="1"/>
        <v>0</v>
      </c>
      <c r="E31" s="24">
        <f>IF(COUNTIF(Données!F41:F53,C31)&gt;=1,0,VLOOKUP(B31,Horaires,2,0))</f>
        <v>0.32291666666666669</v>
      </c>
      <c r="F31" s="17"/>
      <c r="G31" s="17"/>
      <c r="H31" s="18"/>
      <c r="I31" s="17"/>
      <c r="J31" s="18"/>
      <c r="K31" s="18"/>
      <c r="L31" s="18"/>
      <c r="M31" s="18"/>
      <c r="N31" s="18"/>
      <c r="O31" s="18"/>
      <c r="P31" s="17"/>
      <c r="Q31" s="17"/>
    </row>
    <row r="32" spans="1:17">
      <c r="A32" s="35">
        <f t="shared" si="0"/>
        <v>2019</v>
      </c>
      <c r="B32" s="19" t="str">
        <f t="shared" si="3"/>
        <v>Jeudi</v>
      </c>
      <c r="C32" s="16">
        <f t="shared" si="2"/>
        <v>42034</v>
      </c>
      <c r="D32" s="15">
        <f t="shared" si="1"/>
        <v>0</v>
      </c>
      <c r="E32" s="24">
        <f>IF(COUNTIF(Données!F42:F54,C32)&gt;=1,0,VLOOKUP(B32,Horaires,2,0))</f>
        <v>0.32291666666666669</v>
      </c>
      <c r="F32" s="17"/>
      <c r="G32" s="17"/>
      <c r="H32" s="18"/>
      <c r="I32" s="17"/>
      <c r="J32" s="18"/>
      <c r="K32" s="18"/>
      <c r="L32" s="18"/>
      <c r="M32" s="18"/>
      <c r="N32" s="18"/>
      <c r="O32" s="18"/>
      <c r="P32" s="17"/>
      <c r="Q32" s="17"/>
    </row>
    <row r="33" spans="1:17">
      <c r="A33" s="35">
        <f t="shared" si="0"/>
        <v>2019</v>
      </c>
      <c r="B33" s="19" t="str">
        <f t="shared" si="3"/>
        <v>Vendredi</v>
      </c>
      <c r="C33" s="16">
        <f t="shared" si="2"/>
        <v>42035</v>
      </c>
      <c r="D33" s="15">
        <f t="shared" si="1"/>
        <v>0</v>
      </c>
      <c r="E33" s="24">
        <f>IF(COUNTIF(Données!F43:F55,C33)&gt;=1,0,VLOOKUP(B33,Horaires,2,0))</f>
        <v>0.16666666666666666</v>
      </c>
      <c r="F33" s="17"/>
      <c r="G33" s="17"/>
      <c r="H33" s="18"/>
      <c r="I33" s="17"/>
      <c r="J33" s="18"/>
      <c r="K33" s="18"/>
      <c r="L33" s="18"/>
      <c r="M33" s="18"/>
      <c r="N33" s="18"/>
      <c r="O33" s="18"/>
      <c r="P33" s="17"/>
      <c r="Q33" s="17"/>
    </row>
    <row r="34" spans="1:17">
      <c r="A34" s="35">
        <f t="shared" si="0"/>
        <v>2019</v>
      </c>
      <c r="B34" s="19" t="str">
        <f t="shared" si="3"/>
        <v>Samedi</v>
      </c>
      <c r="C34" s="16">
        <f t="shared" si="2"/>
        <v>42036</v>
      </c>
      <c r="D34" s="15">
        <f t="shared" si="1"/>
        <v>0</v>
      </c>
      <c r="E34" s="24">
        <f>IF(COUNTIF(Données!F44:F56,C34)&gt;=1,0,VLOOKUP(B34,Horaires,2,0))</f>
        <v>0</v>
      </c>
      <c r="F34" s="17"/>
      <c r="G34" s="17"/>
      <c r="H34" s="18"/>
      <c r="I34" s="17"/>
      <c r="J34" s="18"/>
      <c r="K34" s="18"/>
      <c r="L34" s="18"/>
      <c r="M34" s="18"/>
      <c r="N34" s="18"/>
      <c r="O34" s="18"/>
      <c r="P34" s="17"/>
      <c r="Q34" s="17"/>
    </row>
    <row r="35" spans="1:17">
      <c r="A35" s="35">
        <f t="shared" si="0"/>
        <v>2019</v>
      </c>
      <c r="B35" s="19" t="str">
        <f t="shared" si="3"/>
        <v>Dimanche</v>
      </c>
      <c r="C35" s="16">
        <f t="shared" si="2"/>
        <v>42037</v>
      </c>
      <c r="D35" s="15">
        <f t="shared" si="1"/>
        <v>0</v>
      </c>
      <c r="E35" s="24">
        <f>IF(COUNTIF(Données!F45:F57,C35)&gt;=1,0,VLOOKUP(B35,Horaires,2,0))</f>
        <v>0</v>
      </c>
      <c r="F35" s="17"/>
      <c r="G35" s="17"/>
      <c r="H35" s="18"/>
      <c r="I35" s="17"/>
      <c r="J35" s="18"/>
      <c r="K35" s="18"/>
      <c r="L35" s="18"/>
      <c r="M35" s="18"/>
      <c r="N35" s="18"/>
      <c r="O35" s="18"/>
      <c r="P35" s="17"/>
      <c r="Q35" s="17"/>
    </row>
    <row r="36" spans="1:17">
      <c r="A36" s="35">
        <f t="shared" si="0"/>
        <v>2019</v>
      </c>
      <c r="B36" s="19" t="str">
        <f t="shared" si="3"/>
        <v>Lundi</v>
      </c>
      <c r="C36" s="16">
        <f t="shared" si="2"/>
        <v>42038</v>
      </c>
      <c r="D36" s="15">
        <f t="shared" si="1"/>
        <v>0</v>
      </c>
      <c r="E36" s="24">
        <f>IF(COUNTIF(Données!F46:F58,C36)&gt;=1,0,VLOOKUP(B36,Horaires,2,0))</f>
        <v>0.32291666666666669</v>
      </c>
      <c r="F36" s="17"/>
      <c r="G36" s="17"/>
      <c r="H36" s="18"/>
      <c r="I36" s="17"/>
      <c r="J36" s="18"/>
      <c r="K36" s="18"/>
      <c r="L36" s="18"/>
      <c r="M36" s="18"/>
      <c r="N36" s="18"/>
      <c r="O36" s="18"/>
      <c r="P36" s="17"/>
      <c r="Q36" s="17"/>
    </row>
    <row r="37" spans="1:17">
      <c r="A37" s="35">
        <f t="shared" si="0"/>
        <v>2019</v>
      </c>
      <c r="B37" s="19" t="str">
        <f t="shared" si="3"/>
        <v>Mardi</v>
      </c>
      <c r="C37" s="16">
        <f t="shared" si="2"/>
        <v>42039</v>
      </c>
      <c r="D37" s="15">
        <f t="shared" si="1"/>
        <v>0</v>
      </c>
      <c r="E37" s="24">
        <f>IF(COUNTIF(Données!F47:F59,C37)&gt;=1,0,VLOOKUP(B37,Horaires,2,0))</f>
        <v>0.32291666666666669</v>
      </c>
      <c r="F37" s="17"/>
      <c r="G37" s="17"/>
      <c r="H37" s="18"/>
      <c r="I37" s="17"/>
      <c r="J37" s="18"/>
      <c r="K37" s="18"/>
      <c r="L37" s="18"/>
      <c r="M37" s="18"/>
      <c r="N37" s="18"/>
      <c r="O37" s="18"/>
      <c r="P37" s="17"/>
      <c r="Q37" s="17"/>
    </row>
    <row r="38" spans="1:17">
      <c r="A38" s="35">
        <f t="shared" si="0"/>
        <v>2019</v>
      </c>
      <c r="B38" s="19" t="str">
        <f t="shared" si="3"/>
        <v>Mercredi</v>
      </c>
      <c r="C38" s="16">
        <f t="shared" si="2"/>
        <v>42040</v>
      </c>
      <c r="D38" s="15">
        <f t="shared" si="1"/>
        <v>0</v>
      </c>
      <c r="E38" s="24">
        <f>IF(COUNTIF(Données!F48:F60,C38)&gt;=1,0,VLOOKUP(B38,Horaires,2,0))</f>
        <v>0.32291666666666669</v>
      </c>
      <c r="F38" s="17"/>
      <c r="G38" s="17"/>
      <c r="H38" s="18"/>
      <c r="I38" s="17"/>
      <c r="J38" s="18"/>
      <c r="K38" s="18"/>
      <c r="L38" s="18"/>
      <c r="M38" s="18"/>
      <c r="N38" s="18"/>
      <c r="O38" s="18"/>
      <c r="P38" s="17"/>
      <c r="Q38" s="17"/>
    </row>
    <row r="39" spans="1:17">
      <c r="A39" s="35">
        <f t="shared" si="0"/>
        <v>2019</v>
      </c>
      <c r="B39" s="19" t="str">
        <f t="shared" si="3"/>
        <v>Jeudi</v>
      </c>
      <c r="C39" s="16">
        <f t="shared" si="2"/>
        <v>42041</v>
      </c>
      <c r="D39" s="15">
        <f t="shared" si="1"/>
        <v>0</v>
      </c>
      <c r="E39" s="24">
        <f>IF(COUNTIF(Données!F49:F61,C39)&gt;=1,0,VLOOKUP(B39,Horaires,2,0))</f>
        <v>0.32291666666666669</v>
      </c>
      <c r="F39" s="17"/>
      <c r="G39" s="17"/>
      <c r="H39" s="18"/>
      <c r="I39" s="17"/>
      <c r="J39" s="18"/>
      <c r="K39" s="18"/>
      <c r="L39" s="18"/>
      <c r="M39" s="18"/>
      <c r="N39" s="18"/>
      <c r="O39" s="18"/>
      <c r="P39" s="17"/>
      <c r="Q39" s="17"/>
    </row>
    <row r="40" spans="1:17">
      <c r="A40" s="35">
        <f t="shared" si="0"/>
        <v>2019</v>
      </c>
      <c r="B40" s="19" t="str">
        <f t="shared" si="3"/>
        <v>Vendredi</v>
      </c>
      <c r="C40" s="16">
        <f t="shared" si="2"/>
        <v>42042</v>
      </c>
      <c r="D40" s="15">
        <f t="shared" si="1"/>
        <v>0</v>
      </c>
      <c r="E40" s="24">
        <f>IF(COUNTIF(Données!F50:F62,C40)&gt;=1,0,VLOOKUP(B40,Horaires,2,0))</f>
        <v>0.16666666666666666</v>
      </c>
      <c r="F40" s="17"/>
      <c r="G40" s="17"/>
      <c r="H40" s="18"/>
      <c r="I40" s="17"/>
      <c r="J40" s="18"/>
      <c r="K40" s="18"/>
      <c r="L40" s="18"/>
      <c r="M40" s="18"/>
      <c r="N40" s="18"/>
      <c r="O40" s="18"/>
      <c r="P40" s="17"/>
      <c r="Q40" s="17"/>
    </row>
    <row r="41" spans="1:17">
      <c r="A41" s="35">
        <f t="shared" si="0"/>
        <v>2019</v>
      </c>
      <c r="B41" s="19" t="str">
        <f t="shared" si="3"/>
        <v>Samedi</v>
      </c>
      <c r="C41" s="16">
        <f t="shared" si="2"/>
        <v>42043</v>
      </c>
      <c r="D41" s="15">
        <f t="shared" si="1"/>
        <v>0</v>
      </c>
      <c r="E41" s="24">
        <f>IF(COUNTIF(Données!F51:F63,C41)&gt;=1,0,VLOOKUP(B41,Horaires,2,0))</f>
        <v>0</v>
      </c>
      <c r="F41" s="17"/>
      <c r="G41" s="17"/>
      <c r="H41" s="18"/>
      <c r="I41" s="17"/>
      <c r="J41" s="18"/>
      <c r="K41" s="18"/>
      <c r="L41" s="18"/>
      <c r="M41" s="18"/>
      <c r="N41" s="18"/>
      <c r="O41" s="18"/>
      <c r="P41" s="17"/>
      <c r="Q41" s="17"/>
    </row>
    <row r="42" spans="1:17">
      <c r="A42" s="35">
        <f t="shared" si="0"/>
        <v>2019</v>
      </c>
      <c r="B42" s="19" t="str">
        <f t="shared" si="3"/>
        <v>Dimanche</v>
      </c>
      <c r="C42" s="16">
        <f t="shared" si="2"/>
        <v>42044</v>
      </c>
      <c r="D42" s="15">
        <f t="shared" si="1"/>
        <v>0</v>
      </c>
      <c r="E42" s="24">
        <f>IF(COUNTIF(Données!F52:F64,C42)&gt;=1,0,VLOOKUP(B42,Horaires,2,0))</f>
        <v>0</v>
      </c>
      <c r="F42" s="17"/>
      <c r="G42" s="17"/>
      <c r="H42" s="18"/>
      <c r="I42" s="17"/>
      <c r="J42" s="18"/>
      <c r="K42" s="18"/>
      <c r="L42" s="18"/>
      <c r="M42" s="18"/>
      <c r="N42" s="18"/>
      <c r="O42" s="18"/>
      <c r="P42" s="17"/>
      <c r="Q42" s="17"/>
    </row>
    <row r="43" spans="1:17">
      <c r="A43" s="35">
        <f t="shared" si="0"/>
        <v>2019</v>
      </c>
      <c r="B43" s="19" t="str">
        <f t="shared" si="3"/>
        <v>Lundi</v>
      </c>
      <c r="C43" s="16">
        <f t="shared" si="2"/>
        <v>42045</v>
      </c>
      <c r="D43" s="15">
        <f t="shared" si="1"/>
        <v>0</v>
      </c>
      <c r="E43" s="24">
        <f>IF(COUNTIF(Données!F53:F65,C43)&gt;=1,0,VLOOKUP(B43,Horaires,2,0))</f>
        <v>0.32291666666666669</v>
      </c>
      <c r="F43" s="17"/>
      <c r="G43" s="17"/>
      <c r="H43" s="18"/>
      <c r="I43" s="17"/>
      <c r="J43" s="18"/>
      <c r="K43" s="18"/>
      <c r="L43" s="18"/>
      <c r="M43" s="18"/>
      <c r="N43" s="18"/>
      <c r="O43" s="18"/>
      <c r="P43" s="17"/>
      <c r="Q43" s="17"/>
    </row>
    <row r="44" spans="1:17">
      <c r="A44" s="35">
        <f t="shared" si="0"/>
        <v>2019</v>
      </c>
      <c r="B44" s="19" t="str">
        <f t="shared" si="3"/>
        <v>Mardi</v>
      </c>
      <c r="C44" s="16">
        <f t="shared" si="2"/>
        <v>42046</v>
      </c>
      <c r="D44" s="15">
        <f t="shared" si="1"/>
        <v>0</v>
      </c>
      <c r="E44" s="24">
        <f>IF(COUNTIF(Données!F54:F66,C44)&gt;=1,0,VLOOKUP(B44,Horaires,2,0))</f>
        <v>0.32291666666666669</v>
      </c>
      <c r="F44" s="17"/>
      <c r="G44" s="17"/>
      <c r="H44" s="18"/>
      <c r="I44" s="17"/>
      <c r="J44" s="18"/>
      <c r="K44" s="18"/>
      <c r="L44" s="18"/>
      <c r="M44" s="18"/>
      <c r="N44" s="18"/>
      <c r="O44" s="18"/>
      <c r="P44" s="17"/>
      <c r="Q44" s="17"/>
    </row>
    <row r="45" spans="1:17">
      <c r="A45" s="35">
        <f t="shared" si="0"/>
        <v>2019</v>
      </c>
      <c r="B45" s="19" t="str">
        <f t="shared" si="3"/>
        <v>Mercredi</v>
      </c>
      <c r="C45" s="16">
        <f t="shared" si="2"/>
        <v>42047</v>
      </c>
      <c r="D45" s="15">
        <f t="shared" si="1"/>
        <v>0</v>
      </c>
      <c r="E45" s="24">
        <f>IF(COUNTIF(Données!F55:F67,C45)&gt;=1,0,VLOOKUP(B45,Horaires,2,0))</f>
        <v>0.32291666666666669</v>
      </c>
      <c r="F45" s="17"/>
      <c r="G45" s="17"/>
      <c r="H45" s="18"/>
      <c r="I45" s="17"/>
      <c r="J45" s="18"/>
      <c r="K45" s="18"/>
      <c r="L45" s="18"/>
      <c r="M45" s="18"/>
      <c r="N45" s="18"/>
      <c r="O45" s="18"/>
      <c r="P45" s="17"/>
      <c r="Q45" s="17"/>
    </row>
    <row r="46" spans="1:17">
      <c r="A46" s="35">
        <f t="shared" si="0"/>
        <v>2019</v>
      </c>
      <c r="B46" s="19" t="str">
        <f t="shared" si="3"/>
        <v>Jeudi</v>
      </c>
      <c r="C46" s="16">
        <f t="shared" si="2"/>
        <v>42048</v>
      </c>
      <c r="D46" s="15">
        <f t="shared" si="1"/>
        <v>0</v>
      </c>
      <c r="E46" s="24">
        <f>IF(COUNTIF(Données!F56:F68,C46)&gt;=1,0,VLOOKUP(B46,Horaires,2,0))</f>
        <v>0.32291666666666669</v>
      </c>
      <c r="F46" s="17"/>
      <c r="G46" s="17"/>
      <c r="H46" s="18"/>
      <c r="I46" s="17"/>
      <c r="J46" s="18"/>
      <c r="K46" s="18"/>
      <c r="L46" s="18"/>
      <c r="M46" s="18"/>
      <c r="N46" s="18"/>
      <c r="O46" s="18"/>
      <c r="P46" s="17"/>
      <c r="Q46" s="17"/>
    </row>
    <row r="47" spans="1:17">
      <c r="A47" s="35">
        <f t="shared" si="0"/>
        <v>2019</v>
      </c>
      <c r="B47" s="19" t="str">
        <f t="shared" si="3"/>
        <v>Vendredi</v>
      </c>
      <c r="C47" s="16">
        <f t="shared" si="2"/>
        <v>42049</v>
      </c>
      <c r="D47" s="15">
        <f t="shared" si="1"/>
        <v>0</v>
      </c>
      <c r="E47" s="24">
        <f>IF(COUNTIF(Données!F57:F69,C47)&gt;=1,0,VLOOKUP(B47,Horaires,2,0))</f>
        <v>0.16666666666666666</v>
      </c>
      <c r="F47" s="17"/>
      <c r="G47" s="17"/>
      <c r="H47" s="18"/>
      <c r="I47" s="17"/>
      <c r="J47" s="18"/>
      <c r="K47" s="18"/>
      <c r="L47" s="18"/>
      <c r="M47" s="18"/>
      <c r="N47" s="18"/>
      <c r="O47" s="18"/>
      <c r="P47" s="17"/>
      <c r="Q47" s="17"/>
    </row>
    <row r="48" spans="1:17">
      <c r="A48" s="35">
        <f t="shared" si="0"/>
        <v>2019</v>
      </c>
      <c r="B48" s="19" t="str">
        <f t="shared" si="3"/>
        <v>Samedi</v>
      </c>
      <c r="C48" s="16">
        <f t="shared" si="2"/>
        <v>42050</v>
      </c>
      <c r="D48" s="15">
        <f t="shared" si="1"/>
        <v>0</v>
      </c>
      <c r="E48" s="24">
        <f>IF(COUNTIF(Données!F58:F70,C48)&gt;=1,0,VLOOKUP(B48,Horaires,2,0))</f>
        <v>0</v>
      </c>
      <c r="F48" s="17"/>
      <c r="G48" s="17"/>
      <c r="H48" s="18"/>
      <c r="I48" s="17"/>
      <c r="J48" s="18"/>
      <c r="K48" s="18"/>
      <c r="L48" s="18"/>
      <c r="M48" s="18"/>
      <c r="N48" s="18"/>
      <c r="O48" s="18"/>
      <c r="P48" s="17"/>
      <c r="Q48" s="17"/>
    </row>
    <row r="49" spans="1:17">
      <c r="A49" s="35">
        <f t="shared" si="0"/>
        <v>2019</v>
      </c>
      <c r="B49" s="19" t="str">
        <f t="shared" si="3"/>
        <v>Dimanche</v>
      </c>
      <c r="C49" s="16">
        <f t="shared" si="2"/>
        <v>42051</v>
      </c>
      <c r="D49" s="15">
        <f t="shared" si="1"/>
        <v>0</v>
      </c>
      <c r="E49" s="24">
        <f>IF(COUNTIF(Données!F59:F71,C49)&gt;=1,0,VLOOKUP(B49,Horaires,2,0))</f>
        <v>0</v>
      </c>
      <c r="F49" s="17"/>
      <c r="G49" s="17"/>
      <c r="H49" s="18"/>
      <c r="I49" s="17"/>
      <c r="J49" s="18"/>
      <c r="K49" s="18"/>
      <c r="L49" s="18"/>
      <c r="M49" s="18"/>
      <c r="N49" s="18"/>
      <c r="O49" s="18"/>
      <c r="P49" s="17"/>
      <c r="Q49" s="17"/>
    </row>
    <row r="50" spans="1:17">
      <c r="A50" s="35">
        <f t="shared" si="0"/>
        <v>2019</v>
      </c>
      <c r="B50" s="19" t="str">
        <f t="shared" si="3"/>
        <v>Lundi</v>
      </c>
      <c r="C50" s="16">
        <f t="shared" si="2"/>
        <v>42052</v>
      </c>
      <c r="D50" s="15">
        <f t="shared" si="1"/>
        <v>0</v>
      </c>
      <c r="E50" s="24">
        <f>IF(COUNTIF(Données!F60:F72,C50)&gt;=1,0,VLOOKUP(B50,Horaires,2,0))</f>
        <v>0.32291666666666669</v>
      </c>
      <c r="F50" s="17"/>
      <c r="G50" s="17"/>
      <c r="H50" s="18"/>
      <c r="I50" s="17"/>
      <c r="J50" s="18"/>
      <c r="K50" s="18"/>
      <c r="L50" s="18"/>
      <c r="M50" s="18"/>
      <c r="N50" s="18"/>
      <c r="O50" s="18"/>
      <c r="P50" s="17"/>
      <c r="Q50" s="17"/>
    </row>
    <row r="51" spans="1:17">
      <c r="A51" s="35">
        <f t="shared" si="0"/>
        <v>2019</v>
      </c>
      <c r="B51" s="19" t="str">
        <f t="shared" si="3"/>
        <v>Mardi</v>
      </c>
      <c r="C51" s="16">
        <f t="shared" si="2"/>
        <v>42053</v>
      </c>
      <c r="D51" s="15">
        <f t="shared" si="1"/>
        <v>0</v>
      </c>
      <c r="E51" s="24">
        <f>IF(COUNTIF(Données!F61:F73,C51)&gt;=1,0,VLOOKUP(B51,Horaires,2,0))</f>
        <v>0.32291666666666669</v>
      </c>
      <c r="F51" s="17"/>
      <c r="G51" s="17"/>
      <c r="H51" s="18"/>
      <c r="I51" s="17"/>
      <c r="J51" s="18"/>
      <c r="K51" s="18"/>
      <c r="L51" s="18"/>
      <c r="M51" s="18"/>
      <c r="N51" s="18"/>
      <c r="O51" s="18"/>
      <c r="P51" s="17"/>
      <c r="Q51" s="17"/>
    </row>
    <row r="52" spans="1:17">
      <c r="A52" s="35">
        <f t="shared" si="0"/>
        <v>2019</v>
      </c>
      <c r="B52" s="19" t="str">
        <f t="shared" si="3"/>
        <v>Mercredi</v>
      </c>
      <c r="C52" s="16">
        <f t="shared" si="2"/>
        <v>42054</v>
      </c>
      <c r="D52" s="15">
        <f t="shared" si="1"/>
        <v>0</v>
      </c>
      <c r="E52" s="24">
        <f>IF(COUNTIF(Données!F62:F74,C52)&gt;=1,0,VLOOKUP(B52,Horaires,2,0))</f>
        <v>0.32291666666666669</v>
      </c>
      <c r="F52" s="17"/>
      <c r="G52" s="17"/>
      <c r="H52" s="18"/>
      <c r="I52" s="17"/>
      <c r="J52" s="18"/>
      <c r="K52" s="18"/>
      <c r="L52" s="18"/>
      <c r="M52" s="18"/>
      <c r="N52" s="18"/>
      <c r="O52" s="18"/>
      <c r="P52" s="17"/>
      <c r="Q52" s="17"/>
    </row>
    <row r="53" spans="1:17">
      <c r="A53" s="35">
        <f t="shared" si="0"/>
        <v>2019</v>
      </c>
      <c r="B53" s="19" t="str">
        <f t="shared" si="3"/>
        <v>Jeudi</v>
      </c>
      <c r="C53" s="16">
        <f t="shared" si="2"/>
        <v>42055</v>
      </c>
      <c r="D53" s="15">
        <f t="shared" si="1"/>
        <v>0</v>
      </c>
      <c r="E53" s="24">
        <f>IF(COUNTIF(Données!F63:F75,C53)&gt;=1,0,VLOOKUP(B53,Horaires,2,0))</f>
        <v>0.32291666666666669</v>
      </c>
      <c r="F53" s="17"/>
      <c r="G53" s="17"/>
      <c r="H53" s="18"/>
      <c r="I53" s="17"/>
      <c r="J53" s="18"/>
      <c r="K53" s="18"/>
      <c r="L53" s="18"/>
      <c r="M53" s="18"/>
      <c r="N53" s="18"/>
      <c r="O53" s="18"/>
      <c r="P53" s="17"/>
      <c r="Q53" s="17"/>
    </row>
    <row r="54" spans="1:17">
      <c r="A54" s="35">
        <f t="shared" si="0"/>
        <v>2019</v>
      </c>
      <c r="B54" s="19" t="str">
        <f t="shared" si="3"/>
        <v>Vendredi</v>
      </c>
      <c r="C54" s="16">
        <f t="shared" si="2"/>
        <v>42056</v>
      </c>
      <c r="D54" s="15">
        <f t="shared" si="1"/>
        <v>0</v>
      </c>
      <c r="E54" s="24">
        <f>IF(COUNTIF(Données!F64:F76,C54)&gt;=1,0,VLOOKUP(B54,Horaires,2,0))</f>
        <v>0.16666666666666666</v>
      </c>
      <c r="F54" s="17"/>
      <c r="G54" s="17"/>
      <c r="H54" s="18"/>
      <c r="I54" s="17"/>
      <c r="J54" s="18"/>
      <c r="K54" s="18"/>
      <c r="L54" s="18"/>
      <c r="M54" s="18"/>
      <c r="N54" s="18"/>
      <c r="O54" s="18"/>
      <c r="P54" s="17"/>
      <c r="Q54" s="17"/>
    </row>
    <row r="55" spans="1:17">
      <c r="A55" s="35">
        <f t="shared" si="0"/>
        <v>2019</v>
      </c>
      <c r="B55" s="19" t="str">
        <f t="shared" si="3"/>
        <v>Samedi</v>
      </c>
      <c r="C55" s="16">
        <f t="shared" si="2"/>
        <v>42057</v>
      </c>
      <c r="D55" s="15">
        <f t="shared" si="1"/>
        <v>0</v>
      </c>
      <c r="E55" s="24">
        <f>IF(COUNTIF(Données!F65:F77,C55)&gt;=1,0,VLOOKUP(B55,Horaires,2,0))</f>
        <v>0</v>
      </c>
      <c r="F55" s="17"/>
      <c r="G55" s="17"/>
      <c r="H55" s="18"/>
      <c r="I55" s="17"/>
      <c r="J55" s="18"/>
      <c r="K55" s="18"/>
      <c r="L55" s="18"/>
      <c r="M55" s="18"/>
      <c r="N55" s="18"/>
      <c r="O55" s="18"/>
      <c r="P55" s="17"/>
      <c r="Q55" s="17"/>
    </row>
    <row r="56" spans="1:17">
      <c r="A56" s="35">
        <f t="shared" si="0"/>
        <v>2019</v>
      </c>
      <c r="B56" s="19" t="str">
        <f t="shared" si="3"/>
        <v>Dimanche</v>
      </c>
      <c r="C56" s="16">
        <f t="shared" si="2"/>
        <v>42058</v>
      </c>
      <c r="D56" s="15">
        <f t="shared" si="1"/>
        <v>0</v>
      </c>
      <c r="E56" s="24">
        <f>IF(COUNTIF(Données!F66:F78,C56)&gt;=1,0,VLOOKUP(B56,Horaires,2,0))</f>
        <v>0</v>
      </c>
      <c r="F56" s="17"/>
      <c r="G56" s="17"/>
      <c r="H56" s="18"/>
      <c r="I56" s="17"/>
      <c r="J56" s="18"/>
      <c r="K56" s="18"/>
      <c r="L56" s="18"/>
      <c r="M56" s="18"/>
      <c r="N56" s="18"/>
      <c r="O56" s="18"/>
      <c r="P56" s="17"/>
      <c r="Q56" s="17"/>
    </row>
    <row r="57" spans="1:17">
      <c r="A57" s="35">
        <f t="shared" si="0"/>
        <v>2019</v>
      </c>
      <c r="B57" s="19" t="str">
        <f t="shared" si="3"/>
        <v>Lundi</v>
      </c>
      <c r="C57" s="16">
        <f t="shared" si="2"/>
        <v>42059</v>
      </c>
      <c r="D57" s="15">
        <f t="shared" si="1"/>
        <v>0</v>
      </c>
      <c r="E57" s="24">
        <f>IF(COUNTIF(Données!F67:F79,C57)&gt;=1,0,VLOOKUP(B57,Horaires,2,0))</f>
        <v>0.32291666666666669</v>
      </c>
      <c r="F57" s="17"/>
      <c r="G57" s="17"/>
      <c r="H57" s="18"/>
      <c r="I57" s="17"/>
      <c r="J57" s="18"/>
      <c r="K57" s="18"/>
      <c r="L57" s="18"/>
      <c r="M57" s="18"/>
      <c r="N57" s="18"/>
      <c r="O57" s="18"/>
      <c r="P57" s="17"/>
      <c r="Q57" s="17"/>
    </row>
    <row r="58" spans="1:17">
      <c r="A58" s="35">
        <f t="shared" si="0"/>
        <v>2019</v>
      </c>
      <c r="B58" s="19" t="str">
        <f t="shared" si="3"/>
        <v>Mardi</v>
      </c>
      <c r="C58" s="16">
        <f t="shared" si="2"/>
        <v>42060</v>
      </c>
      <c r="D58" s="15">
        <f t="shared" si="1"/>
        <v>0</v>
      </c>
      <c r="E58" s="24">
        <f>IF(COUNTIF(Données!F68:F80,C58)&gt;=1,0,VLOOKUP(B58,Horaires,2,0))</f>
        <v>0.32291666666666669</v>
      </c>
      <c r="F58" s="17"/>
      <c r="G58" s="17"/>
      <c r="H58" s="18"/>
      <c r="I58" s="17"/>
      <c r="J58" s="18"/>
      <c r="K58" s="18"/>
      <c r="L58" s="18"/>
      <c r="M58" s="18"/>
      <c r="N58" s="18"/>
      <c r="O58" s="18"/>
      <c r="P58" s="17"/>
      <c r="Q58" s="17"/>
    </row>
    <row r="59" spans="1:17">
      <c r="A59" s="35">
        <f t="shared" si="0"/>
        <v>2019</v>
      </c>
      <c r="B59" s="19" t="str">
        <f t="shared" si="3"/>
        <v>Mercredi</v>
      </c>
      <c r="C59" s="16">
        <f t="shared" si="2"/>
        <v>42061</v>
      </c>
      <c r="D59" s="15">
        <f t="shared" si="1"/>
        <v>0</v>
      </c>
      <c r="E59" s="24">
        <f>IF(COUNTIF(Données!F69:F81,C59)&gt;=1,0,VLOOKUP(B59,Horaires,2,0))</f>
        <v>0.32291666666666669</v>
      </c>
      <c r="F59" s="17"/>
      <c r="G59" s="17"/>
      <c r="H59" s="18"/>
      <c r="I59" s="17"/>
      <c r="J59" s="18"/>
      <c r="K59" s="18"/>
      <c r="L59" s="18"/>
      <c r="M59" s="18"/>
      <c r="N59" s="18"/>
      <c r="O59" s="18"/>
      <c r="P59" s="17"/>
      <c r="Q59" s="17"/>
    </row>
    <row r="60" spans="1:17">
      <c r="A60" s="35">
        <f t="shared" si="0"/>
        <v>2019</v>
      </c>
      <c r="B60" s="19" t="str">
        <f t="shared" si="3"/>
        <v>Jeudi</v>
      </c>
      <c r="C60" s="16">
        <f t="shared" si="2"/>
        <v>42062</v>
      </c>
      <c r="D60" s="15">
        <f t="shared" si="1"/>
        <v>0</v>
      </c>
      <c r="E60" s="24">
        <f>IF(COUNTIF(Données!F70:F82,C60)&gt;=1,0,VLOOKUP(B60,Horaires,2,0))</f>
        <v>0.32291666666666669</v>
      </c>
      <c r="F60" s="17"/>
      <c r="G60" s="17"/>
      <c r="H60" s="18"/>
      <c r="I60" s="17"/>
      <c r="J60" s="18"/>
      <c r="K60" s="18"/>
      <c r="L60" s="18"/>
      <c r="M60" s="18"/>
      <c r="N60" s="18"/>
      <c r="O60" s="18"/>
      <c r="P60" s="17"/>
      <c r="Q60" s="17"/>
    </row>
    <row r="61" spans="1:17">
      <c r="A61" s="35">
        <f t="shared" si="0"/>
        <v>2019</v>
      </c>
      <c r="B61" s="19" t="str">
        <f t="shared" si="3"/>
        <v>Vendredi</v>
      </c>
      <c r="C61" s="16">
        <f t="shared" si="2"/>
        <v>42063</v>
      </c>
      <c r="D61" s="15">
        <f t="shared" si="1"/>
        <v>0</v>
      </c>
      <c r="E61" s="24">
        <f>IF(COUNTIF(Données!F71:F83,C61)&gt;=1,0,VLOOKUP(B61,Horaires,2,0))</f>
        <v>0.16666666666666666</v>
      </c>
      <c r="F61" s="17"/>
      <c r="G61" s="17"/>
      <c r="H61" s="18"/>
      <c r="I61" s="17"/>
      <c r="J61" s="18"/>
      <c r="K61" s="18"/>
      <c r="L61" s="18"/>
      <c r="M61" s="18"/>
      <c r="N61" s="18"/>
      <c r="O61" s="18"/>
      <c r="P61" s="17"/>
      <c r="Q61" s="17"/>
    </row>
    <row r="62" spans="1:17">
      <c r="A62" s="35">
        <f t="shared" si="0"/>
        <v>2019</v>
      </c>
      <c r="B62" s="19" t="str">
        <f t="shared" si="3"/>
        <v>Samedi</v>
      </c>
      <c r="C62" s="16">
        <f t="shared" si="2"/>
        <v>42064</v>
      </c>
      <c r="D62" s="15">
        <f t="shared" si="1"/>
        <v>0</v>
      </c>
      <c r="E62" s="24">
        <f>IF(COUNTIF(Données!F72:F84,C62)&gt;=1,0,VLOOKUP(B62,Horaires,2,0))</f>
        <v>0</v>
      </c>
      <c r="F62" s="17"/>
      <c r="G62" s="17"/>
      <c r="H62" s="18"/>
      <c r="I62" s="17"/>
      <c r="J62" s="18"/>
      <c r="K62" s="18"/>
      <c r="L62" s="18"/>
      <c r="M62" s="18"/>
      <c r="N62" s="18"/>
      <c r="O62" s="18"/>
      <c r="P62" s="17"/>
      <c r="Q62" s="17"/>
    </row>
    <row r="63" spans="1:17">
      <c r="A63" s="35">
        <f t="shared" si="0"/>
        <v>2019</v>
      </c>
      <c r="B63" s="19" t="str">
        <f t="shared" si="3"/>
        <v>Dimanche</v>
      </c>
      <c r="C63" s="16">
        <f t="shared" si="2"/>
        <v>42065</v>
      </c>
      <c r="D63" s="15">
        <f t="shared" si="1"/>
        <v>0</v>
      </c>
      <c r="E63" s="24">
        <f>IF(COUNTIF(Données!F73:F85,C63)&gt;=1,0,VLOOKUP(B63,Horaires,2,0))</f>
        <v>0</v>
      </c>
      <c r="F63" s="17"/>
      <c r="G63" s="17"/>
      <c r="H63" s="18"/>
      <c r="I63" s="17"/>
      <c r="J63" s="18"/>
      <c r="K63" s="18"/>
      <c r="L63" s="18"/>
      <c r="M63" s="18"/>
      <c r="N63" s="18"/>
      <c r="O63" s="18"/>
      <c r="P63" s="17"/>
      <c r="Q63" s="17"/>
    </row>
    <row r="64" spans="1:17">
      <c r="A64" s="35">
        <f t="shared" si="0"/>
        <v>2019</v>
      </c>
      <c r="B64" s="19" t="str">
        <f t="shared" si="3"/>
        <v>Lundi</v>
      </c>
      <c r="C64" s="16">
        <f t="shared" si="2"/>
        <v>42066</v>
      </c>
      <c r="D64" s="15">
        <f t="shared" si="1"/>
        <v>0</v>
      </c>
      <c r="E64" s="24">
        <f>IF(COUNTIF(Données!F74:F86,C64)&gt;=1,0,VLOOKUP(B64,Horaires,2,0))</f>
        <v>0.32291666666666669</v>
      </c>
      <c r="F64" s="17"/>
      <c r="G64" s="17"/>
      <c r="H64" s="18"/>
      <c r="I64" s="17"/>
      <c r="J64" s="18"/>
      <c r="K64" s="18"/>
      <c r="L64" s="18"/>
      <c r="M64" s="18"/>
      <c r="N64" s="18"/>
      <c r="O64" s="18"/>
      <c r="P64" s="17"/>
      <c r="Q64" s="17"/>
    </row>
    <row r="65" spans="1:17">
      <c r="A65" s="35">
        <f t="shared" si="0"/>
        <v>2019</v>
      </c>
      <c r="B65" s="19" t="str">
        <f t="shared" si="3"/>
        <v>Mardi</v>
      </c>
      <c r="C65" s="16">
        <f t="shared" si="2"/>
        <v>42067</v>
      </c>
      <c r="D65" s="15">
        <f t="shared" si="1"/>
        <v>0</v>
      </c>
      <c r="E65" s="24">
        <f>IF(COUNTIF(Données!F75:F87,C65)&gt;=1,0,VLOOKUP(B65,Horaires,2,0))</f>
        <v>0.32291666666666669</v>
      </c>
      <c r="F65" s="17"/>
      <c r="G65" s="17"/>
      <c r="H65" s="18"/>
      <c r="I65" s="17"/>
      <c r="J65" s="18"/>
      <c r="K65" s="18"/>
      <c r="L65" s="18"/>
      <c r="M65" s="18"/>
      <c r="N65" s="18"/>
      <c r="O65" s="18"/>
      <c r="P65" s="17"/>
      <c r="Q65" s="17"/>
    </row>
    <row r="66" spans="1:17">
      <c r="A66" s="35">
        <f t="shared" si="0"/>
        <v>2019</v>
      </c>
      <c r="B66" s="19" t="str">
        <f t="shared" si="3"/>
        <v>Mercredi</v>
      </c>
      <c r="C66" s="16">
        <f t="shared" si="2"/>
        <v>42068</v>
      </c>
      <c r="D66" s="15">
        <f t="shared" si="1"/>
        <v>0</v>
      </c>
      <c r="E66" s="24">
        <f>IF(COUNTIF(Données!F76:F88,C66)&gt;=1,0,VLOOKUP(B66,Horaires,2,0))</f>
        <v>0.32291666666666669</v>
      </c>
      <c r="F66" s="17"/>
      <c r="G66" s="17"/>
      <c r="H66" s="18"/>
      <c r="I66" s="17"/>
      <c r="J66" s="18"/>
      <c r="K66" s="18"/>
      <c r="L66" s="18"/>
      <c r="M66" s="18"/>
      <c r="N66" s="18"/>
      <c r="O66" s="18"/>
      <c r="P66" s="17"/>
      <c r="Q66" s="17"/>
    </row>
    <row r="67" spans="1:17">
      <c r="A67" s="35">
        <f t="shared" ref="A67:A130" si="4">YEAR(C67)</f>
        <v>2019</v>
      </c>
      <c r="B67" s="19" t="str">
        <f t="shared" si="3"/>
        <v>Jeudi</v>
      </c>
      <c r="C67" s="16">
        <f t="shared" si="2"/>
        <v>42069</v>
      </c>
      <c r="D67" s="15">
        <f t="shared" ref="D67:D130" si="5">IF(H67&lt;=0,0,1)</f>
        <v>0</v>
      </c>
      <c r="E67" s="24">
        <f>IF(COUNTIF(Données!F77:F89,C67)&gt;=1,0,VLOOKUP(B67,Horaires,2,0))</f>
        <v>0.32291666666666669</v>
      </c>
      <c r="F67" s="17"/>
      <c r="G67" s="17"/>
      <c r="H67" s="18"/>
      <c r="I67" s="17"/>
      <c r="J67" s="18"/>
      <c r="K67" s="18"/>
      <c r="L67" s="18"/>
      <c r="M67" s="18"/>
      <c r="N67" s="18"/>
      <c r="O67" s="18"/>
      <c r="P67" s="17"/>
      <c r="Q67" s="17"/>
    </row>
    <row r="68" spans="1:17">
      <c r="A68" s="35">
        <f t="shared" si="4"/>
        <v>2019</v>
      </c>
      <c r="B68" s="19" t="str">
        <f t="shared" si="3"/>
        <v>Vendredi</v>
      </c>
      <c r="C68" s="16">
        <f t="shared" ref="C68:C131" si="6">C67+1</f>
        <v>42070</v>
      </c>
      <c r="D68" s="15">
        <f t="shared" si="5"/>
        <v>0</v>
      </c>
      <c r="E68" s="24">
        <f>IF(COUNTIF(Données!F78:F90,C68)&gt;=1,0,VLOOKUP(B68,Horaires,2,0))</f>
        <v>0.16666666666666666</v>
      </c>
      <c r="F68" s="17"/>
      <c r="G68" s="17"/>
      <c r="H68" s="18"/>
      <c r="I68" s="17"/>
      <c r="J68" s="18"/>
      <c r="K68" s="18"/>
      <c r="L68" s="18"/>
      <c r="M68" s="18"/>
      <c r="N68" s="18"/>
      <c r="O68" s="18"/>
      <c r="P68" s="17"/>
      <c r="Q68" s="17"/>
    </row>
    <row r="69" spans="1:17">
      <c r="A69" s="35">
        <f t="shared" si="4"/>
        <v>2019</v>
      </c>
      <c r="B69" s="19" t="str">
        <f t="shared" si="3"/>
        <v>Samedi</v>
      </c>
      <c r="C69" s="16">
        <f t="shared" si="6"/>
        <v>42071</v>
      </c>
      <c r="D69" s="15">
        <f t="shared" si="5"/>
        <v>0</v>
      </c>
      <c r="E69" s="24">
        <f>IF(COUNTIF(Données!F79:F91,C69)&gt;=1,0,VLOOKUP(B69,Horaires,2,0))</f>
        <v>0</v>
      </c>
      <c r="F69" s="17"/>
      <c r="G69" s="17"/>
      <c r="H69" s="18"/>
      <c r="I69" s="17"/>
      <c r="J69" s="18"/>
      <c r="K69" s="18"/>
      <c r="L69" s="18"/>
      <c r="M69" s="18"/>
      <c r="N69" s="18"/>
      <c r="O69" s="18"/>
      <c r="P69" s="17"/>
      <c r="Q69" s="17"/>
    </row>
    <row r="70" spans="1:17">
      <c r="A70" s="35">
        <f t="shared" si="4"/>
        <v>2019</v>
      </c>
      <c r="B70" s="19" t="str">
        <f t="shared" si="3"/>
        <v>Dimanche</v>
      </c>
      <c r="C70" s="16">
        <f t="shared" si="6"/>
        <v>42072</v>
      </c>
      <c r="D70" s="15">
        <f t="shared" si="5"/>
        <v>0</v>
      </c>
      <c r="E70" s="24">
        <f>IF(COUNTIF(Données!F80:F92,C70)&gt;=1,0,VLOOKUP(B70,Horaires,2,0))</f>
        <v>0</v>
      </c>
      <c r="F70" s="17"/>
      <c r="G70" s="17"/>
      <c r="H70" s="18"/>
      <c r="I70" s="17"/>
      <c r="J70" s="18"/>
      <c r="K70" s="18"/>
      <c r="L70" s="18"/>
      <c r="M70" s="18"/>
      <c r="N70" s="18"/>
      <c r="O70" s="18"/>
      <c r="P70" s="17"/>
      <c r="Q70" s="17"/>
    </row>
    <row r="71" spans="1:17">
      <c r="A71" s="35">
        <f t="shared" si="4"/>
        <v>2019</v>
      </c>
      <c r="B71" s="19" t="str">
        <f t="shared" ref="B71:B134" si="7">CHOOSE(WEEKDAY(C71),"Dimanche","Lundi","Mardi","Mercredi","Jeudi","Vendredi","Samedi")</f>
        <v>Lundi</v>
      </c>
      <c r="C71" s="16">
        <f t="shared" si="6"/>
        <v>42073</v>
      </c>
      <c r="D71" s="15">
        <f t="shared" si="5"/>
        <v>0</v>
      </c>
      <c r="E71" s="24">
        <f>IF(COUNTIF(Données!F81:F93,C71)&gt;=1,0,VLOOKUP(B71,Horaires,2,0))</f>
        <v>0.32291666666666669</v>
      </c>
      <c r="F71" s="17"/>
      <c r="G71" s="17"/>
      <c r="H71" s="18"/>
      <c r="I71" s="17"/>
      <c r="J71" s="18"/>
      <c r="K71" s="18"/>
      <c r="L71" s="18"/>
      <c r="M71" s="18"/>
      <c r="N71" s="18"/>
      <c r="O71" s="18"/>
      <c r="P71" s="17"/>
      <c r="Q71" s="17"/>
    </row>
    <row r="72" spans="1:17">
      <c r="A72" s="35">
        <f t="shared" si="4"/>
        <v>2019</v>
      </c>
      <c r="B72" s="19" t="str">
        <f t="shared" si="7"/>
        <v>Mardi</v>
      </c>
      <c r="C72" s="16">
        <f t="shared" si="6"/>
        <v>42074</v>
      </c>
      <c r="D72" s="15">
        <f t="shared" si="5"/>
        <v>0</v>
      </c>
      <c r="E72" s="24">
        <f>IF(COUNTIF(Données!F82:F94,C72)&gt;=1,0,VLOOKUP(B72,Horaires,2,0))</f>
        <v>0.32291666666666669</v>
      </c>
      <c r="F72" s="17"/>
      <c r="G72" s="17"/>
      <c r="H72" s="18"/>
      <c r="I72" s="17"/>
      <c r="J72" s="18"/>
      <c r="K72" s="18"/>
      <c r="L72" s="18"/>
      <c r="M72" s="18"/>
      <c r="N72" s="18"/>
      <c r="O72" s="18"/>
      <c r="P72" s="17"/>
      <c r="Q72" s="17"/>
    </row>
    <row r="73" spans="1:17">
      <c r="A73" s="35">
        <f t="shared" si="4"/>
        <v>2019</v>
      </c>
      <c r="B73" s="19" t="str">
        <f t="shared" si="7"/>
        <v>Mercredi</v>
      </c>
      <c r="C73" s="16">
        <f t="shared" si="6"/>
        <v>42075</v>
      </c>
      <c r="D73" s="15">
        <f t="shared" si="5"/>
        <v>0</v>
      </c>
      <c r="E73" s="24">
        <f>IF(COUNTIF(Données!F83:F95,C73)&gt;=1,0,VLOOKUP(B73,Horaires,2,0))</f>
        <v>0.32291666666666669</v>
      </c>
      <c r="F73" s="17"/>
      <c r="G73" s="17"/>
      <c r="H73" s="18"/>
      <c r="I73" s="17"/>
      <c r="J73" s="18"/>
      <c r="K73" s="18"/>
      <c r="L73" s="18"/>
      <c r="M73" s="18"/>
      <c r="N73" s="18"/>
      <c r="O73" s="18"/>
      <c r="P73" s="17"/>
      <c r="Q73" s="17"/>
    </row>
    <row r="74" spans="1:17">
      <c r="A74" s="35">
        <f t="shared" si="4"/>
        <v>2019</v>
      </c>
      <c r="B74" s="19" t="str">
        <f t="shared" si="7"/>
        <v>Jeudi</v>
      </c>
      <c r="C74" s="16">
        <f t="shared" si="6"/>
        <v>42076</v>
      </c>
      <c r="D74" s="15">
        <f t="shared" si="5"/>
        <v>0</v>
      </c>
      <c r="E74" s="24">
        <f>IF(COUNTIF(Données!F84:F96,C74)&gt;=1,0,VLOOKUP(B74,Horaires,2,0))</f>
        <v>0.32291666666666669</v>
      </c>
      <c r="F74" s="17"/>
      <c r="G74" s="17"/>
      <c r="H74" s="18"/>
      <c r="I74" s="17"/>
      <c r="J74" s="18"/>
      <c r="K74" s="18"/>
      <c r="L74" s="18"/>
      <c r="M74" s="18"/>
      <c r="N74" s="18"/>
      <c r="O74" s="18"/>
      <c r="P74" s="17"/>
      <c r="Q74" s="17"/>
    </row>
    <row r="75" spans="1:17">
      <c r="A75" s="35">
        <f t="shared" si="4"/>
        <v>2019</v>
      </c>
      <c r="B75" s="19" t="str">
        <f t="shared" si="7"/>
        <v>Vendredi</v>
      </c>
      <c r="C75" s="16">
        <f t="shared" si="6"/>
        <v>42077</v>
      </c>
      <c r="D75" s="15">
        <f t="shared" si="5"/>
        <v>0</v>
      </c>
      <c r="E75" s="24">
        <f>IF(COUNTIF(Données!F85:F97,C75)&gt;=1,0,VLOOKUP(B75,Horaires,2,0))</f>
        <v>0.16666666666666666</v>
      </c>
      <c r="F75" s="17"/>
      <c r="G75" s="17"/>
      <c r="H75" s="18"/>
      <c r="I75" s="17"/>
      <c r="J75" s="18"/>
      <c r="K75" s="18"/>
      <c r="L75" s="18"/>
      <c r="M75" s="18"/>
      <c r="N75" s="18"/>
      <c r="O75" s="18"/>
      <c r="P75" s="17"/>
      <c r="Q75" s="17"/>
    </row>
    <row r="76" spans="1:17">
      <c r="A76" s="35">
        <f t="shared" si="4"/>
        <v>2019</v>
      </c>
      <c r="B76" s="19" t="str">
        <f t="shared" si="7"/>
        <v>Samedi</v>
      </c>
      <c r="C76" s="16">
        <f t="shared" si="6"/>
        <v>42078</v>
      </c>
      <c r="D76" s="15">
        <f t="shared" si="5"/>
        <v>0</v>
      </c>
      <c r="E76" s="24">
        <f>IF(COUNTIF(Données!F86:F98,C76)&gt;=1,0,VLOOKUP(B76,Horaires,2,0))</f>
        <v>0</v>
      </c>
      <c r="F76" s="17"/>
      <c r="G76" s="17"/>
      <c r="H76" s="18"/>
      <c r="I76" s="17"/>
      <c r="J76" s="18"/>
      <c r="K76" s="18"/>
      <c r="L76" s="18"/>
      <c r="M76" s="18"/>
      <c r="N76" s="18"/>
      <c r="O76" s="18"/>
      <c r="P76" s="17"/>
      <c r="Q76" s="17"/>
    </row>
    <row r="77" spans="1:17">
      <c r="A77" s="35">
        <f t="shared" si="4"/>
        <v>2019</v>
      </c>
      <c r="B77" s="19" t="str">
        <f t="shared" si="7"/>
        <v>Dimanche</v>
      </c>
      <c r="C77" s="16">
        <f t="shared" si="6"/>
        <v>42079</v>
      </c>
      <c r="D77" s="15">
        <f t="shared" si="5"/>
        <v>0</v>
      </c>
      <c r="E77" s="24">
        <f>IF(COUNTIF(Données!F87:F99,C77)&gt;=1,0,VLOOKUP(B77,Horaires,2,0))</f>
        <v>0</v>
      </c>
      <c r="F77" s="17"/>
      <c r="G77" s="17"/>
      <c r="H77" s="18"/>
      <c r="I77" s="17"/>
      <c r="J77" s="18"/>
      <c r="K77" s="18"/>
      <c r="L77" s="18"/>
      <c r="M77" s="18"/>
      <c r="N77" s="18"/>
      <c r="O77" s="18"/>
      <c r="P77" s="17"/>
      <c r="Q77" s="17"/>
    </row>
    <row r="78" spans="1:17">
      <c r="A78" s="35">
        <f t="shared" si="4"/>
        <v>2019</v>
      </c>
      <c r="B78" s="19" t="str">
        <f t="shared" si="7"/>
        <v>Lundi</v>
      </c>
      <c r="C78" s="16">
        <f t="shared" si="6"/>
        <v>42080</v>
      </c>
      <c r="D78" s="15">
        <f t="shared" si="5"/>
        <v>0</v>
      </c>
      <c r="E78" s="24">
        <f>IF(COUNTIF(Données!F88:F100,C78)&gt;=1,0,VLOOKUP(B78,Horaires,2,0))</f>
        <v>0.32291666666666669</v>
      </c>
      <c r="F78" s="17"/>
      <c r="G78" s="17"/>
      <c r="H78" s="18"/>
      <c r="I78" s="17"/>
      <c r="J78" s="18"/>
      <c r="K78" s="18"/>
      <c r="L78" s="18"/>
      <c r="M78" s="18"/>
      <c r="N78" s="18"/>
      <c r="O78" s="18"/>
      <c r="P78" s="17"/>
      <c r="Q78" s="17"/>
    </row>
    <row r="79" spans="1:17">
      <c r="A79" s="35">
        <f t="shared" si="4"/>
        <v>2019</v>
      </c>
      <c r="B79" s="19" t="str">
        <f t="shared" si="7"/>
        <v>Mardi</v>
      </c>
      <c r="C79" s="16">
        <f t="shared" si="6"/>
        <v>42081</v>
      </c>
      <c r="D79" s="15">
        <f t="shared" si="5"/>
        <v>0</v>
      </c>
      <c r="E79" s="24">
        <f>IF(COUNTIF(Données!F89:F101,C79)&gt;=1,0,VLOOKUP(B79,Horaires,2,0))</f>
        <v>0.32291666666666669</v>
      </c>
      <c r="F79" s="17"/>
      <c r="G79" s="17"/>
      <c r="H79" s="18"/>
      <c r="I79" s="17"/>
      <c r="J79" s="18"/>
      <c r="K79" s="18"/>
      <c r="L79" s="18"/>
      <c r="M79" s="18"/>
      <c r="N79" s="18"/>
      <c r="O79" s="18"/>
      <c r="P79" s="17"/>
      <c r="Q79" s="17"/>
    </row>
    <row r="80" spans="1:17">
      <c r="A80" s="35">
        <f t="shared" si="4"/>
        <v>2019</v>
      </c>
      <c r="B80" s="19" t="str">
        <f t="shared" si="7"/>
        <v>Mercredi</v>
      </c>
      <c r="C80" s="16">
        <f t="shared" si="6"/>
        <v>42082</v>
      </c>
      <c r="D80" s="15">
        <f t="shared" si="5"/>
        <v>0</v>
      </c>
      <c r="E80" s="24">
        <f>IF(COUNTIF(Données!F90:F102,C80)&gt;=1,0,VLOOKUP(B80,Horaires,2,0))</f>
        <v>0.32291666666666669</v>
      </c>
      <c r="F80" s="17"/>
      <c r="G80" s="17"/>
      <c r="H80" s="18"/>
      <c r="I80" s="17"/>
      <c r="J80" s="18"/>
      <c r="K80" s="18"/>
      <c r="L80" s="18"/>
      <c r="M80" s="18"/>
      <c r="N80" s="18"/>
      <c r="O80" s="18"/>
      <c r="P80" s="17"/>
      <c r="Q80" s="17"/>
    </row>
    <row r="81" spans="1:17">
      <c r="A81" s="35">
        <f t="shared" si="4"/>
        <v>2019</v>
      </c>
      <c r="B81" s="19" t="str">
        <f t="shared" si="7"/>
        <v>Jeudi</v>
      </c>
      <c r="C81" s="16">
        <f t="shared" si="6"/>
        <v>42083</v>
      </c>
      <c r="D81" s="15">
        <f t="shared" si="5"/>
        <v>0</v>
      </c>
      <c r="E81" s="24">
        <f>IF(COUNTIF(Données!F91:F103,C81)&gt;=1,0,VLOOKUP(B81,Horaires,2,0))</f>
        <v>0.32291666666666669</v>
      </c>
      <c r="F81" s="17"/>
      <c r="G81" s="17"/>
      <c r="H81" s="18"/>
      <c r="I81" s="17"/>
      <c r="J81" s="18"/>
      <c r="K81" s="18"/>
      <c r="L81" s="18"/>
      <c r="M81" s="18"/>
      <c r="N81" s="18"/>
      <c r="O81" s="18"/>
      <c r="P81" s="17"/>
      <c r="Q81" s="17"/>
    </row>
    <row r="82" spans="1:17">
      <c r="A82" s="35">
        <f t="shared" si="4"/>
        <v>2019</v>
      </c>
      <c r="B82" s="19" t="str">
        <f t="shared" si="7"/>
        <v>Vendredi</v>
      </c>
      <c r="C82" s="16">
        <f t="shared" si="6"/>
        <v>42084</v>
      </c>
      <c r="D82" s="15">
        <f t="shared" si="5"/>
        <v>0</v>
      </c>
      <c r="E82" s="24">
        <f>IF(COUNTIF(Données!F92:F104,C82)&gt;=1,0,VLOOKUP(B82,Horaires,2,0))</f>
        <v>0.16666666666666666</v>
      </c>
      <c r="F82" s="17"/>
      <c r="G82" s="17"/>
      <c r="H82" s="18"/>
      <c r="I82" s="17"/>
      <c r="J82" s="18"/>
      <c r="K82" s="18"/>
      <c r="L82" s="18"/>
      <c r="M82" s="18"/>
      <c r="N82" s="18"/>
      <c r="O82" s="18"/>
      <c r="P82" s="17"/>
      <c r="Q82" s="17"/>
    </row>
    <row r="83" spans="1:17">
      <c r="A83" s="35">
        <f t="shared" si="4"/>
        <v>2019</v>
      </c>
      <c r="B83" s="19" t="str">
        <f t="shared" si="7"/>
        <v>Samedi</v>
      </c>
      <c r="C83" s="16">
        <f t="shared" si="6"/>
        <v>42085</v>
      </c>
      <c r="D83" s="15">
        <f t="shared" si="5"/>
        <v>0</v>
      </c>
      <c r="E83" s="24">
        <f>IF(COUNTIF(Données!F93:F105,C83)&gt;=1,0,VLOOKUP(B83,Horaires,2,0))</f>
        <v>0</v>
      </c>
      <c r="F83" s="17"/>
      <c r="G83" s="17"/>
      <c r="H83" s="18"/>
      <c r="I83" s="17"/>
      <c r="J83" s="18"/>
      <c r="K83" s="18"/>
      <c r="L83" s="18"/>
      <c r="M83" s="18"/>
      <c r="N83" s="18"/>
      <c r="O83" s="18"/>
      <c r="P83" s="17"/>
      <c r="Q83" s="17"/>
    </row>
    <row r="84" spans="1:17">
      <c r="A84" s="35">
        <f t="shared" si="4"/>
        <v>2019</v>
      </c>
      <c r="B84" s="19" t="str">
        <f t="shared" si="7"/>
        <v>Dimanche</v>
      </c>
      <c r="C84" s="16">
        <f t="shared" si="6"/>
        <v>42086</v>
      </c>
      <c r="D84" s="15">
        <f t="shared" si="5"/>
        <v>0</v>
      </c>
      <c r="E84" s="24">
        <f>IF(COUNTIF(Données!F94:F106,C84)&gt;=1,0,VLOOKUP(B84,Horaires,2,0))</f>
        <v>0</v>
      </c>
      <c r="F84" s="17"/>
      <c r="G84" s="17"/>
      <c r="H84" s="18"/>
      <c r="I84" s="17"/>
      <c r="J84" s="18"/>
      <c r="K84" s="18"/>
      <c r="L84" s="18"/>
      <c r="M84" s="18"/>
      <c r="N84" s="18"/>
      <c r="O84" s="18"/>
      <c r="P84" s="17"/>
      <c r="Q84" s="17"/>
    </row>
    <row r="85" spans="1:17">
      <c r="A85" s="35">
        <f t="shared" si="4"/>
        <v>2019</v>
      </c>
      <c r="B85" s="19" t="str">
        <f t="shared" si="7"/>
        <v>Lundi</v>
      </c>
      <c r="C85" s="16">
        <f t="shared" si="6"/>
        <v>42087</v>
      </c>
      <c r="D85" s="15">
        <f t="shared" si="5"/>
        <v>0</v>
      </c>
      <c r="E85" s="24">
        <f>IF(COUNTIF(Données!F95:F107,C85)&gt;=1,0,VLOOKUP(B85,Horaires,2,0))</f>
        <v>0.32291666666666669</v>
      </c>
      <c r="F85" s="17"/>
      <c r="G85" s="17"/>
      <c r="H85" s="18"/>
      <c r="I85" s="17"/>
      <c r="J85" s="18"/>
      <c r="K85" s="18"/>
      <c r="L85" s="18"/>
      <c r="M85" s="18"/>
      <c r="N85" s="18"/>
      <c r="O85" s="18"/>
      <c r="P85" s="17"/>
      <c r="Q85" s="17"/>
    </row>
    <row r="86" spans="1:17">
      <c r="A86" s="35">
        <f t="shared" si="4"/>
        <v>2019</v>
      </c>
      <c r="B86" s="19" t="str">
        <f t="shared" si="7"/>
        <v>Mardi</v>
      </c>
      <c r="C86" s="16">
        <f t="shared" si="6"/>
        <v>42088</v>
      </c>
      <c r="D86" s="15">
        <f t="shared" si="5"/>
        <v>0</v>
      </c>
      <c r="E86" s="24">
        <f>IF(COUNTIF(Données!F96:F108,C86)&gt;=1,0,VLOOKUP(B86,Horaires,2,0))</f>
        <v>0.32291666666666669</v>
      </c>
      <c r="F86" s="17"/>
      <c r="G86" s="17"/>
      <c r="H86" s="18"/>
      <c r="I86" s="17"/>
      <c r="J86" s="18"/>
      <c r="K86" s="18"/>
      <c r="L86" s="18"/>
      <c r="M86" s="18"/>
      <c r="N86" s="18"/>
      <c r="O86" s="18"/>
      <c r="P86" s="17"/>
      <c r="Q86" s="17"/>
    </row>
    <row r="87" spans="1:17">
      <c r="A87" s="35">
        <f t="shared" si="4"/>
        <v>2019</v>
      </c>
      <c r="B87" s="19" t="str">
        <f t="shared" si="7"/>
        <v>Mercredi</v>
      </c>
      <c r="C87" s="16">
        <f t="shared" si="6"/>
        <v>42089</v>
      </c>
      <c r="D87" s="15">
        <f t="shared" si="5"/>
        <v>0</v>
      </c>
      <c r="E87" s="24">
        <f>IF(COUNTIF(Données!F97:F109,C87)&gt;=1,0,VLOOKUP(B87,Horaires,2,0))</f>
        <v>0.32291666666666669</v>
      </c>
      <c r="F87" s="17"/>
      <c r="G87" s="17"/>
      <c r="H87" s="18"/>
      <c r="I87" s="17"/>
      <c r="J87" s="18"/>
      <c r="K87" s="18"/>
      <c r="L87" s="18"/>
      <c r="M87" s="18"/>
      <c r="N87" s="18"/>
      <c r="O87" s="18"/>
      <c r="P87" s="17"/>
      <c r="Q87" s="17"/>
    </row>
    <row r="88" spans="1:17">
      <c r="A88" s="35">
        <f t="shared" si="4"/>
        <v>2019</v>
      </c>
      <c r="B88" s="19" t="str">
        <f t="shared" si="7"/>
        <v>Jeudi</v>
      </c>
      <c r="C88" s="16">
        <f t="shared" si="6"/>
        <v>42090</v>
      </c>
      <c r="D88" s="15">
        <f t="shared" si="5"/>
        <v>0</v>
      </c>
      <c r="E88" s="24">
        <f>IF(COUNTIF(Données!F98:F110,C88)&gt;=1,0,VLOOKUP(B88,Horaires,2,0))</f>
        <v>0.32291666666666669</v>
      </c>
      <c r="F88" s="17"/>
      <c r="G88" s="17"/>
      <c r="H88" s="18"/>
      <c r="I88" s="17"/>
      <c r="J88" s="18"/>
      <c r="K88" s="18"/>
      <c r="L88" s="18"/>
      <c r="M88" s="18"/>
      <c r="N88" s="18"/>
      <c r="O88" s="18"/>
      <c r="P88" s="17"/>
      <c r="Q88" s="17"/>
    </row>
    <row r="89" spans="1:17">
      <c r="A89" s="35">
        <f t="shared" si="4"/>
        <v>2019</v>
      </c>
      <c r="B89" s="19" t="str">
        <f t="shared" si="7"/>
        <v>Vendredi</v>
      </c>
      <c r="C89" s="16">
        <f t="shared" si="6"/>
        <v>42091</v>
      </c>
      <c r="D89" s="15">
        <f t="shared" si="5"/>
        <v>0</v>
      </c>
      <c r="E89" s="24">
        <f>IF(COUNTIF(Données!F99:F111,C89)&gt;=1,0,VLOOKUP(B89,Horaires,2,0))</f>
        <v>0.16666666666666666</v>
      </c>
      <c r="F89" s="17"/>
      <c r="G89" s="17"/>
      <c r="H89" s="18"/>
      <c r="I89" s="17"/>
      <c r="J89" s="18"/>
      <c r="K89" s="18"/>
      <c r="L89" s="18"/>
      <c r="M89" s="18"/>
      <c r="N89" s="18"/>
      <c r="O89" s="18"/>
      <c r="P89" s="17"/>
      <c r="Q89" s="17"/>
    </row>
    <row r="90" spans="1:17">
      <c r="A90" s="35">
        <f t="shared" si="4"/>
        <v>2019</v>
      </c>
      <c r="B90" s="19" t="str">
        <f t="shared" si="7"/>
        <v>Samedi</v>
      </c>
      <c r="C90" s="16">
        <f t="shared" si="6"/>
        <v>42092</v>
      </c>
      <c r="D90" s="15">
        <f t="shared" si="5"/>
        <v>0</v>
      </c>
      <c r="E90" s="24">
        <f>IF(COUNTIF(Données!F100:F112,C90)&gt;=1,0,VLOOKUP(B90,Horaires,2,0))</f>
        <v>0</v>
      </c>
      <c r="F90" s="17"/>
      <c r="G90" s="17"/>
      <c r="H90" s="18"/>
      <c r="I90" s="17"/>
      <c r="J90" s="18"/>
      <c r="K90" s="18"/>
      <c r="L90" s="18"/>
      <c r="M90" s="18"/>
      <c r="N90" s="18"/>
      <c r="O90" s="18"/>
      <c r="P90" s="17"/>
      <c r="Q90" s="17"/>
    </row>
    <row r="91" spans="1:17">
      <c r="A91" s="35">
        <f t="shared" si="4"/>
        <v>2019</v>
      </c>
      <c r="B91" s="19" t="str">
        <f t="shared" si="7"/>
        <v>Dimanche</v>
      </c>
      <c r="C91" s="16">
        <f t="shared" si="6"/>
        <v>42093</v>
      </c>
      <c r="D91" s="15">
        <f t="shared" si="5"/>
        <v>0</v>
      </c>
      <c r="E91" s="24">
        <f>IF(COUNTIF(Données!F101:F113,C91)&gt;=1,0,VLOOKUP(B91,Horaires,2,0))</f>
        <v>0</v>
      </c>
      <c r="F91" s="17"/>
      <c r="G91" s="17"/>
      <c r="H91" s="18"/>
      <c r="I91" s="17"/>
      <c r="J91" s="18"/>
      <c r="K91" s="18"/>
      <c r="L91" s="18"/>
      <c r="M91" s="18"/>
      <c r="N91" s="18"/>
      <c r="O91" s="18"/>
      <c r="P91" s="17"/>
      <c r="Q91" s="17"/>
    </row>
    <row r="92" spans="1:17">
      <c r="A92" s="35">
        <f t="shared" si="4"/>
        <v>2019</v>
      </c>
      <c r="B92" s="19" t="str">
        <f t="shared" si="7"/>
        <v>Lundi</v>
      </c>
      <c r="C92" s="16">
        <f t="shared" si="6"/>
        <v>42094</v>
      </c>
      <c r="D92" s="15">
        <f t="shared" si="5"/>
        <v>0</v>
      </c>
      <c r="E92" s="24">
        <f>IF(COUNTIF(Données!F102:F114,C92)&gt;=1,0,VLOOKUP(B92,Horaires,2,0))</f>
        <v>0.32291666666666669</v>
      </c>
      <c r="F92" s="17"/>
      <c r="G92" s="17"/>
      <c r="H92" s="18"/>
      <c r="I92" s="17"/>
      <c r="J92" s="18"/>
      <c r="K92" s="18"/>
      <c r="L92" s="18"/>
      <c r="M92" s="18"/>
      <c r="N92" s="18"/>
      <c r="O92" s="18"/>
      <c r="P92" s="17"/>
      <c r="Q92" s="17"/>
    </row>
    <row r="93" spans="1:17">
      <c r="A93" s="35">
        <f t="shared" si="4"/>
        <v>2019</v>
      </c>
      <c r="B93" s="19" t="str">
        <f t="shared" si="7"/>
        <v>Mardi</v>
      </c>
      <c r="C93" s="16">
        <f t="shared" si="6"/>
        <v>42095</v>
      </c>
      <c r="D93" s="15">
        <f t="shared" si="5"/>
        <v>0</v>
      </c>
      <c r="E93" s="24">
        <f>IF(COUNTIF(Données!F103:F115,C93)&gt;=1,0,VLOOKUP(B93,Horaires,2,0))</f>
        <v>0.32291666666666669</v>
      </c>
      <c r="F93" s="17"/>
      <c r="G93" s="17"/>
      <c r="H93" s="18"/>
      <c r="I93" s="17"/>
      <c r="J93" s="18"/>
      <c r="K93" s="18"/>
      <c r="L93" s="18"/>
      <c r="M93" s="18"/>
      <c r="N93" s="18"/>
      <c r="O93" s="18"/>
      <c r="P93" s="17"/>
      <c r="Q93" s="17"/>
    </row>
    <row r="94" spans="1:17">
      <c r="A94" s="35">
        <f t="shared" si="4"/>
        <v>2019</v>
      </c>
      <c r="B94" s="19" t="str">
        <f t="shared" si="7"/>
        <v>Mercredi</v>
      </c>
      <c r="C94" s="16">
        <f t="shared" si="6"/>
        <v>42096</v>
      </c>
      <c r="D94" s="15">
        <f t="shared" si="5"/>
        <v>0</v>
      </c>
      <c r="E94" s="24">
        <f>IF(COUNTIF(Données!F104:F116,C94)&gt;=1,0,VLOOKUP(B94,Horaires,2,0))</f>
        <v>0.32291666666666669</v>
      </c>
      <c r="F94" s="17"/>
      <c r="G94" s="17"/>
      <c r="H94" s="18"/>
      <c r="I94" s="17"/>
      <c r="J94" s="18"/>
      <c r="K94" s="18"/>
      <c r="L94" s="18"/>
      <c r="M94" s="18"/>
      <c r="N94" s="18"/>
      <c r="O94" s="18"/>
      <c r="P94" s="17"/>
      <c r="Q94" s="17"/>
    </row>
    <row r="95" spans="1:17">
      <c r="A95" s="35">
        <f t="shared" si="4"/>
        <v>2019</v>
      </c>
      <c r="B95" s="19" t="str">
        <f t="shared" si="7"/>
        <v>Jeudi</v>
      </c>
      <c r="C95" s="16">
        <f t="shared" si="6"/>
        <v>42097</v>
      </c>
      <c r="D95" s="15">
        <f t="shared" si="5"/>
        <v>0</v>
      </c>
      <c r="E95" s="24">
        <f>IF(COUNTIF(Données!F105:F117,C95)&gt;=1,0,VLOOKUP(B95,Horaires,2,0))</f>
        <v>0.32291666666666669</v>
      </c>
      <c r="F95" s="17"/>
      <c r="G95" s="17"/>
      <c r="H95" s="18"/>
      <c r="I95" s="17"/>
      <c r="J95" s="18"/>
      <c r="K95" s="18"/>
      <c r="L95" s="18"/>
      <c r="M95" s="18"/>
      <c r="N95" s="18"/>
      <c r="O95" s="18"/>
      <c r="P95" s="17"/>
      <c r="Q95" s="17"/>
    </row>
    <row r="96" spans="1:17">
      <c r="A96" s="35">
        <f t="shared" si="4"/>
        <v>2019</v>
      </c>
      <c r="B96" s="19" t="str">
        <f t="shared" si="7"/>
        <v>Vendredi</v>
      </c>
      <c r="C96" s="16">
        <f t="shared" si="6"/>
        <v>42098</v>
      </c>
      <c r="D96" s="15">
        <f t="shared" si="5"/>
        <v>0</v>
      </c>
      <c r="E96" s="24">
        <f>IF(COUNTIF(Données!F106:F118,C96)&gt;=1,0,VLOOKUP(B96,Horaires,2,0))</f>
        <v>0.16666666666666666</v>
      </c>
      <c r="F96" s="17"/>
      <c r="G96" s="17"/>
      <c r="H96" s="18"/>
      <c r="I96" s="17"/>
      <c r="J96" s="18"/>
      <c r="K96" s="18"/>
      <c r="L96" s="18"/>
      <c r="M96" s="18"/>
      <c r="N96" s="18"/>
      <c r="O96" s="18"/>
      <c r="P96" s="17"/>
      <c r="Q96" s="17"/>
    </row>
    <row r="97" spans="1:17">
      <c r="A97" s="35">
        <f t="shared" si="4"/>
        <v>2019</v>
      </c>
      <c r="B97" s="19" t="str">
        <f t="shared" si="7"/>
        <v>Samedi</v>
      </c>
      <c r="C97" s="16">
        <f t="shared" si="6"/>
        <v>42099</v>
      </c>
      <c r="D97" s="15">
        <f t="shared" si="5"/>
        <v>0</v>
      </c>
      <c r="E97" s="24">
        <f>IF(COUNTIF(Données!F107:F119,C97)&gt;=1,0,VLOOKUP(B97,Horaires,2,0))</f>
        <v>0</v>
      </c>
      <c r="F97" s="17"/>
      <c r="G97" s="17"/>
      <c r="H97" s="18"/>
      <c r="I97" s="17"/>
      <c r="J97" s="18"/>
      <c r="K97" s="18"/>
      <c r="L97" s="18"/>
      <c r="M97" s="18"/>
      <c r="N97" s="18"/>
      <c r="O97" s="18"/>
      <c r="P97" s="17"/>
      <c r="Q97" s="17"/>
    </row>
    <row r="98" spans="1:17">
      <c r="A98" s="35">
        <f t="shared" si="4"/>
        <v>2019</v>
      </c>
      <c r="B98" s="19" t="str">
        <f t="shared" si="7"/>
        <v>Dimanche</v>
      </c>
      <c r="C98" s="16">
        <f t="shared" si="6"/>
        <v>42100</v>
      </c>
      <c r="D98" s="15">
        <f t="shared" si="5"/>
        <v>0</v>
      </c>
      <c r="E98" s="24">
        <f>IF(COUNTIF(Données!F108:F120,C98)&gt;=1,0,VLOOKUP(B98,Horaires,2,0))</f>
        <v>0</v>
      </c>
      <c r="F98" s="17"/>
      <c r="G98" s="17"/>
      <c r="H98" s="18"/>
      <c r="I98" s="17"/>
      <c r="J98" s="18"/>
      <c r="K98" s="18"/>
      <c r="L98" s="18"/>
      <c r="M98" s="18"/>
      <c r="N98" s="18"/>
      <c r="O98" s="18"/>
      <c r="P98" s="17"/>
      <c r="Q98" s="17"/>
    </row>
    <row r="99" spans="1:17">
      <c r="A99" s="35">
        <f t="shared" si="4"/>
        <v>2019</v>
      </c>
      <c r="B99" s="19" t="str">
        <f t="shared" si="7"/>
        <v>Lundi</v>
      </c>
      <c r="C99" s="16">
        <f t="shared" si="6"/>
        <v>42101</v>
      </c>
      <c r="D99" s="15">
        <f t="shared" si="5"/>
        <v>0</v>
      </c>
      <c r="E99" s="24">
        <f>IF(COUNTIF(Données!F109:F121,C99)&gt;=1,0,VLOOKUP(B99,Horaires,2,0))</f>
        <v>0.32291666666666669</v>
      </c>
      <c r="F99" s="17"/>
      <c r="G99" s="17"/>
      <c r="H99" s="18"/>
      <c r="I99" s="17"/>
      <c r="J99" s="18"/>
      <c r="K99" s="18"/>
      <c r="L99" s="18"/>
      <c r="M99" s="18"/>
      <c r="N99" s="18"/>
      <c r="O99" s="18"/>
      <c r="P99" s="17"/>
      <c r="Q99" s="17"/>
    </row>
    <row r="100" spans="1:17">
      <c r="A100" s="35">
        <f t="shared" si="4"/>
        <v>2019</v>
      </c>
      <c r="B100" s="19" t="str">
        <f t="shared" si="7"/>
        <v>Mardi</v>
      </c>
      <c r="C100" s="16">
        <f t="shared" si="6"/>
        <v>42102</v>
      </c>
      <c r="D100" s="15">
        <f t="shared" si="5"/>
        <v>0</v>
      </c>
      <c r="E100" s="24">
        <f>IF(COUNTIF(Données!F110:F122,C100)&gt;=1,0,VLOOKUP(B100,Horaires,2,0))</f>
        <v>0.32291666666666669</v>
      </c>
      <c r="F100" s="17"/>
      <c r="G100" s="17"/>
      <c r="H100" s="18"/>
      <c r="I100" s="17"/>
      <c r="J100" s="18"/>
      <c r="K100" s="18"/>
      <c r="L100" s="18"/>
      <c r="M100" s="18"/>
      <c r="N100" s="18"/>
      <c r="O100" s="18"/>
      <c r="P100" s="17"/>
      <c r="Q100" s="17"/>
    </row>
    <row r="101" spans="1:17">
      <c r="A101" s="35">
        <f t="shared" si="4"/>
        <v>2019</v>
      </c>
      <c r="B101" s="19" t="str">
        <f t="shared" si="7"/>
        <v>Mercredi</v>
      </c>
      <c r="C101" s="16">
        <f t="shared" si="6"/>
        <v>42103</v>
      </c>
      <c r="D101" s="15">
        <f t="shared" si="5"/>
        <v>0</v>
      </c>
      <c r="E101" s="24">
        <f>IF(COUNTIF(Données!F111:F123,C101)&gt;=1,0,VLOOKUP(B101,Horaires,2,0))</f>
        <v>0.32291666666666669</v>
      </c>
      <c r="F101" s="17"/>
      <c r="G101" s="17"/>
      <c r="H101" s="18"/>
      <c r="I101" s="17"/>
      <c r="J101" s="18"/>
      <c r="K101" s="18"/>
      <c r="L101" s="18"/>
      <c r="M101" s="18"/>
      <c r="N101" s="18"/>
      <c r="O101" s="18"/>
      <c r="P101" s="17"/>
      <c r="Q101" s="17"/>
    </row>
    <row r="102" spans="1:17">
      <c r="A102" s="35">
        <f t="shared" si="4"/>
        <v>2019</v>
      </c>
      <c r="B102" s="19" t="str">
        <f t="shared" si="7"/>
        <v>Jeudi</v>
      </c>
      <c r="C102" s="16">
        <f t="shared" si="6"/>
        <v>42104</v>
      </c>
      <c r="D102" s="15">
        <f t="shared" si="5"/>
        <v>0</v>
      </c>
      <c r="E102" s="24">
        <f>IF(COUNTIF(Données!F112:F124,C102)&gt;=1,0,VLOOKUP(B102,Horaires,2,0))</f>
        <v>0.32291666666666669</v>
      </c>
      <c r="F102" s="17"/>
      <c r="G102" s="17"/>
      <c r="H102" s="18"/>
      <c r="I102" s="17"/>
      <c r="J102" s="18"/>
      <c r="K102" s="18"/>
      <c r="L102" s="18"/>
      <c r="M102" s="18"/>
      <c r="N102" s="18"/>
      <c r="O102" s="18"/>
      <c r="P102" s="17"/>
      <c r="Q102" s="17"/>
    </row>
    <row r="103" spans="1:17">
      <c r="A103" s="35">
        <f t="shared" si="4"/>
        <v>2019</v>
      </c>
      <c r="B103" s="19" t="str">
        <f t="shared" si="7"/>
        <v>Vendredi</v>
      </c>
      <c r="C103" s="16">
        <f t="shared" si="6"/>
        <v>42105</v>
      </c>
      <c r="D103" s="15">
        <f t="shared" si="5"/>
        <v>0</v>
      </c>
      <c r="E103" s="24">
        <f>IF(COUNTIF(Données!F113:F125,C103)&gt;=1,0,VLOOKUP(B103,Horaires,2,0))</f>
        <v>0.16666666666666666</v>
      </c>
      <c r="F103" s="17"/>
      <c r="G103" s="17"/>
      <c r="H103" s="18"/>
      <c r="I103" s="17"/>
      <c r="J103" s="18"/>
      <c r="K103" s="18"/>
      <c r="L103" s="18"/>
      <c r="M103" s="18"/>
      <c r="N103" s="18"/>
      <c r="O103" s="18"/>
      <c r="P103" s="17"/>
      <c r="Q103" s="17"/>
    </row>
    <row r="104" spans="1:17">
      <c r="A104" s="35">
        <f t="shared" si="4"/>
        <v>2019</v>
      </c>
      <c r="B104" s="19" t="str">
        <f t="shared" si="7"/>
        <v>Samedi</v>
      </c>
      <c r="C104" s="16">
        <f t="shared" si="6"/>
        <v>42106</v>
      </c>
      <c r="D104" s="15">
        <f t="shared" si="5"/>
        <v>0</v>
      </c>
      <c r="E104" s="24">
        <f>IF(COUNTIF(Données!F114:F126,C104)&gt;=1,0,VLOOKUP(B104,Horaires,2,0))</f>
        <v>0</v>
      </c>
      <c r="F104" s="17"/>
      <c r="G104" s="17"/>
      <c r="H104" s="18"/>
      <c r="I104" s="17"/>
      <c r="J104" s="18"/>
      <c r="K104" s="18"/>
      <c r="L104" s="18"/>
      <c r="M104" s="18"/>
      <c r="N104" s="18"/>
      <c r="O104" s="18"/>
      <c r="P104" s="17"/>
      <c r="Q104" s="17"/>
    </row>
    <row r="105" spans="1:17">
      <c r="A105" s="35">
        <f t="shared" si="4"/>
        <v>2019</v>
      </c>
      <c r="B105" s="19" t="str">
        <f t="shared" si="7"/>
        <v>Dimanche</v>
      </c>
      <c r="C105" s="16">
        <f t="shared" si="6"/>
        <v>42107</v>
      </c>
      <c r="D105" s="15">
        <f t="shared" si="5"/>
        <v>0</v>
      </c>
      <c r="E105" s="24">
        <f>IF(COUNTIF(Données!F115:F127,C105)&gt;=1,0,VLOOKUP(B105,Horaires,2,0))</f>
        <v>0</v>
      </c>
      <c r="F105" s="17"/>
      <c r="G105" s="17"/>
      <c r="H105" s="18"/>
      <c r="I105" s="17"/>
      <c r="J105" s="18"/>
      <c r="K105" s="18"/>
      <c r="L105" s="18"/>
      <c r="M105" s="18"/>
      <c r="N105" s="18"/>
      <c r="O105" s="18"/>
      <c r="P105" s="17"/>
      <c r="Q105" s="17"/>
    </row>
    <row r="106" spans="1:17">
      <c r="A106" s="35">
        <f t="shared" si="4"/>
        <v>2019</v>
      </c>
      <c r="B106" s="19" t="str">
        <f t="shared" si="7"/>
        <v>Lundi</v>
      </c>
      <c r="C106" s="16">
        <f t="shared" si="6"/>
        <v>42108</v>
      </c>
      <c r="D106" s="15">
        <f t="shared" si="5"/>
        <v>0</v>
      </c>
      <c r="E106" s="24">
        <f>IF(COUNTIF(Données!F116:F128,C106)&gt;=1,0,VLOOKUP(B106,Horaires,2,0))</f>
        <v>0.32291666666666669</v>
      </c>
      <c r="F106" s="17"/>
      <c r="G106" s="17"/>
      <c r="H106" s="18"/>
      <c r="I106" s="17"/>
      <c r="J106" s="18"/>
      <c r="K106" s="18"/>
      <c r="L106" s="18"/>
      <c r="M106" s="18"/>
      <c r="N106" s="18"/>
      <c r="O106" s="18"/>
      <c r="P106" s="17"/>
      <c r="Q106" s="17"/>
    </row>
    <row r="107" spans="1:17">
      <c r="A107" s="35">
        <f t="shared" si="4"/>
        <v>2019</v>
      </c>
      <c r="B107" s="19" t="str">
        <f t="shared" si="7"/>
        <v>Mardi</v>
      </c>
      <c r="C107" s="16">
        <f t="shared" si="6"/>
        <v>42109</v>
      </c>
      <c r="D107" s="15">
        <f t="shared" si="5"/>
        <v>0</v>
      </c>
      <c r="E107" s="24">
        <f>IF(COUNTIF(Données!F117:F129,C107)&gt;=1,0,VLOOKUP(B107,Horaires,2,0))</f>
        <v>0.32291666666666669</v>
      </c>
      <c r="F107" s="17"/>
      <c r="G107" s="17"/>
      <c r="H107" s="18"/>
      <c r="I107" s="17"/>
      <c r="J107" s="18"/>
      <c r="K107" s="18"/>
      <c r="L107" s="18"/>
      <c r="M107" s="18"/>
      <c r="N107" s="18"/>
      <c r="O107" s="18"/>
      <c r="P107" s="17"/>
      <c r="Q107" s="17"/>
    </row>
    <row r="108" spans="1:17">
      <c r="A108" s="35">
        <f t="shared" si="4"/>
        <v>2019</v>
      </c>
      <c r="B108" s="19" t="str">
        <f t="shared" si="7"/>
        <v>Mercredi</v>
      </c>
      <c r="C108" s="16">
        <f t="shared" si="6"/>
        <v>42110</v>
      </c>
      <c r="D108" s="15">
        <f t="shared" si="5"/>
        <v>0</v>
      </c>
      <c r="E108" s="24">
        <f>IF(COUNTIF(Données!F118:F130,C108)&gt;=1,0,VLOOKUP(B108,Horaires,2,0))</f>
        <v>0.32291666666666669</v>
      </c>
      <c r="F108" s="17"/>
      <c r="G108" s="17"/>
      <c r="H108" s="18"/>
      <c r="I108" s="17"/>
      <c r="J108" s="18"/>
      <c r="K108" s="18"/>
      <c r="L108" s="18"/>
      <c r="M108" s="18"/>
      <c r="N108" s="18"/>
      <c r="O108" s="18"/>
      <c r="P108" s="17"/>
      <c r="Q108" s="17"/>
    </row>
    <row r="109" spans="1:17">
      <c r="A109" s="35">
        <f t="shared" si="4"/>
        <v>2019</v>
      </c>
      <c r="B109" s="19" t="str">
        <f t="shared" si="7"/>
        <v>Jeudi</v>
      </c>
      <c r="C109" s="16">
        <f t="shared" si="6"/>
        <v>42111</v>
      </c>
      <c r="D109" s="15">
        <f t="shared" si="5"/>
        <v>0</v>
      </c>
      <c r="E109" s="24">
        <f>IF(COUNTIF(Données!F119:F131,C109)&gt;=1,0,VLOOKUP(B109,Horaires,2,0))</f>
        <v>0.32291666666666669</v>
      </c>
      <c r="F109" s="17"/>
      <c r="G109" s="17"/>
      <c r="H109" s="18"/>
      <c r="I109" s="17"/>
      <c r="J109" s="18"/>
      <c r="K109" s="18"/>
      <c r="L109" s="18"/>
      <c r="M109" s="18"/>
      <c r="N109" s="18"/>
      <c r="O109" s="18"/>
      <c r="P109" s="17"/>
      <c r="Q109" s="17"/>
    </row>
    <row r="110" spans="1:17">
      <c r="A110" s="35">
        <f t="shared" si="4"/>
        <v>2019</v>
      </c>
      <c r="B110" s="19" t="str">
        <f t="shared" si="7"/>
        <v>Vendredi</v>
      </c>
      <c r="C110" s="16">
        <f t="shared" si="6"/>
        <v>42112</v>
      </c>
      <c r="D110" s="15">
        <f t="shared" si="5"/>
        <v>0</v>
      </c>
      <c r="E110" s="24">
        <f>IF(COUNTIF(Données!F120:F132,C110)&gt;=1,0,VLOOKUP(B110,Horaires,2,0))</f>
        <v>0.16666666666666666</v>
      </c>
      <c r="F110" s="17"/>
      <c r="G110" s="17"/>
      <c r="H110" s="18"/>
      <c r="I110" s="17"/>
      <c r="J110" s="18"/>
      <c r="K110" s="18"/>
      <c r="L110" s="18"/>
      <c r="M110" s="18"/>
      <c r="N110" s="18"/>
      <c r="O110" s="18"/>
      <c r="P110" s="17"/>
      <c r="Q110" s="17"/>
    </row>
    <row r="111" spans="1:17">
      <c r="A111" s="35">
        <f t="shared" si="4"/>
        <v>2019</v>
      </c>
      <c r="B111" s="19" t="str">
        <f t="shared" si="7"/>
        <v>Samedi</v>
      </c>
      <c r="C111" s="16">
        <f t="shared" si="6"/>
        <v>42113</v>
      </c>
      <c r="D111" s="15">
        <f t="shared" si="5"/>
        <v>0</v>
      </c>
      <c r="E111" s="24">
        <f>IF(COUNTIF(Données!F121:F133,C111)&gt;=1,0,VLOOKUP(B111,Horaires,2,0))</f>
        <v>0</v>
      </c>
      <c r="F111" s="17"/>
      <c r="G111" s="17"/>
      <c r="H111" s="18"/>
      <c r="I111" s="17"/>
      <c r="J111" s="18"/>
      <c r="K111" s="18"/>
      <c r="L111" s="18"/>
      <c r="M111" s="18"/>
      <c r="N111" s="18"/>
      <c r="O111" s="18"/>
      <c r="P111" s="17"/>
      <c r="Q111" s="17"/>
    </row>
    <row r="112" spans="1:17">
      <c r="A112" s="35">
        <f t="shared" si="4"/>
        <v>2019</v>
      </c>
      <c r="B112" s="19" t="str">
        <f t="shared" si="7"/>
        <v>Dimanche</v>
      </c>
      <c r="C112" s="16">
        <f t="shared" si="6"/>
        <v>42114</v>
      </c>
      <c r="D112" s="15">
        <f t="shared" si="5"/>
        <v>0</v>
      </c>
      <c r="E112" s="24">
        <f>IF(COUNTIF(Données!F122:F134,C112)&gt;=1,0,VLOOKUP(B112,Horaires,2,0))</f>
        <v>0</v>
      </c>
      <c r="F112" s="17"/>
      <c r="G112" s="17"/>
      <c r="H112" s="18"/>
      <c r="I112" s="17"/>
      <c r="J112" s="18"/>
      <c r="K112" s="18"/>
      <c r="L112" s="18"/>
      <c r="M112" s="18"/>
      <c r="N112" s="18"/>
      <c r="O112" s="18"/>
      <c r="P112" s="17"/>
      <c r="Q112" s="17"/>
    </row>
    <row r="113" spans="1:17">
      <c r="A113" s="35">
        <f t="shared" si="4"/>
        <v>2019</v>
      </c>
      <c r="B113" s="19" t="str">
        <f t="shared" si="7"/>
        <v>Lundi</v>
      </c>
      <c r="C113" s="16">
        <f t="shared" si="6"/>
        <v>42115</v>
      </c>
      <c r="D113" s="15">
        <f t="shared" si="5"/>
        <v>0</v>
      </c>
      <c r="E113" s="24">
        <f>IF(COUNTIF(Données!F123:F135,C113)&gt;=1,0,VLOOKUP(B113,Horaires,2,0))</f>
        <v>0.32291666666666669</v>
      </c>
      <c r="F113" s="17"/>
      <c r="G113" s="17"/>
      <c r="H113" s="18"/>
      <c r="I113" s="17"/>
      <c r="J113" s="18"/>
      <c r="K113" s="18"/>
      <c r="L113" s="18"/>
      <c r="M113" s="18"/>
      <c r="N113" s="18"/>
      <c r="O113" s="18"/>
      <c r="P113" s="17"/>
      <c r="Q113" s="17"/>
    </row>
    <row r="114" spans="1:17">
      <c r="A114" s="35">
        <f t="shared" si="4"/>
        <v>2019</v>
      </c>
      <c r="B114" s="19" t="str">
        <f t="shared" si="7"/>
        <v>Mardi</v>
      </c>
      <c r="C114" s="16">
        <f t="shared" si="6"/>
        <v>42116</v>
      </c>
      <c r="D114" s="15">
        <f t="shared" si="5"/>
        <v>0</v>
      </c>
      <c r="E114" s="24">
        <f>IF(COUNTIF(Données!F124:F136,C114)&gt;=1,0,VLOOKUP(B114,Horaires,2,0))</f>
        <v>0.32291666666666669</v>
      </c>
      <c r="F114" s="17"/>
      <c r="G114" s="17"/>
      <c r="H114" s="18"/>
      <c r="I114" s="17"/>
      <c r="J114" s="18"/>
      <c r="K114" s="18"/>
      <c r="L114" s="18"/>
      <c r="M114" s="18"/>
      <c r="N114" s="18"/>
      <c r="O114" s="18"/>
      <c r="P114" s="17"/>
      <c r="Q114" s="17"/>
    </row>
    <row r="115" spans="1:17">
      <c r="A115" s="35">
        <f t="shared" si="4"/>
        <v>2019</v>
      </c>
      <c r="B115" s="19" t="str">
        <f t="shared" si="7"/>
        <v>Mercredi</v>
      </c>
      <c r="C115" s="16">
        <f t="shared" si="6"/>
        <v>42117</v>
      </c>
      <c r="D115" s="15">
        <f t="shared" si="5"/>
        <v>0</v>
      </c>
      <c r="E115" s="24">
        <f>IF(COUNTIF(Données!F125:F137,C115)&gt;=1,0,VLOOKUP(B115,Horaires,2,0))</f>
        <v>0.32291666666666669</v>
      </c>
      <c r="F115" s="17"/>
      <c r="G115" s="17"/>
      <c r="H115" s="18"/>
      <c r="I115" s="17"/>
      <c r="J115" s="18"/>
      <c r="K115" s="18"/>
      <c r="L115" s="18"/>
      <c r="M115" s="18"/>
      <c r="N115" s="18"/>
      <c r="O115" s="18"/>
      <c r="P115" s="17"/>
      <c r="Q115" s="17"/>
    </row>
    <row r="116" spans="1:17">
      <c r="A116" s="35">
        <f t="shared" si="4"/>
        <v>2019</v>
      </c>
      <c r="B116" s="19" t="str">
        <f t="shared" si="7"/>
        <v>Jeudi</v>
      </c>
      <c r="C116" s="16">
        <f t="shared" si="6"/>
        <v>42118</v>
      </c>
      <c r="D116" s="15">
        <f t="shared" si="5"/>
        <v>0</v>
      </c>
      <c r="E116" s="24">
        <f>IF(COUNTIF(Données!F126:F138,C116)&gt;=1,0,VLOOKUP(B116,Horaires,2,0))</f>
        <v>0.32291666666666669</v>
      </c>
      <c r="F116" s="17"/>
      <c r="G116" s="17"/>
      <c r="H116" s="18"/>
      <c r="I116" s="17"/>
      <c r="J116" s="18"/>
      <c r="K116" s="18"/>
      <c r="L116" s="18"/>
      <c r="M116" s="18"/>
      <c r="N116" s="18"/>
      <c r="O116" s="18"/>
      <c r="P116" s="17"/>
      <c r="Q116" s="17"/>
    </row>
    <row r="117" spans="1:17">
      <c r="A117" s="35">
        <f t="shared" si="4"/>
        <v>2019</v>
      </c>
      <c r="B117" s="19" t="str">
        <f t="shared" si="7"/>
        <v>Vendredi</v>
      </c>
      <c r="C117" s="16">
        <f t="shared" si="6"/>
        <v>42119</v>
      </c>
      <c r="D117" s="15">
        <f t="shared" si="5"/>
        <v>0</v>
      </c>
      <c r="E117" s="24">
        <f>IF(COUNTIF(Données!F127:F139,C117)&gt;=1,0,VLOOKUP(B117,Horaires,2,0))</f>
        <v>0.16666666666666666</v>
      </c>
      <c r="F117" s="17"/>
      <c r="G117" s="17"/>
      <c r="H117" s="18"/>
      <c r="I117" s="17"/>
      <c r="J117" s="18"/>
      <c r="K117" s="18"/>
      <c r="L117" s="18"/>
      <c r="M117" s="18"/>
      <c r="N117" s="18"/>
      <c r="O117" s="18"/>
      <c r="P117" s="17"/>
      <c r="Q117" s="17"/>
    </row>
    <row r="118" spans="1:17">
      <c r="A118" s="35">
        <f t="shared" si="4"/>
        <v>2019</v>
      </c>
      <c r="B118" s="19" t="str">
        <f t="shared" si="7"/>
        <v>Samedi</v>
      </c>
      <c r="C118" s="16">
        <f t="shared" si="6"/>
        <v>42120</v>
      </c>
      <c r="D118" s="15">
        <f t="shared" si="5"/>
        <v>0</v>
      </c>
      <c r="E118" s="24">
        <f>IF(COUNTIF(Données!F128:F140,C118)&gt;=1,0,VLOOKUP(B118,Horaires,2,0))</f>
        <v>0</v>
      </c>
      <c r="F118" s="17"/>
      <c r="G118" s="17"/>
      <c r="H118" s="18"/>
      <c r="I118" s="17"/>
      <c r="J118" s="18"/>
      <c r="K118" s="18"/>
      <c r="L118" s="18"/>
      <c r="M118" s="18"/>
      <c r="N118" s="18"/>
      <c r="O118" s="18"/>
      <c r="P118" s="17"/>
      <c r="Q118" s="17"/>
    </row>
    <row r="119" spans="1:17">
      <c r="A119" s="35">
        <f t="shared" si="4"/>
        <v>2019</v>
      </c>
      <c r="B119" s="19" t="str">
        <f t="shared" si="7"/>
        <v>Dimanche</v>
      </c>
      <c r="C119" s="16">
        <f t="shared" si="6"/>
        <v>42121</v>
      </c>
      <c r="D119" s="15">
        <f t="shared" si="5"/>
        <v>0</v>
      </c>
      <c r="E119" s="24">
        <f>IF(COUNTIF(Données!F129:F141,C119)&gt;=1,0,VLOOKUP(B119,Horaires,2,0))</f>
        <v>0</v>
      </c>
      <c r="F119" s="17"/>
      <c r="G119" s="17"/>
      <c r="H119" s="18"/>
      <c r="I119" s="17"/>
      <c r="J119" s="18"/>
      <c r="K119" s="18"/>
      <c r="L119" s="18"/>
      <c r="M119" s="18"/>
      <c r="N119" s="18"/>
      <c r="O119" s="18"/>
      <c r="P119" s="17"/>
      <c r="Q119" s="17"/>
    </row>
    <row r="120" spans="1:17">
      <c r="A120" s="35">
        <f t="shared" si="4"/>
        <v>2019</v>
      </c>
      <c r="B120" s="19" t="str">
        <f t="shared" si="7"/>
        <v>Lundi</v>
      </c>
      <c r="C120" s="16">
        <f t="shared" si="6"/>
        <v>42122</v>
      </c>
      <c r="D120" s="15">
        <f t="shared" si="5"/>
        <v>0</v>
      </c>
      <c r="E120" s="24">
        <f>IF(COUNTIF(Données!F130:F142,C120)&gt;=1,0,VLOOKUP(B120,Horaires,2,0))</f>
        <v>0.32291666666666669</v>
      </c>
      <c r="F120" s="17"/>
      <c r="G120" s="17"/>
      <c r="H120" s="18"/>
      <c r="I120" s="17"/>
      <c r="J120" s="18"/>
      <c r="K120" s="18"/>
      <c r="L120" s="18"/>
      <c r="M120" s="18"/>
      <c r="N120" s="18"/>
      <c r="O120" s="18"/>
      <c r="P120" s="17"/>
      <c r="Q120" s="17"/>
    </row>
    <row r="121" spans="1:17">
      <c r="A121" s="35">
        <f t="shared" si="4"/>
        <v>2019</v>
      </c>
      <c r="B121" s="19" t="str">
        <f t="shared" si="7"/>
        <v>Mardi</v>
      </c>
      <c r="C121" s="16">
        <f t="shared" si="6"/>
        <v>42123</v>
      </c>
      <c r="D121" s="15">
        <f t="shared" si="5"/>
        <v>0</v>
      </c>
      <c r="E121" s="24">
        <f>IF(COUNTIF(Données!F131:F143,C121)&gt;=1,0,VLOOKUP(B121,Horaires,2,0))</f>
        <v>0.32291666666666669</v>
      </c>
      <c r="F121" s="17"/>
      <c r="G121" s="17"/>
      <c r="H121" s="18"/>
      <c r="I121" s="17"/>
      <c r="J121" s="18"/>
      <c r="K121" s="18"/>
      <c r="L121" s="18"/>
      <c r="M121" s="18"/>
      <c r="N121" s="18"/>
      <c r="O121" s="18"/>
      <c r="P121" s="17"/>
      <c r="Q121" s="17"/>
    </row>
    <row r="122" spans="1:17">
      <c r="A122" s="35">
        <f t="shared" si="4"/>
        <v>2019</v>
      </c>
      <c r="B122" s="19" t="str">
        <f t="shared" si="7"/>
        <v>Mercredi</v>
      </c>
      <c r="C122" s="16">
        <f t="shared" si="6"/>
        <v>42124</v>
      </c>
      <c r="D122" s="15">
        <f t="shared" si="5"/>
        <v>0</v>
      </c>
      <c r="E122" s="24">
        <f>IF(COUNTIF(Données!F132:F144,C122)&gt;=1,0,VLOOKUP(B122,Horaires,2,0))</f>
        <v>0.32291666666666669</v>
      </c>
      <c r="F122" s="17"/>
      <c r="G122" s="17"/>
      <c r="H122" s="18"/>
      <c r="I122" s="17"/>
      <c r="J122" s="22"/>
      <c r="K122" s="18"/>
      <c r="L122" s="18"/>
      <c r="M122" s="18"/>
      <c r="N122" s="22"/>
      <c r="O122" s="18"/>
      <c r="P122" s="17"/>
      <c r="Q122" s="17"/>
    </row>
    <row r="123" spans="1:17">
      <c r="A123" s="35">
        <f t="shared" si="4"/>
        <v>2019</v>
      </c>
      <c r="B123" s="19" t="str">
        <f t="shared" si="7"/>
        <v>Jeudi</v>
      </c>
      <c r="C123" s="16">
        <f t="shared" si="6"/>
        <v>42125</v>
      </c>
      <c r="D123" s="15">
        <f t="shared" si="5"/>
        <v>0</v>
      </c>
      <c r="E123" s="24">
        <f>IF(COUNTIF(Données!F133:F145,C123)&gt;=1,0,VLOOKUP(B123,Horaires,2,0))</f>
        <v>0.32291666666666669</v>
      </c>
      <c r="F123" s="17"/>
      <c r="G123" s="17"/>
      <c r="H123" s="18"/>
      <c r="I123" s="17"/>
      <c r="J123" s="18"/>
      <c r="K123" s="18"/>
      <c r="L123" s="18"/>
      <c r="M123" s="18"/>
      <c r="N123" s="18"/>
      <c r="O123" s="18"/>
      <c r="P123" s="17"/>
      <c r="Q123" s="17"/>
    </row>
    <row r="124" spans="1:17">
      <c r="A124" s="35">
        <f t="shared" si="4"/>
        <v>2019</v>
      </c>
      <c r="B124" s="19" t="str">
        <f t="shared" si="7"/>
        <v>Vendredi</v>
      </c>
      <c r="C124" s="16">
        <f t="shared" si="6"/>
        <v>42126</v>
      </c>
      <c r="D124" s="15">
        <f t="shared" si="5"/>
        <v>0</v>
      </c>
      <c r="E124" s="24">
        <f>IF(COUNTIF(Données!F134:F146,C124)&gt;=1,0,VLOOKUP(B124,Horaires,2,0))</f>
        <v>0.16666666666666666</v>
      </c>
      <c r="F124" s="17"/>
      <c r="G124" s="17"/>
      <c r="H124" s="18"/>
      <c r="I124" s="17"/>
      <c r="J124" s="18"/>
      <c r="K124" s="18"/>
      <c r="L124" s="18"/>
      <c r="M124" s="18"/>
      <c r="N124" s="18"/>
      <c r="O124" s="18"/>
      <c r="P124" s="17"/>
      <c r="Q124" s="17"/>
    </row>
    <row r="125" spans="1:17">
      <c r="A125" s="35">
        <f t="shared" si="4"/>
        <v>2019</v>
      </c>
      <c r="B125" s="19" t="str">
        <f t="shared" si="7"/>
        <v>Samedi</v>
      </c>
      <c r="C125" s="16">
        <f t="shared" si="6"/>
        <v>42127</v>
      </c>
      <c r="D125" s="15">
        <f t="shared" si="5"/>
        <v>0</v>
      </c>
      <c r="E125" s="24">
        <f>IF(COUNTIF(Données!F135:F147,C125)&gt;=1,0,VLOOKUP(B125,Horaires,2,0))</f>
        <v>0</v>
      </c>
      <c r="F125" s="17"/>
      <c r="G125" s="17"/>
      <c r="H125" s="18"/>
      <c r="I125" s="17"/>
      <c r="J125" s="18"/>
      <c r="K125" s="18"/>
      <c r="L125" s="18"/>
      <c r="M125" s="18"/>
      <c r="N125" s="18"/>
      <c r="O125" s="18"/>
      <c r="P125" s="17"/>
      <c r="Q125" s="17"/>
    </row>
    <row r="126" spans="1:17">
      <c r="A126" s="35">
        <f t="shared" si="4"/>
        <v>2019</v>
      </c>
      <c r="B126" s="19" t="str">
        <f t="shared" si="7"/>
        <v>Dimanche</v>
      </c>
      <c r="C126" s="16">
        <f t="shared" si="6"/>
        <v>42128</v>
      </c>
      <c r="D126" s="15">
        <f t="shared" si="5"/>
        <v>0</v>
      </c>
      <c r="E126" s="24">
        <f>IF(COUNTIF(Données!F136:F148,C126)&gt;=1,0,VLOOKUP(B126,Horaires,2,0))</f>
        <v>0</v>
      </c>
      <c r="F126" s="17"/>
      <c r="G126" s="17"/>
      <c r="H126" s="18"/>
      <c r="I126" s="17"/>
      <c r="J126" s="18"/>
      <c r="K126" s="18"/>
      <c r="L126" s="18"/>
      <c r="M126" s="18"/>
      <c r="N126" s="18"/>
      <c r="O126" s="18"/>
      <c r="P126" s="17"/>
      <c r="Q126" s="17"/>
    </row>
    <row r="127" spans="1:17">
      <c r="A127" s="35">
        <f t="shared" si="4"/>
        <v>2019</v>
      </c>
      <c r="B127" s="19" t="str">
        <f t="shared" si="7"/>
        <v>Lundi</v>
      </c>
      <c r="C127" s="16">
        <f t="shared" si="6"/>
        <v>42129</v>
      </c>
      <c r="D127" s="15">
        <f t="shared" si="5"/>
        <v>0</v>
      </c>
      <c r="E127" s="24">
        <f>IF(COUNTIF(Données!F137:F149,C127)&gt;=1,0,VLOOKUP(B127,Horaires,2,0))</f>
        <v>0.32291666666666669</v>
      </c>
      <c r="F127" s="17"/>
      <c r="G127" s="17"/>
      <c r="H127" s="18"/>
      <c r="I127" s="17"/>
      <c r="J127" s="18"/>
      <c r="K127" s="18"/>
      <c r="L127" s="18"/>
      <c r="M127" s="18"/>
      <c r="N127" s="18"/>
      <c r="O127" s="18"/>
      <c r="P127" s="17"/>
      <c r="Q127" s="17"/>
    </row>
    <row r="128" spans="1:17">
      <c r="A128" s="35">
        <f t="shared" si="4"/>
        <v>2019</v>
      </c>
      <c r="B128" s="19" t="str">
        <f t="shared" si="7"/>
        <v>Mardi</v>
      </c>
      <c r="C128" s="16">
        <f t="shared" si="6"/>
        <v>42130</v>
      </c>
      <c r="D128" s="15">
        <f t="shared" si="5"/>
        <v>0</v>
      </c>
      <c r="E128" s="24">
        <f>IF(COUNTIF(Données!F138:F150,C128)&gt;=1,0,VLOOKUP(B128,Horaires,2,0))</f>
        <v>0.32291666666666669</v>
      </c>
      <c r="F128" s="17"/>
      <c r="G128" s="17"/>
      <c r="H128" s="18"/>
      <c r="I128" s="17"/>
      <c r="J128" s="18"/>
      <c r="K128" s="18"/>
      <c r="L128" s="18"/>
      <c r="M128" s="18"/>
      <c r="N128" s="18"/>
      <c r="O128" s="18"/>
      <c r="P128" s="17"/>
      <c r="Q128" s="17"/>
    </row>
    <row r="129" spans="1:17">
      <c r="A129" s="35">
        <f t="shared" si="4"/>
        <v>2019</v>
      </c>
      <c r="B129" s="19" t="str">
        <f t="shared" si="7"/>
        <v>Mercredi</v>
      </c>
      <c r="C129" s="16">
        <f t="shared" si="6"/>
        <v>42131</v>
      </c>
      <c r="D129" s="15">
        <f t="shared" si="5"/>
        <v>0</v>
      </c>
      <c r="E129" s="24">
        <f>IF(COUNTIF(Données!F139:F151,C129)&gt;=1,0,VLOOKUP(B129,Horaires,2,0))</f>
        <v>0.32291666666666669</v>
      </c>
      <c r="F129" s="17"/>
      <c r="G129" s="17"/>
      <c r="H129" s="18"/>
      <c r="I129" s="17"/>
      <c r="J129" s="18"/>
      <c r="K129" s="18"/>
      <c r="L129" s="18"/>
      <c r="M129" s="18"/>
      <c r="N129" s="18"/>
      <c r="O129" s="18"/>
      <c r="P129" s="17"/>
      <c r="Q129" s="17"/>
    </row>
    <row r="130" spans="1:17">
      <c r="A130" s="35">
        <f t="shared" si="4"/>
        <v>2019</v>
      </c>
      <c r="B130" s="19" t="str">
        <f t="shared" si="7"/>
        <v>Jeudi</v>
      </c>
      <c r="C130" s="16">
        <f t="shared" si="6"/>
        <v>42132</v>
      </c>
      <c r="D130" s="15">
        <f t="shared" si="5"/>
        <v>0</v>
      </c>
      <c r="E130" s="24">
        <f>IF(COUNTIF(Données!F140:F152,C130)&gt;=1,0,VLOOKUP(B130,Horaires,2,0))</f>
        <v>0.32291666666666669</v>
      </c>
      <c r="F130" s="17"/>
      <c r="G130" s="17"/>
      <c r="H130" s="18"/>
      <c r="I130" s="17"/>
      <c r="J130" s="18"/>
      <c r="K130" s="18"/>
      <c r="L130" s="18"/>
      <c r="M130" s="18"/>
      <c r="N130" s="18"/>
      <c r="O130" s="18"/>
      <c r="P130" s="17"/>
      <c r="Q130" s="17"/>
    </row>
    <row r="131" spans="1:17">
      <c r="A131" s="35">
        <f t="shared" ref="A131:A194" si="8">YEAR(C131)</f>
        <v>2019</v>
      </c>
      <c r="B131" s="19" t="str">
        <f t="shared" si="7"/>
        <v>Vendredi</v>
      </c>
      <c r="C131" s="16">
        <f t="shared" si="6"/>
        <v>42133</v>
      </c>
      <c r="D131" s="15">
        <f t="shared" ref="D131:D194" si="9">IF(H131&lt;=0,0,1)</f>
        <v>0</v>
      </c>
      <c r="E131" s="24">
        <f>IF(COUNTIF(Données!F141:F153,C131)&gt;=1,0,VLOOKUP(B131,Horaires,2,0))</f>
        <v>0.16666666666666666</v>
      </c>
      <c r="F131" s="17"/>
      <c r="G131" s="17"/>
      <c r="H131" s="18"/>
      <c r="I131" s="17"/>
      <c r="J131" s="22"/>
      <c r="K131" s="18"/>
      <c r="L131" s="18"/>
      <c r="M131" s="18"/>
      <c r="N131" s="18"/>
      <c r="O131" s="18"/>
      <c r="P131" s="17"/>
      <c r="Q131" s="17"/>
    </row>
    <row r="132" spans="1:17">
      <c r="A132" s="35">
        <f t="shared" si="8"/>
        <v>2019</v>
      </c>
      <c r="B132" s="19" t="str">
        <f t="shared" si="7"/>
        <v>Samedi</v>
      </c>
      <c r="C132" s="16">
        <f t="shared" ref="C132:C195" si="10">C131+1</f>
        <v>42134</v>
      </c>
      <c r="D132" s="15">
        <f t="shared" si="9"/>
        <v>0</v>
      </c>
      <c r="E132" s="24">
        <f>IF(COUNTIF(Données!F142:F154,C132)&gt;=1,0,VLOOKUP(B132,Horaires,2,0))</f>
        <v>0</v>
      </c>
      <c r="F132" s="17"/>
      <c r="G132" s="17"/>
      <c r="H132" s="18"/>
      <c r="I132" s="17"/>
      <c r="J132" s="18"/>
      <c r="K132" s="18"/>
      <c r="L132" s="18"/>
      <c r="M132" s="18"/>
      <c r="N132" s="18"/>
      <c r="O132" s="18"/>
      <c r="P132" s="17"/>
      <c r="Q132" s="17"/>
    </row>
    <row r="133" spans="1:17">
      <c r="A133" s="35">
        <f t="shared" si="8"/>
        <v>2019</v>
      </c>
      <c r="B133" s="19" t="str">
        <f t="shared" si="7"/>
        <v>Dimanche</v>
      </c>
      <c r="C133" s="16">
        <f t="shared" si="10"/>
        <v>42135</v>
      </c>
      <c r="D133" s="15">
        <f t="shared" si="9"/>
        <v>0</v>
      </c>
      <c r="E133" s="24">
        <f>IF(COUNTIF(Données!F143:F155,C133)&gt;=1,0,VLOOKUP(B133,Horaires,2,0))</f>
        <v>0</v>
      </c>
      <c r="F133" s="17"/>
      <c r="G133" s="17"/>
      <c r="H133" s="18"/>
      <c r="I133" s="17"/>
      <c r="J133" s="18"/>
      <c r="K133" s="18"/>
      <c r="L133" s="18"/>
      <c r="M133" s="18"/>
      <c r="N133" s="18"/>
      <c r="O133" s="18"/>
      <c r="P133" s="17"/>
      <c r="Q133" s="17"/>
    </row>
    <row r="134" spans="1:17">
      <c r="A134" s="35">
        <f t="shared" si="8"/>
        <v>2019</v>
      </c>
      <c r="B134" s="19" t="str">
        <f t="shared" si="7"/>
        <v>Lundi</v>
      </c>
      <c r="C134" s="16">
        <f t="shared" si="10"/>
        <v>42136</v>
      </c>
      <c r="D134" s="15">
        <f t="shared" si="9"/>
        <v>0</v>
      </c>
      <c r="E134" s="24">
        <f>IF(COUNTIF(Données!F144:F156,C134)&gt;=1,0,VLOOKUP(B134,Horaires,2,0))</f>
        <v>0.32291666666666669</v>
      </c>
      <c r="F134" s="17"/>
      <c r="G134" s="17"/>
      <c r="H134" s="18"/>
      <c r="I134" s="17"/>
      <c r="J134" s="18"/>
      <c r="K134" s="18"/>
      <c r="L134" s="18"/>
      <c r="M134" s="18"/>
      <c r="N134" s="18"/>
      <c r="O134" s="18"/>
      <c r="P134" s="17"/>
      <c r="Q134" s="17"/>
    </row>
    <row r="135" spans="1:17">
      <c r="A135" s="35">
        <f t="shared" si="8"/>
        <v>2019</v>
      </c>
      <c r="B135" s="19" t="str">
        <f t="shared" ref="B135:B198" si="11">CHOOSE(WEEKDAY(C135),"Dimanche","Lundi","Mardi","Mercredi","Jeudi","Vendredi","Samedi")</f>
        <v>Mardi</v>
      </c>
      <c r="C135" s="16">
        <f t="shared" si="10"/>
        <v>42137</v>
      </c>
      <c r="D135" s="15">
        <f t="shared" si="9"/>
        <v>0</v>
      </c>
      <c r="E135" s="24">
        <f>IF(COUNTIF(Données!F145:F157,C135)&gt;=1,0,VLOOKUP(B135,Horaires,2,0))</f>
        <v>0.32291666666666669</v>
      </c>
      <c r="F135" s="17"/>
      <c r="G135" s="17"/>
      <c r="H135" s="18"/>
      <c r="I135" s="17"/>
      <c r="J135" s="18"/>
      <c r="K135" s="18"/>
      <c r="L135" s="18"/>
      <c r="M135" s="18"/>
      <c r="N135" s="18"/>
      <c r="O135" s="18"/>
      <c r="P135" s="17"/>
      <c r="Q135" s="17"/>
    </row>
    <row r="136" spans="1:17">
      <c r="A136" s="35">
        <f t="shared" si="8"/>
        <v>2019</v>
      </c>
      <c r="B136" s="19" t="str">
        <f t="shared" si="11"/>
        <v>Mercredi</v>
      </c>
      <c r="C136" s="16">
        <f t="shared" si="10"/>
        <v>42138</v>
      </c>
      <c r="D136" s="15">
        <f t="shared" si="9"/>
        <v>0</v>
      </c>
      <c r="E136" s="24">
        <f>IF(COUNTIF(Données!F146:F158,C136)&gt;=1,0,VLOOKUP(B136,Horaires,2,0))</f>
        <v>0.32291666666666669</v>
      </c>
      <c r="F136" s="17"/>
      <c r="G136" s="17"/>
      <c r="H136" s="18"/>
      <c r="I136" s="17"/>
      <c r="J136" s="18"/>
      <c r="K136" s="18"/>
      <c r="L136" s="18"/>
      <c r="M136" s="18"/>
      <c r="N136" s="18"/>
      <c r="O136" s="18"/>
      <c r="P136" s="17"/>
      <c r="Q136" s="17"/>
    </row>
    <row r="137" spans="1:17">
      <c r="A137" s="35">
        <f t="shared" si="8"/>
        <v>2019</v>
      </c>
      <c r="B137" s="19" t="str">
        <f t="shared" si="11"/>
        <v>Jeudi</v>
      </c>
      <c r="C137" s="16">
        <f t="shared" si="10"/>
        <v>42139</v>
      </c>
      <c r="D137" s="15">
        <f t="shared" si="9"/>
        <v>0</v>
      </c>
      <c r="E137" s="24">
        <f>IF(COUNTIF(Données!F147:F159,C137)&gt;=1,0,VLOOKUP(B137,Horaires,2,0))</f>
        <v>0.32291666666666669</v>
      </c>
      <c r="F137" s="17"/>
      <c r="G137" s="17"/>
      <c r="H137" s="18"/>
      <c r="I137" s="17"/>
      <c r="J137" s="18"/>
      <c r="K137" s="18"/>
      <c r="L137" s="18"/>
      <c r="M137" s="18"/>
      <c r="N137" s="18"/>
      <c r="O137" s="18"/>
      <c r="P137" s="17"/>
      <c r="Q137" s="17"/>
    </row>
    <row r="138" spans="1:17">
      <c r="A138" s="35">
        <f t="shared" si="8"/>
        <v>2019</v>
      </c>
      <c r="B138" s="19" t="str">
        <f t="shared" si="11"/>
        <v>Vendredi</v>
      </c>
      <c r="C138" s="16">
        <f t="shared" si="10"/>
        <v>42140</v>
      </c>
      <c r="D138" s="15">
        <f t="shared" si="9"/>
        <v>0</v>
      </c>
      <c r="E138" s="24">
        <f>IF(COUNTIF(Données!F148:F160,C138)&gt;=1,0,VLOOKUP(B138,Horaires,2,0))</f>
        <v>0.16666666666666666</v>
      </c>
      <c r="F138" s="17"/>
      <c r="G138" s="17"/>
      <c r="H138" s="18"/>
      <c r="I138" s="17"/>
      <c r="J138" s="18"/>
      <c r="K138" s="18"/>
      <c r="L138" s="18"/>
      <c r="M138" s="18"/>
      <c r="N138" s="18"/>
      <c r="O138" s="18"/>
      <c r="P138" s="17"/>
      <c r="Q138" s="17"/>
    </row>
    <row r="139" spans="1:17">
      <c r="A139" s="35">
        <f t="shared" si="8"/>
        <v>2019</v>
      </c>
      <c r="B139" s="19" t="str">
        <f t="shared" si="11"/>
        <v>Samedi</v>
      </c>
      <c r="C139" s="16">
        <f t="shared" si="10"/>
        <v>42141</v>
      </c>
      <c r="D139" s="15">
        <f t="shared" si="9"/>
        <v>0</v>
      </c>
      <c r="E139" s="24">
        <f>IF(COUNTIF(Données!F149:F161,C139)&gt;=1,0,VLOOKUP(B139,Horaires,2,0))</f>
        <v>0</v>
      </c>
      <c r="F139" s="17"/>
      <c r="G139" s="17"/>
      <c r="H139" s="18"/>
      <c r="I139" s="17"/>
      <c r="J139" s="18"/>
      <c r="K139" s="18"/>
      <c r="L139" s="18"/>
      <c r="M139" s="18"/>
      <c r="N139" s="18"/>
      <c r="O139" s="18"/>
      <c r="P139" s="17"/>
      <c r="Q139" s="17"/>
    </row>
    <row r="140" spans="1:17">
      <c r="A140" s="35">
        <f t="shared" si="8"/>
        <v>2019</v>
      </c>
      <c r="B140" s="19" t="str">
        <f t="shared" si="11"/>
        <v>Dimanche</v>
      </c>
      <c r="C140" s="16">
        <f t="shared" si="10"/>
        <v>42142</v>
      </c>
      <c r="D140" s="15">
        <f t="shared" si="9"/>
        <v>0</v>
      </c>
      <c r="E140" s="24">
        <f>IF(COUNTIF(Données!F150:F162,C140)&gt;=1,0,VLOOKUP(B140,Horaires,2,0))</f>
        <v>0</v>
      </c>
      <c r="F140" s="17"/>
      <c r="G140" s="17"/>
      <c r="H140" s="18"/>
      <c r="I140" s="17"/>
      <c r="J140" s="18"/>
      <c r="K140" s="18"/>
      <c r="L140" s="18"/>
      <c r="M140" s="18"/>
      <c r="N140" s="18"/>
      <c r="O140" s="18"/>
      <c r="P140" s="17"/>
      <c r="Q140" s="17"/>
    </row>
    <row r="141" spans="1:17">
      <c r="A141" s="35">
        <f t="shared" si="8"/>
        <v>2019</v>
      </c>
      <c r="B141" s="19" t="str">
        <f t="shared" si="11"/>
        <v>Lundi</v>
      </c>
      <c r="C141" s="16">
        <f t="shared" si="10"/>
        <v>42143</v>
      </c>
      <c r="D141" s="15">
        <f t="shared" si="9"/>
        <v>0</v>
      </c>
      <c r="E141" s="24">
        <f>IF(COUNTIF(Données!F151:F163,C141)&gt;=1,0,VLOOKUP(B141,Horaires,2,0))</f>
        <v>0.32291666666666669</v>
      </c>
      <c r="F141" s="17"/>
      <c r="G141" s="17"/>
      <c r="H141" s="18"/>
      <c r="I141" s="17"/>
      <c r="J141" s="18"/>
      <c r="K141" s="18"/>
      <c r="L141" s="18"/>
      <c r="M141" s="18"/>
      <c r="N141" s="18"/>
      <c r="O141" s="18"/>
      <c r="P141" s="17"/>
      <c r="Q141" s="17"/>
    </row>
    <row r="142" spans="1:17">
      <c r="A142" s="35">
        <f t="shared" si="8"/>
        <v>2019</v>
      </c>
      <c r="B142" s="19" t="str">
        <f t="shared" si="11"/>
        <v>Mardi</v>
      </c>
      <c r="C142" s="16">
        <f t="shared" si="10"/>
        <v>42144</v>
      </c>
      <c r="D142" s="15">
        <f t="shared" si="9"/>
        <v>0</v>
      </c>
      <c r="E142" s="24">
        <f>IF(COUNTIF(Données!F152:F164,C142)&gt;=1,0,VLOOKUP(B142,Horaires,2,0))</f>
        <v>0.32291666666666669</v>
      </c>
      <c r="F142" s="17"/>
      <c r="G142" s="17"/>
      <c r="H142" s="18"/>
      <c r="I142" s="17"/>
      <c r="J142" s="22"/>
      <c r="K142" s="18"/>
      <c r="L142" s="18"/>
      <c r="M142" s="18"/>
      <c r="N142" s="18"/>
      <c r="O142" s="18"/>
      <c r="P142" s="17"/>
      <c r="Q142" s="17"/>
    </row>
    <row r="143" spans="1:17">
      <c r="A143" s="35">
        <f t="shared" si="8"/>
        <v>2019</v>
      </c>
      <c r="B143" s="19" t="str">
        <f t="shared" si="11"/>
        <v>Mercredi</v>
      </c>
      <c r="C143" s="16">
        <f t="shared" si="10"/>
        <v>42145</v>
      </c>
      <c r="D143" s="15">
        <f t="shared" si="9"/>
        <v>0</v>
      </c>
      <c r="E143" s="24">
        <f>IF(COUNTIF(Données!F153:F165,C143)&gt;=1,0,VLOOKUP(B143,Horaires,2,0))</f>
        <v>0.32291666666666669</v>
      </c>
      <c r="F143" s="17"/>
      <c r="G143" s="17"/>
      <c r="H143" s="18"/>
      <c r="I143" s="17"/>
      <c r="J143" s="18"/>
      <c r="K143" s="18"/>
      <c r="L143" s="18"/>
      <c r="M143" s="18"/>
      <c r="N143" s="18"/>
      <c r="O143" s="18"/>
      <c r="P143" s="17"/>
      <c r="Q143" s="17"/>
    </row>
    <row r="144" spans="1:17">
      <c r="A144" s="35">
        <f t="shared" si="8"/>
        <v>2019</v>
      </c>
      <c r="B144" s="19" t="str">
        <f t="shared" si="11"/>
        <v>Jeudi</v>
      </c>
      <c r="C144" s="16">
        <f t="shared" si="10"/>
        <v>42146</v>
      </c>
      <c r="D144" s="15">
        <f t="shared" si="9"/>
        <v>0</v>
      </c>
      <c r="E144" s="24">
        <f>IF(COUNTIF(Données!F154:F166,C144)&gt;=1,0,VLOOKUP(B144,Horaires,2,0))</f>
        <v>0.32291666666666669</v>
      </c>
      <c r="F144" s="17"/>
      <c r="G144" s="17"/>
      <c r="H144" s="18"/>
      <c r="I144" s="17"/>
      <c r="J144" s="18"/>
      <c r="K144" s="18"/>
      <c r="L144" s="18"/>
      <c r="M144" s="18"/>
      <c r="N144" s="18"/>
      <c r="O144" s="18"/>
      <c r="P144" s="17"/>
      <c r="Q144" s="17"/>
    </row>
    <row r="145" spans="1:17">
      <c r="A145" s="35">
        <f t="shared" si="8"/>
        <v>2019</v>
      </c>
      <c r="B145" s="19" t="str">
        <f t="shared" si="11"/>
        <v>Vendredi</v>
      </c>
      <c r="C145" s="16">
        <f t="shared" si="10"/>
        <v>42147</v>
      </c>
      <c r="D145" s="15">
        <f t="shared" si="9"/>
        <v>0</v>
      </c>
      <c r="E145" s="24">
        <f>IF(COUNTIF(Données!F155:F167,C145)&gt;=1,0,VLOOKUP(B145,Horaires,2,0))</f>
        <v>0.16666666666666666</v>
      </c>
      <c r="F145" s="17"/>
      <c r="G145" s="17"/>
      <c r="H145" s="18"/>
      <c r="I145" s="17"/>
      <c r="J145" s="18"/>
      <c r="K145" s="18"/>
      <c r="L145" s="18"/>
      <c r="M145" s="18"/>
      <c r="N145" s="18"/>
      <c r="O145" s="18"/>
      <c r="P145" s="17"/>
      <c r="Q145" s="17"/>
    </row>
    <row r="146" spans="1:17">
      <c r="A146" s="35">
        <f t="shared" si="8"/>
        <v>2019</v>
      </c>
      <c r="B146" s="19" t="str">
        <f t="shared" si="11"/>
        <v>Samedi</v>
      </c>
      <c r="C146" s="16">
        <f t="shared" si="10"/>
        <v>42148</v>
      </c>
      <c r="D146" s="15">
        <f t="shared" si="9"/>
        <v>0</v>
      </c>
      <c r="E146" s="24">
        <f>IF(COUNTIF(Données!F156:F168,C146)&gt;=1,0,VLOOKUP(B146,Horaires,2,0))</f>
        <v>0</v>
      </c>
      <c r="F146" s="17"/>
      <c r="G146" s="17"/>
      <c r="H146" s="18"/>
      <c r="I146" s="17"/>
      <c r="J146" s="18"/>
      <c r="K146" s="18"/>
      <c r="L146" s="18"/>
      <c r="M146" s="18"/>
      <c r="N146" s="18"/>
      <c r="O146" s="18"/>
      <c r="P146" s="17"/>
      <c r="Q146" s="17"/>
    </row>
    <row r="147" spans="1:17">
      <c r="A147" s="35">
        <f t="shared" si="8"/>
        <v>2019</v>
      </c>
      <c r="B147" s="19" t="str">
        <f t="shared" si="11"/>
        <v>Dimanche</v>
      </c>
      <c r="C147" s="16">
        <f t="shared" si="10"/>
        <v>42149</v>
      </c>
      <c r="D147" s="15">
        <f t="shared" si="9"/>
        <v>0</v>
      </c>
      <c r="E147" s="24">
        <f>IF(COUNTIF(Données!F157:F169,C147)&gt;=1,0,VLOOKUP(B147,Horaires,2,0))</f>
        <v>0</v>
      </c>
      <c r="F147" s="17"/>
      <c r="G147" s="17"/>
      <c r="H147" s="18"/>
      <c r="I147" s="17"/>
      <c r="J147" s="18"/>
      <c r="K147" s="18"/>
      <c r="L147" s="18"/>
      <c r="M147" s="18"/>
      <c r="N147" s="18"/>
      <c r="O147" s="18"/>
      <c r="P147" s="17"/>
      <c r="Q147" s="17"/>
    </row>
    <row r="148" spans="1:17">
      <c r="A148" s="35">
        <f t="shared" si="8"/>
        <v>2019</v>
      </c>
      <c r="B148" s="19" t="str">
        <f t="shared" si="11"/>
        <v>Lundi</v>
      </c>
      <c r="C148" s="16">
        <f t="shared" si="10"/>
        <v>42150</v>
      </c>
      <c r="D148" s="15">
        <f t="shared" si="9"/>
        <v>0</v>
      </c>
      <c r="E148" s="24">
        <f>IF(COUNTIF(Données!F158:F170,C148)&gt;=1,0,VLOOKUP(B148,Horaires,2,0))</f>
        <v>0.32291666666666669</v>
      </c>
      <c r="F148" s="17"/>
      <c r="G148" s="17"/>
      <c r="H148" s="18"/>
      <c r="I148" s="17"/>
      <c r="J148" s="18"/>
      <c r="K148" s="18"/>
      <c r="L148" s="18"/>
      <c r="M148" s="18"/>
      <c r="N148" s="18"/>
      <c r="O148" s="18"/>
      <c r="P148" s="17"/>
      <c r="Q148" s="17"/>
    </row>
    <row r="149" spans="1:17">
      <c r="A149" s="35">
        <f t="shared" si="8"/>
        <v>2019</v>
      </c>
      <c r="B149" s="19" t="str">
        <f t="shared" si="11"/>
        <v>Mardi</v>
      </c>
      <c r="C149" s="16">
        <f t="shared" si="10"/>
        <v>42151</v>
      </c>
      <c r="D149" s="15">
        <f t="shared" si="9"/>
        <v>0</v>
      </c>
      <c r="E149" s="24">
        <f>IF(COUNTIF(Données!F159:F171,C149)&gt;=1,0,VLOOKUP(B149,Horaires,2,0))</f>
        <v>0.32291666666666669</v>
      </c>
      <c r="F149" s="17"/>
      <c r="G149" s="17"/>
      <c r="H149" s="18"/>
      <c r="I149" s="17"/>
      <c r="J149" s="18"/>
      <c r="K149" s="18"/>
      <c r="L149" s="18"/>
      <c r="M149" s="18"/>
      <c r="N149" s="18"/>
      <c r="O149" s="18"/>
      <c r="P149" s="17"/>
      <c r="Q149" s="17"/>
    </row>
    <row r="150" spans="1:17">
      <c r="A150" s="35">
        <f t="shared" si="8"/>
        <v>2019</v>
      </c>
      <c r="B150" s="19" t="str">
        <f t="shared" si="11"/>
        <v>Mercredi</v>
      </c>
      <c r="C150" s="16">
        <f t="shared" si="10"/>
        <v>42152</v>
      </c>
      <c r="D150" s="15">
        <f t="shared" si="9"/>
        <v>0</v>
      </c>
      <c r="E150" s="24">
        <f>IF(COUNTIF(Données!F160:F172,C150)&gt;=1,0,VLOOKUP(B150,Horaires,2,0))</f>
        <v>0.32291666666666669</v>
      </c>
      <c r="F150" s="17"/>
      <c r="G150" s="17"/>
      <c r="H150" s="18"/>
      <c r="I150" s="17"/>
      <c r="J150" s="18"/>
      <c r="K150" s="18"/>
      <c r="L150" s="18"/>
      <c r="M150" s="18"/>
      <c r="N150" s="18"/>
      <c r="O150" s="18"/>
      <c r="P150" s="17"/>
      <c r="Q150" s="17"/>
    </row>
    <row r="151" spans="1:17">
      <c r="A151" s="35">
        <f t="shared" si="8"/>
        <v>2019</v>
      </c>
      <c r="B151" s="19" t="str">
        <f t="shared" si="11"/>
        <v>Jeudi</v>
      </c>
      <c r="C151" s="16">
        <f t="shared" si="10"/>
        <v>42153</v>
      </c>
      <c r="D151" s="15">
        <f t="shared" si="9"/>
        <v>0</v>
      </c>
      <c r="E151" s="24">
        <f>IF(COUNTIF(Données!F161:F173,C151)&gt;=1,0,VLOOKUP(B151,Horaires,2,0))</f>
        <v>0.32291666666666669</v>
      </c>
      <c r="F151" s="17"/>
      <c r="G151" s="17"/>
      <c r="H151" s="18"/>
      <c r="I151" s="17"/>
      <c r="J151" s="18"/>
      <c r="K151" s="18"/>
      <c r="L151" s="18"/>
      <c r="M151" s="18"/>
      <c r="N151" s="18"/>
      <c r="O151" s="18"/>
      <c r="P151" s="17"/>
      <c r="Q151" s="17"/>
    </row>
    <row r="152" spans="1:17">
      <c r="A152" s="35">
        <f t="shared" si="8"/>
        <v>2019</v>
      </c>
      <c r="B152" s="19" t="str">
        <f t="shared" si="11"/>
        <v>Vendredi</v>
      </c>
      <c r="C152" s="16">
        <f t="shared" si="10"/>
        <v>42154</v>
      </c>
      <c r="D152" s="15">
        <f t="shared" si="9"/>
        <v>0</v>
      </c>
      <c r="E152" s="24">
        <f>IF(COUNTIF(Données!F162:F174,C152)&gt;=1,0,VLOOKUP(B152,Horaires,2,0))</f>
        <v>0.16666666666666666</v>
      </c>
      <c r="F152" s="17"/>
      <c r="G152" s="17"/>
      <c r="H152" s="18"/>
      <c r="I152" s="17"/>
      <c r="J152" s="18"/>
      <c r="K152" s="18"/>
      <c r="L152" s="18"/>
      <c r="M152" s="18"/>
      <c r="N152" s="18"/>
      <c r="O152" s="18"/>
      <c r="P152" s="17"/>
      <c r="Q152" s="17"/>
    </row>
    <row r="153" spans="1:17">
      <c r="A153" s="35">
        <f t="shared" si="8"/>
        <v>2019</v>
      </c>
      <c r="B153" s="19" t="str">
        <f t="shared" si="11"/>
        <v>Samedi</v>
      </c>
      <c r="C153" s="16">
        <f t="shared" si="10"/>
        <v>42155</v>
      </c>
      <c r="D153" s="15">
        <f t="shared" si="9"/>
        <v>0</v>
      </c>
      <c r="E153" s="24">
        <f>IF(COUNTIF(Données!F163:F175,C153)&gt;=1,0,VLOOKUP(B153,Horaires,2,0))</f>
        <v>0</v>
      </c>
      <c r="F153" s="17"/>
      <c r="G153" s="17"/>
      <c r="H153" s="18"/>
      <c r="I153" s="17"/>
      <c r="J153" s="18"/>
      <c r="K153" s="18"/>
      <c r="L153" s="18"/>
      <c r="M153" s="18"/>
      <c r="N153" s="18"/>
      <c r="O153" s="18"/>
      <c r="P153" s="17"/>
      <c r="Q153" s="17"/>
    </row>
    <row r="154" spans="1:17">
      <c r="A154" s="35">
        <f t="shared" si="8"/>
        <v>2019</v>
      </c>
      <c r="B154" s="19" t="str">
        <f t="shared" si="11"/>
        <v>Dimanche</v>
      </c>
      <c r="C154" s="16">
        <f t="shared" si="10"/>
        <v>42156</v>
      </c>
      <c r="D154" s="15">
        <f t="shared" si="9"/>
        <v>0</v>
      </c>
      <c r="E154" s="24">
        <f>IF(COUNTIF(Données!F164:F176,C154)&gt;=1,0,VLOOKUP(B154,Horaires,2,0))</f>
        <v>0</v>
      </c>
      <c r="F154" s="17"/>
      <c r="G154" s="17"/>
      <c r="H154" s="18"/>
      <c r="I154" s="17"/>
      <c r="J154" s="18"/>
      <c r="K154" s="18"/>
      <c r="L154" s="18"/>
      <c r="M154" s="18"/>
      <c r="N154" s="18"/>
      <c r="O154" s="18"/>
      <c r="P154" s="17"/>
      <c r="Q154" s="17"/>
    </row>
    <row r="155" spans="1:17">
      <c r="A155" s="35">
        <f t="shared" si="8"/>
        <v>2019</v>
      </c>
      <c r="B155" s="19" t="str">
        <f t="shared" si="11"/>
        <v>Lundi</v>
      </c>
      <c r="C155" s="16">
        <f t="shared" si="10"/>
        <v>42157</v>
      </c>
      <c r="D155" s="15">
        <f t="shared" si="9"/>
        <v>0</v>
      </c>
      <c r="E155" s="24">
        <f>IF(COUNTIF(Données!F165:F177,C155)&gt;=1,0,VLOOKUP(B155,Horaires,2,0))</f>
        <v>0.32291666666666669</v>
      </c>
      <c r="F155" s="17"/>
      <c r="G155" s="17"/>
      <c r="H155" s="18"/>
      <c r="I155" s="17"/>
      <c r="J155" s="18"/>
      <c r="K155" s="18"/>
      <c r="L155" s="18"/>
      <c r="M155" s="18"/>
      <c r="N155" s="18"/>
      <c r="O155" s="18"/>
      <c r="P155" s="17"/>
      <c r="Q155" s="17"/>
    </row>
    <row r="156" spans="1:17">
      <c r="A156" s="35">
        <f t="shared" si="8"/>
        <v>2019</v>
      </c>
      <c r="B156" s="19" t="str">
        <f t="shared" si="11"/>
        <v>Mardi</v>
      </c>
      <c r="C156" s="16">
        <f t="shared" si="10"/>
        <v>42158</v>
      </c>
      <c r="D156" s="15">
        <f t="shared" si="9"/>
        <v>0</v>
      </c>
      <c r="E156" s="24">
        <f>IF(COUNTIF(Données!F166:F178,C156)&gt;=1,0,VLOOKUP(B156,Horaires,2,0))</f>
        <v>0.32291666666666669</v>
      </c>
      <c r="F156" s="17"/>
      <c r="G156" s="17"/>
      <c r="H156" s="18"/>
      <c r="I156" s="17"/>
      <c r="J156" s="18"/>
      <c r="K156" s="18"/>
      <c r="L156" s="18"/>
      <c r="M156" s="18"/>
      <c r="N156" s="18"/>
      <c r="O156" s="18"/>
      <c r="P156" s="17"/>
      <c r="Q156" s="17"/>
    </row>
    <row r="157" spans="1:17">
      <c r="A157" s="35">
        <f t="shared" si="8"/>
        <v>2019</v>
      </c>
      <c r="B157" s="19" t="str">
        <f t="shared" si="11"/>
        <v>Mercredi</v>
      </c>
      <c r="C157" s="16">
        <f t="shared" si="10"/>
        <v>42159</v>
      </c>
      <c r="D157" s="15">
        <f t="shared" si="9"/>
        <v>0</v>
      </c>
      <c r="E157" s="24">
        <f>IF(COUNTIF(Données!F167:F179,C157)&gt;=1,0,VLOOKUP(B157,Horaires,2,0))</f>
        <v>0.32291666666666669</v>
      </c>
      <c r="F157" s="17"/>
      <c r="G157" s="17"/>
      <c r="H157" s="18"/>
      <c r="I157" s="17"/>
      <c r="J157" s="18"/>
      <c r="K157" s="18"/>
      <c r="L157" s="18"/>
      <c r="M157" s="18"/>
      <c r="N157" s="18"/>
      <c r="O157" s="18"/>
      <c r="P157" s="17"/>
      <c r="Q157" s="17"/>
    </row>
    <row r="158" spans="1:17">
      <c r="A158" s="35">
        <f t="shared" si="8"/>
        <v>2019</v>
      </c>
      <c r="B158" s="19" t="str">
        <f t="shared" si="11"/>
        <v>Jeudi</v>
      </c>
      <c r="C158" s="16">
        <f t="shared" si="10"/>
        <v>42160</v>
      </c>
      <c r="D158" s="15">
        <f t="shared" si="9"/>
        <v>0</v>
      </c>
      <c r="E158" s="24">
        <f>IF(COUNTIF(Données!F168:F180,C158)&gt;=1,0,VLOOKUP(B158,Horaires,2,0))</f>
        <v>0.32291666666666669</v>
      </c>
      <c r="F158" s="17"/>
      <c r="G158" s="17"/>
      <c r="H158" s="18"/>
      <c r="I158" s="17"/>
      <c r="J158" s="18"/>
      <c r="K158" s="18"/>
      <c r="L158" s="18"/>
      <c r="M158" s="18"/>
      <c r="N158" s="18"/>
      <c r="O158" s="18"/>
      <c r="P158" s="17"/>
      <c r="Q158" s="17"/>
    </row>
    <row r="159" spans="1:17">
      <c r="A159" s="35">
        <f t="shared" si="8"/>
        <v>2019</v>
      </c>
      <c r="B159" s="19" t="str">
        <f t="shared" si="11"/>
        <v>Vendredi</v>
      </c>
      <c r="C159" s="16">
        <f t="shared" si="10"/>
        <v>42161</v>
      </c>
      <c r="D159" s="15">
        <f t="shared" si="9"/>
        <v>0</v>
      </c>
      <c r="E159" s="24">
        <f>IF(COUNTIF(Données!F169:F181,C159)&gt;=1,0,VLOOKUP(B159,Horaires,2,0))</f>
        <v>0.16666666666666666</v>
      </c>
      <c r="F159" s="17"/>
      <c r="G159" s="17"/>
      <c r="H159" s="18"/>
      <c r="I159" s="17"/>
      <c r="J159" s="18"/>
      <c r="K159" s="18"/>
      <c r="L159" s="18"/>
      <c r="M159" s="18"/>
      <c r="N159" s="18"/>
      <c r="O159" s="18"/>
      <c r="P159" s="17"/>
      <c r="Q159" s="17"/>
    </row>
    <row r="160" spans="1:17">
      <c r="A160" s="35">
        <f t="shared" si="8"/>
        <v>2019</v>
      </c>
      <c r="B160" s="19" t="str">
        <f t="shared" si="11"/>
        <v>Samedi</v>
      </c>
      <c r="C160" s="16">
        <f t="shared" si="10"/>
        <v>42162</v>
      </c>
      <c r="D160" s="15">
        <f t="shared" si="9"/>
        <v>0</v>
      </c>
      <c r="E160" s="24">
        <f>IF(COUNTIF(Données!F170:F182,C160)&gt;=1,0,VLOOKUP(B160,Horaires,2,0))</f>
        <v>0</v>
      </c>
      <c r="F160" s="17"/>
      <c r="G160" s="17"/>
      <c r="H160" s="18"/>
      <c r="I160" s="17"/>
      <c r="J160" s="18"/>
      <c r="K160" s="18"/>
      <c r="L160" s="18"/>
      <c r="M160" s="18"/>
      <c r="N160" s="18"/>
      <c r="O160" s="18"/>
      <c r="P160" s="17"/>
      <c r="Q160" s="17"/>
    </row>
    <row r="161" spans="1:17">
      <c r="A161" s="35">
        <f t="shared" si="8"/>
        <v>2019</v>
      </c>
      <c r="B161" s="19" t="str">
        <f t="shared" si="11"/>
        <v>Dimanche</v>
      </c>
      <c r="C161" s="16">
        <f t="shared" si="10"/>
        <v>42163</v>
      </c>
      <c r="D161" s="15">
        <f t="shared" si="9"/>
        <v>0</v>
      </c>
      <c r="E161" s="24">
        <f>IF(COUNTIF(Données!F171:F183,C161)&gt;=1,0,VLOOKUP(B161,Horaires,2,0))</f>
        <v>0</v>
      </c>
      <c r="F161" s="17"/>
      <c r="G161" s="17"/>
      <c r="H161" s="18"/>
      <c r="I161" s="17"/>
      <c r="J161" s="18"/>
      <c r="K161" s="18"/>
      <c r="L161" s="18"/>
      <c r="M161" s="18"/>
      <c r="N161" s="18"/>
      <c r="O161" s="18"/>
      <c r="P161" s="17"/>
      <c r="Q161" s="17"/>
    </row>
    <row r="162" spans="1:17">
      <c r="A162" s="35">
        <f t="shared" si="8"/>
        <v>2019</v>
      </c>
      <c r="B162" s="19" t="str">
        <f t="shared" si="11"/>
        <v>Lundi</v>
      </c>
      <c r="C162" s="16">
        <f t="shared" si="10"/>
        <v>42164</v>
      </c>
      <c r="D162" s="15">
        <f t="shared" si="9"/>
        <v>0</v>
      </c>
      <c r="E162" s="24">
        <f>IF(COUNTIF(Données!F172:F184,C162)&gt;=1,0,VLOOKUP(B162,Horaires,2,0))</f>
        <v>0.32291666666666669</v>
      </c>
      <c r="F162" s="17"/>
      <c r="G162" s="17"/>
      <c r="H162" s="18"/>
      <c r="I162" s="17"/>
      <c r="J162" s="18"/>
      <c r="K162" s="18"/>
      <c r="L162" s="18"/>
      <c r="M162" s="18"/>
      <c r="N162" s="18"/>
      <c r="O162" s="18"/>
      <c r="P162" s="17"/>
      <c r="Q162" s="17"/>
    </row>
    <row r="163" spans="1:17">
      <c r="A163" s="35">
        <f t="shared" si="8"/>
        <v>2019</v>
      </c>
      <c r="B163" s="19" t="str">
        <f t="shared" si="11"/>
        <v>Mardi</v>
      </c>
      <c r="C163" s="16">
        <f t="shared" si="10"/>
        <v>42165</v>
      </c>
      <c r="D163" s="15">
        <f t="shared" si="9"/>
        <v>0</v>
      </c>
      <c r="E163" s="24">
        <f>IF(COUNTIF(Données!F173:F185,C163)&gt;=1,0,VLOOKUP(B163,Horaires,2,0))</f>
        <v>0.32291666666666669</v>
      </c>
      <c r="F163" s="17"/>
      <c r="G163" s="17"/>
      <c r="H163" s="18"/>
      <c r="I163" s="17"/>
      <c r="J163" s="18"/>
      <c r="K163" s="18"/>
      <c r="L163" s="18"/>
      <c r="M163" s="18"/>
      <c r="N163" s="18"/>
      <c r="O163" s="18"/>
      <c r="P163" s="17"/>
      <c r="Q163" s="17"/>
    </row>
    <row r="164" spans="1:17">
      <c r="A164" s="35">
        <f t="shared" si="8"/>
        <v>2019</v>
      </c>
      <c r="B164" s="19" t="str">
        <f t="shared" si="11"/>
        <v>Mercredi</v>
      </c>
      <c r="C164" s="16">
        <f t="shared" si="10"/>
        <v>42166</v>
      </c>
      <c r="D164" s="15">
        <f t="shared" si="9"/>
        <v>0</v>
      </c>
      <c r="E164" s="24">
        <f>IF(COUNTIF(Données!F174:F186,C164)&gt;=1,0,VLOOKUP(B164,Horaires,2,0))</f>
        <v>0.32291666666666669</v>
      </c>
      <c r="F164" s="17"/>
      <c r="G164" s="17"/>
      <c r="H164" s="18"/>
      <c r="I164" s="17"/>
      <c r="J164" s="18"/>
      <c r="K164" s="18"/>
      <c r="L164" s="18"/>
      <c r="M164" s="18"/>
      <c r="N164" s="18"/>
      <c r="O164" s="18"/>
      <c r="P164" s="17"/>
      <c r="Q164" s="17"/>
    </row>
    <row r="165" spans="1:17">
      <c r="A165" s="35">
        <f t="shared" si="8"/>
        <v>2019</v>
      </c>
      <c r="B165" s="19" t="str">
        <f t="shared" si="11"/>
        <v>Jeudi</v>
      </c>
      <c r="C165" s="16">
        <f t="shared" si="10"/>
        <v>42167</v>
      </c>
      <c r="D165" s="15">
        <f t="shared" si="9"/>
        <v>0</v>
      </c>
      <c r="E165" s="24">
        <f>IF(COUNTIF(Données!F175:F187,C165)&gt;=1,0,VLOOKUP(B165,Horaires,2,0))</f>
        <v>0.32291666666666669</v>
      </c>
      <c r="F165" s="17"/>
      <c r="G165" s="17"/>
      <c r="H165" s="18"/>
      <c r="I165" s="17"/>
      <c r="J165" s="18"/>
      <c r="K165" s="18"/>
      <c r="L165" s="18"/>
      <c r="M165" s="18"/>
      <c r="N165" s="18"/>
      <c r="O165" s="18"/>
      <c r="P165" s="17"/>
      <c r="Q165" s="17"/>
    </row>
    <row r="166" spans="1:17">
      <c r="A166" s="35">
        <f t="shared" si="8"/>
        <v>2019</v>
      </c>
      <c r="B166" s="19" t="str">
        <f t="shared" si="11"/>
        <v>Vendredi</v>
      </c>
      <c r="C166" s="16">
        <f t="shared" si="10"/>
        <v>42168</v>
      </c>
      <c r="D166" s="15">
        <f t="shared" si="9"/>
        <v>0</v>
      </c>
      <c r="E166" s="24">
        <f>IF(COUNTIF(Données!F176:F188,C166)&gt;=1,0,VLOOKUP(B166,Horaires,2,0))</f>
        <v>0.16666666666666666</v>
      </c>
      <c r="F166" s="17"/>
      <c r="G166" s="17"/>
      <c r="H166" s="18"/>
      <c r="I166" s="17"/>
      <c r="J166" s="18"/>
      <c r="K166" s="18"/>
      <c r="L166" s="18"/>
      <c r="M166" s="18"/>
      <c r="N166" s="18"/>
      <c r="O166" s="18"/>
      <c r="P166" s="17"/>
      <c r="Q166" s="17"/>
    </row>
    <row r="167" spans="1:17">
      <c r="A167" s="35">
        <f t="shared" si="8"/>
        <v>2019</v>
      </c>
      <c r="B167" s="19" t="str">
        <f t="shared" si="11"/>
        <v>Samedi</v>
      </c>
      <c r="C167" s="16">
        <f t="shared" si="10"/>
        <v>42169</v>
      </c>
      <c r="D167" s="15">
        <f t="shared" si="9"/>
        <v>0</v>
      </c>
      <c r="E167" s="24">
        <f>IF(COUNTIF(Données!F177:F189,C167)&gt;=1,0,VLOOKUP(B167,Horaires,2,0))</f>
        <v>0</v>
      </c>
      <c r="F167" s="17"/>
      <c r="G167" s="17"/>
      <c r="H167" s="18"/>
      <c r="I167" s="17"/>
      <c r="J167" s="18"/>
      <c r="K167" s="18"/>
      <c r="L167" s="18"/>
      <c r="M167" s="18"/>
      <c r="N167" s="18"/>
      <c r="O167" s="18"/>
      <c r="P167" s="17"/>
      <c r="Q167" s="17"/>
    </row>
    <row r="168" spans="1:17">
      <c r="A168" s="35">
        <f t="shared" si="8"/>
        <v>2019</v>
      </c>
      <c r="B168" s="19" t="str">
        <f t="shared" si="11"/>
        <v>Dimanche</v>
      </c>
      <c r="C168" s="16">
        <f t="shared" si="10"/>
        <v>42170</v>
      </c>
      <c r="D168" s="15">
        <f t="shared" si="9"/>
        <v>0</v>
      </c>
      <c r="E168" s="24">
        <f>IF(COUNTIF(Données!F178:F190,C168)&gt;=1,0,VLOOKUP(B168,Horaires,2,0))</f>
        <v>0</v>
      </c>
      <c r="F168" s="17"/>
      <c r="G168" s="17"/>
      <c r="H168" s="18"/>
      <c r="I168" s="17"/>
      <c r="J168" s="18"/>
      <c r="K168" s="18"/>
      <c r="L168" s="18"/>
      <c r="M168" s="18"/>
      <c r="N168" s="18"/>
      <c r="O168" s="18"/>
      <c r="P168" s="17"/>
      <c r="Q168" s="17"/>
    </row>
    <row r="169" spans="1:17">
      <c r="A169" s="35">
        <f t="shared" si="8"/>
        <v>2019</v>
      </c>
      <c r="B169" s="19" t="str">
        <f t="shared" si="11"/>
        <v>Lundi</v>
      </c>
      <c r="C169" s="16">
        <f t="shared" si="10"/>
        <v>42171</v>
      </c>
      <c r="D169" s="15">
        <f t="shared" si="9"/>
        <v>0</v>
      </c>
      <c r="E169" s="24">
        <f>IF(COUNTIF(Données!F179:F191,C169)&gt;=1,0,VLOOKUP(B169,Horaires,2,0))</f>
        <v>0.32291666666666669</v>
      </c>
      <c r="F169" s="17"/>
      <c r="G169" s="17"/>
      <c r="H169" s="18"/>
      <c r="I169" s="17"/>
      <c r="J169" s="18"/>
      <c r="K169" s="18"/>
      <c r="L169" s="18"/>
      <c r="M169" s="18"/>
      <c r="N169" s="18"/>
      <c r="O169" s="18"/>
      <c r="P169" s="17"/>
      <c r="Q169" s="17"/>
    </row>
    <row r="170" spans="1:17">
      <c r="A170" s="35">
        <f t="shared" si="8"/>
        <v>2019</v>
      </c>
      <c r="B170" s="19" t="str">
        <f t="shared" si="11"/>
        <v>Mardi</v>
      </c>
      <c r="C170" s="16">
        <f t="shared" si="10"/>
        <v>42172</v>
      </c>
      <c r="D170" s="15">
        <f t="shared" si="9"/>
        <v>0</v>
      </c>
      <c r="E170" s="24">
        <f>IF(COUNTIF(Données!F180:F192,C170)&gt;=1,0,VLOOKUP(B170,Horaires,2,0))</f>
        <v>0.32291666666666669</v>
      </c>
      <c r="F170" s="17"/>
      <c r="G170" s="17"/>
      <c r="H170" s="18"/>
      <c r="I170" s="17"/>
      <c r="J170" s="18"/>
      <c r="K170" s="18"/>
      <c r="L170" s="18"/>
      <c r="M170" s="18"/>
      <c r="N170" s="18"/>
      <c r="O170" s="18"/>
      <c r="P170" s="17"/>
      <c r="Q170" s="17"/>
    </row>
    <row r="171" spans="1:17">
      <c r="A171" s="35">
        <f t="shared" si="8"/>
        <v>2019</v>
      </c>
      <c r="B171" s="19" t="str">
        <f t="shared" si="11"/>
        <v>Mercredi</v>
      </c>
      <c r="C171" s="16">
        <f t="shared" si="10"/>
        <v>42173</v>
      </c>
      <c r="D171" s="15">
        <f t="shared" si="9"/>
        <v>0</v>
      </c>
      <c r="E171" s="24">
        <f>IF(COUNTIF(Données!F181:F193,C171)&gt;=1,0,VLOOKUP(B171,Horaires,2,0))</f>
        <v>0.32291666666666669</v>
      </c>
      <c r="F171" s="17"/>
      <c r="G171" s="17"/>
      <c r="H171" s="18"/>
      <c r="I171" s="17"/>
      <c r="J171" s="18"/>
      <c r="K171" s="18"/>
      <c r="L171" s="18"/>
      <c r="M171" s="18"/>
      <c r="N171" s="18"/>
      <c r="O171" s="18"/>
      <c r="P171" s="17"/>
      <c r="Q171" s="17"/>
    </row>
    <row r="172" spans="1:17">
      <c r="A172" s="35">
        <f t="shared" si="8"/>
        <v>2019</v>
      </c>
      <c r="B172" s="19" t="str">
        <f t="shared" si="11"/>
        <v>Jeudi</v>
      </c>
      <c r="C172" s="16">
        <f t="shared" si="10"/>
        <v>42174</v>
      </c>
      <c r="D172" s="15">
        <f t="shared" si="9"/>
        <v>0</v>
      </c>
      <c r="E172" s="24">
        <f>IF(COUNTIF(Données!F182:F194,C172)&gt;=1,0,VLOOKUP(B172,Horaires,2,0))</f>
        <v>0.32291666666666669</v>
      </c>
      <c r="F172" s="17"/>
      <c r="G172" s="17"/>
      <c r="H172" s="18"/>
      <c r="I172" s="17"/>
      <c r="J172" s="18"/>
      <c r="K172" s="18"/>
      <c r="L172" s="18"/>
      <c r="M172" s="18"/>
      <c r="N172" s="18"/>
      <c r="O172" s="18"/>
      <c r="P172" s="17"/>
      <c r="Q172" s="17"/>
    </row>
    <row r="173" spans="1:17">
      <c r="A173" s="35">
        <f t="shared" si="8"/>
        <v>2019</v>
      </c>
      <c r="B173" s="19" t="str">
        <f t="shared" si="11"/>
        <v>Vendredi</v>
      </c>
      <c r="C173" s="16">
        <f t="shared" si="10"/>
        <v>42175</v>
      </c>
      <c r="D173" s="15">
        <f t="shared" si="9"/>
        <v>0</v>
      </c>
      <c r="E173" s="24">
        <f>IF(COUNTIF(Données!F183:F195,C173)&gt;=1,0,VLOOKUP(B173,Horaires,2,0))</f>
        <v>0.16666666666666666</v>
      </c>
      <c r="F173" s="17"/>
      <c r="G173" s="17"/>
      <c r="H173" s="18"/>
      <c r="I173" s="17"/>
      <c r="J173" s="18"/>
      <c r="K173" s="18"/>
      <c r="L173" s="18"/>
      <c r="M173" s="18"/>
      <c r="N173" s="18"/>
      <c r="O173" s="18"/>
      <c r="P173" s="17"/>
      <c r="Q173" s="17"/>
    </row>
    <row r="174" spans="1:17">
      <c r="A174" s="35">
        <f t="shared" si="8"/>
        <v>2019</v>
      </c>
      <c r="B174" s="19" t="str">
        <f t="shared" si="11"/>
        <v>Samedi</v>
      </c>
      <c r="C174" s="16">
        <f t="shared" si="10"/>
        <v>42176</v>
      </c>
      <c r="D174" s="15">
        <f t="shared" si="9"/>
        <v>0</v>
      </c>
      <c r="E174" s="24">
        <f>IF(COUNTIF(Données!F184:F196,C174)&gt;=1,0,VLOOKUP(B174,Horaires,2,0))</f>
        <v>0</v>
      </c>
      <c r="F174" s="17"/>
      <c r="G174" s="17"/>
      <c r="H174" s="18"/>
      <c r="I174" s="17"/>
      <c r="J174" s="18"/>
      <c r="K174" s="18"/>
      <c r="L174" s="18"/>
      <c r="M174" s="18"/>
      <c r="N174" s="18"/>
      <c r="O174" s="18"/>
      <c r="P174" s="17"/>
      <c r="Q174" s="17"/>
    </row>
    <row r="175" spans="1:17">
      <c r="A175" s="35">
        <f t="shared" si="8"/>
        <v>2019</v>
      </c>
      <c r="B175" s="19" t="str">
        <f t="shared" si="11"/>
        <v>Dimanche</v>
      </c>
      <c r="C175" s="16">
        <f t="shared" si="10"/>
        <v>42177</v>
      </c>
      <c r="D175" s="15">
        <f t="shared" si="9"/>
        <v>0</v>
      </c>
      <c r="E175" s="24">
        <f>IF(COUNTIF(Données!F185:F197,C175)&gt;=1,0,VLOOKUP(B175,Horaires,2,0))</f>
        <v>0</v>
      </c>
      <c r="F175" s="17"/>
      <c r="G175" s="17"/>
      <c r="H175" s="18"/>
      <c r="I175" s="17"/>
      <c r="J175" s="18"/>
      <c r="K175" s="18"/>
      <c r="L175" s="18"/>
      <c r="M175" s="18"/>
      <c r="N175" s="18"/>
      <c r="O175" s="18"/>
      <c r="P175" s="17"/>
      <c r="Q175" s="17"/>
    </row>
    <row r="176" spans="1:17">
      <c r="A176" s="35">
        <f t="shared" si="8"/>
        <v>2019</v>
      </c>
      <c r="B176" s="19" t="str">
        <f t="shared" si="11"/>
        <v>Lundi</v>
      </c>
      <c r="C176" s="16">
        <f t="shared" si="10"/>
        <v>42178</v>
      </c>
      <c r="D176" s="15">
        <f t="shared" si="9"/>
        <v>0</v>
      </c>
      <c r="E176" s="24">
        <f>IF(COUNTIF(Données!F186:F198,C176)&gt;=1,0,VLOOKUP(B176,Horaires,2,0))</f>
        <v>0.32291666666666669</v>
      </c>
      <c r="F176" s="17"/>
      <c r="G176" s="17"/>
      <c r="H176" s="18"/>
      <c r="I176" s="17"/>
      <c r="J176" s="18"/>
      <c r="K176" s="18"/>
      <c r="L176" s="18"/>
      <c r="M176" s="18"/>
      <c r="N176" s="18"/>
      <c r="O176" s="18"/>
      <c r="P176" s="17"/>
      <c r="Q176" s="17"/>
    </row>
    <row r="177" spans="1:17">
      <c r="A177" s="35">
        <f t="shared" si="8"/>
        <v>2019</v>
      </c>
      <c r="B177" s="19" t="str">
        <f t="shared" si="11"/>
        <v>Mardi</v>
      </c>
      <c r="C177" s="16">
        <f t="shared" si="10"/>
        <v>42179</v>
      </c>
      <c r="D177" s="15">
        <f t="shared" si="9"/>
        <v>0</v>
      </c>
      <c r="E177" s="24">
        <f>IF(COUNTIF(Données!F187:F199,C177)&gt;=1,0,VLOOKUP(B177,Horaires,2,0))</f>
        <v>0.32291666666666669</v>
      </c>
      <c r="F177" s="17"/>
      <c r="G177" s="17"/>
      <c r="H177" s="18"/>
      <c r="I177" s="17"/>
      <c r="J177" s="18"/>
      <c r="K177" s="18"/>
      <c r="L177" s="18"/>
      <c r="M177" s="18"/>
      <c r="N177" s="18"/>
      <c r="O177" s="18"/>
      <c r="P177" s="17"/>
      <c r="Q177" s="17"/>
    </row>
    <row r="178" spans="1:17">
      <c r="A178" s="35">
        <f t="shared" si="8"/>
        <v>2019</v>
      </c>
      <c r="B178" s="19" t="str">
        <f t="shared" si="11"/>
        <v>Mercredi</v>
      </c>
      <c r="C178" s="16">
        <f t="shared" si="10"/>
        <v>42180</v>
      </c>
      <c r="D178" s="15">
        <f t="shared" si="9"/>
        <v>0</v>
      </c>
      <c r="E178" s="24">
        <f>IF(COUNTIF(Données!F188:F200,C178)&gt;=1,0,VLOOKUP(B178,Horaires,2,0))</f>
        <v>0.32291666666666669</v>
      </c>
      <c r="F178" s="17"/>
      <c r="G178" s="17"/>
      <c r="H178" s="18"/>
      <c r="I178" s="17"/>
      <c r="J178" s="18"/>
      <c r="K178" s="18"/>
      <c r="L178" s="18"/>
      <c r="M178" s="18"/>
      <c r="N178" s="18"/>
      <c r="O178" s="18"/>
      <c r="P178" s="17"/>
      <c r="Q178" s="17"/>
    </row>
    <row r="179" spans="1:17">
      <c r="A179" s="35">
        <f t="shared" si="8"/>
        <v>2019</v>
      </c>
      <c r="B179" s="19" t="str">
        <f t="shared" si="11"/>
        <v>Jeudi</v>
      </c>
      <c r="C179" s="16">
        <f t="shared" si="10"/>
        <v>42181</v>
      </c>
      <c r="D179" s="15">
        <f t="shared" si="9"/>
        <v>0</v>
      </c>
      <c r="E179" s="24">
        <f>IF(COUNTIF(Données!F189:F201,C179)&gt;=1,0,VLOOKUP(B179,Horaires,2,0))</f>
        <v>0.32291666666666669</v>
      </c>
      <c r="F179" s="17"/>
      <c r="G179" s="17"/>
      <c r="H179" s="18"/>
      <c r="I179" s="17"/>
      <c r="J179" s="18"/>
      <c r="K179" s="18"/>
      <c r="L179" s="18"/>
      <c r="M179" s="18"/>
      <c r="N179" s="18"/>
      <c r="O179" s="18"/>
      <c r="P179" s="17"/>
      <c r="Q179" s="17"/>
    </row>
    <row r="180" spans="1:17">
      <c r="A180" s="35">
        <f t="shared" si="8"/>
        <v>2019</v>
      </c>
      <c r="B180" s="19" t="str">
        <f t="shared" si="11"/>
        <v>Vendredi</v>
      </c>
      <c r="C180" s="16">
        <f t="shared" si="10"/>
        <v>42182</v>
      </c>
      <c r="D180" s="15">
        <f t="shared" si="9"/>
        <v>0</v>
      </c>
      <c r="E180" s="24">
        <f>IF(COUNTIF(Données!F190:F202,C180)&gt;=1,0,VLOOKUP(B180,Horaires,2,0))</f>
        <v>0.16666666666666666</v>
      </c>
      <c r="F180" s="17"/>
      <c r="G180" s="17"/>
      <c r="H180" s="18"/>
      <c r="I180" s="17"/>
      <c r="J180" s="18"/>
      <c r="K180" s="18"/>
      <c r="L180" s="18"/>
      <c r="M180" s="18"/>
      <c r="N180" s="18"/>
      <c r="O180" s="18"/>
      <c r="P180" s="17"/>
      <c r="Q180" s="17"/>
    </row>
    <row r="181" spans="1:17">
      <c r="A181" s="35">
        <f t="shared" si="8"/>
        <v>2019</v>
      </c>
      <c r="B181" s="19" t="str">
        <f t="shared" si="11"/>
        <v>Samedi</v>
      </c>
      <c r="C181" s="16">
        <f t="shared" si="10"/>
        <v>42183</v>
      </c>
      <c r="D181" s="15">
        <f t="shared" si="9"/>
        <v>0</v>
      </c>
      <c r="E181" s="24">
        <f>IF(COUNTIF(Données!F191:F203,C181)&gt;=1,0,VLOOKUP(B181,Horaires,2,0))</f>
        <v>0</v>
      </c>
      <c r="F181" s="17"/>
      <c r="G181" s="17"/>
      <c r="H181" s="18"/>
      <c r="I181" s="17"/>
      <c r="J181" s="18"/>
      <c r="K181" s="18"/>
      <c r="L181" s="18"/>
      <c r="M181" s="18"/>
      <c r="N181" s="18"/>
      <c r="O181" s="18"/>
      <c r="P181" s="17"/>
      <c r="Q181" s="17"/>
    </row>
    <row r="182" spans="1:17">
      <c r="A182" s="35">
        <f t="shared" si="8"/>
        <v>2019</v>
      </c>
      <c r="B182" s="19" t="str">
        <f t="shared" si="11"/>
        <v>Dimanche</v>
      </c>
      <c r="C182" s="16">
        <f t="shared" si="10"/>
        <v>42184</v>
      </c>
      <c r="D182" s="15">
        <f t="shared" si="9"/>
        <v>0</v>
      </c>
      <c r="E182" s="24">
        <f>IF(COUNTIF(Données!F192:F204,C182)&gt;=1,0,VLOOKUP(B182,Horaires,2,0))</f>
        <v>0</v>
      </c>
      <c r="F182" s="17"/>
      <c r="G182" s="17"/>
      <c r="H182" s="18"/>
      <c r="I182" s="17"/>
      <c r="J182" s="18"/>
      <c r="K182" s="18"/>
      <c r="L182" s="18"/>
      <c r="M182" s="18"/>
      <c r="N182" s="18"/>
      <c r="O182" s="18"/>
      <c r="P182" s="17"/>
      <c r="Q182" s="17"/>
    </row>
    <row r="183" spans="1:17">
      <c r="A183" s="35">
        <f t="shared" si="8"/>
        <v>2019</v>
      </c>
      <c r="B183" s="19" t="str">
        <f t="shared" si="11"/>
        <v>Lundi</v>
      </c>
      <c r="C183" s="16">
        <f t="shared" si="10"/>
        <v>42185</v>
      </c>
      <c r="D183" s="15">
        <f t="shared" si="9"/>
        <v>0</v>
      </c>
      <c r="E183" s="24">
        <f>IF(COUNTIF(Données!F193:F205,C183)&gt;=1,0,VLOOKUP(B183,Horaires,2,0))</f>
        <v>0.32291666666666669</v>
      </c>
      <c r="F183" s="17"/>
      <c r="G183" s="17"/>
      <c r="H183" s="18"/>
      <c r="I183" s="17"/>
      <c r="J183" s="18"/>
      <c r="K183" s="18"/>
      <c r="L183" s="18"/>
      <c r="M183" s="18"/>
      <c r="N183" s="18"/>
      <c r="O183" s="18"/>
      <c r="P183" s="17"/>
      <c r="Q183" s="17"/>
    </row>
    <row r="184" spans="1:17">
      <c r="A184" s="35">
        <f t="shared" si="8"/>
        <v>2019</v>
      </c>
      <c r="B184" s="19" t="str">
        <f t="shared" si="11"/>
        <v>Mardi</v>
      </c>
      <c r="C184" s="16">
        <f t="shared" si="10"/>
        <v>42186</v>
      </c>
      <c r="D184" s="15">
        <f t="shared" si="9"/>
        <v>0</v>
      </c>
      <c r="E184" s="24">
        <f>IF(COUNTIF(Données!F194:F206,C184)&gt;=1,0,VLOOKUP(B184,Horaires,2,0))</f>
        <v>0.32291666666666669</v>
      </c>
      <c r="F184" s="17"/>
      <c r="G184" s="17"/>
      <c r="H184" s="18"/>
      <c r="I184" s="17"/>
      <c r="J184" s="18"/>
      <c r="K184" s="18"/>
      <c r="L184" s="18"/>
      <c r="M184" s="18"/>
      <c r="N184" s="18"/>
      <c r="O184" s="18"/>
      <c r="P184" s="17"/>
      <c r="Q184" s="17"/>
    </row>
    <row r="185" spans="1:17">
      <c r="A185" s="35">
        <f t="shared" si="8"/>
        <v>2019</v>
      </c>
      <c r="B185" s="19" t="str">
        <f t="shared" si="11"/>
        <v>Mercredi</v>
      </c>
      <c r="C185" s="16">
        <f t="shared" si="10"/>
        <v>42187</v>
      </c>
      <c r="D185" s="15">
        <f t="shared" si="9"/>
        <v>0</v>
      </c>
      <c r="E185" s="24">
        <f>IF(COUNTIF(Données!F195:F207,C185)&gt;=1,0,VLOOKUP(B185,Horaires,2,0))</f>
        <v>0.32291666666666669</v>
      </c>
      <c r="F185" s="17"/>
      <c r="G185" s="17"/>
      <c r="H185" s="18"/>
      <c r="I185" s="17"/>
      <c r="J185" s="18"/>
      <c r="K185" s="18"/>
      <c r="L185" s="18"/>
      <c r="M185" s="18"/>
      <c r="N185" s="18"/>
      <c r="O185" s="18"/>
      <c r="P185" s="17"/>
      <c r="Q185" s="17"/>
    </row>
    <row r="186" spans="1:17">
      <c r="A186" s="35">
        <f t="shared" si="8"/>
        <v>2019</v>
      </c>
      <c r="B186" s="19" t="str">
        <f t="shared" si="11"/>
        <v>Jeudi</v>
      </c>
      <c r="C186" s="16">
        <f t="shared" si="10"/>
        <v>42188</v>
      </c>
      <c r="D186" s="15">
        <f t="shared" si="9"/>
        <v>0</v>
      </c>
      <c r="E186" s="24">
        <f>IF(COUNTIF(Données!F196:F208,C186)&gt;=1,0,VLOOKUP(B186,Horaires,2,0))</f>
        <v>0.32291666666666669</v>
      </c>
      <c r="F186" s="17"/>
      <c r="G186" s="17"/>
      <c r="H186" s="18"/>
      <c r="I186" s="17"/>
      <c r="J186" s="18"/>
      <c r="K186" s="18"/>
      <c r="L186" s="18"/>
      <c r="M186" s="18"/>
      <c r="N186" s="18"/>
      <c r="O186" s="18"/>
      <c r="P186" s="17"/>
      <c r="Q186" s="17"/>
    </row>
    <row r="187" spans="1:17">
      <c r="A187" s="35">
        <f t="shared" si="8"/>
        <v>2019</v>
      </c>
      <c r="B187" s="19" t="str">
        <f t="shared" si="11"/>
        <v>Vendredi</v>
      </c>
      <c r="C187" s="16">
        <f t="shared" si="10"/>
        <v>42189</v>
      </c>
      <c r="D187" s="15">
        <f t="shared" si="9"/>
        <v>0</v>
      </c>
      <c r="E187" s="24">
        <f>IF(COUNTIF(Données!F197:F209,C187)&gt;=1,0,VLOOKUP(B187,Horaires,2,0))</f>
        <v>0.16666666666666666</v>
      </c>
      <c r="F187" s="17"/>
      <c r="G187" s="17"/>
      <c r="H187" s="18"/>
      <c r="I187" s="17"/>
      <c r="J187" s="18"/>
      <c r="K187" s="18"/>
      <c r="L187" s="18"/>
      <c r="M187" s="18"/>
      <c r="N187" s="18"/>
      <c r="O187" s="18"/>
      <c r="P187" s="17"/>
      <c r="Q187" s="17"/>
    </row>
    <row r="188" spans="1:17">
      <c r="A188" s="35">
        <f t="shared" si="8"/>
        <v>2019</v>
      </c>
      <c r="B188" s="19" t="str">
        <f t="shared" si="11"/>
        <v>Samedi</v>
      </c>
      <c r="C188" s="16">
        <f t="shared" si="10"/>
        <v>42190</v>
      </c>
      <c r="D188" s="15">
        <f t="shared" si="9"/>
        <v>0</v>
      </c>
      <c r="E188" s="24">
        <f>IF(COUNTIF(Données!F198:F210,C188)&gt;=1,0,VLOOKUP(B188,Horaires,2,0))</f>
        <v>0</v>
      </c>
      <c r="F188" s="17"/>
      <c r="G188" s="17"/>
      <c r="H188" s="18"/>
      <c r="I188" s="17"/>
      <c r="J188" s="18"/>
      <c r="K188" s="18"/>
      <c r="L188" s="18"/>
      <c r="M188" s="18"/>
      <c r="N188" s="18"/>
      <c r="O188" s="18"/>
      <c r="P188" s="17"/>
      <c r="Q188" s="17"/>
    </row>
    <row r="189" spans="1:17">
      <c r="A189" s="35">
        <f t="shared" si="8"/>
        <v>2019</v>
      </c>
      <c r="B189" s="19" t="str">
        <f t="shared" si="11"/>
        <v>Dimanche</v>
      </c>
      <c r="C189" s="16">
        <f t="shared" si="10"/>
        <v>42191</v>
      </c>
      <c r="D189" s="15">
        <f t="shared" si="9"/>
        <v>0</v>
      </c>
      <c r="E189" s="24">
        <f>IF(COUNTIF(Données!F199:F211,C189)&gt;=1,0,VLOOKUP(B189,Horaires,2,0))</f>
        <v>0</v>
      </c>
      <c r="F189" s="17"/>
      <c r="G189" s="17"/>
      <c r="H189" s="18"/>
      <c r="I189" s="17"/>
      <c r="J189" s="18"/>
      <c r="K189" s="18"/>
      <c r="L189" s="18"/>
      <c r="M189" s="18"/>
      <c r="N189" s="18"/>
      <c r="O189" s="18"/>
      <c r="P189" s="17"/>
      <c r="Q189" s="17"/>
    </row>
    <row r="190" spans="1:17">
      <c r="A190" s="35">
        <f t="shared" si="8"/>
        <v>2019</v>
      </c>
      <c r="B190" s="19" t="str">
        <f t="shared" si="11"/>
        <v>Lundi</v>
      </c>
      <c r="C190" s="16">
        <f t="shared" si="10"/>
        <v>42192</v>
      </c>
      <c r="D190" s="15">
        <f t="shared" si="9"/>
        <v>0</v>
      </c>
      <c r="E190" s="24">
        <f>IF(COUNTIF(Données!F200:F212,C190)&gt;=1,0,VLOOKUP(B190,Horaires,2,0))</f>
        <v>0.32291666666666669</v>
      </c>
      <c r="F190" s="17"/>
      <c r="G190" s="17"/>
      <c r="H190" s="18"/>
      <c r="I190" s="17"/>
      <c r="J190" s="18"/>
      <c r="K190" s="18"/>
      <c r="L190" s="18"/>
      <c r="M190" s="18"/>
      <c r="N190" s="18"/>
      <c r="O190" s="18"/>
      <c r="P190" s="17"/>
      <c r="Q190" s="17"/>
    </row>
    <row r="191" spans="1:17">
      <c r="A191" s="35">
        <f t="shared" si="8"/>
        <v>2019</v>
      </c>
      <c r="B191" s="19" t="str">
        <f t="shared" si="11"/>
        <v>Mardi</v>
      </c>
      <c r="C191" s="16">
        <f t="shared" si="10"/>
        <v>42193</v>
      </c>
      <c r="D191" s="15">
        <f t="shared" si="9"/>
        <v>0</v>
      </c>
      <c r="E191" s="24">
        <f>IF(COUNTIF(Données!F201:F213,C191)&gt;=1,0,VLOOKUP(B191,Horaires,2,0))</f>
        <v>0.32291666666666669</v>
      </c>
      <c r="F191" s="17"/>
      <c r="G191" s="17"/>
      <c r="H191" s="18"/>
      <c r="I191" s="17"/>
      <c r="J191" s="18"/>
      <c r="K191" s="18"/>
      <c r="L191" s="18"/>
      <c r="M191" s="18"/>
      <c r="N191" s="18"/>
      <c r="O191" s="18"/>
      <c r="P191" s="17"/>
      <c r="Q191" s="17"/>
    </row>
    <row r="192" spans="1:17">
      <c r="A192" s="35">
        <f t="shared" si="8"/>
        <v>2019</v>
      </c>
      <c r="B192" s="19" t="str">
        <f t="shared" si="11"/>
        <v>Mercredi</v>
      </c>
      <c r="C192" s="16">
        <f t="shared" si="10"/>
        <v>42194</v>
      </c>
      <c r="D192" s="15">
        <f t="shared" si="9"/>
        <v>0</v>
      </c>
      <c r="E192" s="24">
        <f>IF(COUNTIF(Données!F202:F214,C192)&gt;=1,0,VLOOKUP(B192,Horaires,2,0))</f>
        <v>0.32291666666666669</v>
      </c>
      <c r="F192" s="17"/>
      <c r="G192" s="17"/>
      <c r="H192" s="18"/>
      <c r="I192" s="17"/>
      <c r="J192" s="18"/>
      <c r="K192" s="18"/>
      <c r="L192" s="18"/>
      <c r="M192" s="18"/>
      <c r="N192" s="18"/>
      <c r="O192" s="18"/>
      <c r="P192" s="17"/>
      <c r="Q192" s="17"/>
    </row>
    <row r="193" spans="1:17">
      <c r="A193" s="35">
        <f t="shared" si="8"/>
        <v>2019</v>
      </c>
      <c r="B193" s="19" t="str">
        <f t="shared" si="11"/>
        <v>Jeudi</v>
      </c>
      <c r="C193" s="16">
        <f t="shared" si="10"/>
        <v>42195</v>
      </c>
      <c r="D193" s="15">
        <f t="shared" si="9"/>
        <v>0</v>
      </c>
      <c r="E193" s="24">
        <f>IF(COUNTIF(Données!F203:F215,C193)&gt;=1,0,VLOOKUP(B193,Horaires,2,0))</f>
        <v>0.32291666666666669</v>
      </c>
      <c r="F193" s="17"/>
      <c r="G193" s="17"/>
      <c r="H193" s="18"/>
      <c r="I193" s="17"/>
      <c r="J193" s="18"/>
      <c r="K193" s="18"/>
      <c r="L193" s="18"/>
      <c r="M193" s="18"/>
      <c r="N193" s="18"/>
      <c r="O193" s="18"/>
      <c r="P193" s="17"/>
      <c r="Q193" s="17"/>
    </row>
    <row r="194" spans="1:17">
      <c r="A194" s="35">
        <f t="shared" si="8"/>
        <v>2019</v>
      </c>
      <c r="B194" s="19" t="str">
        <f t="shared" si="11"/>
        <v>Vendredi</v>
      </c>
      <c r="C194" s="16">
        <f t="shared" si="10"/>
        <v>42196</v>
      </c>
      <c r="D194" s="15">
        <f t="shared" si="9"/>
        <v>0</v>
      </c>
      <c r="E194" s="24">
        <f>IF(COUNTIF(Données!F204:F216,C194)&gt;=1,0,VLOOKUP(B194,Horaires,2,0))</f>
        <v>0.16666666666666666</v>
      </c>
      <c r="F194" s="17"/>
      <c r="G194" s="17"/>
      <c r="H194" s="18"/>
      <c r="I194" s="17"/>
      <c r="J194" s="18"/>
      <c r="K194" s="18"/>
      <c r="L194" s="18"/>
      <c r="M194" s="18"/>
      <c r="N194" s="18"/>
      <c r="O194" s="18"/>
      <c r="P194" s="17"/>
      <c r="Q194" s="17"/>
    </row>
    <row r="195" spans="1:17">
      <c r="A195" s="35">
        <f t="shared" ref="A195:A258" si="12">YEAR(C195)</f>
        <v>2019</v>
      </c>
      <c r="B195" s="19" t="str">
        <f t="shared" si="11"/>
        <v>Samedi</v>
      </c>
      <c r="C195" s="16">
        <f t="shared" si="10"/>
        <v>42197</v>
      </c>
      <c r="D195" s="15">
        <f t="shared" ref="D195:D258" si="13">IF(H195&lt;=0,0,1)</f>
        <v>0</v>
      </c>
      <c r="E195" s="24">
        <f>IF(COUNTIF(Données!F205:F217,C195)&gt;=1,0,VLOOKUP(B195,Horaires,2,0))</f>
        <v>0</v>
      </c>
      <c r="F195" s="17"/>
      <c r="G195" s="17"/>
      <c r="H195" s="18"/>
      <c r="I195" s="17"/>
      <c r="J195" s="18"/>
      <c r="K195" s="18"/>
      <c r="L195" s="18"/>
      <c r="M195" s="18"/>
      <c r="N195" s="18"/>
      <c r="O195" s="18"/>
      <c r="P195" s="17"/>
      <c r="Q195" s="17"/>
    </row>
    <row r="196" spans="1:17">
      <c r="A196" s="35">
        <f t="shared" si="12"/>
        <v>2019</v>
      </c>
      <c r="B196" s="19" t="str">
        <f t="shared" si="11"/>
        <v>Dimanche</v>
      </c>
      <c r="C196" s="16">
        <f t="shared" ref="C196:C259" si="14">C195+1</f>
        <v>42198</v>
      </c>
      <c r="D196" s="15">
        <f t="shared" si="13"/>
        <v>0</v>
      </c>
      <c r="E196" s="24">
        <f>IF(COUNTIF(Données!F206:F218,C196)&gt;=1,0,VLOOKUP(B196,Horaires,2,0))</f>
        <v>0</v>
      </c>
      <c r="F196" s="17"/>
      <c r="G196" s="17"/>
      <c r="H196" s="18"/>
      <c r="I196" s="17"/>
      <c r="J196" s="18"/>
      <c r="K196" s="18"/>
      <c r="L196" s="18"/>
      <c r="M196" s="18"/>
      <c r="N196" s="18"/>
      <c r="O196" s="18"/>
      <c r="P196" s="17"/>
      <c r="Q196" s="17"/>
    </row>
    <row r="197" spans="1:17">
      <c r="A197" s="35">
        <f t="shared" si="12"/>
        <v>2019</v>
      </c>
      <c r="B197" s="19" t="str">
        <f t="shared" si="11"/>
        <v>Lundi</v>
      </c>
      <c r="C197" s="16">
        <f t="shared" si="14"/>
        <v>42199</v>
      </c>
      <c r="D197" s="15">
        <f t="shared" si="13"/>
        <v>0</v>
      </c>
      <c r="E197" s="24">
        <f>IF(COUNTIF(Données!F207:F219,C197)&gt;=1,0,VLOOKUP(B197,Horaires,2,0))</f>
        <v>0.32291666666666669</v>
      </c>
      <c r="F197" s="17"/>
      <c r="G197" s="17"/>
      <c r="H197" s="18"/>
      <c r="I197" s="17"/>
      <c r="J197" s="18"/>
      <c r="K197" s="18"/>
      <c r="L197" s="18"/>
      <c r="M197" s="18"/>
      <c r="N197" s="18"/>
      <c r="O197" s="18"/>
      <c r="P197" s="17"/>
      <c r="Q197" s="17"/>
    </row>
    <row r="198" spans="1:17">
      <c r="A198" s="35">
        <f t="shared" si="12"/>
        <v>2019</v>
      </c>
      <c r="B198" s="19" t="str">
        <f t="shared" si="11"/>
        <v>Mardi</v>
      </c>
      <c r="C198" s="16">
        <f t="shared" si="14"/>
        <v>42200</v>
      </c>
      <c r="D198" s="15">
        <f t="shared" si="13"/>
        <v>0</v>
      </c>
      <c r="E198" s="24">
        <f>IF(COUNTIF(Données!F208:F220,C198)&gt;=1,0,VLOOKUP(B198,Horaires,2,0))</f>
        <v>0.32291666666666669</v>
      </c>
      <c r="F198" s="17"/>
      <c r="G198" s="17"/>
      <c r="H198" s="18"/>
      <c r="I198" s="17"/>
      <c r="J198" s="18"/>
      <c r="K198" s="18"/>
      <c r="L198" s="18"/>
      <c r="M198" s="18"/>
      <c r="N198" s="18"/>
      <c r="O198" s="18"/>
      <c r="P198" s="17"/>
      <c r="Q198" s="17"/>
    </row>
    <row r="199" spans="1:17">
      <c r="A199" s="35">
        <f t="shared" si="12"/>
        <v>2019</v>
      </c>
      <c r="B199" s="19" t="str">
        <f t="shared" ref="B199:B262" si="15">CHOOSE(WEEKDAY(C199),"Dimanche","Lundi","Mardi","Mercredi","Jeudi","Vendredi","Samedi")</f>
        <v>Mercredi</v>
      </c>
      <c r="C199" s="16">
        <f t="shared" si="14"/>
        <v>42201</v>
      </c>
      <c r="D199" s="15">
        <f t="shared" si="13"/>
        <v>0</v>
      </c>
      <c r="E199" s="24">
        <f>IF(COUNTIF(Données!F209:F221,C199)&gt;=1,0,VLOOKUP(B199,Horaires,2,0))</f>
        <v>0.32291666666666669</v>
      </c>
      <c r="F199" s="17"/>
      <c r="G199" s="17"/>
      <c r="H199" s="18"/>
      <c r="I199" s="17"/>
      <c r="J199" s="18"/>
      <c r="K199" s="18"/>
      <c r="L199" s="18"/>
      <c r="M199" s="18"/>
      <c r="N199" s="18"/>
      <c r="O199" s="18"/>
      <c r="P199" s="17"/>
      <c r="Q199" s="17"/>
    </row>
    <row r="200" spans="1:17">
      <c r="A200" s="35">
        <f t="shared" si="12"/>
        <v>2019</v>
      </c>
      <c r="B200" s="19" t="str">
        <f t="shared" si="15"/>
        <v>Jeudi</v>
      </c>
      <c r="C200" s="16">
        <f t="shared" si="14"/>
        <v>42202</v>
      </c>
      <c r="D200" s="15">
        <f t="shared" si="13"/>
        <v>0</v>
      </c>
      <c r="E200" s="24">
        <f>IF(COUNTIF(Données!F210:F222,C200)&gt;=1,0,VLOOKUP(B200,Horaires,2,0))</f>
        <v>0.32291666666666669</v>
      </c>
      <c r="F200" s="17"/>
      <c r="G200" s="17"/>
      <c r="H200" s="18"/>
      <c r="I200" s="17"/>
      <c r="J200" s="18"/>
      <c r="K200" s="18"/>
      <c r="L200" s="18"/>
      <c r="M200" s="18"/>
      <c r="N200" s="18"/>
      <c r="O200" s="18"/>
      <c r="P200" s="17"/>
      <c r="Q200" s="17"/>
    </row>
    <row r="201" spans="1:17">
      <c r="A201" s="35">
        <f t="shared" si="12"/>
        <v>2019</v>
      </c>
      <c r="B201" s="19" t="str">
        <f t="shared" si="15"/>
        <v>Vendredi</v>
      </c>
      <c r="C201" s="16">
        <f t="shared" si="14"/>
        <v>42203</v>
      </c>
      <c r="D201" s="15">
        <f t="shared" si="13"/>
        <v>0</v>
      </c>
      <c r="E201" s="24">
        <f>IF(COUNTIF(Données!F211:F223,C201)&gt;=1,0,VLOOKUP(B201,Horaires,2,0))</f>
        <v>0.16666666666666666</v>
      </c>
      <c r="F201" s="17"/>
      <c r="G201" s="17"/>
      <c r="H201" s="18"/>
      <c r="I201" s="17"/>
      <c r="J201" s="18"/>
      <c r="K201" s="18"/>
      <c r="L201" s="18"/>
      <c r="M201" s="18"/>
      <c r="N201" s="18"/>
      <c r="O201" s="18"/>
      <c r="P201" s="17"/>
      <c r="Q201" s="17"/>
    </row>
    <row r="202" spans="1:17">
      <c r="A202" s="35">
        <f t="shared" si="12"/>
        <v>2019</v>
      </c>
      <c r="B202" s="19" t="str">
        <f t="shared" si="15"/>
        <v>Samedi</v>
      </c>
      <c r="C202" s="16">
        <f t="shared" si="14"/>
        <v>42204</v>
      </c>
      <c r="D202" s="15">
        <f t="shared" si="13"/>
        <v>0</v>
      </c>
      <c r="E202" s="24">
        <f>IF(COUNTIF(Données!F212:F224,C202)&gt;=1,0,VLOOKUP(B202,Horaires,2,0))</f>
        <v>0</v>
      </c>
      <c r="F202" s="17"/>
      <c r="G202" s="17"/>
      <c r="H202" s="18"/>
      <c r="I202" s="17"/>
      <c r="J202" s="18"/>
      <c r="K202" s="18"/>
      <c r="L202" s="18"/>
      <c r="M202" s="18"/>
      <c r="N202" s="18"/>
      <c r="O202" s="18"/>
      <c r="P202" s="17"/>
      <c r="Q202" s="17"/>
    </row>
    <row r="203" spans="1:17">
      <c r="A203" s="35">
        <f t="shared" si="12"/>
        <v>2019</v>
      </c>
      <c r="B203" s="19" t="str">
        <f t="shared" si="15"/>
        <v>Dimanche</v>
      </c>
      <c r="C203" s="16">
        <f t="shared" si="14"/>
        <v>42205</v>
      </c>
      <c r="D203" s="15">
        <f t="shared" si="13"/>
        <v>0</v>
      </c>
      <c r="E203" s="24">
        <f>IF(COUNTIF(Données!F213:F225,C203)&gt;=1,0,VLOOKUP(B203,Horaires,2,0))</f>
        <v>0</v>
      </c>
      <c r="F203" s="17"/>
      <c r="G203" s="17"/>
      <c r="H203" s="18"/>
      <c r="I203" s="17"/>
      <c r="J203" s="18"/>
      <c r="K203" s="18"/>
      <c r="L203" s="18"/>
      <c r="M203" s="18"/>
      <c r="N203" s="18"/>
      <c r="O203" s="18"/>
      <c r="P203" s="17"/>
      <c r="Q203" s="17"/>
    </row>
    <row r="204" spans="1:17">
      <c r="A204" s="35">
        <f t="shared" si="12"/>
        <v>2019</v>
      </c>
      <c r="B204" s="19" t="str">
        <f t="shared" si="15"/>
        <v>Lundi</v>
      </c>
      <c r="C204" s="16">
        <f t="shared" si="14"/>
        <v>42206</v>
      </c>
      <c r="D204" s="15">
        <f t="shared" si="13"/>
        <v>0</v>
      </c>
      <c r="E204" s="24">
        <f>IF(COUNTIF(Données!F214:F226,C204)&gt;=1,0,VLOOKUP(B204,Horaires,2,0))</f>
        <v>0.32291666666666669</v>
      </c>
      <c r="F204" s="17"/>
      <c r="G204" s="17"/>
      <c r="H204" s="18"/>
      <c r="I204" s="17"/>
      <c r="J204" s="18"/>
      <c r="K204" s="18"/>
      <c r="L204" s="18"/>
      <c r="M204" s="18"/>
      <c r="N204" s="18"/>
      <c r="O204" s="18"/>
      <c r="P204" s="17"/>
      <c r="Q204" s="17"/>
    </row>
    <row r="205" spans="1:17">
      <c r="A205" s="35">
        <f t="shared" si="12"/>
        <v>2019</v>
      </c>
      <c r="B205" s="19" t="str">
        <f t="shared" si="15"/>
        <v>Mardi</v>
      </c>
      <c r="C205" s="16">
        <f t="shared" si="14"/>
        <v>42207</v>
      </c>
      <c r="D205" s="15">
        <f t="shared" si="13"/>
        <v>0</v>
      </c>
      <c r="E205" s="24">
        <f>IF(COUNTIF(Données!F215:F227,C205)&gt;=1,0,VLOOKUP(B205,Horaires,2,0))</f>
        <v>0.32291666666666669</v>
      </c>
      <c r="F205" s="17"/>
      <c r="G205" s="17"/>
      <c r="H205" s="18"/>
      <c r="I205" s="17"/>
      <c r="J205" s="18"/>
      <c r="K205" s="18"/>
      <c r="L205" s="18"/>
      <c r="M205" s="18"/>
      <c r="N205" s="18"/>
      <c r="O205" s="18"/>
      <c r="P205" s="17"/>
      <c r="Q205" s="17"/>
    </row>
    <row r="206" spans="1:17">
      <c r="A206" s="35">
        <f t="shared" si="12"/>
        <v>2019</v>
      </c>
      <c r="B206" s="19" t="str">
        <f t="shared" si="15"/>
        <v>Mercredi</v>
      </c>
      <c r="C206" s="16">
        <f t="shared" si="14"/>
        <v>42208</v>
      </c>
      <c r="D206" s="15">
        <f t="shared" si="13"/>
        <v>0</v>
      </c>
      <c r="E206" s="24">
        <f>IF(COUNTIF(Données!F216:F228,C206)&gt;=1,0,VLOOKUP(B206,Horaires,2,0))</f>
        <v>0.32291666666666669</v>
      </c>
      <c r="F206" s="17"/>
      <c r="G206" s="17"/>
      <c r="H206" s="18"/>
      <c r="I206" s="17"/>
      <c r="J206" s="18"/>
      <c r="K206" s="18"/>
      <c r="L206" s="18"/>
      <c r="M206" s="18"/>
      <c r="N206" s="18"/>
      <c r="O206" s="18"/>
      <c r="P206" s="17"/>
      <c r="Q206" s="17"/>
    </row>
    <row r="207" spans="1:17">
      <c r="A207" s="35">
        <f t="shared" si="12"/>
        <v>2019</v>
      </c>
      <c r="B207" s="19" t="str">
        <f t="shared" si="15"/>
        <v>Jeudi</v>
      </c>
      <c r="C207" s="16">
        <f t="shared" si="14"/>
        <v>42209</v>
      </c>
      <c r="D207" s="15">
        <f t="shared" si="13"/>
        <v>0</v>
      </c>
      <c r="E207" s="24">
        <f>IF(COUNTIF(Données!F217:F229,C207)&gt;=1,0,VLOOKUP(B207,Horaires,2,0))</f>
        <v>0.32291666666666669</v>
      </c>
      <c r="F207" s="17"/>
      <c r="G207" s="17"/>
      <c r="H207" s="18"/>
      <c r="I207" s="17"/>
      <c r="J207" s="18"/>
      <c r="K207" s="18"/>
      <c r="L207" s="18"/>
      <c r="M207" s="18"/>
      <c r="N207" s="18"/>
      <c r="O207" s="18"/>
      <c r="P207" s="17"/>
      <c r="Q207" s="17"/>
    </row>
    <row r="208" spans="1:17">
      <c r="A208" s="35">
        <f t="shared" si="12"/>
        <v>2019</v>
      </c>
      <c r="B208" s="19" t="str">
        <f t="shared" si="15"/>
        <v>Vendredi</v>
      </c>
      <c r="C208" s="16">
        <f t="shared" si="14"/>
        <v>42210</v>
      </c>
      <c r="D208" s="15">
        <f t="shared" si="13"/>
        <v>0</v>
      </c>
      <c r="E208" s="24">
        <f>IF(COUNTIF(Données!F218:F230,C208)&gt;=1,0,VLOOKUP(B208,Horaires,2,0))</f>
        <v>0.16666666666666666</v>
      </c>
      <c r="F208" s="17"/>
      <c r="G208" s="17"/>
      <c r="H208" s="18"/>
      <c r="I208" s="17"/>
      <c r="J208" s="18"/>
      <c r="K208" s="18"/>
      <c r="L208" s="18"/>
      <c r="M208" s="18"/>
      <c r="N208" s="18"/>
      <c r="O208" s="18"/>
      <c r="P208" s="17"/>
      <c r="Q208" s="17"/>
    </row>
    <row r="209" spans="1:17">
      <c r="A209" s="35">
        <f t="shared" si="12"/>
        <v>2019</v>
      </c>
      <c r="B209" s="19" t="str">
        <f t="shared" si="15"/>
        <v>Samedi</v>
      </c>
      <c r="C209" s="16">
        <f t="shared" si="14"/>
        <v>42211</v>
      </c>
      <c r="D209" s="15">
        <f t="shared" si="13"/>
        <v>0</v>
      </c>
      <c r="E209" s="24">
        <f>IF(COUNTIF(Données!F219:F231,C209)&gt;=1,0,VLOOKUP(B209,Horaires,2,0))</f>
        <v>0</v>
      </c>
      <c r="F209" s="17"/>
      <c r="G209" s="17"/>
      <c r="H209" s="18"/>
      <c r="I209" s="17"/>
      <c r="J209" s="18"/>
      <c r="K209" s="18"/>
      <c r="L209" s="18"/>
      <c r="M209" s="18"/>
      <c r="N209" s="18"/>
      <c r="O209" s="18"/>
      <c r="P209" s="17"/>
      <c r="Q209" s="17"/>
    </row>
    <row r="210" spans="1:17">
      <c r="A210" s="35">
        <f t="shared" si="12"/>
        <v>2019</v>
      </c>
      <c r="B210" s="19" t="str">
        <f t="shared" si="15"/>
        <v>Dimanche</v>
      </c>
      <c r="C210" s="16">
        <f t="shared" si="14"/>
        <v>42212</v>
      </c>
      <c r="D210" s="15">
        <f t="shared" si="13"/>
        <v>0</v>
      </c>
      <c r="E210" s="24">
        <f>IF(COUNTIF(Données!F220:F232,C210)&gt;=1,0,VLOOKUP(B210,Horaires,2,0))</f>
        <v>0</v>
      </c>
      <c r="F210" s="17"/>
      <c r="G210" s="17"/>
      <c r="H210" s="18"/>
      <c r="I210" s="17"/>
      <c r="J210" s="18"/>
      <c r="K210" s="18"/>
      <c r="L210" s="18"/>
      <c r="M210" s="18"/>
      <c r="N210" s="18"/>
      <c r="O210" s="18"/>
      <c r="P210" s="17"/>
      <c r="Q210" s="17"/>
    </row>
    <row r="211" spans="1:17">
      <c r="A211" s="35">
        <f t="shared" si="12"/>
        <v>2019</v>
      </c>
      <c r="B211" s="19" t="str">
        <f t="shared" si="15"/>
        <v>Lundi</v>
      </c>
      <c r="C211" s="16">
        <f t="shared" si="14"/>
        <v>42213</v>
      </c>
      <c r="D211" s="15">
        <f t="shared" si="13"/>
        <v>0</v>
      </c>
      <c r="E211" s="24">
        <f>IF(COUNTIF(Données!F221:F233,C211)&gt;=1,0,VLOOKUP(B211,Horaires,2,0))</f>
        <v>0.32291666666666669</v>
      </c>
      <c r="F211" s="17"/>
      <c r="G211" s="17"/>
      <c r="H211" s="18"/>
      <c r="I211" s="17"/>
      <c r="J211" s="18"/>
      <c r="K211" s="18"/>
      <c r="L211" s="18"/>
      <c r="M211" s="18"/>
      <c r="N211" s="18"/>
      <c r="O211" s="18"/>
      <c r="P211" s="17"/>
      <c r="Q211" s="17"/>
    </row>
    <row r="212" spans="1:17">
      <c r="A212" s="35">
        <f t="shared" si="12"/>
        <v>2019</v>
      </c>
      <c r="B212" s="19" t="str">
        <f t="shared" si="15"/>
        <v>Mardi</v>
      </c>
      <c r="C212" s="16">
        <f t="shared" si="14"/>
        <v>42214</v>
      </c>
      <c r="D212" s="15">
        <f t="shared" si="13"/>
        <v>0</v>
      </c>
      <c r="E212" s="24">
        <f>IF(COUNTIF(Données!F222:F234,C212)&gt;=1,0,VLOOKUP(B212,Horaires,2,0))</f>
        <v>0.32291666666666669</v>
      </c>
      <c r="F212" s="17"/>
      <c r="G212" s="17"/>
      <c r="H212" s="18"/>
      <c r="I212" s="17"/>
      <c r="J212" s="18"/>
      <c r="K212" s="18"/>
      <c r="L212" s="18"/>
      <c r="M212" s="18"/>
      <c r="N212" s="18"/>
      <c r="O212" s="18"/>
      <c r="P212" s="17"/>
      <c r="Q212" s="17"/>
    </row>
    <row r="213" spans="1:17">
      <c r="A213" s="35">
        <f t="shared" si="12"/>
        <v>2019</v>
      </c>
      <c r="B213" s="19" t="str">
        <f t="shared" si="15"/>
        <v>Mercredi</v>
      </c>
      <c r="C213" s="16">
        <f t="shared" si="14"/>
        <v>42215</v>
      </c>
      <c r="D213" s="15">
        <f t="shared" si="13"/>
        <v>0</v>
      </c>
      <c r="E213" s="24">
        <f>IF(COUNTIF(Données!F223:F235,C213)&gt;=1,0,VLOOKUP(B213,Horaires,2,0))</f>
        <v>0.32291666666666669</v>
      </c>
      <c r="F213" s="17"/>
      <c r="G213" s="17"/>
      <c r="H213" s="18"/>
      <c r="I213" s="17"/>
      <c r="J213" s="18"/>
      <c r="K213" s="18"/>
      <c r="L213" s="18"/>
      <c r="M213" s="18"/>
      <c r="N213" s="18"/>
      <c r="O213" s="18"/>
      <c r="P213" s="17"/>
      <c r="Q213" s="17"/>
    </row>
    <row r="214" spans="1:17">
      <c r="A214" s="35">
        <f t="shared" si="12"/>
        <v>2019</v>
      </c>
      <c r="B214" s="19" t="str">
        <f t="shared" si="15"/>
        <v>Jeudi</v>
      </c>
      <c r="C214" s="16">
        <f t="shared" si="14"/>
        <v>42216</v>
      </c>
      <c r="D214" s="15">
        <f t="shared" si="13"/>
        <v>0</v>
      </c>
      <c r="E214" s="24">
        <f>IF(COUNTIF(Données!F224:F236,C214)&gt;=1,0,VLOOKUP(B214,Horaires,2,0))</f>
        <v>0.32291666666666669</v>
      </c>
      <c r="F214" s="17"/>
      <c r="G214" s="17"/>
      <c r="H214" s="18"/>
      <c r="I214" s="17"/>
      <c r="J214" s="18"/>
      <c r="K214" s="18"/>
      <c r="L214" s="18"/>
      <c r="M214" s="18"/>
      <c r="N214" s="18"/>
      <c r="O214" s="18"/>
      <c r="P214" s="17"/>
      <c r="Q214" s="17"/>
    </row>
    <row r="215" spans="1:17">
      <c r="A215" s="35">
        <f t="shared" si="12"/>
        <v>2019</v>
      </c>
      <c r="B215" s="19" t="str">
        <f t="shared" si="15"/>
        <v>Vendredi</v>
      </c>
      <c r="C215" s="16">
        <f t="shared" si="14"/>
        <v>42217</v>
      </c>
      <c r="D215" s="15">
        <f t="shared" si="13"/>
        <v>0</v>
      </c>
      <c r="E215" s="24">
        <f>IF(COUNTIF(Données!F225:F237,C215)&gt;=1,0,VLOOKUP(B215,Horaires,2,0))</f>
        <v>0.16666666666666666</v>
      </c>
      <c r="F215" s="17"/>
      <c r="G215" s="17"/>
      <c r="H215" s="18"/>
      <c r="I215" s="17"/>
      <c r="J215" s="18"/>
      <c r="K215" s="18"/>
      <c r="L215" s="18"/>
      <c r="M215" s="18"/>
      <c r="N215" s="18"/>
      <c r="O215" s="18"/>
      <c r="P215" s="17"/>
      <c r="Q215" s="17"/>
    </row>
    <row r="216" spans="1:17">
      <c r="A216" s="35">
        <f t="shared" si="12"/>
        <v>2019</v>
      </c>
      <c r="B216" s="19" t="str">
        <f t="shared" si="15"/>
        <v>Samedi</v>
      </c>
      <c r="C216" s="16">
        <f t="shared" si="14"/>
        <v>42218</v>
      </c>
      <c r="D216" s="15">
        <f t="shared" si="13"/>
        <v>0</v>
      </c>
      <c r="E216" s="24">
        <f>IF(COUNTIF(Données!F226:F238,C216)&gt;=1,0,VLOOKUP(B216,Horaires,2,0))</f>
        <v>0</v>
      </c>
      <c r="F216" s="17"/>
      <c r="G216" s="17"/>
      <c r="H216" s="18"/>
      <c r="I216" s="17"/>
      <c r="J216" s="18"/>
      <c r="K216" s="18"/>
      <c r="L216" s="18"/>
      <c r="M216" s="18"/>
      <c r="N216" s="18"/>
      <c r="O216" s="18"/>
      <c r="P216" s="17"/>
      <c r="Q216" s="17"/>
    </row>
    <row r="217" spans="1:17">
      <c r="A217" s="35">
        <f t="shared" si="12"/>
        <v>2019</v>
      </c>
      <c r="B217" s="19" t="str">
        <f t="shared" si="15"/>
        <v>Dimanche</v>
      </c>
      <c r="C217" s="16">
        <f t="shared" si="14"/>
        <v>42219</v>
      </c>
      <c r="D217" s="15">
        <f t="shared" si="13"/>
        <v>0</v>
      </c>
      <c r="E217" s="24">
        <f>IF(COUNTIF(Données!F227:F239,C217)&gt;=1,0,VLOOKUP(B217,Horaires,2,0))</f>
        <v>0</v>
      </c>
      <c r="F217" s="17"/>
      <c r="G217" s="17"/>
      <c r="H217" s="18"/>
      <c r="I217" s="17"/>
      <c r="J217" s="18"/>
      <c r="K217" s="18"/>
      <c r="L217" s="18"/>
      <c r="M217" s="18"/>
      <c r="N217" s="18"/>
      <c r="O217" s="18"/>
      <c r="P217" s="17"/>
      <c r="Q217" s="17"/>
    </row>
    <row r="218" spans="1:17">
      <c r="A218" s="35">
        <f t="shared" si="12"/>
        <v>2019</v>
      </c>
      <c r="B218" s="19" t="str">
        <f t="shared" si="15"/>
        <v>Lundi</v>
      </c>
      <c r="C218" s="16">
        <f t="shared" si="14"/>
        <v>42220</v>
      </c>
      <c r="D218" s="15">
        <f t="shared" si="13"/>
        <v>0</v>
      </c>
      <c r="E218" s="24">
        <f>IF(COUNTIF(Données!F228:F240,C218)&gt;=1,0,VLOOKUP(B218,Horaires,2,0))</f>
        <v>0.32291666666666669</v>
      </c>
      <c r="F218" s="17"/>
      <c r="G218" s="17"/>
      <c r="H218" s="18"/>
      <c r="I218" s="17"/>
      <c r="J218" s="18"/>
      <c r="K218" s="18"/>
      <c r="L218" s="18"/>
      <c r="M218" s="18"/>
      <c r="N218" s="18"/>
      <c r="O218" s="18"/>
      <c r="P218" s="17"/>
      <c r="Q218" s="17"/>
    </row>
    <row r="219" spans="1:17">
      <c r="A219" s="35">
        <f t="shared" si="12"/>
        <v>2019</v>
      </c>
      <c r="B219" s="19" t="str">
        <f t="shared" si="15"/>
        <v>Mardi</v>
      </c>
      <c r="C219" s="16">
        <f t="shared" si="14"/>
        <v>42221</v>
      </c>
      <c r="D219" s="15">
        <f t="shared" si="13"/>
        <v>0</v>
      </c>
      <c r="E219" s="24">
        <f>IF(COUNTIF(Données!F229:F241,C219)&gt;=1,0,VLOOKUP(B219,Horaires,2,0))</f>
        <v>0.32291666666666669</v>
      </c>
      <c r="F219" s="17"/>
      <c r="G219" s="17"/>
      <c r="H219" s="18"/>
      <c r="I219" s="17"/>
      <c r="J219" s="18"/>
      <c r="K219" s="18"/>
      <c r="L219" s="18"/>
      <c r="M219" s="18"/>
      <c r="N219" s="18"/>
      <c r="O219" s="18"/>
      <c r="P219" s="17"/>
      <c r="Q219" s="17"/>
    </row>
    <row r="220" spans="1:17">
      <c r="A220" s="35">
        <f t="shared" si="12"/>
        <v>2019</v>
      </c>
      <c r="B220" s="19" t="str">
        <f t="shared" si="15"/>
        <v>Mercredi</v>
      </c>
      <c r="C220" s="16">
        <f t="shared" si="14"/>
        <v>42222</v>
      </c>
      <c r="D220" s="15">
        <f t="shared" si="13"/>
        <v>0</v>
      </c>
      <c r="E220" s="24">
        <f>IF(COUNTIF(Données!F230:F242,C220)&gt;=1,0,VLOOKUP(B220,Horaires,2,0))</f>
        <v>0.32291666666666669</v>
      </c>
      <c r="F220" s="17"/>
      <c r="G220" s="17"/>
      <c r="H220" s="18"/>
      <c r="I220" s="17"/>
      <c r="J220" s="18"/>
      <c r="K220" s="18"/>
      <c r="L220" s="18"/>
      <c r="M220" s="18"/>
      <c r="N220" s="18"/>
      <c r="O220" s="18"/>
      <c r="P220" s="17"/>
      <c r="Q220" s="17"/>
    </row>
    <row r="221" spans="1:17">
      <c r="A221" s="35">
        <f t="shared" si="12"/>
        <v>2019</v>
      </c>
      <c r="B221" s="19" t="str">
        <f t="shared" si="15"/>
        <v>Jeudi</v>
      </c>
      <c r="C221" s="16">
        <f t="shared" si="14"/>
        <v>42223</v>
      </c>
      <c r="D221" s="15">
        <f t="shared" si="13"/>
        <v>0</v>
      </c>
      <c r="E221" s="24">
        <f>IF(COUNTIF(Données!F231:F243,C221)&gt;=1,0,VLOOKUP(B221,Horaires,2,0))</f>
        <v>0.32291666666666669</v>
      </c>
      <c r="F221" s="17"/>
      <c r="G221" s="17"/>
      <c r="H221" s="18"/>
      <c r="I221" s="17"/>
      <c r="J221" s="18"/>
      <c r="K221" s="18"/>
      <c r="L221" s="18"/>
      <c r="M221" s="18"/>
      <c r="N221" s="18"/>
      <c r="O221" s="18"/>
      <c r="P221" s="17"/>
      <c r="Q221" s="17"/>
    </row>
    <row r="222" spans="1:17">
      <c r="A222" s="35">
        <f t="shared" si="12"/>
        <v>2019</v>
      </c>
      <c r="B222" s="19" t="str">
        <f t="shared" si="15"/>
        <v>Vendredi</v>
      </c>
      <c r="C222" s="16">
        <f t="shared" si="14"/>
        <v>42224</v>
      </c>
      <c r="D222" s="15">
        <f t="shared" si="13"/>
        <v>0</v>
      </c>
      <c r="E222" s="24">
        <f>IF(COUNTIF(Données!F232:F244,C222)&gt;=1,0,VLOOKUP(B222,Horaires,2,0))</f>
        <v>0.16666666666666666</v>
      </c>
      <c r="F222" s="17"/>
      <c r="G222" s="17"/>
      <c r="H222" s="18"/>
      <c r="I222" s="17"/>
      <c r="J222" s="18"/>
      <c r="K222" s="18"/>
      <c r="L222" s="18"/>
      <c r="M222" s="18"/>
      <c r="N222" s="18"/>
      <c r="O222" s="18"/>
      <c r="P222" s="17"/>
      <c r="Q222" s="17"/>
    </row>
    <row r="223" spans="1:17">
      <c r="A223" s="35">
        <f t="shared" si="12"/>
        <v>2019</v>
      </c>
      <c r="B223" s="19" t="str">
        <f t="shared" si="15"/>
        <v>Samedi</v>
      </c>
      <c r="C223" s="16">
        <f t="shared" si="14"/>
        <v>42225</v>
      </c>
      <c r="D223" s="15">
        <f t="shared" si="13"/>
        <v>0</v>
      </c>
      <c r="E223" s="24">
        <f>IF(COUNTIF(Données!F233:F245,C223)&gt;=1,0,VLOOKUP(B223,Horaires,2,0))</f>
        <v>0</v>
      </c>
      <c r="F223" s="17"/>
      <c r="G223" s="17"/>
      <c r="H223" s="18"/>
      <c r="I223" s="17"/>
      <c r="J223" s="18"/>
      <c r="K223" s="18"/>
      <c r="L223" s="18"/>
      <c r="M223" s="18"/>
      <c r="N223" s="18"/>
      <c r="O223" s="18"/>
      <c r="P223" s="17"/>
      <c r="Q223" s="17"/>
    </row>
    <row r="224" spans="1:17">
      <c r="A224" s="35">
        <f t="shared" si="12"/>
        <v>2019</v>
      </c>
      <c r="B224" s="19" t="str">
        <f t="shared" si="15"/>
        <v>Dimanche</v>
      </c>
      <c r="C224" s="16">
        <f t="shared" si="14"/>
        <v>42226</v>
      </c>
      <c r="D224" s="15">
        <f t="shared" si="13"/>
        <v>0</v>
      </c>
      <c r="E224" s="24">
        <f>IF(COUNTIF(Données!F234:F246,C224)&gt;=1,0,VLOOKUP(B224,Horaires,2,0))</f>
        <v>0</v>
      </c>
      <c r="F224" s="17"/>
      <c r="G224" s="17"/>
      <c r="H224" s="18"/>
      <c r="I224" s="17"/>
      <c r="J224" s="18"/>
      <c r="K224" s="18"/>
      <c r="L224" s="18"/>
      <c r="M224" s="18"/>
      <c r="N224" s="18"/>
      <c r="O224" s="18"/>
      <c r="P224" s="17"/>
      <c r="Q224" s="17"/>
    </row>
    <row r="225" spans="1:18">
      <c r="A225" s="35">
        <f t="shared" si="12"/>
        <v>2019</v>
      </c>
      <c r="B225" s="19" t="str">
        <f t="shared" si="15"/>
        <v>Lundi</v>
      </c>
      <c r="C225" s="16">
        <f t="shared" si="14"/>
        <v>42227</v>
      </c>
      <c r="D225" s="15">
        <f t="shared" si="13"/>
        <v>0</v>
      </c>
      <c r="E225" s="24">
        <f>IF(COUNTIF(Données!F235:F247,C225)&gt;=1,0,VLOOKUP(B225,Horaires,2,0))</f>
        <v>0.32291666666666669</v>
      </c>
      <c r="F225" s="17"/>
      <c r="G225" s="17"/>
      <c r="H225" s="18"/>
      <c r="I225" s="17"/>
      <c r="J225" s="18"/>
      <c r="K225" s="18"/>
      <c r="L225" s="18"/>
      <c r="M225" s="18"/>
      <c r="N225" s="18"/>
      <c r="O225" s="18"/>
      <c r="P225" s="17"/>
      <c r="Q225" s="17"/>
    </row>
    <row r="226" spans="1:18">
      <c r="A226" s="35">
        <f t="shared" si="12"/>
        <v>2019</v>
      </c>
      <c r="B226" s="19" t="str">
        <f t="shared" si="15"/>
        <v>Mardi</v>
      </c>
      <c r="C226" s="16">
        <f t="shared" si="14"/>
        <v>42228</v>
      </c>
      <c r="D226" s="15">
        <f t="shared" si="13"/>
        <v>0</v>
      </c>
      <c r="E226" s="24">
        <f>IF(COUNTIF(Données!F236:F248,C226)&gt;=1,0,VLOOKUP(B226,Horaires,2,0))</f>
        <v>0.32291666666666669</v>
      </c>
      <c r="F226" s="17"/>
      <c r="G226" s="17"/>
      <c r="H226" s="18"/>
      <c r="I226" s="17"/>
      <c r="J226" s="18"/>
      <c r="K226" s="18"/>
      <c r="L226" s="18"/>
      <c r="M226" s="18"/>
      <c r="N226" s="18"/>
      <c r="O226" s="18"/>
      <c r="P226" s="17"/>
      <c r="Q226" s="17"/>
    </row>
    <row r="227" spans="1:18">
      <c r="A227" s="35">
        <f t="shared" si="12"/>
        <v>2019</v>
      </c>
      <c r="B227" s="19" t="str">
        <f t="shared" si="15"/>
        <v>Mercredi</v>
      </c>
      <c r="C227" s="16">
        <f t="shared" si="14"/>
        <v>42229</v>
      </c>
      <c r="D227" s="15">
        <f t="shared" si="13"/>
        <v>0</v>
      </c>
      <c r="E227" s="24">
        <f>IF(COUNTIF(Données!F237:F249,C227)&gt;=1,0,VLOOKUP(B227,Horaires,2,0))</f>
        <v>0.32291666666666669</v>
      </c>
      <c r="F227" s="17"/>
      <c r="G227" s="17"/>
      <c r="H227" s="18"/>
      <c r="I227" s="17"/>
      <c r="J227" s="18"/>
      <c r="K227" s="18"/>
      <c r="L227" s="18"/>
      <c r="M227" s="18"/>
      <c r="N227" s="18"/>
      <c r="O227" s="18"/>
      <c r="P227" s="17"/>
      <c r="Q227" s="17"/>
      <c r="R227" s="23" t="s">
        <v>39</v>
      </c>
    </row>
    <row r="228" spans="1:18">
      <c r="A228" s="35">
        <f t="shared" si="12"/>
        <v>2019</v>
      </c>
      <c r="B228" s="19" t="str">
        <f t="shared" si="15"/>
        <v>Jeudi</v>
      </c>
      <c r="C228" s="16">
        <f t="shared" si="14"/>
        <v>42230</v>
      </c>
      <c r="D228" s="15">
        <f t="shared" si="13"/>
        <v>0</v>
      </c>
      <c r="E228" s="24">
        <f>IF(COUNTIF(Données!F238:F250,C228)&gt;=1,0,VLOOKUP(B228,Horaires,2,0))</f>
        <v>0.32291666666666669</v>
      </c>
      <c r="F228" s="17"/>
      <c r="G228" s="17"/>
      <c r="H228" s="18"/>
      <c r="I228" s="17"/>
      <c r="J228" s="18"/>
      <c r="K228" s="18"/>
      <c r="L228" s="18"/>
      <c r="M228" s="18"/>
      <c r="N228" s="18"/>
      <c r="O228" s="18"/>
      <c r="P228" s="17"/>
      <c r="Q228" s="17"/>
    </row>
    <row r="229" spans="1:18">
      <c r="A229" s="35">
        <f t="shared" si="12"/>
        <v>2019</v>
      </c>
      <c r="B229" s="19" t="str">
        <f t="shared" si="15"/>
        <v>Vendredi</v>
      </c>
      <c r="C229" s="16">
        <f t="shared" si="14"/>
        <v>42231</v>
      </c>
      <c r="D229" s="15">
        <f t="shared" si="13"/>
        <v>0</v>
      </c>
      <c r="E229" s="24">
        <f>IF(COUNTIF(Données!F239:F251,C229)&gt;=1,0,VLOOKUP(B229,Horaires,2,0))</f>
        <v>0.16666666666666666</v>
      </c>
      <c r="F229" s="17"/>
      <c r="G229" s="17"/>
      <c r="H229" s="18"/>
      <c r="I229" s="17"/>
      <c r="J229" s="18"/>
      <c r="K229" s="18"/>
      <c r="L229" s="18"/>
      <c r="M229" s="18"/>
      <c r="N229" s="18"/>
      <c r="O229" s="18"/>
      <c r="P229" s="17"/>
      <c r="Q229" s="17"/>
    </row>
    <row r="230" spans="1:18">
      <c r="A230" s="35">
        <f t="shared" si="12"/>
        <v>2019</v>
      </c>
      <c r="B230" s="19" t="str">
        <f t="shared" si="15"/>
        <v>Samedi</v>
      </c>
      <c r="C230" s="16">
        <f t="shared" si="14"/>
        <v>42232</v>
      </c>
      <c r="D230" s="15">
        <f t="shared" si="13"/>
        <v>0</v>
      </c>
      <c r="E230" s="24">
        <f>IF(COUNTIF(Données!F240:F252,C230)&gt;=1,0,VLOOKUP(B230,Horaires,2,0))</f>
        <v>0</v>
      </c>
      <c r="F230" s="17"/>
      <c r="G230" s="17"/>
      <c r="H230" s="18"/>
      <c r="I230" s="17"/>
      <c r="J230" s="18"/>
      <c r="K230" s="18"/>
      <c r="L230" s="18"/>
      <c r="M230" s="18"/>
      <c r="N230" s="18"/>
      <c r="O230" s="18"/>
      <c r="P230" s="17"/>
      <c r="Q230" s="17"/>
    </row>
    <row r="231" spans="1:18">
      <c r="A231" s="35">
        <f t="shared" si="12"/>
        <v>2019</v>
      </c>
      <c r="B231" s="19" t="str">
        <f t="shared" si="15"/>
        <v>Dimanche</v>
      </c>
      <c r="C231" s="16">
        <f t="shared" si="14"/>
        <v>42233</v>
      </c>
      <c r="D231" s="15">
        <f t="shared" si="13"/>
        <v>0</v>
      </c>
      <c r="E231" s="24">
        <f>IF(COUNTIF(Données!F241:F253,C231)&gt;=1,0,VLOOKUP(B231,Horaires,2,0))</f>
        <v>0</v>
      </c>
      <c r="F231" s="17"/>
      <c r="G231" s="17"/>
      <c r="H231" s="18"/>
      <c r="I231" s="17"/>
      <c r="J231" s="18"/>
      <c r="K231" s="18"/>
      <c r="L231" s="18"/>
      <c r="M231" s="18"/>
      <c r="N231" s="18"/>
      <c r="O231" s="18"/>
      <c r="P231" s="17"/>
      <c r="Q231" s="17"/>
    </row>
    <row r="232" spans="1:18">
      <c r="A232" s="35">
        <f t="shared" si="12"/>
        <v>2019</v>
      </c>
      <c r="B232" s="19" t="str">
        <f t="shared" si="15"/>
        <v>Lundi</v>
      </c>
      <c r="C232" s="16">
        <f t="shared" si="14"/>
        <v>42234</v>
      </c>
      <c r="D232" s="15">
        <f t="shared" si="13"/>
        <v>0</v>
      </c>
      <c r="E232" s="24">
        <f>IF(COUNTIF(Données!F242:F254,C232)&gt;=1,0,VLOOKUP(B232,Horaires,2,0))</f>
        <v>0.32291666666666669</v>
      </c>
      <c r="F232" s="17"/>
      <c r="G232" s="17"/>
      <c r="H232" s="18"/>
      <c r="I232" s="17"/>
      <c r="J232" s="18"/>
      <c r="K232" s="18"/>
      <c r="L232" s="18"/>
      <c r="M232" s="18"/>
      <c r="N232" s="18"/>
      <c r="O232" s="18"/>
      <c r="P232" s="17"/>
      <c r="Q232" s="17"/>
    </row>
    <row r="233" spans="1:18">
      <c r="A233" s="35">
        <f t="shared" si="12"/>
        <v>2019</v>
      </c>
      <c r="B233" s="19" t="str">
        <f t="shared" si="15"/>
        <v>Mardi</v>
      </c>
      <c r="C233" s="16">
        <f t="shared" si="14"/>
        <v>42235</v>
      </c>
      <c r="D233" s="15">
        <f t="shared" si="13"/>
        <v>0</v>
      </c>
      <c r="E233" s="24">
        <f>IF(COUNTIF(Données!F243:F255,C233)&gt;=1,0,VLOOKUP(B233,Horaires,2,0))</f>
        <v>0.32291666666666669</v>
      </c>
      <c r="F233" s="17"/>
      <c r="G233" s="17"/>
      <c r="H233" s="18"/>
      <c r="I233" s="17"/>
      <c r="J233" s="18"/>
      <c r="K233" s="18"/>
      <c r="L233" s="18"/>
      <c r="M233" s="18"/>
      <c r="N233" s="18"/>
      <c r="O233" s="18"/>
      <c r="P233" s="17"/>
      <c r="Q233" s="17"/>
    </row>
    <row r="234" spans="1:18">
      <c r="A234" s="35">
        <f t="shared" si="12"/>
        <v>2019</v>
      </c>
      <c r="B234" s="19" t="str">
        <f t="shared" si="15"/>
        <v>Mercredi</v>
      </c>
      <c r="C234" s="16">
        <f t="shared" si="14"/>
        <v>42236</v>
      </c>
      <c r="D234" s="15">
        <f t="shared" si="13"/>
        <v>0</v>
      </c>
      <c r="E234" s="24">
        <f>IF(COUNTIF(Données!F244:F256,C234)&gt;=1,0,VLOOKUP(B234,Horaires,2,0))</f>
        <v>0.32291666666666669</v>
      </c>
      <c r="F234" s="17"/>
      <c r="G234" s="17"/>
      <c r="H234" s="18"/>
      <c r="I234" s="17"/>
      <c r="J234" s="18"/>
      <c r="K234" s="18"/>
      <c r="L234" s="18"/>
      <c r="M234" s="18"/>
      <c r="N234" s="18"/>
      <c r="O234" s="18"/>
      <c r="P234" s="17"/>
      <c r="Q234" s="17"/>
    </row>
    <row r="235" spans="1:18">
      <c r="A235" s="35">
        <f t="shared" si="12"/>
        <v>2019</v>
      </c>
      <c r="B235" s="19" t="str">
        <f t="shared" si="15"/>
        <v>Jeudi</v>
      </c>
      <c r="C235" s="16">
        <f t="shared" si="14"/>
        <v>42237</v>
      </c>
      <c r="D235" s="15">
        <f t="shared" si="13"/>
        <v>0</v>
      </c>
      <c r="E235" s="24">
        <f>IF(COUNTIF(Données!F245:F257,C235)&gt;=1,0,VLOOKUP(B235,Horaires,2,0))</f>
        <v>0.32291666666666669</v>
      </c>
      <c r="F235" s="17"/>
      <c r="G235" s="17"/>
      <c r="H235" s="18"/>
      <c r="I235" s="17"/>
      <c r="J235" s="18"/>
      <c r="K235" s="18"/>
      <c r="L235" s="18"/>
      <c r="M235" s="18"/>
      <c r="N235" s="18"/>
      <c r="O235" s="18"/>
      <c r="P235" s="17"/>
      <c r="Q235" s="17"/>
    </row>
    <row r="236" spans="1:18">
      <c r="A236" s="35">
        <f t="shared" si="12"/>
        <v>2019</v>
      </c>
      <c r="B236" s="19" t="str">
        <f t="shared" si="15"/>
        <v>Vendredi</v>
      </c>
      <c r="C236" s="16">
        <f t="shared" si="14"/>
        <v>42238</v>
      </c>
      <c r="D236" s="15">
        <f t="shared" si="13"/>
        <v>0</v>
      </c>
      <c r="E236" s="24">
        <f>IF(COUNTIF(Données!F246:F258,C236)&gt;=1,0,VLOOKUP(B236,Horaires,2,0))</f>
        <v>0.16666666666666666</v>
      </c>
      <c r="F236" s="17"/>
      <c r="G236" s="17"/>
      <c r="H236" s="18"/>
      <c r="I236" s="17"/>
      <c r="J236" s="18"/>
      <c r="K236" s="18"/>
      <c r="L236" s="18"/>
      <c r="M236" s="18"/>
      <c r="N236" s="18"/>
      <c r="O236" s="18"/>
      <c r="P236" s="17"/>
      <c r="Q236" s="17"/>
    </row>
    <row r="237" spans="1:18">
      <c r="A237" s="35">
        <f t="shared" si="12"/>
        <v>2019</v>
      </c>
      <c r="B237" s="19" t="str">
        <f t="shared" si="15"/>
        <v>Samedi</v>
      </c>
      <c r="C237" s="16">
        <f t="shared" si="14"/>
        <v>42239</v>
      </c>
      <c r="D237" s="15">
        <f t="shared" si="13"/>
        <v>0</v>
      </c>
      <c r="E237" s="24">
        <f>IF(COUNTIF(Données!F247:F259,C237)&gt;=1,0,VLOOKUP(B237,Horaires,2,0))</f>
        <v>0</v>
      </c>
      <c r="F237" s="17"/>
      <c r="G237" s="17"/>
      <c r="H237" s="18"/>
      <c r="I237" s="17"/>
      <c r="J237" s="18"/>
      <c r="K237" s="18"/>
      <c r="L237" s="18"/>
      <c r="M237" s="18"/>
      <c r="N237" s="18"/>
      <c r="O237" s="18"/>
      <c r="P237" s="17"/>
      <c r="Q237" s="17"/>
    </row>
    <row r="238" spans="1:18">
      <c r="A238" s="35">
        <f t="shared" si="12"/>
        <v>2019</v>
      </c>
      <c r="B238" s="19" t="str">
        <f t="shared" si="15"/>
        <v>Dimanche</v>
      </c>
      <c r="C238" s="16">
        <f t="shared" si="14"/>
        <v>42240</v>
      </c>
      <c r="D238" s="15">
        <f t="shared" si="13"/>
        <v>0</v>
      </c>
      <c r="E238" s="24">
        <f>IF(COUNTIF(Données!F248:F260,C238)&gt;=1,0,VLOOKUP(B238,Horaires,2,0))</f>
        <v>0</v>
      </c>
      <c r="F238" s="17"/>
      <c r="G238" s="17"/>
      <c r="H238" s="18"/>
      <c r="I238" s="17"/>
      <c r="J238" s="18"/>
      <c r="K238" s="18"/>
      <c r="L238" s="18"/>
      <c r="M238" s="18"/>
      <c r="N238" s="18"/>
      <c r="O238" s="18"/>
      <c r="P238" s="17"/>
      <c r="Q238" s="17"/>
    </row>
    <row r="239" spans="1:18">
      <c r="A239" s="35">
        <f t="shared" si="12"/>
        <v>2019</v>
      </c>
      <c r="B239" s="19" t="str">
        <f t="shared" si="15"/>
        <v>Lundi</v>
      </c>
      <c r="C239" s="16">
        <f t="shared" si="14"/>
        <v>42241</v>
      </c>
      <c r="D239" s="15">
        <f t="shared" si="13"/>
        <v>0</v>
      </c>
      <c r="E239" s="24">
        <f>IF(COUNTIF(Données!F249:F261,C239)&gt;=1,0,VLOOKUP(B239,Horaires,2,0))</f>
        <v>0.32291666666666669</v>
      </c>
      <c r="F239" s="17"/>
      <c r="G239" s="17"/>
      <c r="H239" s="18"/>
      <c r="I239" s="17"/>
      <c r="J239" s="18"/>
      <c r="K239" s="18"/>
      <c r="L239" s="18"/>
      <c r="M239" s="18"/>
      <c r="N239" s="18"/>
      <c r="O239" s="18"/>
      <c r="P239" s="17"/>
      <c r="Q239" s="17"/>
    </row>
    <row r="240" spans="1:18">
      <c r="A240" s="35">
        <f t="shared" si="12"/>
        <v>2019</v>
      </c>
      <c r="B240" s="19" t="str">
        <f t="shared" si="15"/>
        <v>Mardi</v>
      </c>
      <c r="C240" s="16">
        <f t="shared" si="14"/>
        <v>42242</v>
      </c>
      <c r="D240" s="15">
        <f t="shared" si="13"/>
        <v>0</v>
      </c>
      <c r="E240" s="24">
        <f>IF(COUNTIF(Données!F250:F262,C240)&gt;=1,0,VLOOKUP(B240,Horaires,2,0))</f>
        <v>0.32291666666666669</v>
      </c>
      <c r="F240" s="17"/>
      <c r="G240" s="17"/>
      <c r="H240" s="18"/>
      <c r="I240" s="17"/>
      <c r="J240" s="18"/>
      <c r="K240" s="18"/>
      <c r="L240" s="18"/>
      <c r="M240" s="18"/>
      <c r="N240" s="18"/>
      <c r="O240" s="18"/>
      <c r="P240" s="17"/>
      <c r="Q240" s="17"/>
    </row>
    <row r="241" spans="1:18">
      <c r="A241" s="35">
        <f t="shared" si="12"/>
        <v>2019</v>
      </c>
      <c r="B241" s="19" t="str">
        <f t="shared" si="15"/>
        <v>Mercredi</v>
      </c>
      <c r="C241" s="16">
        <f t="shared" si="14"/>
        <v>42243</v>
      </c>
      <c r="D241" s="15">
        <f t="shared" si="13"/>
        <v>0</v>
      </c>
      <c r="E241" s="24">
        <f>IF(COUNTIF(Données!F251:F263,C241)&gt;=1,0,VLOOKUP(B241,Horaires,2,0))</f>
        <v>0.32291666666666669</v>
      </c>
      <c r="F241" s="17"/>
      <c r="G241" s="17"/>
      <c r="H241" s="18"/>
      <c r="I241" s="17"/>
      <c r="J241" s="18"/>
      <c r="K241" s="18"/>
      <c r="L241" s="18"/>
      <c r="M241" s="18"/>
      <c r="N241" s="18"/>
      <c r="O241" s="18"/>
      <c r="P241" s="17"/>
      <c r="Q241" s="17"/>
      <c r="R241" s="23" t="s">
        <v>40</v>
      </c>
    </row>
    <row r="242" spans="1:18">
      <c r="A242" s="35">
        <f t="shared" si="12"/>
        <v>2019</v>
      </c>
      <c r="B242" s="19" t="str">
        <f t="shared" si="15"/>
        <v>Jeudi</v>
      </c>
      <c r="C242" s="16">
        <f t="shared" si="14"/>
        <v>42244</v>
      </c>
      <c r="D242" s="15">
        <f t="shared" si="13"/>
        <v>0</v>
      </c>
      <c r="E242" s="24">
        <f>IF(COUNTIF(Données!F252:F264,C242)&gt;=1,0,VLOOKUP(B242,Horaires,2,0))</f>
        <v>0.32291666666666669</v>
      </c>
      <c r="F242" s="17"/>
      <c r="G242" s="17"/>
      <c r="H242" s="18"/>
      <c r="I242" s="17"/>
      <c r="J242" s="18"/>
      <c r="K242" s="18"/>
      <c r="L242" s="18"/>
      <c r="M242" s="18"/>
      <c r="N242" s="18"/>
      <c r="O242" s="18"/>
      <c r="P242" s="17"/>
      <c r="Q242" s="17"/>
    </row>
    <row r="243" spans="1:18">
      <c r="A243" s="35">
        <f t="shared" si="12"/>
        <v>2019</v>
      </c>
      <c r="B243" s="19" t="str">
        <f t="shared" si="15"/>
        <v>Vendredi</v>
      </c>
      <c r="C243" s="16">
        <f t="shared" si="14"/>
        <v>42245</v>
      </c>
      <c r="D243" s="15">
        <f t="shared" si="13"/>
        <v>0</v>
      </c>
      <c r="E243" s="24">
        <f>IF(COUNTIF(Données!F253:F265,C243)&gt;=1,0,VLOOKUP(B243,Horaires,2,0))</f>
        <v>0.16666666666666666</v>
      </c>
      <c r="F243" s="17"/>
      <c r="G243" s="17"/>
      <c r="H243" s="18"/>
      <c r="I243" s="17"/>
      <c r="J243" s="18"/>
      <c r="K243" s="18"/>
      <c r="L243" s="18"/>
      <c r="M243" s="18"/>
      <c r="N243" s="18"/>
      <c r="O243" s="18"/>
      <c r="P243" s="17"/>
      <c r="Q243" s="17"/>
    </row>
    <row r="244" spans="1:18">
      <c r="A244" s="35">
        <f t="shared" si="12"/>
        <v>2019</v>
      </c>
      <c r="B244" s="19" t="str">
        <f t="shared" si="15"/>
        <v>Samedi</v>
      </c>
      <c r="C244" s="16">
        <f t="shared" si="14"/>
        <v>42246</v>
      </c>
      <c r="D244" s="15">
        <f t="shared" si="13"/>
        <v>0</v>
      </c>
      <c r="E244" s="24">
        <f>IF(COUNTIF(Données!F254:F266,C244)&gt;=1,0,VLOOKUP(B244,Horaires,2,0))</f>
        <v>0</v>
      </c>
      <c r="F244" s="17"/>
      <c r="G244" s="17"/>
      <c r="H244" s="18"/>
      <c r="I244" s="17"/>
      <c r="J244" s="18"/>
      <c r="K244" s="18"/>
      <c r="L244" s="18"/>
      <c r="M244" s="18"/>
      <c r="N244" s="18"/>
      <c r="O244" s="18"/>
      <c r="P244" s="17"/>
      <c r="Q244" s="17"/>
      <c r="R244" s="23" t="s">
        <v>39</v>
      </c>
    </row>
    <row r="245" spans="1:18">
      <c r="A245" s="35">
        <f t="shared" si="12"/>
        <v>2019</v>
      </c>
      <c r="B245" s="19" t="str">
        <f t="shared" si="15"/>
        <v>Dimanche</v>
      </c>
      <c r="C245" s="16">
        <f t="shared" si="14"/>
        <v>42247</v>
      </c>
      <c r="D245" s="15">
        <f t="shared" si="13"/>
        <v>0</v>
      </c>
      <c r="E245" s="24">
        <f>IF(COUNTIF(Données!F255:F267,C245)&gt;=1,0,VLOOKUP(B245,Horaires,2,0))</f>
        <v>0</v>
      </c>
      <c r="F245" s="17"/>
      <c r="G245" s="17"/>
      <c r="H245" s="18"/>
      <c r="I245" s="17"/>
      <c r="J245" s="18"/>
      <c r="K245" s="18"/>
      <c r="L245" s="18"/>
      <c r="M245" s="18"/>
      <c r="N245" s="18"/>
      <c r="O245" s="18"/>
      <c r="P245" s="17"/>
      <c r="Q245" s="17"/>
    </row>
    <row r="246" spans="1:18">
      <c r="A246" s="35">
        <f t="shared" si="12"/>
        <v>2019</v>
      </c>
      <c r="B246" s="19" t="str">
        <f t="shared" si="15"/>
        <v>Lundi</v>
      </c>
      <c r="C246" s="16">
        <f t="shared" si="14"/>
        <v>42248</v>
      </c>
      <c r="D246" s="15">
        <f t="shared" si="13"/>
        <v>0</v>
      </c>
      <c r="E246" s="24">
        <f>IF(COUNTIF(Données!F256:F268,C246)&gt;=1,0,VLOOKUP(B246,Horaires,2,0))</f>
        <v>0.32291666666666669</v>
      </c>
      <c r="F246" s="17"/>
      <c r="G246" s="17"/>
      <c r="H246" s="18"/>
      <c r="I246" s="17"/>
      <c r="J246" s="18"/>
      <c r="K246" s="18"/>
      <c r="L246" s="18"/>
      <c r="M246" s="18"/>
      <c r="N246" s="18"/>
      <c r="O246" s="18"/>
      <c r="P246" s="17"/>
      <c r="Q246" s="17"/>
    </row>
    <row r="247" spans="1:18">
      <c r="A247" s="35">
        <f t="shared" si="12"/>
        <v>2019</v>
      </c>
      <c r="B247" s="19" t="str">
        <f t="shared" si="15"/>
        <v>Mardi</v>
      </c>
      <c r="C247" s="16">
        <f t="shared" si="14"/>
        <v>42249</v>
      </c>
      <c r="D247" s="15">
        <f t="shared" si="13"/>
        <v>0</v>
      </c>
      <c r="E247" s="24">
        <f>IF(COUNTIF(Données!F257:F269,C247)&gt;=1,0,VLOOKUP(B247,Horaires,2,0))</f>
        <v>0.32291666666666669</v>
      </c>
      <c r="F247" s="17"/>
      <c r="G247" s="17"/>
      <c r="H247" s="18"/>
      <c r="I247" s="17"/>
      <c r="J247" s="18"/>
      <c r="K247" s="18"/>
      <c r="L247" s="18"/>
      <c r="M247" s="18"/>
      <c r="N247" s="18"/>
      <c r="O247" s="18"/>
      <c r="P247" s="17"/>
      <c r="Q247" s="17"/>
    </row>
    <row r="248" spans="1:18">
      <c r="A248" s="35">
        <f t="shared" si="12"/>
        <v>2019</v>
      </c>
      <c r="B248" s="19" t="str">
        <f t="shared" si="15"/>
        <v>Mercredi</v>
      </c>
      <c r="C248" s="16">
        <f t="shared" si="14"/>
        <v>42250</v>
      </c>
      <c r="D248" s="15">
        <f t="shared" si="13"/>
        <v>0</v>
      </c>
      <c r="E248" s="24">
        <f>IF(COUNTIF(Données!F258:F270,C248)&gt;=1,0,VLOOKUP(B248,Horaires,2,0))</f>
        <v>0.32291666666666669</v>
      </c>
      <c r="F248" s="17"/>
      <c r="G248" s="17"/>
      <c r="H248" s="18"/>
      <c r="I248" s="17"/>
      <c r="J248" s="18"/>
      <c r="K248" s="18"/>
      <c r="L248" s="18"/>
      <c r="M248" s="18"/>
      <c r="N248" s="18"/>
      <c r="O248" s="18"/>
      <c r="P248" s="17"/>
      <c r="Q248" s="17"/>
    </row>
    <row r="249" spans="1:18">
      <c r="A249" s="35">
        <f t="shared" si="12"/>
        <v>2019</v>
      </c>
      <c r="B249" s="19" t="str">
        <f t="shared" si="15"/>
        <v>Jeudi</v>
      </c>
      <c r="C249" s="16">
        <f t="shared" si="14"/>
        <v>42251</v>
      </c>
      <c r="D249" s="15">
        <f t="shared" si="13"/>
        <v>0</v>
      </c>
      <c r="E249" s="24">
        <f>IF(COUNTIF(Données!F259:F271,C249)&gt;=1,0,VLOOKUP(B249,Horaires,2,0))</f>
        <v>0.32291666666666669</v>
      </c>
      <c r="F249" s="17"/>
      <c r="G249" s="17"/>
      <c r="H249" s="18"/>
      <c r="I249" s="17"/>
      <c r="J249" s="18"/>
      <c r="K249" s="18"/>
      <c r="L249" s="18"/>
      <c r="M249" s="18"/>
      <c r="N249" s="18"/>
      <c r="O249" s="18"/>
      <c r="P249" s="17"/>
      <c r="Q249" s="17"/>
    </row>
    <row r="250" spans="1:18">
      <c r="A250" s="35">
        <f t="shared" si="12"/>
        <v>2019</v>
      </c>
      <c r="B250" s="19" t="str">
        <f t="shared" si="15"/>
        <v>Vendredi</v>
      </c>
      <c r="C250" s="16">
        <f t="shared" si="14"/>
        <v>42252</v>
      </c>
      <c r="D250" s="15">
        <f t="shared" si="13"/>
        <v>0</v>
      </c>
      <c r="E250" s="24">
        <f>IF(COUNTIF(Données!F260:F272,C250)&gt;=1,0,VLOOKUP(B250,Horaires,2,0))</f>
        <v>0.16666666666666666</v>
      </c>
      <c r="F250" s="17"/>
      <c r="G250" s="17"/>
      <c r="H250" s="18"/>
      <c r="I250" s="17"/>
      <c r="J250" s="18"/>
      <c r="K250" s="18"/>
      <c r="L250" s="18"/>
      <c r="M250" s="18"/>
      <c r="N250" s="18"/>
      <c r="O250" s="18"/>
      <c r="P250" s="17"/>
      <c r="Q250" s="17"/>
    </row>
    <row r="251" spans="1:18">
      <c r="A251" s="35">
        <f t="shared" si="12"/>
        <v>2019</v>
      </c>
      <c r="B251" s="19" t="str">
        <f t="shared" si="15"/>
        <v>Samedi</v>
      </c>
      <c r="C251" s="16">
        <f t="shared" si="14"/>
        <v>42253</v>
      </c>
      <c r="D251" s="15">
        <f t="shared" si="13"/>
        <v>0</v>
      </c>
      <c r="E251" s="24">
        <f>IF(COUNTIF(Données!F261:F273,C251)&gt;=1,0,VLOOKUP(B251,Horaires,2,0))</f>
        <v>0</v>
      </c>
      <c r="F251" s="17"/>
      <c r="G251" s="17"/>
      <c r="H251" s="18"/>
      <c r="I251" s="17"/>
      <c r="J251" s="18"/>
      <c r="K251" s="18"/>
      <c r="L251" s="18"/>
      <c r="M251" s="18"/>
      <c r="N251" s="18"/>
      <c r="O251" s="18"/>
      <c r="P251" s="17"/>
      <c r="Q251" s="17"/>
    </row>
    <row r="252" spans="1:18">
      <c r="A252" s="35">
        <f t="shared" si="12"/>
        <v>2019</v>
      </c>
      <c r="B252" s="19" t="str">
        <f t="shared" si="15"/>
        <v>Dimanche</v>
      </c>
      <c r="C252" s="16">
        <f t="shared" si="14"/>
        <v>42254</v>
      </c>
      <c r="D252" s="15">
        <f t="shared" si="13"/>
        <v>0</v>
      </c>
      <c r="E252" s="24">
        <f>IF(COUNTIF(Données!F262:F274,C252)&gt;=1,0,VLOOKUP(B252,Horaires,2,0))</f>
        <v>0</v>
      </c>
      <c r="F252" s="17"/>
      <c r="G252" s="17"/>
      <c r="H252" s="18"/>
      <c r="I252" s="17"/>
      <c r="J252" s="18"/>
      <c r="K252" s="18"/>
      <c r="L252" s="18"/>
      <c r="M252" s="18"/>
      <c r="N252" s="18"/>
      <c r="O252" s="18"/>
      <c r="P252" s="17"/>
      <c r="Q252" s="17"/>
    </row>
    <row r="253" spans="1:18">
      <c r="A253" s="35">
        <f t="shared" si="12"/>
        <v>2019</v>
      </c>
      <c r="B253" s="19" t="str">
        <f t="shared" si="15"/>
        <v>Lundi</v>
      </c>
      <c r="C253" s="16">
        <f t="shared" si="14"/>
        <v>42255</v>
      </c>
      <c r="D253" s="15">
        <f t="shared" si="13"/>
        <v>0</v>
      </c>
      <c r="E253" s="24">
        <f>IF(COUNTIF(Données!F263:F275,C253)&gt;=1,0,VLOOKUP(B253,Horaires,2,0))</f>
        <v>0.32291666666666669</v>
      </c>
      <c r="F253" s="17"/>
      <c r="G253" s="17"/>
      <c r="H253" s="18"/>
      <c r="I253" s="17"/>
      <c r="J253" s="18"/>
      <c r="K253" s="18"/>
      <c r="L253" s="18"/>
      <c r="M253" s="18"/>
      <c r="N253" s="18"/>
      <c r="O253" s="18"/>
      <c r="P253" s="17"/>
      <c r="Q253" s="17"/>
    </row>
    <row r="254" spans="1:18">
      <c r="A254" s="35">
        <f t="shared" si="12"/>
        <v>2019</v>
      </c>
      <c r="B254" s="19" t="str">
        <f t="shared" si="15"/>
        <v>Mardi</v>
      </c>
      <c r="C254" s="16">
        <f t="shared" si="14"/>
        <v>42256</v>
      </c>
      <c r="D254" s="15">
        <f t="shared" si="13"/>
        <v>0</v>
      </c>
      <c r="E254" s="24">
        <f>IF(COUNTIF(Données!F264:F276,C254)&gt;=1,0,VLOOKUP(B254,Horaires,2,0))</f>
        <v>0.32291666666666669</v>
      </c>
      <c r="F254" s="17"/>
      <c r="G254" s="17"/>
      <c r="H254" s="18"/>
      <c r="I254" s="17"/>
      <c r="J254" s="18"/>
      <c r="K254" s="18"/>
      <c r="L254" s="18"/>
      <c r="M254" s="18"/>
      <c r="N254" s="18"/>
      <c r="O254" s="18"/>
      <c r="P254" s="17"/>
      <c r="Q254" s="17"/>
    </row>
    <row r="255" spans="1:18">
      <c r="A255" s="35">
        <f t="shared" si="12"/>
        <v>2019</v>
      </c>
      <c r="B255" s="19" t="str">
        <f t="shared" si="15"/>
        <v>Mercredi</v>
      </c>
      <c r="C255" s="16">
        <f t="shared" si="14"/>
        <v>42257</v>
      </c>
      <c r="D255" s="15">
        <f t="shared" si="13"/>
        <v>0</v>
      </c>
      <c r="E255" s="24">
        <f>IF(COUNTIF(Données!F265:F277,C255)&gt;=1,0,VLOOKUP(B255,Horaires,2,0))</f>
        <v>0.32291666666666669</v>
      </c>
      <c r="F255" s="17"/>
      <c r="G255" s="17"/>
      <c r="H255" s="18"/>
      <c r="I255" s="17"/>
      <c r="J255" s="18"/>
      <c r="K255" s="18"/>
      <c r="L255" s="18"/>
      <c r="M255" s="18"/>
      <c r="N255" s="18"/>
      <c r="O255" s="18"/>
      <c r="P255" s="17"/>
      <c r="Q255" s="17"/>
    </row>
    <row r="256" spans="1:18">
      <c r="A256" s="35">
        <f t="shared" si="12"/>
        <v>2019</v>
      </c>
      <c r="B256" s="19" t="str">
        <f t="shared" si="15"/>
        <v>Jeudi</v>
      </c>
      <c r="C256" s="16">
        <f t="shared" si="14"/>
        <v>42258</v>
      </c>
      <c r="D256" s="15">
        <f t="shared" si="13"/>
        <v>0</v>
      </c>
      <c r="E256" s="24">
        <f>IF(COUNTIF(Données!F266:F278,C256)&gt;=1,0,VLOOKUP(B256,Horaires,2,0))</f>
        <v>0.32291666666666669</v>
      </c>
      <c r="F256" s="17"/>
      <c r="G256" s="17"/>
      <c r="H256" s="18"/>
      <c r="I256" s="17"/>
      <c r="J256" s="18"/>
      <c r="K256" s="18"/>
      <c r="L256" s="18"/>
      <c r="M256" s="18"/>
      <c r="N256" s="18"/>
      <c r="O256" s="18"/>
      <c r="P256" s="17"/>
      <c r="Q256" s="17"/>
    </row>
    <row r="257" spans="1:17">
      <c r="A257" s="35">
        <f t="shared" si="12"/>
        <v>2019</v>
      </c>
      <c r="B257" s="19" t="str">
        <f t="shared" si="15"/>
        <v>Vendredi</v>
      </c>
      <c r="C257" s="16">
        <f t="shared" si="14"/>
        <v>42259</v>
      </c>
      <c r="D257" s="15">
        <f t="shared" si="13"/>
        <v>0</v>
      </c>
      <c r="E257" s="24">
        <f>IF(COUNTIF(Données!F267:F279,C257)&gt;=1,0,VLOOKUP(B257,Horaires,2,0))</f>
        <v>0.16666666666666666</v>
      </c>
      <c r="F257" s="17"/>
      <c r="G257" s="17"/>
      <c r="H257" s="18"/>
      <c r="I257" s="17"/>
      <c r="J257" s="18"/>
      <c r="K257" s="18"/>
      <c r="L257" s="18"/>
      <c r="M257" s="18"/>
      <c r="N257" s="18"/>
      <c r="O257" s="18"/>
      <c r="P257" s="17"/>
      <c r="Q257" s="17"/>
    </row>
    <row r="258" spans="1:17">
      <c r="A258" s="35">
        <f t="shared" si="12"/>
        <v>2019</v>
      </c>
      <c r="B258" s="19" t="str">
        <f t="shared" si="15"/>
        <v>Samedi</v>
      </c>
      <c r="C258" s="16">
        <f t="shared" si="14"/>
        <v>42260</v>
      </c>
      <c r="D258" s="15">
        <f t="shared" si="13"/>
        <v>0</v>
      </c>
      <c r="E258" s="24">
        <f>IF(COUNTIF(Données!F268:F280,C258)&gt;=1,0,VLOOKUP(B258,Horaires,2,0))</f>
        <v>0</v>
      </c>
      <c r="F258" s="17"/>
      <c r="G258" s="17"/>
      <c r="H258" s="18"/>
      <c r="I258" s="17"/>
      <c r="J258" s="18"/>
      <c r="K258" s="18"/>
      <c r="L258" s="18"/>
      <c r="M258" s="18"/>
      <c r="N258" s="18"/>
      <c r="O258" s="18"/>
      <c r="P258" s="17"/>
      <c r="Q258" s="17"/>
    </row>
    <row r="259" spans="1:17">
      <c r="A259" s="35">
        <f t="shared" ref="A259:A322" si="16">YEAR(C259)</f>
        <v>2019</v>
      </c>
      <c r="B259" s="19" t="str">
        <f t="shared" si="15"/>
        <v>Dimanche</v>
      </c>
      <c r="C259" s="16">
        <f t="shared" si="14"/>
        <v>42261</v>
      </c>
      <c r="D259" s="15">
        <f t="shared" ref="D259:D322" si="17">IF(H259&lt;=0,0,1)</f>
        <v>0</v>
      </c>
      <c r="E259" s="24">
        <f>IF(COUNTIF(Données!F269:F281,C259)&gt;=1,0,VLOOKUP(B259,Horaires,2,0))</f>
        <v>0</v>
      </c>
      <c r="F259" s="17"/>
      <c r="G259" s="17"/>
      <c r="H259" s="18"/>
      <c r="I259" s="17"/>
      <c r="J259" s="18"/>
      <c r="K259" s="18"/>
      <c r="L259" s="18"/>
      <c r="M259" s="18"/>
      <c r="N259" s="18"/>
      <c r="O259" s="18"/>
      <c r="P259" s="17"/>
      <c r="Q259" s="17"/>
    </row>
    <row r="260" spans="1:17">
      <c r="A260" s="35">
        <f t="shared" si="16"/>
        <v>2019</v>
      </c>
      <c r="B260" s="19" t="str">
        <f t="shared" si="15"/>
        <v>Lundi</v>
      </c>
      <c r="C260" s="16">
        <f t="shared" ref="C260:C323" si="18">C259+1</f>
        <v>42262</v>
      </c>
      <c r="D260" s="15">
        <f t="shared" si="17"/>
        <v>0</v>
      </c>
      <c r="E260" s="24">
        <f>IF(COUNTIF(Données!F270:F282,C260)&gt;=1,0,VLOOKUP(B260,Horaires,2,0))</f>
        <v>0.32291666666666669</v>
      </c>
      <c r="F260" s="17"/>
      <c r="G260" s="17"/>
      <c r="H260" s="18"/>
      <c r="I260" s="17"/>
      <c r="J260" s="18"/>
      <c r="K260" s="18"/>
      <c r="L260" s="18"/>
      <c r="M260" s="18"/>
      <c r="N260" s="18"/>
      <c r="O260" s="18"/>
      <c r="P260" s="17"/>
      <c r="Q260" s="17"/>
    </row>
    <row r="261" spans="1:17">
      <c r="A261" s="35">
        <f t="shared" si="16"/>
        <v>2019</v>
      </c>
      <c r="B261" s="19" t="str">
        <f t="shared" si="15"/>
        <v>Mardi</v>
      </c>
      <c r="C261" s="16">
        <f t="shared" si="18"/>
        <v>42263</v>
      </c>
      <c r="D261" s="15">
        <f t="shared" si="17"/>
        <v>0</v>
      </c>
      <c r="E261" s="24">
        <f>IF(COUNTIF(Données!F271:F283,C261)&gt;=1,0,VLOOKUP(B261,Horaires,2,0))</f>
        <v>0.32291666666666669</v>
      </c>
      <c r="F261" s="17"/>
      <c r="G261" s="17"/>
      <c r="H261" s="18"/>
      <c r="I261" s="17"/>
      <c r="J261" s="18"/>
      <c r="K261" s="18"/>
      <c r="L261" s="18"/>
      <c r="M261" s="18"/>
      <c r="N261" s="18"/>
      <c r="O261" s="18"/>
      <c r="P261" s="17"/>
      <c r="Q261" s="17"/>
    </row>
    <row r="262" spans="1:17">
      <c r="A262" s="35">
        <f t="shared" si="16"/>
        <v>2019</v>
      </c>
      <c r="B262" s="19" t="str">
        <f t="shared" si="15"/>
        <v>Mercredi</v>
      </c>
      <c r="C262" s="16">
        <f t="shared" si="18"/>
        <v>42264</v>
      </c>
      <c r="D262" s="15">
        <f t="shared" si="17"/>
        <v>0</v>
      </c>
      <c r="E262" s="24">
        <f>IF(COUNTIF(Données!F272:F284,C262)&gt;=1,0,VLOOKUP(B262,Horaires,2,0))</f>
        <v>0.32291666666666669</v>
      </c>
      <c r="F262" s="17"/>
      <c r="G262" s="17"/>
      <c r="H262" s="18"/>
      <c r="I262" s="17"/>
      <c r="J262" s="18"/>
      <c r="K262" s="18"/>
      <c r="L262" s="18"/>
      <c r="M262" s="18"/>
      <c r="N262" s="18"/>
      <c r="O262" s="18"/>
      <c r="P262" s="17"/>
      <c r="Q262" s="17"/>
    </row>
    <row r="263" spans="1:17">
      <c r="A263" s="35">
        <f t="shared" si="16"/>
        <v>2019</v>
      </c>
      <c r="B263" s="19" t="str">
        <f t="shared" ref="B263:B326" si="19">CHOOSE(WEEKDAY(C263),"Dimanche","Lundi","Mardi","Mercredi","Jeudi","Vendredi","Samedi")</f>
        <v>Jeudi</v>
      </c>
      <c r="C263" s="16">
        <f t="shared" si="18"/>
        <v>42265</v>
      </c>
      <c r="D263" s="15">
        <f t="shared" si="17"/>
        <v>0</v>
      </c>
      <c r="E263" s="24">
        <f>IF(COUNTIF(Données!F273:F285,C263)&gt;=1,0,VLOOKUP(B263,Horaires,2,0))</f>
        <v>0.32291666666666669</v>
      </c>
      <c r="F263" s="17"/>
      <c r="G263" s="17"/>
      <c r="H263" s="18"/>
      <c r="I263" s="17"/>
      <c r="J263" s="18"/>
      <c r="K263" s="18"/>
      <c r="L263" s="18"/>
      <c r="M263" s="18"/>
      <c r="N263" s="18"/>
      <c r="O263" s="18"/>
      <c r="P263" s="17"/>
      <c r="Q263" s="17"/>
    </row>
    <row r="264" spans="1:17">
      <c r="A264" s="35">
        <f t="shared" si="16"/>
        <v>2019</v>
      </c>
      <c r="B264" s="19" t="str">
        <f t="shared" si="19"/>
        <v>Vendredi</v>
      </c>
      <c r="C264" s="16">
        <f t="shared" si="18"/>
        <v>42266</v>
      </c>
      <c r="D264" s="15">
        <f t="shared" si="17"/>
        <v>0</v>
      </c>
      <c r="E264" s="24">
        <f>IF(COUNTIF(Données!F274:F286,C264)&gt;=1,0,VLOOKUP(B264,Horaires,2,0))</f>
        <v>0.16666666666666666</v>
      </c>
      <c r="F264" s="17"/>
      <c r="G264" s="17"/>
      <c r="H264" s="18"/>
      <c r="I264" s="17"/>
      <c r="J264" s="18"/>
      <c r="K264" s="18"/>
      <c r="L264" s="18"/>
      <c r="M264" s="18"/>
      <c r="N264" s="18"/>
      <c r="O264" s="18"/>
      <c r="P264" s="17"/>
      <c r="Q264" s="17"/>
    </row>
    <row r="265" spans="1:17">
      <c r="A265" s="35">
        <f t="shared" si="16"/>
        <v>2019</v>
      </c>
      <c r="B265" s="19" t="str">
        <f t="shared" si="19"/>
        <v>Samedi</v>
      </c>
      <c r="C265" s="16">
        <f t="shared" si="18"/>
        <v>42267</v>
      </c>
      <c r="D265" s="15">
        <f t="shared" si="17"/>
        <v>0</v>
      </c>
      <c r="E265" s="24">
        <f>IF(COUNTIF(Données!F275:F287,C265)&gt;=1,0,VLOOKUP(B265,Horaires,2,0))</f>
        <v>0</v>
      </c>
      <c r="F265" s="17"/>
      <c r="G265" s="17"/>
      <c r="H265" s="18"/>
      <c r="I265" s="17"/>
      <c r="J265" s="18"/>
      <c r="K265" s="18"/>
      <c r="L265" s="18"/>
      <c r="M265" s="18"/>
      <c r="N265" s="18"/>
      <c r="O265" s="18"/>
      <c r="P265" s="17"/>
      <c r="Q265" s="17"/>
    </row>
    <row r="266" spans="1:17">
      <c r="A266" s="35">
        <f t="shared" si="16"/>
        <v>2019</v>
      </c>
      <c r="B266" s="19" t="str">
        <f t="shared" si="19"/>
        <v>Dimanche</v>
      </c>
      <c r="C266" s="16">
        <f t="shared" si="18"/>
        <v>42268</v>
      </c>
      <c r="D266" s="15">
        <f t="shared" si="17"/>
        <v>0</v>
      </c>
      <c r="E266" s="24">
        <f>IF(COUNTIF(Données!F276:F288,C266)&gt;=1,0,VLOOKUP(B266,Horaires,2,0))</f>
        <v>0</v>
      </c>
      <c r="F266" s="17"/>
      <c r="G266" s="17"/>
      <c r="H266" s="18"/>
      <c r="I266" s="17"/>
      <c r="J266" s="18"/>
      <c r="K266" s="18"/>
      <c r="L266" s="18"/>
      <c r="M266" s="18"/>
      <c r="N266" s="18"/>
      <c r="O266" s="18"/>
      <c r="P266" s="17"/>
      <c r="Q266" s="17"/>
    </row>
    <row r="267" spans="1:17">
      <c r="A267" s="35">
        <f t="shared" si="16"/>
        <v>2019</v>
      </c>
      <c r="B267" s="19" t="str">
        <f t="shared" si="19"/>
        <v>Lundi</v>
      </c>
      <c r="C267" s="16">
        <f t="shared" si="18"/>
        <v>42269</v>
      </c>
      <c r="D267" s="15">
        <f t="shared" si="17"/>
        <v>0</v>
      </c>
      <c r="E267" s="24">
        <f>IF(COUNTIF(Données!F277:F289,C267)&gt;=1,0,VLOOKUP(B267,Horaires,2,0))</f>
        <v>0.32291666666666669</v>
      </c>
      <c r="F267" s="17"/>
      <c r="G267" s="17"/>
      <c r="H267" s="18"/>
      <c r="I267" s="17"/>
      <c r="J267" s="18"/>
      <c r="K267" s="18"/>
      <c r="L267" s="18"/>
      <c r="M267" s="18"/>
      <c r="N267" s="18"/>
      <c r="O267" s="18"/>
      <c r="P267" s="17"/>
      <c r="Q267" s="17"/>
    </row>
    <row r="268" spans="1:17">
      <c r="A268" s="35">
        <f t="shared" si="16"/>
        <v>2019</v>
      </c>
      <c r="B268" s="19" t="str">
        <f t="shared" si="19"/>
        <v>Mardi</v>
      </c>
      <c r="C268" s="16">
        <f t="shared" si="18"/>
        <v>42270</v>
      </c>
      <c r="D268" s="15">
        <f t="shared" si="17"/>
        <v>0</v>
      </c>
      <c r="E268" s="24">
        <f>IF(COUNTIF(Données!F278:F290,C268)&gt;=1,0,VLOOKUP(B268,Horaires,2,0))</f>
        <v>0.32291666666666669</v>
      </c>
      <c r="F268" s="17"/>
      <c r="G268" s="17"/>
      <c r="H268" s="18"/>
      <c r="I268" s="17"/>
      <c r="J268" s="18"/>
      <c r="K268" s="18"/>
      <c r="L268" s="18"/>
      <c r="M268" s="18"/>
      <c r="N268" s="18"/>
      <c r="O268" s="18"/>
      <c r="P268" s="17"/>
      <c r="Q268" s="17"/>
    </row>
    <row r="269" spans="1:17">
      <c r="A269" s="35">
        <f t="shared" si="16"/>
        <v>2019</v>
      </c>
      <c r="B269" s="19" t="str">
        <f t="shared" si="19"/>
        <v>Mercredi</v>
      </c>
      <c r="C269" s="16">
        <f t="shared" si="18"/>
        <v>42271</v>
      </c>
      <c r="D269" s="15">
        <f t="shared" si="17"/>
        <v>0</v>
      </c>
      <c r="E269" s="24">
        <f>IF(COUNTIF(Données!F279:F291,C269)&gt;=1,0,VLOOKUP(B269,Horaires,2,0))</f>
        <v>0.32291666666666669</v>
      </c>
      <c r="F269" s="17"/>
      <c r="G269" s="17"/>
      <c r="H269" s="18"/>
      <c r="I269" s="17"/>
      <c r="J269" s="18"/>
      <c r="K269" s="18"/>
      <c r="L269" s="18"/>
      <c r="M269" s="18"/>
      <c r="N269" s="18"/>
      <c r="O269" s="18"/>
      <c r="P269" s="17"/>
      <c r="Q269" s="17"/>
    </row>
    <row r="270" spans="1:17">
      <c r="A270" s="35">
        <f t="shared" si="16"/>
        <v>2019</v>
      </c>
      <c r="B270" s="19" t="str">
        <f t="shared" si="19"/>
        <v>Jeudi</v>
      </c>
      <c r="C270" s="16">
        <f t="shared" si="18"/>
        <v>42272</v>
      </c>
      <c r="D270" s="15">
        <f t="shared" si="17"/>
        <v>0</v>
      </c>
      <c r="E270" s="24">
        <f>IF(COUNTIF(Données!F280:F292,C270)&gt;=1,0,VLOOKUP(B270,Horaires,2,0))</f>
        <v>0.32291666666666669</v>
      </c>
      <c r="F270" s="17"/>
      <c r="G270" s="17"/>
      <c r="H270" s="18"/>
      <c r="I270" s="17"/>
      <c r="J270" s="18"/>
      <c r="K270" s="18"/>
      <c r="L270" s="18"/>
      <c r="M270" s="18"/>
      <c r="N270" s="18"/>
      <c r="O270" s="18"/>
      <c r="P270" s="17"/>
      <c r="Q270" s="17"/>
    </row>
    <row r="271" spans="1:17">
      <c r="A271" s="35">
        <f t="shared" si="16"/>
        <v>2019</v>
      </c>
      <c r="B271" s="19" t="str">
        <f t="shared" si="19"/>
        <v>Vendredi</v>
      </c>
      <c r="C271" s="16">
        <f t="shared" si="18"/>
        <v>42273</v>
      </c>
      <c r="D271" s="15">
        <f t="shared" si="17"/>
        <v>0</v>
      </c>
      <c r="E271" s="24">
        <f>IF(COUNTIF(Données!F281:F293,C271)&gt;=1,0,VLOOKUP(B271,Horaires,2,0))</f>
        <v>0.16666666666666666</v>
      </c>
      <c r="F271" s="17"/>
      <c r="G271" s="17"/>
      <c r="H271" s="18"/>
      <c r="I271" s="17"/>
      <c r="J271" s="18"/>
      <c r="K271" s="18"/>
      <c r="L271" s="18"/>
      <c r="M271" s="18"/>
      <c r="N271" s="18"/>
      <c r="O271" s="18"/>
      <c r="P271" s="17"/>
      <c r="Q271" s="17"/>
    </row>
    <row r="272" spans="1:17">
      <c r="A272" s="35">
        <f t="shared" si="16"/>
        <v>2019</v>
      </c>
      <c r="B272" s="19" t="str">
        <f t="shared" si="19"/>
        <v>Samedi</v>
      </c>
      <c r="C272" s="16">
        <f t="shared" si="18"/>
        <v>42274</v>
      </c>
      <c r="D272" s="15">
        <f t="shared" si="17"/>
        <v>0</v>
      </c>
      <c r="E272" s="24">
        <f>IF(COUNTIF(Données!F282:F294,C272)&gt;=1,0,VLOOKUP(B272,Horaires,2,0))</f>
        <v>0</v>
      </c>
      <c r="F272" s="17"/>
      <c r="G272" s="17"/>
      <c r="H272" s="18"/>
      <c r="I272" s="17"/>
      <c r="J272" s="18"/>
      <c r="K272" s="18"/>
      <c r="L272" s="18"/>
      <c r="M272" s="18"/>
      <c r="N272" s="18"/>
      <c r="O272" s="18"/>
      <c r="P272" s="17"/>
      <c r="Q272" s="17"/>
    </row>
    <row r="273" spans="1:17">
      <c r="A273" s="35">
        <f t="shared" si="16"/>
        <v>2019</v>
      </c>
      <c r="B273" s="19" t="str">
        <f t="shared" si="19"/>
        <v>Dimanche</v>
      </c>
      <c r="C273" s="16">
        <f t="shared" si="18"/>
        <v>42275</v>
      </c>
      <c r="D273" s="15">
        <f t="shared" si="17"/>
        <v>0</v>
      </c>
      <c r="E273" s="24">
        <f>IF(COUNTIF(Données!F283:F295,C273)&gt;=1,0,VLOOKUP(B273,Horaires,2,0))</f>
        <v>0</v>
      </c>
      <c r="F273" s="17"/>
      <c r="G273" s="17"/>
      <c r="H273" s="18"/>
      <c r="I273" s="17"/>
      <c r="J273" s="18"/>
      <c r="K273" s="18"/>
      <c r="L273" s="18"/>
      <c r="M273" s="18"/>
      <c r="N273" s="18"/>
      <c r="O273" s="18"/>
      <c r="P273" s="17"/>
      <c r="Q273" s="17"/>
    </row>
    <row r="274" spans="1:17">
      <c r="A274" s="35">
        <f t="shared" si="16"/>
        <v>2019</v>
      </c>
      <c r="B274" s="19" t="str">
        <f t="shared" si="19"/>
        <v>Lundi</v>
      </c>
      <c r="C274" s="16">
        <f t="shared" si="18"/>
        <v>42276</v>
      </c>
      <c r="D274" s="15">
        <f t="shared" si="17"/>
        <v>0</v>
      </c>
      <c r="E274" s="24">
        <f>IF(COUNTIF(Données!F284:F296,C274)&gt;=1,0,VLOOKUP(B274,Horaires,2,0))</f>
        <v>0.32291666666666669</v>
      </c>
      <c r="F274" s="17"/>
      <c r="G274" s="17"/>
      <c r="H274" s="18"/>
      <c r="I274" s="17"/>
      <c r="J274" s="18"/>
      <c r="K274" s="18"/>
      <c r="L274" s="18"/>
      <c r="M274" s="18"/>
      <c r="N274" s="18"/>
      <c r="O274" s="18"/>
      <c r="P274" s="17"/>
      <c r="Q274" s="17"/>
    </row>
    <row r="275" spans="1:17">
      <c r="A275" s="35">
        <f t="shared" si="16"/>
        <v>2019</v>
      </c>
      <c r="B275" s="19" t="str">
        <f t="shared" si="19"/>
        <v>Mardi</v>
      </c>
      <c r="C275" s="16">
        <f t="shared" si="18"/>
        <v>42277</v>
      </c>
      <c r="D275" s="15">
        <f t="shared" si="17"/>
        <v>0</v>
      </c>
      <c r="E275" s="24">
        <f>IF(COUNTIF(Données!F285:F297,C275)&gt;=1,0,VLOOKUP(B275,Horaires,2,0))</f>
        <v>0.32291666666666669</v>
      </c>
      <c r="F275" s="17"/>
      <c r="G275" s="17"/>
      <c r="H275" s="18"/>
      <c r="I275" s="17"/>
      <c r="J275" s="18"/>
      <c r="K275" s="18"/>
      <c r="L275" s="18"/>
      <c r="M275" s="18"/>
      <c r="N275" s="18"/>
      <c r="O275" s="18"/>
      <c r="P275" s="17"/>
      <c r="Q275" s="17"/>
    </row>
    <row r="276" spans="1:17">
      <c r="A276" s="35">
        <f t="shared" si="16"/>
        <v>2019</v>
      </c>
      <c r="B276" s="19" t="str">
        <f t="shared" si="19"/>
        <v>Mercredi</v>
      </c>
      <c r="C276" s="16">
        <f t="shared" si="18"/>
        <v>42278</v>
      </c>
      <c r="D276" s="15">
        <f t="shared" si="17"/>
        <v>0</v>
      </c>
      <c r="E276" s="24">
        <f>IF(COUNTIF(Données!F286:F298,C276)&gt;=1,0,VLOOKUP(B276,Horaires,2,0))</f>
        <v>0.32291666666666669</v>
      </c>
      <c r="F276" s="17"/>
      <c r="G276" s="17"/>
      <c r="H276" s="18"/>
      <c r="I276" s="17"/>
      <c r="J276" s="18"/>
      <c r="K276" s="18"/>
      <c r="L276" s="18"/>
      <c r="M276" s="18"/>
      <c r="N276" s="18"/>
      <c r="O276" s="18"/>
      <c r="P276" s="17"/>
      <c r="Q276" s="17"/>
    </row>
    <row r="277" spans="1:17">
      <c r="A277" s="35">
        <f t="shared" si="16"/>
        <v>2019</v>
      </c>
      <c r="B277" s="19" t="str">
        <f t="shared" si="19"/>
        <v>Jeudi</v>
      </c>
      <c r="C277" s="16">
        <f t="shared" si="18"/>
        <v>42279</v>
      </c>
      <c r="D277" s="15">
        <f t="shared" si="17"/>
        <v>0</v>
      </c>
      <c r="E277" s="24">
        <f>IF(COUNTIF(Données!F287:F299,C277)&gt;=1,0,VLOOKUP(B277,Horaires,2,0))</f>
        <v>0.32291666666666669</v>
      </c>
      <c r="F277" s="17"/>
      <c r="G277" s="17"/>
      <c r="H277" s="18"/>
      <c r="I277" s="17"/>
      <c r="J277" s="18"/>
      <c r="K277" s="18"/>
      <c r="L277" s="18"/>
      <c r="M277" s="18"/>
      <c r="N277" s="18"/>
      <c r="O277" s="18"/>
      <c r="P277" s="17"/>
      <c r="Q277" s="17"/>
    </row>
    <row r="278" spans="1:17">
      <c r="A278" s="35">
        <f t="shared" si="16"/>
        <v>2019</v>
      </c>
      <c r="B278" s="19" t="str">
        <f t="shared" si="19"/>
        <v>Vendredi</v>
      </c>
      <c r="C278" s="16">
        <f t="shared" si="18"/>
        <v>42280</v>
      </c>
      <c r="D278" s="15">
        <f t="shared" si="17"/>
        <v>0</v>
      </c>
      <c r="E278" s="24">
        <f>IF(COUNTIF(Données!F288:F300,C278)&gt;=1,0,VLOOKUP(B278,Horaires,2,0))</f>
        <v>0.16666666666666666</v>
      </c>
      <c r="F278" s="17"/>
      <c r="G278" s="17"/>
      <c r="H278" s="18"/>
      <c r="I278" s="17"/>
      <c r="J278" s="18"/>
      <c r="K278" s="18"/>
      <c r="L278" s="18"/>
      <c r="M278" s="18"/>
      <c r="N278" s="18"/>
      <c r="O278" s="18"/>
      <c r="P278" s="17"/>
      <c r="Q278" s="17"/>
    </row>
    <row r="279" spans="1:17">
      <c r="A279" s="35">
        <f t="shared" si="16"/>
        <v>2019</v>
      </c>
      <c r="B279" s="19" t="str">
        <f t="shared" si="19"/>
        <v>Samedi</v>
      </c>
      <c r="C279" s="16">
        <f t="shared" si="18"/>
        <v>42281</v>
      </c>
      <c r="D279" s="15">
        <f t="shared" si="17"/>
        <v>0</v>
      </c>
      <c r="E279" s="24">
        <f>IF(COUNTIF(Données!F289:F301,C279)&gt;=1,0,VLOOKUP(B279,Horaires,2,0))</f>
        <v>0</v>
      </c>
      <c r="F279" s="17"/>
      <c r="G279" s="17"/>
      <c r="H279" s="18"/>
      <c r="I279" s="17"/>
      <c r="J279" s="18"/>
      <c r="K279" s="18"/>
      <c r="L279" s="18"/>
      <c r="M279" s="18"/>
      <c r="N279" s="18"/>
      <c r="O279" s="18"/>
      <c r="P279" s="17"/>
      <c r="Q279" s="17"/>
    </row>
    <row r="280" spans="1:17">
      <c r="A280" s="35">
        <f t="shared" si="16"/>
        <v>2019</v>
      </c>
      <c r="B280" s="19" t="str">
        <f t="shared" si="19"/>
        <v>Dimanche</v>
      </c>
      <c r="C280" s="16">
        <f t="shared" si="18"/>
        <v>42282</v>
      </c>
      <c r="D280" s="15">
        <f t="shared" si="17"/>
        <v>0</v>
      </c>
      <c r="E280" s="24">
        <f>IF(COUNTIF(Données!F290:F302,C280)&gt;=1,0,VLOOKUP(B280,Horaires,2,0))</f>
        <v>0</v>
      </c>
      <c r="F280" s="17"/>
      <c r="G280" s="17"/>
      <c r="H280" s="18"/>
      <c r="I280" s="17"/>
      <c r="J280" s="18"/>
      <c r="K280" s="18"/>
      <c r="L280" s="18"/>
      <c r="M280" s="18"/>
      <c r="N280" s="18"/>
      <c r="O280" s="18"/>
      <c r="P280" s="17"/>
      <c r="Q280" s="17"/>
    </row>
    <row r="281" spans="1:17">
      <c r="A281" s="35">
        <f t="shared" si="16"/>
        <v>2019</v>
      </c>
      <c r="B281" s="19" t="str">
        <f t="shared" si="19"/>
        <v>Lundi</v>
      </c>
      <c r="C281" s="16">
        <f t="shared" si="18"/>
        <v>42283</v>
      </c>
      <c r="D281" s="15">
        <f t="shared" si="17"/>
        <v>0</v>
      </c>
      <c r="E281" s="24">
        <f>IF(COUNTIF(Données!F291:F303,C281)&gt;=1,0,VLOOKUP(B281,Horaires,2,0))</f>
        <v>0.32291666666666669</v>
      </c>
      <c r="F281" s="17"/>
      <c r="G281" s="17"/>
      <c r="H281" s="18"/>
      <c r="I281" s="17"/>
      <c r="J281" s="18"/>
      <c r="K281" s="18"/>
      <c r="L281" s="18"/>
      <c r="M281" s="18"/>
      <c r="N281" s="18"/>
      <c r="O281" s="18"/>
      <c r="P281" s="17"/>
      <c r="Q281" s="17"/>
    </row>
    <row r="282" spans="1:17">
      <c r="A282" s="35">
        <f t="shared" si="16"/>
        <v>2019</v>
      </c>
      <c r="B282" s="19" t="str">
        <f t="shared" si="19"/>
        <v>Mardi</v>
      </c>
      <c r="C282" s="16">
        <f t="shared" si="18"/>
        <v>42284</v>
      </c>
      <c r="D282" s="15">
        <f t="shared" si="17"/>
        <v>0</v>
      </c>
      <c r="E282" s="24">
        <f>IF(COUNTIF(Données!F292:F304,C282)&gt;=1,0,VLOOKUP(B282,Horaires,2,0))</f>
        <v>0.32291666666666669</v>
      </c>
      <c r="F282" s="17"/>
      <c r="G282" s="17"/>
      <c r="H282" s="18"/>
      <c r="I282" s="17"/>
      <c r="J282" s="18"/>
      <c r="K282" s="18"/>
      <c r="L282" s="18"/>
      <c r="M282" s="18"/>
      <c r="N282" s="18"/>
      <c r="O282" s="18"/>
      <c r="P282" s="17"/>
      <c r="Q282" s="17"/>
    </row>
    <row r="283" spans="1:17">
      <c r="A283" s="35">
        <f t="shared" si="16"/>
        <v>2019</v>
      </c>
      <c r="B283" s="19" t="str">
        <f t="shared" si="19"/>
        <v>Mercredi</v>
      </c>
      <c r="C283" s="16">
        <f t="shared" si="18"/>
        <v>42285</v>
      </c>
      <c r="D283" s="15">
        <f t="shared" si="17"/>
        <v>0</v>
      </c>
      <c r="E283" s="24">
        <f>IF(COUNTIF(Données!F293:F305,C283)&gt;=1,0,VLOOKUP(B283,Horaires,2,0))</f>
        <v>0.32291666666666669</v>
      </c>
      <c r="F283" s="17"/>
      <c r="G283" s="17"/>
      <c r="H283" s="18"/>
      <c r="I283" s="17"/>
      <c r="J283" s="18"/>
      <c r="K283" s="18"/>
      <c r="L283" s="18"/>
      <c r="M283" s="18"/>
      <c r="N283" s="18"/>
      <c r="O283" s="18"/>
      <c r="P283" s="17"/>
      <c r="Q283" s="17"/>
    </row>
    <row r="284" spans="1:17">
      <c r="A284" s="35">
        <f t="shared" si="16"/>
        <v>2019</v>
      </c>
      <c r="B284" s="19" t="str">
        <f t="shared" si="19"/>
        <v>Jeudi</v>
      </c>
      <c r="C284" s="16">
        <f t="shared" si="18"/>
        <v>42286</v>
      </c>
      <c r="D284" s="15">
        <f t="shared" si="17"/>
        <v>0</v>
      </c>
      <c r="E284" s="24">
        <f>IF(COUNTIF(Données!F294:F306,C284)&gt;=1,0,VLOOKUP(B284,Horaires,2,0))</f>
        <v>0.32291666666666669</v>
      </c>
      <c r="F284" s="17"/>
      <c r="G284" s="17"/>
      <c r="H284" s="18"/>
      <c r="I284" s="17"/>
      <c r="J284" s="18"/>
      <c r="K284" s="18"/>
      <c r="L284" s="18"/>
      <c r="M284" s="18"/>
      <c r="N284" s="18"/>
      <c r="O284" s="18"/>
      <c r="P284" s="17"/>
      <c r="Q284" s="17"/>
    </row>
    <row r="285" spans="1:17">
      <c r="A285" s="35">
        <f t="shared" si="16"/>
        <v>2019</v>
      </c>
      <c r="B285" s="19" t="str">
        <f t="shared" si="19"/>
        <v>Vendredi</v>
      </c>
      <c r="C285" s="16">
        <f t="shared" si="18"/>
        <v>42287</v>
      </c>
      <c r="D285" s="15">
        <f t="shared" si="17"/>
        <v>0</v>
      </c>
      <c r="E285" s="24">
        <f>IF(COUNTIF(Données!F295:F307,C285)&gt;=1,0,VLOOKUP(B285,Horaires,2,0))</f>
        <v>0.16666666666666666</v>
      </c>
      <c r="F285" s="17"/>
      <c r="G285" s="17"/>
      <c r="H285" s="18"/>
      <c r="I285" s="17"/>
      <c r="J285" s="18"/>
      <c r="K285" s="18"/>
      <c r="L285" s="18"/>
      <c r="M285" s="18"/>
      <c r="N285" s="18"/>
      <c r="O285" s="18"/>
      <c r="P285" s="17"/>
      <c r="Q285" s="17"/>
    </row>
    <row r="286" spans="1:17">
      <c r="A286" s="35">
        <f t="shared" si="16"/>
        <v>2019</v>
      </c>
      <c r="B286" s="19" t="str">
        <f t="shared" si="19"/>
        <v>Samedi</v>
      </c>
      <c r="C286" s="16">
        <f t="shared" si="18"/>
        <v>42288</v>
      </c>
      <c r="D286" s="15">
        <f t="shared" si="17"/>
        <v>0</v>
      </c>
      <c r="E286" s="24">
        <f>IF(COUNTIF(Données!F296:F308,C286)&gt;=1,0,VLOOKUP(B286,Horaires,2,0))</f>
        <v>0</v>
      </c>
      <c r="F286" s="17"/>
      <c r="G286" s="17"/>
      <c r="H286" s="18"/>
      <c r="I286" s="17"/>
      <c r="J286" s="18"/>
      <c r="K286" s="18"/>
      <c r="L286" s="18"/>
      <c r="M286" s="18"/>
      <c r="N286" s="18"/>
      <c r="O286" s="18"/>
      <c r="P286" s="17"/>
      <c r="Q286" s="17"/>
    </row>
    <row r="287" spans="1:17">
      <c r="A287" s="35">
        <f t="shared" si="16"/>
        <v>2019</v>
      </c>
      <c r="B287" s="19" t="str">
        <f t="shared" si="19"/>
        <v>Dimanche</v>
      </c>
      <c r="C287" s="16">
        <f t="shared" si="18"/>
        <v>42289</v>
      </c>
      <c r="D287" s="15">
        <f t="shared" si="17"/>
        <v>0</v>
      </c>
      <c r="E287" s="24">
        <f>IF(COUNTIF(Données!F297:F309,C287)&gt;=1,0,VLOOKUP(B287,Horaires,2,0))</f>
        <v>0</v>
      </c>
      <c r="F287" s="17"/>
      <c r="G287" s="17"/>
      <c r="H287" s="18"/>
      <c r="I287" s="17"/>
      <c r="J287" s="18"/>
      <c r="K287" s="18"/>
      <c r="L287" s="18"/>
      <c r="M287" s="18"/>
      <c r="N287" s="18"/>
      <c r="O287" s="18"/>
      <c r="P287" s="17"/>
      <c r="Q287" s="17"/>
    </row>
    <row r="288" spans="1:17">
      <c r="A288" s="35">
        <f t="shared" si="16"/>
        <v>2019</v>
      </c>
      <c r="B288" s="19" t="str">
        <f t="shared" si="19"/>
        <v>Lundi</v>
      </c>
      <c r="C288" s="16">
        <f t="shared" si="18"/>
        <v>42290</v>
      </c>
      <c r="D288" s="15">
        <f t="shared" si="17"/>
        <v>0</v>
      </c>
      <c r="E288" s="24">
        <f>IF(COUNTIF(Données!F298:F310,C288)&gt;=1,0,VLOOKUP(B288,Horaires,2,0))</f>
        <v>0.32291666666666669</v>
      </c>
      <c r="F288" s="17"/>
      <c r="G288" s="17"/>
      <c r="H288" s="18"/>
      <c r="I288" s="17"/>
      <c r="J288" s="18"/>
      <c r="K288" s="18"/>
      <c r="L288" s="18"/>
      <c r="M288" s="18"/>
      <c r="N288" s="18"/>
      <c r="O288" s="18"/>
      <c r="P288" s="17"/>
      <c r="Q288" s="17"/>
    </row>
    <row r="289" spans="1:18">
      <c r="A289" s="35">
        <f t="shared" si="16"/>
        <v>2019</v>
      </c>
      <c r="B289" s="19" t="str">
        <f t="shared" si="19"/>
        <v>Mardi</v>
      </c>
      <c r="C289" s="16">
        <f t="shared" si="18"/>
        <v>42291</v>
      </c>
      <c r="D289" s="15">
        <f t="shared" si="17"/>
        <v>0</v>
      </c>
      <c r="E289" s="24">
        <f>IF(COUNTIF(Données!F299:F311,C289)&gt;=1,0,VLOOKUP(B289,Horaires,2,0))</f>
        <v>0.32291666666666669</v>
      </c>
      <c r="F289" s="17"/>
      <c r="G289" s="17"/>
      <c r="H289" s="18"/>
      <c r="I289" s="17"/>
      <c r="J289" s="18"/>
      <c r="K289" s="18"/>
      <c r="L289" s="18"/>
      <c r="M289" s="18"/>
      <c r="N289" s="18"/>
      <c r="O289" s="18"/>
      <c r="P289" s="17"/>
      <c r="Q289" s="17"/>
    </row>
    <row r="290" spans="1:18">
      <c r="A290" s="35">
        <f t="shared" si="16"/>
        <v>2019</v>
      </c>
      <c r="B290" s="19" t="str">
        <f t="shared" si="19"/>
        <v>Mercredi</v>
      </c>
      <c r="C290" s="16">
        <f t="shared" si="18"/>
        <v>42292</v>
      </c>
      <c r="D290" s="15">
        <f t="shared" si="17"/>
        <v>0</v>
      </c>
      <c r="E290" s="24">
        <f>IF(COUNTIF(Données!F300:F312,C290)&gt;=1,0,VLOOKUP(B290,Horaires,2,0))</f>
        <v>0.32291666666666669</v>
      </c>
      <c r="F290" s="17"/>
      <c r="G290" s="17"/>
      <c r="H290" s="18"/>
      <c r="I290" s="17"/>
      <c r="J290" s="18"/>
      <c r="K290" s="18"/>
      <c r="L290" s="18"/>
      <c r="M290" s="18"/>
      <c r="N290" s="18"/>
      <c r="O290" s="18"/>
      <c r="P290" s="17"/>
      <c r="Q290" s="17"/>
    </row>
    <row r="291" spans="1:18">
      <c r="A291" s="35">
        <f t="shared" si="16"/>
        <v>2019</v>
      </c>
      <c r="B291" s="19" t="str">
        <f t="shared" si="19"/>
        <v>Jeudi</v>
      </c>
      <c r="C291" s="16">
        <f t="shared" si="18"/>
        <v>42293</v>
      </c>
      <c r="D291" s="15">
        <f t="shared" si="17"/>
        <v>0</v>
      </c>
      <c r="E291" s="24">
        <f>IF(COUNTIF(Données!F301:F313,C291)&gt;=1,0,VLOOKUP(B291,Horaires,2,0))</f>
        <v>0.32291666666666669</v>
      </c>
      <c r="F291" s="17"/>
      <c r="G291" s="17"/>
      <c r="H291" s="18"/>
      <c r="I291" s="17"/>
      <c r="J291" s="18"/>
      <c r="K291" s="18"/>
      <c r="L291" s="18"/>
      <c r="M291" s="18"/>
      <c r="N291" s="18"/>
      <c r="O291" s="18"/>
      <c r="P291" s="17"/>
      <c r="Q291" s="17"/>
    </row>
    <row r="292" spans="1:18">
      <c r="A292" s="35">
        <f t="shared" si="16"/>
        <v>2019</v>
      </c>
      <c r="B292" s="19" t="str">
        <f t="shared" si="19"/>
        <v>Vendredi</v>
      </c>
      <c r="C292" s="16">
        <f t="shared" si="18"/>
        <v>42294</v>
      </c>
      <c r="D292" s="15">
        <f t="shared" si="17"/>
        <v>0</v>
      </c>
      <c r="E292" s="24">
        <f>IF(COUNTIF(Données!F302:F314,C292)&gt;=1,0,VLOOKUP(B292,Horaires,2,0))</f>
        <v>0.16666666666666666</v>
      </c>
      <c r="F292" s="17"/>
      <c r="G292" s="17"/>
      <c r="H292" s="18"/>
      <c r="I292" s="17"/>
      <c r="J292" s="18"/>
      <c r="K292" s="18"/>
      <c r="L292" s="18"/>
      <c r="M292" s="18"/>
      <c r="N292" s="18"/>
      <c r="O292" s="18"/>
      <c r="P292" s="17"/>
      <c r="Q292" s="17"/>
    </row>
    <row r="293" spans="1:18">
      <c r="A293" s="35">
        <f t="shared" si="16"/>
        <v>2019</v>
      </c>
      <c r="B293" s="19" t="str">
        <f t="shared" si="19"/>
        <v>Samedi</v>
      </c>
      <c r="C293" s="16">
        <f t="shared" si="18"/>
        <v>42295</v>
      </c>
      <c r="D293" s="15">
        <f t="shared" si="17"/>
        <v>0</v>
      </c>
      <c r="E293" s="24">
        <f>IF(COUNTIF(Données!F303:F315,C293)&gt;=1,0,VLOOKUP(B293,Horaires,2,0))</f>
        <v>0</v>
      </c>
      <c r="F293" s="17"/>
      <c r="G293" s="17"/>
      <c r="H293" s="18"/>
      <c r="I293" s="17"/>
      <c r="J293" s="18"/>
      <c r="K293" s="18"/>
      <c r="L293" s="18"/>
      <c r="M293" s="18"/>
      <c r="N293" s="18"/>
      <c r="O293" s="18"/>
      <c r="P293" s="17"/>
      <c r="Q293" s="17"/>
    </row>
    <row r="294" spans="1:18">
      <c r="A294" s="35">
        <f t="shared" si="16"/>
        <v>2019</v>
      </c>
      <c r="B294" s="19" t="str">
        <f t="shared" si="19"/>
        <v>Dimanche</v>
      </c>
      <c r="C294" s="16">
        <f t="shared" si="18"/>
        <v>42296</v>
      </c>
      <c r="D294" s="15">
        <f t="shared" si="17"/>
        <v>0</v>
      </c>
      <c r="E294" s="24">
        <f>IF(COUNTIF(Données!F304:F316,C294)&gt;=1,0,VLOOKUP(B294,Horaires,2,0))</f>
        <v>0</v>
      </c>
      <c r="F294" s="17"/>
      <c r="G294" s="17"/>
      <c r="H294" s="18"/>
      <c r="I294" s="17"/>
      <c r="J294" s="18"/>
      <c r="K294" s="18"/>
      <c r="L294" s="18"/>
      <c r="M294" s="18"/>
      <c r="N294" s="18"/>
      <c r="O294" s="18"/>
      <c r="P294" s="17"/>
      <c r="Q294" s="17"/>
    </row>
    <row r="295" spans="1:18">
      <c r="A295" s="35">
        <f t="shared" si="16"/>
        <v>2019</v>
      </c>
      <c r="B295" s="19" t="str">
        <f t="shared" si="19"/>
        <v>Lundi</v>
      </c>
      <c r="C295" s="16">
        <f t="shared" si="18"/>
        <v>42297</v>
      </c>
      <c r="D295" s="15">
        <f t="shared" si="17"/>
        <v>0</v>
      </c>
      <c r="E295" s="24">
        <f>IF(COUNTIF(Données!F305:F317,C295)&gt;=1,0,VLOOKUP(B295,Horaires,2,0))</f>
        <v>0.32291666666666669</v>
      </c>
      <c r="F295" s="17"/>
      <c r="G295" s="17"/>
      <c r="H295" s="18"/>
      <c r="I295" s="17"/>
      <c r="J295" s="18"/>
      <c r="K295" s="18"/>
      <c r="L295" s="18"/>
      <c r="M295" s="18"/>
      <c r="N295" s="18"/>
      <c r="O295" s="18"/>
      <c r="P295" s="17"/>
      <c r="Q295" s="17"/>
    </row>
    <row r="296" spans="1:18">
      <c r="A296" s="35">
        <f t="shared" si="16"/>
        <v>2019</v>
      </c>
      <c r="B296" s="19" t="str">
        <f t="shared" si="19"/>
        <v>Mardi</v>
      </c>
      <c r="C296" s="16">
        <f t="shared" si="18"/>
        <v>42298</v>
      </c>
      <c r="D296" s="15">
        <f t="shared" si="17"/>
        <v>0</v>
      </c>
      <c r="E296" s="24">
        <f>IF(COUNTIF(Données!F306:F318,C296)&gt;=1,0,VLOOKUP(B296,Horaires,2,0))</f>
        <v>0.32291666666666669</v>
      </c>
      <c r="F296" s="17"/>
      <c r="G296" s="17"/>
      <c r="H296" s="18"/>
      <c r="I296" s="17"/>
      <c r="J296" s="18"/>
      <c r="K296" s="18"/>
      <c r="L296" s="18"/>
      <c r="M296" s="18"/>
      <c r="N296" s="18"/>
      <c r="O296" s="18"/>
      <c r="P296" s="17"/>
      <c r="Q296" s="17"/>
    </row>
    <row r="297" spans="1:18">
      <c r="A297" s="35">
        <f t="shared" si="16"/>
        <v>2019</v>
      </c>
      <c r="B297" s="19" t="str">
        <f t="shared" si="19"/>
        <v>Mercredi</v>
      </c>
      <c r="C297" s="16">
        <f t="shared" si="18"/>
        <v>42299</v>
      </c>
      <c r="D297" s="15">
        <f t="shared" si="17"/>
        <v>0</v>
      </c>
      <c r="E297" s="24">
        <f>IF(COUNTIF(Données!F307:F319,C297)&gt;=1,0,VLOOKUP(B297,Horaires,2,0))</f>
        <v>0.32291666666666669</v>
      </c>
      <c r="F297" s="17"/>
      <c r="G297" s="17"/>
      <c r="H297" s="18"/>
      <c r="I297" s="17"/>
      <c r="J297" s="18"/>
      <c r="K297" s="18"/>
      <c r="L297" s="18"/>
      <c r="M297" s="18"/>
      <c r="N297" s="18"/>
      <c r="O297" s="18"/>
      <c r="P297" s="17"/>
      <c r="Q297" s="17"/>
    </row>
    <row r="298" spans="1:18">
      <c r="A298" s="35">
        <f t="shared" si="16"/>
        <v>2019</v>
      </c>
      <c r="B298" s="19" t="str">
        <f t="shared" si="19"/>
        <v>Jeudi</v>
      </c>
      <c r="C298" s="16">
        <f t="shared" si="18"/>
        <v>42300</v>
      </c>
      <c r="D298" s="15">
        <f t="shared" si="17"/>
        <v>0</v>
      </c>
      <c r="E298" s="24">
        <f>IF(COUNTIF(Données!F308:F320,C298)&gt;=1,0,VLOOKUP(B298,Horaires,2,0))</f>
        <v>0.32291666666666669</v>
      </c>
      <c r="F298" s="17"/>
      <c r="G298" s="17"/>
      <c r="H298" s="18"/>
      <c r="I298" s="17"/>
      <c r="J298" s="18"/>
      <c r="K298" s="18"/>
      <c r="L298" s="18"/>
      <c r="M298" s="18"/>
      <c r="N298" s="18"/>
      <c r="O298" s="18"/>
      <c r="P298" s="17"/>
      <c r="Q298" s="17"/>
    </row>
    <row r="299" spans="1:18">
      <c r="A299" s="35">
        <f t="shared" si="16"/>
        <v>2019</v>
      </c>
      <c r="B299" s="19" t="str">
        <f t="shared" si="19"/>
        <v>Vendredi</v>
      </c>
      <c r="C299" s="16">
        <f t="shared" si="18"/>
        <v>42301</v>
      </c>
      <c r="D299" s="15">
        <f t="shared" si="17"/>
        <v>0</v>
      </c>
      <c r="E299" s="24">
        <f>IF(COUNTIF(Données!F309:F321,C299)&gt;=1,0,VLOOKUP(B299,Horaires,2,0))</f>
        <v>0.16666666666666666</v>
      </c>
      <c r="F299" s="17"/>
      <c r="G299" s="17"/>
      <c r="H299" s="18"/>
      <c r="I299" s="17"/>
      <c r="J299" s="18"/>
      <c r="K299" s="18"/>
      <c r="L299" s="18"/>
      <c r="M299" s="18"/>
      <c r="N299" s="18"/>
      <c r="O299" s="18"/>
      <c r="P299" s="17"/>
      <c r="Q299" s="17"/>
    </row>
    <row r="300" spans="1:18">
      <c r="A300" s="35">
        <f t="shared" si="16"/>
        <v>2019</v>
      </c>
      <c r="B300" s="19" t="str">
        <f t="shared" si="19"/>
        <v>Samedi</v>
      </c>
      <c r="C300" s="16">
        <f t="shared" si="18"/>
        <v>42302</v>
      </c>
      <c r="D300" s="15">
        <f t="shared" si="17"/>
        <v>0</v>
      </c>
      <c r="E300" s="24">
        <f>IF(COUNTIF(Données!F310:F322,C300)&gt;=1,0,VLOOKUP(B300,Horaires,2,0))</f>
        <v>0</v>
      </c>
      <c r="F300" s="17"/>
      <c r="G300" s="17"/>
      <c r="H300" s="18"/>
      <c r="I300" s="17"/>
      <c r="J300" s="18"/>
      <c r="K300" s="18"/>
      <c r="L300" s="18"/>
      <c r="M300" s="18"/>
      <c r="N300" s="18"/>
      <c r="O300" s="18"/>
      <c r="P300" s="17"/>
      <c r="Q300" s="17"/>
    </row>
    <row r="301" spans="1:18">
      <c r="A301" s="35">
        <f t="shared" si="16"/>
        <v>2019</v>
      </c>
      <c r="B301" s="19" t="str">
        <f t="shared" si="19"/>
        <v>Dimanche</v>
      </c>
      <c r="C301" s="16">
        <f t="shared" si="18"/>
        <v>42303</v>
      </c>
      <c r="D301" s="15">
        <f t="shared" si="17"/>
        <v>0</v>
      </c>
      <c r="E301" s="24">
        <f>IF(COUNTIF(Données!F311:F323,C301)&gt;=1,0,VLOOKUP(B301,Horaires,2,0))</f>
        <v>0</v>
      </c>
      <c r="F301" s="17"/>
      <c r="G301" s="17"/>
      <c r="H301" s="18"/>
      <c r="I301" s="17"/>
      <c r="J301" s="18"/>
      <c r="K301" s="18"/>
      <c r="L301" s="18"/>
      <c r="M301" s="18"/>
      <c r="N301" s="18"/>
      <c r="O301" s="18"/>
      <c r="P301" s="17"/>
      <c r="Q301" s="17"/>
    </row>
    <row r="302" spans="1:18">
      <c r="A302" s="35">
        <f t="shared" si="16"/>
        <v>2019</v>
      </c>
      <c r="B302" s="19" t="str">
        <f t="shared" si="19"/>
        <v>Lundi</v>
      </c>
      <c r="C302" s="16">
        <f t="shared" si="18"/>
        <v>42304</v>
      </c>
      <c r="D302" s="15">
        <f t="shared" si="17"/>
        <v>0</v>
      </c>
      <c r="E302" s="24">
        <f>IF(COUNTIF(Données!F312:F324,C302)&gt;=1,0,VLOOKUP(B302,Horaires,2,0))</f>
        <v>0.32291666666666669</v>
      </c>
      <c r="F302" s="17"/>
      <c r="G302" s="17"/>
      <c r="H302" s="18"/>
      <c r="I302" s="17"/>
      <c r="J302" s="18"/>
      <c r="K302" s="18"/>
      <c r="L302" s="18"/>
      <c r="M302" s="18"/>
      <c r="N302" s="18"/>
      <c r="O302" s="18"/>
      <c r="P302" s="17"/>
      <c r="Q302" s="17"/>
    </row>
    <row r="303" spans="1:18">
      <c r="A303" s="35">
        <f t="shared" si="16"/>
        <v>2019</v>
      </c>
      <c r="B303" s="19" t="str">
        <f t="shared" si="19"/>
        <v>Mardi</v>
      </c>
      <c r="C303" s="16">
        <f t="shared" si="18"/>
        <v>42305</v>
      </c>
      <c r="D303" s="15">
        <f t="shared" si="17"/>
        <v>0</v>
      </c>
      <c r="E303" s="24">
        <f>IF(COUNTIF(Données!F313:F325,C303)&gt;=1,0,VLOOKUP(B303,Horaires,2,0))</f>
        <v>0.32291666666666669</v>
      </c>
      <c r="F303" s="17"/>
      <c r="G303" s="17"/>
      <c r="H303" s="18"/>
      <c r="I303" s="17"/>
      <c r="J303" s="18"/>
      <c r="K303" s="18"/>
      <c r="L303" s="18"/>
      <c r="M303" s="18"/>
      <c r="N303" s="18"/>
      <c r="O303" s="18"/>
      <c r="P303" s="17"/>
      <c r="Q303" s="17"/>
      <c r="R303" s="34" t="s">
        <v>42</v>
      </c>
    </row>
    <row r="304" spans="1:18">
      <c r="A304" s="35">
        <f t="shared" si="16"/>
        <v>2019</v>
      </c>
      <c r="B304" s="19" t="str">
        <f t="shared" si="19"/>
        <v>Mercredi</v>
      </c>
      <c r="C304" s="16">
        <f t="shared" si="18"/>
        <v>42306</v>
      </c>
      <c r="D304" s="15">
        <f t="shared" si="17"/>
        <v>0</v>
      </c>
      <c r="E304" s="24">
        <f>IF(COUNTIF(Données!F314:F326,C304)&gt;=1,0,VLOOKUP(B304,Horaires,2,0))</f>
        <v>0.32291666666666669</v>
      </c>
      <c r="F304" s="17"/>
      <c r="G304" s="17"/>
      <c r="H304" s="18"/>
      <c r="I304" s="17"/>
      <c r="J304" s="18"/>
      <c r="K304" s="18"/>
      <c r="L304" s="18"/>
      <c r="M304" s="18"/>
      <c r="N304" s="18"/>
      <c r="O304" s="18"/>
      <c r="P304" s="17"/>
      <c r="Q304" s="17"/>
    </row>
    <row r="305" spans="1:17">
      <c r="A305" s="35">
        <f t="shared" si="16"/>
        <v>2019</v>
      </c>
      <c r="B305" s="19" t="str">
        <f t="shared" si="19"/>
        <v>Jeudi</v>
      </c>
      <c r="C305" s="16">
        <f t="shared" si="18"/>
        <v>42307</v>
      </c>
      <c r="D305" s="15">
        <f t="shared" si="17"/>
        <v>0</v>
      </c>
      <c r="E305" s="24">
        <f>IF(COUNTIF(Données!F315:F327,C305)&gt;=1,0,VLOOKUP(B305,Horaires,2,0))</f>
        <v>0.32291666666666669</v>
      </c>
      <c r="F305" s="17"/>
      <c r="G305" s="17"/>
      <c r="H305" s="18"/>
      <c r="I305" s="17"/>
      <c r="J305" s="18"/>
      <c r="K305" s="18"/>
      <c r="L305" s="18"/>
      <c r="M305" s="18"/>
      <c r="N305" s="18"/>
      <c r="O305" s="18"/>
      <c r="P305" s="17"/>
      <c r="Q305" s="17"/>
    </row>
    <row r="306" spans="1:17">
      <c r="A306" s="35">
        <f t="shared" si="16"/>
        <v>2019</v>
      </c>
      <c r="B306" s="19" t="str">
        <f t="shared" si="19"/>
        <v>Vendredi</v>
      </c>
      <c r="C306" s="16">
        <f t="shared" si="18"/>
        <v>42308</v>
      </c>
      <c r="D306" s="15">
        <f t="shared" si="17"/>
        <v>0</v>
      </c>
      <c r="E306" s="24">
        <f>IF(COUNTIF(Données!F316:F328,C306)&gt;=1,0,VLOOKUP(B306,Horaires,2,0))</f>
        <v>0.16666666666666666</v>
      </c>
      <c r="F306" s="17"/>
      <c r="G306" s="17"/>
      <c r="H306" s="18"/>
      <c r="I306" s="17"/>
      <c r="J306" s="18"/>
      <c r="K306" s="18"/>
      <c r="L306" s="18"/>
      <c r="M306" s="18"/>
      <c r="N306" s="18"/>
      <c r="O306" s="18"/>
      <c r="P306" s="17"/>
      <c r="Q306" s="17"/>
    </row>
    <row r="307" spans="1:17">
      <c r="A307" s="35">
        <f t="shared" si="16"/>
        <v>2019</v>
      </c>
      <c r="B307" s="19" t="str">
        <f t="shared" si="19"/>
        <v>Samedi</v>
      </c>
      <c r="C307" s="16">
        <f t="shared" si="18"/>
        <v>42309</v>
      </c>
      <c r="D307" s="15">
        <f t="shared" si="17"/>
        <v>0</v>
      </c>
      <c r="E307" s="24">
        <f>IF(COUNTIF(Données!F317:F329,C307)&gt;=1,0,VLOOKUP(B307,Horaires,2,0))</f>
        <v>0</v>
      </c>
      <c r="F307" s="17"/>
      <c r="G307" s="17"/>
      <c r="H307" s="18"/>
      <c r="I307" s="17"/>
      <c r="J307" s="18"/>
      <c r="K307" s="18"/>
      <c r="L307" s="18"/>
      <c r="M307" s="18"/>
      <c r="N307" s="18"/>
      <c r="O307" s="18"/>
      <c r="P307" s="17"/>
      <c r="Q307" s="17"/>
    </row>
    <row r="308" spans="1:17">
      <c r="A308" s="35">
        <f t="shared" si="16"/>
        <v>2019</v>
      </c>
      <c r="B308" s="19" t="str">
        <f t="shared" si="19"/>
        <v>Dimanche</v>
      </c>
      <c r="C308" s="16">
        <f t="shared" si="18"/>
        <v>42310</v>
      </c>
      <c r="D308" s="15">
        <f t="shared" si="17"/>
        <v>0</v>
      </c>
      <c r="E308" s="24">
        <f>IF(COUNTIF(Données!F318:F330,C308)&gt;=1,0,VLOOKUP(B308,Horaires,2,0))</f>
        <v>0</v>
      </c>
      <c r="F308" s="17"/>
      <c r="G308" s="17"/>
      <c r="H308" s="18"/>
      <c r="I308" s="17"/>
      <c r="J308" s="18"/>
      <c r="K308" s="18"/>
      <c r="L308" s="18"/>
      <c r="M308" s="18"/>
      <c r="N308" s="18"/>
      <c r="O308" s="18"/>
      <c r="P308" s="17"/>
      <c r="Q308" s="17"/>
    </row>
    <row r="309" spans="1:17">
      <c r="A309" s="35">
        <f t="shared" si="16"/>
        <v>2019</v>
      </c>
      <c r="B309" s="19" t="str">
        <f t="shared" si="19"/>
        <v>Lundi</v>
      </c>
      <c r="C309" s="16">
        <f t="shared" si="18"/>
        <v>42311</v>
      </c>
      <c r="D309" s="15">
        <f t="shared" si="17"/>
        <v>0</v>
      </c>
      <c r="E309" s="24">
        <f>IF(COUNTIF(Données!F319:F331,C309)&gt;=1,0,VLOOKUP(B309,Horaires,2,0))</f>
        <v>0.32291666666666669</v>
      </c>
      <c r="F309" s="17"/>
      <c r="G309" s="17"/>
      <c r="H309" s="18"/>
      <c r="I309" s="17"/>
      <c r="J309" s="18"/>
      <c r="K309" s="18"/>
      <c r="L309" s="18"/>
      <c r="M309" s="18"/>
      <c r="N309" s="18"/>
      <c r="O309" s="18"/>
      <c r="P309" s="17"/>
      <c r="Q309" s="17"/>
    </row>
    <row r="310" spans="1:17">
      <c r="A310" s="35">
        <f t="shared" si="16"/>
        <v>2019</v>
      </c>
      <c r="B310" s="19" t="str">
        <f t="shared" si="19"/>
        <v>Mardi</v>
      </c>
      <c r="C310" s="16">
        <f t="shared" si="18"/>
        <v>42312</v>
      </c>
      <c r="D310" s="15">
        <f t="shared" si="17"/>
        <v>0</v>
      </c>
      <c r="E310" s="24">
        <f>IF(COUNTIF(Données!F320:F332,C310)&gt;=1,0,VLOOKUP(B310,Horaires,2,0))</f>
        <v>0.32291666666666669</v>
      </c>
      <c r="F310" s="17"/>
      <c r="G310" s="17"/>
      <c r="H310" s="18"/>
      <c r="I310" s="17"/>
      <c r="J310" s="18"/>
      <c r="K310" s="18"/>
      <c r="L310" s="18"/>
      <c r="M310" s="18"/>
      <c r="N310" s="18"/>
      <c r="O310" s="18"/>
      <c r="P310" s="17"/>
      <c r="Q310" s="17"/>
    </row>
    <row r="311" spans="1:17">
      <c r="A311" s="35">
        <f t="shared" si="16"/>
        <v>2019</v>
      </c>
      <c r="B311" s="19" t="str">
        <f t="shared" si="19"/>
        <v>Mercredi</v>
      </c>
      <c r="C311" s="16">
        <f t="shared" si="18"/>
        <v>42313</v>
      </c>
      <c r="D311" s="15">
        <f t="shared" si="17"/>
        <v>0</v>
      </c>
      <c r="E311" s="24">
        <f>IF(COUNTIF(Données!F321:F333,C311)&gt;=1,0,VLOOKUP(B311,Horaires,2,0))</f>
        <v>0.32291666666666669</v>
      </c>
      <c r="F311" s="17"/>
      <c r="G311" s="17"/>
      <c r="H311" s="18"/>
      <c r="I311" s="17"/>
      <c r="J311" s="18"/>
      <c r="K311" s="18"/>
      <c r="L311" s="18"/>
      <c r="M311" s="18"/>
      <c r="N311" s="18"/>
      <c r="O311" s="18"/>
      <c r="P311" s="17"/>
      <c r="Q311" s="17"/>
    </row>
    <row r="312" spans="1:17">
      <c r="A312" s="35">
        <f t="shared" si="16"/>
        <v>2019</v>
      </c>
      <c r="B312" s="19" t="str">
        <f t="shared" si="19"/>
        <v>Jeudi</v>
      </c>
      <c r="C312" s="16">
        <f t="shared" si="18"/>
        <v>42314</v>
      </c>
      <c r="D312" s="15">
        <f t="shared" si="17"/>
        <v>0</v>
      </c>
      <c r="E312" s="24">
        <f>IF(COUNTIF(Données!F322:F334,C312)&gt;=1,0,VLOOKUP(B312,Horaires,2,0))</f>
        <v>0.32291666666666669</v>
      </c>
      <c r="F312" s="17"/>
      <c r="G312" s="17"/>
      <c r="H312" s="18"/>
      <c r="I312" s="17"/>
      <c r="J312" s="18"/>
      <c r="K312" s="18"/>
      <c r="L312" s="18"/>
      <c r="M312" s="18"/>
      <c r="N312" s="18"/>
      <c r="O312" s="18"/>
      <c r="P312" s="17"/>
      <c r="Q312" s="17"/>
    </row>
    <row r="313" spans="1:17">
      <c r="A313" s="35">
        <f t="shared" si="16"/>
        <v>2019</v>
      </c>
      <c r="B313" s="19" t="str">
        <f t="shared" si="19"/>
        <v>Vendredi</v>
      </c>
      <c r="C313" s="16">
        <f t="shared" si="18"/>
        <v>42315</v>
      </c>
      <c r="D313" s="15">
        <f t="shared" si="17"/>
        <v>0</v>
      </c>
      <c r="E313" s="24">
        <f>IF(COUNTIF(Données!F323:F335,C313)&gt;=1,0,VLOOKUP(B313,Horaires,2,0))</f>
        <v>0.16666666666666666</v>
      </c>
      <c r="F313" s="17"/>
      <c r="G313" s="17"/>
      <c r="H313" s="18"/>
      <c r="I313" s="17"/>
      <c r="J313" s="18"/>
      <c r="K313" s="18"/>
      <c r="L313" s="18"/>
      <c r="M313" s="18"/>
      <c r="N313" s="18"/>
      <c r="O313" s="18"/>
      <c r="P313" s="17"/>
      <c r="Q313" s="17"/>
    </row>
    <row r="314" spans="1:17">
      <c r="A314" s="35">
        <f t="shared" si="16"/>
        <v>2019</v>
      </c>
      <c r="B314" s="19" t="str">
        <f t="shared" si="19"/>
        <v>Samedi</v>
      </c>
      <c r="C314" s="16">
        <f t="shared" si="18"/>
        <v>42316</v>
      </c>
      <c r="D314" s="15">
        <f t="shared" si="17"/>
        <v>0</v>
      </c>
      <c r="E314" s="24">
        <f>IF(COUNTIF(Données!F324:F336,C314)&gt;=1,0,VLOOKUP(B314,Horaires,2,0))</f>
        <v>0</v>
      </c>
      <c r="F314" s="17"/>
      <c r="G314" s="17"/>
      <c r="H314" s="18"/>
      <c r="I314" s="17"/>
      <c r="J314" s="18"/>
      <c r="K314" s="18"/>
      <c r="L314" s="18"/>
      <c r="M314" s="18"/>
      <c r="N314" s="18"/>
      <c r="O314" s="18"/>
      <c r="P314" s="17"/>
      <c r="Q314" s="17"/>
    </row>
    <row r="315" spans="1:17">
      <c r="A315" s="35">
        <f t="shared" si="16"/>
        <v>2019</v>
      </c>
      <c r="B315" s="19" t="str">
        <f t="shared" si="19"/>
        <v>Dimanche</v>
      </c>
      <c r="C315" s="16">
        <f t="shared" si="18"/>
        <v>42317</v>
      </c>
      <c r="D315" s="15">
        <f t="shared" si="17"/>
        <v>0</v>
      </c>
      <c r="E315" s="24">
        <f>IF(COUNTIF(Données!F325:F337,C315)&gt;=1,0,VLOOKUP(B315,Horaires,2,0))</f>
        <v>0</v>
      </c>
      <c r="F315" s="17"/>
      <c r="G315" s="17"/>
      <c r="H315" s="18"/>
      <c r="I315" s="17"/>
      <c r="J315" s="18"/>
      <c r="K315" s="18"/>
      <c r="L315" s="18"/>
      <c r="M315" s="18"/>
      <c r="N315" s="18"/>
      <c r="O315" s="18"/>
      <c r="P315" s="17"/>
      <c r="Q315" s="17"/>
    </row>
    <row r="316" spans="1:17">
      <c r="A316" s="35">
        <f t="shared" si="16"/>
        <v>2019</v>
      </c>
      <c r="B316" s="19" t="str">
        <f t="shared" si="19"/>
        <v>Lundi</v>
      </c>
      <c r="C316" s="16">
        <f t="shared" si="18"/>
        <v>42318</v>
      </c>
      <c r="D316" s="15">
        <f t="shared" si="17"/>
        <v>0</v>
      </c>
      <c r="E316" s="24">
        <f>IF(COUNTIF(Données!F326:F338,C316)&gt;=1,0,VLOOKUP(B316,Horaires,2,0))</f>
        <v>0.32291666666666669</v>
      </c>
      <c r="F316" s="17"/>
      <c r="G316" s="17"/>
      <c r="H316" s="18"/>
      <c r="I316" s="17"/>
      <c r="J316" s="18"/>
      <c r="K316" s="18"/>
      <c r="L316" s="18"/>
      <c r="M316" s="18"/>
      <c r="N316" s="18"/>
      <c r="O316" s="18"/>
      <c r="P316" s="17"/>
      <c r="Q316" s="17"/>
    </row>
    <row r="317" spans="1:17">
      <c r="A317" s="35">
        <f t="shared" si="16"/>
        <v>2019</v>
      </c>
      <c r="B317" s="19" t="str">
        <f t="shared" si="19"/>
        <v>Mardi</v>
      </c>
      <c r="C317" s="16">
        <f t="shared" si="18"/>
        <v>42319</v>
      </c>
      <c r="D317" s="15">
        <f t="shared" si="17"/>
        <v>0</v>
      </c>
      <c r="E317" s="24">
        <f>IF(COUNTIF(Données!F327:F339,C317)&gt;=1,0,VLOOKUP(B317,Horaires,2,0))</f>
        <v>0.32291666666666669</v>
      </c>
      <c r="F317" s="17"/>
      <c r="G317" s="17"/>
      <c r="H317" s="18"/>
      <c r="I317" s="17"/>
      <c r="J317" s="18"/>
      <c r="K317" s="18"/>
      <c r="L317" s="18"/>
      <c r="M317" s="18"/>
      <c r="N317" s="18"/>
      <c r="O317" s="18"/>
      <c r="P317" s="17"/>
      <c r="Q317" s="17"/>
    </row>
    <row r="318" spans="1:17">
      <c r="A318" s="35">
        <f t="shared" si="16"/>
        <v>2019</v>
      </c>
      <c r="B318" s="19" t="str">
        <f t="shared" si="19"/>
        <v>Mercredi</v>
      </c>
      <c r="C318" s="16">
        <f t="shared" si="18"/>
        <v>42320</v>
      </c>
      <c r="D318" s="15">
        <f t="shared" si="17"/>
        <v>0</v>
      </c>
      <c r="E318" s="24">
        <f>IF(COUNTIF(Données!F328:F340,C318)&gt;=1,0,VLOOKUP(B318,Horaires,2,0))</f>
        <v>0.32291666666666669</v>
      </c>
      <c r="F318" s="17"/>
      <c r="G318" s="17"/>
      <c r="H318" s="18"/>
      <c r="I318" s="17"/>
      <c r="J318" s="18"/>
      <c r="K318" s="18"/>
      <c r="L318" s="18"/>
      <c r="M318" s="18"/>
      <c r="N318" s="18"/>
      <c r="O318" s="18"/>
      <c r="P318" s="17"/>
      <c r="Q318" s="17"/>
    </row>
    <row r="319" spans="1:17">
      <c r="A319" s="35">
        <f t="shared" si="16"/>
        <v>2019</v>
      </c>
      <c r="B319" s="19" t="str">
        <f t="shared" si="19"/>
        <v>Jeudi</v>
      </c>
      <c r="C319" s="16">
        <f t="shared" si="18"/>
        <v>42321</v>
      </c>
      <c r="D319" s="15">
        <f t="shared" si="17"/>
        <v>0</v>
      </c>
      <c r="E319" s="24">
        <f>IF(COUNTIF(Données!F329:F341,C319)&gt;=1,0,VLOOKUP(B319,Horaires,2,0))</f>
        <v>0.32291666666666669</v>
      </c>
      <c r="F319" s="17"/>
      <c r="G319" s="17"/>
      <c r="H319" s="18"/>
      <c r="I319" s="17"/>
      <c r="J319" s="18"/>
      <c r="K319" s="18"/>
      <c r="L319" s="18"/>
      <c r="M319" s="18"/>
      <c r="N319" s="18"/>
      <c r="O319" s="18"/>
      <c r="P319" s="17"/>
      <c r="Q319" s="17"/>
    </row>
    <row r="320" spans="1:17">
      <c r="A320" s="35">
        <f t="shared" si="16"/>
        <v>2019</v>
      </c>
      <c r="B320" s="19" t="str">
        <f t="shared" si="19"/>
        <v>Vendredi</v>
      </c>
      <c r="C320" s="16">
        <f t="shared" si="18"/>
        <v>42322</v>
      </c>
      <c r="D320" s="15">
        <f t="shared" si="17"/>
        <v>0</v>
      </c>
      <c r="E320" s="24">
        <f>IF(COUNTIF(Données!F330:F342,C320)&gt;=1,0,VLOOKUP(B320,Horaires,2,0))</f>
        <v>0.16666666666666666</v>
      </c>
      <c r="F320" s="17"/>
      <c r="G320" s="17"/>
      <c r="H320" s="18"/>
      <c r="I320" s="17"/>
      <c r="J320" s="18"/>
      <c r="K320" s="18"/>
      <c r="L320" s="18"/>
      <c r="M320" s="18"/>
      <c r="N320" s="18"/>
      <c r="O320" s="18"/>
      <c r="P320" s="17"/>
      <c r="Q320" s="17"/>
    </row>
    <row r="321" spans="1:17">
      <c r="A321" s="35">
        <f t="shared" si="16"/>
        <v>2019</v>
      </c>
      <c r="B321" s="19" t="str">
        <f t="shared" si="19"/>
        <v>Samedi</v>
      </c>
      <c r="C321" s="16">
        <f t="shared" si="18"/>
        <v>42323</v>
      </c>
      <c r="D321" s="15">
        <f t="shared" si="17"/>
        <v>0</v>
      </c>
      <c r="E321" s="24">
        <f>IF(COUNTIF(Données!F331:F343,C321)&gt;=1,0,VLOOKUP(B321,Horaires,2,0))</f>
        <v>0</v>
      </c>
      <c r="F321" s="17"/>
      <c r="G321" s="17"/>
      <c r="H321" s="18"/>
      <c r="I321" s="17"/>
      <c r="J321" s="18"/>
      <c r="K321" s="18"/>
      <c r="L321" s="18"/>
      <c r="M321" s="18"/>
      <c r="N321" s="18"/>
      <c r="O321" s="18"/>
      <c r="P321" s="17"/>
      <c r="Q321" s="17"/>
    </row>
    <row r="322" spans="1:17">
      <c r="A322" s="35">
        <f t="shared" si="16"/>
        <v>2019</v>
      </c>
      <c r="B322" s="19" t="str">
        <f t="shared" si="19"/>
        <v>Dimanche</v>
      </c>
      <c r="C322" s="16">
        <f t="shared" si="18"/>
        <v>42324</v>
      </c>
      <c r="D322" s="15">
        <f t="shared" si="17"/>
        <v>0</v>
      </c>
      <c r="E322" s="24">
        <f>IF(COUNTIF(Données!F332:F344,C322)&gt;=1,0,VLOOKUP(B322,Horaires,2,0))</f>
        <v>0</v>
      </c>
      <c r="F322" s="17"/>
      <c r="G322" s="17"/>
      <c r="H322" s="18"/>
      <c r="I322" s="17"/>
      <c r="J322" s="18"/>
      <c r="K322" s="18"/>
      <c r="L322" s="18"/>
      <c r="M322" s="18"/>
      <c r="N322" s="18"/>
      <c r="O322" s="18"/>
      <c r="P322" s="17"/>
      <c r="Q322" s="17"/>
    </row>
    <row r="323" spans="1:17">
      <c r="A323" s="35">
        <f t="shared" ref="A323:A366" si="20">YEAR(C323)</f>
        <v>2019</v>
      </c>
      <c r="B323" s="19" t="str">
        <f t="shared" si="19"/>
        <v>Lundi</v>
      </c>
      <c r="C323" s="16">
        <f t="shared" si="18"/>
        <v>42325</v>
      </c>
      <c r="D323" s="15">
        <f t="shared" ref="D323:D366" si="21">IF(H323&lt;=0,0,1)</f>
        <v>0</v>
      </c>
      <c r="E323" s="24">
        <f>IF(COUNTIF(Données!F333:F345,C323)&gt;=1,0,VLOOKUP(B323,Horaires,2,0))</f>
        <v>0.32291666666666669</v>
      </c>
      <c r="F323" s="17"/>
      <c r="G323" s="17"/>
      <c r="H323" s="18"/>
      <c r="I323" s="17"/>
      <c r="J323" s="18"/>
      <c r="K323" s="18"/>
      <c r="L323" s="18"/>
      <c r="M323" s="18"/>
      <c r="N323" s="18"/>
      <c r="O323" s="18"/>
      <c r="P323" s="17"/>
      <c r="Q323" s="17"/>
    </row>
    <row r="324" spans="1:17">
      <c r="A324" s="35">
        <f t="shared" si="20"/>
        <v>2019</v>
      </c>
      <c r="B324" s="19" t="str">
        <f t="shared" si="19"/>
        <v>Mardi</v>
      </c>
      <c r="C324" s="16">
        <f t="shared" ref="C324:C366" si="22">C323+1</f>
        <v>42326</v>
      </c>
      <c r="D324" s="15">
        <f t="shared" si="21"/>
        <v>0</v>
      </c>
      <c r="E324" s="24">
        <f>IF(COUNTIF(Données!F334:F346,C324)&gt;=1,0,VLOOKUP(B324,Horaires,2,0))</f>
        <v>0.32291666666666669</v>
      </c>
      <c r="F324" s="17"/>
      <c r="G324" s="17"/>
      <c r="H324" s="18"/>
      <c r="I324" s="17"/>
      <c r="J324" s="18"/>
      <c r="K324" s="18"/>
      <c r="L324" s="18"/>
      <c r="M324" s="18"/>
      <c r="N324" s="18"/>
      <c r="O324" s="18"/>
      <c r="P324" s="17"/>
      <c r="Q324" s="17"/>
    </row>
    <row r="325" spans="1:17">
      <c r="A325" s="35">
        <f t="shared" si="20"/>
        <v>2019</v>
      </c>
      <c r="B325" s="19" t="str">
        <f t="shared" si="19"/>
        <v>Mercredi</v>
      </c>
      <c r="C325" s="16">
        <f t="shared" si="22"/>
        <v>42327</v>
      </c>
      <c r="D325" s="15">
        <f t="shared" si="21"/>
        <v>0</v>
      </c>
      <c r="E325" s="24">
        <f>IF(COUNTIF(Données!F335:F347,C325)&gt;=1,0,VLOOKUP(B325,Horaires,2,0))</f>
        <v>0.32291666666666669</v>
      </c>
      <c r="F325" s="17"/>
      <c r="G325" s="17"/>
      <c r="H325" s="18"/>
      <c r="I325" s="17"/>
      <c r="J325" s="18"/>
      <c r="K325" s="18"/>
      <c r="L325" s="18"/>
      <c r="M325" s="18"/>
      <c r="N325" s="18"/>
      <c r="O325" s="18"/>
      <c r="P325" s="17"/>
      <c r="Q325" s="17"/>
    </row>
    <row r="326" spans="1:17">
      <c r="A326" s="35">
        <f t="shared" si="20"/>
        <v>2019</v>
      </c>
      <c r="B326" s="19" t="str">
        <f t="shared" si="19"/>
        <v>Jeudi</v>
      </c>
      <c r="C326" s="16">
        <f t="shared" si="22"/>
        <v>42328</v>
      </c>
      <c r="D326" s="15">
        <f t="shared" si="21"/>
        <v>0</v>
      </c>
      <c r="E326" s="24">
        <f>IF(COUNTIF(Données!F336:F348,C326)&gt;=1,0,VLOOKUP(B326,Horaires,2,0))</f>
        <v>0.32291666666666669</v>
      </c>
      <c r="F326" s="17"/>
      <c r="G326" s="17"/>
      <c r="H326" s="18"/>
      <c r="I326" s="17"/>
      <c r="J326" s="18"/>
      <c r="K326" s="18"/>
      <c r="L326" s="18"/>
      <c r="M326" s="18"/>
      <c r="N326" s="18"/>
      <c r="O326" s="18"/>
      <c r="P326" s="17"/>
      <c r="Q326" s="17"/>
    </row>
    <row r="327" spans="1:17">
      <c r="A327" s="35">
        <f t="shared" si="20"/>
        <v>2019</v>
      </c>
      <c r="B327" s="19" t="str">
        <f t="shared" ref="B327:B366" si="23">CHOOSE(WEEKDAY(C327),"Dimanche","Lundi","Mardi","Mercredi","Jeudi","Vendredi","Samedi")</f>
        <v>Vendredi</v>
      </c>
      <c r="C327" s="16">
        <f t="shared" si="22"/>
        <v>42329</v>
      </c>
      <c r="D327" s="15">
        <f t="shared" si="21"/>
        <v>0</v>
      </c>
      <c r="E327" s="24">
        <f>IF(COUNTIF(Données!F337:F349,C327)&gt;=1,0,VLOOKUP(B327,Horaires,2,0))</f>
        <v>0.16666666666666666</v>
      </c>
      <c r="F327" s="17"/>
      <c r="G327" s="17"/>
      <c r="H327" s="18"/>
      <c r="I327" s="17"/>
      <c r="J327" s="18"/>
      <c r="K327" s="18"/>
      <c r="L327" s="18"/>
      <c r="M327" s="18"/>
      <c r="N327" s="18"/>
      <c r="O327" s="18"/>
      <c r="P327" s="17"/>
      <c r="Q327" s="17"/>
    </row>
    <row r="328" spans="1:17">
      <c r="A328" s="35">
        <f t="shared" si="20"/>
        <v>2019</v>
      </c>
      <c r="B328" s="19" t="str">
        <f t="shared" si="23"/>
        <v>Samedi</v>
      </c>
      <c r="C328" s="16">
        <f t="shared" si="22"/>
        <v>42330</v>
      </c>
      <c r="D328" s="15">
        <f t="shared" si="21"/>
        <v>0</v>
      </c>
      <c r="E328" s="24">
        <f>IF(COUNTIF(Données!F338:F350,C328)&gt;=1,0,VLOOKUP(B328,Horaires,2,0))</f>
        <v>0</v>
      </c>
      <c r="F328" s="17"/>
      <c r="G328" s="17"/>
      <c r="H328" s="18"/>
      <c r="I328" s="17"/>
      <c r="J328" s="18"/>
      <c r="K328" s="18"/>
      <c r="L328" s="18"/>
      <c r="M328" s="18"/>
      <c r="N328" s="18"/>
      <c r="O328" s="18"/>
      <c r="P328" s="17"/>
      <c r="Q328" s="17"/>
    </row>
    <row r="329" spans="1:17">
      <c r="A329" s="35">
        <f t="shared" si="20"/>
        <v>2019</v>
      </c>
      <c r="B329" s="19" t="str">
        <f t="shared" si="23"/>
        <v>Dimanche</v>
      </c>
      <c r="C329" s="16">
        <f t="shared" si="22"/>
        <v>42331</v>
      </c>
      <c r="D329" s="15">
        <f t="shared" si="21"/>
        <v>0</v>
      </c>
      <c r="E329" s="24">
        <f>IF(COUNTIF(Données!F339:F351,C329)&gt;=1,0,VLOOKUP(B329,Horaires,2,0))</f>
        <v>0</v>
      </c>
      <c r="F329" s="17"/>
      <c r="G329" s="17"/>
      <c r="H329" s="18"/>
      <c r="I329" s="17"/>
      <c r="J329" s="18"/>
      <c r="K329" s="18"/>
      <c r="L329" s="18"/>
      <c r="M329" s="18"/>
      <c r="N329" s="18"/>
      <c r="O329" s="18"/>
      <c r="P329" s="17"/>
      <c r="Q329" s="17"/>
    </row>
    <row r="330" spans="1:17">
      <c r="A330" s="35">
        <f t="shared" si="20"/>
        <v>2019</v>
      </c>
      <c r="B330" s="19" t="str">
        <f t="shared" si="23"/>
        <v>Lundi</v>
      </c>
      <c r="C330" s="16">
        <f t="shared" si="22"/>
        <v>42332</v>
      </c>
      <c r="D330" s="15">
        <f t="shared" si="21"/>
        <v>0</v>
      </c>
      <c r="E330" s="24">
        <f>IF(COUNTIF(Données!F340:F352,C330)&gt;=1,0,VLOOKUP(B330,Horaires,2,0))</f>
        <v>0.32291666666666669</v>
      </c>
      <c r="F330" s="17"/>
      <c r="G330" s="17"/>
      <c r="H330" s="18"/>
      <c r="I330" s="17"/>
      <c r="J330" s="18"/>
      <c r="K330" s="18"/>
      <c r="L330" s="18"/>
      <c r="M330" s="18"/>
      <c r="N330" s="18"/>
      <c r="O330" s="18"/>
      <c r="P330" s="17"/>
      <c r="Q330" s="17"/>
    </row>
    <row r="331" spans="1:17">
      <c r="A331" s="35">
        <f t="shared" si="20"/>
        <v>2019</v>
      </c>
      <c r="B331" s="19" t="str">
        <f t="shared" si="23"/>
        <v>Mardi</v>
      </c>
      <c r="C331" s="16">
        <f t="shared" si="22"/>
        <v>42333</v>
      </c>
      <c r="D331" s="15">
        <f t="shared" si="21"/>
        <v>0</v>
      </c>
      <c r="E331" s="24">
        <f>IF(COUNTIF(Données!F341:F353,C331)&gt;=1,0,VLOOKUP(B331,Horaires,2,0))</f>
        <v>0.32291666666666669</v>
      </c>
      <c r="F331" s="17"/>
      <c r="G331" s="17"/>
      <c r="H331" s="18"/>
      <c r="I331" s="17"/>
      <c r="J331" s="18"/>
      <c r="K331" s="18"/>
      <c r="L331" s="18"/>
      <c r="M331" s="18"/>
      <c r="N331" s="18"/>
      <c r="O331" s="18"/>
      <c r="P331" s="17"/>
      <c r="Q331" s="17"/>
    </row>
    <row r="332" spans="1:17">
      <c r="A332" s="35">
        <f t="shared" si="20"/>
        <v>2019</v>
      </c>
      <c r="B332" s="19" t="str">
        <f t="shared" si="23"/>
        <v>Mercredi</v>
      </c>
      <c r="C332" s="16">
        <f t="shared" si="22"/>
        <v>42334</v>
      </c>
      <c r="D332" s="15">
        <f t="shared" si="21"/>
        <v>0</v>
      </c>
      <c r="E332" s="24">
        <f>IF(COUNTIF(Données!F342:F354,C332)&gt;=1,0,VLOOKUP(B332,Horaires,2,0))</f>
        <v>0.32291666666666669</v>
      </c>
      <c r="F332" s="17"/>
      <c r="G332" s="17"/>
      <c r="H332" s="18"/>
      <c r="I332" s="17"/>
      <c r="J332" s="18"/>
      <c r="K332" s="18"/>
      <c r="L332" s="18"/>
      <c r="M332" s="18"/>
      <c r="N332" s="18"/>
      <c r="O332" s="18"/>
      <c r="P332" s="17"/>
      <c r="Q332" s="17"/>
    </row>
    <row r="333" spans="1:17">
      <c r="A333" s="35">
        <f t="shared" si="20"/>
        <v>2019</v>
      </c>
      <c r="B333" s="19" t="str">
        <f t="shared" si="23"/>
        <v>Jeudi</v>
      </c>
      <c r="C333" s="16">
        <f t="shared" si="22"/>
        <v>42335</v>
      </c>
      <c r="D333" s="15">
        <f t="shared" si="21"/>
        <v>0</v>
      </c>
      <c r="E333" s="24">
        <f>IF(COUNTIF(Données!F343:F355,C333)&gt;=1,0,VLOOKUP(B333,Horaires,2,0))</f>
        <v>0.32291666666666669</v>
      </c>
      <c r="F333" s="17"/>
      <c r="G333" s="17"/>
      <c r="H333" s="18"/>
      <c r="I333" s="17"/>
      <c r="J333" s="18"/>
      <c r="K333" s="18"/>
      <c r="L333" s="18"/>
      <c r="M333" s="18"/>
      <c r="N333" s="18"/>
      <c r="O333" s="18"/>
      <c r="P333" s="17"/>
      <c r="Q333" s="17"/>
    </row>
    <row r="334" spans="1:17">
      <c r="A334" s="35">
        <f t="shared" si="20"/>
        <v>2019</v>
      </c>
      <c r="B334" s="19" t="str">
        <f t="shared" si="23"/>
        <v>Vendredi</v>
      </c>
      <c r="C334" s="16">
        <f t="shared" si="22"/>
        <v>42336</v>
      </c>
      <c r="D334" s="15">
        <f t="shared" si="21"/>
        <v>0</v>
      </c>
      <c r="E334" s="24">
        <f>IF(COUNTIF(Données!F344:F356,C334)&gt;=1,0,VLOOKUP(B334,Horaires,2,0))</f>
        <v>0.16666666666666666</v>
      </c>
      <c r="F334" s="17"/>
      <c r="G334" s="17"/>
      <c r="H334" s="18"/>
      <c r="I334" s="17"/>
      <c r="J334" s="18"/>
      <c r="K334" s="18"/>
      <c r="L334" s="18"/>
      <c r="M334" s="18"/>
      <c r="N334" s="18"/>
      <c r="O334" s="18"/>
      <c r="P334" s="17"/>
      <c r="Q334" s="17"/>
    </row>
    <row r="335" spans="1:17">
      <c r="A335" s="35">
        <f t="shared" si="20"/>
        <v>2019</v>
      </c>
      <c r="B335" s="19" t="str">
        <f t="shared" si="23"/>
        <v>Samedi</v>
      </c>
      <c r="C335" s="16">
        <f t="shared" si="22"/>
        <v>42337</v>
      </c>
      <c r="D335" s="15">
        <f t="shared" si="21"/>
        <v>0</v>
      </c>
      <c r="E335" s="24">
        <f>IF(COUNTIF(Données!F345:F357,C335)&gt;=1,0,VLOOKUP(B335,Horaires,2,0))</f>
        <v>0</v>
      </c>
      <c r="F335" s="17"/>
      <c r="G335" s="17"/>
      <c r="H335" s="18"/>
      <c r="I335" s="17"/>
      <c r="J335" s="18"/>
      <c r="K335" s="18"/>
      <c r="L335" s="18"/>
      <c r="M335" s="18"/>
      <c r="N335" s="18"/>
      <c r="O335" s="18"/>
      <c r="P335" s="17"/>
      <c r="Q335" s="17"/>
    </row>
    <row r="336" spans="1:17">
      <c r="A336" s="35">
        <f t="shared" si="20"/>
        <v>2019</v>
      </c>
      <c r="B336" s="19" t="str">
        <f t="shared" si="23"/>
        <v>Dimanche</v>
      </c>
      <c r="C336" s="16">
        <f t="shared" si="22"/>
        <v>42338</v>
      </c>
      <c r="D336" s="15">
        <f t="shared" si="21"/>
        <v>0</v>
      </c>
      <c r="E336" s="24">
        <f>IF(COUNTIF(Données!F346:F358,C336)&gt;=1,0,VLOOKUP(B336,Horaires,2,0))</f>
        <v>0</v>
      </c>
      <c r="F336" s="17"/>
      <c r="G336" s="17"/>
      <c r="H336" s="18"/>
      <c r="I336" s="17"/>
      <c r="J336" s="18"/>
      <c r="K336" s="18"/>
      <c r="L336" s="18"/>
      <c r="M336" s="18"/>
      <c r="N336" s="18"/>
      <c r="O336" s="18"/>
      <c r="P336" s="17"/>
      <c r="Q336" s="17"/>
    </row>
    <row r="337" spans="1:17">
      <c r="A337" s="35">
        <f t="shared" si="20"/>
        <v>2019</v>
      </c>
      <c r="B337" s="19" t="str">
        <f t="shared" si="23"/>
        <v>Lundi</v>
      </c>
      <c r="C337" s="16">
        <f t="shared" si="22"/>
        <v>42339</v>
      </c>
      <c r="D337" s="15">
        <f t="shared" si="21"/>
        <v>0</v>
      </c>
      <c r="E337" s="24">
        <f>IF(COUNTIF(Données!F347:F359,C337)&gt;=1,0,VLOOKUP(B337,Horaires,2,0))</f>
        <v>0.32291666666666669</v>
      </c>
      <c r="F337" s="17"/>
      <c r="G337" s="17"/>
      <c r="H337" s="18"/>
      <c r="I337" s="17"/>
      <c r="J337" s="18"/>
      <c r="K337" s="18"/>
      <c r="L337" s="18"/>
      <c r="M337" s="18"/>
      <c r="N337" s="18"/>
      <c r="O337" s="18"/>
      <c r="P337" s="17"/>
      <c r="Q337" s="17"/>
    </row>
    <row r="338" spans="1:17">
      <c r="A338" s="35">
        <f t="shared" si="20"/>
        <v>2019</v>
      </c>
      <c r="B338" s="19" t="str">
        <f t="shared" si="23"/>
        <v>Mardi</v>
      </c>
      <c r="C338" s="16">
        <f t="shared" si="22"/>
        <v>42340</v>
      </c>
      <c r="D338" s="15">
        <f t="shared" si="21"/>
        <v>0</v>
      </c>
      <c r="E338" s="24">
        <f>IF(COUNTIF(Données!F348:F360,C338)&gt;=1,0,VLOOKUP(B338,Horaires,2,0))</f>
        <v>0.32291666666666669</v>
      </c>
      <c r="F338" s="17"/>
      <c r="G338" s="17"/>
      <c r="H338" s="18"/>
      <c r="I338" s="17"/>
      <c r="J338" s="18"/>
      <c r="K338" s="18"/>
      <c r="L338" s="18"/>
      <c r="M338" s="18"/>
      <c r="N338" s="18"/>
      <c r="O338" s="18"/>
      <c r="P338" s="17"/>
      <c r="Q338" s="17"/>
    </row>
    <row r="339" spans="1:17">
      <c r="A339" s="35">
        <f t="shared" si="20"/>
        <v>2019</v>
      </c>
      <c r="B339" s="19" t="str">
        <f t="shared" si="23"/>
        <v>Mercredi</v>
      </c>
      <c r="C339" s="16">
        <f t="shared" si="22"/>
        <v>42341</v>
      </c>
      <c r="D339" s="15">
        <f t="shared" si="21"/>
        <v>0</v>
      </c>
      <c r="E339" s="24">
        <f>IF(COUNTIF(Données!F349:F361,C339)&gt;=1,0,VLOOKUP(B339,Horaires,2,0))</f>
        <v>0.32291666666666669</v>
      </c>
      <c r="F339" s="17"/>
      <c r="G339" s="17"/>
      <c r="H339" s="18"/>
      <c r="I339" s="17"/>
      <c r="J339" s="18"/>
      <c r="K339" s="18"/>
      <c r="L339" s="18"/>
      <c r="M339" s="18"/>
      <c r="N339" s="18"/>
      <c r="O339" s="18"/>
      <c r="P339" s="17"/>
      <c r="Q339" s="17"/>
    </row>
    <row r="340" spans="1:17">
      <c r="A340" s="35">
        <f t="shared" si="20"/>
        <v>2019</v>
      </c>
      <c r="B340" s="19" t="str">
        <f t="shared" si="23"/>
        <v>Jeudi</v>
      </c>
      <c r="C340" s="16">
        <f t="shared" si="22"/>
        <v>42342</v>
      </c>
      <c r="D340" s="15">
        <f t="shared" si="21"/>
        <v>0</v>
      </c>
      <c r="E340" s="24">
        <f>IF(COUNTIF(Données!F350:F362,C340)&gt;=1,0,VLOOKUP(B340,Horaires,2,0))</f>
        <v>0.32291666666666669</v>
      </c>
      <c r="F340" s="17"/>
      <c r="G340" s="17"/>
      <c r="H340" s="18"/>
      <c r="I340" s="17"/>
      <c r="J340" s="18"/>
      <c r="K340" s="18"/>
      <c r="L340" s="18"/>
      <c r="M340" s="18"/>
      <c r="N340" s="18"/>
      <c r="O340" s="18"/>
      <c r="P340" s="17"/>
      <c r="Q340" s="17"/>
    </row>
    <row r="341" spans="1:17">
      <c r="A341" s="35">
        <f t="shared" si="20"/>
        <v>2019</v>
      </c>
      <c r="B341" s="19" t="str">
        <f t="shared" si="23"/>
        <v>Vendredi</v>
      </c>
      <c r="C341" s="16">
        <f t="shared" si="22"/>
        <v>42343</v>
      </c>
      <c r="D341" s="15">
        <f t="shared" si="21"/>
        <v>0</v>
      </c>
      <c r="E341" s="24">
        <f>IF(COUNTIF(Données!F351:F363,C341)&gt;=1,0,VLOOKUP(B341,Horaires,2,0))</f>
        <v>0.16666666666666666</v>
      </c>
      <c r="F341" s="17"/>
      <c r="G341" s="17"/>
      <c r="H341" s="18"/>
      <c r="I341" s="17"/>
      <c r="J341" s="18"/>
      <c r="K341" s="18"/>
      <c r="L341" s="18"/>
      <c r="M341" s="18"/>
      <c r="N341" s="18"/>
      <c r="O341" s="18"/>
      <c r="P341" s="17"/>
      <c r="Q341" s="17"/>
    </row>
    <row r="342" spans="1:17">
      <c r="A342" s="35">
        <f t="shared" si="20"/>
        <v>2019</v>
      </c>
      <c r="B342" s="19" t="str">
        <f t="shared" si="23"/>
        <v>Samedi</v>
      </c>
      <c r="C342" s="16">
        <f t="shared" si="22"/>
        <v>42344</v>
      </c>
      <c r="D342" s="15">
        <f t="shared" si="21"/>
        <v>0</v>
      </c>
      <c r="E342" s="24">
        <f>IF(COUNTIF(Données!F352:F364,C342)&gt;=1,0,VLOOKUP(B342,Horaires,2,0))</f>
        <v>0</v>
      </c>
      <c r="F342" s="17"/>
      <c r="G342" s="17"/>
      <c r="H342" s="18"/>
      <c r="I342" s="17"/>
      <c r="J342" s="18"/>
      <c r="K342" s="18"/>
      <c r="L342" s="18"/>
      <c r="M342" s="18"/>
      <c r="N342" s="18"/>
      <c r="O342" s="18"/>
      <c r="P342" s="17"/>
      <c r="Q342" s="17"/>
    </row>
    <row r="343" spans="1:17">
      <c r="A343" s="35">
        <f t="shared" si="20"/>
        <v>2019</v>
      </c>
      <c r="B343" s="19" t="str">
        <f t="shared" si="23"/>
        <v>Dimanche</v>
      </c>
      <c r="C343" s="16">
        <f t="shared" si="22"/>
        <v>42345</v>
      </c>
      <c r="D343" s="15">
        <f t="shared" si="21"/>
        <v>0</v>
      </c>
      <c r="E343" s="24">
        <f>IF(COUNTIF(Données!F353:F365,C343)&gt;=1,0,VLOOKUP(B343,Horaires,2,0))</f>
        <v>0</v>
      </c>
      <c r="F343" s="17"/>
      <c r="G343" s="17"/>
      <c r="H343" s="18"/>
      <c r="I343" s="17"/>
      <c r="J343" s="18"/>
      <c r="K343" s="18"/>
      <c r="L343" s="18"/>
      <c r="M343" s="18"/>
      <c r="N343" s="18"/>
      <c r="O343" s="18"/>
      <c r="P343" s="17"/>
      <c r="Q343" s="17"/>
    </row>
    <row r="344" spans="1:17">
      <c r="A344" s="35">
        <f t="shared" si="20"/>
        <v>2019</v>
      </c>
      <c r="B344" s="19" t="str">
        <f t="shared" si="23"/>
        <v>Lundi</v>
      </c>
      <c r="C344" s="16">
        <f t="shared" si="22"/>
        <v>42346</v>
      </c>
      <c r="D344" s="15">
        <f t="shared" si="21"/>
        <v>0</v>
      </c>
      <c r="E344" s="24">
        <f>IF(COUNTIF(Données!F354:F366,C344)&gt;=1,0,VLOOKUP(B344,Horaires,2,0))</f>
        <v>0.32291666666666669</v>
      </c>
      <c r="F344" s="17"/>
      <c r="G344" s="17"/>
      <c r="H344" s="18"/>
      <c r="I344" s="17"/>
      <c r="J344" s="18"/>
      <c r="K344" s="18"/>
      <c r="L344" s="18"/>
      <c r="M344" s="18"/>
      <c r="N344" s="18"/>
      <c r="O344" s="18"/>
      <c r="P344" s="17"/>
      <c r="Q344" s="17"/>
    </row>
    <row r="345" spans="1:17">
      <c r="A345" s="35">
        <f t="shared" si="20"/>
        <v>2019</v>
      </c>
      <c r="B345" s="19" t="str">
        <f t="shared" si="23"/>
        <v>Mardi</v>
      </c>
      <c r="C345" s="16">
        <f t="shared" si="22"/>
        <v>42347</v>
      </c>
      <c r="D345" s="15">
        <f t="shared" si="21"/>
        <v>0</v>
      </c>
      <c r="E345" s="24">
        <f>IF(COUNTIF(Données!F355:F367,C345)&gt;=1,0,VLOOKUP(B345,Horaires,2,0))</f>
        <v>0.32291666666666669</v>
      </c>
      <c r="F345" s="17"/>
      <c r="G345" s="17"/>
      <c r="H345" s="18"/>
      <c r="I345" s="17"/>
      <c r="J345" s="18"/>
      <c r="K345" s="18"/>
      <c r="L345" s="18"/>
      <c r="M345" s="18"/>
      <c r="N345" s="18"/>
      <c r="O345" s="18"/>
      <c r="P345" s="17"/>
      <c r="Q345" s="17"/>
    </row>
    <row r="346" spans="1:17">
      <c r="A346" s="35">
        <f t="shared" si="20"/>
        <v>2019</v>
      </c>
      <c r="B346" s="19" t="str">
        <f t="shared" si="23"/>
        <v>Mercredi</v>
      </c>
      <c r="C346" s="16">
        <f t="shared" si="22"/>
        <v>42348</v>
      </c>
      <c r="D346" s="15">
        <f t="shared" si="21"/>
        <v>0</v>
      </c>
      <c r="E346" s="24">
        <f>IF(COUNTIF(Données!F356:F368,C346)&gt;=1,0,VLOOKUP(B346,Horaires,2,0))</f>
        <v>0.32291666666666669</v>
      </c>
      <c r="F346" s="17"/>
      <c r="G346" s="17"/>
      <c r="H346" s="18"/>
      <c r="I346" s="17"/>
      <c r="J346" s="18"/>
      <c r="K346" s="18"/>
      <c r="L346" s="18"/>
      <c r="M346" s="18"/>
      <c r="N346" s="18"/>
      <c r="O346" s="18"/>
      <c r="P346" s="17"/>
      <c r="Q346" s="17"/>
    </row>
    <row r="347" spans="1:17">
      <c r="A347" s="35">
        <f t="shared" si="20"/>
        <v>2019</v>
      </c>
      <c r="B347" s="19" t="str">
        <f t="shared" si="23"/>
        <v>Jeudi</v>
      </c>
      <c r="C347" s="16">
        <f t="shared" si="22"/>
        <v>42349</v>
      </c>
      <c r="D347" s="15">
        <f t="shared" si="21"/>
        <v>0</v>
      </c>
      <c r="E347" s="24">
        <f>IF(COUNTIF(Données!F357:F369,C347)&gt;=1,0,VLOOKUP(B347,Horaires,2,0))</f>
        <v>0.32291666666666669</v>
      </c>
      <c r="F347" s="17"/>
      <c r="G347" s="17"/>
      <c r="H347" s="18"/>
      <c r="I347" s="17"/>
      <c r="J347" s="18"/>
      <c r="K347" s="18"/>
      <c r="L347" s="18"/>
      <c r="M347" s="18"/>
      <c r="N347" s="18"/>
      <c r="O347" s="18"/>
      <c r="P347" s="17"/>
      <c r="Q347" s="17"/>
    </row>
    <row r="348" spans="1:17">
      <c r="A348" s="35">
        <f t="shared" si="20"/>
        <v>2019</v>
      </c>
      <c r="B348" s="19" t="str">
        <f t="shared" si="23"/>
        <v>Vendredi</v>
      </c>
      <c r="C348" s="16">
        <f t="shared" si="22"/>
        <v>42350</v>
      </c>
      <c r="D348" s="15">
        <f t="shared" si="21"/>
        <v>0</v>
      </c>
      <c r="E348" s="24">
        <f>IF(COUNTIF(Données!F358:F370,C348)&gt;=1,0,VLOOKUP(B348,Horaires,2,0))</f>
        <v>0.16666666666666666</v>
      </c>
      <c r="F348" s="17"/>
      <c r="G348" s="17"/>
      <c r="H348" s="18"/>
      <c r="I348" s="17"/>
      <c r="J348" s="18"/>
      <c r="K348" s="18"/>
      <c r="L348" s="18"/>
      <c r="M348" s="18"/>
      <c r="N348" s="18"/>
      <c r="O348" s="18"/>
      <c r="P348" s="17"/>
      <c r="Q348" s="17"/>
    </row>
    <row r="349" spans="1:17">
      <c r="A349" s="35">
        <f t="shared" si="20"/>
        <v>2019</v>
      </c>
      <c r="B349" s="19" t="str">
        <f t="shared" si="23"/>
        <v>Samedi</v>
      </c>
      <c r="C349" s="16">
        <f t="shared" si="22"/>
        <v>42351</v>
      </c>
      <c r="D349" s="15">
        <f t="shared" si="21"/>
        <v>0</v>
      </c>
      <c r="E349" s="24">
        <f>IF(COUNTIF(Données!F359:F371,C349)&gt;=1,0,VLOOKUP(B349,Horaires,2,0))</f>
        <v>0</v>
      </c>
      <c r="F349" s="17"/>
      <c r="G349" s="17"/>
      <c r="H349" s="18"/>
      <c r="I349" s="17"/>
      <c r="J349" s="18"/>
      <c r="K349" s="18"/>
      <c r="L349" s="18"/>
      <c r="M349" s="18"/>
      <c r="N349" s="18"/>
      <c r="O349" s="18"/>
      <c r="P349" s="17"/>
      <c r="Q349" s="17"/>
    </row>
    <row r="350" spans="1:17">
      <c r="A350" s="35">
        <f t="shared" si="20"/>
        <v>2019</v>
      </c>
      <c r="B350" s="19" t="str">
        <f t="shared" si="23"/>
        <v>Dimanche</v>
      </c>
      <c r="C350" s="16">
        <f t="shared" si="22"/>
        <v>42352</v>
      </c>
      <c r="D350" s="15">
        <f t="shared" si="21"/>
        <v>0</v>
      </c>
      <c r="E350" s="24">
        <f>IF(COUNTIF(Données!F360:F372,C350)&gt;=1,0,VLOOKUP(B350,Horaires,2,0))</f>
        <v>0</v>
      </c>
      <c r="F350" s="17"/>
      <c r="G350" s="17"/>
      <c r="H350" s="18"/>
      <c r="I350" s="17"/>
      <c r="J350" s="18"/>
      <c r="K350" s="18"/>
      <c r="L350" s="18"/>
      <c r="M350" s="18"/>
      <c r="N350" s="18"/>
      <c r="O350" s="18"/>
      <c r="P350" s="17"/>
      <c r="Q350" s="17"/>
    </row>
    <row r="351" spans="1:17">
      <c r="A351" s="35">
        <f t="shared" si="20"/>
        <v>2019</v>
      </c>
      <c r="B351" s="19" t="str">
        <f t="shared" si="23"/>
        <v>Lundi</v>
      </c>
      <c r="C351" s="16">
        <f t="shared" si="22"/>
        <v>42353</v>
      </c>
      <c r="D351" s="15">
        <f t="shared" si="21"/>
        <v>0</v>
      </c>
      <c r="E351" s="24">
        <f>IF(COUNTIF(Données!F361:F373,C351)&gt;=1,0,VLOOKUP(B351,Horaires,2,0))</f>
        <v>0.32291666666666669</v>
      </c>
      <c r="F351" s="17"/>
      <c r="G351" s="17"/>
      <c r="H351" s="18"/>
      <c r="I351" s="17"/>
      <c r="J351" s="18"/>
      <c r="K351" s="18"/>
      <c r="L351" s="18"/>
      <c r="M351" s="18"/>
      <c r="N351" s="18"/>
      <c r="O351" s="18"/>
      <c r="P351" s="17"/>
      <c r="Q351" s="17"/>
    </row>
    <row r="352" spans="1:17">
      <c r="A352" s="35">
        <f t="shared" si="20"/>
        <v>2019</v>
      </c>
      <c r="B352" s="19" t="str">
        <f t="shared" si="23"/>
        <v>Mardi</v>
      </c>
      <c r="C352" s="16">
        <f t="shared" si="22"/>
        <v>42354</v>
      </c>
      <c r="D352" s="15">
        <f t="shared" si="21"/>
        <v>0</v>
      </c>
      <c r="E352" s="24">
        <f>IF(COUNTIF(Données!F362:F374,C352)&gt;=1,0,VLOOKUP(B352,Horaires,2,0))</f>
        <v>0.32291666666666669</v>
      </c>
      <c r="F352" s="17"/>
      <c r="G352" s="17"/>
      <c r="H352" s="18"/>
      <c r="I352" s="17"/>
      <c r="J352" s="18"/>
      <c r="K352" s="18"/>
      <c r="L352" s="18"/>
      <c r="M352" s="18"/>
      <c r="N352" s="18"/>
      <c r="O352" s="18"/>
      <c r="P352" s="17"/>
      <c r="Q352" s="17"/>
    </row>
    <row r="353" spans="1:17">
      <c r="A353" s="35">
        <f t="shared" si="20"/>
        <v>2019</v>
      </c>
      <c r="B353" s="19" t="str">
        <f t="shared" si="23"/>
        <v>Mercredi</v>
      </c>
      <c r="C353" s="16">
        <f t="shared" si="22"/>
        <v>42355</v>
      </c>
      <c r="D353" s="15">
        <f t="shared" si="21"/>
        <v>0</v>
      </c>
      <c r="E353" s="24">
        <f>IF(COUNTIF(Données!F363:F375,C353)&gt;=1,0,VLOOKUP(B353,Horaires,2,0))</f>
        <v>0.32291666666666669</v>
      </c>
      <c r="F353" s="17"/>
      <c r="G353" s="17"/>
      <c r="H353" s="18"/>
      <c r="I353" s="17"/>
      <c r="J353" s="18"/>
      <c r="K353" s="18"/>
      <c r="L353" s="18"/>
      <c r="M353" s="18"/>
      <c r="N353" s="18"/>
      <c r="O353" s="18"/>
      <c r="P353" s="17"/>
      <c r="Q353" s="17"/>
    </row>
    <row r="354" spans="1:17">
      <c r="A354" s="35">
        <f t="shared" si="20"/>
        <v>2019</v>
      </c>
      <c r="B354" s="19" t="str">
        <f t="shared" si="23"/>
        <v>Jeudi</v>
      </c>
      <c r="C354" s="16">
        <f t="shared" si="22"/>
        <v>42356</v>
      </c>
      <c r="D354" s="15">
        <f t="shared" si="21"/>
        <v>0</v>
      </c>
      <c r="E354" s="24">
        <f>IF(COUNTIF(Données!F364:F376,C354)&gt;=1,0,VLOOKUP(B354,Horaires,2,0))</f>
        <v>0.32291666666666669</v>
      </c>
      <c r="F354" s="17"/>
      <c r="G354" s="17"/>
      <c r="H354" s="18"/>
      <c r="I354" s="17"/>
      <c r="J354" s="18"/>
      <c r="K354" s="18"/>
      <c r="L354" s="18"/>
      <c r="M354" s="18"/>
      <c r="N354" s="18"/>
      <c r="O354" s="18"/>
      <c r="P354" s="17"/>
      <c r="Q354" s="17"/>
    </row>
    <row r="355" spans="1:17">
      <c r="A355" s="35">
        <f t="shared" si="20"/>
        <v>2019</v>
      </c>
      <c r="B355" s="19" t="str">
        <f t="shared" si="23"/>
        <v>Vendredi</v>
      </c>
      <c r="C355" s="16">
        <f t="shared" si="22"/>
        <v>42357</v>
      </c>
      <c r="D355" s="15">
        <f t="shared" si="21"/>
        <v>0</v>
      </c>
      <c r="E355" s="24">
        <f>IF(COUNTIF(Données!F365:F377,C355)&gt;=1,0,VLOOKUP(B355,Horaires,2,0))</f>
        <v>0.16666666666666666</v>
      </c>
      <c r="F355" s="17"/>
      <c r="G355" s="17"/>
      <c r="H355" s="18"/>
      <c r="I355" s="17"/>
      <c r="J355" s="18"/>
      <c r="K355" s="18"/>
      <c r="L355" s="18"/>
      <c r="M355" s="18"/>
      <c r="N355" s="18"/>
      <c r="O355" s="18"/>
      <c r="P355" s="17"/>
      <c r="Q355" s="17"/>
    </row>
    <row r="356" spans="1:17">
      <c r="A356" s="35">
        <f t="shared" si="20"/>
        <v>2019</v>
      </c>
      <c r="B356" s="19" t="str">
        <f t="shared" si="23"/>
        <v>Samedi</v>
      </c>
      <c r="C356" s="16">
        <f t="shared" si="22"/>
        <v>42358</v>
      </c>
      <c r="D356" s="15">
        <f t="shared" si="21"/>
        <v>0</v>
      </c>
      <c r="E356" s="24">
        <f>IF(COUNTIF(Données!F366:F378,C356)&gt;=1,0,VLOOKUP(B356,Horaires,2,0))</f>
        <v>0</v>
      </c>
      <c r="F356" s="17"/>
      <c r="G356" s="17"/>
      <c r="H356" s="18"/>
      <c r="I356" s="17"/>
      <c r="J356" s="18"/>
      <c r="K356" s="18"/>
      <c r="L356" s="18"/>
      <c r="M356" s="18"/>
      <c r="N356" s="18"/>
      <c r="O356" s="18"/>
      <c r="P356" s="17"/>
      <c r="Q356" s="17"/>
    </row>
    <row r="357" spans="1:17">
      <c r="A357" s="35">
        <f t="shared" si="20"/>
        <v>2019</v>
      </c>
      <c r="B357" s="19" t="str">
        <f t="shared" si="23"/>
        <v>Dimanche</v>
      </c>
      <c r="C357" s="16">
        <f t="shared" si="22"/>
        <v>42359</v>
      </c>
      <c r="D357" s="15">
        <f t="shared" si="21"/>
        <v>0</v>
      </c>
      <c r="E357" s="24">
        <f>IF(COUNTIF(Données!F367:F379,C357)&gt;=1,0,VLOOKUP(B357,Horaires,2,0))</f>
        <v>0</v>
      </c>
      <c r="F357" s="17"/>
      <c r="G357" s="17"/>
      <c r="H357" s="18"/>
      <c r="I357" s="17"/>
      <c r="J357" s="18"/>
      <c r="K357" s="18"/>
      <c r="L357" s="18"/>
      <c r="M357" s="18"/>
      <c r="N357" s="18"/>
      <c r="O357" s="18"/>
      <c r="P357" s="17"/>
      <c r="Q357" s="17"/>
    </row>
    <row r="358" spans="1:17">
      <c r="A358" s="35">
        <f t="shared" si="20"/>
        <v>2019</v>
      </c>
      <c r="B358" s="19" t="str">
        <f t="shared" si="23"/>
        <v>Lundi</v>
      </c>
      <c r="C358" s="16">
        <f t="shared" si="22"/>
        <v>42360</v>
      </c>
      <c r="D358" s="15">
        <f t="shared" si="21"/>
        <v>0</v>
      </c>
      <c r="E358" s="24">
        <f>IF(COUNTIF(Données!F368:F380,C358)&gt;=1,0,VLOOKUP(B358,Horaires,2,0))</f>
        <v>0.32291666666666669</v>
      </c>
      <c r="F358" s="17"/>
      <c r="G358" s="17"/>
      <c r="H358" s="18"/>
      <c r="I358" s="17"/>
      <c r="J358" s="18"/>
      <c r="K358" s="18"/>
      <c r="L358" s="18"/>
      <c r="M358" s="18"/>
      <c r="N358" s="18"/>
      <c r="O358" s="18"/>
      <c r="P358" s="17"/>
      <c r="Q358" s="17"/>
    </row>
    <row r="359" spans="1:17">
      <c r="A359" s="35">
        <f t="shared" si="20"/>
        <v>2019</v>
      </c>
      <c r="B359" s="19" t="str">
        <f t="shared" si="23"/>
        <v>Mardi</v>
      </c>
      <c r="C359" s="16">
        <f t="shared" si="22"/>
        <v>42361</v>
      </c>
      <c r="D359" s="15">
        <f t="shared" si="21"/>
        <v>0</v>
      </c>
      <c r="E359" s="24">
        <f>IF(COUNTIF(Données!F369:F381,C359)&gt;=1,0,VLOOKUP(B359,Horaires,2,0))</f>
        <v>0.32291666666666669</v>
      </c>
      <c r="F359" s="17"/>
      <c r="G359" s="17"/>
      <c r="H359" s="18"/>
      <c r="I359" s="17"/>
      <c r="J359" s="18"/>
      <c r="K359" s="18"/>
      <c r="L359" s="18"/>
      <c r="M359" s="18"/>
      <c r="N359" s="18"/>
      <c r="O359" s="18"/>
      <c r="P359" s="17"/>
      <c r="Q359" s="17"/>
    </row>
    <row r="360" spans="1:17">
      <c r="A360" s="35">
        <f t="shared" si="20"/>
        <v>2019</v>
      </c>
      <c r="B360" s="19" t="str">
        <f t="shared" si="23"/>
        <v>Mercredi</v>
      </c>
      <c r="C360" s="16">
        <f t="shared" si="22"/>
        <v>42362</v>
      </c>
      <c r="D360" s="15">
        <f t="shared" si="21"/>
        <v>0</v>
      </c>
      <c r="E360" s="24">
        <f>IF(COUNTIF(Données!F370:F382,C360)&gt;=1,0,VLOOKUP(B360,Horaires,2,0))</f>
        <v>0.32291666666666669</v>
      </c>
      <c r="F360" s="17"/>
      <c r="G360" s="17"/>
      <c r="H360" s="18"/>
      <c r="I360" s="17"/>
      <c r="J360" s="18"/>
      <c r="K360" s="18"/>
      <c r="L360" s="18"/>
      <c r="M360" s="18"/>
      <c r="N360" s="18"/>
      <c r="O360" s="18"/>
      <c r="P360" s="17"/>
      <c r="Q360" s="17"/>
    </row>
    <row r="361" spans="1:17">
      <c r="A361" s="35">
        <f t="shared" si="20"/>
        <v>2019</v>
      </c>
      <c r="B361" s="19" t="str">
        <f t="shared" si="23"/>
        <v>Jeudi</v>
      </c>
      <c r="C361" s="16">
        <f t="shared" si="22"/>
        <v>42363</v>
      </c>
      <c r="D361" s="15">
        <f t="shared" si="21"/>
        <v>0</v>
      </c>
      <c r="E361" s="24">
        <f>IF(COUNTIF(Données!F371:F383,C361)&gt;=1,0,VLOOKUP(B361,Horaires,2,0))</f>
        <v>0.32291666666666669</v>
      </c>
      <c r="F361" s="17"/>
      <c r="G361" s="17"/>
      <c r="H361" s="18"/>
      <c r="I361" s="17"/>
      <c r="J361" s="18"/>
      <c r="K361" s="18"/>
      <c r="L361" s="18"/>
      <c r="M361" s="18"/>
      <c r="N361" s="18"/>
      <c r="O361" s="18"/>
      <c r="P361" s="17"/>
      <c r="Q361" s="17"/>
    </row>
    <row r="362" spans="1:17">
      <c r="A362" s="35">
        <f t="shared" si="20"/>
        <v>2019</v>
      </c>
      <c r="B362" s="19" t="str">
        <f t="shared" si="23"/>
        <v>Vendredi</v>
      </c>
      <c r="C362" s="16">
        <f t="shared" si="22"/>
        <v>42364</v>
      </c>
      <c r="D362" s="15">
        <f t="shared" si="21"/>
        <v>0</v>
      </c>
      <c r="E362" s="24">
        <f>IF(COUNTIF(Données!F372:F384,C362)&gt;=1,0,VLOOKUP(B362,Horaires,2,0))</f>
        <v>0.16666666666666666</v>
      </c>
      <c r="F362" s="17"/>
      <c r="G362" s="17"/>
      <c r="H362" s="18"/>
      <c r="I362" s="17"/>
      <c r="J362" s="18"/>
      <c r="K362" s="18"/>
      <c r="L362" s="18"/>
      <c r="M362" s="18"/>
      <c r="N362" s="18"/>
      <c r="O362" s="18"/>
      <c r="P362" s="17"/>
      <c r="Q362" s="17"/>
    </row>
    <row r="363" spans="1:17">
      <c r="A363" s="35">
        <f t="shared" si="20"/>
        <v>2019</v>
      </c>
      <c r="B363" s="19" t="str">
        <f t="shared" si="23"/>
        <v>Samedi</v>
      </c>
      <c r="C363" s="16">
        <f t="shared" si="22"/>
        <v>42365</v>
      </c>
      <c r="D363" s="15">
        <f t="shared" si="21"/>
        <v>0</v>
      </c>
      <c r="E363" s="24">
        <f>IF(COUNTIF(Données!F373:F385,C363)&gt;=1,0,VLOOKUP(B363,Horaires,2,0))</f>
        <v>0</v>
      </c>
      <c r="F363" s="17"/>
      <c r="G363" s="17"/>
      <c r="H363" s="18"/>
      <c r="I363" s="17"/>
      <c r="J363" s="18"/>
      <c r="K363" s="18"/>
      <c r="L363" s="18"/>
      <c r="M363" s="18"/>
      <c r="N363" s="18"/>
      <c r="O363" s="18"/>
      <c r="P363" s="17"/>
      <c r="Q363" s="17"/>
    </row>
    <row r="364" spans="1:17">
      <c r="A364" s="35">
        <f t="shared" si="20"/>
        <v>2019</v>
      </c>
      <c r="B364" s="19" t="str">
        <f t="shared" si="23"/>
        <v>Dimanche</v>
      </c>
      <c r="C364" s="16">
        <f t="shared" si="22"/>
        <v>42366</v>
      </c>
      <c r="D364" s="15">
        <f t="shared" si="21"/>
        <v>0</v>
      </c>
      <c r="E364" s="24">
        <f>IF(COUNTIF(Données!F374:F386,C364)&gt;=1,0,VLOOKUP(B364,Horaires,2,0))</f>
        <v>0</v>
      </c>
      <c r="F364" s="17"/>
      <c r="G364" s="17"/>
      <c r="H364" s="18"/>
      <c r="I364" s="17"/>
      <c r="J364" s="18"/>
      <c r="K364" s="18"/>
      <c r="L364" s="18"/>
      <c r="M364" s="18"/>
      <c r="N364" s="18"/>
      <c r="O364" s="18"/>
      <c r="P364" s="17"/>
      <c r="Q364" s="17"/>
    </row>
    <row r="365" spans="1:17">
      <c r="A365" s="35">
        <f t="shared" si="20"/>
        <v>2019</v>
      </c>
      <c r="B365" s="19" t="str">
        <f t="shared" si="23"/>
        <v>Lundi</v>
      </c>
      <c r="C365" s="16">
        <f t="shared" si="22"/>
        <v>42367</v>
      </c>
      <c r="D365" s="15">
        <f t="shared" si="21"/>
        <v>0</v>
      </c>
      <c r="E365" s="24">
        <f>IF(COUNTIF(Données!F375:F387,C365)&gt;=1,0,VLOOKUP(B365,Horaires,2,0))</f>
        <v>0.32291666666666669</v>
      </c>
      <c r="F365" s="17"/>
      <c r="G365" s="17"/>
      <c r="H365" s="18"/>
      <c r="I365" s="17"/>
      <c r="J365" s="18"/>
      <c r="K365" s="18"/>
      <c r="L365" s="18"/>
      <c r="M365" s="18"/>
      <c r="N365" s="18"/>
      <c r="O365" s="18"/>
      <c r="P365" s="17"/>
      <c r="Q365" s="17"/>
    </row>
    <row r="366" spans="1:17">
      <c r="A366" s="35">
        <f t="shared" si="20"/>
        <v>2019</v>
      </c>
      <c r="B366" s="19" t="str">
        <f t="shared" si="23"/>
        <v>Mardi</v>
      </c>
      <c r="C366" s="16">
        <f t="shared" si="22"/>
        <v>42368</v>
      </c>
      <c r="D366" s="15">
        <f t="shared" si="21"/>
        <v>0</v>
      </c>
      <c r="E366" s="24">
        <f>IF(COUNTIF(Données!F376:F388,C366)&gt;=1,0,VLOOKUP(B366,Horaires,2,0))</f>
        <v>0.32291666666666669</v>
      </c>
      <c r="F366" s="17"/>
      <c r="G366" s="17"/>
      <c r="H366" s="18"/>
      <c r="I366" s="17"/>
      <c r="J366" s="18"/>
      <c r="K366" s="18"/>
      <c r="L366" s="18"/>
      <c r="M366" s="18"/>
      <c r="N366" s="18"/>
      <c r="O366" s="18"/>
      <c r="P366" s="17"/>
      <c r="Q366" s="17"/>
    </row>
    <row r="367" spans="1:17" ht="18.75">
      <c r="A367" s="53" t="s">
        <v>45</v>
      </c>
      <c r="B367" s="53"/>
      <c r="C367" s="53"/>
      <c r="D367" s="53"/>
      <c r="E367" s="24" t="e">
        <f>IF(COUNTIF(Données!F377:F389,C367)&gt;=1,0,VLOOKUP(B367,Horaires,2,0))</f>
        <v>#N/A</v>
      </c>
      <c r="F367" s="36">
        <f t="shared" ref="F367:Q367" si="24">SUM(F2:F366)</f>
        <v>0</v>
      </c>
      <c r="G367" s="36">
        <f t="shared" si="24"/>
        <v>0</v>
      </c>
      <c r="H367" s="36">
        <f t="shared" si="24"/>
        <v>0</v>
      </c>
      <c r="I367" s="36">
        <f t="shared" si="24"/>
        <v>0</v>
      </c>
      <c r="J367" s="36">
        <f t="shared" si="24"/>
        <v>0</v>
      </c>
      <c r="K367" s="36">
        <f t="shared" si="24"/>
        <v>0</v>
      </c>
      <c r="L367" s="36">
        <f t="shared" si="24"/>
        <v>0</v>
      </c>
      <c r="M367" s="36">
        <f t="shared" si="24"/>
        <v>0</v>
      </c>
      <c r="N367" s="36">
        <f t="shared" si="24"/>
        <v>0</v>
      </c>
      <c r="O367" s="36">
        <f t="shared" si="24"/>
        <v>0</v>
      </c>
      <c r="P367" s="36">
        <f t="shared" si="24"/>
        <v>0</v>
      </c>
      <c r="Q367" s="36">
        <f t="shared" si="24"/>
        <v>0</v>
      </c>
    </row>
  </sheetData>
  <mergeCells count="1">
    <mergeCell ref="A367:D367"/>
  </mergeCells>
  <conditionalFormatting sqref="B2:B366 D2:D366">
    <cfRule type="expression" dxfId="68" priority="63">
      <formula>$P2&lt;&gt;""</formula>
    </cfRule>
  </conditionalFormatting>
  <conditionalFormatting sqref="I2:Q32 B2:G32 B33:E91 K33:M91 O33:Q91 K92:Q121 K122:M135 O122:Q135 I92:I213 K136:Q204 K205:M213 I214:M223 O205:Q223 I224:I244 K224:Q244 I61:J91 I245:Q305 I306:I335 M306:Q335 K306:K335 B92:G366 I336:Q366 E3:E367">
    <cfRule type="expression" dxfId="67" priority="62">
      <formula>$B2="Dimanche"</formula>
    </cfRule>
  </conditionalFormatting>
  <conditionalFormatting sqref="H2:H60 H92:H366">
    <cfRule type="expression" dxfId="66" priority="60">
      <formula>$B2="Dimanche"</formula>
    </cfRule>
    <cfRule type="expression" dxfId="65" priority="61">
      <formula>$B2="Samedi"</formula>
    </cfRule>
  </conditionalFormatting>
  <conditionalFormatting sqref="I2:Q32 B2:G32 B33:E91 K33:M91 O33:Q91 K92:Q121 K122:M135 O122:Q135 I92:I213 K136:Q204 K205:M213 I214:M223 O205:Q223 I224:I244 K224:Q244 I245:Q305 I306:I335 M306:Q335 K306:K335 B92:G366 I336:Q366 E3:E367">
    <cfRule type="expression" dxfId="64" priority="59">
      <formula>$B2="Samedi"</formula>
    </cfRule>
  </conditionalFormatting>
  <conditionalFormatting sqref="B2:Q32 H33:H60 B33:E91 K33:M91 O33:Q91 K92:Q121 K122:M135 O122:Q135 B92:I213 K136:Q204 K205:M213 B214:M223 O205:Q223 B224:I244 K224:Q244 B245:Q305 B306:I335 M306:Q335 K306:K335 B336:Q366 E3:E367">
    <cfRule type="expression" dxfId="63" priority="58">
      <formula>COUNTIF(Jours_fériés,$C2)=1</formula>
    </cfRule>
  </conditionalFormatting>
  <conditionalFormatting sqref="F34:G60">
    <cfRule type="expression" dxfId="62" priority="56">
      <formula>$B34="Dimanche"</formula>
    </cfRule>
    <cfRule type="expression" dxfId="61" priority="57">
      <formula>$B34="Samedi"</formula>
    </cfRule>
  </conditionalFormatting>
  <conditionalFormatting sqref="F33:G33 I61:J91">
    <cfRule type="expression" dxfId="60" priority="54">
      <formula>COUNTIF(Jours_fériés,$C33)=1</formula>
    </cfRule>
    <cfRule type="expression" dxfId="59" priority="55">
      <formula>$B33="Samedi"</formula>
    </cfRule>
  </conditionalFormatting>
  <conditionalFormatting sqref="F33:G33">
    <cfRule type="expression" dxfId="58" priority="53">
      <formula>$B33="Dimanche"</formula>
    </cfRule>
  </conditionalFormatting>
  <conditionalFormatting sqref="I34:J60">
    <cfRule type="expression" dxfId="57" priority="51">
      <formula>$B34="Dimanche"</formula>
    </cfRule>
    <cfRule type="expression" dxfId="56" priority="52">
      <formula>$B34="Samedi"</formula>
    </cfRule>
  </conditionalFormatting>
  <conditionalFormatting sqref="I33:J33">
    <cfRule type="expression" dxfId="55" priority="49">
      <formula>COUNTIF(Jours_fériés,$C33)=1</formula>
    </cfRule>
    <cfRule type="expression" dxfId="54" priority="50">
      <formula>$B33="Samedi"</formula>
    </cfRule>
  </conditionalFormatting>
  <conditionalFormatting sqref="I33:J33">
    <cfRule type="expression" dxfId="53" priority="48">
      <formula>$B33="Dimanche"</formula>
    </cfRule>
  </conditionalFormatting>
  <conditionalFormatting sqref="F61:G91">
    <cfRule type="expression" dxfId="52" priority="46">
      <formula>COUNTIF(Jours_fériés,$C61)=1</formula>
    </cfRule>
    <cfRule type="expression" dxfId="51" priority="47">
      <formula>$B61="Samedi"</formula>
    </cfRule>
  </conditionalFormatting>
  <conditionalFormatting sqref="F61:G91">
    <cfRule type="expression" dxfId="50" priority="45">
      <formula>$B61="Dimanche"</formula>
    </cfRule>
  </conditionalFormatting>
  <conditionalFormatting sqref="H61:H91">
    <cfRule type="expression" dxfId="49" priority="43">
      <formula>$B61="Dimanche"</formula>
    </cfRule>
    <cfRule type="expression" dxfId="48" priority="44">
      <formula>$B61="Samedi"</formula>
    </cfRule>
  </conditionalFormatting>
  <conditionalFormatting sqref="H61:H91">
    <cfRule type="expression" dxfId="47" priority="42">
      <formula>COUNTIF(Jours_fériés,$C61)=1</formula>
    </cfRule>
  </conditionalFormatting>
  <conditionalFormatting sqref="N34:N60">
    <cfRule type="expression" dxfId="46" priority="40">
      <formula>$B34="Dimanche"</formula>
    </cfRule>
    <cfRule type="expression" dxfId="45" priority="41">
      <formula>$B34="Samedi"</formula>
    </cfRule>
  </conditionalFormatting>
  <conditionalFormatting sqref="N33">
    <cfRule type="expression" dxfId="44" priority="38">
      <formula>COUNTIF(Jours_fériés,$C33)=1</formula>
    </cfRule>
    <cfRule type="expression" dxfId="43" priority="39">
      <formula>$B33="Samedi"</formula>
    </cfRule>
  </conditionalFormatting>
  <conditionalFormatting sqref="N33">
    <cfRule type="expression" dxfId="42" priority="37">
      <formula>$B33="Dimanche"</formula>
    </cfRule>
  </conditionalFormatting>
  <conditionalFormatting sqref="N61:N91">
    <cfRule type="expression" dxfId="41" priority="35">
      <formula>COUNTIF(Jours_fériés,$C61)=1</formula>
    </cfRule>
    <cfRule type="expression" dxfId="40" priority="36">
      <formula>$B61="Samedi"</formula>
    </cfRule>
  </conditionalFormatting>
  <conditionalFormatting sqref="N61:N91">
    <cfRule type="expression" dxfId="39" priority="34">
      <formula>$B61="Dimanche"</formula>
    </cfRule>
  </conditionalFormatting>
  <conditionalFormatting sqref="J92:J121">
    <cfRule type="expression" dxfId="38" priority="32">
      <formula>$B92="Dimanche"</formula>
    </cfRule>
    <cfRule type="expression" dxfId="37" priority="33">
      <formula>$B92="Samedi"</formula>
    </cfRule>
  </conditionalFormatting>
  <conditionalFormatting sqref="J92:J121">
    <cfRule type="expression" dxfId="36" priority="31">
      <formula>COUNTIF(Jours_fériés,$C92)=1</formula>
    </cfRule>
  </conditionalFormatting>
  <conditionalFormatting sqref="J122:J152">
    <cfRule type="expression" dxfId="35" priority="29">
      <formula>$B122="Dimanche"</formula>
    </cfRule>
    <cfRule type="expression" dxfId="34" priority="30">
      <formula>$B122="Samedi"</formula>
    </cfRule>
  </conditionalFormatting>
  <conditionalFormatting sqref="J122:J152">
    <cfRule type="expression" dxfId="33" priority="28">
      <formula>COUNTIF(Jours_fériés,$C122)=1</formula>
    </cfRule>
  </conditionalFormatting>
  <conditionalFormatting sqref="J224:J244">
    <cfRule type="expression" dxfId="32" priority="26">
      <formula>$B224="Dimanche"</formula>
    </cfRule>
    <cfRule type="expression" dxfId="31" priority="27">
      <formula>$B224="Samedi"</formula>
    </cfRule>
  </conditionalFormatting>
  <conditionalFormatting sqref="N122:N135">
    <cfRule type="expression" dxfId="30" priority="24">
      <formula>$B122="Dimanche"</formula>
    </cfRule>
    <cfRule type="expression" dxfId="29" priority="25">
      <formula>$B122="Samedi"</formula>
    </cfRule>
  </conditionalFormatting>
  <conditionalFormatting sqref="N122:N135">
    <cfRule type="expression" dxfId="28" priority="23">
      <formula>COUNTIF(Jours_fériés,$C122)=1</formula>
    </cfRule>
  </conditionalFormatting>
  <conditionalFormatting sqref="J153:J182">
    <cfRule type="expression" dxfId="27" priority="21">
      <formula>$B153="Dimanche"</formula>
    </cfRule>
    <cfRule type="expression" dxfId="26" priority="22">
      <formula>$B153="Samedi"</formula>
    </cfRule>
  </conditionalFormatting>
  <conditionalFormatting sqref="J153:J182">
    <cfRule type="expression" dxfId="25" priority="20">
      <formula>COUNTIF(Jours_fériés,$C153)=1</formula>
    </cfRule>
  </conditionalFormatting>
  <conditionalFormatting sqref="J183:J213">
    <cfRule type="expression" dxfId="24" priority="18">
      <formula>$B183="Dimanche"</formula>
    </cfRule>
    <cfRule type="expression" dxfId="23" priority="19">
      <formula>$B183="Samedi"</formula>
    </cfRule>
  </conditionalFormatting>
  <conditionalFormatting sqref="J183:J213">
    <cfRule type="expression" dxfId="22" priority="17">
      <formula>COUNTIF(Jours_fériés,$C183)=1</formula>
    </cfRule>
  </conditionalFormatting>
  <conditionalFormatting sqref="N210:N213">
    <cfRule type="expression" dxfId="21" priority="15">
      <formula>$B210="Dimanche"</formula>
    </cfRule>
    <cfRule type="expression" dxfId="20" priority="16">
      <formula>$B210="Samedi"</formula>
    </cfRule>
  </conditionalFormatting>
  <conditionalFormatting sqref="N210:N213">
    <cfRule type="expression" dxfId="19" priority="14">
      <formula>COUNTIF(Jours_fériés,$C210)=1</formula>
    </cfRule>
  </conditionalFormatting>
  <conditionalFormatting sqref="N205:N209">
    <cfRule type="expression" dxfId="18" priority="12">
      <formula>$B205="Dimanche"</formula>
    </cfRule>
    <cfRule type="expression" dxfId="17" priority="13">
      <formula>$B205="Samedi"</formula>
    </cfRule>
  </conditionalFormatting>
  <conditionalFormatting sqref="N205:N209">
    <cfRule type="expression" dxfId="16" priority="11">
      <formula>COUNTIF(Jours_fériés,$C205)=1</formula>
    </cfRule>
  </conditionalFormatting>
  <conditionalFormatting sqref="N214:N223">
    <cfRule type="expression" dxfId="15" priority="9">
      <formula>$B214="Dimanche"</formula>
    </cfRule>
    <cfRule type="expression" dxfId="14" priority="10">
      <formula>$B214="Samedi"</formula>
    </cfRule>
  </conditionalFormatting>
  <conditionalFormatting sqref="N214:N223">
    <cfRule type="expression" dxfId="13" priority="8">
      <formula>COUNTIF(Jours_fériés,$C214)=1</formula>
    </cfRule>
  </conditionalFormatting>
  <conditionalFormatting sqref="J224:J244">
    <cfRule type="expression" dxfId="12" priority="7">
      <formula>COUNTIF(Jours_fériés,$C224)=1</formula>
    </cfRule>
  </conditionalFormatting>
  <conditionalFormatting sqref="L306:L335">
    <cfRule type="expression" dxfId="11" priority="6">
      <formula>$A306="Dimanche"</formula>
    </cfRule>
  </conditionalFormatting>
  <conditionalFormatting sqref="L306:L335">
    <cfRule type="expression" dxfId="10" priority="5">
      <formula>$A306="Samedi"</formula>
    </cfRule>
  </conditionalFormatting>
  <conditionalFormatting sqref="L306:L335">
    <cfRule type="expression" dxfId="9" priority="4">
      <formula>COUNTIF(Jours_fériés,$B306)=1</formula>
    </cfRule>
  </conditionalFormatting>
  <conditionalFormatting sqref="J306:J335">
    <cfRule type="expression" dxfId="8" priority="3">
      <formula>$A306="Dimanche"</formula>
    </cfRule>
  </conditionalFormatting>
  <conditionalFormatting sqref="J306:J335">
    <cfRule type="expression" dxfId="7" priority="2">
      <formula>$A306="Samedi"</formula>
    </cfRule>
  </conditionalFormatting>
  <conditionalFormatting sqref="J306:J335">
    <cfRule type="expression" dxfId="6" priority="1">
      <formula>COUNTIF(Jours_fériés,$B306)=1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Données</vt:lpstr>
      <vt:lpstr>2018_V1</vt:lpstr>
      <vt:lpstr>2019_V1</vt:lpstr>
      <vt:lpstr>2018_V2</vt:lpstr>
      <vt:lpstr>2019_V2</vt:lpstr>
      <vt:lpstr>An</vt:lpstr>
      <vt:lpstr>Fériés</vt:lpstr>
      <vt:lpstr>Jours_fériés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2019-01-01T18:10:06Z</dcterms:modified>
</cp:coreProperties>
</file>