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226" codeName="{EC734049-C954-9101-EBF6-4418645C62D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tony\Desktop\"/>
    </mc:Choice>
  </mc:AlternateContent>
  <xr:revisionPtr revIDLastSave="0" documentId="8_{A2807219-B47C-4C19-9F6A-8737F0F05187}" xr6:coauthVersionLast="32" xr6:coauthVersionMax="32" xr10:uidLastSave="{00000000-0000-0000-0000-000000000000}"/>
  <bookViews>
    <workbookView xWindow="0" yWindow="0" windowWidth="28800" windowHeight="10710" xr2:uid="{00000000-000D-0000-FFFF-FFFF00000000}"/>
  </bookViews>
  <sheets>
    <sheet name="Feuil1" sheetId="1" r:id="rId1"/>
    <sheet name="Données" sheetId="2" r:id="rId2"/>
    <sheet name="Feuil3" sheetId="3" r:id="rId3"/>
    <sheet name="Feuil4" sheetId="4" r:id="rId4"/>
    <sheet name="Feuil5" sheetId="5" r:id="rId5"/>
  </sheets>
  <definedNames>
    <definedName name="Année">Feuil1!$D$4</definedName>
    <definedName name="Fériés">Données!$C$2:$C$27</definedName>
  </definedNames>
  <calcPr calcId="179017"/>
</workbook>
</file>

<file path=xl/calcChain.xml><?xml version="1.0" encoding="utf-8"?>
<calcChain xmlns="http://schemas.openxmlformats.org/spreadsheetml/2006/main">
  <c r="D139" i="1" l="1"/>
  <c r="D140" i="1" s="1"/>
  <c r="D105" i="1"/>
  <c r="I169" i="1"/>
  <c r="H169" i="1"/>
  <c r="I168" i="1"/>
  <c r="H168" i="1"/>
  <c r="I167" i="1"/>
  <c r="H167" i="1"/>
  <c r="I166" i="1"/>
  <c r="H166" i="1"/>
  <c r="I165" i="1"/>
  <c r="H165" i="1"/>
  <c r="I164" i="1"/>
  <c r="H164" i="1"/>
  <c r="I163" i="1"/>
  <c r="H163" i="1"/>
  <c r="I162" i="1"/>
  <c r="H162" i="1"/>
  <c r="I161" i="1"/>
  <c r="H161" i="1"/>
  <c r="I160" i="1"/>
  <c r="H160" i="1"/>
  <c r="I159" i="1"/>
  <c r="H159" i="1"/>
  <c r="I158" i="1"/>
  <c r="H158" i="1"/>
  <c r="I157" i="1"/>
  <c r="H157" i="1"/>
  <c r="I156" i="1"/>
  <c r="H156" i="1"/>
  <c r="I155" i="1"/>
  <c r="H155" i="1"/>
  <c r="I154" i="1"/>
  <c r="H154" i="1"/>
  <c r="I153" i="1"/>
  <c r="H153" i="1"/>
  <c r="I152" i="1"/>
  <c r="H152" i="1"/>
  <c r="I151" i="1"/>
  <c r="H151" i="1"/>
  <c r="I150" i="1"/>
  <c r="H150" i="1"/>
  <c r="I149" i="1"/>
  <c r="H149" i="1"/>
  <c r="I148" i="1"/>
  <c r="H148" i="1"/>
  <c r="I147" i="1"/>
  <c r="H147" i="1"/>
  <c r="I146" i="1"/>
  <c r="H146" i="1"/>
  <c r="I145" i="1"/>
  <c r="H145" i="1"/>
  <c r="I144" i="1"/>
  <c r="H144" i="1"/>
  <c r="I143" i="1"/>
  <c r="H143" i="1"/>
  <c r="I142" i="1"/>
  <c r="H142" i="1"/>
  <c r="I141" i="1"/>
  <c r="H141" i="1"/>
  <c r="I140" i="1"/>
  <c r="H140" i="1"/>
  <c r="I139" i="1"/>
  <c r="H139" i="1"/>
  <c r="H6" i="1"/>
  <c r="E170" i="1" l="1"/>
  <c r="J169" i="1"/>
  <c r="K169" i="1" s="1"/>
  <c r="L169" i="1" s="1"/>
  <c r="J148" i="1"/>
  <c r="J162" i="1"/>
  <c r="J155" i="1"/>
  <c r="K155" i="1" s="1"/>
  <c r="C139" i="1"/>
  <c r="D141" i="1"/>
  <c r="C140" i="1"/>
  <c r="K148" i="1"/>
  <c r="L148" i="1" s="1"/>
  <c r="C14" i="2"/>
  <c r="C13" i="2"/>
  <c r="C12" i="2"/>
  <c r="C11" i="2"/>
  <c r="C10" i="2"/>
  <c r="C6" i="2"/>
  <c r="C5" i="2"/>
  <c r="C3" i="2"/>
  <c r="C9" i="2" s="1"/>
  <c r="C2" i="2"/>
  <c r="D6" i="1"/>
  <c r="D7" i="1" s="1"/>
  <c r="D106" i="1"/>
  <c r="C106" i="1" s="1"/>
  <c r="C15" i="2"/>
  <c r="C27" i="2"/>
  <c r="C26" i="2"/>
  <c r="C25" i="2"/>
  <c r="C24" i="2"/>
  <c r="C23" i="2"/>
  <c r="C19" i="2"/>
  <c r="C18" i="2"/>
  <c r="C16" i="2"/>
  <c r="C17" i="2" s="1"/>
  <c r="D72" i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D100" i="1" s="1"/>
  <c r="D101" i="1" s="1"/>
  <c r="D102" i="1" s="1"/>
  <c r="C102" i="1" s="1"/>
  <c r="D39" i="1"/>
  <c r="C39" i="1" s="1"/>
  <c r="K162" i="1" l="1"/>
  <c r="L162" i="1" s="1"/>
  <c r="L155" i="1"/>
  <c r="D142" i="1"/>
  <c r="C141" i="1"/>
  <c r="C101" i="1"/>
  <c r="C100" i="1"/>
  <c r="C7" i="2"/>
  <c r="C8" i="2"/>
  <c r="C4" i="2"/>
  <c r="C105" i="1"/>
  <c r="C21" i="2"/>
  <c r="C20" i="2"/>
  <c r="C22" i="2"/>
  <c r="C73" i="1"/>
  <c r="D107" i="1"/>
  <c r="C107" i="1" s="1"/>
  <c r="C72" i="1"/>
  <c r="C7" i="1"/>
  <c r="D8" i="1"/>
  <c r="C6" i="1"/>
  <c r="D40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05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72" i="1"/>
  <c r="H40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39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39" i="1"/>
  <c r="J141" i="1" l="1"/>
  <c r="C142" i="1"/>
  <c r="D143" i="1"/>
  <c r="J135" i="1"/>
  <c r="K135" i="1" s="1"/>
  <c r="L135" i="1" s="1"/>
  <c r="J121" i="1"/>
  <c r="J114" i="1"/>
  <c r="J65" i="1"/>
  <c r="K65" i="1" s="1"/>
  <c r="L65" i="1" s="1"/>
  <c r="E70" i="1"/>
  <c r="J88" i="1"/>
  <c r="K88" i="1" s="1"/>
  <c r="L88" i="1" s="1"/>
  <c r="J51" i="1"/>
  <c r="K51" i="1" s="1"/>
  <c r="L51" i="1" s="1"/>
  <c r="J95" i="1"/>
  <c r="K95" i="1" s="1"/>
  <c r="L95" i="1" s="1"/>
  <c r="J58" i="1"/>
  <c r="K58" i="1" s="1"/>
  <c r="L58" i="1" s="1"/>
  <c r="J107" i="1"/>
  <c r="K107" i="1" s="1"/>
  <c r="L107" i="1" s="1"/>
  <c r="C74" i="1"/>
  <c r="D108" i="1"/>
  <c r="C108" i="1" s="1"/>
  <c r="D9" i="1"/>
  <c r="C8" i="1"/>
  <c r="D41" i="1"/>
  <c r="C40" i="1"/>
  <c r="K114" i="1"/>
  <c r="L114" i="1" s="1"/>
  <c r="K121" i="1"/>
  <c r="L121" i="1" s="1"/>
  <c r="J74" i="1"/>
  <c r="K74" i="1" s="1"/>
  <c r="E103" i="1"/>
  <c r="J128" i="1"/>
  <c r="K128" i="1" s="1"/>
  <c r="L128" i="1" s="1"/>
  <c r="E136" i="1"/>
  <c r="J81" i="1"/>
  <c r="K81" i="1" s="1"/>
  <c r="K141" i="1" l="1"/>
  <c r="L141" i="1" s="1"/>
  <c r="C143" i="1"/>
  <c r="D144" i="1"/>
  <c r="L74" i="1"/>
  <c r="D109" i="1"/>
  <c r="C109" i="1" s="1"/>
  <c r="C75" i="1"/>
  <c r="D10" i="1"/>
  <c r="C9" i="1"/>
  <c r="D42" i="1"/>
  <c r="C41" i="1"/>
  <c r="L81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6" i="1"/>
  <c r="C144" i="1" l="1"/>
  <c r="D145" i="1"/>
  <c r="D110" i="1"/>
  <c r="C110" i="1" s="1"/>
  <c r="C76" i="1"/>
  <c r="D11" i="1"/>
  <c r="C10" i="1"/>
  <c r="D43" i="1"/>
  <c r="C42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J44" i="1" s="1"/>
  <c r="H7" i="1"/>
  <c r="C145" i="1" l="1"/>
  <c r="D146" i="1"/>
  <c r="C77" i="1"/>
  <c r="D111" i="1"/>
  <c r="C111" i="1" s="1"/>
  <c r="D12" i="1"/>
  <c r="C11" i="1"/>
  <c r="D44" i="1"/>
  <c r="C43" i="1"/>
  <c r="K44" i="1"/>
  <c r="L44" i="1" s="1"/>
  <c r="J14" i="1"/>
  <c r="J21" i="1"/>
  <c r="J35" i="1"/>
  <c r="K35" i="1" s="1"/>
  <c r="L35" i="1" s="1"/>
  <c r="J28" i="1"/>
  <c r="E37" i="1"/>
  <c r="E138" i="1" l="1"/>
  <c r="C146" i="1"/>
  <c r="D147" i="1"/>
  <c r="D112" i="1"/>
  <c r="C112" i="1" s="1"/>
  <c r="C78" i="1"/>
  <c r="D13" i="1"/>
  <c r="C12" i="1"/>
  <c r="D45" i="1"/>
  <c r="C44" i="1"/>
  <c r="K14" i="1"/>
  <c r="L14" i="1" s="1"/>
  <c r="K21" i="1"/>
  <c r="L21" i="1" s="1"/>
  <c r="K28" i="1"/>
  <c r="L28" i="1" s="1"/>
  <c r="C147" i="1" l="1"/>
  <c r="D148" i="1"/>
  <c r="D113" i="1"/>
  <c r="C113" i="1" s="1"/>
  <c r="C79" i="1"/>
  <c r="D14" i="1"/>
  <c r="C13" i="1"/>
  <c r="D46" i="1"/>
  <c r="C45" i="1"/>
  <c r="D149" i="1" l="1"/>
  <c r="C148" i="1"/>
  <c r="D114" i="1"/>
  <c r="C114" i="1" s="1"/>
  <c r="C80" i="1"/>
  <c r="D15" i="1"/>
  <c r="C14" i="1"/>
  <c r="D47" i="1"/>
  <c r="C46" i="1"/>
  <c r="D150" i="1" l="1"/>
  <c r="C149" i="1"/>
  <c r="C81" i="1"/>
  <c r="D115" i="1"/>
  <c r="C115" i="1" s="1"/>
  <c r="D16" i="1"/>
  <c r="C15" i="1"/>
  <c r="D48" i="1"/>
  <c r="C47" i="1"/>
  <c r="D151" i="1" l="1"/>
  <c r="C150" i="1"/>
  <c r="D116" i="1"/>
  <c r="C116" i="1" s="1"/>
  <c r="C82" i="1"/>
  <c r="D17" i="1"/>
  <c r="C16" i="1"/>
  <c r="D49" i="1"/>
  <c r="C48" i="1"/>
  <c r="D152" i="1" l="1"/>
  <c r="C151" i="1"/>
  <c r="D117" i="1"/>
  <c r="C117" i="1" s="1"/>
  <c r="C83" i="1"/>
  <c r="D18" i="1"/>
  <c r="C17" i="1"/>
  <c r="D50" i="1"/>
  <c r="C49" i="1"/>
  <c r="D153" i="1" l="1"/>
  <c r="C152" i="1"/>
  <c r="D118" i="1"/>
  <c r="C118" i="1" s="1"/>
  <c r="C84" i="1"/>
  <c r="D19" i="1"/>
  <c r="C18" i="1"/>
  <c r="D51" i="1"/>
  <c r="C50" i="1"/>
  <c r="D154" i="1" l="1"/>
  <c r="C153" i="1"/>
  <c r="C85" i="1"/>
  <c r="D119" i="1"/>
  <c r="C119" i="1" s="1"/>
  <c r="D20" i="1"/>
  <c r="C19" i="1"/>
  <c r="D52" i="1"/>
  <c r="C51" i="1"/>
  <c r="D155" i="1" l="1"/>
  <c r="C154" i="1"/>
  <c r="C86" i="1"/>
  <c r="D120" i="1"/>
  <c r="C120" i="1" s="1"/>
  <c r="D21" i="1"/>
  <c r="C20" i="1"/>
  <c r="D53" i="1"/>
  <c r="C52" i="1"/>
  <c r="D156" i="1" l="1"/>
  <c r="C155" i="1"/>
  <c r="D121" i="1"/>
  <c r="C121" i="1" s="1"/>
  <c r="C87" i="1"/>
  <c r="D22" i="1"/>
  <c r="C21" i="1"/>
  <c r="D54" i="1"/>
  <c r="C53" i="1"/>
  <c r="D157" i="1" l="1"/>
  <c r="C156" i="1"/>
  <c r="D122" i="1"/>
  <c r="C122" i="1" s="1"/>
  <c r="C88" i="1"/>
  <c r="D23" i="1"/>
  <c r="C22" i="1"/>
  <c r="D55" i="1"/>
  <c r="C54" i="1"/>
  <c r="D158" i="1" l="1"/>
  <c r="C157" i="1"/>
  <c r="C89" i="1"/>
  <c r="D123" i="1"/>
  <c r="C123" i="1" s="1"/>
  <c r="D24" i="1"/>
  <c r="C23" i="1"/>
  <c r="D56" i="1"/>
  <c r="C55" i="1"/>
  <c r="D159" i="1" l="1"/>
  <c r="C158" i="1"/>
  <c r="D124" i="1"/>
  <c r="C124" i="1" s="1"/>
  <c r="C90" i="1"/>
  <c r="D25" i="1"/>
  <c r="C24" i="1"/>
  <c r="D57" i="1"/>
  <c r="C56" i="1"/>
  <c r="D160" i="1" l="1"/>
  <c r="C159" i="1"/>
  <c r="D125" i="1"/>
  <c r="C125" i="1" s="1"/>
  <c r="C91" i="1"/>
  <c r="D26" i="1"/>
  <c r="C25" i="1"/>
  <c r="D58" i="1"/>
  <c r="C57" i="1"/>
  <c r="D161" i="1" l="1"/>
  <c r="C160" i="1"/>
  <c r="D126" i="1"/>
  <c r="C126" i="1" s="1"/>
  <c r="C92" i="1"/>
  <c r="D27" i="1"/>
  <c r="C26" i="1"/>
  <c r="D59" i="1"/>
  <c r="C58" i="1"/>
  <c r="D162" i="1" l="1"/>
  <c r="C161" i="1"/>
  <c r="C93" i="1"/>
  <c r="D127" i="1"/>
  <c r="C127" i="1" s="1"/>
  <c r="D28" i="1"/>
  <c r="C27" i="1"/>
  <c r="D60" i="1"/>
  <c r="C59" i="1"/>
  <c r="D163" i="1" l="1"/>
  <c r="C162" i="1"/>
  <c r="C94" i="1"/>
  <c r="D128" i="1"/>
  <c r="C128" i="1" s="1"/>
  <c r="D29" i="1"/>
  <c r="C28" i="1"/>
  <c r="D61" i="1"/>
  <c r="C60" i="1"/>
  <c r="D164" i="1" l="1"/>
  <c r="C163" i="1"/>
  <c r="D129" i="1"/>
  <c r="C129" i="1" s="1"/>
  <c r="C95" i="1"/>
  <c r="D30" i="1"/>
  <c r="C29" i="1"/>
  <c r="D62" i="1"/>
  <c r="C61" i="1"/>
  <c r="D165" i="1" l="1"/>
  <c r="C164" i="1"/>
  <c r="D130" i="1"/>
  <c r="C130" i="1" s="1"/>
  <c r="C96" i="1"/>
  <c r="D31" i="1"/>
  <c r="C30" i="1"/>
  <c r="D63" i="1"/>
  <c r="C62" i="1"/>
  <c r="D166" i="1" l="1"/>
  <c r="C165" i="1"/>
  <c r="C97" i="1"/>
  <c r="D131" i="1"/>
  <c r="C131" i="1" s="1"/>
  <c r="D32" i="1"/>
  <c r="C31" i="1"/>
  <c r="D64" i="1"/>
  <c r="C63" i="1"/>
  <c r="D167" i="1" l="1"/>
  <c r="C166" i="1"/>
  <c r="D132" i="1"/>
  <c r="C98" i="1"/>
  <c r="D33" i="1"/>
  <c r="C32" i="1"/>
  <c r="D65" i="1"/>
  <c r="C64" i="1"/>
  <c r="D168" i="1" l="1"/>
  <c r="C167" i="1"/>
  <c r="D133" i="1"/>
  <c r="C133" i="1" s="1"/>
  <c r="C132" i="1"/>
  <c r="C99" i="1"/>
  <c r="D34" i="1"/>
  <c r="C34" i="1" s="1"/>
  <c r="C33" i="1"/>
  <c r="D66" i="1"/>
  <c r="C65" i="1"/>
  <c r="D169" i="1" l="1"/>
  <c r="C169" i="1" s="1"/>
  <c r="C168" i="1"/>
  <c r="D134" i="1"/>
  <c r="C134" i="1" s="1"/>
  <c r="D35" i="1"/>
  <c r="C35" i="1" s="1"/>
  <c r="D67" i="1"/>
  <c r="C67" i="1" s="1"/>
  <c r="C66" i="1"/>
  <c r="D135" i="1" l="1"/>
  <c r="C135" i="1" s="1"/>
  <c r="D36" i="1"/>
  <c r="C36" i="1" s="1"/>
  <c r="D68" i="1"/>
  <c r="C68" i="1" s="1"/>
  <c r="D69" i="1" l="1"/>
  <c r="C69" i="1" s="1"/>
</calcChain>
</file>

<file path=xl/sharedStrings.xml><?xml version="1.0" encoding="utf-8"?>
<sst xmlns="http://schemas.openxmlformats.org/spreadsheetml/2006/main" count="42" uniqueCount="28">
  <si>
    <t>OTT13-1</t>
  </si>
  <si>
    <t>J</t>
  </si>
  <si>
    <t>S</t>
  </si>
  <si>
    <t>CP</t>
  </si>
  <si>
    <t>Horaire</t>
  </si>
  <si>
    <t>HCP</t>
  </si>
  <si>
    <t>HS</t>
  </si>
  <si>
    <t>HSS</t>
  </si>
  <si>
    <t>Agent -01-</t>
  </si>
  <si>
    <t>Modifié le:</t>
  </si>
  <si>
    <t>Jour de l’an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</si>
  <si>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</si>
  <si>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</si>
  <si>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</si>
  <si>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</si>
  <si>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</si>
  <si>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</si>
  <si>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</si>
  <si>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</si>
  <si>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</si>
  <si>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</si>
  <si>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</si>
  <si>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</si>
  <si>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Liste des Fériés</t>
  </si>
  <si>
    <t>Colonne4</t>
  </si>
  <si>
    <t xml:space="preserve"> </t>
  </si>
  <si>
    <t xml:space="preserve">  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</si>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</sst>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/m/yy\ h:mm;@"/>
    <numFmt numFmtId="165" formatCode="dd"/>
    <numFmt numFmtId="166" formatCode="dddd"/>
    <numFmt numFmtId="167" formatCode="dd/mm/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00B05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22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8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 style="medium">
        <color indexed="64"/>
      </left>
      <right/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/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indexed="64"/>
      </right>
      <top/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rgb="FF00B050"/>
      </bottom>
      <diagonal/>
    </border>
    <border>
      <left style="thin">
        <color indexed="64"/>
      </left>
      <right style="thin">
        <color indexed="64"/>
      </right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00B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50"/>
      </bottom>
      <diagonal/>
    </border>
    <border>
      <left style="medium">
        <color rgb="FFFF0000"/>
      </left>
      <right style="medium">
        <color indexed="64"/>
      </right>
      <top/>
      <bottom/>
      <diagonal/>
    </border>
    <border>
      <left style="medium">
        <color rgb="FFFF0000"/>
      </left>
      <right style="medium">
        <color indexed="64"/>
      </right>
      <top style="medium">
        <color rgb="FFFF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indexed="64"/>
      </right>
      <top style="medium">
        <color rgb="FFFF0000"/>
      </top>
      <bottom style="thin">
        <color indexed="64"/>
      </bottom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/>
      <top style="medium">
        <color rgb="FF00B050"/>
      </top>
      <bottom style="medium">
        <color rgb="FF00B050"/>
      </bottom>
      <diagonal/>
    </border>
    <border>
      <left/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rgb="FF00B050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rgb="FFFF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rgb="FF00B05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rgb="FF00B05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rgb="FF00B05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rgb="FF00B050"/>
      </bottom>
      <diagonal/>
    </border>
    <border>
      <left style="medium">
        <color indexed="64"/>
      </left>
      <right style="medium">
        <color indexed="64"/>
      </right>
      <top style="medium">
        <color rgb="FFFF0000"/>
      </top>
      <bottom style="thin">
        <color indexed="64"/>
      </bottom>
      <diagonal/>
    </border>
    <border>
      <left/>
      <right/>
      <top style="medium">
        <color rgb="FFFF0000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rgb="FFFF0000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rgb="FF00B050"/>
      </left>
      <right/>
      <top/>
      <bottom/>
      <diagonal/>
    </border>
  </borders>
  <cellStyleXfs count="2">
    <xf numFmtId="0" fontId="0" fillId="0" borderId="0"/>
    <xf numFmtId="0" fontId="9" fillId="0" borderId="0"/>
  </cellStyleXfs>
  <cellXfs count="13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2" xfId="0" applyFill="1" applyBorder="1" applyAlignment="1">
      <alignment horizontal="center" vertical="center"/>
    </xf>
    <xf numFmtId="0" fontId="0" fillId="2" borderId="36" xfId="0" applyFill="1" applyBorder="1" applyAlignment="1">
      <alignment horizontal="center" vertical="center"/>
    </xf>
    <xf numFmtId="1" fontId="0" fillId="2" borderId="2" xfId="0" applyNumberFormat="1" applyFill="1" applyBorder="1" applyAlignment="1">
      <alignment horizontal="center" vertical="center"/>
    </xf>
    <xf numFmtId="1" fontId="0" fillId="2" borderId="37" xfId="0" applyNumberFormat="1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1" fontId="0" fillId="2" borderId="28" xfId="0" applyNumberFormat="1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1" fontId="0" fillId="2" borderId="5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39" xfId="0" applyFill="1" applyBorder="1" applyAlignment="1">
      <alignment horizontal="center" vertical="center"/>
    </xf>
    <xf numFmtId="1" fontId="0" fillId="2" borderId="39" xfId="0" applyNumberFormat="1" applyFill="1" applyBorder="1" applyAlignment="1">
      <alignment horizontal="center" vertical="center"/>
    </xf>
    <xf numFmtId="0" fontId="0" fillId="2" borderId="3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1" fontId="0" fillId="2" borderId="27" xfId="0" applyNumberFormat="1" applyFill="1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17" fontId="0" fillId="2" borderId="11" xfId="0" applyNumberFormat="1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1" fontId="0" fillId="2" borderId="20" xfId="0" applyNumberFormat="1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1" fontId="0" fillId="2" borderId="21" xfId="0" applyNumberFormat="1" applyFill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1" fontId="0" fillId="2" borderId="42" xfId="0" applyNumberFormat="1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1" fontId="0" fillId="2" borderId="26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1" fillId="4" borderId="10" xfId="0" applyFont="1" applyFill="1" applyBorder="1" applyAlignment="1">
      <alignment vertical="center"/>
    </xf>
    <xf numFmtId="0" fontId="1" fillId="4" borderId="0" xfId="0" applyFont="1" applyFill="1" applyBorder="1" applyAlignment="1">
      <alignment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6" fillId="2" borderId="44" xfId="0" applyFont="1" applyFill="1" applyBorder="1" applyAlignment="1">
      <alignment horizontal="center" vertical="center"/>
    </xf>
    <xf numFmtId="0" fontId="6" fillId="2" borderId="45" xfId="0" applyFont="1" applyFill="1" applyBorder="1" applyAlignment="1">
      <alignment horizontal="center" vertical="center"/>
    </xf>
    <xf numFmtId="0" fontId="6" fillId="2" borderId="46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165" fontId="0" fillId="2" borderId="48" xfId="0" applyNumberFormat="1" applyFill="1" applyBorder="1" applyAlignment="1">
      <alignment horizontal="center" vertical="center"/>
    </xf>
    <xf numFmtId="166" fontId="0" fillId="2" borderId="49" xfId="0" applyNumberFormat="1" applyFill="1" applyBorder="1" applyAlignment="1">
      <alignment horizontal="center" vertical="center"/>
    </xf>
    <xf numFmtId="166" fontId="0" fillId="2" borderId="50" xfId="0" applyNumberFormat="1" applyFill="1" applyBorder="1" applyAlignment="1">
      <alignment horizontal="center" vertical="center"/>
    </xf>
    <xf numFmtId="166" fontId="0" fillId="2" borderId="51" xfId="0" applyNumberFormat="1" applyFill="1" applyBorder="1" applyAlignment="1">
      <alignment horizontal="center" vertical="center"/>
    </xf>
    <xf numFmtId="0" fontId="0" fillId="2" borderId="52" xfId="0" applyFill="1" applyBorder="1" applyAlignment="1">
      <alignment horizontal="center" vertical="center"/>
    </xf>
    <xf numFmtId="165" fontId="0" fillId="2" borderId="54" xfId="0" applyNumberFormat="1" applyFill="1" applyBorder="1" applyAlignment="1">
      <alignment horizontal="center" vertical="center"/>
    </xf>
    <xf numFmtId="165" fontId="0" fillId="2" borderId="53" xfId="0" applyNumberFormat="1" applyFill="1" applyBorder="1" applyAlignment="1">
      <alignment horizontal="center" vertical="center"/>
    </xf>
    <xf numFmtId="165" fontId="0" fillId="2" borderId="56" xfId="0" applyNumberFormat="1" applyFill="1" applyBorder="1" applyAlignment="1">
      <alignment horizontal="center" vertical="center"/>
    </xf>
    <xf numFmtId="165" fontId="0" fillId="2" borderId="55" xfId="0" applyNumberFormat="1" applyFill="1" applyBorder="1" applyAlignment="1">
      <alignment horizontal="center" vertical="center"/>
    </xf>
    <xf numFmtId="165" fontId="0" fillId="2" borderId="57" xfId="0" applyNumberFormat="1" applyFill="1" applyBorder="1" applyAlignment="1">
      <alignment horizontal="center" vertical="center"/>
    </xf>
    <xf numFmtId="165" fontId="0" fillId="2" borderId="58" xfId="0" applyNumberFormat="1" applyFill="1" applyBorder="1" applyAlignment="1">
      <alignment horizontal="center" vertical="center"/>
    </xf>
    <xf numFmtId="165" fontId="0" fillId="2" borderId="59" xfId="0" applyNumberFormat="1" applyFill="1" applyBorder="1" applyAlignment="1">
      <alignment horizontal="center" vertical="center"/>
    </xf>
    <xf numFmtId="166" fontId="0" fillId="2" borderId="61" xfId="0" applyNumberFormat="1" applyFill="1" applyBorder="1" applyAlignment="1">
      <alignment horizontal="center" vertical="center"/>
    </xf>
    <xf numFmtId="166" fontId="0" fillId="2" borderId="62" xfId="0" applyNumberFormat="1" applyFill="1" applyBorder="1" applyAlignment="1">
      <alignment horizontal="center" vertical="center"/>
    </xf>
    <xf numFmtId="0" fontId="0" fillId="2" borderId="60" xfId="0" applyFill="1" applyBorder="1" applyAlignment="1">
      <alignment horizontal="center" vertical="center"/>
    </xf>
    <xf numFmtId="1" fontId="0" fillId="2" borderId="25" xfId="0" applyNumberFormat="1" applyFill="1" applyBorder="1" applyAlignment="1">
      <alignment horizontal="center" vertical="center"/>
    </xf>
    <xf numFmtId="1" fontId="0" fillId="2" borderId="60" xfId="0" applyNumberFormat="1" applyFill="1" applyBorder="1" applyAlignment="1">
      <alignment horizontal="center" vertical="center"/>
    </xf>
    <xf numFmtId="0" fontId="0" fillId="2" borderId="63" xfId="0" applyFill="1" applyBorder="1" applyAlignment="1">
      <alignment horizontal="center" vertical="center"/>
    </xf>
    <xf numFmtId="165" fontId="0" fillId="2" borderId="64" xfId="0" applyNumberFormat="1" applyFill="1" applyBorder="1" applyAlignment="1">
      <alignment horizontal="center" vertical="center"/>
    </xf>
    <xf numFmtId="0" fontId="0" fillId="2" borderId="65" xfId="0" applyFill="1" applyBorder="1" applyAlignment="1">
      <alignment horizontal="center" vertical="center"/>
    </xf>
    <xf numFmtId="165" fontId="0" fillId="2" borderId="66" xfId="0" applyNumberForma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 textRotation="90"/>
    </xf>
    <xf numFmtId="166" fontId="0" fillId="2" borderId="67" xfId="0" applyNumberFormat="1" applyFill="1" applyBorder="1" applyAlignment="1">
      <alignment horizontal="center" vertical="center"/>
    </xf>
    <xf numFmtId="0" fontId="0" fillId="2" borderId="68" xfId="0" applyFill="1" applyBorder="1" applyAlignment="1">
      <alignment horizontal="center" vertical="center"/>
    </xf>
    <xf numFmtId="0" fontId="0" fillId="2" borderId="69" xfId="0" applyFill="1" applyBorder="1" applyAlignment="1">
      <alignment horizontal="center" vertical="center"/>
    </xf>
    <xf numFmtId="166" fontId="0" fillId="2" borderId="0" xfId="0" applyNumberFormat="1" applyFill="1" applyBorder="1" applyAlignment="1">
      <alignment horizontal="center" vertical="center"/>
    </xf>
    <xf numFmtId="0" fontId="0" fillId="2" borderId="70" xfId="0" applyFill="1" applyBorder="1" applyAlignment="1">
      <alignment horizontal="center" vertical="center"/>
    </xf>
    <xf numFmtId="165" fontId="0" fillId="2" borderId="71" xfId="0" applyNumberFormat="1" applyFill="1" applyBorder="1" applyAlignment="1">
      <alignment horizontal="center" vertical="center"/>
    </xf>
    <xf numFmtId="165" fontId="0" fillId="2" borderId="72" xfId="0" applyNumberFormat="1" applyFill="1" applyBorder="1" applyAlignment="1">
      <alignment horizontal="center" vertical="center"/>
    </xf>
    <xf numFmtId="166" fontId="0" fillId="2" borderId="69" xfId="0" applyNumberFormat="1" applyFill="1" applyBorder="1" applyAlignment="1">
      <alignment horizontal="center" vertical="center"/>
    </xf>
    <xf numFmtId="166" fontId="0" fillId="2" borderId="73" xfId="0" applyNumberFormat="1" applyFill="1" applyBorder="1" applyAlignment="1">
      <alignment horizontal="center" vertical="center"/>
    </xf>
    <xf numFmtId="165" fontId="0" fillId="2" borderId="74" xfId="0" applyNumberFormat="1" applyFill="1" applyBorder="1" applyAlignment="1">
      <alignment horizontal="center" vertical="center"/>
    </xf>
    <xf numFmtId="166" fontId="0" fillId="2" borderId="75" xfId="0" applyNumberFormat="1" applyFill="1" applyBorder="1" applyAlignment="1">
      <alignment horizontal="center" vertical="center"/>
    </xf>
    <xf numFmtId="165" fontId="0" fillId="2" borderId="14" xfId="0" applyNumberFormat="1" applyFill="1" applyBorder="1" applyAlignment="1">
      <alignment horizontal="center" vertical="center"/>
    </xf>
    <xf numFmtId="0" fontId="0" fillId="2" borderId="76" xfId="0" applyFill="1" applyBorder="1" applyAlignment="1">
      <alignment horizontal="center" vertical="center"/>
    </xf>
    <xf numFmtId="165" fontId="0" fillId="2" borderId="77" xfId="0" applyNumberFormat="1" applyFill="1" applyBorder="1" applyAlignment="1">
      <alignment horizontal="center" vertical="center"/>
    </xf>
    <xf numFmtId="165" fontId="0" fillId="2" borderId="79" xfId="0" applyNumberFormat="1" applyFill="1" applyBorder="1" applyAlignment="1">
      <alignment horizontal="center" vertical="center"/>
    </xf>
    <xf numFmtId="0" fontId="0" fillId="2" borderId="78" xfId="0" applyFill="1" applyBorder="1" applyAlignment="1">
      <alignment horizontal="center" vertical="center"/>
    </xf>
    <xf numFmtId="165" fontId="0" fillId="2" borderId="80" xfId="0" applyNumberFormat="1" applyFill="1" applyBorder="1" applyAlignment="1">
      <alignment horizontal="center" vertical="center"/>
    </xf>
    <xf numFmtId="166" fontId="0" fillId="2" borderId="76" xfId="0" applyNumberFormat="1" applyFill="1" applyBorder="1" applyAlignment="1">
      <alignment horizontal="center" vertical="center"/>
    </xf>
    <xf numFmtId="165" fontId="0" fillId="2" borderId="78" xfId="0" applyNumberFormat="1" applyFill="1" applyBorder="1" applyAlignment="1">
      <alignment horizontal="center" vertical="center"/>
    </xf>
    <xf numFmtId="0" fontId="5" fillId="2" borderId="81" xfId="0" applyFont="1" applyFill="1" applyBorder="1" applyAlignment="1">
      <alignment horizontal="center" vertical="center" textRotation="90"/>
    </xf>
    <xf numFmtId="0" fontId="10" fillId="3" borderId="82" xfId="1" applyFont="1" applyFill="1" applyBorder="1" applyAlignment="1" applyProtection="1">
      <alignment horizontal="left" vertical="center"/>
    </xf>
    <xf numFmtId="0" fontId="10" fillId="3" borderId="83" xfId="1" applyFont="1" applyFill="1" applyBorder="1" applyAlignment="1" applyProtection="1">
      <alignment vertical="center"/>
    </xf>
    <xf numFmtId="167" fontId="10" fillId="0" borderId="84" xfId="1" applyNumberFormat="1" applyFont="1" applyBorder="1" applyAlignment="1" applyProtection="1">
      <alignment horizontal="center" vertical="center"/>
    </xf>
    <xf numFmtId="0" fontId="10" fillId="3" borderId="82" xfId="1" applyFont="1" applyFill="1" applyBorder="1" applyAlignment="1" applyProtection="1">
      <alignment vertical="center"/>
    </xf>
    <xf numFmtId="166" fontId="0" fillId="2" borderId="19" xfId="0" applyNumberFormat="1" applyFill="1" applyBorder="1" applyAlignment="1">
      <alignment horizontal="center" vertical="center"/>
    </xf>
    <xf numFmtId="0" fontId="0" fillId="0" borderId="0" xfId="0" applyAlignment="1">
      <alignment horizontal="centerContinuous"/>
    </xf>
    <xf numFmtId="0" fontId="0" fillId="2" borderId="0" xfId="0" applyFill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35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7" fontId="5" fillId="2" borderId="41" xfId="0" applyNumberFormat="1" applyFont="1" applyFill="1" applyBorder="1" applyAlignment="1">
      <alignment horizontal="center" vertical="center" textRotation="90"/>
    </xf>
    <xf numFmtId="0" fontId="5" fillId="2" borderId="40" xfId="0" applyFont="1" applyFill="1" applyBorder="1" applyAlignment="1">
      <alignment horizontal="center" vertical="center" textRotation="90"/>
    </xf>
    <xf numFmtId="0" fontId="5" fillId="2" borderId="13" xfId="0" applyFont="1" applyFill="1" applyBorder="1" applyAlignment="1">
      <alignment horizontal="center" vertical="center" textRotation="90"/>
    </xf>
    <xf numFmtId="0" fontId="5" fillId="2" borderId="40" xfId="0" applyNumberFormat="1" applyFont="1" applyFill="1" applyBorder="1" applyAlignment="1">
      <alignment horizontal="center" vertical="center" textRotation="90"/>
    </xf>
    <xf numFmtId="0" fontId="5" fillId="2" borderId="18" xfId="0" applyNumberFormat="1" applyFont="1" applyFill="1" applyBorder="1" applyAlignment="1">
      <alignment horizontal="center" vertical="center" textRotation="90"/>
    </xf>
    <xf numFmtId="17" fontId="5" fillId="2" borderId="40" xfId="0" applyNumberFormat="1" applyFont="1" applyFill="1" applyBorder="1" applyAlignment="1">
      <alignment horizontal="center" vertical="center" textRotation="90"/>
    </xf>
    <xf numFmtId="0" fontId="5" fillId="2" borderId="18" xfId="0" applyFont="1" applyFill="1" applyBorder="1" applyAlignment="1">
      <alignment horizontal="center" vertical="center" textRotation="90"/>
    </xf>
    <xf numFmtId="17" fontId="5" fillId="2" borderId="18" xfId="0" applyNumberFormat="1" applyFont="1" applyFill="1" applyBorder="1" applyAlignment="1">
      <alignment horizontal="center" vertical="center" textRotation="90"/>
    </xf>
    <xf numFmtId="0" fontId="4" fillId="2" borderId="13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164" fontId="7" fillId="3" borderId="37" xfId="0" applyNumberFormat="1" applyFont="1" applyFill="1" applyBorder="1" applyAlignment="1">
      <alignment horizontal="center" vertical="center"/>
    </xf>
    <xf numFmtId="164" fontId="7" fillId="3" borderId="47" xfId="0" applyNumberFormat="1" applyFont="1" applyFill="1" applyBorder="1" applyAlignment="1">
      <alignment horizontal="center" vertical="center"/>
    </xf>
    <xf numFmtId="0" fontId="8" fillId="2" borderId="36" xfId="0" applyFont="1" applyFill="1" applyBorder="1" applyAlignment="1">
      <alignment horizontal="center" vertical="center"/>
    </xf>
    <xf numFmtId="0" fontId="1" fillId="2" borderId="37" xfId="0" applyFont="1" applyFill="1" applyBorder="1" applyAlignment="1">
      <alignment horizontal="center" vertical="center"/>
    </xf>
    <xf numFmtId="0" fontId="6" fillId="2" borderId="85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96DE9E35-3D3F-4A4E-A698-E8BE98C559CA}"/>
  </cellStyles>
  <dxfs count="11">
    <dxf>
      <fill>
        <patternFill>
          <bgColor theme="0" tint="-0.34998626667073579"/>
        </patternFill>
      </fill>
    </dxf>
    <dxf>
      <fill>
        <patternFill>
          <bgColor theme="0" tint="-0.499984740745262"/>
        </patternFill>
      </fill>
    </dxf>
    <dxf>
      <fill>
        <patternFill patternType="mediumGray">
          <bgColor theme="3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499984740745262"/>
        </patternFill>
      </fill>
    </dxf>
    <dxf>
      <fill>
        <patternFill patternType="mediumGray">
          <bgColor theme="3" tint="0.59996337778862885"/>
        </patternFill>
      </fill>
    </dxf>
    <dxf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EA7F4D-7B2B-4391-9EC7-107859212E84}" name="Tableau1" displayName="Tableau1" ref="B5:L140" totalsRowShown="0">
  <autoFilter ref="B5:L140" xr:uid="{F4BCDDF4-DD16-4F43-8E26-3F00FBD86B61}"/>
  <tableColumns count="11">
    <tableColumn id="1" xr3:uid="{4E5AA131-C659-4739-8C71-0FD1A5B97515}" name=" " dataDxfId="7"/>
    <tableColumn id="2" xr3:uid="{F65F9E5F-CB50-4AE1-9E43-30AE499D5B02}" name="  "/>
    <tableColumn id="3" xr3:uid="{7B5D62CB-DA27-4B88-92F0-A5B80153935B}" name="   " dataDxfId="6"/>
    <tableColumn id="4" xr3:uid="{0C6E4A01-7C75-4618-8273-77810C27779D}" name="CP"/>
    <tableColumn id="5" xr3:uid="{3693704D-5D8A-49F9-BDE3-44DC12606AF5}" name="Horaire"/>
    <tableColumn id="6" xr3:uid="{7A609854-37EF-4BDC-A67E-245DA2CCA897}" name="Colonne4"/>
    <tableColumn id="7" xr3:uid="{36D6A8BC-4374-4F10-A412-ADD1539F4B7C}" name="J"/>
    <tableColumn id="8" xr3:uid="{65BC8C9A-2AC5-4E1B-B7F6-F0A4C9768D7D}" name="HCP"/>
    <tableColumn id="9" xr3:uid="{8599733E-B5DF-4267-A85B-9E6CEC39E504}" name="S"/>
    <tableColumn id="10" xr3:uid="{7B535FA1-5798-4A66-B12E-98C53F3700B1}" name="HS"/>
    <tableColumn id="11" xr3:uid="{FC0B9963-9AAA-4F58-A18C-760E925A8F8C}" name="HS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A2" totalsRowShown="0" headerRowDxfId="10" dataDxfId="9">
  <autoFilter ref="A1:A2" xr:uid="{00000000-0009-0000-0100-000002000000}"/>
  <tableColumns count="1">
    <tableColumn id="1" xr3:uid="{00000000-0010-0000-0000-000001000000}" name="CP" dataDxfId="8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V170"/>
  <sheetViews>
    <sheetView tabSelected="1" workbookViewId="0">
      <pane xSplit="4" ySplit="5" topLeftCell="E145" activePane="bottomRight" state="frozen"/>
      <selection pane="topRight" activeCell="E1" sqref="E1"/>
      <selection pane="bottomLeft" activeCell="A6" sqref="A6"/>
      <selection pane="bottomRight" activeCell="E138" sqref="E138"/>
    </sheetView>
  </sheetViews>
  <sheetFormatPr baseColWidth="10" defaultRowHeight="15" x14ac:dyDescent="0.25"/>
  <cols>
    <col min="1" max="1" width="10.85546875" style="2" customWidth="1"/>
    <col min="2" max="4" width="11.5703125" style="2" customWidth="1"/>
    <col min="5" max="6" width="11.42578125" style="2"/>
    <col min="7" max="7" width="11.5703125" style="2" customWidth="1"/>
    <col min="8" max="8" width="11.42578125" style="2"/>
    <col min="9" max="11" width="11.42578125" style="6"/>
    <col min="12" max="16384" width="11.42578125" style="2"/>
  </cols>
  <sheetData>
    <row r="1" spans="1:48" ht="15.75" thickBot="1" x14ac:dyDescent="0.3">
      <c r="E1" s="3"/>
      <c r="F1" s="114"/>
      <c r="G1" s="114"/>
      <c r="H1" s="114"/>
      <c r="I1" s="114"/>
      <c r="J1" s="114"/>
      <c r="K1" s="114"/>
      <c r="L1" s="114"/>
      <c r="M1" s="3"/>
      <c r="N1" s="118"/>
      <c r="O1" s="118"/>
      <c r="P1" s="118"/>
      <c r="Q1" s="118"/>
      <c r="R1" s="118"/>
      <c r="S1" s="118"/>
      <c r="T1" s="118"/>
      <c r="U1" s="3"/>
      <c r="V1" s="118"/>
      <c r="W1" s="118"/>
      <c r="X1" s="118"/>
      <c r="Y1" s="118"/>
      <c r="Z1" s="118"/>
      <c r="AA1" s="118"/>
      <c r="AB1" s="118"/>
    </row>
    <row r="2" spans="1:48" ht="15.75" thickBot="1" x14ac:dyDescent="0.3">
      <c r="A2" s="132" t="s">
        <v>9</v>
      </c>
      <c r="B2" s="133"/>
      <c r="C2" s="130">
        <v>43235.841504629629</v>
      </c>
      <c r="D2" s="131"/>
      <c r="E2" s="5"/>
      <c r="G2" s="3"/>
      <c r="M2" s="3"/>
      <c r="N2" s="3"/>
      <c r="O2" s="3"/>
      <c r="P2" s="3"/>
      <c r="Q2" s="45"/>
      <c r="R2" s="45"/>
      <c r="S2" s="45"/>
      <c r="T2" s="3"/>
      <c r="U2" s="3"/>
      <c r="V2" s="3"/>
      <c r="W2" s="3"/>
      <c r="X2" s="3"/>
      <c r="Y2" s="45"/>
      <c r="Z2" s="45"/>
      <c r="AA2" s="45"/>
      <c r="AB2" s="3"/>
    </row>
    <row r="3" spans="1:48" ht="15.75" thickBot="1" x14ac:dyDescent="0.3">
      <c r="E3" s="7"/>
      <c r="M3" s="3"/>
      <c r="N3" s="3"/>
      <c r="O3" s="3"/>
      <c r="P3" s="3"/>
      <c r="Q3" s="45"/>
      <c r="R3" s="45"/>
      <c r="S3" s="45"/>
      <c r="T3" s="3"/>
      <c r="U3" s="3"/>
      <c r="V3" s="3"/>
      <c r="W3" s="3"/>
      <c r="X3" s="3"/>
      <c r="Y3" s="45"/>
      <c r="Z3" s="45"/>
      <c r="AA3" s="45"/>
      <c r="AB3" s="3"/>
    </row>
    <row r="4" spans="1:48" ht="15.75" thickBot="1" x14ac:dyDescent="0.3">
      <c r="C4" s="8" t="s">
        <v>0</v>
      </c>
      <c r="D4" s="9">
        <v>2019</v>
      </c>
      <c r="E4" s="115" t="s">
        <v>8</v>
      </c>
      <c r="F4" s="116"/>
      <c r="G4" s="116"/>
      <c r="H4" s="116"/>
      <c r="I4" s="116"/>
      <c r="J4" s="116"/>
      <c r="K4" s="116"/>
      <c r="L4" s="117"/>
      <c r="M4" s="50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N4" s="10"/>
      <c r="AO4" s="10"/>
      <c r="AP4" s="10"/>
      <c r="AT4" s="114"/>
      <c r="AU4" s="114"/>
      <c r="AV4" s="114"/>
    </row>
    <row r="5" spans="1:48" ht="15.75" thickBot="1" x14ac:dyDescent="0.3">
      <c r="B5" s="63" t="s">
        <v>25</v>
      </c>
      <c r="C5" s="7" t="s">
        <v>26</v>
      </c>
      <c r="D5" s="7" t="s">
        <v>27</v>
      </c>
      <c r="E5" s="11" t="s">
        <v>3</v>
      </c>
      <c r="F5" s="64" t="s">
        <v>4</v>
      </c>
      <c r="G5" s="65" t="s">
        <v>24</v>
      </c>
      <c r="H5" s="12" t="s">
        <v>1</v>
      </c>
      <c r="I5" s="13" t="s">
        <v>5</v>
      </c>
      <c r="J5" s="13" t="s">
        <v>2</v>
      </c>
      <c r="K5" s="14" t="s">
        <v>6</v>
      </c>
      <c r="L5" s="11" t="s">
        <v>7</v>
      </c>
      <c r="M5" s="3"/>
      <c r="N5" s="118"/>
      <c r="O5" s="118"/>
      <c r="P5" s="3"/>
      <c r="Q5" s="45"/>
      <c r="R5" s="45"/>
      <c r="S5" s="45"/>
      <c r="T5" s="3"/>
      <c r="U5" s="3"/>
      <c r="V5" s="118"/>
      <c r="W5" s="118"/>
      <c r="X5" s="3"/>
      <c r="Y5" s="45"/>
      <c r="Z5" s="45"/>
      <c r="AA5" s="45"/>
      <c r="AB5" s="3"/>
    </row>
    <row r="6" spans="1:48" x14ac:dyDescent="0.25">
      <c r="A6" s="119">
        <v>43435</v>
      </c>
      <c r="B6" s="59">
        <v>11</v>
      </c>
      <c r="C6" s="67">
        <f>D6</f>
        <v>43435</v>
      </c>
      <c r="D6" s="76">
        <f>DATE(D4-1,12,1)</f>
        <v>43435</v>
      </c>
      <c r="E6" s="15"/>
      <c r="F6" s="15"/>
      <c r="G6" s="15"/>
      <c r="H6" s="15" t="str">
        <f>IF(F5&gt;G5,IF(F6&gt;G6,24-F6+G5,G5),IF(F6&gt;G6,24-F6,G6-F6))</f>
        <v>Colonne4</v>
      </c>
      <c r="I6" s="16">
        <f>IF(E6="CP",5.83,0)</f>
        <v>0</v>
      </c>
      <c r="J6" s="16"/>
      <c r="K6" s="16"/>
      <c r="L6" s="17"/>
      <c r="M6" s="3"/>
      <c r="N6" s="3"/>
      <c r="O6" s="3"/>
      <c r="P6" s="3"/>
      <c r="Q6" s="45"/>
      <c r="R6" s="45"/>
      <c r="S6" s="45"/>
      <c r="T6" s="3"/>
      <c r="U6" s="3"/>
      <c r="V6" s="3"/>
      <c r="W6" s="3"/>
      <c r="X6" s="3"/>
      <c r="Y6" s="45"/>
      <c r="Z6" s="45"/>
      <c r="AA6" s="45"/>
      <c r="AB6" s="3"/>
    </row>
    <row r="7" spans="1:48" ht="15.75" thickBot="1" x14ac:dyDescent="0.3">
      <c r="A7" s="122"/>
      <c r="B7" s="60"/>
      <c r="C7" s="69">
        <f>D7</f>
        <v>43436</v>
      </c>
      <c r="D7" s="66">
        <f>D6+1</f>
        <v>43436</v>
      </c>
      <c r="E7" s="15"/>
      <c r="F7" s="18"/>
      <c r="G7" s="18"/>
      <c r="H7" s="18">
        <f>IF(F6&gt;G6,IF(F7&gt;G7,24-F7+G6,G6),IF(F7&gt;G7,24-F7,G7-F7))</f>
        <v>0</v>
      </c>
      <c r="I7" s="20">
        <f t="shared" ref="I7:I36" si="0">IF(E7="CP",5.83,0)</f>
        <v>0</v>
      </c>
      <c r="J7" s="20"/>
      <c r="K7" s="20"/>
      <c r="L7" s="21"/>
      <c r="M7" s="3"/>
      <c r="N7" s="3"/>
      <c r="O7" s="3"/>
      <c r="P7" s="3"/>
      <c r="Q7" s="45"/>
      <c r="R7" s="45"/>
      <c r="S7" s="45"/>
      <c r="T7" s="3"/>
      <c r="U7" s="3"/>
      <c r="V7" s="3"/>
      <c r="W7" s="3"/>
      <c r="X7" s="3"/>
      <c r="Y7" s="45"/>
      <c r="Z7" s="45"/>
      <c r="AA7" s="45"/>
      <c r="AB7" s="3"/>
    </row>
    <row r="8" spans="1:48" x14ac:dyDescent="0.25">
      <c r="A8" s="122"/>
      <c r="B8" s="61">
        <v>12</v>
      </c>
      <c r="C8" s="67">
        <f t="shared" ref="C8:C33" si="1">D8</f>
        <v>43437</v>
      </c>
      <c r="D8" s="72">
        <f t="shared" ref="D8:D33" si="2">D7+1</f>
        <v>43437</v>
      </c>
      <c r="E8" s="22"/>
      <c r="F8" s="15"/>
      <c r="G8" s="15"/>
      <c r="H8" s="15">
        <f t="shared" ref="H8:H36" si="3">IF(F7&gt;G7,IF(F8&gt;G8,24-F8+G7,G7),IF(F8&gt;G8,24-F8,G8-F8))</f>
        <v>0</v>
      </c>
      <c r="I8" s="16">
        <f t="shared" si="0"/>
        <v>0</v>
      </c>
      <c r="J8" s="16"/>
      <c r="K8" s="16"/>
      <c r="L8" s="17"/>
      <c r="M8" s="3"/>
      <c r="N8" s="3"/>
      <c r="O8" s="3"/>
      <c r="P8" s="3"/>
      <c r="Q8" s="45"/>
      <c r="R8" s="45"/>
      <c r="S8" s="45"/>
      <c r="T8" s="3"/>
      <c r="U8" s="3"/>
      <c r="V8" s="3"/>
      <c r="W8" s="3"/>
      <c r="X8" s="3"/>
      <c r="Y8" s="45"/>
      <c r="Z8" s="45"/>
      <c r="AA8" s="45"/>
      <c r="AB8" s="3"/>
    </row>
    <row r="9" spans="1:48" x14ac:dyDescent="0.25">
      <c r="A9" s="122"/>
      <c r="B9" s="62"/>
      <c r="C9" s="68">
        <f t="shared" si="1"/>
        <v>43438</v>
      </c>
      <c r="D9" s="74">
        <f t="shared" si="2"/>
        <v>43438</v>
      </c>
      <c r="E9" s="15"/>
      <c r="F9" s="23"/>
      <c r="G9" s="23"/>
      <c r="H9" s="15">
        <f t="shared" si="3"/>
        <v>0</v>
      </c>
      <c r="I9" s="16">
        <f t="shared" si="0"/>
        <v>0</v>
      </c>
      <c r="J9" s="24"/>
      <c r="K9" s="24"/>
      <c r="L9" s="25"/>
      <c r="M9" s="3"/>
      <c r="N9" s="3"/>
      <c r="O9" s="3"/>
      <c r="P9" s="3"/>
      <c r="Q9" s="45"/>
      <c r="R9" s="45"/>
      <c r="S9" s="45"/>
      <c r="T9" s="3"/>
      <c r="U9" s="3"/>
      <c r="V9" s="3"/>
      <c r="W9" s="3"/>
      <c r="X9" s="3"/>
      <c r="Y9" s="45"/>
      <c r="Z9" s="45"/>
      <c r="AA9" s="45"/>
      <c r="AB9" s="3"/>
    </row>
    <row r="10" spans="1:48" x14ac:dyDescent="0.25">
      <c r="A10" s="122"/>
      <c r="B10" s="62"/>
      <c r="C10" s="68">
        <f t="shared" si="1"/>
        <v>43439</v>
      </c>
      <c r="D10" s="74">
        <f t="shared" si="2"/>
        <v>43439</v>
      </c>
      <c r="E10" s="15"/>
      <c r="F10" s="23"/>
      <c r="G10" s="23"/>
      <c r="H10" s="15">
        <f t="shared" si="3"/>
        <v>0</v>
      </c>
      <c r="I10" s="16">
        <f t="shared" si="0"/>
        <v>0</v>
      </c>
      <c r="J10" s="24"/>
      <c r="K10" s="24"/>
      <c r="L10" s="25"/>
      <c r="M10" s="3"/>
      <c r="N10" s="3"/>
      <c r="O10" s="3"/>
      <c r="P10" s="3"/>
      <c r="Q10" s="45"/>
      <c r="R10" s="45"/>
      <c r="S10" s="45"/>
      <c r="T10" s="3"/>
      <c r="U10" s="3"/>
      <c r="V10" s="3"/>
      <c r="W10" s="3"/>
      <c r="X10" s="3"/>
      <c r="Y10" s="45"/>
      <c r="Z10" s="45"/>
      <c r="AA10" s="45"/>
      <c r="AB10" s="3"/>
    </row>
    <row r="11" spans="1:48" x14ac:dyDescent="0.25">
      <c r="A11" s="122"/>
      <c r="B11" s="62"/>
      <c r="C11" s="68">
        <f t="shared" si="1"/>
        <v>43440</v>
      </c>
      <c r="D11" s="74">
        <f t="shared" si="2"/>
        <v>43440</v>
      </c>
      <c r="E11" s="15"/>
      <c r="F11" s="23"/>
      <c r="G11" s="23"/>
      <c r="H11" s="15">
        <f t="shared" si="3"/>
        <v>0</v>
      </c>
      <c r="I11" s="16">
        <f t="shared" si="0"/>
        <v>0</v>
      </c>
      <c r="J11" s="24"/>
      <c r="K11" s="24"/>
      <c r="L11" s="25"/>
      <c r="M11" s="3"/>
      <c r="N11" s="3"/>
      <c r="O11" s="3"/>
      <c r="P11" s="3"/>
      <c r="Q11" s="45"/>
      <c r="R11" s="45"/>
      <c r="S11" s="45"/>
      <c r="T11" s="3"/>
      <c r="U11" s="3"/>
      <c r="V11" s="3"/>
      <c r="W11" s="3"/>
      <c r="X11" s="3"/>
      <c r="Y11" s="45"/>
      <c r="Z11" s="45"/>
      <c r="AA11" s="45"/>
      <c r="AB11" s="3"/>
    </row>
    <row r="12" spans="1:48" x14ac:dyDescent="0.25">
      <c r="A12" s="122"/>
      <c r="B12" s="62"/>
      <c r="C12" s="68">
        <f t="shared" si="1"/>
        <v>43441</v>
      </c>
      <c r="D12" s="74">
        <f t="shared" si="2"/>
        <v>43441</v>
      </c>
      <c r="E12" s="15"/>
      <c r="F12" s="23"/>
      <c r="G12" s="23"/>
      <c r="H12" s="15">
        <f t="shared" si="3"/>
        <v>0</v>
      </c>
      <c r="I12" s="16">
        <f t="shared" si="0"/>
        <v>0</v>
      </c>
      <c r="J12" s="24"/>
      <c r="K12" s="24"/>
      <c r="L12" s="25"/>
      <c r="M12" s="3"/>
      <c r="N12" s="3"/>
      <c r="O12" s="3"/>
      <c r="P12" s="3"/>
      <c r="Q12" s="45"/>
      <c r="R12" s="45"/>
      <c r="S12" s="45"/>
      <c r="T12" s="3"/>
      <c r="U12" s="3"/>
      <c r="V12" s="3"/>
      <c r="W12" s="3"/>
      <c r="X12" s="3"/>
      <c r="Y12" s="45"/>
      <c r="Z12" s="45"/>
      <c r="AA12" s="45"/>
      <c r="AB12" s="3"/>
    </row>
    <row r="13" spans="1:48" x14ac:dyDescent="0.25">
      <c r="A13" s="122"/>
      <c r="B13" s="62"/>
      <c r="C13" s="68">
        <f t="shared" si="1"/>
        <v>43442</v>
      </c>
      <c r="D13" s="75">
        <f t="shared" si="2"/>
        <v>43442</v>
      </c>
      <c r="E13" s="15"/>
      <c r="F13" s="23"/>
      <c r="G13" s="23"/>
      <c r="H13" s="15">
        <f t="shared" si="3"/>
        <v>0</v>
      </c>
      <c r="I13" s="16">
        <f t="shared" si="0"/>
        <v>0</v>
      </c>
      <c r="J13" s="24"/>
      <c r="K13" s="24"/>
      <c r="L13" s="25"/>
      <c r="M13" s="3"/>
      <c r="N13" s="3"/>
      <c r="O13" s="3"/>
      <c r="P13" s="3"/>
      <c r="Q13" s="45"/>
      <c r="R13" s="45"/>
      <c r="S13" s="45"/>
      <c r="T13" s="3"/>
      <c r="U13" s="3"/>
      <c r="V13" s="3"/>
      <c r="W13" s="3"/>
      <c r="X13" s="3"/>
      <c r="Y13" s="45"/>
      <c r="Z13" s="45"/>
      <c r="AA13" s="45"/>
      <c r="AB13" s="3"/>
    </row>
    <row r="14" spans="1:48" ht="15.75" thickBot="1" x14ac:dyDescent="0.3">
      <c r="A14" s="122"/>
      <c r="B14" s="60"/>
      <c r="C14" s="69">
        <f t="shared" si="1"/>
        <v>43443</v>
      </c>
      <c r="D14" s="71">
        <f t="shared" si="2"/>
        <v>43443</v>
      </c>
      <c r="E14" s="19"/>
      <c r="F14" s="18"/>
      <c r="G14" s="18"/>
      <c r="H14" s="18">
        <f t="shared" si="3"/>
        <v>0</v>
      </c>
      <c r="I14" s="20">
        <f t="shared" si="0"/>
        <v>0</v>
      </c>
      <c r="J14" s="20">
        <f>SUM(H8:I14)</f>
        <v>0</v>
      </c>
      <c r="K14" s="20">
        <f>IF(J14&gt;A154,A154-J14,0)</f>
        <v>0</v>
      </c>
      <c r="L14" s="21">
        <f>SUM(J14-K14)</f>
        <v>0</v>
      </c>
      <c r="M14" s="3"/>
      <c r="N14" s="3"/>
      <c r="O14" s="3"/>
      <c r="P14" s="3"/>
      <c r="Q14" s="45"/>
      <c r="R14" s="45"/>
      <c r="S14" s="45"/>
      <c r="T14" s="3"/>
      <c r="U14" s="3"/>
      <c r="V14" s="3"/>
      <c r="W14" s="3"/>
      <c r="X14" s="3"/>
      <c r="Y14" s="45"/>
      <c r="Z14" s="45"/>
      <c r="AA14" s="45"/>
      <c r="AB14" s="3"/>
    </row>
    <row r="15" spans="1:48" x14ac:dyDescent="0.25">
      <c r="A15" s="122"/>
      <c r="B15" s="61">
        <v>13</v>
      </c>
      <c r="C15" s="67">
        <f t="shared" si="1"/>
        <v>43444</v>
      </c>
      <c r="D15" s="72">
        <f t="shared" si="2"/>
        <v>43444</v>
      </c>
      <c r="E15" s="22"/>
      <c r="F15" s="15"/>
      <c r="G15" s="15"/>
      <c r="H15" s="15">
        <f t="shared" si="3"/>
        <v>0</v>
      </c>
      <c r="I15" s="16">
        <f t="shared" si="0"/>
        <v>0</v>
      </c>
      <c r="J15" s="16"/>
      <c r="K15" s="16"/>
      <c r="L15" s="17"/>
      <c r="M15" s="3"/>
      <c r="N15" s="3"/>
      <c r="O15" s="3"/>
      <c r="P15" s="3"/>
      <c r="Q15" s="45"/>
      <c r="R15" s="45"/>
      <c r="S15" s="45"/>
      <c r="T15" s="3"/>
      <c r="U15" s="3"/>
      <c r="V15" s="3"/>
      <c r="W15" s="3"/>
      <c r="X15" s="3"/>
      <c r="Y15" s="45"/>
      <c r="Z15" s="45"/>
      <c r="AA15" s="45"/>
      <c r="AB15" s="3"/>
    </row>
    <row r="16" spans="1:48" x14ac:dyDescent="0.25">
      <c r="A16" s="122"/>
      <c r="B16" s="62"/>
      <c r="C16" s="68">
        <f t="shared" si="1"/>
        <v>43445</v>
      </c>
      <c r="D16" s="74">
        <f t="shared" si="2"/>
        <v>43445</v>
      </c>
      <c r="E16" s="15"/>
      <c r="F16" s="23"/>
      <c r="G16" s="23"/>
      <c r="H16" s="15">
        <f t="shared" si="3"/>
        <v>0</v>
      </c>
      <c r="I16" s="16">
        <f t="shared" si="0"/>
        <v>0</v>
      </c>
      <c r="J16" s="24"/>
      <c r="K16" s="24"/>
      <c r="L16" s="25"/>
      <c r="M16" s="3"/>
      <c r="N16" s="3"/>
      <c r="O16" s="3"/>
      <c r="P16" s="3"/>
      <c r="Q16" s="45"/>
      <c r="R16" s="45"/>
      <c r="S16" s="45"/>
      <c r="T16" s="3"/>
      <c r="U16" s="3"/>
      <c r="V16" s="3"/>
      <c r="W16" s="3"/>
      <c r="X16" s="3"/>
      <c r="Y16" s="45"/>
      <c r="Z16" s="45"/>
      <c r="AA16" s="45"/>
      <c r="AB16" s="3"/>
    </row>
    <row r="17" spans="1:28" x14ac:dyDescent="0.25">
      <c r="A17" s="122"/>
      <c r="B17" s="62"/>
      <c r="C17" s="68">
        <f t="shared" si="1"/>
        <v>43446</v>
      </c>
      <c r="D17" s="74">
        <f t="shared" si="2"/>
        <v>43446</v>
      </c>
      <c r="E17" s="15"/>
      <c r="F17" s="23"/>
      <c r="G17" s="23"/>
      <c r="H17" s="15">
        <f t="shared" si="3"/>
        <v>0</v>
      </c>
      <c r="I17" s="16">
        <f t="shared" si="0"/>
        <v>0</v>
      </c>
      <c r="J17" s="24"/>
      <c r="K17" s="24"/>
      <c r="L17" s="25"/>
      <c r="M17" s="3"/>
      <c r="N17" s="3"/>
      <c r="O17" s="3"/>
      <c r="P17" s="3"/>
      <c r="Q17" s="45"/>
      <c r="R17" s="45"/>
      <c r="S17" s="45"/>
      <c r="T17" s="3"/>
      <c r="U17" s="3"/>
      <c r="V17" s="3"/>
      <c r="W17" s="3"/>
      <c r="X17" s="3"/>
      <c r="Y17" s="45"/>
      <c r="Z17" s="45"/>
      <c r="AA17" s="45"/>
      <c r="AB17" s="3"/>
    </row>
    <row r="18" spans="1:28" x14ac:dyDescent="0.25">
      <c r="A18" s="122"/>
      <c r="B18" s="62"/>
      <c r="C18" s="68">
        <f t="shared" si="1"/>
        <v>43447</v>
      </c>
      <c r="D18" s="74">
        <f t="shared" si="2"/>
        <v>43447</v>
      </c>
      <c r="E18" s="15"/>
      <c r="F18" s="23"/>
      <c r="G18" s="23"/>
      <c r="H18" s="15">
        <f t="shared" si="3"/>
        <v>0</v>
      </c>
      <c r="I18" s="16">
        <f t="shared" si="0"/>
        <v>0</v>
      </c>
      <c r="J18" s="24"/>
      <c r="K18" s="24"/>
      <c r="L18" s="25"/>
      <c r="M18" s="3"/>
      <c r="N18" s="3"/>
      <c r="O18" s="3"/>
      <c r="P18" s="3"/>
      <c r="Q18" s="45"/>
      <c r="R18" s="45"/>
      <c r="S18" s="45"/>
      <c r="T18" s="3"/>
      <c r="U18" s="3"/>
      <c r="V18" s="3"/>
      <c r="W18" s="3"/>
      <c r="X18" s="3"/>
      <c r="Y18" s="45"/>
      <c r="Z18" s="45"/>
      <c r="AA18" s="45"/>
      <c r="AB18" s="3"/>
    </row>
    <row r="19" spans="1:28" x14ac:dyDescent="0.25">
      <c r="A19" s="122"/>
      <c r="B19" s="62"/>
      <c r="C19" s="68">
        <f t="shared" si="1"/>
        <v>43448</v>
      </c>
      <c r="D19" s="74">
        <f t="shared" si="2"/>
        <v>43448</v>
      </c>
      <c r="E19" s="15"/>
      <c r="F19" s="23"/>
      <c r="G19" s="23"/>
      <c r="H19" s="15">
        <f t="shared" si="3"/>
        <v>0</v>
      </c>
      <c r="I19" s="16">
        <f t="shared" si="0"/>
        <v>0</v>
      </c>
      <c r="J19" s="24"/>
      <c r="K19" s="24"/>
      <c r="L19" s="25"/>
      <c r="M19" s="3"/>
      <c r="N19" s="3"/>
      <c r="O19" s="3"/>
      <c r="P19" s="3"/>
      <c r="Q19" s="45"/>
      <c r="R19" s="45"/>
      <c r="S19" s="45"/>
      <c r="T19" s="3"/>
      <c r="U19" s="3"/>
      <c r="V19" s="3"/>
      <c r="W19" s="3"/>
      <c r="X19" s="3"/>
      <c r="Y19" s="45"/>
      <c r="Z19" s="45"/>
      <c r="AA19" s="45"/>
      <c r="AB19" s="3"/>
    </row>
    <row r="20" spans="1:28" x14ac:dyDescent="0.25">
      <c r="A20" s="122"/>
      <c r="B20" s="62"/>
      <c r="C20" s="68">
        <f t="shared" si="1"/>
        <v>43449</v>
      </c>
      <c r="D20" s="74">
        <f t="shared" si="2"/>
        <v>43449</v>
      </c>
      <c r="E20" s="15"/>
      <c r="F20" s="23"/>
      <c r="G20" s="23"/>
      <c r="H20" s="15">
        <f t="shared" si="3"/>
        <v>0</v>
      </c>
      <c r="I20" s="16">
        <f t="shared" si="0"/>
        <v>0</v>
      </c>
      <c r="J20" s="24"/>
      <c r="K20" s="24"/>
      <c r="L20" s="25"/>
      <c r="M20" s="3"/>
      <c r="N20" s="3"/>
      <c r="O20" s="3"/>
      <c r="P20" s="3"/>
      <c r="Q20" s="45"/>
      <c r="R20" s="45"/>
      <c r="S20" s="45"/>
      <c r="T20" s="3"/>
      <c r="U20" s="3"/>
      <c r="V20" s="3"/>
      <c r="W20" s="3"/>
      <c r="X20" s="3"/>
      <c r="Y20" s="45"/>
      <c r="Z20" s="45"/>
      <c r="AA20" s="45"/>
      <c r="AB20" s="3"/>
    </row>
    <row r="21" spans="1:28" ht="15.75" thickBot="1" x14ac:dyDescent="0.3">
      <c r="A21" s="122"/>
      <c r="B21" s="62"/>
      <c r="C21" s="95">
        <f t="shared" si="1"/>
        <v>43450</v>
      </c>
      <c r="D21" s="93">
        <f t="shared" si="2"/>
        <v>43450</v>
      </c>
      <c r="E21" s="26"/>
      <c r="F21" s="26"/>
      <c r="G21" s="26"/>
      <c r="H21" s="26">
        <f t="shared" si="3"/>
        <v>0</v>
      </c>
      <c r="I21" s="27">
        <f t="shared" si="0"/>
        <v>0</v>
      </c>
      <c r="J21" s="27">
        <f>SUM(H15:H21)</f>
        <v>0</v>
      </c>
      <c r="K21" s="27">
        <f>IF(J21&gt;A154,J21-A154,0)</f>
        <v>0</v>
      </c>
      <c r="L21" s="28">
        <f>SUM(J21-K21)</f>
        <v>0</v>
      </c>
      <c r="M21" s="3"/>
      <c r="N21" s="3"/>
      <c r="O21" s="3"/>
      <c r="P21" s="3"/>
      <c r="Q21" s="45"/>
      <c r="R21" s="45"/>
      <c r="S21" s="45"/>
      <c r="T21" s="3"/>
      <c r="U21" s="3"/>
      <c r="V21" s="3"/>
      <c r="W21" s="3"/>
      <c r="X21" s="3"/>
      <c r="Y21" s="45"/>
      <c r="Z21" s="45"/>
      <c r="AA21" s="45"/>
      <c r="AB21" s="3"/>
    </row>
    <row r="22" spans="1:28" x14ac:dyDescent="0.25">
      <c r="A22" s="122"/>
      <c r="B22" s="70">
        <v>1</v>
      </c>
      <c r="C22" s="96">
        <f t="shared" si="1"/>
        <v>43451</v>
      </c>
      <c r="D22" s="94">
        <f t="shared" si="2"/>
        <v>43451</v>
      </c>
      <c r="E22" s="15"/>
      <c r="F22" s="15"/>
      <c r="G22" s="15"/>
      <c r="H22" s="15">
        <f t="shared" si="3"/>
        <v>0</v>
      </c>
      <c r="I22" s="16">
        <f t="shared" si="0"/>
        <v>0</v>
      </c>
      <c r="J22" s="16"/>
      <c r="K22" s="16"/>
      <c r="L22" s="17"/>
      <c r="M22" s="3"/>
      <c r="N22" s="3"/>
      <c r="O22" s="3"/>
      <c r="P22" s="3"/>
      <c r="Q22" s="45"/>
      <c r="R22" s="45"/>
      <c r="S22" s="45"/>
      <c r="T22" s="3"/>
      <c r="U22" s="3"/>
      <c r="V22" s="3"/>
      <c r="W22" s="3"/>
      <c r="X22" s="3"/>
      <c r="Y22" s="45"/>
      <c r="Z22" s="45"/>
      <c r="AA22" s="45"/>
      <c r="AB22" s="3"/>
    </row>
    <row r="23" spans="1:28" x14ac:dyDescent="0.25">
      <c r="A23" s="122"/>
      <c r="B23" s="62"/>
      <c r="C23" s="68">
        <f t="shared" si="1"/>
        <v>43452</v>
      </c>
      <c r="D23" s="74">
        <f t="shared" si="2"/>
        <v>43452</v>
      </c>
      <c r="E23" s="15"/>
      <c r="F23" s="15"/>
      <c r="G23" s="15"/>
      <c r="H23" s="15">
        <f t="shared" si="3"/>
        <v>0</v>
      </c>
      <c r="I23" s="16">
        <f t="shared" si="0"/>
        <v>0</v>
      </c>
      <c r="J23" s="16"/>
      <c r="K23" s="16"/>
      <c r="L23" s="17"/>
      <c r="M23" s="3"/>
      <c r="N23" s="3"/>
      <c r="O23" s="3"/>
      <c r="P23" s="3"/>
      <c r="Q23" s="45"/>
      <c r="R23" s="45"/>
      <c r="S23" s="45"/>
      <c r="T23" s="3"/>
      <c r="U23" s="3"/>
      <c r="V23" s="3"/>
      <c r="W23" s="3"/>
      <c r="X23" s="3"/>
      <c r="Y23" s="45"/>
      <c r="Z23" s="45"/>
      <c r="AA23" s="45"/>
      <c r="AB23" s="3"/>
    </row>
    <row r="24" spans="1:28" x14ac:dyDescent="0.25">
      <c r="A24" s="122"/>
      <c r="B24" s="62"/>
      <c r="C24" s="68">
        <f t="shared" si="1"/>
        <v>43453</v>
      </c>
      <c r="D24" s="74">
        <f t="shared" si="2"/>
        <v>43453</v>
      </c>
      <c r="E24" s="15"/>
      <c r="F24" s="23"/>
      <c r="G24" s="23"/>
      <c r="H24" s="15">
        <f t="shared" si="3"/>
        <v>0</v>
      </c>
      <c r="I24" s="16">
        <f t="shared" si="0"/>
        <v>0</v>
      </c>
      <c r="J24" s="24"/>
      <c r="K24" s="24"/>
      <c r="L24" s="25"/>
      <c r="M24" s="3"/>
      <c r="N24" s="3"/>
      <c r="O24" s="3"/>
      <c r="P24" s="3"/>
      <c r="Q24" s="45"/>
      <c r="R24" s="45"/>
      <c r="S24" s="45"/>
      <c r="T24" s="3"/>
      <c r="U24" s="3"/>
      <c r="V24" s="3"/>
      <c r="W24" s="3"/>
      <c r="X24" s="3"/>
      <c r="Y24" s="45"/>
      <c r="Z24" s="45"/>
      <c r="AA24" s="45"/>
      <c r="AB24" s="3"/>
    </row>
    <row r="25" spans="1:28" x14ac:dyDescent="0.25">
      <c r="A25" s="122"/>
      <c r="B25" s="62"/>
      <c r="C25" s="68">
        <f t="shared" si="1"/>
        <v>43454</v>
      </c>
      <c r="D25" s="74">
        <f t="shared" si="2"/>
        <v>43454</v>
      </c>
      <c r="E25" s="15"/>
      <c r="F25" s="23"/>
      <c r="G25" s="23"/>
      <c r="H25" s="15">
        <f t="shared" si="3"/>
        <v>0</v>
      </c>
      <c r="I25" s="16">
        <f t="shared" si="0"/>
        <v>0</v>
      </c>
      <c r="J25" s="24"/>
      <c r="K25" s="24"/>
      <c r="L25" s="25"/>
      <c r="M25" s="3"/>
      <c r="N25" s="3"/>
      <c r="O25" s="3"/>
      <c r="P25" s="3"/>
      <c r="Q25" s="45"/>
      <c r="R25" s="45"/>
      <c r="S25" s="45"/>
      <c r="T25" s="3"/>
      <c r="U25" s="3"/>
      <c r="V25" s="3"/>
      <c r="W25" s="3"/>
      <c r="X25" s="3"/>
      <c r="Y25" s="45"/>
      <c r="Z25" s="45"/>
      <c r="AA25" s="45"/>
      <c r="AB25" s="3"/>
    </row>
    <row r="26" spans="1:28" x14ac:dyDescent="0.25">
      <c r="A26" s="122"/>
      <c r="B26" s="62"/>
      <c r="C26" s="68">
        <f t="shared" si="1"/>
        <v>43455</v>
      </c>
      <c r="D26" s="74">
        <f t="shared" si="2"/>
        <v>43455</v>
      </c>
      <c r="E26" s="15"/>
      <c r="F26" s="23"/>
      <c r="G26" s="23"/>
      <c r="H26" s="15">
        <f t="shared" si="3"/>
        <v>0</v>
      </c>
      <c r="I26" s="16">
        <f t="shared" si="0"/>
        <v>0</v>
      </c>
      <c r="J26" s="24"/>
      <c r="K26" s="24"/>
      <c r="L26" s="25"/>
      <c r="M26" s="3"/>
      <c r="N26" s="3"/>
      <c r="O26" s="3"/>
      <c r="P26" s="3"/>
      <c r="Q26" s="45"/>
      <c r="R26" s="45"/>
      <c r="S26" s="45"/>
      <c r="T26" s="3"/>
      <c r="U26" s="3"/>
      <c r="V26" s="3"/>
      <c r="W26" s="3"/>
      <c r="X26" s="3"/>
      <c r="Y26" s="45"/>
      <c r="Z26" s="45"/>
      <c r="AA26" s="45"/>
      <c r="AB26" s="3"/>
    </row>
    <row r="27" spans="1:28" x14ac:dyDescent="0.25">
      <c r="A27" s="122"/>
      <c r="B27" s="62"/>
      <c r="C27" s="68">
        <f t="shared" si="1"/>
        <v>43456</v>
      </c>
      <c r="D27" s="74">
        <f t="shared" si="2"/>
        <v>43456</v>
      </c>
      <c r="E27" s="15"/>
      <c r="F27" s="23"/>
      <c r="G27" s="23"/>
      <c r="H27" s="15">
        <f t="shared" si="3"/>
        <v>0</v>
      </c>
      <c r="I27" s="16">
        <f t="shared" si="0"/>
        <v>0</v>
      </c>
      <c r="J27" s="24"/>
      <c r="K27" s="24"/>
      <c r="L27" s="25"/>
      <c r="M27" s="3"/>
      <c r="N27" s="3"/>
      <c r="O27" s="3"/>
      <c r="P27" s="3"/>
      <c r="Q27" s="45"/>
      <c r="R27" s="45"/>
      <c r="S27" s="45"/>
      <c r="T27" s="3"/>
      <c r="U27" s="3"/>
      <c r="V27" s="3"/>
      <c r="W27" s="3"/>
      <c r="X27" s="3"/>
      <c r="Y27" s="45"/>
      <c r="Z27" s="45"/>
      <c r="AA27" s="45"/>
      <c r="AB27" s="3"/>
    </row>
    <row r="28" spans="1:28" ht="15.75" thickBot="1" x14ac:dyDescent="0.3">
      <c r="A28" s="122"/>
      <c r="B28" s="60"/>
      <c r="C28" s="69">
        <f t="shared" si="1"/>
        <v>43457</v>
      </c>
      <c r="D28" s="71">
        <f t="shared" si="2"/>
        <v>43457</v>
      </c>
      <c r="E28" s="18"/>
      <c r="F28" s="18"/>
      <c r="G28" s="18"/>
      <c r="H28" s="18">
        <f t="shared" si="3"/>
        <v>0</v>
      </c>
      <c r="I28" s="20">
        <f t="shared" si="0"/>
        <v>0</v>
      </c>
      <c r="J28" s="20">
        <f>SUM(H22:I28)</f>
        <v>0</v>
      </c>
      <c r="K28" s="20">
        <f>IF(J28&gt;A154,J28-A154,0)</f>
        <v>0</v>
      </c>
      <c r="L28" s="21">
        <f>SUM(J28-K28)</f>
        <v>0</v>
      </c>
      <c r="M28" s="3"/>
      <c r="N28" s="3"/>
      <c r="O28" s="3"/>
      <c r="P28" s="3"/>
      <c r="Q28" s="45"/>
      <c r="R28" s="45"/>
      <c r="S28" s="45"/>
      <c r="T28" s="3"/>
      <c r="U28" s="3"/>
      <c r="V28" s="3"/>
      <c r="W28" s="3"/>
      <c r="X28" s="3"/>
      <c r="Y28" s="45"/>
      <c r="Z28" s="45"/>
      <c r="AA28" s="45"/>
      <c r="AB28" s="3"/>
    </row>
    <row r="29" spans="1:28" x14ac:dyDescent="0.25">
      <c r="A29" s="122"/>
      <c r="B29" s="61">
        <v>2</v>
      </c>
      <c r="C29" s="67">
        <f t="shared" si="1"/>
        <v>43458</v>
      </c>
      <c r="D29" s="72">
        <f t="shared" si="2"/>
        <v>43458</v>
      </c>
      <c r="E29" s="15"/>
      <c r="F29" s="15"/>
      <c r="G29" s="15"/>
      <c r="H29" s="15">
        <f t="shared" si="3"/>
        <v>0</v>
      </c>
      <c r="I29" s="16">
        <f t="shared" si="0"/>
        <v>0</v>
      </c>
      <c r="J29" s="16"/>
      <c r="K29" s="16"/>
      <c r="L29" s="17"/>
      <c r="M29" s="3"/>
      <c r="N29" s="3"/>
      <c r="O29" s="3"/>
      <c r="P29" s="3"/>
      <c r="Q29" s="45"/>
      <c r="R29" s="45"/>
      <c r="S29" s="45"/>
      <c r="T29" s="3"/>
      <c r="U29" s="3"/>
      <c r="V29" s="3"/>
      <c r="W29" s="3"/>
      <c r="X29" s="3"/>
      <c r="Y29" s="45"/>
      <c r="Z29" s="45"/>
      <c r="AA29" s="45"/>
      <c r="AB29" s="3"/>
    </row>
    <row r="30" spans="1:28" x14ac:dyDescent="0.25">
      <c r="A30" s="122"/>
      <c r="B30" s="62"/>
      <c r="C30" s="68">
        <f t="shared" si="1"/>
        <v>43459</v>
      </c>
      <c r="D30" s="74">
        <f t="shared" si="2"/>
        <v>43459</v>
      </c>
      <c r="E30" s="15"/>
      <c r="F30" s="23"/>
      <c r="G30" s="23"/>
      <c r="H30" s="15">
        <f t="shared" si="3"/>
        <v>0</v>
      </c>
      <c r="I30" s="16">
        <f t="shared" si="0"/>
        <v>0</v>
      </c>
      <c r="J30" s="24"/>
      <c r="K30" s="24"/>
      <c r="L30" s="25"/>
      <c r="M30" s="3"/>
      <c r="N30" s="3"/>
      <c r="O30" s="3"/>
      <c r="P30" s="3"/>
      <c r="Q30" s="45"/>
      <c r="R30" s="45"/>
      <c r="S30" s="45"/>
      <c r="T30" s="3"/>
      <c r="U30" s="3"/>
      <c r="V30" s="3"/>
      <c r="W30" s="3"/>
      <c r="X30" s="3"/>
      <c r="Y30" s="45"/>
      <c r="Z30" s="45"/>
      <c r="AA30" s="45"/>
      <c r="AB30" s="3"/>
    </row>
    <row r="31" spans="1:28" x14ac:dyDescent="0.25">
      <c r="A31" s="122"/>
      <c r="B31" s="62"/>
      <c r="C31" s="68">
        <f t="shared" si="1"/>
        <v>43460</v>
      </c>
      <c r="D31" s="74">
        <f t="shared" si="2"/>
        <v>43460</v>
      </c>
      <c r="E31" s="15"/>
      <c r="F31" s="23"/>
      <c r="G31" s="23"/>
      <c r="H31" s="15">
        <f t="shared" si="3"/>
        <v>0</v>
      </c>
      <c r="I31" s="16">
        <f t="shared" si="0"/>
        <v>0</v>
      </c>
      <c r="J31" s="24"/>
      <c r="K31" s="24"/>
      <c r="L31" s="25"/>
      <c r="M31" s="3"/>
      <c r="N31" s="3"/>
      <c r="O31" s="3"/>
      <c r="P31" s="3"/>
      <c r="Q31" s="45"/>
      <c r="R31" s="45"/>
      <c r="S31" s="45"/>
      <c r="T31" s="3"/>
      <c r="U31" s="3"/>
      <c r="V31" s="3"/>
      <c r="W31" s="3"/>
      <c r="X31" s="3"/>
      <c r="Y31" s="45"/>
      <c r="Z31" s="45"/>
      <c r="AA31" s="45"/>
      <c r="AB31" s="3"/>
    </row>
    <row r="32" spans="1:28" x14ac:dyDescent="0.25">
      <c r="A32" s="122"/>
      <c r="B32" s="62"/>
      <c r="C32" s="68">
        <f t="shared" si="1"/>
        <v>43461</v>
      </c>
      <c r="D32" s="74">
        <f t="shared" si="2"/>
        <v>43461</v>
      </c>
      <c r="E32" s="15"/>
      <c r="F32" s="23"/>
      <c r="G32" s="23"/>
      <c r="H32" s="15">
        <f t="shared" si="3"/>
        <v>0</v>
      </c>
      <c r="I32" s="16">
        <f t="shared" si="0"/>
        <v>0</v>
      </c>
      <c r="J32" s="24"/>
      <c r="K32" s="24"/>
      <c r="L32" s="25"/>
      <c r="M32" s="3"/>
      <c r="N32" s="3"/>
      <c r="O32" s="3"/>
      <c r="P32" s="3"/>
      <c r="Q32" s="45"/>
      <c r="R32" s="45"/>
      <c r="S32" s="45"/>
      <c r="T32" s="3"/>
      <c r="U32" s="3"/>
      <c r="V32" s="3"/>
      <c r="W32" s="3"/>
      <c r="X32" s="3"/>
      <c r="Y32" s="45"/>
      <c r="Z32" s="45"/>
      <c r="AA32" s="45"/>
      <c r="AB32" s="3"/>
    </row>
    <row r="33" spans="1:28" x14ac:dyDescent="0.25">
      <c r="A33" s="122"/>
      <c r="B33" s="62"/>
      <c r="C33" s="68">
        <f t="shared" si="1"/>
        <v>43462</v>
      </c>
      <c r="D33" s="74">
        <f t="shared" si="2"/>
        <v>43462</v>
      </c>
      <c r="E33" s="15"/>
      <c r="F33" s="23"/>
      <c r="G33" s="23"/>
      <c r="H33" s="15">
        <f t="shared" si="3"/>
        <v>0</v>
      </c>
      <c r="I33" s="16">
        <f t="shared" si="0"/>
        <v>0</v>
      </c>
      <c r="J33" s="24"/>
      <c r="K33" s="24"/>
      <c r="L33" s="25"/>
      <c r="M33" s="3"/>
      <c r="N33" s="3"/>
      <c r="O33" s="3"/>
      <c r="P33" s="3"/>
      <c r="Q33" s="45"/>
      <c r="R33" s="45"/>
      <c r="S33" s="45"/>
      <c r="T33" s="3"/>
      <c r="U33" s="3"/>
      <c r="V33" s="3"/>
      <c r="W33" s="3"/>
      <c r="X33" s="3"/>
      <c r="Y33" s="45"/>
      <c r="Z33" s="45"/>
      <c r="AA33" s="45"/>
      <c r="AB33" s="3"/>
    </row>
    <row r="34" spans="1:28" x14ac:dyDescent="0.25">
      <c r="A34" s="122"/>
      <c r="B34" s="62"/>
      <c r="C34" s="68">
        <f>IF(D34="","",D34)</f>
        <v>43463</v>
      </c>
      <c r="D34" s="74">
        <f>IF(D33="","",IF(MONTH(D33+1)&gt;MONTH(D33),"",D33+1))</f>
        <v>43463</v>
      </c>
      <c r="E34" s="15"/>
      <c r="F34" s="23"/>
      <c r="G34" s="23"/>
      <c r="H34" s="15">
        <f t="shared" si="3"/>
        <v>0</v>
      </c>
      <c r="I34" s="16">
        <f t="shared" si="0"/>
        <v>0</v>
      </c>
      <c r="J34" s="24"/>
      <c r="K34" s="24"/>
      <c r="L34" s="25"/>
      <c r="M34" s="3"/>
      <c r="N34" s="3"/>
      <c r="O34" s="3"/>
      <c r="P34" s="3"/>
      <c r="Q34" s="45"/>
      <c r="R34" s="45"/>
      <c r="S34" s="45"/>
      <c r="T34" s="3"/>
      <c r="U34" s="3"/>
      <c r="V34" s="3"/>
      <c r="W34" s="3"/>
      <c r="X34" s="3"/>
      <c r="Y34" s="45"/>
      <c r="Z34" s="45"/>
      <c r="AA34" s="45"/>
      <c r="AB34" s="3"/>
    </row>
    <row r="35" spans="1:28" ht="15.75" thickBot="1" x14ac:dyDescent="0.3">
      <c r="A35" s="122"/>
      <c r="B35" s="60"/>
      <c r="C35" s="95">
        <f t="shared" ref="C35:C36" si="4">IF(D35="","",D35)</f>
        <v>43464</v>
      </c>
      <c r="D35" s="71">
        <f t="shared" ref="D35:D36" si="5">IF(D34="","",IF(MONTH(D34+1)&gt;MONTH(D34),"",D34+1))</f>
        <v>43464</v>
      </c>
      <c r="E35" s="19"/>
      <c r="F35" s="18"/>
      <c r="G35" s="18"/>
      <c r="H35" s="18">
        <f t="shared" si="3"/>
        <v>0</v>
      </c>
      <c r="I35" s="20">
        <f t="shared" si="0"/>
        <v>0</v>
      </c>
      <c r="J35" s="20">
        <f>SUM(H29:I35)</f>
        <v>0</v>
      </c>
      <c r="K35" s="20">
        <f>IF(J35&gt;A161,J35-A154,0)</f>
        <v>0</v>
      </c>
      <c r="L35" s="21">
        <f>SUM(J35-K35)</f>
        <v>0</v>
      </c>
      <c r="M35" s="3"/>
      <c r="N35" s="3"/>
      <c r="O35" s="3"/>
      <c r="P35" s="3"/>
      <c r="Q35" s="45"/>
      <c r="R35" s="45"/>
      <c r="S35" s="45"/>
      <c r="T35" s="3"/>
      <c r="U35" s="3"/>
      <c r="V35" s="3"/>
      <c r="W35" s="3"/>
      <c r="X35" s="3"/>
      <c r="Y35" s="45"/>
      <c r="Z35" s="45"/>
      <c r="AA35" s="45"/>
      <c r="AB35" s="3"/>
    </row>
    <row r="36" spans="1:28" ht="15.75" thickBot="1" x14ac:dyDescent="0.3">
      <c r="A36" s="123"/>
      <c r="B36" s="29">
        <v>3</v>
      </c>
      <c r="C36" s="112">
        <f t="shared" si="4"/>
        <v>43465</v>
      </c>
      <c r="D36" s="102">
        <f t="shared" si="5"/>
        <v>43465</v>
      </c>
      <c r="E36" s="30"/>
      <c r="F36" s="31"/>
      <c r="G36" s="31"/>
      <c r="H36" s="15">
        <f t="shared" si="3"/>
        <v>0</v>
      </c>
      <c r="I36" s="16">
        <f t="shared" si="0"/>
        <v>0</v>
      </c>
      <c r="J36" s="32"/>
      <c r="K36" s="32"/>
      <c r="L36" s="33"/>
      <c r="M36" s="3"/>
      <c r="N36" s="3"/>
      <c r="O36" s="3"/>
      <c r="P36" s="3"/>
      <c r="Q36" s="45"/>
      <c r="R36" s="45"/>
      <c r="S36" s="45"/>
      <c r="T36" s="3"/>
      <c r="U36" s="3"/>
      <c r="V36" s="3"/>
      <c r="W36" s="3"/>
      <c r="X36" s="3"/>
      <c r="Y36" s="45"/>
      <c r="Z36" s="45"/>
      <c r="AA36" s="45"/>
      <c r="AB36" s="3"/>
    </row>
    <row r="37" spans="1:28" ht="15.75" thickBot="1" x14ac:dyDescent="0.3">
      <c r="B37" s="63"/>
      <c r="C37" s="100"/>
      <c r="D37" s="103"/>
      <c r="E37" s="52">
        <f>SUM(H6:I36)</f>
        <v>0</v>
      </c>
      <c r="F37" s="53"/>
      <c r="G37" s="53"/>
      <c r="H37" s="53"/>
      <c r="I37" s="53"/>
      <c r="J37" s="53"/>
      <c r="K37" s="53"/>
      <c r="L37" s="53"/>
      <c r="M37" s="127"/>
      <c r="N37" s="128"/>
      <c r="O37" s="128"/>
      <c r="P37" s="128"/>
      <c r="Q37" s="128"/>
      <c r="R37" s="128"/>
      <c r="S37" s="128"/>
      <c r="T37" s="128"/>
      <c r="U37" s="128"/>
      <c r="V37" s="128"/>
      <c r="W37" s="128"/>
      <c r="X37" s="128"/>
      <c r="Y37" s="128"/>
      <c r="Z37" s="128"/>
      <c r="AA37" s="128"/>
      <c r="AB37" s="128"/>
    </row>
    <row r="38" spans="1:28" ht="15.75" thickBot="1" x14ac:dyDescent="0.3">
      <c r="B38" s="63"/>
      <c r="C38" s="63"/>
      <c r="D38" s="63"/>
      <c r="E38" s="63"/>
      <c r="F38" s="63"/>
      <c r="G38" s="63"/>
      <c r="H38" s="63"/>
      <c r="L38" s="63"/>
      <c r="M38" s="3"/>
      <c r="N38" s="3"/>
      <c r="O38" s="3"/>
      <c r="P38" s="3"/>
      <c r="Q38" s="45"/>
      <c r="R38" s="45"/>
      <c r="S38" s="45"/>
      <c r="T38" s="3"/>
      <c r="U38" s="3"/>
      <c r="V38" s="3"/>
      <c r="W38" s="3"/>
      <c r="X38" s="3"/>
      <c r="Y38" s="45"/>
      <c r="Z38" s="45"/>
      <c r="AA38" s="45"/>
      <c r="AB38" s="3"/>
    </row>
    <row r="39" spans="1:28" x14ac:dyDescent="0.25">
      <c r="A39" s="34"/>
      <c r="B39" s="59">
        <v>3</v>
      </c>
      <c r="C39" s="98">
        <f>D39</f>
        <v>43466</v>
      </c>
      <c r="D39" s="104">
        <f>DATE(D4,1,1)</f>
        <v>43466</v>
      </c>
      <c r="E39" s="35"/>
      <c r="F39" s="35"/>
      <c r="G39" s="35"/>
      <c r="H39" s="35">
        <f t="shared" ref="H39:H69" si="6">IF(F38&gt;G38,IF(F39&gt;G39,24-F39+G38,G38),IF(F39&gt;G39,24-F39,G39-F39))</f>
        <v>0</v>
      </c>
      <c r="I39" s="36">
        <f t="shared" ref="I39:I69" si="7">IF(E39="CP",5.83,0)</f>
        <v>0</v>
      </c>
      <c r="J39" s="36"/>
      <c r="K39" s="36"/>
      <c r="L39" s="46"/>
      <c r="M39" s="3"/>
      <c r="N39" s="3"/>
      <c r="O39" s="3"/>
      <c r="P39" s="3"/>
      <c r="Q39" s="45"/>
      <c r="R39" s="45"/>
      <c r="S39" s="45"/>
      <c r="T39" s="3"/>
      <c r="U39" s="3"/>
      <c r="V39" s="3"/>
      <c r="W39" s="3"/>
      <c r="X39" s="3"/>
      <c r="Y39" s="45"/>
      <c r="Z39" s="45"/>
      <c r="AA39" s="45"/>
      <c r="AB39" s="3"/>
    </row>
    <row r="40" spans="1:28" x14ac:dyDescent="0.25">
      <c r="A40" s="124">
        <v>43466</v>
      </c>
      <c r="B40" s="62"/>
      <c r="C40" s="78">
        <f t="shared" ref="C40:C66" si="8">D40</f>
        <v>43467</v>
      </c>
      <c r="D40" s="77">
        <f>D39+1</f>
        <v>43467</v>
      </c>
      <c r="E40" s="15"/>
      <c r="F40" s="23"/>
      <c r="G40" s="23"/>
      <c r="H40" s="15">
        <f>IF(F39&gt;G39,IF(F40&gt;G40,24-F40+G39,G39),IF(F40&gt;G40,24-F40,G40-F40))</f>
        <v>0</v>
      </c>
      <c r="I40" s="16">
        <f t="shared" si="7"/>
        <v>0</v>
      </c>
      <c r="J40" s="24"/>
      <c r="K40" s="24"/>
      <c r="L40" s="25"/>
      <c r="M40" s="3"/>
      <c r="N40" s="3"/>
      <c r="O40" s="3"/>
      <c r="P40" s="3"/>
      <c r="Q40" s="45"/>
      <c r="R40" s="45"/>
      <c r="S40" s="45"/>
      <c r="T40" s="3"/>
      <c r="U40" s="3"/>
      <c r="V40" s="3"/>
      <c r="W40" s="3"/>
      <c r="X40" s="3"/>
      <c r="Y40" s="45"/>
      <c r="Z40" s="45"/>
      <c r="AA40" s="45"/>
      <c r="AB40" s="3"/>
    </row>
    <row r="41" spans="1:28" x14ac:dyDescent="0.25">
      <c r="A41" s="120"/>
      <c r="B41" s="62"/>
      <c r="C41" s="78">
        <f t="shared" si="8"/>
        <v>43468</v>
      </c>
      <c r="D41" s="77">
        <f t="shared" ref="D41:D66" si="9">D40+1</f>
        <v>43468</v>
      </c>
      <c r="E41" s="15"/>
      <c r="F41" s="23"/>
      <c r="G41" s="23"/>
      <c r="H41" s="15">
        <f t="shared" si="6"/>
        <v>0</v>
      </c>
      <c r="I41" s="16">
        <f t="shared" si="7"/>
        <v>0</v>
      </c>
      <c r="J41" s="24"/>
      <c r="K41" s="24"/>
      <c r="L41" s="25"/>
      <c r="M41" s="3"/>
      <c r="N41" s="3"/>
      <c r="O41" s="3"/>
      <c r="P41" s="3"/>
      <c r="Q41" s="45"/>
      <c r="R41" s="45"/>
      <c r="S41" s="45"/>
      <c r="T41" s="3"/>
      <c r="U41" s="3"/>
      <c r="V41" s="3"/>
      <c r="W41" s="3"/>
      <c r="X41" s="3"/>
      <c r="Y41" s="45"/>
      <c r="Z41" s="45"/>
      <c r="AA41" s="45"/>
      <c r="AB41" s="3"/>
    </row>
    <row r="42" spans="1:28" x14ac:dyDescent="0.25">
      <c r="A42" s="120"/>
      <c r="B42" s="62"/>
      <c r="C42" s="78">
        <f t="shared" si="8"/>
        <v>43469</v>
      </c>
      <c r="D42" s="77">
        <f t="shared" si="9"/>
        <v>43469</v>
      </c>
      <c r="E42" s="15"/>
      <c r="F42" s="23"/>
      <c r="G42" s="23"/>
      <c r="H42" s="15">
        <f t="shared" si="6"/>
        <v>0</v>
      </c>
      <c r="I42" s="16">
        <f t="shared" si="7"/>
        <v>0</v>
      </c>
      <c r="J42" s="24"/>
      <c r="K42" s="24"/>
      <c r="L42" s="25"/>
      <c r="M42" s="3"/>
      <c r="N42" s="3"/>
      <c r="O42" s="3"/>
      <c r="P42" s="3"/>
      <c r="Q42" s="45"/>
      <c r="R42" s="45"/>
      <c r="S42" s="45"/>
      <c r="T42" s="3"/>
      <c r="U42" s="3"/>
      <c r="V42" s="3"/>
      <c r="W42" s="3"/>
      <c r="X42" s="3"/>
      <c r="Y42" s="45"/>
      <c r="Z42" s="45"/>
      <c r="AA42" s="45"/>
      <c r="AB42" s="3"/>
    </row>
    <row r="43" spans="1:28" x14ac:dyDescent="0.25">
      <c r="A43" s="120"/>
      <c r="B43" s="62"/>
      <c r="C43" s="78">
        <f t="shared" si="8"/>
        <v>43470</v>
      </c>
      <c r="D43" s="77">
        <f t="shared" si="9"/>
        <v>43470</v>
      </c>
      <c r="E43" s="15"/>
      <c r="F43" s="23"/>
      <c r="G43" s="23"/>
      <c r="H43" s="15">
        <f t="shared" si="6"/>
        <v>0</v>
      </c>
      <c r="I43" s="16">
        <f t="shared" si="7"/>
        <v>0</v>
      </c>
      <c r="J43" s="24"/>
      <c r="K43" s="24"/>
      <c r="L43" s="25"/>
      <c r="M43" s="3"/>
      <c r="N43" s="3"/>
      <c r="O43" s="3"/>
      <c r="P43" s="3"/>
      <c r="Q43" s="45"/>
      <c r="R43" s="45"/>
      <c r="S43" s="45"/>
      <c r="T43" s="3"/>
      <c r="U43" s="3"/>
      <c r="V43" s="3"/>
      <c r="W43" s="3"/>
      <c r="X43" s="3"/>
      <c r="Y43" s="45"/>
      <c r="Z43" s="45"/>
      <c r="AA43" s="45"/>
      <c r="AB43" s="3"/>
    </row>
    <row r="44" spans="1:28" ht="15.75" thickBot="1" x14ac:dyDescent="0.3">
      <c r="A44" s="120"/>
      <c r="B44" s="60"/>
      <c r="C44" s="79">
        <f t="shared" si="8"/>
        <v>43471</v>
      </c>
      <c r="D44" s="84">
        <f t="shared" si="9"/>
        <v>43471</v>
      </c>
      <c r="E44" s="19"/>
      <c r="F44" s="80"/>
      <c r="G44" s="80"/>
      <c r="H44" s="19">
        <f t="shared" si="6"/>
        <v>0</v>
      </c>
      <c r="I44" s="81">
        <f t="shared" si="7"/>
        <v>0</v>
      </c>
      <c r="J44" s="82">
        <f>SUM(H36+I36+H39+I39+H40+I40+H41+I41+H42+I42+H43+I43+H44+I44)</f>
        <v>0</v>
      </c>
      <c r="K44" s="82">
        <f>IF(J44&gt;A154,J44-A154,0)</f>
        <v>0</v>
      </c>
      <c r="L44" s="83">
        <f>SUM(J44-K44)</f>
        <v>0</v>
      </c>
      <c r="M44" s="3"/>
      <c r="N44" s="3"/>
      <c r="O44" s="3"/>
      <c r="P44" s="3"/>
      <c r="Q44" s="45"/>
      <c r="R44" s="45"/>
      <c r="S44" s="45"/>
      <c r="T44" s="3"/>
      <c r="U44" s="3"/>
      <c r="V44" s="3"/>
      <c r="W44" s="3"/>
      <c r="X44" s="3"/>
      <c r="Y44" s="45"/>
      <c r="Z44" s="45"/>
      <c r="AA44" s="45"/>
      <c r="AB44" s="3"/>
    </row>
    <row r="45" spans="1:28" x14ac:dyDescent="0.25">
      <c r="A45" s="120"/>
      <c r="B45" s="61">
        <v>4</v>
      </c>
      <c r="C45" s="67">
        <f t="shared" si="8"/>
        <v>43472</v>
      </c>
      <c r="D45" s="72">
        <f t="shared" si="9"/>
        <v>43472</v>
      </c>
      <c r="E45" s="22"/>
      <c r="F45" s="22"/>
      <c r="G45" s="22"/>
      <c r="H45" s="22">
        <f t="shared" si="6"/>
        <v>0</v>
      </c>
      <c r="I45" s="39">
        <f t="shared" si="7"/>
        <v>0</v>
      </c>
      <c r="J45" s="39"/>
      <c r="K45" s="39"/>
      <c r="L45" s="47"/>
      <c r="M45" s="3"/>
      <c r="N45" s="3"/>
      <c r="O45" s="3"/>
      <c r="P45" s="3"/>
      <c r="Q45" s="45"/>
      <c r="R45" s="45"/>
      <c r="S45" s="45"/>
      <c r="T45" s="3"/>
      <c r="U45" s="3"/>
      <c r="V45" s="3"/>
      <c r="W45" s="3"/>
      <c r="X45" s="3"/>
      <c r="Y45" s="45"/>
      <c r="Z45" s="45"/>
      <c r="AA45" s="45"/>
      <c r="AB45" s="3"/>
    </row>
    <row r="46" spans="1:28" x14ac:dyDescent="0.25">
      <c r="A46" s="120"/>
      <c r="B46" s="62"/>
      <c r="C46" s="78">
        <f t="shared" si="8"/>
        <v>43473</v>
      </c>
      <c r="D46" s="74">
        <f t="shared" si="9"/>
        <v>43473</v>
      </c>
      <c r="E46" s="15"/>
      <c r="F46" s="23"/>
      <c r="G46" s="23"/>
      <c r="H46" s="15">
        <f t="shared" si="6"/>
        <v>0</v>
      </c>
      <c r="I46" s="16">
        <f t="shared" si="7"/>
        <v>0</v>
      </c>
      <c r="J46" s="24"/>
      <c r="K46" s="24"/>
      <c r="L46" s="25"/>
      <c r="M46" s="3"/>
      <c r="N46" s="3"/>
      <c r="O46" s="3"/>
      <c r="P46" s="3"/>
      <c r="Q46" s="45"/>
      <c r="R46" s="45"/>
      <c r="S46" s="45"/>
      <c r="T46" s="3"/>
      <c r="U46" s="3"/>
      <c r="V46" s="3"/>
      <c r="W46" s="3"/>
      <c r="X46" s="3"/>
      <c r="Y46" s="45"/>
      <c r="Z46" s="45"/>
      <c r="AA46" s="45"/>
      <c r="AB46" s="3"/>
    </row>
    <row r="47" spans="1:28" x14ac:dyDescent="0.25">
      <c r="A47" s="120"/>
      <c r="B47" s="62"/>
      <c r="C47" s="78">
        <f t="shared" si="8"/>
        <v>43474</v>
      </c>
      <c r="D47" s="74">
        <f t="shared" si="9"/>
        <v>43474</v>
      </c>
      <c r="E47" s="15"/>
      <c r="F47" s="23"/>
      <c r="G47" s="23"/>
      <c r="H47" s="15">
        <f t="shared" si="6"/>
        <v>0</v>
      </c>
      <c r="I47" s="16">
        <f t="shared" si="7"/>
        <v>0</v>
      </c>
      <c r="J47" s="24"/>
      <c r="K47" s="24"/>
      <c r="L47" s="25"/>
      <c r="M47" s="3"/>
      <c r="N47" s="3"/>
      <c r="O47" s="3"/>
      <c r="P47" s="3"/>
      <c r="Q47" s="45"/>
      <c r="R47" s="45"/>
      <c r="S47" s="45"/>
      <c r="T47" s="3"/>
      <c r="U47" s="3"/>
      <c r="V47" s="3"/>
      <c r="W47" s="3"/>
      <c r="X47" s="3"/>
      <c r="Y47" s="45"/>
      <c r="Z47" s="45"/>
      <c r="AA47" s="45"/>
      <c r="AB47" s="3"/>
    </row>
    <row r="48" spans="1:28" x14ac:dyDescent="0.25">
      <c r="A48" s="120"/>
      <c r="B48" s="62"/>
      <c r="C48" s="78">
        <f t="shared" si="8"/>
        <v>43475</v>
      </c>
      <c r="D48" s="74">
        <f t="shared" si="9"/>
        <v>43475</v>
      </c>
      <c r="E48" s="15"/>
      <c r="F48" s="23"/>
      <c r="G48" s="23"/>
      <c r="H48" s="15">
        <f t="shared" si="6"/>
        <v>0</v>
      </c>
      <c r="I48" s="16">
        <f t="shared" si="7"/>
        <v>0</v>
      </c>
      <c r="J48" s="24"/>
      <c r="K48" s="24"/>
      <c r="L48" s="25"/>
      <c r="M48" s="3"/>
      <c r="N48" s="3"/>
      <c r="O48" s="3"/>
      <c r="P48" s="3"/>
      <c r="Q48" s="45"/>
      <c r="R48" s="45"/>
      <c r="S48" s="45"/>
      <c r="T48" s="3"/>
      <c r="U48" s="3"/>
      <c r="V48" s="3"/>
      <c r="W48" s="3"/>
      <c r="X48" s="3"/>
      <c r="Y48" s="45"/>
      <c r="Z48" s="45"/>
      <c r="AA48" s="45"/>
      <c r="AB48" s="3"/>
    </row>
    <row r="49" spans="1:28" x14ac:dyDescent="0.25">
      <c r="A49" s="120"/>
      <c r="B49" s="62"/>
      <c r="C49" s="78">
        <f t="shared" si="8"/>
        <v>43476</v>
      </c>
      <c r="D49" s="74">
        <f t="shared" si="9"/>
        <v>43476</v>
      </c>
      <c r="E49" s="15"/>
      <c r="F49" s="23"/>
      <c r="G49" s="23"/>
      <c r="H49" s="15">
        <f t="shared" si="6"/>
        <v>0</v>
      </c>
      <c r="I49" s="16">
        <f t="shared" si="7"/>
        <v>0</v>
      </c>
      <c r="J49" s="24"/>
      <c r="K49" s="24"/>
      <c r="L49" s="25"/>
      <c r="M49" s="3"/>
      <c r="N49" s="3"/>
      <c r="O49" s="3"/>
      <c r="P49" s="3"/>
      <c r="Q49" s="45"/>
      <c r="R49" s="45"/>
      <c r="S49" s="45"/>
      <c r="T49" s="3"/>
      <c r="U49" s="3"/>
      <c r="V49" s="3"/>
      <c r="W49" s="3"/>
      <c r="X49" s="3"/>
      <c r="Y49" s="45"/>
      <c r="Z49" s="45"/>
      <c r="AA49" s="45"/>
      <c r="AB49" s="3"/>
    </row>
    <row r="50" spans="1:28" x14ac:dyDescent="0.25">
      <c r="A50" s="120"/>
      <c r="B50" s="62"/>
      <c r="C50" s="78">
        <f t="shared" si="8"/>
        <v>43477</v>
      </c>
      <c r="D50" s="74">
        <f t="shared" si="9"/>
        <v>43477</v>
      </c>
      <c r="E50" s="15"/>
      <c r="F50" s="23"/>
      <c r="G50" s="23"/>
      <c r="H50" s="15">
        <f t="shared" si="6"/>
        <v>0</v>
      </c>
      <c r="I50" s="16">
        <f t="shared" si="7"/>
        <v>0</v>
      </c>
      <c r="J50" s="24"/>
      <c r="K50" s="24"/>
      <c r="L50" s="25"/>
      <c r="M50" s="3"/>
      <c r="N50" s="3"/>
      <c r="O50" s="3"/>
      <c r="P50" s="3"/>
      <c r="Q50" s="45"/>
      <c r="R50" s="45"/>
      <c r="S50" s="45"/>
      <c r="T50" s="3"/>
      <c r="U50" s="3"/>
      <c r="V50" s="3"/>
      <c r="W50" s="3"/>
      <c r="X50" s="3"/>
      <c r="Y50" s="45"/>
      <c r="Z50" s="45"/>
      <c r="AA50" s="45"/>
      <c r="AB50" s="3"/>
    </row>
    <row r="51" spans="1:28" ht="15.75" thickBot="1" x14ac:dyDescent="0.3">
      <c r="A51" s="120"/>
      <c r="B51" s="60"/>
      <c r="C51" s="79">
        <f t="shared" si="8"/>
        <v>43478</v>
      </c>
      <c r="D51" s="73">
        <f t="shared" si="9"/>
        <v>43478</v>
      </c>
      <c r="E51" s="37"/>
      <c r="F51" s="18"/>
      <c r="G51" s="18"/>
      <c r="H51" s="37">
        <f t="shared" si="6"/>
        <v>0</v>
      </c>
      <c r="I51" s="38">
        <f t="shared" si="7"/>
        <v>0</v>
      </c>
      <c r="J51" s="20">
        <f>SUM(H45:I51)</f>
        <v>0</v>
      </c>
      <c r="K51" s="20">
        <f>IF(J51&gt;A154,J51-A154,0)</f>
        <v>0</v>
      </c>
      <c r="L51" s="21">
        <f>SUM(J51-K51)</f>
        <v>0</v>
      </c>
      <c r="M51" s="3"/>
      <c r="N51" s="3"/>
      <c r="O51" s="3"/>
      <c r="P51" s="3"/>
      <c r="Q51" s="45"/>
      <c r="R51" s="45"/>
      <c r="S51" s="45"/>
      <c r="T51" s="3"/>
      <c r="U51" s="3"/>
      <c r="V51" s="3"/>
      <c r="W51" s="3"/>
      <c r="X51" s="3"/>
      <c r="Y51" s="45"/>
      <c r="Z51" s="45"/>
      <c r="AA51" s="45"/>
      <c r="AB51" s="3"/>
    </row>
    <row r="52" spans="1:28" x14ac:dyDescent="0.25">
      <c r="A52" s="120"/>
      <c r="B52" s="61">
        <v>5</v>
      </c>
      <c r="C52" s="67">
        <f t="shared" si="8"/>
        <v>43479</v>
      </c>
      <c r="D52" s="76">
        <f t="shared" si="9"/>
        <v>43479</v>
      </c>
      <c r="E52" s="15"/>
      <c r="F52" s="15"/>
      <c r="G52" s="15"/>
      <c r="H52" s="15">
        <f t="shared" si="6"/>
        <v>0</v>
      </c>
      <c r="I52" s="16">
        <f t="shared" si="7"/>
        <v>0</v>
      </c>
      <c r="J52" s="16"/>
      <c r="K52" s="16"/>
      <c r="L52" s="17"/>
      <c r="M52" s="3"/>
      <c r="N52" s="3"/>
      <c r="O52" s="3"/>
      <c r="P52" s="3"/>
      <c r="Q52" s="45"/>
      <c r="R52" s="45"/>
      <c r="S52" s="45"/>
      <c r="T52" s="3"/>
      <c r="U52" s="3"/>
      <c r="V52" s="3"/>
      <c r="W52" s="3"/>
      <c r="X52" s="3"/>
      <c r="Y52" s="45"/>
      <c r="Z52" s="45"/>
      <c r="AA52" s="45"/>
      <c r="AB52" s="3"/>
    </row>
    <row r="53" spans="1:28" x14ac:dyDescent="0.25">
      <c r="A53" s="120"/>
      <c r="B53" s="62"/>
      <c r="C53" s="78">
        <f t="shared" si="8"/>
        <v>43480</v>
      </c>
      <c r="D53" s="77">
        <f t="shared" si="9"/>
        <v>43480</v>
      </c>
      <c r="E53" s="15"/>
      <c r="F53" s="23"/>
      <c r="G53" s="23"/>
      <c r="H53" s="15">
        <f t="shared" si="6"/>
        <v>0</v>
      </c>
      <c r="I53" s="16">
        <f t="shared" si="7"/>
        <v>0</v>
      </c>
      <c r="J53" s="24"/>
      <c r="K53" s="24"/>
      <c r="L53" s="25"/>
      <c r="M53" s="3"/>
      <c r="N53" s="3"/>
      <c r="O53" s="3"/>
      <c r="P53" s="3"/>
      <c r="Q53" s="45"/>
      <c r="R53" s="45"/>
      <c r="S53" s="45"/>
      <c r="T53" s="3"/>
      <c r="U53" s="3"/>
      <c r="V53" s="3"/>
      <c r="W53" s="3"/>
      <c r="X53" s="3"/>
      <c r="Y53" s="45"/>
      <c r="Z53" s="45"/>
      <c r="AA53" s="45"/>
      <c r="AB53" s="3"/>
    </row>
    <row r="54" spans="1:28" x14ac:dyDescent="0.25">
      <c r="A54" s="120"/>
      <c r="B54" s="62"/>
      <c r="C54" s="78">
        <f t="shared" si="8"/>
        <v>43481</v>
      </c>
      <c r="D54" s="77">
        <f t="shared" si="9"/>
        <v>43481</v>
      </c>
      <c r="E54" s="15"/>
      <c r="F54" s="23"/>
      <c r="G54" s="23"/>
      <c r="H54" s="15">
        <f t="shared" si="6"/>
        <v>0</v>
      </c>
      <c r="I54" s="16">
        <f t="shared" si="7"/>
        <v>0</v>
      </c>
      <c r="J54" s="24"/>
      <c r="K54" s="24"/>
      <c r="L54" s="25"/>
      <c r="M54" s="3"/>
      <c r="N54" s="3"/>
      <c r="O54" s="3"/>
      <c r="P54" s="3"/>
      <c r="Q54" s="45"/>
      <c r="R54" s="45"/>
      <c r="S54" s="45"/>
      <c r="T54" s="3"/>
      <c r="U54" s="3"/>
      <c r="V54" s="3"/>
      <c r="W54" s="3"/>
      <c r="X54" s="3"/>
      <c r="Y54" s="45"/>
      <c r="Z54" s="45"/>
      <c r="AA54" s="45"/>
      <c r="AB54" s="3"/>
    </row>
    <row r="55" spans="1:28" x14ac:dyDescent="0.25">
      <c r="A55" s="120"/>
      <c r="B55" s="62"/>
      <c r="C55" s="78">
        <f t="shared" si="8"/>
        <v>43482</v>
      </c>
      <c r="D55" s="77">
        <f t="shared" si="9"/>
        <v>43482</v>
      </c>
      <c r="E55" s="15"/>
      <c r="F55" s="23"/>
      <c r="G55" s="23"/>
      <c r="H55" s="15">
        <f t="shared" si="6"/>
        <v>0</v>
      </c>
      <c r="I55" s="16">
        <f t="shared" si="7"/>
        <v>0</v>
      </c>
      <c r="J55" s="24"/>
      <c r="K55" s="24"/>
      <c r="L55" s="25"/>
      <c r="M55" s="3"/>
      <c r="N55" s="3"/>
      <c r="O55" s="3"/>
      <c r="P55" s="3"/>
      <c r="Q55" s="45"/>
      <c r="R55" s="45"/>
      <c r="S55" s="45"/>
      <c r="T55" s="3"/>
      <c r="U55" s="3"/>
      <c r="V55" s="3"/>
      <c r="W55" s="3"/>
      <c r="X55" s="3"/>
      <c r="Y55" s="45"/>
      <c r="Z55" s="45"/>
      <c r="AA55" s="45"/>
      <c r="AB55" s="3"/>
    </row>
    <row r="56" spans="1:28" x14ac:dyDescent="0.25">
      <c r="A56" s="120"/>
      <c r="B56" s="62"/>
      <c r="C56" s="78">
        <f t="shared" si="8"/>
        <v>43483</v>
      </c>
      <c r="D56" s="77">
        <f t="shared" si="9"/>
        <v>43483</v>
      </c>
      <c r="E56" s="15"/>
      <c r="F56" s="23"/>
      <c r="G56" s="23"/>
      <c r="H56" s="15">
        <f t="shared" si="6"/>
        <v>0</v>
      </c>
      <c r="I56" s="16">
        <f t="shared" si="7"/>
        <v>0</v>
      </c>
      <c r="J56" s="24"/>
      <c r="K56" s="24"/>
      <c r="L56" s="25"/>
      <c r="M56" s="3"/>
      <c r="N56" s="3"/>
      <c r="O56" s="3"/>
      <c r="P56" s="3"/>
      <c r="Q56" s="45"/>
      <c r="R56" s="45"/>
      <c r="S56" s="45"/>
      <c r="T56" s="3"/>
      <c r="U56" s="3"/>
      <c r="V56" s="3"/>
      <c r="W56" s="3"/>
      <c r="X56" s="3"/>
      <c r="Y56" s="45"/>
      <c r="Z56" s="45"/>
      <c r="AA56" s="45"/>
      <c r="AB56" s="3"/>
    </row>
    <row r="57" spans="1:28" x14ac:dyDescent="0.25">
      <c r="A57" s="120"/>
      <c r="B57" s="62"/>
      <c r="C57" s="78">
        <f t="shared" si="8"/>
        <v>43484</v>
      </c>
      <c r="D57" s="77">
        <f t="shared" si="9"/>
        <v>43484</v>
      </c>
      <c r="E57" s="15"/>
      <c r="F57" s="23"/>
      <c r="G57" s="23"/>
      <c r="H57" s="15">
        <f t="shared" si="6"/>
        <v>0</v>
      </c>
      <c r="I57" s="16">
        <f t="shared" si="7"/>
        <v>0</v>
      </c>
      <c r="J57" s="24"/>
      <c r="K57" s="24"/>
      <c r="L57" s="25"/>
      <c r="M57" s="3"/>
      <c r="N57" s="3"/>
      <c r="O57" s="3"/>
      <c r="P57" s="3"/>
      <c r="Q57" s="45"/>
      <c r="R57" s="45"/>
      <c r="S57" s="45"/>
      <c r="T57" s="3"/>
      <c r="U57" s="3"/>
      <c r="V57" s="3"/>
      <c r="W57" s="3"/>
      <c r="X57" s="3"/>
      <c r="Y57" s="45"/>
      <c r="Z57" s="45"/>
      <c r="AA57" s="45"/>
      <c r="AB57" s="3"/>
    </row>
    <row r="58" spans="1:28" ht="15.75" thickBot="1" x14ac:dyDescent="0.3">
      <c r="A58" s="120"/>
      <c r="B58" s="60"/>
      <c r="C58" s="79">
        <f t="shared" si="8"/>
        <v>43485</v>
      </c>
      <c r="D58" s="84">
        <f t="shared" si="9"/>
        <v>43485</v>
      </c>
      <c r="E58" s="19"/>
      <c r="F58" s="80"/>
      <c r="G58" s="80"/>
      <c r="H58" s="19">
        <f t="shared" si="6"/>
        <v>0</v>
      </c>
      <c r="I58" s="81">
        <f t="shared" si="7"/>
        <v>0</v>
      </c>
      <c r="J58" s="82">
        <f>SUM(H52:I58)</f>
        <v>0</v>
      </c>
      <c r="K58" s="82">
        <f>IF(J58&gt;A154,J58-A154,0)</f>
        <v>0</v>
      </c>
      <c r="L58" s="83">
        <f>SUM(J58-K58)</f>
        <v>0</v>
      </c>
      <c r="M58" s="3"/>
      <c r="N58" s="3"/>
      <c r="O58" s="3"/>
      <c r="P58" s="3"/>
      <c r="Q58" s="45"/>
      <c r="R58" s="45"/>
      <c r="S58" s="45"/>
      <c r="T58" s="3"/>
      <c r="U58" s="3"/>
      <c r="V58" s="3"/>
      <c r="W58" s="3"/>
      <c r="X58" s="3"/>
      <c r="Y58" s="45"/>
      <c r="Z58" s="45"/>
      <c r="AA58" s="45"/>
      <c r="AB58" s="3"/>
    </row>
    <row r="59" spans="1:28" x14ac:dyDescent="0.25">
      <c r="A59" s="120"/>
      <c r="B59" s="61">
        <v>6</v>
      </c>
      <c r="C59" s="67">
        <f t="shared" si="8"/>
        <v>43486</v>
      </c>
      <c r="D59" s="72">
        <f t="shared" si="9"/>
        <v>43486</v>
      </c>
      <c r="E59" s="22"/>
      <c r="F59" s="22"/>
      <c r="G59" s="22"/>
      <c r="H59" s="22">
        <f t="shared" si="6"/>
        <v>0</v>
      </c>
      <c r="I59" s="39">
        <f t="shared" si="7"/>
        <v>0</v>
      </c>
      <c r="J59" s="39"/>
      <c r="K59" s="39"/>
      <c r="L59" s="47"/>
      <c r="M59" s="3"/>
      <c r="N59" s="3"/>
      <c r="O59" s="3"/>
      <c r="P59" s="3"/>
      <c r="Q59" s="45"/>
      <c r="R59" s="45"/>
      <c r="S59" s="45"/>
      <c r="T59" s="3"/>
      <c r="U59" s="3"/>
      <c r="V59" s="3"/>
      <c r="W59" s="3"/>
      <c r="X59" s="3"/>
      <c r="Y59" s="45"/>
      <c r="Z59" s="45"/>
      <c r="AA59" s="45"/>
      <c r="AB59" s="3"/>
    </row>
    <row r="60" spans="1:28" x14ac:dyDescent="0.25">
      <c r="A60" s="120"/>
      <c r="B60" s="62"/>
      <c r="C60" s="78">
        <f t="shared" si="8"/>
        <v>43487</v>
      </c>
      <c r="D60" s="74">
        <f t="shared" si="9"/>
        <v>43487</v>
      </c>
      <c r="E60" s="15"/>
      <c r="F60" s="23"/>
      <c r="G60" s="23"/>
      <c r="H60" s="15">
        <f t="shared" si="6"/>
        <v>0</v>
      </c>
      <c r="I60" s="16">
        <f t="shared" si="7"/>
        <v>0</v>
      </c>
      <c r="J60" s="24"/>
      <c r="K60" s="24"/>
      <c r="L60" s="25"/>
      <c r="M60" s="3"/>
      <c r="N60" s="3"/>
      <c r="O60" s="3"/>
      <c r="P60" s="3"/>
      <c r="Q60" s="45"/>
      <c r="R60" s="45"/>
      <c r="S60" s="45"/>
      <c r="T60" s="3"/>
      <c r="U60" s="3"/>
      <c r="V60" s="3"/>
      <c r="W60" s="3"/>
      <c r="X60" s="3"/>
      <c r="Y60" s="45"/>
      <c r="Z60" s="45"/>
      <c r="AA60" s="45"/>
      <c r="AB60" s="3"/>
    </row>
    <row r="61" spans="1:28" x14ac:dyDescent="0.25">
      <c r="A61" s="120"/>
      <c r="B61" s="62"/>
      <c r="C61" s="78">
        <f t="shared" si="8"/>
        <v>43488</v>
      </c>
      <c r="D61" s="74">
        <f t="shared" si="9"/>
        <v>43488</v>
      </c>
      <c r="E61" s="15"/>
      <c r="F61" s="23"/>
      <c r="G61" s="23"/>
      <c r="H61" s="15">
        <f t="shared" si="6"/>
        <v>0</v>
      </c>
      <c r="I61" s="16">
        <f t="shared" si="7"/>
        <v>0</v>
      </c>
      <c r="J61" s="24"/>
      <c r="K61" s="24"/>
      <c r="L61" s="25"/>
      <c r="M61" s="3"/>
      <c r="N61" s="3"/>
      <c r="O61" s="3"/>
      <c r="P61" s="3"/>
      <c r="Q61" s="45"/>
      <c r="R61" s="45"/>
      <c r="S61" s="45"/>
      <c r="T61" s="3"/>
      <c r="U61" s="3"/>
      <c r="V61" s="3"/>
      <c r="W61" s="3"/>
      <c r="X61" s="3"/>
      <c r="Y61" s="45"/>
      <c r="Z61" s="45"/>
      <c r="AA61" s="45"/>
      <c r="AB61" s="3"/>
    </row>
    <row r="62" spans="1:28" x14ac:dyDescent="0.25">
      <c r="A62" s="120"/>
      <c r="B62" s="62"/>
      <c r="C62" s="78">
        <f t="shared" si="8"/>
        <v>43489</v>
      </c>
      <c r="D62" s="74">
        <f t="shared" si="9"/>
        <v>43489</v>
      </c>
      <c r="E62" s="15"/>
      <c r="F62" s="23"/>
      <c r="G62" s="23"/>
      <c r="H62" s="15">
        <f t="shared" si="6"/>
        <v>0</v>
      </c>
      <c r="I62" s="16">
        <f t="shared" si="7"/>
        <v>0</v>
      </c>
      <c r="J62" s="24"/>
      <c r="K62" s="24"/>
      <c r="L62" s="25"/>
      <c r="M62" s="3"/>
      <c r="N62" s="3"/>
      <c r="O62" s="3"/>
      <c r="P62" s="3"/>
      <c r="Q62" s="45"/>
      <c r="R62" s="45"/>
      <c r="S62" s="45"/>
      <c r="T62" s="3"/>
      <c r="U62" s="3"/>
      <c r="V62" s="3"/>
      <c r="W62" s="3"/>
      <c r="X62" s="3"/>
      <c r="Y62" s="45"/>
      <c r="Z62" s="45"/>
      <c r="AA62" s="45"/>
      <c r="AB62" s="3"/>
    </row>
    <row r="63" spans="1:28" x14ac:dyDescent="0.25">
      <c r="A63" s="120"/>
      <c r="B63" s="62"/>
      <c r="C63" s="78">
        <f t="shared" si="8"/>
        <v>43490</v>
      </c>
      <c r="D63" s="74">
        <f t="shared" si="9"/>
        <v>43490</v>
      </c>
      <c r="E63" s="15"/>
      <c r="F63" s="23"/>
      <c r="G63" s="23"/>
      <c r="H63" s="15">
        <f t="shared" si="6"/>
        <v>0</v>
      </c>
      <c r="I63" s="16">
        <f t="shared" si="7"/>
        <v>0</v>
      </c>
      <c r="J63" s="24"/>
      <c r="K63" s="24"/>
      <c r="L63" s="25"/>
      <c r="M63" s="3"/>
      <c r="N63" s="3"/>
      <c r="O63" s="3"/>
      <c r="P63" s="3"/>
      <c r="Q63" s="45"/>
      <c r="R63" s="45"/>
      <c r="S63" s="45"/>
      <c r="T63" s="3"/>
      <c r="U63" s="3"/>
      <c r="V63" s="3"/>
      <c r="W63" s="3"/>
      <c r="X63" s="3"/>
      <c r="Y63" s="45"/>
      <c r="Z63" s="45"/>
      <c r="AA63" s="45"/>
      <c r="AB63" s="3"/>
    </row>
    <row r="64" spans="1:28" x14ac:dyDescent="0.25">
      <c r="A64" s="120"/>
      <c r="B64" s="62"/>
      <c r="C64" s="78">
        <f t="shared" si="8"/>
        <v>43491</v>
      </c>
      <c r="D64" s="74">
        <f t="shared" si="9"/>
        <v>43491</v>
      </c>
      <c r="E64" s="15"/>
      <c r="F64" s="23"/>
      <c r="G64" s="23"/>
      <c r="H64" s="15">
        <f t="shared" si="6"/>
        <v>0</v>
      </c>
      <c r="I64" s="16">
        <f t="shared" si="7"/>
        <v>0</v>
      </c>
      <c r="J64" s="24"/>
      <c r="K64" s="24"/>
      <c r="L64" s="25"/>
      <c r="M64" s="3"/>
      <c r="N64" s="3"/>
      <c r="O64" s="3"/>
      <c r="P64" s="3"/>
      <c r="Q64" s="45"/>
      <c r="R64" s="45"/>
      <c r="S64" s="45"/>
      <c r="T64" s="3"/>
      <c r="U64" s="3"/>
      <c r="V64" s="3"/>
      <c r="W64" s="3"/>
      <c r="X64" s="3"/>
      <c r="Y64" s="45"/>
      <c r="Z64" s="45"/>
      <c r="AA64" s="45"/>
      <c r="AB64" s="3"/>
    </row>
    <row r="65" spans="1:28" ht="15.75" thickBot="1" x14ac:dyDescent="0.3">
      <c r="A65" s="120"/>
      <c r="B65" s="60"/>
      <c r="C65" s="79">
        <f t="shared" si="8"/>
        <v>43492</v>
      </c>
      <c r="D65" s="73">
        <f t="shared" si="9"/>
        <v>43492</v>
      </c>
      <c r="E65" s="37"/>
      <c r="F65" s="18"/>
      <c r="G65" s="18"/>
      <c r="H65" s="37">
        <f t="shared" si="6"/>
        <v>0</v>
      </c>
      <c r="I65" s="38">
        <f t="shared" si="7"/>
        <v>0</v>
      </c>
      <c r="J65" s="20">
        <f>SUM(H59:I65)</f>
        <v>0</v>
      </c>
      <c r="K65" s="20">
        <f>IF(J65&gt;A154,J65-A154,0)</f>
        <v>0</v>
      </c>
      <c r="L65" s="21">
        <f>SUM(J65-K65)</f>
        <v>0</v>
      </c>
      <c r="M65" s="3"/>
      <c r="N65" s="3"/>
      <c r="O65" s="3"/>
      <c r="P65" s="3"/>
      <c r="Q65" s="45"/>
      <c r="R65" s="45"/>
      <c r="S65" s="45"/>
      <c r="T65" s="3"/>
      <c r="U65" s="3"/>
      <c r="V65" s="3"/>
      <c r="W65" s="3"/>
      <c r="X65" s="3"/>
      <c r="Y65" s="45"/>
      <c r="Z65" s="45"/>
      <c r="AA65" s="45"/>
      <c r="AB65" s="3"/>
    </row>
    <row r="66" spans="1:28" x14ac:dyDescent="0.25">
      <c r="A66" s="120"/>
      <c r="B66" s="61">
        <v>7</v>
      </c>
      <c r="C66" s="67">
        <f t="shared" si="8"/>
        <v>43493</v>
      </c>
      <c r="D66" s="76">
        <f t="shared" si="9"/>
        <v>43493</v>
      </c>
      <c r="E66" s="15"/>
      <c r="F66" s="15"/>
      <c r="G66" s="15"/>
      <c r="H66" s="15">
        <f t="shared" si="6"/>
        <v>0</v>
      </c>
      <c r="I66" s="16">
        <f t="shared" si="7"/>
        <v>0</v>
      </c>
      <c r="J66" s="16"/>
      <c r="K66" s="16"/>
      <c r="L66" s="17"/>
      <c r="M66" s="3"/>
      <c r="N66" s="3"/>
      <c r="O66" s="3"/>
      <c r="P66" s="3"/>
      <c r="Q66" s="45"/>
      <c r="R66" s="45"/>
      <c r="S66" s="45"/>
      <c r="T66" s="3"/>
      <c r="U66" s="3"/>
      <c r="V66" s="3"/>
      <c r="W66" s="3"/>
      <c r="X66" s="3"/>
      <c r="Y66" s="45"/>
      <c r="Z66" s="45"/>
      <c r="AA66" s="45"/>
      <c r="AB66" s="3"/>
    </row>
    <row r="67" spans="1:28" x14ac:dyDescent="0.25">
      <c r="A67" s="120"/>
      <c r="B67" s="62"/>
      <c r="C67" s="78">
        <f>IF(D67="","",D67)</f>
        <v>43494</v>
      </c>
      <c r="D67" s="77">
        <f>IF(D66="","",IF(MONTH(D66+1)&gt;MONTH(D66),"",D66+1))</f>
        <v>43494</v>
      </c>
      <c r="E67" s="15"/>
      <c r="F67" s="23"/>
      <c r="G67" s="23"/>
      <c r="H67" s="15">
        <f t="shared" si="6"/>
        <v>0</v>
      </c>
      <c r="I67" s="16">
        <f t="shared" si="7"/>
        <v>0</v>
      </c>
      <c r="J67" s="24"/>
      <c r="K67" s="24"/>
      <c r="L67" s="25"/>
      <c r="M67" s="3"/>
      <c r="N67" s="3"/>
      <c r="O67" s="3"/>
      <c r="P67" s="3"/>
      <c r="Q67" s="45"/>
      <c r="R67" s="45"/>
      <c r="S67" s="45"/>
      <c r="T67" s="3"/>
      <c r="U67" s="3"/>
      <c r="V67" s="3"/>
      <c r="W67" s="3"/>
      <c r="X67" s="3"/>
      <c r="Y67" s="45"/>
      <c r="Z67" s="45"/>
      <c r="AA67" s="45"/>
      <c r="AB67" s="3"/>
    </row>
    <row r="68" spans="1:28" x14ac:dyDescent="0.25">
      <c r="A68" s="120"/>
      <c r="B68" s="62"/>
      <c r="C68" s="78">
        <f t="shared" ref="C68:C69" si="10">IF(D68="","",D68)</f>
        <v>43495</v>
      </c>
      <c r="D68" s="77">
        <f t="shared" ref="D68:D69" si="11">IF(D67="","",IF(MONTH(D67+1)&gt;MONTH(D67),"",D67+1))</f>
        <v>43495</v>
      </c>
      <c r="E68" s="15"/>
      <c r="F68" s="23"/>
      <c r="G68" s="23"/>
      <c r="H68" s="15">
        <f t="shared" si="6"/>
        <v>0</v>
      </c>
      <c r="I68" s="16">
        <f t="shared" si="7"/>
        <v>0</v>
      </c>
      <c r="J68" s="24"/>
      <c r="K68" s="24"/>
      <c r="L68" s="25"/>
      <c r="M68" s="3"/>
      <c r="N68" s="3"/>
      <c r="O68" s="3"/>
      <c r="P68" s="3"/>
      <c r="Q68" s="45"/>
      <c r="R68" s="45"/>
      <c r="S68" s="45"/>
      <c r="T68" s="3"/>
      <c r="U68" s="3"/>
      <c r="V68" s="3"/>
      <c r="W68" s="3"/>
      <c r="X68" s="3"/>
      <c r="Y68" s="45"/>
      <c r="Z68" s="45"/>
      <c r="AA68" s="45"/>
      <c r="AB68" s="3"/>
    </row>
    <row r="69" spans="1:28" ht="15.75" thickBot="1" x14ac:dyDescent="0.3">
      <c r="A69" s="125"/>
      <c r="B69" s="85"/>
      <c r="C69" s="88">
        <f t="shared" si="10"/>
        <v>43496</v>
      </c>
      <c r="D69" s="84">
        <f t="shared" si="11"/>
        <v>43496</v>
      </c>
      <c r="E69" s="31"/>
      <c r="F69" s="40"/>
      <c r="G69" s="40"/>
      <c r="H69" s="31">
        <f t="shared" si="6"/>
        <v>0</v>
      </c>
      <c r="I69" s="32">
        <f t="shared" si="7"/>
        <v>0</v>
      </c>
      <c r="J69" s="41"/>
      <c r="K69" s="41"/>
      <c r="L69" s="48"/>
      <c r="M69" s="3"/>
      <c r="N69" s="3"/>
      <c r="O69" s="3"/>
      <c r="P69" s="3"/>
      <c r="Q69" s="45"/>
      <c r="R69" s="45"/>
      <c r="S69" s="45"/>
      <c r="T69" s="3"/>
      <c r="U69" s="3"/>
      <c r="V69" s="3"/>
      <c r="W69" s="3"/>
      <c r="X69" s="3"/>
      <c r="Y69" s="45"/>
      <c r="Z69" s="45"/>
      <c r="AA69" s="45"/>
      <c r="AB69" s="3"/>
    </row>
    <row r="70" spans="1:28" ht="15.75" thickBot="1" x14ac:dyDescent="0.3">
      <c r="B70" s="63"/>
      <c r="C70" s="100"/>
      <c r="D70" s="103"/>
      <c r="E70" s="52">
        <f>SUM(H40:I69)</f>
        <v>0</v>
      </c>
      <c r="F70" s="53"/>
      <c r="G70" s="53"/>
      <c r="H70" s="53"/>
      <c r="I70" s="53"/>
      <c r="J70" s="53"/>
      <c r="K70" s="53"/>
      <c r="L70" s="58"/>
      <c r="M70" s="128"/>
      <c r="N70" s="128"/>
      <c r="O70" s="128"/>
      <c r="P70" s="128"/>
      <c r="Q70" s="128"/>
      <c r="R70" s="128"/>
      <c r="S70" s="128"/>
      <c r="T70" s="128"/>
      <c r="U70" s="128"/>
      <c r="V70" s="128"/>
      <c r="W70" s="128"/>
      <c r="X70" s="128"/>
      <c r="Y70" s="128"/>
      <c r="Z70" s="128"/>
      <c r="AA70" s="128"/>
      <c r="AB70" s="128"/>
    </row>
    <row r="71" spans="1:28" ht="15.75" thickBot="1" x14ac:dyDescent="0.3">
      <c r="B71" s="63"/>
      <c r="C71" s="63"/>
      <c r="D71" s="63"/>
      <c r="E71" s="63"/>
      <c r="F71" s="63"/>
      <c r="G71" s="63"/>
      <c r="H71" s="63"/>
      <c r="L71" s="49"/>
      <c r="M71" s="3"/>
      <c r="N71" s="3"/>
      <c r="O71" s="3"/>
      <c r="P71" s="3"/>
      <c r="Q71" s="45"/>
      <c r="R71" s="45"/>
      <c r="S71" s="45"/>
      <c r="T71" s="3"/>
      <c r="U71" s="3"/>
      <c r="V71" s="3"/>
      <c r="W71" s="3"/>
      <c r="X71" s="3"/>
      <c r="Y71" s="45"/>
      <c r="Z71" s="45"/>
      <c r="AA71" s="45"/>
      <c r="AB71" s="3"/>
    </row>
    <row r="72" spans="1:28" x14ac:dyDescent="0.25">
      <c r="A72" s="119">
        <v>43497</v>
      </c>
      <c r="B72" s="59">
        <v>7</v>
      </c>
      <c r="C72" s="98">
        <f t="shared" ref="C72:C99" si="12">D105</f>
        <v>43525</v>
      </c>
      <c r="D72" s="104">
        <f>DATE(D4,2,1)</f>
        <v>43497</v>
      </c>
      <c r="E72" s="35"/>
      <c r="F72" s="35"/>
      <c r="G72" s="35"/>
      <c r="H72" s="35">
        <f t="shared" ref="H72:H99" si="13">IF(F71&gt;G71,IF(F72&gt;G72,24-F72+G71,G71),IF(F72&gt;G72,24-F72,G72-F72))</f>
        <v>0</v>
      </c>
      <c r="I72" s="36">
        <f t="shared" ref="I72:I99" si="14">IF(E72="CP",5.83,0)</f>
        <v>0</v>
      </c>
      <c r="J72" s="36"/>
      <c r="K72" s="36"/>
      <c r="L72" s="46"/>
      <c r="M72" s="3"/>
      <c r="N72" s="3"/>
      <c r="O72" s="3"/>
      <c r="P72" s="3"/>
      <c r="Q72" s="45"/>
      <c r="R72" s="45"/>
      <c r="S72" s="45"/>
      <c r="T72" s="3"/>
      <c r="U72" s="3"/>
      <c r="V72" s="3"/>
      <c r="W72" s="3"/>
      <c r="X72" s="3"/>
      <c r="Y72" s="45"/>
      <c r="Z72" s="45"/>
      <c r="AA72" s="45"/>
      <c r="AB72" s="3"/>
    </row>
    <row r="73" spans="1:28" x14ac:dyDescent="0.25">
      <c r="A73" s="120"/>
      <c r="B73" s="62"/>
      <c r="C73" s="78">
        <f t="shared" si="12"/>
        <v>43526</v>
      </c>
      <c r="D73" s="77">
        <f>D72+1</f>
        <v>43498</v>
      </c>
      <c r="E73" s="15"/>
      <c r="F73" s="23"/>
      <c r="G73" s="23"/>
      <c r="H73" s="15">
        <f t="shared" si="13"/>
        <v>0</v>
      </c>
      <c r="I73" s="16">
        <f t="shared" si="14"/>
        <v>0</v>
      </c>
      <c r="J73" s="24"/>
      <c r="K73" s="24"/>
      <c r="L73" s="25"/>
      <c r="M73" s="3"/>
      <c r="N73" s="3"/>
      <c r="O73" s="3"/>
      <c r="P73" s="3"/>
      <c r="Q73" s="45"/>
      <c r="R73" s="45"/>
      <c r="S73" s="45"/>
      <c r="T73" s="3"/>
      <c r="U73" s="3"/>
      <c r="V73" s="3"/>
      <c r="W73" s="3"/>
      <c r="X73" s="3"/>
      <c r="Y73" s="45"/>
      <c r="Z73" s="45"/>
      <c r="AA73" s="45"/>
      <c r="AB73" s="3"/>
    </row>
    <row r="74" spans="1:28" ht="15.75" thickBot="1" x14ac:dyDescent="0.3">
      <c r="A74" s="120"/>
      <c r="B74" s="62"/>
      <c r="C74" s="79">
        <f t="shared" si="12"/>
        <v>43527</v>
      </c>
      <c r="D74" s="84">
        <f t="shared" ref="D74:D99" si="15">D73+1</f>
        <v>43499</v>
      </c>
      <c r="E74" s="19"/>
      <c r="F74" s="80"/>
      <c r="G74" s="80"/>
      <c r="H74" s="19">
        <f t="shared" si="13"/>
        <v>0</v>
      </c>
      <c r="I74" s="81">
        <f t="shared" si="14"/>
        <v>0</v>
      </c>
      <c r="J74" s="82">
        <f>SUM(I74+H74+I73+H73+I72+H72+I69+H69+I68+H68+I67+H67+I66+H66)</f>
        <v>0</v>
      </c>
      <c r="K74" s="82">
        <f>IF(J74&gt;A154,J74-A154,0)</f>
        <v>0</v>
      </c>
      <c r="L74" s="83">
        <f>SUM(J74-K74)</f>
        <v>0</v>
      </c>
      <c r="M74" s="3"/>
      <c r="N74" s="3"/>
      <c r="O74" s="3"/>
      <c r="P74" s="3"/>
      <c r="Q74" s="45"/>
      <c r="R74" s="45"/>
      <c r="S74" s="45"/>
      <c r="T74" s="3"/>
      <c r="U74" s="3"/>
      <c r="V74" s="3"/>
      <c r="W74" s="3"/>
      <c r="X74" s="3"/>
      <c r="Y74" s="45"/>
      <c r="Z74" s="45"/>
      <c r="AA74" s="45"/>
      <c r="AB74" s="3"/>
    </row>
    <row r="75" spans="1:28" x14ac:dyDescent="0.25">
      <c r="A75" s="120"/>
      <c r="B75" s="61">
        <v>8</v>
      </c>
      <c r="C75" s="67">
        <f t="shared" si="12"/>
        <v>43528</v>
      </c>
      <c r="D75" s="72">
        <f t="shared" si="15"/>
        <v>43500</v>
      </c>
      <c r="E75" s="22"/>
      <c r="F75" s="22"/>
      <c r="G75" s="22"/>
      <c r="H75" s="22">
        <f t="shared" si="13"/>
        <v>0</v>
      </c>
      <c r="I75" s="39">
        <f t="shared" si="14"/>
        <v>0</v>
      </c>
      <c r="J75" s="39"/>
      <c r="K75" s="39"/>
      <c r="L75" s="47"/>
      <c r="M75" s="3"/>
      <c r="N75" s="3"/>
      <c r="O75" s="3"/>
      <c r="P75" s="3"/>
      <c r="Q75" s="45"/>
      <c r="R75" s="45"/>
      <c r="S75" s="45"/>
      <c r="T75" s="3"/>
      <c r="U75" s="3"/>
      <c r="V75" s="3"/>
      <c r="W75" s="3"/>
      <c r="X75" s="3"/>
      <c r="Y75" s="45"/>
      <c r="Z75" s="45"/>
      <c r="AA75" s="45"/>
      <c r="AB75" s="3"/>
    </row>
    <row r="76" spans="1:28" x14ac:dyDescent="0.25">
      <c r="A76" s="120"/>
      <c r="B76" s="62"/>
      <c r="C76" s="78">
        <f t="shared" si="12"/>
        <v>43529</v>
      </c>
      <c r="D76" s="74">
        <f t="shared" si="15"/>
        <v>43501</v>
      </c>
      <c r="E76" s="15"/>
      <c r="F76" s="23"/>
      <c r="G76" s="23"/>
      <c r="H76" s="15">
        <f t="shared" si="13"/>
        <v>0</v>
      </c>
      <c r="I76" s="16">
        <f t="shared" si="14"/>
        <v>0</v>
      </c>
      <c r="J76" s="24"/>
      <c r="K76" s="24"/>
      <c r="L76" s="25"/>
      <c r="M76" s="3"/>
      <c r="N76" s="3"/>
      <c r="O76" s="3"/>
      <c r="P76" s="3"/>
      <c r="Q76" s="45"/>
      <c r="R76" s="45"/>
      <c r="S76" s="45"/>
      <c r="T76" s="3"/>
      <c r="U76" s="3"/>
      <c r="V76" s="3"/>
      <c r="W76" s="3"/>
      <c r="X76" s="3"/>
      <c r="Y76" s="45"/>
      <c r="Z76" s="45"/>
      <c r="AA76" s="45"/>
      <c r="AB76" s="3"/>
    </row>
    <row r="77" spans="1:28" x14ac:dyDescent="0.25">
      <c r="A77" s="120"/>
      <c r="B77" s="62"/>
      <c r="C77" s="78">
        <f t="shared" si="12"/>
        <v>43530</v>
      </c>
      <c r="D77" s="74">
        <f t="shared" si="15"/>
        <v>43502</v>
      </c>
      <c r="E77" s="15"/>
      <c r="F77" s="23"/>
      <c r="G77" s="23"/>
      <c r="H77" s="15">
        <f t="shared" si="13"/>
        <v>0</v>
      </c>
      <c r="I77" s="16">
        <f t="shared" si="14"/>
        <v>0</v>
      </c>
      <c r="J77" s="24"/>
      <c r="K77" s="24"/>
      <c r="L77" s="25"/>
      <c r="M77" s="3"/>
      <c r="N77" s="3"/>
      <c r="O77" s="3"/>
      <c r="P77" s="3"/>
      <c r="Q77" s="45"/>
      <c r="R77" s="45"/>
      <c r="S77" s="45"/>
      <c r="T77" s="3"/>
      <c r="U77" s="3"/>
      <c r="V77" s="3"/>
      <c r="W77" s="3"/>
      <c r="X77" s="3"/>
      <c r="Y77" s="45"/>
      <c r="Z77" s="45"/>
      <c r="AA77" s="45"/>
      <c r="AB77" s="3"/>
    </row>
    <row r="78" spans="1:28" x14ac:dyDescent="0.25">
      <c r="A78" s="120"/>
      <c r="B78" s="62"/>
      <c r="C78" s="78">
        <f t="shared" si="12"/>
        <v>43531</v>
      </c>
      <c r="D78" s="74">
        <f t="shared" si="15"/>
        <v>43503</v>
      </c>
      <c r="E78" s="15"/>
      <c r="F78" s="23"/>
      <c r="G78" s="23"/>
      <c r="H78" s="15">
        <f t="shared" si="13"/>
        <v>0</v>
      </c>
      <c r="I78" s="16">
        <f t="shared" si="14"/>
        <v>0</v>
      </c>
      <c r="J78" s="24"/>
      <c r="K78" s="24"/>
      <c r="L78" s="25"/>
      <c r="M78" s="3"/>
      <c r="N78" s="3"/>
      <c r="O78" s="3"/>
      <c r="P78" s="3"/>
      <c r="Q78" s="45"/>
      <c r="R78" s="45"/>
      <c r="S78" s="45"/>
      <c r="T78" s="3"/>
      <c r="U78" s="3"/>
      <c r="V78" s="3"/>
      <c r="W78" s="3"/>
      <c r="X78" s="3"/>
      <c r="Y78" s="45"/>
      <c r="Z78" s="45"/>
      <c r="AA78" s="45"/>
      <c r="AB78" s="3"/>
    </row>
    <row r="79" spans="1:28" x14ac:dyDescent="0.25">
      <c r="A79" s="120"/>
      <c r="B79" s="62"/>
      <c r="C79" s="78">
        <f t="shared" si="12"/>
        <v>43532</v>
      </c>
      <c r="D79" s="74">
        <f t="shared" si="15"/>
        <v>43504</v>
      </c>
      <c r="E79" s="15"/>
      <c r="F79" s="23"/>
      <c r="G79" s="23"/>
      <c r="H79" s="15">
        <f t="shared" si="13"/>
        <v>0</v>
      </c>
      <c r="I79" s="16">
        <f t="shared" si="14"/>
        <v>0</v>
      </c>
      <c r="J79" s="24"/>
      <c r="K79" s="24"/>
      <c r="L79" s="25"/>
      <c r="M79" s="3"/>
      <c r="N79" s="3"/>
      <c r="O79" s="3"/>
      <c r="P79" s="3"/>
      <c r="Q79" s="45"/>
      <c r="R79" s="45"/>
      <c r="S79" s="45"/>
      <c r="T79" s="3"/>
      <c r="U79" s="3"/>
      <c r="V79" s="3"/>
      <c r="W79" s="3"/>
      <c r="X79" s="3"/>
      <c r="Y79" s="45"/>
      <c r="Z79" s="45"/>
      <c r="AA79" s="45"/>
      <c r="AB79" s="3"/>
    </row>
    <row r="80" spans="1:28" x14ac:dyDescent="0.25">
      <c r="A80" s="120"/>
      <c r="B80" s="62"/>
      <c r="C80" s="78">
        <f t="shared" si="12"/>
        <v>43533</v>
      </c>
      <c r="D80" s="74">
        <f t="shared" si="15"/>
        <v>43505</v>
      </c>
      <c r="E80" s="15"/>
      <c r="F80" s="23"/>
      <c r="G80" s="23"/>
      <c r="H80" s="15">
        <f t="shared" si="13"/>
        <v>0</v>
      </c>
      <c r="I80" s="16">
        <f t="shared" si="14"/>
        <v>0</v>
      </c>
      <c r="J80" s="24"/>
      <c r="K80" s="24"/>
      <c r="L80" s="25"/>
      <c r="M80" s="3"/>
      <c r="N80" s="3"/>
      <c r="O80" s="3"/>
      <c r="P80" s="3"/>
      <c r="Q80" s="45"/>
      <c r="R80" s="45"/>
      <c r="S80" s="45"/>
      <c r="T80" s="3"/>
      <c r="U80" s="3"/>
      <c r="V80" s="3"/>
      <c r="W80" s="3"/>
      <c r="X80" s="3"/>
      <c r="Y80" s="45"/>
      <c r="Z80" s="45"/>
      <c r="AA80" s="45"/>
      <c r="AB80" s="3"/>
    </row>
    <row r="81" spans="1:28" ht="15.75" thickBot="1" x14ac:dyDescent="0.3">
      <c r="A81" s="120"/>
      <c r="B81" s="60"/>
      <c r="C81" s="79">
        <f t="shared" si="12"/>
        <v>43534</v>
      </c>
      <c r="D81" s="73">
        <f t="shared" si="15"/>
        <v>43506</v>
      </c>
      <c r="E81" s="37"/>
      <c r="F81" s="18"/>
      <c r="G81" s="18"/>
      <c r="H81" s="37">
        <f t="shared" si="13"/>
        <v>0</v>
      </c>
      <c r="I81" s="38">
        <f t="shared" si="14"/>
        <v>0</v>
      </c>
      <c r="J81" s="20">
        <f>SUM(H75:I81)</f>
        <v>0</v>
      </c>
      <c r="K81" s="20">
        <f>IF(J81&gt;A154,J81-A154,0)</f>
        <v>0</v>
      </c>
      <c r="L81" s="21">
        <f>SUM(J81-K81)</f>
        <v>0</v>
      </c>
      <c r="M81" s="3"/>
      <c r="N81" s="3"/>
      <c r="O81" s="3"/>
      <c r="P81" s="3"/>
      <c r="Q81" s="45"/>
      <c r="R81" s="45"/>
      <c r="S81" s="45"/>
      <c r="T81" s="3"/>
      <c r="U81" s="3"/>
      <c r="V81" s="3"/>
      <c r="W81" s="3"/>
      <c r="X81" s="3"/>
      <c r="Y81" s="45"/>
      <c r="Z81" s="45"/>
      <c r="AA81" s="45"/>
      <c r="AB81" s="3"/>
    </row>
    <row r="82" spans="1:28" x14ac:dyDescent="0.25">
      <c r="A82" s="120"/>
      <c r="B82" s="62">
        <v>9</v>
      </c>
      <c r="C82" s="67">
        <f t="shared" si="12"/>
        <v>43535</v>
      </c>
      <c r="D82" s="72">
        <f t="shared" si="15"/>
        <v>43507</v>
      </c>
      <c r="E82" s="22"/>
      <c r="F82" s="22"/>
      <c r="G82" s="22"/>
      <c r="H82" s="22">
        <f t="shared" si="13"/>
        <v>0</v>
      </c>
      <c r="I82" s="39">
        <f t="shared" si="14"/>
        <v>0</v>
      </c>
      <c r="J82" s="39"/>
      <c r="K82" s="39"/>
      <c r="L82" s="47"/>
      <c r="M82" s="3"/>
      <c r="N82" s="3"/>
      <c r="O82" s="3"/>
      <c r="P82" s="3"/>
      <c r="Q82" s="45"/>
      <c r="R82" s="45"/>
      <c r="S82" s="45"/>
      <c r="T82" s="3"/>
      <c r="U82" s="3"/>
      <c r="V82" s="3"/>
      <c r="W82" s="3"/>
      <c r="X82" s="3"/>
      <c r="Y82" s="45"/>
      <c r="Z82" s="45"/>
      <c r="AA82" s="45"/>
      <c r="AB82" s="3"/>
    </row>
    <row r="83" spans="1:28" x14ac:dyDescent="0.25">
      <c r="A83" s="120"/>
      <c r="B83" s="62"/>
      <c r="C83" s="78">
        <f t="shared" si="12"/>
        <v>43536</v>
      </c>
      <c r="D83" s="74">
        <f t="shared" si="15"/>
        <v>43508</v>
      </c>
      <c r="E83" s="15"/>
      <c r="F83" s="23"/>
      <c r="G83" s="23"/>
      <c r="H83" s="15">
        <f t="shared" si="13"/>
        <v>0</v>
      </c>
      <c r="I83" s="16">
        <f t="shared" si="14"/>
        <v>0</v>
      </c>
      <c r="J83" s="24"/>
      <c r="K83" s="24"/>
      <c r="L83" s="25"/>
      <c r="M83" s="3"/>
      <c r="N83" s="3"/>
      <c r="O83" s="3"/>
      <c r="P83" s="3"/>
      <c r="Q83" s="45"/>
      <c r="R83" s="45"/>
      <c r="S83" s="45"/>
      <c r="T83" s="3"/>
      <c r="U83" s="3"/>
      <c r="V83" s="3"/>
      <c r="W83" s="3"/>
      <c r="X83" s="3"/>
      <c r="Y83" s="45"/>
      <c r="Z83" s="45"/>
      <c r="AA83" s="45"/>
      <c r="AB83" s="3"/>
    </row>
    <row r="84" spans="1:28" x14ac:dyDescent="0.25">
      <c r="A84" s="120"/>
      <c r="B84" s="62"/>
      <c r="C84" s="78">
        <f t="shared" si="12"/>
        <v>43537</v>
      </c>
      <c r="D84" s="74">
        <f t="shared" si="15"/>
        <v>43509</v>
      </c>
      <c r="E84" s="15"/>
      <c r="F84" s="23"/>
      <c r="G84" s="23"/>
      <c r="H84" s="15">
        <f t="shared" si="13"/>
        <v>0</v>
      </c>
      <c r="I84" s="16">
        <f t="shared" si="14"/>
        <v>0</v>
      </c>
      <c r="J84" s="24"/>
      <c r="K84" s="24"/>
      <c r="L84" s="25"/>
      <c r="M84" s="3"/>
      <c r="N84" s="3"/>
      <c r="O84" s="3"/>
      <c r="P84" s="3"/>
      <c r="Q84" s="45"/>
      <c r="R84" s="45"/>
      <c r="S84" s="45"/>
      <c r="T84" s="3"/>
      <c r="U84" s="3"/>
      <c r="V84" s="3"/>
      <c r="W84" s="3"/>
      <c r="X84" s="3"/>
      <c r="Y84" s="45"/>
      <c r="Z84" s="45"/>
      <c r="AA84" s="45"/>
      <c r="AB84" s="3"/>
    </row>
    <row r="85" spans="1:28" x14ac:dyDescent="0.25">
      <c r="A85" s="120"/>
      <c r="B85" s="62"/>
      <c r="C85" s="78">
        <f t="shared" si="12"/>
        <v>43538</v>
      </c>
      <c r="D85" s="74">
        <f t="shared" si="15"/>
        <v>43510</v>
      </c>
      <c r="E85" s="15"/>
      <c r="F85" s="23"/>
      <c r="G85" s="23"/>
      <c r="H85" s="15">
        <f t="shared" si="13"/>
        <v>0</v>
      </c>
      <c r="I85" s="16">
        <f t="shared" si="14"/>
        <v>0</v>
      </c>
      <c r="J85" s="24"/>
      <c r="K85" s="24"/>
      <c r="L85" s="25"/>
      <c r="M85" s="3"/>
      <c r="N85" s="3"/>
      <c r="O85" s="3"/>
      <c r="P85" s="3"/>
      <c r="Q85" s="45"/>
      <c r="R85" s="45"/>
      <c r="S85" s="45"/>
      <c r="T85" s="3"/>
      <c r="U85" s="3"/>
      <c r="V85" s="3"/>
      <c r="W85" s="3"/>
      <c r="X85" s="3"/>
      <c r="Y85" s="45"/>
      <c r="Z85" s="45"/>
      <c r="AA85" s="45"/>
      <c r="AB85" s="3"/>
    </row>
    <row r="86" spans="1:28" x14ac:dyDescent="0.25">
      <c r="A86" s="120"/>
      <c r="B86" s="62"/>
      <c r="C86" s="78">
        <f t="shared" si="12"/>
        <v>43539</v>
      </c>
      <c r="D86" s="74">
        <f t="shared" si="15"/>
        <v>43511</v>
      </c>
      <c r="E86" s="15"/>
      <c r="F86" s="23"/>
      <c r="G86" s="23"/>
      <c r="H86" s="15">
        <f t="shared" si="13"/>
        <v>0</v>
      </c>
      <c r="I86" s="16">
        <f t="shared" si="14"/>
        <v>0</v>
      </c>
      <c r="J86" s="24"/>
      <c r="K86" s="24"/>
      <c r="L86" s="25"/>
      <c r="M86" s="3"/>
      <c r="N86" s="3"/>
      <c r="O86" s="3"/>
      <c r="P86" s="3"/>
      <c r="Q86" s="45"/>
      <c r="R86" s="45"/>
      <c r="S86" s="45"/>
      <c r="T86" s="3"/>
      <c r="U86" s="3"/>
      <c r="V86" s="3"/>
      <c r="W86" s="3"/>
      <c r="X86" s="3"/>
      <c r="Y86" s="45"/>
      <c r="Z86" s="45"/>
      <c r="AA86" s="45"/>
      <c r="AB86" s="3"/>
    </row>
    <row r="87" spans="1:28" x14ac:dyDescent="0.25">
      <c r="A87" s="120"/>
      <c r="B87" s="62"/>
      <c r="C87" s="78">
        <f t="shared" si="12"/>
        <v>43540</v>
      </c>
      <c r="D87" s="74">
        <f t="shared" si="15"/>
        <v>43512</v>
      </c>
      <c r="E87" s="15"/>
      <c r="F87" s="23"/>
      <c r="G87" s="23"/>
      <c r="H87" s="15">
        <f t="shared" si="13"/>
        <v>0</v>
      </c>
      <c r="I87" s="16">
        <f t="shared" si="14"/>
        <v>0</v>
      </c>
      <c r="J87" s="24"/>
      <c r="K87" s="24"/>
      <c r="L87" s="25"/>
      <c r="M87" s="3"/>
      <c r="N87" s="3"/>
      <c r="O87" s="3"/>
      <c r="P87" s="3"/>
      <c r="Q87" s="45"/>
      <c r="R87" s="45"/>
      <c r="S87" s="45"/>
      <c r="T87" s="3"/>
      <c r="U87" s="3"/>
      <c r="V87" s="3"/>
      <c r="W87" s="3"/>
      <c r="X87" s="3"/>
      <c r="Y87" s="45"/>
      <c r="Z87" s="45"/>
      <c r="AA87" s="45"/>
      <c r="AB87" s="3"/>
    </row>
    <row r="88" spans="1:28" ht="15.75" thickBot="1" x14ac:dyDescent="0.3">
      <c r="A88" s="120"/>
      <c r="B88" s="62"/>
      <c r="C88" s="79">
        <f t="shared" si="12"/>
        <v>43541</v>
      </c>
      <c r="D88" s="73">
        <f t="shared" si="15"/>
        <v>43513</v>
      </c>
      <c r="E88" s="37"/>
      <c r="F88" s="18"/>
      <c r="G88" s="18"/>
      <c r="H88" s="37">
        <f t="shared" si="13"/>
        <v>0</v>
      </c>
      <c r="I88" s="38">
        <f t="shared" si="14"/>
        <v>0</v>
      </c>
      <c r="J88" s="20">
        <f>SUM(H82:I88)</f>
        <v>0</v>
      </c>
      <c r="K88" s="20">
        <f>IF(J88&gt;A154,J88-A154,0)</f>
        <v>0</v>
      </c>
      <c r="L88" s="21">
        <f>SUM(J88-K88)</f>
        <v>0</v>
      </c>
      <c r="M88" s="3"/>
      <c r="N88" s="3"/>
      <c r="O88" s="3"/>
      <c r="P88" s="3"/>
      <c r="Q88" s="45"/>
      <c r="R88" s="45"/>
      <c r="S88" s="45"/>
      <c r="T88" s="3"/>
      <c r="U88" s="3"/>
      <c r="V88" s="3"/>
      <c r="W88" s="3"/>
      <c r="X88" s="3"/>
      <c r="Y88" s="45"/>
      <c r="Z88" s="45"/>
      <c r="AA88" s="45"/>
      <c r="AB88" s="3"/>
    </row>
    <row r="89" spans="1:28" x14ac:dyDescent="0.25">
      <c r="A89" s="120"/>
      <c r="B89" s="61">
        <v>10</v>
      </c>
      <c r="C89" s="67">
        <f t="shared" si="12"/>
        <v>43542</v>
      </c>
      <c r="D89" s="76">
        <f t="shared" si="15"/>
        <v>43514</v>
      </c>
      <c r="E89" s="15"/>
      <c r="F89" s="15"/>
      <c r="G89" s="15"/>
      <c r="H89" s="15">
        <f t="shared" si="13"/>
        <v>0</v>
      </c>
      <c r="I89" s="16">
        <f t="shared" si="14"/>
        <v>0</v>
      </c>
      <c r="J89" s="16"/>
      <c r="K89" s="16"/>
      <c r="L89" s="17"/>
      <c r="M89" s="3"/>
      <c r="N89" s="3"/>
      <c r="O89" s="3"/>
      <c r="P89" s="3"/>
      <c r="Q89" s="45"/>
      <c r="R89" s="45"/>
      <c r="S89" s="45"/>
      <c r="T89" s="3"/>
      <c r="U89" s="3"/>
      <c r="V89" s="3"/>
      <c r="W89" s="3"/>
      <c r="X89" s="3"/>
      <c r="Y89" s="45"/>
      <c r="Z89" s="45"/>
      <c r="AA89" s="45"/>
      <c r="AB89" s="3"/>
    </row>
    <row r="90" spans="1:28" x14ac:dyDescent="0.25">
      <c r="A90" s="120"/>
      <c r="B90" s="62"/>
      <c r="C90" s="78">
        <f t="shared" si="12"/>
        <v>43543</v>
      </c>
      <c r="D90" s="77">
        <f t="shared" si="15"/>
        <v>43515</v>
      </c>
      <c r="E90" s="15"/>
      <c r="F90" s="23"/>
      <c r="G90" s="23"/>
      <c r="H90" s="15">
        <f t="shared" si="13"/>
        <v>0</v>
      </c>
      <c r="I90" s="16">
        <f t="shared" si="14"/>
        <v>0</v>
      </c>
      <c r="J90" s="24"/>
      <c r="K90" s="24"/>
      <c r="L90" s="25"/>
      <c r="M90" s="3"/>
      <c r="N90" s="3"/>
      <c r="O90" s="3"/>
      <c r="P90" s="3"/>
      <c r="Q90" s="45"/>
      <c r="R90" s="45"/>
      <c r="S90" s="45"/>
      <c r="T90" s="3"/>
      <c r="U90" s="3"/>
      <c r="V90" s="3"/>
      <c r="W90" s="3"/>
      <c r="X90" s="3"/>
      <c r="Y90" s="45"/>
      <c r="Z90" s="45"/>
      <c r="AA90" s="45"/>
      <c r="AB90" s="3"/>
    </row>
    <row r="91" spans="1:28" x14ac:dyDescent="0.25">
      <c r="A91" s="120"/>
      <c r="B91" s="62"/>
      <c r="C91" s="78">
        <f t="shared" si="12"/>
        <v>43544</v>
      </c>
      <c r="D91" s="77">
        <f t="shared" si="15"/>
        <v>43516</v>
      </c>
      <c r="E91" s="15"/>
      <c r="F91" s="23"/>
      <c r="G91" s="23"/>
      <c r="H91" s="15">
        <f t="shared" si="13"/>
        <v>0</v>
      </c>
      <c r="I91" s="16">
        <f t="shared" si="14"/>
        <v>0</v>
      </c>
      <c r="J91" s="24"/>
      <c r="K91" s="24"/>
      <c r="L91" s="25"/>
      <c r="M91" s="3"/>
      <c r="N91" s="3"/>
      <c r="O91" s="3"/>
      <c r="P91" s="3"/>
      <c r="Q91" s="45"/>
      <c r="R91" s="45"/>
      <c r="S91" s="45"/>
      <c r="T91" s="3"/>
      <c r="U91" s="3"/>
      <c r="V91" s="3"/>
      <c r="W91" s="3"/>
      <c r="X91" s="3"/>
      <c r="Y91" s="45"/>
      <c r="Z91" s="45"/>
      <c r="AA91" s="45"/>
      <c r="AB91" s="3"/>
    </row>
    <row r="92" spans="1:28" x14ac:dyDescent="0.25">
      <c r="A92" s="120"/>
      <c r="B92" s="62"/>
      <c r="C92" s="78">
        <f t="shared" si="12"/>
        <v>43545</v>
      </c>
      <c r="D92" s="77">
        <f t="shared" si="15"/>
        <v>43517</v>
      </c>
      <c r="E92" s="15"/>
      <c r="F92" s="23"/>
      <c r="G92" s="23"/>
      <c r="H92" s="15">
        <f t="shared" si="13"/>
        <v>0</v>
      </c>
      <c r="I92" s="16">
        <f t="shared" si="14"/>
        <v>0</v>
      </c>
      <c r="J92" s="24"/>
      <c r="K92" s="24"/>
      <c r="L92" s="25"/>
      <c r="M92" s="3"/>
      <c r="N92" s="3"/>
      <c r="O92" s="3"/>
      <c r="P92" s="3"/>
      <c r="Q92" s="45"/>
      <c r="R92" s="45"/>
      <c r="S92" s="45"/>
      <c r="T92" s="3"/>
      <c r="U92" s="3"/>
      <c r="V92" s="3"/>
      <c r="W92" s="3"/>
      <c r="X92" s="3"/>
      <c r="Y92" s="45"/>
      <c r="Z92" s="45"/>
      <c r="AA92" s="45"/>
      <c r="AB92" s="3"/>
    </row>
    <row r="93" spans="1:28" x14ac:dyDescent="0.25">
      <c r="A93" s="120"/>
      <c r="B93" s="62"/>
      <c r="C93" s="78">
        <f t="shared" si="12"/>
        <v>43546</v>
      </c>
      <c r="D93" s="77">
        <f t="shared" si="15"/>
        <v>43518</v>
      </c>
      <c r="E93" s="15"/>
      <c r="F93" s="23"/>
      <c r="G93" s="23"/>
      <c r="H93" s="15">
        <f t="shared" si="13"/>
        <v>0</v>
      </c>
      <c r="I93" s="16">
        <f t="shared" si="14"/>
        <v>0</v>
      </c>
      <c r="J93" s="24"/>
      <c r="K93" s="24"/>
      <c r="L93" s="25"/>
      <c r="M93" s="3"/>
      <c r="N93" s="3"/>
      <c r="O93" s="3"/>
      <c r="P93" s="3"/>
      <c r="Q93" s="45"/>
      <c r="R93" s="45"/>
      <c r="S93" s="45"/>
      <c r="T93" s="3"/>
      <c r="U93" s="3"/>
      <c r="V93" s="3"/>
      <c r="W93" s="3"/>
      <c r="X93" s="3"/>
      <c r="Y93" s="45"/>
      <c r="Z93" s="45"/>
      <c r="AA93" s="45"/>
      <c r="AB93" s="3"/>
    </row>
    <row r="94" spans="1:28" x14ac:dyDescent="0.25">
      <c r="A94" s="120"/>
      <c r="B94" s="62"/>
      <c r="C94" s="78">
        <f t="shared" si="12"/>
        <v>43547</v>
      </c>
      <c r="D94" s="77">
        <f t="shared" si="15"/>
        <v>43519</v>
      </c>
      <c r="E94" s="15"/>
      <c r="F94" s="23"/>
      <c r="G94" s="23"/>
      <c r="H94" s="15">
        <f t="shared" si="13"/>
        <v>0</v>
      </c>
      <c r="I94" s="16">
        <f t="shared" si="14"/>
        <v>0</v>
      </c>
      <c r="J94" s="24"/>
      <c r="K94" s="24"/>
      <c r="L94" s="25"/>
      <c r="M94" s="3"/>
      <c r="N94" s="3"/>
      <c r="O94" s="3"/>
      <c r="P94" s="3"/>
      <c r="Q94" s="45"/>
      <c r="R94" s="45"/>
      <c r="S94" s="45"/>
      <c r="T94" s="3"/>
      <c r="U94" s="3"/>
      <c r="V94" s="3"/>
      <c r="W94" s="3"/>
      <c r="X94" s="3"/>
      <c r="Y94" s="45"/>
      <c r="Z94" s="45"/>
      <c r="AA94" s="45"/>
      <c r="AB94" s="3"/>
    </row>
    <row r="95" spans="1:28" ht="15.75" thickBot="1" x14ac:dyDescent="0.3">
      <c r="A95" s="120"/>
      <c r="B95" s="60"/>
      <c r="C95" s="88">
        <f t="shared" si="12"/>
        <v>43548</v>
      </c>
      <c r="D95" s="84">
        <f t="shared" si="15"/>
        <v>43520</v>
      </c>
      <c r="E95" s="19"/>
      <c r="F95" s="80"/>
      <c r="G95" s="80"/>
      <c r="H95" s="19">
        <f t="shared" si="13"/>
        <v>0</v>
      </c>
      <c r="I95" s="81">
        <f t="shared" si="14"/>
        <v>0</v>
      </c>
      <c r="J95" s="82">
        <f>SUM(H89:I95)</f>
        <v>0</v>
      </c>
      <c r="K95" s="82">
        <f>IF(J95&gt;A154,J95-A154,0)</f>
        <v>0</v>
      </c>
      <c r="L95" s="83">
        <f>SUM(J95-K95)</f>
        <v>0</v>
      </c>
      <c r="M95" s="3"/>
      <c r="N95" s="3"/>
      <c r="O95" s="3"/>
      <c r="P95" s="3"/>
      <c r="Q95" s="45"/>
      <c r="R95" s="45"/>
      <c r="S95" s="45"/>
      <c r="T95" s="3"/>
      <c r="U95" s="3"/>
      <c r="V95" s="3"/>
      <c r="W95" s="3"/>
      <c r="X95" s="3"/>
      <c r="Y95" s="45"/>
      <c r="Z95" s="45"/>
      <c r="AA95" s="45"/>
      <c r="AB95" s="3"/>
    </row>
    <row r="96" spans="1:28" x14ac:dyDescent="0.25">
      <c r="A96" s="121"/>
      <c r="B96" s="89">
        <v>11</v>
      </c>
      <c r="C96" s="67">
        <f t="shared" si="12"/>
        <v>43549</v>
      </c>
      <c r="D96" s="86">
        <f t="shared" si="15"/>
        <v>43521</v>
      </c>
      <c r="E96" s="22"/>
      <c r="F96" s="22"/>
      <c r="G96" s="22"/>
      <c r="H96" s="22">
        <f t="shared" si="13"/>
        <v>0</v>
      </c>
      <c r="I96" s="39">
        <f t="shared" si="14"/>
        <v>0</v>
      </c>
      <c r="J96" s="39"/>
      <c r="K96" s="39"/>
      <c r="L96" s="47"/>
      <c r="M96" s="3"/>
      <c r="N96" s="3"/>
      <c r="O96" s="3"/>
      <c r="P96" s="3"/>
      <c r="Q96" s="45"/>
      <c r="R96" s="45"/>
      <c r="S96" s="45"/>
      <c r="T96" s="3"/>
      <c r="U96" s="3"/>
      <c r="V96" s="3"/>
      <c r="W96" s="3"/>
      <c r="X96" s="3"/>
      <c r="Y96" s="45"/>
      <c r="Z96" s="45"/>
      <c r="AA96" s="45"/>
      <c r="AB96" s="3"/>
    </row>
    <row r="97" spans="1:28" x14ac:dyDescent="0.25">
      <c r="A97" s="121"/>
      <c r="B97" s="90"/>
      <c r="C97" s="78">
        <f t="shared" si="12"/>
        <v>43550</v>
      </c>
      <c r="D97" s="77">
        <f t="shared" si="15"/>
        <v>43522</v>
      </c>
      <c r="E97" s="15"/>
      <c r="F97" s="23"/>
      <c r="G97" s="23"/>
      <c r="H97" s="15">
        <f t="shared" si="13"/>
        <v>0</v>
      </c>
      <c r="I97" s="16">
        <f t="shared" si="14"/>
        <v>0</v>
      </c>
      <c r="J97" s="24"/>
      <c r="K97" s="24"/>
      <c r="L97" s="25"/>
      <c r="M97" s="3"/>
      <c r="N97" s="3"/>
      <c r="O97" s="3"/>
      <c r="P97" s="3"/>
      <c r="Q97" s="45"/>
      <c r="R97" s="45"/>
      <c r="S97" s="45"/>
      <c r="T97" s="3"/>
      <c r="U97" s="3"/>
      <c r="V97" s="3"/>
      <c r="W97" s="3"/>
      <c r="X97" s="3"/>
      <c r="Y97" s="45"/>
      <c r="Z97" s="45"/>
      <c r="AA97" s="45"/>
      <c r="AB97" s="3"/>
    </row>
    <row r="98" spans="1:28" x14ac:dyDescent="0.25">
      <c r="A98" s="121"/>
      <c r="B98" s="90"/>
      <c r="C98" s="78">
        <f t="shared" si="12"/>
        <v>43551</v>
      </c>
      <c r="D98" s="77">
        <f t="shared" si="15"/>
        <v>43523</v>
      </c>
      <c r="E98" s="15"/>
      <c r="F98" s="23"/>
      <c r="G98" s="23"/>
      <c r="H98" s="15">
        <f t="shared" si="13"/>
        <v>0</v>
      </c>
      <c r="I98" s="16">
        <f t="shared" si="14"/>
        <v>0</v>
      </c>
      <c r="J98" s="24"/>
      <c r="K98" s="24"/>
      <c r="L98" s="25"/>
      <c r="M98" s="3"/>
      <c r="N98" s="3"/>
      <c r="O98" s="3"/>
      <c r="P98" s="3"/>
      <c r="Q98" s="45"/>
      <c r="R98" s="45"/>
      <c r="S98" s="45"/>
      <c r="T98" s="3"/>
      <c r="U98" s="3"/>
      <c r="V98" s="3"/>
      <c r="W98" s="3"/>
      <c r="X98" s="3"/>
      <c r="Y98" s="45"/>
      <c r="Z98" s="45"/>
      <c r="AA98" s="45"/>
      <c r="AB98" s="3"/>
    </row>
    <row r="99" spans="1:28" x14ac:dyDescent="0.25">
      <c r="A99" s="121"/>
      <c r="B99" s="90"/>
      <c r="C99" s="78">
        <f t="shared" si="12"/>
        <v>43552</v>
      </c>
      <c r="D99" s="77">
        <f t="shared" si="15"/>
        <v>43524</v>
      </c>
      <c r="E99" s="23"/>
      <c r="F99" s="23"/>
      <c r="G99" s="23"/>
      <c r="H99" s="23">
        <f t="shared" si="13"/>
        <v>0</v>
      </c>
      <c r="I99" s="24">
        <f t="shared" si="14"/>
        <v>0</v>
      </c>
      <c r="J99" s="24"/>
      <c r="K99" s="24"/>
      <c r="L99" s="25"/>
      <c r="M99" s="3"/>
      <c r="N99" s="3"/>
      <c r="O99" s="3"/>
      <c r="P99" s="3"/>
      <c r="Q99" s="45"/>
      <c r="R99" s="45"/>
      <c r="S99" s="45"/>
      <c r="T99" s="3"/>
      <c r="U99" s="3"/>
      <c r="V99" s="3"/>
      <c r="W99" s="3"/>
      <c r="X99" s="3"/>
      <c r="Y99" s="45"/>
      <c r="Z99" s="45"/>
      <c r="AA99" s="45"/>
      <c r="AB99" s="3"/>
    </row>
    <row r="100" spans="1:28" s="4" customFormat="1" x14ac:dyDescent="0.25">
      <c r="A100" s="87"/>
      <c r="B100" s="90"/>
      <c r="C100" s="78" t="str">
        <f>IF(D100="","",D100)</f>
        <v/>
      </c>
      <c r="D100" s="77" t="str">
        <f>IF(D99="","",IF(MONTH(D99+1)&gt;MONTH(D99),"",D99+1))</f>
        <v/>
      </c>
      <c r="E100" s="23"/>
      <c r="F100" s="23"/>
      <c r="G100" s="23"/>
      <c r="H100" s="23"/>
      <c r="I100" s="24"/>
      <c r="J100" s="24"/>
      <c r="K100" s="24"/>
      <c r="L100" s="25"/>
      <c r="M100" s="44"/>
      <c r="N100" s="44"/>
      <c r="O100" s="44"/>
      <c r="P100" s="44"/>
      <c r="Q100" s="45"/>
      <c r="R100" s="45"/>
      <c r="S100" s="45"/>
      <c r="T100" s="44"/>
      <c r="U100" s="44"/>
      <c r="V100" s="44"/>
      <c r="W100" s="44"/>
      <c r="X100" s="44"/>
      <c r="Y100" s="45"/>
      <c r="Z100" s="45"/>
      <c r="AA100" s="45"/>
      <c r="AB100" s="44"/>
    </row>
    <row r="101" spans="1:28" s="4" customFormat="1" x14ac:dyDescent="0.25">
      <c r="A101" s="87"/>
      <c r="B101" s="90"/>
      <c r="C101" s="78" t="str">
        <f t="shared" ref="C101:C102" si="16">IF(D101="","",D101)</f>
        <v/>
      </c>
      <c r="D101" s="77" t="str">
        <f t="shared" ref="D101:D102" si="17">IF(D100="","",IF(MONTH(D100+1)&gt;MONTH(D100),"",D100+1))</f>
        <v/>
      </c>
      <c r="E101" s="23"/>
      <c r="F101" s="23"/>
      <c r="G101" s="23"/>
      <c r="H101" s="23"/>
      <c r="I101" s="24"/>
      <c r="J101" s="24"/>
      <c r="K101" s="24"/>
      <c r="L101" s="25"/>
      <c r="M101" s="44"/>
      <c r="N101" s="44"/>
      <c r="O101" s="44"/>
      <c r="P101" s="44"/>
      <c r="Q101" s="45"/>
      <c r="R101" s="45"/>
      <c r="S101" s="45"/>
      <c r="T101" s="44"/>
      <c r="U101" s="44"/>
      <c r="V101" s="44"/>
      <c r="W101" s="44"/>
      <c r="X101" s="44"/>
      <c r="Y101" s="45"/>
      <c r="Z101" s="45"/>
      <c r="AA101" s="45"/>
      <c r="AB101" s="44"/>
    </row>
    <row r="102" spans="1:28" s="4" customFormat="1" ht="15.75" thickBot="1" x14ac:dyDescent="0.3">
      <c r="A102" s="107"/>
      <c r="B102" s="90"/>
      <c r="C102" s="78" t="str">
        <f t="shared" si="16"/>
        <v/>
      </c>
      <c r="D102" s="84" t="str">
        <f t="shared" si="17"/>
        <v/>
      </c>
      <c r="E102" s="80"/>
      <c r="F102" s="80"/>
      <c r="G102" s="80"/>
      <c r="H102" s="80"/>
      <c r="I102" s="82"/>
      <c r="J102" s="82"/>
      <c r="K102" s="82"/>
      <c r="L102" s="83"/>
      <c r="M102" s="44"/>
      <c r="N102" s="44"/>
      <c r="O102" s="44"/>
      <c r="P102" s="44"/>
      <c r="Q102" s="45"/>
      <c r="R102" s="45"/>
      <c r="S102" s="45"/>
      <c r="T102" s="44"/>
      <c r="U102" s="44"/>
      <c r="V102" s="44"/>
      <c r="W102" s="44"/>
      <c r="X102" s="44"/>
      <c r="Y102" s="45"/>
      <c r="Z102" s="45"/>
      <c r="AA102" s="45"/>
      <c r="AB102" s="44"/>
    </row>
    <row r="103" spans="1:28" ht="15.75" thickBot="1" x14ac:dyDescent="0.3">
      <c r="B103" s="100"/>
      <c r="C103" s="105"/>
      <c r="D103" s="106"/>
      <c r="E103" s="52">
        <f>SUM(H72:H99)</f>
        <v>0</v>
      </c>
      <c r="F103" s="53"/>
      <c r="G103" s="53"/>
      <c r="H103" s="53"/>
      <c r="I103" s="53"/>
      <c r="J103" s="53"/>
      <c r="K103" s="53"/>
      <c r="L103" s="58"/>
      <c r="M103" s="127"/>
      <c r="N103" s="128"/>
      <c r="O103" s="128"/>
      <c r="P103" s="128"/>
      <c r="Q103" s="128"/>
      <c r="R103" s="128"/>
      <c r="S103" s="128"/>
      <c r="T103" s="128"/>
      <c r="U103" s="128"/>
      <c r="V103" s="128"/>
      <c r="W103" s="128"/>
      <c r="X103" s="128"/>
      <c r="Y103" s="128"/>
      <c r="Z103" s="128"/>
      <c r="AA103" s="128"/>
      <c r="AB103" s="128"/>
    </row>
    <row r="104" spans="1:28" ht="15.75" thickBot="1" x14ac:dyDescent="0.3">
      <c r="B104" s="63"/>
      <c r="C104" s="91"/>
      <c r="D104" s="99"/>
      <c r="E104" s="63"/>
      <c r="F104" s="63"/>
      <c r="G104" s="63"/>
      <c r="H104" s="63"/>
      <c r="L104" s="63"/>
      <c r="M104" s="3"/>
      <c r="N104" s="3"/>
      <c r="O104" s="3"/>
      <c r="P104" s="3"/>
      <c r="Q104" s="45"/>
      <c r="R104" s="45"/>
      <c r="S104" s="45"/>
      <c r="T104" s="3"/>
      <c r="U104" s="3"/>
      <c r="V104" s="3"/>
      <c r="W104" s="3"/>
      <c r="X104" s="3"/>
      <c r="Y104" s="45"/>
      <c r="Z104" s="45"/>
      <c r="AA104" s="45"/>
      <c r="AB104" s="3"/>
    </row>
    <row r="105" spans="1:28" x14ac:dyDescent="0.25">
      <c r="A105" s="119">
        <v>43525</v>
      </c>
      <c r="B105" s="59">
        <v>11</v>
      </c>
      <c r="C105" s="98">
        <f>D105</f>
        <v>43525</v>
      </c>
      <c r="D105" s="76">
        <f>DATE(D4,3,1)</f>
        <v>43525</v>
      </c>
      <c r="E105" s="35"/>
      <c r="F105" s="35"/>
      <c r="G105" s="35"/>
      <c r="H105" s="35">
        <f t="shared" ref="H105:H135" si="18">IF(F104&gt;G104,IF(F105&gt;G105,24-F105+G104,G104),IF(F105&gt;G105,24-F105,G105-F105))</f>
        <v>0</v>
      </c>
      <c r="I105" s="36">
        <f t="shared" ref="I105:I135" si="19">IF(E105="CP",5.83,0)</f>
        <v>0</v>
      </c>
      <c r="J105" s="36"/>
      <c r="K105" s="36"/>
      <c r="L105" s="46"/>
      <c r="M105" s="3"/>
      <c r="N105" s="3"/>
      <c r="O105" s="3"/>
      <c r="P105" s="3"/>
      <c r="Q105" s="45"/>
      <c r="R105" s="45"/>
      <c r="S105" s="45"/>
      <c r="T105" s="3"/>
      <c r="U105" s="3"/>
      <c r="V105" s="3"/>
      <c r="W105" s="3"/>
      <c r="X105" s="3"/>
      <c r="Y105" s="45"/>
      <c r="Z105" s="45"/>
      <c r="AA105" s="45"/>
      <c r="AB105" s="3"/>
    </row>
    <row r="106" spans="1:28" x14ac:dyDescent="0.25">
      <c r="A106" s="124"/>
      <c r="B106" s="62"/>
      <c r="C106" s="78">
        <f t="shared" ref="C106:C132" si="20">D106</f>
        <v>43526</v>
      </c>
      <c r="D106" s="77">
        <f>D105+1</f>
        <v>43526</v>
      </c>
      <c r="E106" s="15"/>
      <c r="F106" s="23"/>
      <c r="G106" s="23"/>
      <c r="H106" s="15">
        <f t="shared" si="18"/>
        <v>0</v>
      </c>
      <c r="I106" s="16">
        <f t="shared" si="19"/>
        <v>0</v>
      </c>
      <c r="J106" s="24"/>
      <c r="K106" s="24"/>
      <c r="L106" s="25"/>
      <c r="M106" s="3"/>
      <c r="N106" s="3"/>
      <c r="O106" s="3"/>
      <c r="P106" s="3"/>
      <c r="Q106" s="45"/>
      <c r="R106" s="45"/>
      <c r="S106" s="45"/>
      <c r="T106" s="3"/>
      <c r="U106" s="3"/>
      <c r="V106" s="3"/>
      <c r="W106" s="3"/>
      <c r="X106" s="3"/>
      <c r="Y106" s="45"/>
      <c r="Z106" s="45"/>
      <c r="AA106" s="45"/>
      <c r="AB106" s="3"/>
    </row>
    <row r="107" spans="1:28" ht="15.75" thickBot="1" x14ac:dyDescent="0.3">
      <c r="A107" s="124"/>
      <c r="B107" s="92"/>
      <c r="C107" s="88">
        <f t="shared" si="20"/>
        <v>43527</v>
      </c>
      <c r="D107" s="97">
        <f t="shared" ref="D107:D132" si="21">D106+1</f>
        <v>43527</v>
      </c>
      <c r="E107" s="42"/>
      <c r="F107" s="26"/>
      <c r="G107" s="26"/>
      <c r="H107" s="42">
        <f t="shared" si="18"/>
        <v>0</v>
      </c>
      <c r="I107" s="43">
        <f t="shared" si="19"/>
        <v>0</v>
      </c>
      <c r="J107" s="27">
        <f>SUM(I107+H107+I106+H106+I105+H105+I99+H99+I98+H98+I97+H97+I96+H96)</f>
        <v>0</v>
      </c>
      <c r="K107" s="27">
        <f>IF(J107&gt;A154,J107-A154,0)</f>
        <v>0</v>
      </c>
      <c r="L107" s="28">
        <f>SUM(J107-K107)</f>
        <v>0</v>
      </c>
      <c r="M107" s="3"/>
      <c r="N107" s="3"/>
      <c r="O107" s="3"/>
      <c r="P107" s="3"/>
      <c r="Q107" s="45"/>
      <c r="R107" s="45"/>
      <c r="S107" s="45"/>
      <c r="T107" s="3"/>
      <c r="U107" s="3"/>
      <c r="V107" s="3"/>
      <c r="W107" s="3"/>
      <c r="X107" s="3"/>
      <c r="Y107" s="45"/>
      <c r="Z107" s="45"/>
      <c r="AA107" s="45"/>
      <c r="AB107" s="3"/>
    </row>
    <row r="108" spans="1:28" x14ac:dyDescent="0.25">
      <c r="A108" s="124"/>
      <c r="B108" s="62">
        <v>12</v>
      </c>
      <c r="C108" s="96">
        <f t="shared" si="20"/>
        <v>43528</v>
      </c>
      <c r="D108" s="76">
        <f t="shared" si="21"/>
        <v>43528</v>
      </c>
      <c r="E108" s="15"/>
      <c r="F108" s="15"/>
      <c r="G108" s="15"/>
      <c r="H108" s="15">
        <f t="shared" si="18"/>
        <v>0</v>
      </c>
      <c r="I108" s="16">
        <f t="shared" si="19"/>
        <v>0</v>
      </c>
      <c r="J108" s="16"/>
      <c r="K108" s="16"/>
      <c r="L108" s="17"/>
      <c r="M108" s="3"/>
      <c r="N108" s="3"/>
      <c r="O108" s="3"/>
      <c r="P108" s="3"/>
      <c r="Q108" s="45"/>
      <c r="R108" s="45"/>
      <c r="S108" s="45"/>
      <c r="T108" s="3"/>
      <c r="U108" s="3"/>
      <c r="V108" s="3"/>
      <c r="W108" s="3"/>
      <c r="X108" s="3"/>
      <c r="Y108" s="45"/>
      <c r="Z108" s="45"/>
      <c r="AA108" s="45"/>
      <c r="AB108" s="3"/>
    </row>
    <row r="109" spans="1:28" x14ac:dyDescent="0.25">
      <c r="A109" s="124"/>
      <c r="B109" s="62"/>
      <c r="C109" s="78">
        <f t="shared" si="20"/>
        <v>43529</v>
      </c>
      <c r="D109" s="77">
        <f t="shared" si="21"/>
        <v>43529</v>
      </c>
      <c r="E109" s="15"/>
      <c r="F109" s="23"/>
      <c r="G109" s="23"/>
      <c r="H109" s="15">
        <f t="shared" si="18"/>
        <v>0</v>
      </c>
      <c r="I109" s="16">
        <f t="shared" si="19"/>
        <v>0</v>
      </c>
      <c r="J109" s="24"/>
      <c r="K109" s="24"/>
      <c r="L109" s="25"/>
      <c r="M109" s="3"/>
      <c r="N109" s="3"/>
      <c r="O109" s="3"/>
      <c r="P109" s="3"/>
      <c r="Q109" s="45"/>
      <c r="R109" s="45"/>
      <c r="S109" s="45"/>
      <c r="T109" s="3"/>
      <c r="U109" s="3"/>
      <c r="V109" s="3"/>
      <c r="W109" s="3"/>
      <c r="X109" s="3"/>
      <c r="Y109" s="45"/>
      <c r="Z109" s="45"/>
      <c r="AA109" s="45"/>
      <c r="AB109" s="3"/>
    </row>
    <row r="110" spans="1:28" x14ac:dyDescent="0.25">
      <c r="A110" s="124"/>
      <c r="B110" s="62"/>
      <c r="C110" s="78">
        <f t="shared" si="20"/>
        <v>43530</v>
      </c>
      <c r="D110" s="77">
        <f t="shared" si="21"/>
        <v>43530</v>
      </c>
      <c r="E110" s="15"/>
      <c r="F110" s="23"/>
      <c r="G110" s="23"/>
      <c r="H110" s="15">
        <f t="shared" si="18"/>
        <v>0</v>
      </c>
      <c r="I110" s="16">
        <f t="shared" si="19"/>
        <v>0</v>
      </c>
      <c r="J110" s="24"/>
      <c r="K110" s="24"/>
      <c r="L110" s="25"/>
      <c r="M110" s="3"/>
      <c r="N110" s="3"/>
      <c r="O110" s="3"/>
      <c r="P110" s="3"/>
      <c r="Q110" s="45"/>
      <c r="R110" s="45"/>
      <c r="S110" s="45"/>
      <c r="T110" s="3"/>
      <c r="U110" s="3"/>
      <c r="V110" s="3"/>
      <c r="W110" s="3"/>
      <c r="X110" s="3"/>
      <c r="Y110" s="45"/>
      <c r="Z110" s="45"/>
      <c r="AA110" s="45"/>
      <c r="AB110" s="3"/>
    </row>
    <row r="111" spans="1:28" x14ac:dyDescent="0.25">
      <c r="A111" s="124"/>
      <c r="B111" s="62"/>
      <c r="C111" s="78">
        <f t="shared" si="20"/>
        <v>43531</v>
      </c>
      <c r="D111" s="77">
        <f t="shared" si="21"/>
        <v>43531</v>
      </c>
      <c r="E111" s="15"/>
      <c r="F111" s="23"/>
      <c r="G111" s="23"/>
      <c r="H111" s="15">
        <f t="shared" si="18"/>
        <v>0</v>
      </c>
      <c r="I111" s="16">
        <f t="shared" si="19"/>
        <v>0</v>
      </c>
      <c r="J111" s="24"/>
      <c r="K111" s="24"/>
      <c r="L111" s="25"/>
      <c r="M111" s="3"/>
      <c r="N111" s="3"/>
      <c r="O111" s="3"/>
      <c r="P111" s="3"/>
      <c r="Q111" s="45"/>
      <c r="R111" s="45"/>
      <c r="S111" s="45"/>
      <c r="T111" s="3"/>
      <c r="U111" s="3"/>
      <c r="V111" s="3"/>
      <c r="W111" s="3"/>
      <c r="X111" s="3"/>
      <c r="Y111" s="45"/>
      <c r="Z111" s="45"/>
      <c r="AA111" s="45"/>
      <c r="AB111" s="3"/>
    </row>
    <row r="112" spans="1:28" x14ac:dyDescent="0.25">
      <c r="A112" s="124"/>
      <c r="B112" s="62"/>
      <c r="C112" s="78">
        <f t="shared" si="20"/>
        <v>43532</v>
      </c>
      <c r="D112" s="77">
        <f t="shared" si="21"/>
        <v>43532</v>
      </c>
      <c r="E112" s="15"/>
      <c r="F112" s="23"/>
      <c r="G112" s="23"/>
      <c r="H112" s="15">
        <f t="shared" si="18"/>
        <v>0</v>
      </c>
      <c r="I112" s="16">
        <f t="shared" si="19"/>
        <v>0</v>
      </c>
      <c r="J112" s="24"/>
      <c r="K112" s="24"/>
      <c r="L112" s="25"/>
      <c r="M112" s="3"/>
      <c r="N112" s="3"/>
      <c r="O112" s="3"/>
      <c r="P112" s="3"/>
      <c r="Q112" s="45"/>
      <c r="R112" s="45"/>
      <c r="S112" s="45"/>
      <c r="T112" s="3"/>
      <c r="U112" s="3"/>
      <c r="V112" s="3"/>
      <c r="W112" s="3"/>
      <c r="X112" s="3"/>
      <c r="Y112" s="45"/>
      <c r="Z112" s="45"/>
      <c r="AA112" s="45"/>
      <c r="AB112" s="3"/>
    </row>
    <row r="113" spans="1:28" x14ac:dyDescent="0.25">
      <c r="A113" s="124"/>
      <c r="B113" s="62"/>
      <c r="C113" s="78">
        <f t="shared" si="20"/>
        <v>43533</v>
      </c>
      <c r="D113" s="77">
        <f t="shared" si="21"/>
        <v>43533</v>
      </c>
      <c r="E113" s="15"/>
      <c r="F113" s="23"/>
      <c r="G113" s="23"/>
      <c r="H113" s="15">
        <f t="shared" si="18"/>
        <v>0</v>
      </c>
      <c r="I113" s="16">
        <f t="shared" si="19"/>
        <v>0</v>
      </c>
      <c r="J113" s="24"/>
      <c r="K113" s="24"/>
      <c r="L113" s="25"/>
      <c r="M113" s="3"/>
      <c r="N113" s="3"/>
      <c r="O113" s="3"/>
      <c r="P113" s="3"/>
      <c r="Q113" s="45"/>
      <c r="R113" s="45"/>
      <c r="S113" s="45"/>
      <c r="T113" s="3"/>
      <c r="U113" s="3"/>
      <c r="V113" s="3"/>
      <c r="W113" s="3"/>
      <c r="X113" s="3"/>
      <c r="Y113" s="45"/>
      <c r="Z113" s="45"/>
      <c r="AA113" s="45"/>
      <c r="AB113" s="3"/>
    </row>
    <row r="114" spans="1:28" ht="15.75" thickBot="1" x14ac:dyDescent="0.3">
      <c r="A114" s="124"/>
      <c r="B114" s="60"/>
      <c r="C114" s="79">
        <f t="shared" si="20"/>
        <v>43534</v>
      </c>
      <c r="D114" s="66">
        <f t="shared" si="21"/>
        <v>43534</v>
      </c>
      <c r="E114" s="37"/>
      <c r="F114" s="18"/>
      <c r="G114" s="18"/>
      <c r="H114" s="37">
        <f t="shared" si="18"/>
        <v>0</v>
      </c>
      <c r="I114" s="38">
        <f t="shared" si="19"/>
        <v>0</v>
      </c>
      <c r="J114" s="20">
        <f>SUM(H108:I114)</f>
        <v>0</v>
      </c>
      <c r="K114" s="20">
        <f>IF(J114&gt;A154,J114-A154,0)</f>
        <v>0</v>
      </c>
      <c r="L114" s="21">
        <f>SUM(J114-K114)</f>
        <v>0</v>
      </c>
      <c r="M114" s="3"/>
      <c r="N114" s="3"/>
      <c r="O114" s="3"/>
      <c r="P114" s="3"/>
      <c r="Q114" s="45"/>
      <c r="R114" s="45"/>
      <c r="S114" s="45"/>
      <c r="T114" s="3"/>
      <c r="U114" s="3"/>
      <c r="V114" s="3"/>
      <c r="W114" s="3"/>
      <c r="X114" s="3"/>
      <c r="Y114" s="45"/>
      <c r="Z114" s="45"/>
      <c r="AA114" s="45"/>
      <c r="AB114" s="3"/>
    </row>
    <row r="115" spans="1:28" x14ac:dyDescent="0.25">
      <c r="A115" s="124"/>
      <c r="B115" s="61">
        <v>13</v>
      </c>
      <c r="C115" s="67">
        <f t="shared" si="20"/>
        <v>43535</v>
      </c>
      <c r="D115" s="76">
        <f t="shared" si="21"/>
        <v>43535</v>
      </c>
      <c r="E115" s="22"/>
      <c r="F115" s="22"/>
      <c r="G115" s="22"/>
      <c r="H115" s="22">
        <f t="shared" si="18"/>
        <v>0</v>
      </c>
      <c r="I115" s="39">
        <f t="shared" si="19"/>
        <v>0</v>
      </c>
      <c r="J115" s="39"/>
      <c r="K115" s="39"/>
      <c r="L115" s="47"/>
      <c r="M115" s="3"/>
      <c r="N115" s="3"/>
      <c r="O115" s="3"/>
      <c r="P115" s="3"/>
      <c r="Q115" s="45"/>
      <c r="R115" s="45"/>
      <c r="S115" s="45"/>
      <c r="T115" s="3"/>
      <c r="U115" s="3"/>
      <c r="V115" s="3"/>
      <c r="W115" s="3"/>
      <c r="X115" s="3"/>
      <c r="Y115" s="45"/>
      <c r="Z115" s="45"/>
      <c r="AA115" s="45"/>
      <c r="AB115" s="3"/>
    </row>
    <row r="116" spans="1:28" x14ac:dyDescent="0.25">
      <c r="A116" s="124"/>
      <c r="B116" s="62"/>
      <c r="C116" s="78">
        <f t="shared" si="20"/>
        <v>43536</v>
      </c>
      <c r="D116" s="77">
        <f t="shared" si="21"/>
        <v>43536</v>
      </c>
      <c r="E116" s="15"/>
      <c r="F116" s="23"/>
      <c r="G116" s="23"/>
      <c r="H116" s="15">
        <f t="shared" si="18"/>
        <v>0</v>
      </c>
      <c r="I116" s="16">
        <f t="shared" si="19"/>
        <v>0</v>
      </c>
      <c r="J116" s="24"/>
      <c r="K116" s="24"/>
      <c r="L116" s="25"/>
      <c r="M116" s="3"/>
      <c r="N116" s="3"/>
      <c r="O116" s="3"/>
      <c r="P116" s="3"/>
      <c r="Q116" s="45"/>
      <c r="R116" s="45"/>
      <c r="S116" s="45"/>
      <c r="T116" s="3"/>
      <c r="U116" s="3"/>
      <c r="V116" s="3"/>
      <c r="W116" s="3"/>
      <c r="X116" s="3"/>
      <c r="Y116" s="45"/>
      <c r="Z116" s="45"/>
      <c r="AA116" s="45"/>
      <c r="AB116" s="3"/>
    </row>
    <row r="117" spans="1:28" x14ac:dyDescent="0.25">
      <c r="A117" s="124"/>
      <c r="B117" s="62"/>
      <c r="C117" s="78">
        <f t="shared" si="20"/>
        <v>43537</v>
      </c>
      <c r="D117" s="77">
        <f t="shared" si="21"/>
        <v>43537</v>
      </c>
      <c r="E117" s="15"/>
      <c r="F117" s="23"/>
      <c r="G117" s="23"/>
      <c r="H117" s="15">
        <f t="shared" si="18"/>
        <v>0</v>
      </c>
      <c r="I117" s="16">
        <f t="shared" si="19"/>
        <v>0</v>
      </c>
      <c r="J117" s="24"/>
      <c r="K117" s="24"/>
      <c r="L117" s="25"/>
      <c r="M117" s="3"/>
      <c r="N117" s="3"/>
      <c r="O117" s="3"/>
      <c r="P117" s="3"/>
      <c r="Q117" s="45"/>
      <c r="R117" s="45"/>
      <c r="S117" s="45"/>
      <c r="T117" s="3"/>
      <c r="U117" s="3"/>
      <c r="V117" s="3"/>
      <c r="W117" s="3"/>
      <c r="X117" s="3"/>
      <c r="Y117" s="45"/>
      <c r="Z117" s="45"/>
      <c r="AA117" s="45"/>
      <c r="AB117" s="3"/>
    </row>
    <row r="118" spans="1:28" x14ac:dyDescent="0.25">
      <c r="A118" s="124"/>
      <c r="B118" s="62"/>
      <c r="C118" s="78">
        <f t="shared" si="20"/>
        <v>43538</v>
      </c>
      <c r="D118" s="77">
        <f t="shared" si="21"/>
        <v>43538</v>
      </c>
      <c r="E118" s="15"/>
      <c r="F118" s="23"/>
      <c r="G118" s="23"/>
      <c r="H118" s="15">
        <f t="shared" si="18"/>
        <v>0</v>
      </c>
      <c r="I118" s="16">
        <f t="shared" si="19"/>
        <v>0</v>
      </c>
      <c r="J118" s="24"/>
      <c r="K118" s="24"/>
      <c r="L118" s="25"/>
      <c r="M118" s="3"/>
      <c r="N118" s="3"/>
      <c r="O118" s="3"/>
      <c r="P118" s="3"/>
      <c r="Q118" s="45"/>
      <c r="R118" s="45"/>
      <c r="S118" s="45"/>
      <c r="T118" s="3"/>
      <c r="U118" s="3"/>
      <c r="V118" s="3"/>
      <c r="W118" s="3"/>
      <c r="X118" s="3"/>
      <c r="Y118" s="45"/>
      <c r="Z118" s="45"/>
      <c r="AA118" s="45"/>
      <c r="AB118" s="3"/>
    </row>
    <row r="119" spans="1:28" x14ac:dyDescent="0.25">
      <c r="A119" s="124"/>
      <c r="B119" s="62"/>
      <c r="C119" s="78">
        <f t="shared" si="20"/>
        <v>43539</v>
      </c>
      <c r="D119" s="77">
        <f t="shared" si="21"/>
        <v>43539</v>
      </c>
      <c r="E119" s="15"/>
      <c r="F119" s="23"/>
      <c r="G119" s="23"/>
      <c r="H119" s="15">
        <f t="shared" si="18"/>
        <v>0</v>
      </c>
      <c r="I119" s="16">
        <f t="shared" si="19"/>
        <v>0</v>
      </c>
      <c r="J119" s="24"/>
      <c r="K119" s="24"/>
      <c r="L119" s="25"/>
      <c r="M119" s="3"/>
      <c r="N119" s="3"/>
      <c r="O119" s="3"/>
      <c r="P119" s="3"/>
      <c r="Q119" s="45"/>
      <c r="R119" s="45"/>
      <c r="S119" s="45"/>
      <c r="T119" s="3"/>
      <c r="U119" s="3"/>
      <c r="V119" s="3"/>
      <c r="W119" s="3"/>
      <c r="X119" s="3"/>
      <c r="Y119" s="45"/>
      <c r="Z119" s="45"/>
      <c r="AA119" s="45"/>
      <c r="AB119" s="3"/>
    </row>
    <row r="120" spans="1:28" x14ac:dyDescent="0.25">
      <c r="A120" s="124"/>
      <c r="B120" s="62"/>
      <c r="C120" s="78">
        <f t="shared" si="20"/>
        <v>43540</v>
      </c>
      <c r="D120" s="77">
        <f t="shared" si="21"/>
        <v>43540</v>
      </c>
      <c r="E120" s="15"/>
      <c r="F120" s="23"/>
      <c r="G120" s="23"/>
      <c r="H120" s="15">
        <f t="shared" si="18"/>
        <v>0</v>
      </c>
      <c r="I120" s="16">
        <f t="shared" si="19"/>
        <v>0</v>
      </c>
      <c r="J120" s="24"/>
      <c r="K120" s="24"/>
      <c r="L120" s="25"/>
      <c r="M120" s="3"/>
      <c r="N120" s="3"/>
      <c r="O120" s="3"/>
      <c r="P120" s="3"/>
      <c r="Q120" s="45"/>
      <c r="R120" s="45"/>
      <c r="S120" s="45"/>
      <c r="T120" s="3"/>
      <c r="U120" s="3"/>
      <c r="V120" s="3"/>
      <c r="W120" s="3"/>
      <c r="X120" s="3"/>
      <c r="Y120" s="45"/>
      <c r="Z120" s="45"/>
      <c r="AA120" s="45"/>
      <c r="AB120" s="3"/>
    </row>
    <row r="121" spans="1:28" ht="15.75" thickBot="1" x14ac:dyDescent="0.3">
      <c r="A121" s="124"/>
      <c r="B121" s="60"/>
      <c r="C121" s="79">
        <f t="shared" si="20"/>
        <v>43541</v>
      </c>
      <c r="D121" s="84">
        <f t="shared" si="21"/>
        <v>43541</v>
      </c>
      <c r="E121" s="37"/>
      <c r="F121" s="18"/>
      <c r="G121" s="18"/>
      <c r="H121" s="37">
        <f t="shared" si="18"/>
        <v>0</v>
      </c>
      <c r="I121" s="38">
        <f t="shared" si="19"/>
        <v>0</v>
      </c>
      <c r="J121" s="20">
        <f>SUM(H115:I121)</f>
        <v>0</v>
      </c>
      <c r="K121" s="20">
        <f>IF(J121&gt;A154,J121-A154,0)</f>
        <v>0</v>
      </c>
      <c r="L121" s="21">
        <f>SUM(J121-K121)</f>
        <v>0</v>
      </c>
      <c r="M121" s="3"/>
      <c r="N121" s="3"/>
      <c r="O121" s="3"/>
      <c r="P121" s="3"/>
      <c r="Q121" s="45"/>
      <c r="R121" s="45"/>
      <c r="S121" s="45"/>
      <c r="T121" s="3"/>
      <c r="U121" s="3"/>
      <c r="V121" s="3"/>
      <c r="W121" s="3"/>
      <c r="X121" s="3"/>
      <c r="Y121" s="45"/>
      <c r="Z121" s="45"/>
      <c r="AA121" s="45"/>
      <c r="AB121" s="3"/>
    </row>
    <row r="122" spans="1:28" x14ac:dyDescent="0.25">
      <c r="A122" s="124"/>
      <c r="B122" s="61">
        <v>1</v>
      </c>
      <c r="C122" s="67">
        <f t="shared" si="20"/>
        <v>43542</v>
      </c>
      <c r="D122" s="86">
        <f t="shared" si="21"/>
        <v>43542</v>
      </c>
      <c r="E122" s="22"/>
      <c r="F122" s="22"/>
      <c r="G122" s="22"/>
      <c r="H122" s="22">
        <f t="shared" si="18"/>
        <v>0</v>
      </c>
      <c r="I122" s="39">
        <f t="shared" si="19"/>
        <v>0</v>
      </c>
      <c r="J122" s="39"/>
      <c r="K122" s="39"/>
      <c r="L122" s="47"/>
      <c r="M122" s="3"/>
      <c r="N122" s="3"/>
      <c r="O122" s="3"/>
      <c r="P122" s="3"/>
      <c r="Q122" s="45"/>
      <c r="R122" s="45"/>
      <c r="S122" s="45"/>
      <c r="T122" s="3"/>
      <c r="U122" s="3"/>
      <c r="V122" s="3"/>
      <c r="W122" s="3"/>
      <c r="X122" s="3"/>
      <c r="Y122" s="45"/>
      <c r="Z122" s="45"/>
      <c r="AA122" s="45"/>
      <c r="AB122" s="3"/>
    </row>
    <row r="123" spans="1:28" x14ac:dyDescent="0.25">
      <c r="A123" s="124"/>
      <c r="B123" s="62"/>
      <c r="C123" s="78">
        <f t="shared" si="20"/>
        <v>43543</v>
      </c>
      <c r="D123" s="77">
        <f t="shared" si="21"/>
        <v>43543</v>
      </c>
      <c r="E123" s="15"/>
      <c r="F123" s="23"/>
      <c r="G123" s="23"/>
      <c r="H123" s="15">
        <f t="shared" si="18"/>
        <v>0</v>
      </c>
      <c r="I123" s="16">
        <f t="shared" si="19"/>
        <v>0</v>
      </c>
      <c r="J123" s="24"/>
      <c r="K123" s="24"/>
      <c r="L123" s="25"/>
      <c r="M123" s="3"/>
      <c r="N123" s="3"/>
      <c r="O123" s="3"/>
      <c r="P123" s="3"/>
      <c r="Q123" s="45"/>
      <c r="R123" s="45"/>
      <c r="S123" s="45"/>
      <c r="T123" s="3"/>
      <c r="U123" s="3"/>
      <c r="V123" s="3"/>
      <c r="W123" s="3"/>
      <c r="X123" s="3"/>
      <c r="Y123" s="45"/>
      <c r="Z123" s="45"/>
      <c r="AA123" s="45"/>
      <c r="AB123" s="3"/>
    </row>
    <row r="124" spans="1:28" x14ac:dyDescent="0.25">
      <c r="A124" s="124"/>
      <c r="B124" s="62"/>
      <c r="C124" s="78">
        <f t="shared" si="20"/>
        <v>43544</v>
      </c>
      <c r="D124" s="77">
        <f t="shared" si="21"/>
        <v>43544</v>
      </c>
      <c r="E124" s="15"/>
      <c r="F124" s="23"/>
      <c r="G124" s="23"/>
      <c r="H124" s="15">
        <f t="shared" si="18"/>
        <v>0</v>
      </c>
      <c r="I124" s="16">
        <f t="shared" si="19"/>
        <v>0</v>
      </c>
      <c r="J124" s="24"/>
      <c r="K124" s="24"/>
      <c r="L124" s="25"/>
      <c r="M124" s="3"/>
      <c r="N124" s="3"/>
      <c r="O124" s="3"/>
      <c r="P124" s="3"/>
      <c r="Q124" s="45"/>
      <c r="R124" s="45"/>
      <c r="S124" s="45"/>
      <c r="T124" s="3"/>
      <c r="U124" s="3"/>
      <c r="V124" s="3"/>
      <c r="W124" s="3"/>
      <c r="X124" s="3"/>
      <c r="Y124" s="45"/>
      <c r="Z124" s="45"/>
      <c r="AA124" s="45"/>
      <c r="AB124" s="3"/>
    </row>
    <row r="125" spans="1:28" x14ac:dyDescent="0.25">
      <c r="A125" s="124"/>
      <c r="B125" s="62"/>
      <c r="C125" s="78">
        <f t="shared" si="20"/>
        <v>43545</v>
      </c>
      <c r="D125" s="77">
        <f t="shared" si="21"/>
        <v>43545</v>
      </c>
      <c r="E125" s="15"/>
      <c r="F125" s="23"/>
      <c r="G125" s="23"/>
      <c r="H125" s="15">
        <f t="shared" si="18"/>
        <v>0</v>
      </c>
      <c r="I125" s="16">
        <f t="shared" si="19"/>
        <v>0</v>
      </c>
      <c r="J125" s="24"/>
      <c r="K125" s="24"/>
      <c r="L125" s="25"/>
      <c r="M125" s="3"/>
      <c r="N125" s="3"/>
      <c r="O125" s="3"/>
      <c r="P125" s="3"/>
      <c r="Q125" s="45"/>
      <c r="R125" s="45"/>
      <c r="S125" s="45"/>
      <c r="T125" s="3"/>
      <c r="U125" s="3"/>
      <c r="V125" s="3"/>
      <c r="W125" s="3"/>
      <c r="X125" s="3"/>
      <c r="Y125" s="45"/>
      <c r="Z125" s="45"/>
      <c r="AA125" s="45"/>
      <c r="AB125" s="3"/>
    </row>
    <row r="126" spans="1:28" x14ac:dyDescent="0.25">
      <c r="A126" s="124"/>
      <c r="B126" s="62"/>
      <c r="C126" s="78">
        <f t="shared" si="20"/>
        <v>43546</v>
      </c>
      <c r="D126" s="77">
        <f t="shared" si="21"/>
        <v>43546</v>
      </c>
      <c r="E126" s="15"/>
      <c r="F126" s="23"/>
      <c r="G126" s="23"/>
      <c r="H126" s="15">
        <f t="shared" si="18"/>
        <v>0</v>
      </c>
      <c r="I126" s="16">
        <f t="shared" si="19"/>
        <v>0</v>
      </c>
      <c r="J126" s="24"/>
      <c r="K126" s="24"/>
      <c r="L126" s="25"/>
      <c r="M126" s="3"/>
      <c r="N126" s="3"/>
      <c r="O126" s="3"/>
      <c r="P126" s="3"/>
      <c r="Q126" s="45"/>
      <c r="R126" s="45"/>
      <c r="S126" s="45"/>
      <c r="T126" s="3"/>
      <c r="U126" s="3"/>
      <c r="V126" s="3"/>
      <c r="W126" s="3"/>
      <c r="X126" s="3"/>
      <c r="Y126" s="45"/>
      <c r="Z126" s="45"/>
      <c r="AA126" s="45"/>
      <c r="AB126" s="3"/>
    </row>
    <row r="127" spans="1:28" x14ac:dyDescent="0.25">
      <c r="A127" s="124"/>
      <c r="B127" s="62"/>
      <c r="C127" s="78">
        <f t="shared" si="20"/>
        <v>43547</v>
      </c>
      <c r="D127" s="77">
        <f t="shared" si="21"/>
        <v>43547</v>
      </c>
      <c r="E127" s="15"/>
      <c r="F127" s="23"/>
      <c r="G127" s="23"/>
      <c r="H127" s="15">
        <f t="shared" si="18"/>
        <v>0</v>
      </c>
      <c r="I127" s="16">
        <f t="shared" si="19"/>
        <v>0</v>
      </c>
      <c r="J127" s="24"/>
      <c r="K127" s="24"/>
      <c r="L127" s="25"/>
      <c r="M127" s="3"/>
      <c r="N127" s="3"/>
      <c r="O127" s="3"/>
      <c r="P127" s="3"/>
      <c r="Q127" s="45"/>
      <c r="R127" s="45"/>
      <c r="S127" s="45"/>
      <c r="T127" s="3"/>
      <c r="U127" s="3"/>
      <c r="V127" s="3"/>
      <c r="W127" s="3"/>
      <c r="X127" s="3"/>
      <c r="Y127" s="45"/>
      <c r="Z127" s="45"/>
      <c r="AA127" s="45"/>
      <c r="AB127" s="3"/>
    </row>
    <row r="128" spans="1:28" ht="15.75" thickBot="1" x14ac:dyDescent="0.3">
      <c r="A128" s="124"/>
      <c r="B128" s="60"/>
      <c r="C128" s="79">
        <f t="shared" si="20"/>
        <v>43548</v>
      </c>
      <c r="D128" s="66">
        <f t="shared" si="21"/>
        <v>43548</v>
      </c>
      <c r="E128" s="37"/>
      <c r="F128" s="18"/>
      <c r="G128" s="18"/>
      <c r="H128" s="37">
        <f t="shared" si="18"/>
        <v>0</v>
      </c>
      <c r="I128" s="38">
        <f t="shared" si="19"/>
        <v>0</v>
      </c>
      <c r="J128" s="20">
        <f>SUM(H122:I128)</f>
        <v>0</v>
      </c>
      <c r="K128" s="20">
        <f>IF(J128&gt;A154,J128-A154,0)</f>
        <v>0</v>
      </c>
      <c r="L128" s="21">
        <f>SUM(J128-K128)</f>
        <v>0</v>
      </c>
      <c r="M128" s="3"/>
      <c r="N128" s="3"/>
      <c r="O128" s="3"/>
      <c r="P128" s="3"/>
      <c r="Q128" s="45"/>
      <c r="R128" s="45"/>
      <c r="S128" s="45"/>
      <c r="T128" s="3"/>
      <c r="U128" s="3"/>
      <c r="V128" s="3"/>
      <c r="W128" s="3"/>
      <c r="X128" s="3"/>
      <c r="Y128" s="45"/>
      <c r="Z128" s="45"/>
      <c r="AA128" s="45"/>
      <c r="AB128" s="3"/>
    </row>
    <row r="129" spans="1:28" x14ac:dyDescent="0.25">
      <c r="A129" s="124"/>
      <c r="B129" s="61">
        <v>2</v>
      </c>
      <c r="C129" s="67">
        <f t="shared" si="20"/>
        <v>43549</v>
      </c>
      <c r="D129" s="86">
        <f t="shared" si="21"/>
        <v>43549</v>
      </c>
      <c r="E129" s="22"/>
      <c r="F129" s="22"/>
      <c r="G129" s="22"/>
      <c r="H129" s="22">
        <f t="shared" si="18"/>
        <v>0</v>
      </c>
      <c r="I129" s="39">
        <f t="shared" si="19"/>
        <v>0</v>
      </c>
      <c r="J129" s="39"/>
      <c r="K129" s="39"/>
      <c r="L129" s="47"/>
      <c r="M129" s="3"/>
      <c r="N129" s="3"/>
      <c r="O129" s="3"/>
      <c r="P129" s="3"/>
      <c r="Q129" s="45"/>
      <c r="R129" s="45"/>
      <c r="S129" s="45"/>
      <c r="T129" s="3"/>
      <c r="U129" s="3"/>
      <c r="V129" s="3"/>
      <c r="W129" s="3"/>
      <c r="X129" s="3"/>
      <c r="Y129" s="45"/>
      <c r="Z129" s="45"/>
      <c r="AA129" s="45"/>
      <c r="AB129" s="3"/>
    </row>
    <row r="130" spans="1:28" x14ac:dyDescent="0.25">
      <c r="A130" s="124"/>
      <c r="B130" s="62"/>
      <c r="C130" s="78">
        <f t="shared" si="20"/>
        <v>43550</v>
      </c>
      <c r="D130" s="77">
        <f t="shared" si="21"/>
        <v>43550</v>
      </c>
      <c r="E130" s="15"/>
      <c r="F130" s="23"/>
      <c r="G130" s="23"/>
      <c r="H130" s="15">
        <f t="shared" si="18"/>
        <v>0</v>
      </c>
      <c r="I130" s="16">
        <f t="shared" si="19"/>
        <v>0</v>
      </c>
      <c r="J130" s="24"/>
      <c r="K130" s="24"/>
      <c r="L130" s="25"/>
      <c r="M130" s="3"/>
      <c r="N130" s="3"/>
      <c r="O130" s="3"/>
      <c r="P130" s="3"/>
      <c r="Q130" s="45"/>
      <c r="R130" s="45"/>
      <c r="S130" s="45"/>
      <c r="T130" s="3"/>
      <c r="U130" s="3"/>
      <c r="V130" s="3"/>
      <c r="W130" s="3"/>
      <c r="X130" s="3"/>
      <c r="Y130" s="45"/>
      <c r="Z130" s="45"/>
      <c r="AA130" s="45"/>
      <c r="AB130" s="3"/>
    </row>
    <row r="131" spans="1:28" x14ac:dyDescent="0.25">
      <c r="A131" s="124"/>
      <c r="B131" s="62"/>
      <c r="C131" s="78">
        <f t="shared" si="20"/>
        <v>43551</v>
      </c>
      <c r="D131" s="77">
        <f t="shared" si="21"/>
        <v>43551</v>
      </c>
      <c r="E131" s="15"/>
      <c r="F131" s="23"/>
      <c r="G131" s="23"/>
      <c r="H131" s="15">
        <f t="shared" si="18"/>
        <v>0</v>
      </c>
      <c r="I131" s="16">
        <f t="shared" si="19"/>
        <v>0</v>
      </c>
      <c r="J131" s="24"/>
      <c r="K131" s="24"/>
      <c r="L131" s="25"/>
      <c r="M131" s="3"/>
      <c r="N131" s="3"/>
      <c r="O131" s="3"/>
      <c r="P131" s="3"/>
      <c r="Q131" s="45"/>
      <c r="R131" s="45"/>
      <c r="S131" s="45"/>
      <c r="T131" s="3"/>
      <c r="U131" s="3"/>
      <c r="V131" s="3"/>
      <c r="W131" s="3"/>
      <c r="X131" s="3"/>
      <c r="Y131" s="45"/>
      <c r="Z131" s="45"/>
      <c r="AA131" s="45"/>
      <c r="AB131" s="3"/>
    </row>
    <row r="132" spans="1:28" x14ac:dyDescent="0.25">
      <c r="A132" s="124"/>
      <c r="B132" s="62"/>
      <c r="C132" s="78">
        <f t="shared" si="20"/>
        <v>43552</v>
      </c>
      <c r="D132" s="77">
        <f t="shared" si="21"/>
        <v>43552</v>
      </c>
      <c r="E132" s="15"/>
      <c r="F132" s="23"/>
      <c r="G132" s="23"/>
      <c r="H132" s="15">
        <f t="shared" si="18"/>
        <v>0</v>
      </c>
      <c r="I132" s="16">
        <f t="shared" si="19"/>
        <v>0</v>
      </c>
      <c r="J132" s="24"/>
      <c r="K132" s="24"/>
      <c r="L132" s="25"/>
      <c r="M132" s="3"/>
      <c r="N132" s="3"/>
      <c r="O132" s="3"/>
      <c r="P132" s="3"/>
      <c r="Q132" s="45"/>
      <c r="R132" s="45"/>
      <c r="S132" s="45"/>
      <c r="T132" s="3"/>
      <c r="U132" s="3"/>
      <c r="V132" s="3"/>
      <c r="W132" s="3"/>
      <c r="X132" s="3"/>
      <c r="Y132" s="45"/>
      <c r="Z132" s="45"/>
      <c r="AA132" s="45"/>
      <c r="AB132" s="3"/>
    </row>
    <row r="133" spans="1:28" x14ac:dyDescent="0.25">
      <c r="A133" s="124"/>
      <c r="B133" s="62"/>
      <c r="C133" s="78">
        <f>IF(D133="","",D133)</f>
        <v>43553</v>
      </c>
      <c r="D133" s="77">
        <f>IF(D132="","",IF(MONTH(D132+1)&gt;MONTH(D132),"",D132+1))</f>
        <v>43553</v>
      </c>
      <c r="E133" s="15"/>
      <c r="F133" s="23"/>
      <c r="G133" s="23"/>
      <c r="H133" s="15">
        <f t="shared" si="18"/>
        <v>0</v>
      </c>
      <c r="I133" s="16">
        <f t="shared" si="19"/>
        <v>0</v>
      </c>
      <c r="J133" s="24"/>
      <c r="K133" s="24"/>
      <c r="L133" s="25"/>
      <c r="M133" s="3"/>
      <c r="N133" s="3"/>
      <c r="O133" s="3"/>
      <c r="P133" s="3"/>
      <c r="Q133" s="45"/>
      <c r="R133" s="45"/>
      <c r="S133" s="45"/>
      <c r="T133" s="3"/>
      <c r="U133" s="3"/>
      <c r="V133" s="3"/>
      <c r="W133" s="3"/>
      <c r="X133" s="3"/>
      <c r="Y133" s="45"/>
      <c r="Z133" s="45"/>
      <c r="AA133" s="45"/>
      <c r="AB133" s="3"/>
    </row>
    <row r="134" spans="1:28" x14ac:dyDescent="0.25">
      <c r="A134" s="124"/>
      <c r="B134" s="62"/>
      <c r="C134" s="78">
        <f t="shared" ref="C134:C135" si="22">IF(D134="","",D134)</f>
        <v>43554</v>
      </c>
      <c r="D134" s="77">
        <f t="shared" ref="D134:D135" si="23">IF(D133="","",IF(MONTH(D133+1)&gt;MONTH(D133),"",D133+1))</f>
        <v>43554</v>
      </c>
      <c r="E134" s="15"/>
      <c r="F134" s="23"/>
      <c r="G134" s="23"/>
      <c r="H134" s="15">
        <f t="shared" si="18"/>
        <v>0</v>
      </c>
      <c r="I134" s="16">
        <f t="shared" si="19"/>
        <v>0</v>
      </c>
      <c r="J134" s="24"/>
      <c r="K134" s="24"/>
      <c r="L134" s="25"/>
      <c r="M134" s="3"/>
      <c r="N134" s="3"/>
      <c r="O134" s="3"/>
      <c r="P134" s="3"/>
      <c r="Q134" s="45"/>
      <c r="R134" s="45"/>
      <c r="S134" s="45"/>
      <c r="T134" s="3"/>
      <c r="U134" s="3"/>
      <c r="V134" s="3"/>
      <c r="W134" s="3"/>
      <c r="X134" s="3"/>
      <c r="Y134" s="45"/>
      <c r="Z134" s="45"/>
      <c r="AA134" s="45"/>
      <c r="AB134" s="3"/>
    </row>
    <row r="135" spans="1:28" ht="15.75" thickBot="1" x14ac:dyDescent="0.3">
      <c r="A135" s="126"/>
      <c r="B135" s="85"/>
      <c r="C135" s="78">
        <f t="shared" si="22"/>
        <v>43555</v>
      </c>
      <c r="D135" s="101">
        <f t="shared" si="23"/>
        <v>43555</v>
      </c>
      <c r="E135" s="31"/>
      <c r="F135" s="40"/>
      <c r="G135" s="40"/>
      <c r="H135" s="31">
        <f t="shared" si="18"/>
        <v>0</v>
      </c>
      <c r="I135" s="32">
        <f t="shared" si="19"/>
        <v>0</v>
      </c>
      <c r="J135" s="41">
        <f>SUM(H129:I135)</f>
        <v>0</v>
      </c>
      <c r="K135" s="41">
        <f>IF(J135&gt;A154,J135-A154,0)</f>
        <v>0</v>
      </c>
      <c r="L135" s="48">
        <f>SUM(J135-K135)</f>
        <v>0</v>
      </c>
      <c r="M135" s="3"/>
      <c r="N135" s="3"/>
      <c r="O135" s="3"/>
      <c r="P135" s="3"/>
      <c r="Q135" s="45"/>
      <c r="R135" s="45"/>
      <c r="S135" s="45"/>
      <c r="T135" s="3"/>
      <c r="U135" s="3"/>
      <c r="V135" s="3"/>
      <c r="W135" s="3"/>
      <c r="X135" s="3"/>
      <c r="Y135" s="45"/>
      <c r="Z135" s="45"/>
      <c r="AA135" s="45"/>
      <c r="AB135" s="3"/>
    </row>
    <row r="136" spans="1:28" ht="15.75" thickBot="1" x14ac:dyDescent="0.3">
      <c r="B136" s="63"/>
      <c r="C136" s="100"/>
      <c r="D136" s="63"/>
      <c r="E136" s="52">
        <f>SUM(H105:I135)</f>
        <v>0</v>
      </c>
      <c r="F136" s="53"/>
      <c r="G136" s="53"/>
      <c r="H136" s="53"/>
      <c r="I136" s="53"/>
      <c r="J136" s="53"/>
      <c r="K136" s="53"/>
      <c r="L136" s="53"/>
      <c r="M136" s="127"/>
      <c r="N136" s="128"/>
      <c r="O136" s="128"/>
      <c r="P136" s="128"/>
      <c r="Q136" s="128"/>
      <c r="R136" s="128"/>
      <c r="S136" s="128"/>
      <c r="T136" s="128"/>
      <c r="U136" s="128"/>
      <c r="V136" s="128"/>
      <c r="W136" s="128"/>
      <c r="X136" s="128"/>
      <c r="Y136" s="128"/>
      <c r="Z136" s="128"/>
      <c r="AA136" s="128"/>
      <c r="AB136" s="128"/>
    </row>
    <row r="137" spans="1:28" ht="15.75" thickBot="1" x14ac:dyDescent="0.3">
      <c r="B137" s="63"/>
      <c r="C137" s="63"/>
      <c r="D137" s="63"/>
      <c r="E137" s="63"/>
      <c r="F137" s="63"/>
      <c r="G137" s="63"/>
      <c r="H137" s="63"/>
      <c r="L137" s="63"/>
      <c r="M137" s="3"/>
      <c r="N137" s="3"/>
      <c r="O137" s="3"/>
      <c r="P137" s="3"/>
      <c r="Q137" s="45"/>
      <c r="R137" s="45"/>
      <c r="S137" s="45"/>
      <c r="T137" s="3"/>
      <c r="U137" s="3"/>
      <c r="V137" s="3"/>
      <c r="W137" s="3"/>
      <c r="X137" s="3"/>
      <c r="Y137" s="45"/>
      <c r="Z137" s="45"/>
      <c r="AA137" s="45"/>
      <c r="AB137" s="3"/>
    </row>
    <row r="138" spans="1:28" ht="15.75" thickBot="1" x14ac:dyDescent="0.3">
      <c r="B138" s="63"/>
      <c r="C138" s="63"/>
      <c r="D138" s="63"/>
      <c r="E138" s="54">
        <f>SUM(L107+L95+L88+L81+L74+L65+L58+L51+L44+L35+L28)</f>
        <v>0</v>
      </c>
      <c r="F138" s="55"/>
      <c r="G138" s="55"/>
      <c r="H138" s="55"/>
      <c r="I138" s="55"/>
      <c r="J138" s="55"/>
      <c r="K138" s="55"/>
      <c r="L138" s="56"/>
      <c r="M138" s="134"/>
      <c r="N138" s="129"/>
      <c r="O138" s="129"/>
      <c r="P138" s="129"/>
      <c r="Q138" s="129"/>
      <c r="R138" s="129"/>
      <c r="S138" s="129"/>
      <c r="T138" s="129"/>
      <c r="U138" s="129"/>
      <c r="V138" s="129"/>
      <c r="W138" s="129"/>
      <c r="X138" s="129"/>
      <c r="Y138" s="129"/>
      <c r="Z138" s="129"/>
      <c r="AA138" s="129"/>
      <c r="AB138" s="129"/>
    </row>
    <row r="139" spans="1:28" s="63" customFormat="1" x14ac:dyDescent="0.25">
      <c r="A139" s="119">
        <v>43556</v>
      </c>
      <c r="B139" s="59">
        <v>11</v>
      </c>
      <c r="C139" s="98">
        <f>D139</f>
        <v>43556</v>
      </c>
      <c r="D139" s="76">
        <f>DATE(D4,4,1)</f>
        <v>43556</v>
      </c>
      <c r="E139" s="35"/>
      <c r="F139" s="35"/>
      <c r="G139" s="35"/>
      <c r="H139" s="35">
        <f>IF(F138&gt;G138,IF(F139&gt;G139,24-F139+G138,G138),IF(F139&gt;G139,24-F139,G139-F139))</f>
        <v>0</v>
      </c>
      <c r="I139" s="36">
        <f t="shared" ref="I139:I169" si="24">IF(E139="CP",5.83,0)</f>
        <v>0</v>
      </c>
      <c r="J139" s="36"/>
      <c r="K139" s="36"/>
      <c r="L139" s="46"/>
      <c r="M139" s="57"/>
      <c r="N139" s="57"/>
      <c r="O139" s="57"/>
      <c r="P139" s="57"/>
      <c r="Q139" s="45"/>
      <c r="R139" s="45"/>
      <c r="S139" s="45"/>
      <c r="T139" s="57"/>
      <c r="U139" s="57"/>
      <c r="V139" s="57"/>
      <c r="W139" s="57"/>
      <c r="X139" s="57"/>
      <c r="Y139" s="45"/>
      <c r="Z139" s="45"/>
      <c r="AA139" s="45"/>
      <c r="AB139" s="57"/>
    </row>
    <row r="140" spans="1:28" s="63" customFormat="1" x14ac:dyDescent="0.25">
      <c r="A140" s="124"/>
      <c r="B140" s="62"/>
      <c r="C140" s="78">
        <f t="shared" ref="C140:C166" si="25">D140</f>
        <v>43557</v>
      </c>
      <c r="D140" s="77">
        <f>D139+1</f>
        <v>43557</v>
      </c>
      <c r="E140" s="15"/>
      <c r="F140" s="23"/>
      <c r="G140" s="23"/>
      <c r="H140" s="15">
        <f t="shared" ref="H140:H169" si="26">IF(F139&gt;G139,IF(F140&gt;G140,24-F140+G139,G139),IF(F140&gt;G140,24-F140,G140-F140))</f>
        <v>0</v>
      </c>
      <c r="I140" s="16">
        <f t="shared" si="24"/>
        <v>0</v>
      </c>
      <c r="J140" s="24"/>
      <c r="K140" s="24"/>
      <c r="L140" s="25"/>
      <c r="M140" s="57"/>
      <c r="N140" s="57"/>
      <c r="O140" s="57"/>
      <c r="P140" s="57"/>
      <c r="Q140" s="45"/>
      <c r="R140" s="45"/>
      <c r="S140" s="45"/>
      <c r="T140" s="57"/>
      <c r="U140" s="57"/>
      <c r="V140" s="57"/>
      <c r="W140" s="57"/>
      <c r="X140" s="57"/>
      <c r="Y140" s="45"/>
      <c r="Z140" s="45"/>
      <c r="AA140" s="45"/>
      <c r="AB140" s="57"/>
    </row>
    <row r="141" spans="1:28" s="63" customFormat="1" ht="15.75" thickBot="1" x14ac:dyDescent="0.3">
      <c r="A141" s="124"/>
      <c r="B141" s="92"/>
      <c r="C141" s="88">
        <f t="shared" si="25"/>
        <v>43558</v>
      </c>
      <c r="D141" s="97">
        <f t="shared" ref="D141:D166" si="27">D140+1</f>
        <v>43558</v>
      </c>
      <c r="E141" s="42"/>
      <c r="F141" s="26"/>
      <c r="G141" s="26"/>
      <c r="H141" s="42">
        <f t="shared" si="26"/>
        <v>0</v>
      </c>
      <c r="I141" s="43">
        <f t="shared" si="24"/>
        <v>0</v>
      </c>
      <c r="J141" s="27">
        <f>SUM(I141+H141+I140+H140+I139+H139+I133+H133+I132+H132+I131+H131+I130+H130)</f>
        <v>0</v>
      </c>
      <c r="K141" s="27">
        <f>IF(J141&gt;A188,J141-A188,0)</f>
        <v>0</v>
      </c>
      <c r="L141" s="28">
        <f>SUM(J141-K141)</f>
        <v>0</v>
      </c>
      <c r="M141" s="57"/>
      <c r="N141" s="57"/>
      <c r="O141" s="57"/>
      <c r="P141" s="57"/>
      <c r="Q141" s="45"/>
      <c r="R141" s="45"/>
      <c r="S141" s="45"/>
      <c r="T141" s="57"/>
      <c r="U141" s="57"/>
      <c r="V141" s="57"/>
      <c r="W141" s="57"/>
      <c r="X141" s="57"/>
      <c r="Y141" s="45"/>
      <c r="Z141" s="45"/>
      <c r="AA141" s="45"/>
      <c r="AB141" s="57"/>
    </row>
    <row r="142" spans="1:28" s="63" customFormat="1" x14ac:dyDescent="0.25">
      <c r="A142" s="124"/>
      <c r="B142" s="62">
        <v>12</v>
      </c>
      <c r="C142" s="96">
        <f t="shared" si="25"/>
        <v>43559</v>
      </c>
      <c r="D142" s="76">
        <f t="shared" si="27"/>
        <v>43559</v>
      </c>
      <c r="E142" s="15"/>
      <c r="F142" s="15"/>
      <c r="G142" s="15"/>
      <c r="H142" s="15">
        <f t="shared" si="26"/>
        <v>0</v>
      </c>
      <c r="I142" s="16">
        <f t="shared" si="24"/>
        <v>0</v>
      </c>
      <c r="J142" s="16"/>
      <c r="K142" s="16"/>
      <c r="L142" s="17"/>
      <c r="M142" s="57"/>
      <c r="N142" s="57"/>
      <c r="O142" s="57"/>
      <c r="P142" s="57"/>
      <c r="Q142" s="45"/>
      <c r="R142" s="45"/>
      <c r="S142" s="45"/>
      <c r="T142" s="57"/>
      <c r="U142" s="57"/>
      <c r="V142" s="57"/>
      <c r="W142" s="57"/>
      <c r="X142" s="57"/>
      <c r="Y142" s="45"/>
      <c r="Z142" s="45"/>
      <c r="AA142" s="45"/>
      <c r="AB142" s="57"/>
    </row>
    <row r="143" spans="1:28" s="63" customFormat="1" x14ac:dyDescent="0.25">
      <c r="A143" s="124"/>
      <c r="B143" s="62"/>
      <c r="C143" s="78">
        <f t="shared" si="25"/>
        <v>43560</v>
      </c>
      <c r="D143" s="77">
        <f t="shared" si="27"/>
        <v>43560</v>
      </c>
      <c r="E143" s="15"/>
      <c r="F143" s="23"/>
      <c r="G143" s="23"/>
      <c r="H143" s="15">
        <f t="shared" si="26"/>
        <v>0</v>
      </c>
      <c r="I143" s="16">
        <f t="shared" si="24"/>
        <v>0</v>
      </c>
      <c r="J143" s="24"/>
      <c r="K143" s="24"/>
      <c r="L143" s="25"/>
      <c r="M143" s="57"/>
      <c r="N143" s="57"/>
      <c r="O143" s="57"/>
      <c r="P143" s="57"/>
      <c r="Q143" s="45"/>
      <c r="R143" s="45"/>
      <c r="S143" s="45"/>
      <c r="T143" s="57"/>
      <c r="U143" s="57"/>
      <c r="V143" s="57"/>
      <c r="W143" s="57"/>
      <c r="X143" s="57"/>
      <c r="Y143" s="45"/>
      <c r="Z143" s="45"/>
      <c r="AA143" s="45"/>
      <c r="AB143" s="57"/>
    </row>
    <row r="144" spans="1:28" s="63" customFormat="1" x14ac:dyDescent="0.25">
      <c r="A144" s="124"/>
      <c r="B144" s="62"/>
      <c r="C144" s="78">
        <f t="shared" si="25"/>
        <v>43561</v>
      </c>
      <c r="D144" s="77">
        <f t="shared" si="27"/>
        <v>43561</v>
      </c>
      <c r="E144" s="15"/>
      <c r="F144" s="23"/>
      <c r="G144" s="23"/>
      <c r="H144" s="15">
        <f t="shared" si="26"/>
        <v>0</v>
      </c>
      <c r="I144" s="16">
        <f t="shared" si="24"/>
        <v>0</v>
      </c>
      <c r="J144" s="24"/>
      <c r="K144" s="24"/>
      <c r="L144" s="25"/>
      <c r="M144" s="57"/>
      <c r="N144" s="57"/>
      <c r="O144" s="57"/>
      <c r="P144" s="57"/>
      <c r="Q144" s="45"/>
      <c r="R144" s="45"/>
      <c r="S144" s="45"/>
      <c r="T144" s="57"/>
      <c r="U144" s="57"/>
      <c r="V144" s="57"/>
      <c r="W144" s="57"/>
      <c r="X144" s="57"/>
      <c r="Y144" s="45"/>
      <c r="Z144" s="45"/>
      <c r="AA144" s="45"/>
      <c r="AB144" s="57"/>
    </row>
    <row r="145" spans="1:28" s="63" customFormat="1" x14ac:dyDescent="0.25">
      <c r="A145" s="124"/>
      <c r="B145" s="62"/>
      <c r="C145" s="78">
        <f t="shared" si="25"/>
        <v>43562</v>
      </c>
      <c r="D145" s="77">
        <f t="shared" si="27"/>
        <v>43562</v>
      </c>
      <c r="E145" s="15"/>
      <c r="F145" s="23"/>
      <c r="G145" s="23"/>
      <c r="H145" s="15">
        <f t="shared" si="26"/>
        <v>0</v>
      </c>
      <c r="I145" s="16">
        <f t="shared" si="24"/>
        <v>0</v>
      </c>
      <c r="J145" s="24"/>
      <c r="K145" s="24"/>
      <c r="L145" s="25"/>
      <c r="M145" s="57"/>
      <c r="N145" s="57"/>
      <c r="O145" s="57"/>
      <c r="P145" s="57"/>
      <c r="Q145" s="45"/>
      <c r="R145" s="45"/>
      <c r="S145" s="45"/>
      <c r="T145" s="57"/>
      <c r="U145" s="57"/>
      <c r="V145" s="57"/>
      <c r="W145" s="57"/>
      <c r="X145" s="57"/>
      <c r="Y145" s="45"/>
      <c r="Z145" s="45"/>
      <c r="AA145" s="45"/>
      <c r="AB145" s="57"/>
    </row>
    <row r="146" spans="1:28" s="63" customFormat="1" x14ac:dyDescent="0.25">
      <c r="A146" s="124"/>
      <c r="B146" s="62"/>
      <c r="C146" s="78">
        <f t="shared" si="25"/>
        <v>43563</v>
      </c>
      <c r="D146" s="77">
        <f t="shared" si="27"/>
        <v>43563</v>
      </c>
      <c r="E146" s="15"/>
      <c r="F146" s="23"/>
      <c r="G146" s="23"/>
      <c r="H146" s="15">
        <f t="shared" si="26"/>
        <v>0</v>
      </c>
      <c r="I146" s="16">
        <f t="shared" si="24"/>
        <v>0</v>
      </c>
      <c r="J146" s="24"/>
      <c r="K146" s="24"/>
      <c r="L146" s="25"/>
      <c r="M146" s="57"/>
      <c r="N146" s="57"/>
      <c r="O146" s="57"/>
      <c r="P146" s="57"/>
      <c r="Q146" s="45"/>
      <c r="R146" s="45"/>
      <c r="S146" s="45"/>
      <c r="T146" s="57"/>
      <c r="U146" s="57"/>
      <c r="V146" s="57"/>
      <c r="W146" s="57"/>
      <c r="X146" s="57"/>
      <c r="Y146" s="45"/>
      <c r="Z146" s="45"/>
      <c r="AA146" s="45"/>
      <c r="AB146" s="57"/>
    </row>
    <row r="147" spans="1:28" s="63" customFormat="1" x14ac:dyDescent="0.25">
      <c r="A147" s="124"/>
      <c r="B147" s="62"/>
      <c r="C147" s="78">
        <f t="shared" si="25"/>
        <v>43564</v>
      </c>
      <c r="D147" s="77">
        <f t="shared" si="27"/>
        <v>43564</v>
      </c>
      <c r="E147" s="15"/>
      <c r="F147" s="23"/>
      <c r="G147" s="23"/>
      <c r="H147" s="15">
        <f t="shared" si="26"/>
        <v>0</v>
      </c>
      <c r="I147" s="16">
        <f t="shared" si="24"/>
        <v>0</v>
      </c>
      <c r="J147" s="24"/>
      <c r="K147" s="24"/>
      <c r="L147" s="25"/>
      <c r="M147" s="57"/>
      <c r="N147" s="57"/>
      <c r="O147" s="57"/>
      <c r="P147" s="57"/>
      <c r="Q147" s="45"/>
      <c r="R147" s="45"/>
      <c r="S147" s="45"/>
      <c r="T147" s="57"/>
      <c r="U147" s="57"/>
      <c r="V147" s="57"/>
      <c r="W147" s="57"/>
      <c r="X147" s="57"/>
      <c r="Y147" s="45"/>
      <c r="Z147" s="45"/>
      <c r="AA147" s="45"/>
      <c r="AB147" s="57"/>
    </row>
    <row r="148" spans="1:28" s="63" customFormat="1" ht="15.75" thickBot="1" x14ac:dyDescent="0.3">
      <c r="A148" s="124"/>
      <c r="B148" s="60"/>
      <c r="C148" s="79">
        <f t="shared" si="25"/>
        <v>43565</v>
      </c>
      <c r="D148" s="66">
        <f t="shared" si="27"/>
        <v>43565</v>
      </c>
      <c r="E148" s="37"/>
      <c r="F148" s="18"/>
      <c r="G148" s="18"/>
      <c r="H148" s="37">
        <f t="shared" si="26"/>
        <v>0</v>
      </c>
      <c r="I148" s="38">
        <f t="shared" si="24"/>
        <v>0</v>
      </c>
      <c r="J148" s="20">
        <f>SUM(H142:I148)</f>
        <v>0</v>
      </c>
      <c r="K148" s="20">
        <f>IF(J148&gt;A188,J148-A188,0)</f>
        <v>0</v>
      </c>
      <c r="L148" s="21">
        <f>SUM(J148-K148)</f>
        <v>0</v>
      </c>
      <c r="M148" s="57"/>
      <c r="N148" s="57"/>
      <c r="O148" s="57"/>
      <c r="P148" s="57"/>
      <c r="Q148" s="45"/>
      <c r="R148" s="45"/>
      <c r="S148" s="45"/>
      <c r="T148" s="57"/>
      <c r="U148" s="57"/>
      <c r="V148" s="57"/>
      <c r="W148" s="57"/>
      <c r="X148" s="57"/>
      <c r="Y148" s="45"/>
      <c r="Z148" s="45"/>
      <c r="AA148" s="45"/>
      <c r="AB148" s="57"/>
    </row>
    <row r="149" spans="1:28" s="63" customFormat="1" x14ac:dyDescent="0.25">
      <c r="A149" s="124"/>
      <c r="B149" s="61">
        <v>13</v>
      </c>
      <c r="C149" s="67">
        <f t="shared" si="25"/>
        <v>43566</v>
      </c>
      <c r="D149" s="76">
        <f t="shared" si="27"/>
        <v>43566</v>
      </c>
      <c r="E149" s="22"/>
      <c r="F149" s="22"/>
      <c r="G149" s="22"/>
      <c r="H149" s="22">
        <f t="shared" si="26"/>
        <v>0</v>
      </c>
      <c r="I149" s="39">
        <f t="shared" si="24"/>
        <v>0</v>
      </c>
      <c r="J149" s="39"/>
      <c r="K149" s="39"/>
      <c r="L149" s="47"/>
      <c r="M149" s="57"/>
      <c r="N149" s="57"/>
      <c r="O149" s="57"/>
      <c r="P149" s="57"/>
      <c r="Q149" s="45"/>
      <c r="R149" s="45"/>
      <c r="S149" s="45"/>
      <c r="T149" s="57"/>
      <c r="U149" s="57"/>
      <c r="V149" s="57"/>
      <c r="W149" s="57"/>
      <c r="X149" s="57"/>
      <c r="Y149" s="45"/>
      <c r="Z149" s="45"/>
      <c r="AA149" s="45"/>
      <c r="AB149" s="57"/>
    </row>
    <row r="150" spans="1:28" s="63" customFormat="1" x14ac:dyDescent="0.25">
      <c r="A150" s="124"/>
      <c r="B150" s="62"/>
      <c r="C150" s="78">
        <f t="shared" si="25"/>
        <v>43567</v>
      </c>
      <c r="D150" s="77">
        <f t="shared" si="27"/>
        <v>43567</v>
      </c>
      <c r="E150" s="15"/>
      <c r="F150" s="23"/>
      <c r="G150" s="23"/>
      <c r="H150" s="15">
        <f t="shared" si="26"/>
        <v>0</v>
      </c>
      <c r="I150" s="16">
        <f t="shared" si="24"/>
        <v>0</v>
      </c>
      <c r="J150" s="24"/>
      <c r="K150" s="24"/>
      <c r="L150" s="25"/>
      <c r="M150" s="57"/>
      <c r="N150" s="57"/>
      <c r="O150" s="57"/>
      <c r="P150" s="57"/>
      <c r="Q150" s="45"/>
      <c r="R150" s="45"/>
      <c r="S150" s="45"/>
      <c r="T150" s="57"/>
      <c r="U150" s="57"/>
      <c r="V150" s="57"/>
      <c r="W150" s="57"/>
      <c r="X150" s="57"/>
      <c r="Y150" s="45"/>
      <c r="Z150" s="45"/>
      <c r="AA150" s="45"/>
      <c r="AB150" s="57"/>
    </row>
    <row r="151" spans="1:28" s="63" customFormat="1" x14ac:dyDescent="0.25">
      <c r="A151" s="124"/>
      <c r="B151" s="62"/>
      <c r="C151" s="78">
        <f t="shared" si="25"/>
        <v>43568</v>
      </c>
      <c r="D151" s="77">
        <f t="shared" si="27"/>
        <v>43568</v>
      </c>
      <c r="E151" s="15"/>
      <c r="F151" s="23"/>
      <c r="G151" s="23"/>
      <c r="H151" s="15">
        <f t="shared" si="26"/>
        <v>0</v>
      </c>
      <c r="I151" s="16">
        <f t="shared" si="24"/>
        <v>0</v>
      </c>
      <c r="J151" s="24"/>
      <c r="K151" s="24"/>
      <c r="L151" s="25"/>
      <c r="M151" s="57"/>
      <c r="N151" s="57"/>
      <c r="O151" s="57"/>
      <c r="P151" s="57"/>
      <c r="Q151" s="45"/>
      <c r="R151" s="45"/>
      <c r="S151" s="45"/>
      <c r="T151" s="57"/>
      <c r="U151" s="57"/>
      <c r="V151" s="57"/>
      <c r="W151" s="57"/>
      <c r="X151" s="57"/>
      <c r="Y151" s="45"/>
      <c r="Z151" s="45"/>
      <c r="AA151" s="45"/>
      <c r="AB151" s="57"/>
    </row>
    <row r="152" spans="1:28" s="63" customFormat="1" x14ac:dyDescent="0.25">
      <c r="A152" s="124"/>
      <c r="B152" s="62"/>
      <c r="C152" s="78">
        <f t="shared" si="25"/>
        <v>43569</v>
      </c>
      <c r="D152" s="77">
        <f t="shared" si="27"/>
        <v>43569</v>
      </c>
      <c r="E152" s="15"/>
      <c r="F152" s="23"/>
      <c r="G152" s="23"/>
      <c r="H152" s="15">
        <f t="shared" si="26"/>
        <v>0</v>
      </c>
      <c r="I152" s="16">
        <f t="shared" si="24"/>
        <v>0</v>
      </c>
      <c r="J152" s="24"/>
      <c r="K152" s="24"/>
      <c r="L152" s="25"/>
      <c r="M152" s="57"/>
      <c r="N152" s="57"/>
      <c r="O152" s="57"/>
      <c r="P152" s="57"/>
      <c r="Q152" s="45"/>
      <c r="R152" s="45"/>
      <c r="S152" s="45"/>
      <c r="T152" s="57"/>
      <c r="U152" s="57"/>
      <c r="V152" s="57"/>
      <c r="W152" s="57"/>
      <c r="X152" s="57"/>
      <c r="Y152" s="45"/>
      <c r="Z152" s="45"/>
      <c r="AA152" s="45"/>
      <c r="AB152" s="57"/>
    </row>
    <row r="153" spans="1:28" s="63" customFormat="1" x14ac:dyDescent="0.25">
      <c r="A153" s="124"/>
      <c r="B153" s="62"/>
      <c r="C153" s="78">
        <f t="shared" si="25"/>
        <v>43570</v>
      </c>
      <c r="D153" s="77">
        <f t="shared" si="27"/>
        <v>43570</v>
      </c>
      <c r="E153" s="15"/>
      <c r="F153" s="23"/>
      <c r="G153" s="23"/>
      <c r="H153" s="15">
        <f t="shared" si="26"/>
        <v>0</v>
      </c>
      <c r="I153" s="16">
        <f t="shared" si="24"/>
        <v>0</v>
      </c>
      <c r="J153" s="24"/>
      <c r="K153" s="24"/>
      <c r="L153" s="25"/>
      <c r="M153" s="57"/>
      <c r="N153" s="57"/>
      <c r="O153" s="57"/>
      <c r="P153" s="57"/>
      <c r="Q153" s="45"/>
      <c r="R153" s="45"/>
      <c r="S153" s="45"/>
      <c r="T153" s="57"/>
      <c r="U153" s="57"/>
      <c r="V153" s="57"/>
      <c r="W153" s="57"/>
      <c r="X153" s="57"/>
      <c r="Y153" s="45"/>
      <c r="Z153" s="45"/>
      <c r="AA153" s="45"/>
      <c r="AB153" s="57"/>
    </row>
    <row r="154" spans="1:28" s="63" customFormat="1" x14ac:dyDescent="0.25">
      <c r="A154" s="124"/>
      <c r="B154" s="62"/>
      <c r="C154" s="78">
        <f t="shared" si="25"/>
        <v>43571</v>
      </c>
      <c r="D154" s="77">
        <f t="shared" si="27"/>
        <v>43571</v>
      </c>
      <c r="E154" s="15"/>
      <c r="F154" s="23"/>
      <c r="G154" s="23"/>
      <c r="H154" s="15">
        <f t="shared" si="26"/>
        <v>0</v>
      </c>
      <c r="I154" s="16">
        <f t="shared" si="24"/>
        <v>0</v>
      </c>
      <c r="J154" s="24"/>
      <c r="K154" s="24"/>
      <c r="L154" s="25"/>
      <c r="M154" s="57"/>
      <c r="N154" s="57"/>
      <c r="O154" s="57"/>
      <c r="P154" s="57"/>
      <c r="Q154" s="45"/>
      <c r="R154" s="45"/>
      <c r="S154" s="45"/>
      <c r="T154" s="57"/>
      <c r="U154" s="57"/>
      <c r="V154" s="57"/>
      <c r="W154" s="57"/>
      <c r="X154" s="57"/>
      <c r="Y154" s="45"/>
      <c r="Z154" s="45"/>
      <c r="AA154" s="45"/>
      <c r="AB154" s="57"/>
    </row>
    <row r="155" spans="1:28" s="63" customFormat="1" ht="15.75" thickBot="1" x14ac:dyDescent="0.3">
      <c r="A155" s="124"/>
      <c r="B155" s="60"/>
      <c r="C155" s="79">
        <f t="shared" si="25"/>
        <v>43572</v>
      </c>
      <c r="D155" s="84">
        <f t="shared" si="27"/>
        <v>43572</v>
      </c>
      <c r="E155" s="37"/>
      <c r="F155" s="18"/>
      <c r="G155" s="18"/>
      <c r="H155" s="37">
        <f t="shared" si="26"/>
        <v>0</v>
      </c>
      <c r="I155" s="38">
        <f t="shared" si="24"/>
        <v>0</v>
      </c>
      <c r="J155" s="20">
        <f>SUM(H149:I155)</f>
        <v>0</v>
      </c>
      <c r="K155" s="20">
        <f>IF(J155&gt;A188,J155-A188,0)</f>
        <v>0</v>
      </c>
      <c r="L155" s="21">
        <f>SUM(J155-K155)</f>
        <v>0</v>
      </c>
      <c r="M155" s="57"/>
      <c r="N155" s="57"/>
      <c r="O155" s="57"/>
      <c r="P155" s="57"/>
      <c r="Q155" s="45"/>
      <c r="R155" s="45"/>
      <c r="S155" s="45"/>
      <c r="T155" s="57"/>
      <c r="U155" s="57"/>
      <c r="V155" s="57"/>
      <c r="W155" s="57"/>
      <c r="X155" s="57"/>
      <c r="Y155" s="45"/>
      <c r="Z155" s="45"/>
      <c r="AA155" s="45"/>
      <c r="AB155" s="57"/>
    </row>
    <row r="156" spans="1:28" s="63" customFormat="1" x14ac:dyDescent="0.25">
      <c r="A156" s="124"/>
      <c r="B156" s="61">
        <v>1</v>
      </c>
      <c r="C156" s="67">
        <f t="shared" si="25"/>
        <v>43573</v>
      </c>
      <c r="D156" s="86">
        <f t="shared" si="27"/>
        <v>43573</v>
      </c>
      <c r="E156" s="22"/>
      <c r="F156" s="22"/>
      <c r="G156" s="22"/>
      <c r="H156" s="22">
        <f t="shared" si="26"/>
        <v>0</v>
      </c>
      <c r="I156" s="39">
        <f t="shared" si="24"/>
        <v>0</v>
      </c>
      <c r="J156" s="39"/>
      <c r="K156" s="39"/>
      <c r="L156" s="47"/>
      <c r="M156" s="57"/>
      <c r="N156" s="57"/>
      <c r="O156" s="57"/>
      <c r="P156" s="57"/>
      <c r="Q156" s="45"/>
      <c r="R156" s="45"/>
      <c r="S156" s="45"/>
      <c r="T156" s="57"/>
      <c r="U156" s="57"/>
      <c r="V156" s="57"/>
      <c r="W156" s="57"/>
      <c r="X156" s="57"/>
      <c r="Y156" s="45"/>
      <c r="Z156" s="45"/>
      <c r="AA156" s="45"/>
      <c r="AB156" s="57"/>
    </row>
    <row r="157" spans="1:28" s="63" customFormat="1" x14ac:dyDescent="0.25">
      <c r="A157" s="124"/>
      <c r="B157" s="62"/>
      <c r="C157" s="78">
        <f t="shared" si="25"/>
        <v>43574</v>
      </c>
      <c r="D157" s="77">
        <f t="shared" si="27"/>
        <v>43574</v>
      </c>
      <c r="E157" s="15"/>
      <c r="F157" s="23"/>
      <c r="G157" s="23"/>
      <c r="H157" s="15">
        <f t="shared" si="26"/>
        <v>0</v>
      </c>
      <c r="I157" s="16">
        <f t="shared" si="24"/>
        <v>0</v>
      </c>
      <c r="J157" s="24"/>
      <c r="K157" s="24"/>
      <c r="L157" s="25"/>
      <c r="M157" s="57"/>
      <c r="N157" s="57"/>
      <c r="O157" s="57"/>
      <c r="P157" s="57"/>
      <c r="Q157" s="45"/>
      <c r="R157" s="45"/>
      <c r="S157" s="45"/>
      <c r="T157" s="57"/>
      <c r="U157" s="57"/>
      <c r="V157" s="57"/>
      <c r="W157" s="57"/>
      <c r="X157" s="57"/>
      <c r="Y157" s="45"/>
      <c r="Z157" s="45"/>
      <c r="AA157" s="45"/>
      <c r="AB157" s="57"/>
    </row>
    <row r="158" spans="1:28" s="63" customFormat="1" x14ac:dyDescent="0.25">
      <c r="A158" s="124"/>
      <c r="B158" s="62"/>
      <c r="C158" s="78">
        <f t="shared" si="25"/>
        <v>43575</v>
      </c>
      <c r="D158" s="77">
        <f t="shared" si="27"/>
        <v>43575</v>
      </c>
      <c r="E158" s="15"/>
      <c r="F158" s="23"/>
      <c r="G158" s="23"/>
      <c r="H158" s="15">
        <f t="shared" si="26"/>
        <v>0</v>
      </c>
      <c r="I158" s="16">
        <f t="shared" si="24"/>
        <v>0</v>
      </c>
      <c r="J158" s="24"/>
      <c r="K158" s="24"/>
      <c r="L158" s="25"/>
      <c r="M158" s="57"/>
      <c r="N158" s="57"/>
      <c r="O158" s="57"/>
      <c r="P158" s="57"/>
      <c r="Q158" s="45"/>
      <c r="R158" s="45"/>
      <c r="S158" s="45"/>
      <c r="T158" s="57"/>
      <c r="U158" s="57"/>
      <c r="V158" s="57"/>
      <c r="W158" s="57"/>
      <c r="X158" s="57"/>
      <c r="Y158" s="45"/>
      <c r="Z158" s="45"/>
      <c r="AA158" s="45"/>
      <c r="AB158" s="57"/>
    </row>
    <row r="159" spans="1:28" s="63" customFormat="1" x14ac:dyDescent="0.25">
      <c r="A159" s="124"/>
      <c r="B159" s="62"/>
      <c r="C159" s="78">
        <f t="shared" si="25"/>
        <v>43576</v>
      </c>
      <c r="D159" s="77">
        <f t="shared" si="27"/>
        <v>43576</v>
      </c>
      <c r="E159" s="15"/>
      <c r="F159" s="23"/>
      <c r="G159" s="23"/>
      <c r="H159" s="15">
        <f t="shared" si="26"/>
        <v>0</v>
      </c>
      <c r="I159" s="16">
        <f t="shared" si="24"/>
        <v>0</v>
      </c>
      <c r="J159" s="24"/>
      <c r="K159" s="24"/>
      <c r="L159" s="25"/>
      <c r="M159" s="57"/>
      <c r="N159" s="57"/>
      <c r="O159" s="57"/>
      <c r="P159" s="57"/>
      <c r="Q159" s="45"/>
      <c r="R159" s="45"/>
      <c r="S159" s="45"/>
      <c r="T159" s="57"/>
      <c r="U159" s="57"/>
      <c r="V159" s="57"/>
      <c r="W159" s="57"/>
      <c r="X159" s="57"/>
      <c r="Y159" s="45"/>
      <c r="Z159" s="45"/>
      <c r="AA159" s="45"/>
      <c r="AB159" s="57"/>
    </row>
    <row r="160" spans="1:28" s="63" customFormat="1" x14ac:dyDescent="0.25">
      <c r="A160" s="124"/>
      <c r="B160" s="62"/>
      <c r="C160" s="78">
        <f t="shared" si="25"/>
        <v>43577</v>
      </c>
      <c r="D160" s="77">
        <f t="shared" si="27"/>
        <v>43577</v>
      </c>
      <c r="E160" s="15"/>
      <c r="F160" s="23"/>
      <c r="G160" s="23"/>
      <c r="H160" s="15">
        <f t="shared" si="26"/>
        <v>0</v>
      </c>
      <c r="I160" s="16">
        <f t="shared" si="24"/>
        <v>0</v>
      </c>
      <c r="J160" s="24"/>
      <c r="K160" s="24"/>
      <c r="L160" s="25"/>
      <c r="M160" s="57"/>
      <c r="N160" s="57"/>
      <c r="O160" s="57"/>
      <c r="P160" s="57"/>
      <c r="Q160" s="45"/>
      <c r="R160" s="45"/>
      <c r="S160" s="45"/>
      <c r="T160" s="57"/>
      <c r="U160" s="57"/>
      <c r="V160" s="57"/>
      <c r="W160" s="57"/>
      <c r="X160" s="57"/>
      <c r="Y160" s="45"/>
      <c r="Z160" s="45"/>
      <c r="AA160" s="45"/>
      <c r="AB160" s="57"/>
    </row>
    <row r="161" spans="1:28" s="63" customFormat="1" x14ac:dyDescent="0.25">
      <c r="A161" s="124"/>
      <c r="B161" s="62"/>
      <c r="C161" s="78">
        <f t="shared" si="25"/>
        <v>43578</v>
      </c>
      <c r="D161" s="77">
        <f t="shared" si="27"/>
        <v>43578</v>
      </c>
      <c r="E161" s="15"/>
      <c r="F161" s="23"/>
      <c r="G161" s="23"/>
      <c r="H161" s="15">
        <f t="shared" si="26"/>
        <v>0</v>
      </c>
      <c r="I161" s="16">
        <f t="shared" si="24"/>
        <v>0</v>
      </c>
      <c r="J161" s="24"/>
      <c r="K161" s="24"/>
      <c r="L161" s="25"/>
      <c r="M161" s="57"/>
      <c r="N161" s="57"/>
      <c r="O161" s="57"/>
      <c r="P161" s="57"/>
      <c r="Q161" s="45"/>
      <c r="R161" s="45"/>
      <c r="S161" s="45"/>
      <c r="T161" s="57"/>
      <c r="U161" s="57"/>
      <c r="V161" s="57"/>
      <c r="W161" s="57"/>
      <c r="X161" s="57"/>
      <c r="Y161" s="45"/>
      <c r="Z161" s="45"/>
      <c r="AA161" s="45"/>
      <c r="AB161" s="57"/>
    </row>
    <row r="162" spans="1:28" s="63" customFormat="1" ht="15.75" thickBot="1" x14ac:dyDescent="0.3">
      <c r="A162" s="124"/>
      <c r="B162" s="60"/>
      <c r="C162" s="79">
        <f t="shared" si="25"/>
        <v>43579</v>
      </c>
      <c r="D162" s="66">
        <f t="shared" si="27"/>
        <v>43579</v>
      </c>
      <c r="E162" s="37"/>
      <c r="F162" s="18"/>
      <c r="G162" s="18"/>
      <c r="H162" s="37">
        <f t="shared" si="26"/>
        <v>0</v>
      </c>
      <c r="I162" s="38">
        <f t="shared" si="24"/>
        <v>0</v>
      </c>
      <c r="J162" s="20">
        <f>SUM(H156:I162)</f>
        <v>0</v>
      </c>
      <c r="K162" s="20">
        <f>IF(J162&gt;A188,J162-A188,0)</f>
        <v>0</v>
      </c>
      <c r="L162" s="21">
        <f>SUM(J162-K162)</f>
        <v>0</v>
      </c>
      <c r="M162" s="57"/>
      <c r="N162" s="57"/>
      <c r="O162" s="57"/>
      <c r="P162" s="57"/>
      <c r="Q162" s="45"/>
      <c r="R162" s="45"/>
      <c r="S162" s="45"/>
      <c r="T162" s="57"/>
      <c r="U162" s="57"/>
      <c r="V162" s="57"/>
      <c r="W162" s="57"/>
      <c r="X162" s="57"/>
      <c r="Y162" s="45"/>
      <c r="Z162" s="45"/>
      <c r="AA162" s="45"/>
      <c r="AB162" s="57"/>
    </row>
    <row r="163" spans="1:28" s="63" customFormat="1" x14ac:dyDescent="0.25">
      <c r="A163" s="124"/>
      <c r="B163" s="61">
        <v>2</v>
      </c>
      <c r="C163" s="67">
        <f t="shared" si="25"/>
        <v>43580</v>
      </c>
      <c r="D163" s="86">
        <f t="shared" si="27"/>
        <v>43580</v>
      </c>
      <c r="E163" s="22"/>
      <c r="F163" s="22"/>
      <c r="G163" s="22"/>
      <c r="H163" s="22">
        <f t="shared" si="26"/>
        <v>0</v>
      </c>
      <c r="I163" s="39">
        <f t="shared" si="24"/>
        <v>0</v>
      </c>
      <c r="J163" s="39"/>
      <c r="K163" s="39"/>
      <c r="L163" s="47"/>
      <c r="M163" s="57"/>
      <c r="N163" s="57"/>
      <c r="O163" s="57"/>
      <c r="P163" s="57"/>
      <c r="Q163" s="45"/>
      <c r="R163" s="45"/>
      <c r="S163" s="45"/>
      <c r="T163" s="57"/>
      <c r="U163" s="57"/>
      <c r="V163" s="57"/>
      <c r="W163" s="57"/>
      <c r="X163" s="57"/>
      <c r="Y163" s="45"/>
      <c r="Z163" s="45"/>
      <c r="AA163" s="45"/>
      <c r="AB163" s="57"/>
    </row>
    <row r="164" spans="1:28" s="63" customFormat="1" x14ac:dyDescent="0.25">
      <c r="A164" s="124"/>
      <c r="B164" s="62"/>
      <c r="C164" s="78">
        <f t="shared" si="25"/>
        <v>43581</v>
      </c>
      <c r="D164" s="77">
        <f t="shared" si="27"/>
        <v>43581</v>
      </c>
      <c r="E164" s="15"/>
      <c r="F164" s="23"/>
      <c r="G164" s="23"/>
      <c r="H164" s="15">
        <f t="shared" si="26"/>
        <v>0</v>
      </c>
      <c r="I164" s="16">
        <f t="shared" si="24"/>
        <v>0</v>
      </c>
      <c r="J164" s="24"/>
      <c r="K164" s="24"/>
      <c r="L164" s="25"/>
      <c r="M164" s="57"/>
      <c r="N164" s="57"/>
      <c r="O164" s="57"/>
      <c r="P164" s="57"/>
      <c r="Q164" s="45"/>
      <c r="R164" s="45"/>
      <c r="S164" s="45"/>
      <c r="T164" s="57"/>
      <c r="U164" s="57"/>
      <c r="V164" s="57"/>
      <c r="W164" s="57"/>
      <c r="X164" s="57"/>
      <c r="Y164" s="45"/>
      <c r="Z164" s="45"/>
      <c r="AA164" s="45"/>
      <c r="AB164" s="57"/>
    </row>
    <row r="165" spans="1:28" s="63" customFormat="1" x14ac:dyDescent="0.25">
      <c r="A165" s="124"/>
      <c r="B165" s="62"/>
      <c r="C165" s="78">
        <f t="shared" si="25"/>
        <v>43582</v>
      </c>
      <c r="D165" s="77">
        <f t="shared" si="27"/>
        <v>43582</v>
      </c>
      <c r="E165" s="15"/>
      <c r="F165" s="23"/>
      <c r="G165" s="23"/>
      <c r="H165" s="15">
        <f t="shared" si="26"/>
        <v>0</v>
      </c>
      <c r="I165" s="16">
        <f t="shared" si="24"/>
        <v>0</v>
      </c>
      <c r="J165" s="24"/>
      <c r="K165" s="24"/>
      <c r="L165" s="25"/>
      <c r="M165" s="57"/>
      <c r="N165" s="57"/>
      <c r="O165" s="57"/>
      <c r="P165" s="57"/>
      <c r="Q165" s="45"/>
      <c r="R165" s="45"/>
      <c r="S165" s="45"/>
      <c r="T165" s="57"/>
      <c r="U165" s="57"/>
      <c r="V165" s="57"/>
      <c r="W165" s="57"/>
      <c r="X165" s="57"/>
      <c r="Y165" s="45"/>
      <c r="Z165" s="45"/>
      <c r="AA165" s="45"/>
      <c r="AB165" s="57"/>
    </row>
    <row r="166" spans="1:28" s="63" customFormat="1" x14ac:dyDescent="0.25">
      <c r="A166" s="124"/>
      <c r="B166" s="62"/>
      <c r="C166" s="78">
        <f t="shared" si="25"/>
        <v>43583</v>
      </c>
      <c r="D166" s="77">
        <f t="shared" si="27"/>
        <v>43583</v>
      </c>
      <c r="E166" s="15"/>
      <c r="F166" s="23"/>
      <c r="G166" s="23"/>
      <c r="H166" s="15">
        <f t="shared" si="26"/>
        <v>0</v>
      </c>
      <c r="I166" s="16">
        <f t="shared" si="24"/>
        <v>0</v>
      </c>
      <c r="J166" s="24"/>
      <c r="K166" s="24"/>
      <c r="L166" s="25"/>
      <c r="M166" s="57"/>
      <c r="N166" s="57"/>
      <c r="O166" s="57"/>
      <c r="P166" s="57"/>
      <c r="Q166" s="45"/>
      <c r="R166" s="45"/>
      <c r="S166" s="45"/>
      <c r="T166" s="57"/>
      <c r="U166" s="57"/>
      <c r="V166" s="57"/>
      <c r="W166" s="57"/>
      <c r="X166" s="57"/>
      <c r="Y166" s="45"/>
      <c r="Z166" s="45"/>
      <c r="AA166" s="45"/>
      <c r="AB166" s="57"/>
    </row>
    <row r="167" spans="1:28" s="63" customFormat="1" x14ac:dyDescent="0.25">
      <c r="A167" s="124"/>
      <c r="B167" s="62"/>
      <c r="C167" s="78">
        <f>IF(D167="","",D167)</f>
        <v>43584</v>
      </c>
      <c r="D167" s="77">
        <f>IF(D166="","",IF(MONTH(D166+1)&gt;MONTH(D166),"",D166+1))</f>
        <v>43584</v>
      </c>
      <c r="E167" s="15"/>
      <c r="F167" s="23"/>
      <c r="G167" s="23"/>
      <c r="H167" s="15">
        <f t="shared" si="26"/>
        <v>0</v>
      </c>
      <c r="I167" s="16">
        <f t="shared" si="24"/>
        <v>0</v>
      </c>
      <c r="J167" s="24"/>
      <c r="K167" s="24"/>
      <c r="L167" s="25"/>
      <c r="M167" s="57"/>
      <c r="N167" s="57"/>
      <c r="O167" s="57"/>
      <c r="P167" s="57"/>
      <c r="Q167" s="45"/>
      <c r="R167" s="45"/>
      <c r="S167" s="45"/>
      <c r="T167" s="57"/>
      <c r="U167" s="57"/>
      <c r="V167" s="57"/>
      <c r="W167" s="57"/>
      <c r="X167" s="57"/>
      <c r="Y167" s="45"/>
      <c r="Z167" s="45"/>
      <c r="AA167" s="45"/>
      <c r="AB167" s="57"/>
    </row>
    <row r="168" spans="1:28" s="63" customFormat="1" x14ac:dyDescent="0.25">
      <c r="A168" s="124"/>
      <c r="B168" s="62"/>
      <c r="C168" s="78">
        <f t="shared" ref="C168:C169" si="28">IF(D168="","",D168)</f>
        <v>43585</v>
      </c>
      <c r="D168" s="77">
        <f t="shared" ref="D168:D169" si="29">IF(D167="","",IF(MONTH(D167+1)&gt;MONTH(D167),"",D167+1))</f>
        <v>43585</v>
      </c>
      <c r="E168" s="15"/>
      <c r="F168" s="23"/>
      <c r="G168" s="23"/>
      <c r="H168" s="15">
        <f t="shared" si="26"/>
        <v>0</v>
      </c>
      <c r="I168" s="16">
        <f t="shared" si="24"/>
        <v>0</v>
      </c>
      <c r="J168" s="24"/>
      <c r="K168" s="24"/>
      <c r="L168" s="25"/>
      <c r="M168" s="57"/>
      <c r="N168" s="57"/>
      <c r="O168" s="57"/>
      <c r="P168" s="57"/>
      <c r="Q168" s="45"/>
      <c r="R168" s="45"/>
      <c r="S168" s="45"/>
      <c r="T168" s="57"/>
      <c r="U168" s="57"/>
      <c r="V168" s="57"/>
      <c r="W168" s="57"/>
      <c r="X168" s="57"/>
      <c r="Y168" s="45"/>
      <c r="Z168" s="45"/>
      <c r="AA168" s="45"/>
      <c r="AB168" s="57"/>
    </row>
    <row r="169" spans="1:28" s="63" customFormat="1" ht="15.75" thickBot="1" x14ac:dyDescent="0.3">
      <c r="A169" s="126"/>
      <c r="B169" s="85"/>
      <c r="C169" s="78" t="str">
        <f t="shared" si="28"/>
        <v/>
      </c>
      <c r="D169" s="101" t="str">
        <f t="shared" si="29"/>
        <v/>
      </c>
      <c r="E169" s="31"/>
      <c r="F169" s="40"/>
      <c r="G169" s="40"/>
      <c r="H169" s="31">
        <f t="shared" si="26"/>
        <v>0</v>
      </c>
      <c r="I169" s="32">
        <f t="shared" si="24"/>
        <v>0</v>
      </c>
      <c r="J169" s="41">
        <f>SUM(H163:I169)</f>
        <v>0</v>
      </c>
      <c r="K169" s="41">
        <f>IF(J169&gt;A188,J169-A188,0)</f>
        <v>0</v>
      </c>
      <c r="L169" s="48">
        <f>SUM(J169-K169)</f>
        <v>0</v>
      </c>
      <c r="M169" s="57"/>
      <c r="N169" s="57"/>
      <c r="O169" s="57"/>
      <c r="P169" s="57"/>
      <c r="Q169" s="45"/>
      <c r="R169" s="45"/>
      <c r="S169" s="45"/>
      <c r="T169" s="57"/>
      <c r="U169" s="57"/>
      <c r="V169" s="57"/>
      <c r="W169" s="57"/>
      <c r="X169" s="57"/>
      <c r="Y169" s="45"/>
      <c r="Z169" s="45"/>
      <c r="AA169" s="45"/>
      <c r="AB169" s="57"/>
    </row>
    <row r="170" spans="1:28" s="63" customFormat="1" ht="15.75" thickBot="1" x14ac:dyDescent="0.3">
      <c r="C170" s="100"/>
      <c r="E170" s="52">
        <f>SUM(H139:I169)</f>
        <v>0</v>
      </c>
      <c r="F170" s="53"/>
      <c r="G170" s="53"/>
      <c r="H170" s="53"/>
      <c r="I170" s="53"/>
      <c r="J170" s="53"/>
      <c r="K170" s="53"/>
      <c r="L170" s="53"/>
      <c r="M170" s="127"/>
      <c r="N170" s="128"/>
      <c r="O170" s="128"/>
      <c r="P170" s="128"/>
      <c r="Q170" s="128"/>
      <c r="R170" s="128"/>
      <c r="S170" s="128"/>
      <c r="T170" s="128"/>
      <c r="U170" s="128"/>
      <c r="V170" s="128"/>
      <c r="W170" s="128"/>
      <c r="X170" s="128"/>
      <c r="Y170" s="128"/>
      <c r="Z170" s="128"/>
      <c r="AA170" s="128"/>
      <c r="AB170" s="128"/>
    </row>
  </sheetData>
  <mergeCells count="26">
    <mergeCell ref="A139:A169"/>
    <mergeCell ref="M170:T170"/>
    <mergeCell ref="U170:AB170"/>
    <mergeCell ref="U138:AB138"/>
    <mergeCell ref="U37:AB37"/>
    <mergeCell ref="U70:AB70"/>
    <mergeCell ref="U103:AB103"/>
    <mergeCell ref="U136:AB136"/>
    <mergeCell ref="A105:A135"/>
    <mergeCell ref="N1:T1"/>
    <mergeCell ref="N5:O5"/>
    <mergeCell ref="M37:T37"/>
    <mergeCell ref="M70:T70"/>
    <mergeCell ref="M103:T103"/>
    <mergeCell ref="M136:T136"/>
    <mergeCell ref="M138:T138"/>
    <mergeCell ref="C2:D2"/>
    <mergeCell ref="A2:B2"/>
    <mergeCell ref="A72:A99"/>
    <mergeCell ref="A6:A36"/>
    <mergeCell ref="A40:A69"/>
    <mergeCell ref="AT4:AV4"/>
    <mergeCell ref="E4:L4"/>
    <mergeCell ref="F1:L1"/>
    <mergeCell ref="V1:AB1"/>
    <mergeCell ref="V5:W5"/>
  </mergeCells>
  <conditionalFormatting sqref="E6:L135">
    <cfRule type="expression" dxfId="5" priority="10">
      <formula>FIND("CP",$E6)</formula>
    </cfRule>
  </conditionalFormatting>
  <conditionalFormatting sqref="C39:L69 C105:L135 C72:L102 C6:L36">
    <cfRule type="expression" dxfId="4" priority="5">
      <formula>NOT(ISERROR(VLOOKUP($D6,Fériés,1,0)))</formula>
    </cfRule>
  </conditionalFormatting>
  <conditionalFormatting sqref="C5:L138">
    <cfRule type="expression" dxfId="3" priority="4">
      <formula>AND(WEEKDAY($D5,2)&gt;5,NOT(ISBLANK($C5)))</formula>
    </cfRule>
  </conditionalFormatting>
  <conditionalFormatting sqref="E139:L169">
    <cfRule type="expression" dxfId="2" priority="3">
      <formula>FIND("CP",$E139)</formula>
    </cfRule>
  </conditionalFormatting>
  <conditionalFormatting sqref="C139:L169">
    <cfRule type="expression" dxfId="1" priority="2">
      <formula>NOT(ISERROR(VLOOKUP($D139,Fériés,1,0)))</formula>
    </cfRule>
  </conditionalFormatting>
  <conditionalFormatting sqref="C139:L170">
    <cfRule type="expression" dxfId="0" priority="1">
      <formula>AND(WEEKDAY($D139,2)&gt;5,NOT(ISBLANK($C139)))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Feuil5!$A$1:$A$2</xm:f>
          </x14:formula1>
          <xm:sqref>U39:U69 E39:E69 E72:E102 E105:E135 U72:U102 U105:U135 U6:U36 E6:E36 M39:M69 M72:M102 M105:M135 M6:M36 E139:E169 U139:U169 M139:M169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27"/>
  <sheetViews>
    <sheetView workbookViewId="0">
      <selection activeCell="C27" sqref="C27"/>
    </sheetView>
  </sheetViews>
  <sheetFormatPr baseColWidth="10" defaultRowHeight="15" x14ac:dyDescent="0.25"/>
  <sheetData>
    <row r="1" spans="1:3" x14ac:dyDescent="0.25">
      <c r="A1" s="113" t="s">
        <v>23</v>
      </c>
      <c r="B1" s="113"/>
      <c r="C1" s="113"/>
    </row>
    <row r="2" spans="1:3" x14ac:dyDescent="0.25">
      <c r="A2" s="108" t="s">
        <v>10</v>
      </c>
      <c r="B2" s="109"/>
      <c r="C2" s="110">
        <f>DATE(Année-1,1,1)</f>
        <v>43101</v>
      </c>
    </row>
    <row r="3" spans="1:3" x14ac:dyDescent="0.25">
      <c r="A3" s="111" t="s">
        <v>11</v>
      </c>
      <c r="B3" s="109"/>
      <c r="C3" s="110">
        <f>IF(MOD(19*MOD(Année-1,19)+24,30)+MOD(2*MOD(Année-1,4)+4*MOD(Année-1,7)+6*
MOD(19*MOD(Année-1,19)+24,30)+5,7)-9&lt;=0,DATE(Année-1,3,22+MOD(19*MOD(Année-1,
19)+24,30)+MOD(2*MOD(Année-1,4)+4*MOD(Année-1,7)+6*MOD(19*MOD(Année-1,19)+24,
30)+5,7)),DATE(Année-1,4,MOD(19*MOD(Année-1,19)+24,30)+MOD(2*MOD(Année-1,4)+4*
MOD(Année,7)+6*MOD(19*MOD(Année,19)+24,30)+5,7)-9))</f>
        <v>43197</v>
      </c>
    </row>
    <row r="4" spans="1:3" x14ac:dyDescent="0.25">
      <c r="A4" s="108" t="s">
        <v>12</v>
      </c>
      <c r="B4" s="109"/>
      <c r="C4" s="110">
        <f>C3+1</f>
        <v>43198</v>
      </c>
    </row>
    <row r="5" spans="1:3" x14ac:dyDescent="0.25">
      <c r="A5" s="111" t="s">
        <v>13</v>
      </c>
      <c r="B5" s="109"/>
      <c r="C5" s="110">
        <f>DATE(Année-1,5,1)</f>
        <v>43221</v>
      </c>
    </row>
    <row r="6" spans="1:3" x14ac:dyDescent="0.25">
      <c r="A6" s="111" t="s">
        <v>14</v>
      </c>
      <c r="B6" s="109"/>
      <c r="C6" s="110">
        <f>DATE(Année-1,5,8)</f>
        <v>43228</v>
      </c>
    </row>
    <row r="7" spans="1:3" x14ac:dyDescent="0.25">
      <c r="A7" s="111" t="s">
        <v>15</v>
      </c>
      <c r="B7" s="109"/>
      <c r="C7" s="110">
        <f>C3+39</f>
        <v>43236</v>
      </c>
    </row>
    <row r="8" spans="1:3" x14ac:dyDescent="0.25">
      <c r="A8" s="111" t="s">
        <v>16</v>
      </c>
      <c r="B8" s="109"/>
      <c r="C8" s="110">
        <f>C3+49</f>
        <v>43246</v>
      </c>
    </row>
    <row r="9" spans="1:3" x14ac:dyDescent="0.25">
      <c r="A9" s="111" t="s">
        <v>17</v>
      </c>
      <c r="B9" s="109"/>
      <c r="C9" s="110">
        <f>C3+50</f>
        <v>43247</v>
      </c>
    </row>
    <row r="10" spans="1:3" x14ac:dyDescent="0.25">
      <c r="A10" s="111" t="s">
        <v>18</v>
      </c>
      <c r="B10" s="109"/>
      <c r="C10" s="110">
        <f>DATE(Année-1,7,14)</f>
        <v>43295</v>
      </c>
    </row>
    <row r="11" spans="1:3" x14ac:dyDescent="0.25">
      <c r="A11" s="111" t="s">
        <v>19</v>
      </c>
      <c r="B11" s="109"/>
      <c r="C11" s="110">
        <f>DATE(Année-1,8,15)</f>
        <v>43327</v>
      </c>
    </row>
    <row r="12" spans="1:3" x14ac:dyDescent="0.25">
      <c r="A12" s="111" t="s">
        <v>20</v>
      </c>
      <c r="B12" s="109"/>
      <c r="C12" s="110">
        <f>DATE(Année-1,11,1)</f>
        <v>43405</v>
      </c>
    </row>
    <row r="13" spans="1:3" x14ac:dyDescent="0.25">
      <c r="A13" s="111" t="s">
        <v>21</v>
      </c>
      <c r="B13" s="109"/>
      <c r="C13" s="110">
        <f>DATE(Année-1,11,11)</f>
        <v>43415</v>
      </c>
    </row>
    <row r="14" spans="1:3" x14ac:dyDescent="0.25">
      <c r="A14" s="111" t="s">
        <v>22</v>
      </c>
      <c r="B14" s="109"/>
      <c r="C14" s="110">
        <f>DATE(Année-1,12,25)</f>
        <v>43459</v>
      </c>
    </row>
    <row r="15" spans="1:3" x14ac:dyDescent="0.25">
      <c r="A15" s="108" t="s">
        <v>10</v>
      </c>
      <c r="B15" s="109"/>
      <c r="C15" s="110">
        <f>DATE(Année,1,1)</f>
        <v>43466</v>
      </c>
    </row>
    <row r="16" spans="1:3" x14ac:dyDescent="0.25">
      <c r="A16" s="111" t="s">
        <v>11</v>
      </c>
      <c r="B16" s="109"/>
      <c r="C16" s="110">
        <f>IF(MOD(19*MOD(Année,19)+24,30)+MOD(2*MOD(Année,4)+4*MOD(Année,7)+6*
MOD(19*MOD(Année,19)+24,30)+5,7)-9&lt;=0,DATE(Année,3,22+MOD(19*MOD(Année,
19)+24,30)+MOD(2*MOD(Année,4)+4*MOD(Année,7)+6*MOD(19*MOD(Année,19)+24,
30)+5,7)),DATE(Année,4,MOD(19*MOD(Année,19)+24,30)+MOD(2*MOD(Année,4)+4*
MOD(Année,7)+6*MOD(19*MOD(Année,19)+24,30)+5,7)-9))</f>
        <v>43576</v>
      </c>
    </row>
    <row r="17" spans="1:3" x14ac:dyDescent="0.25">
      <c r="A17" s="108" t="s">
        <v>12</v>
      </c>
      <c r="B17" s="109"/>
      <c r="C17" s="110">
        <f>C16+1</f>
        <v>43577</v>
      </c>
    </row>
    <row r="18" spans="1:3" x14ac:dyDescent="0.25">
      <c r="A18" s="111" t="s">
        <v>13</v>
      </c>
      <c r="B18" s="109"/>
      <c r="C18" s="110">
        <f>DATE(Année,5,1)</f>
        <v>43586</v>
      </c>
    </row>
    <row r="19" spans="1:3" x14ac:dyDescent="0.25">
      <c r="A19" s="111" t="s">
        <v>14</v>
      </c>
      <c r="B19" s="109"/>
      <c r="C19" s="110">
        <f>DATE(Année,5,8)</f>
        <v>43593</v>
      </c>
    </row>
    <row r="20" spans="1:3" x14ac:dyDescent="0.25">
      <c r="A20" s="111" t="s">
        <v>15</v>
      </c>
      <c r="B20" s="109"/>
      <c r="C20" s="110">
        <f>C16+39</f>
        <v>43615</v>
      </c>
    </row>
    <row r="21" spans="1:3" x14ac:dyDescent="0.25">
      <c r="A21" s="111" t="s">
        <v>16</v>
      </c>
      <c r="B21" s="109"/>
      <c r="C21" s="110">
        <f>C16+49</f>
        <v>43625</v>
      </c>
    </row>
    <row r="22" spans="1:3" x14ac:dyDescent="0.25">
      <c r="A22" s="111" t="s">
        <v>17</v>
      </c>
      <c r="B22" s="109"/>
      <c r="C22" s="110">
        <f>C16+50</f>
        <v>43626</v>
      </c>
    </row>
    <row r="23" spans="1:3" x14ac:dyDescent="0.25">
      <c r="A23" s="111" t="s">
        <v>18</v>
      </c>
      <c r="B23" s="109"/>
      <c r="C23" s="110">
        <f>DATE(Année,7,14)</f>
        <v>43660</v>
      </c>
    </row>
    <row r="24" spans="1:3" x14ac:dyDescent="0.25">
      <c r="A24" s="111" t="s">
        <v>19</v>
      </c>
      <c r="B24" s="109"/>
      <c r="C24" s="110">
        <f>DATE(Année,8,15)</f>
        <v>43692</v>
      </c>
    </row>
    <row r="25" spans="1:3" x14ac:dyDescent="0.25">
      <c r="A25" s="111" t="s">
        <v>20</v>
      </c>
      <c r="B25" s="109"/>
      <c r="C25" s="110">
        <f>DATE(Année,11,1)</f>
        <v>43770</v>
      </c>
    </row>
    <row r="26" spans="1:3" x14ac:dyDescent="0.25">
      <c r="A26" s="111" t="s">
        <v>21</v>
      </c>
      <c r="B26" s="109"/>
      <c r="C26" s="110">
        <f>DATE(Année,11,11)</f>
        <v>43780</v>
      </c>
    </row>
    <row r="27" spans="1:3" x14ac:dyDescent="0.25">
      <c r="A27" s="111" t="s">
        <v>22</v>
      </c>
      <c r="B27" s="109"/>
      <c r="C27" s="110">
        <f>DATE(Année,12,25)</f>
        <v>43824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2"/>
  <sheetViews>
    <sheetView workbookViewId="0">
      <selection activeCell="E3" sqref="E3"/>
    </sheetView>
  </sheetViews>
  <sheetFormatPr baseColWidth="10" defaultRowHeight="15" x14ac:dyDescent="0.25"/>
  <sheetData>
    <row r="1" spans="1:3" x14ac:dyDescent="0.25">
      <c r="A1" s="1" t="s">
        <v>3</v>
      </c>
      <c r="C1" s="1">
        <v>44</v>
      </c>
    </row>
    <row r="2" spans="1:3" x14ac:dyDescent="0.25">
      <c r="A2" s="1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7BE7256-47A0-4C5D-A99E-AABED4615254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Feuil1</vt:lpstr>
      <vt:lpstr>Données</vt:lpstr>
      <vt:lpstr>Feuil3</vt:lpstr>
      <vt:lpstr>Feuil4</vt:lpstr>
      <vt:lpstr>Feuil5</vt:lpstr>
      <vt:lpstr>Année</vt:lpstr>
      <vt:lpstr>Fériés</vt:lpstr>
    </vt:vector>
  </TitlesOfParts>
  <Company>LFB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[SECURITAS] LENOIR Jerome</dc:creator>
  <cp:lastModifiedBy>AnD</cp:lastModifiedBy>
  <dcterms:created xsi:type="dcterms:W3CDTF">2018-01-08T08:45:53Z</dcterms:created>
  <dcterms:modified xsi:type="dcterms:W3CDTF">2018-05-15T18:11:50Z</dcterms:modified>
</cp:coreProperties>
</file>