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13_ncr:1_{35D4E7EB-9BE2-44EE-9E82-C2510D8DAF90}" xr6:coauthVersionLast="46" xr6:coauthVersionMax="46" xr10:uidLastSave="{00000000-0000-0000-0000-000000000000}"/>
  <bookViews>
    <workbookView xWindow="28680" yWindow="-120" windowWidth="29040" windowHeight="16440" xr2:uid="{3063044D-3794-45BB-879E-E0F5B2C5880E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7" i="1" l="1"/>
  <c r="H7" i="1"/>
  <c r="I6" i="1"/>
  <c r="H6" i="1"/>
  <c r="I5" i="1"/>
  <c r="H5" i="1"/>
  <c r="W18" i="1"/>
  <c r="V18" i="1"/>
  <c r="W17" i="1"/>
  <c r="V17" i="1"/>
  <c r="W16" i="1"/>
  <c r="V16" i="1"/>
  <c r="E49" i="1"/>
  <c r="E50" i="1"/>
  <c r="E48" i="1"/>
  <c r="D48" i="1"/>
  <c r="D49" i="1"/>
  <c r="D50" i="1"/>
  <c r="A13" i="1"/>
  <c r="A14" i="1"/>
  <c r="A15" i="1"/>
  <c r="A16" i="1"/>
  <c r="A17" i="1"/>
  <c r="A18" i="1"/>
  <c r="A19" i="1"/>
  <c r="A21" i="1"/>
  <c r="A22" i="1"/>
  <c r="A23" i="1"/>
  <c r="A24" i="1"/>
  <c r="A25" i="1"/>
  <c r="A26" i="1"/>
  <c r="A27" i="1"/>
  <c r="A29" i="1"/>
  <c r="A30" i="1"/>
  <c r="A31" i="1"/>
  <c r="A32" i="1"/>
  <c r="A34" i="1"/>
  <c r="A35" i="1"/>
  <c r="A36" i="1"/>
  <c r="A38" i="1"/>
  <c r="A39" i="1"/>
  <c r="A40" i="1"/>
  <c r="A41" i="1"/>
  <c r="A43" i="1"/>
  <c r="A44" i="1"/>
  <c r="A45" i="1"/>
  <c r="F28" i="1"/>
  <c r="H28" i="1"/>
  <c r="I28" i="1"/>
  <c r="C42" i="1"/>
  <c r="A42" i="1" s="1"/>
  <c r="C37" i="1"/>
  <c r="A37" i="1" s="1"/>
  <c r="C33" i="1"/>
  <c r="C28" i="1"/>
  <c r="A28" i="1" s="1"/>
  <c r="C20" i="1"/>
  <c r="A20" i="1" s="1"/>
  <c r="C12" i="1"/>
  <c r="A12" i="1" s="1"/>
  <c r="D45" i="1"/>
  <c r="D44" i="1"/>
  <c r="D43" i="1"/>
  <c r="I42" i="1"/>
  <c r="H42" i="1"/>
  <c r="F42" i="1"/>
  <c r="D41" i="1"/>
  <c r="I37" i="1"/>
  <c r="H37" i="1"/>
  <c r="F37" i="1"/>
  <c r="D36" i="1"/>
  <c r="D35" i="1"/>
  <c r="D34" i="1"/>
  <c r="I33" i="1"/>
  <c r="H33" i="1"/>
  <c r="F33" i="1"/>
  <c r="A33" i="1" s="1"/>
  <c r="D32" i="1"/>
  <c r="D31" i="1"/>
  <c r="D30" i="1"/>
  <c r="D29" i="1"/>
  <c r="D27" i="1"/>
  <c r="D26" i="1"/>
  <c r="D25" i="1"/>
  <c r="D24" i="1"/>
  <c r="D23" i="1"/>
  <c r="D22" i="1"/>
  <c r="D21" i="1"/>
  <c r="I20" i="1"/>
  <c r="H20" i="1"/>
  <c r="F20" i="1"/>
  <c r="D19" i="1"/>
  <c r="D18" i="1"/>
  <c r="D17" i="1"/>
  <c r="D16" i="1"/>
  <c r="D15" i="1"/>
  <c r="D14" i="1"/>
  <c r="D13" i="1"/>
  <c r="I12" i="1"/>
  <c r="H12" i="1"/>
  <c r="F12" i="1"/>
  <c r="D12" i="1" s="1"/>
  <c r="C11" i="1" l="1"/>
  <c r="E21" i="1" s="1"/>
  <c r="H11" i="1"/>
  <c r="D20" i="1"/>
  <c r="I11" i="1"/>
  <c r="E36" i="1"/>
  <c r="E34" i="1"/>
  <c r="E24" i="1"/>
  <c r="D42" i="1"/>
  <c r="D37" i="1"/>
  <c r="D33" i="1"/>
  <c r="D28" i="1"/>
  <c r="F11" i="1"/>
  <c r="E17" i="1" l="1"/>
  <c r="E19" i="1"/>
  <c r="E15" i="1"/>
  <c r="E45" i="1"/>
  <c r="E29" i="1"/>
  <c r="E22" i="1"/>
  <c r="E18" i="1"/>
  <c r="E16" i="1"/>
  <c r="E35" i="1"/>
  <c r="E42" i="1"/>
  <c r="E27" i="1"/>
  <c r="E23" i="1"/>
  <c r="E33" i="1"/>
  <c r="E20" i="1"/>
  <c r="E12" i="1"/>
  <c r="E25" i="1"/>
  <c r="E37" i="1"/>
  <c r="E14" i="1"/>
  <c r="E30" i="1"/>
  <c r="E38" i="1"/>
  <c r="E28" i="1"/>
  <c r="E26" i="1"/>
  <c r="E32" i="1"/>
  <c r="E43" i="1"/>
  <c r="E44" i="1"/>
  <c r="E39" i="1"/>
  <c r="E31" i="1"/>
  <c r="E41" i="1"/>
  <c r="E40" i="1"/>
  <c r="A11" i="1"/>
  <c r="E13" i="1"/>
  <c r="G28" i="1"/>
  <c r="G41" i="1"/>
  <c r="G25" i="1"/>
  <c r="G26" i="1"/>
  <c r="G43" i="1"/>
  <c r="G44" i="1"/>
  <c r="G39" i="1"/>
  <c r="G40" i="1"/>
  <c r="G36" i="1"/>
  <c r="G38" i="1"/>
  <c r="G34" i="1"/>
  <c r="G35" i="1"/>
  <c r="G31" i="1"/>
  <c r="G32" i="1"/>
  <c r="G29" i="1"/>
  <c r="G30" i="1"/>
  <c r="G23" i="1"/>
  <c r="G24" i="1"/>
  <c r="G21" i="1"/>
  <c r="G22" i="1"/>
  <c r="G18" i="1"/>
  <c r="G19" i="1"/>
  <c r="G16" i="1"/>
  <c r="G17" i="1"/>
  <c r="G15" i="1"/>
  <c r="G33" i="1"/>
  <c r="G14" i="1"/>
  <c r="G20" i="1"/>
  <c r="G42" i="1"/>
  <c r="G13" i="1"/>
  <c r="G45" i="1"/>
  <c r="G27" i="1"/>
  <c r="D11" i="1"/>
  <c r="G37" i="1"/>
</calcChain>
</file>

<file path=xl/sharedStrings.xml><?xml version="1.0" encoding="utf-8"?>
<sst xmlns="http://schemas.openxmlformats.org/spreadsheetml/2006/main" count="55" uniqueCount="49">
  <si>
    <t xml:space="preserve">POINT SUR LE STOCK </t>
  </si>
  <si>
    <t>Stock Global</t>
  </si>
  <si>
    <t>Stock à date</t>
  </si>
  <si>
    <t>Poids rayon</t>
  </si>
  <si>
    <t xml:space="preserve">Stock idéal </t>
  </si>
  <si>
    <t>Poids rayon/stock idéal</t>
  </si>
  <si>
    <t>Commentaires</t>
  </si>
  <si>
    <t>Rayon 1</t>
  </si>
  <si>
    <t>sous rayon 1</t>
  </si>
  <si>
    <t>sous rayon 2</t>
  </si>
  <si>
    <t>sous rayon 3</t>
  </si>
  <si>
    <t>sous rayon 4</t>
  </si>
  <si>
    <t>sous rayon 5</t>
  </si>
  <si>
    <t>sous rayon 6</t>
  </si>
  <si>
    <t>sous rayon 7</t>
  </si>
  <si>
    <t>Rayon 2</t>
  </si>
  <si>
    <t>sous rayon 8</t>
  </si>
  <si>
    <t>sous rayon 9</t>
  </si>
  <si>
    <t>sous rayon 10</t>
  </si>
  <si>
    <t>sous rayon 11</t>
  </si>
  <si>
    <t>rayon 3</t>
  </si>
  <si>
    <t>Rayon 4</t>
  </si>
  <si>
    <t>Rayon 5</t>
  </si>
  <si>
    <t>Rayon 6</t>
  </si>
  <si>
    <t>Sous rayon 12</t>
  </si>
  <si>
    <t>Sous rayon 13</t>
  </si>
  <si>
    <t>Sous rayon 14</t>
  </si>
  <si>
    <t>Sous rayon 15</t>
  </si>
  <si>
    <t>Rayon 7</t>
  </si>
  <si>
    <t>Sous rayon 16</t>
  </si>
  <si>
    <t>Sous rayon 17</t>
  </si>
  <si>
    <t>Sous rayon 18</t>
  </si>
  <si>
    <t>Rayon 8</t>
  </si>
  <si>
    <t>Sous rayon 19</t>
  </si>
  <si>
    <t>Sous rayon 20</t>
  </si>
  <si>
    <t>Sous rayon 21</t>
  </si>
  <si>
    <t>Rayon 9</t>
  </si>
  <si>
    <t>Rayon 10</t>
  </si>
  <si>
    <t>Sous rayon 22</t>
  </si>
  <si>
    <t>Sous rayon 23</t>
  </si>
  <si>
    <t>Rayon 11</t>
  </si>
  <si>
    <t>Stock Min</t>
  </si>
  <si>
    <t>Stock max</t>
  </si>
  <si>
    <t xml:space="preserve">Magasin </t>
  </si>
  <si>
    <t>Ecart stock idéal</t>
  </si>
  <si>
    <t>Boutique</t>
  </si>
  <si>
    <t>Nombre</t>
  </si>
  <si>
    <t>Proportion</t>
  </si>
  <si>
    <t>Niveau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</si>
</sst>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#,##0\ &quot;€&quot;;[Red]\-#,##0\ &quot;€&quot;"/>
    <numFmt numFmtId="164" formatCode="#,##0\ &quot;€&quot;"/>
    <numFmt numFmtId="165" formatCode="#,##0\ _€"/>
  </numFmts>
  <fonts count="22" x14ac:knownFonts="1">
    <font>
      <sz val="11"/>
      <color theme="1"/>
      <name val="Calibri"/>
      <family val="2"/>
      <scheme val="minor"/>
    </font>
    <font>
      <b/>
      <sz val="14"/>
      <color theme="1"/>
      <name val="Bahnschrift Light"/>
      <family val="2"/>
    </font>
    <font>
      <sz val="12"/>
      <color theme="1"/>
      <name val="Bahnschrift Light"/>
      <family val="2"/>
    </font>
    <font>
      <b/>
      <sz val="16"/>
      <color theme="0"/>
      <name val="Bahnschrift Light"/>
      <family val="2"/>
    </font>
    <font>
      <b/>
      <sz val="14"/>
      <color theme="1"/>
      <name val="Calibri"/>
      <family val="2"/>
      <scheme val="minor"/>
    </font>
    <font>
      <b/>
      <sz val="12"/>
      <color rgb="FFC00000"/>
      <name val="Bahnschrift Light"/>
      <family val="2"/>
    </font>
    <font>
      <b/>
      <sz val="11"/>
      <color rgb="FFC00000"/>
      <name val="Bahnschrift Light"/>
      <family val="2"/>
    </font>
    <font>
      <b/>
      <sz val="12"/>
      <color theme="1"/>
      <name val="Bahnschrift Light"/>
      <family val="2"/>
    </font>
    <font>
      <b/>
      <sz val="12"/>
      <name val="Bahnschrift Light"/>
      <family val="2"/>
    </font>
    <font>
      <b/>
      <sz val="12"/>
      <color theme="0"/>
      <name val="Bahnschrift Light"/>
      <family val="2"/>
    </font>
    <font>
      <sz val="12"/>
      <name val="Bahnschrift Light"/>
      <family val="2"/>
    </font>
    <font>
      <sz val="11"/>
      <name val="Bahnschrift Light"/>
      <family val="2"/>
    </font>
    <font>
      <sz val="10"/>
      <name val="Bahnschrift Light"/>
      <family val="2"/>
    </font>
    <font>
      <b/>
      <sz val="14"/>
      <name val="Bahnschrift Light"/>
      <family val="2"/>
    </font>
    <font>
      <sz val="11"/>
      <color theme="1"/>
      <name val="Bahnschrift Light"/>
      <family val="2"/>
    </font>
    <font>
      <b/>
      <sz val="11"/>
      <color theme="0"/>
      <name val="Bahnschrift Light"/>
      <family val="2"/>
    </font>
    <font>
      <b/>
      <sz val="11"/>
      <name val="Bahnschrift Light"/>
      <family val="2"/>
    </font>
    <font>
      <b/>
      <sz val="12"/>
      <color theme="0" tint="-0.499984740745262"/>
      <name val="Bahnschrift Light"/>
      <family val="2"/>
    </font>
    <font>
      <b/>
      <sz val="10"/>
      <name val="Bahnschrift Light"/>
      <family val="2"/>
    </font>
    <font>
      <sz val="11"/>
      <color theme="0"/>
      <name val="Bahnschrift Light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 style="medium">
        <color rgb="FFC00000"/>
      </left>
      <right/>
      <top style="medium">
        <color rgb="FFC00000"/>
      </top>
      <bottom style="medium">
        <color rgb="FFC00000"/>
      </bottom>
      <diagonal/>
    </border>
    <border>
      <left/>
      <right/>
      <top style="medium">
        <color rgb="FFC00000"/>
      </top>
      <bottom style="medium">
        <color rgb="FFC00000"/>
      </bottom>
      <diagonal/>
    </border>
    <border>
      <left/>
      <right/>
      <top style="medium">
        <color rgb="FFC00000"/>
      </top>
      <bottom/>
      <diagonal/>
    </border>
    <border>
      <left/>
      <right style="medium">
        <color rgb="FFC00000"/>
      </right>
      <top style="medium">
        <color rgb="FFC00000"/>
      </top>
      <bottom style="medium">
        <color rgb="FFC00000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medium">
        <color rgb="FFC00000"/>
      </right>
      <top style="medium">
        <color rgb="FFC00000"/>
      </top>
      <bottom/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/>
      <diagonal/>
    </border>
    <border>
      <left style="thin">
        <color rgb="FFC00000"/>
      </left>
      <right style="thin">
        <color rgb="FFC00000"/>
      </right>
      <top style="thin">
        <color rgb="FFC00000"/>
      </top>
      <bottom style="thin">
        <color rgb="FFC00000"/>
      </bottom>
      <diagonal/>
    </border>
    <border>
      <left/>
      <right style="thin">
        <color rgb="FFC00000"/>
      </right>
      <top style="thin">
        <color rgb="FFC00000"/>
      </top>
      <bottom style="thin">
        <color rgb="FFC00000"/>
      </bottom>
      <diagonal/>
    </border>
    <border>
      <left style="thin">
        <color rgb="FFC00000"/>
      </left>
      <right/>
      <top style="medium">
        <color rgb="FFC00000"/>
      </top>
      <bottom style="thin">
        <color rgb="FFC00000"/>
      </bottom>
      <diagonal/>
    </border>
    <border>
      <left/>
      <right/>
      <top style="medium">
        <color rgb="FFC00000"/>
      </top>
      <bottom style="thin">
        <color rgb="FFC00000"/>
      </bottom>
      <diagonal/>
    </border>
    <border>
      <left/>
      <right style="medium">
        <color rgb="FFC00000"/>
      </right>
      <top style="medium">
        <color rgb="FFC00000"/>
      </top>
      <bottom style="thin">
        <color rgb="FFC00000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thin">
        <color rgb="FFC00000"/>
      </left>
      <right style="medium">
        <color rgb="FFC00000"/>
      </right>
      <top style="thin">
        <color rgb="FFC00000"/>
      </top>
      <bottom style="thin">
        <color rgb="FFC00000"/>
      </bottom>
      <diagonal/>
    </border>
    <border>
      <left/>
      <right style="medium">
        <color rgb="FFC00000"/>
      </right>
      <top style="thin">
        <color rgb="FFC00000"/>
      </top>
      <bottom style="thin">
        <color rgb="FFC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C00000"/>
      </left>
      <right/>
      <top style="thin">
        <color rgb="FFC00000"/>
      </top>
      <bottom style="thin">
        <color rgb="FFC00000"/>
      </bottom>
      <diagonal/>
    </border>
    <border>
      <left/>
      <right/>
      <top style="thin">
        <color rgb="FFC00000"/>
      </top>
      <bottom style="thin">
        <color rgb="FFC00000"/>
      </bottom>
      <diagonal/>
    </border>
    <border>
      <left style="thin">
        <color rgb="FFC00000"/>
      </left>
      <right/>
      <top/>
      <bottom/>
      <diagonal/>
    </border>
    <border>
      <left/>
      <right style="medium">
        <color rgb="FFC00000"/>
      </right>
      <top/>
      <bottom/>
      <diagonal/>
    </border>
    <border>
      <left style="thin">
        <color rgb="FFC00000"/>
      </left>
      <right/>
      <top style="thin">
        <color rgb="FFC00000"/>
      </top>
      <bottom/>
      <diagonal/>
    </border>
    <border>
      <left/>
      <right/>
      <top style="thin">
        <color rgb="FFC00000"/>
      </top>
      <bottom/>
      <diagonal/>
    </border>
    <border>
      <left/>
      <right style="medium">
        <color rgb="FFC00000"/>
      </right>
      <top style="thin">
        <color rgb="FFC00000"/>
      </top>
      <bottom/>
      <diagonal/>
    </border>
    <border>
      <left style="thin">
        <color rgb="FFC00000"/>
      </left>
      <right/>
      <top/>
      <bottom style="thin">
        <color rgb="FFC00000"/>
      </bottom>
      <diagonal/>
    </border>
    <border>
      <left/>
      <right/>
      <top/>
      <bottom style="thin">
        <color rgb="FFC00000"/>
      </bottom>
      <diagonal/>
    </border>
    <border>
      <left/>
      <right style="medium">
        <color rgb="FFC00000"/>
      </right>
      <top/>
      <bottom style="thin">
        <color rgb="FFC00000"/>
      </bottom>
      <diagonal/>
    </border>
    <border>
      <left style="medium">
        <color rgb="FFC00000"/>
      </left>
      <right style="medium">
        <color rgb="FFC00000"/>
      </right>
      <top style="thin">
        <color rgb="FFC00000"/>
      </top>
      <bottom style="thin">
        <color rgb="FFC00000"/>
      </bottom>
      <diagonal/>
    </border>
  </borders>
  <cellStyleXfs count="2">
    <xf numFmtId="0" fontId="0" fillId="0" borderId="0"/>
    <xf numFmtId="9" fontId="20" fillId="0" borderId="0" applyFont="0" applyFill="0" applyBorder="0" applyAlignment="0" applyProtection="0"/>
  </cellStyleXfs>
  <cellXfs count="106">
    <xf numFmtId="0" fontId="0" fillId="0" borderId="0" xfId="0"/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  <xf numFmtId="0" fontId="12" fillId="3" borderId="6" xfId="0" applyFont="1" applyFill="1" applyBorder="1" applyAlignment="1">
      <alignment horizontal="center" vertical="center" wrapText="1"/>
    </xf>
    <xf numFmtId="0" fontId="12" fillId="3" borderId="7" xfId="0" applyFont="1" applyFill="1" applyBorder="1" applyAlignment="1">
      <alignment horizontal="center" vertical="center" wrapText="1"/>
    </xf>
    <xf numFmtId="0" fontId="12" fillId="3" borderId="8" xfId="0" applyFont="1" applyFill="1" applyBorder="1" applyAlignment="1">
      <alignment horizontal="center" vertical="center" wrapText="1"/>
    </xf>
    <xf numFmtId="0" fontId="12" fillId="3" borderId="9" xfId="0" applyFont="1" applyFill="1" applyBorder="1" applyAlignment="1">
      <alignment horizontal="center" vertical="center" wrapText="1"/>
    </xf>
    <xf numFmtId="164" fontId="13" fillId="0" borderId="5" xfId="0" applyNumberFormat="1" applyFont="1" applyBorder="1" applyAlignment="1">
      <alignment horizontal="center" vertical="center" wrapText="1"/>
    </xf>
    <xf numFmtId="164" fontId="14" fillId="0" borderId="13" xfId="0" applyNumberFormat="1" applyFont="1" applyBorder="1" applyAlignment="1">
      <alignment horizontal="center" vertical="center" wrapText="1"/>
    </xf>
    <xf numFmtId="6" fontId="7" fillId="4" borderId="14" xfId="0" applyNumberFormat="1" applyFont="1" applyFill="1" applyBorder="1" applyAlignment="1">
      <alignment horizontal="center" vertical="center"/>
    </xf>
    <xf numFmtId="6" fontId="7" fillId="4" borderId="15" xfId="0" applyNumberFormat="1" applyFont="1" applyFill="1" applyBorder="1" applyAlignment="1">
      <alignment horizontal="center" vertical="center"/>
    </xf>
    <xf numFmtId="9" fontId="2" fillId="6" borderId="15" xfId="0" applyNumberFormat="1" applyFont="1" applyFill="1" applyBorder="1" applyAlignment="1">
      <alignment horizontal="center" vertical="center"/>
    </xf>
    <xf numFmtId="164" fontId="2" fillId="6" borderId="13" xfId="0" applyNumberFormat="1" applyFont="1" applyFill="1" applyBorder="1" applyAlignment="1">
      <alignment horizontal="center" vertical="center" wrapText="1"/>
    </xf>
    <xf numFmtId="6" fontId="7" fillId="6" borderId="14" xfId="0" applyNumberFormat="1" applyFont="1" applyFill="1" applyBorder="1" applyAlignment="1">
      <alignment horizontal="center" vertical="center"/>
    </xf>
    <xf numFmtId="9" fontId="7" fillId="6" borderId="15" xfId="0" applyNumberFormat="1" applyFont="1" applyFill="1" applyBorder="1" applyAlignment="1">
      <alignment horizontal="center" vertical="center"/>
    </xf>
    <xf numFmtId="165" fontId="15" fillId="8" borderId="16" xfId="0" applyNumberFormat="1" applyFont="1" applyFill="1" applyBorder="1" applyAlignment="1" applyProtection="1">
      <alignment horizontal="center" vertical="center"/>
    </xf>
    <xf numFmtId="164" fontId="2" fillId="0" borderId="13" xfId="0" applyNumberFormat="1" applyFont="1" applyFill="1" applyBorder="1" applyAlignment="1">
      <alignment horizontal="center" vertical="center" wrapText="1"/>
    </xf>
    <xf numFmtId="165" fontId="15" fillId="5" borderId="16" xfId="0" applyNumberFormat="1" applyFont="1" applyFill="1" applyBorder="1" applyAlignment="1" applyProtection="1">
      <alignment horizontal="center" vertical="center"/>
    </xf>
    <xf numFmtId="0" fontId="16" fillId="9" borderId="16" xfId="0" applyNumberFormat="1" applyFont="1" applyFill="1" applyBorder="1" applyAlignment="1" applyProtection="1">
      <alignment horizontal="center" vertical="center" wrapText="1"/>
    </xf>
    <xf numFmtId="165" fontId="15" fillId="7" borderId="16" xfId="0" applyNumberFormat="1" applyFont="1" applyFill="1" applyBorder="1" applyAlignment="1" applyProtection="1">
      <alignment horizontal="center" vertical="center"/>
    </xf>
    <xf numFmtId="164" fontId="10" fillId="0" borderId="13" xfId="0" applyNumberFormat="1" applyFont="1" applyFill="1" applyBorder="1" applyAlignment="1">
      <alignment horizontal="center" vertical="center" wrapText="1"/>
    </xf>
    <xf numFmtId="0" fontId="15" fillId="8" borderId="16" xfId="0" applyNumberFormat="1" applyFont="1" applyFill="1" applyBorder="1" applyAlignment="1" applyProtection="1">
      <alignment horizontal="center" vertical="center"/>
    </xf>
    <xf numFmtId="0" fontId="11" fillId="0" borderId="19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164" fontId="17" fillId="6" borderId="27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7" fillId="0" borderId="0" xfId="0" applyFont="1" applyAlignment="1">
      <alignment horizontal="center"/>
    </xf>
    <xf numFmtId="0" fontId="9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165" fontId="3" fillId="5" borderId="16" xfId="0" applyNumberFormat="1" applyFont="1" applyFill="1" applyBorder="1" applyAlignment="1" applyProtection="1">
      <alignment horizontal="center" vertical="center"/>
    </xf>
    <xf numFmtId="165" fontId="3" fillId="7" borderId="16" xfId="0" applyNumberFormat="1" applyFont="1" applyFill="1" applyBorder="1" applyAlignment="1" applyProtection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/>
    </xf>
    <xf numFmtId="0" fontId="18" fillId="6" borderId="17" xfId="0" applyFont="1" applyFill="1" applyBorder="1" applyAlignment="1">
      <alignment horizontal="center" vertical="center" wrapText="1"/>
    </xf>
    <xf numFmtId="0" fontId="18" fillId="6" borderId="18" xfId="0" applyFont="1" applyFill="1" applyBorder="1" applyAlignment="1">
      <alignment horizontal="center" vertical="center" wrapText="1"/>
    </xf>
    <xf numFmtId="0" fontId="18" fillId="6" borderId="15" xfId="0" applyFont="1" applyFill="1" applyBorder="1" applyAlignment="1">
      <alignment horizontal="center" vertical="center" wrapText="1"/>
    </xf>
    <xf numFmtId="164" fontId="2" fillId="0" borderId="0" xfId="0" applyNumberFormat="1" applyFont="1" applyAlignment="1">
      <alignment horizontal="center"/>
    </xf>
    <xf numFmtId="0" fontId="14" fillId="0" borderId="0" xfId="0" applyFont="1" applyAlignment="1">
      <alignment horizontal="center"/>
    </xf>
    <xf numFmtId="0" fontId="2" fillId="6" borderId="5" xfId="0" applyFont="1" applyFill="1" applyBorder="1" applyAlignment="1">
      <alignment horizontal="center" vertical="center" wrapText="1"/>
    </xf>
    <xf numFmtId="0" fontId="14" fillId="6" borderId="5" xfId="0" applyFont="1" applyFill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3" borderId="10" xfId="0" applyFont="1" applyFill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0" fillId="0" borderId="16" xfId="0" applyBorder="1" applyAlignment="1">
      <alignment horizontal="center"/>
    </xf>
    <xf numFmtId="0" fontId="21" fillId="0" borderId="16" xfId="0" applyFont="1" applyBorder="1" applyAlignment="1">
      <alignment horizontal="left"/>
    </xf>
    <xf numFmtId="9" fontId="0" fillId="0" borderId="16" xfId="1" applyFont="1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0" fontId="11" fillId="6" borderId="24" xfId="0" applyFont="1" applyFill="1" applyBorder="1" applyAlignment="1">
      <alignment horizontal="center" vertical="center" wrapText="1"/>
    </xf>
    <xf numFmtId="0" fontId="11" fillId="6" borderId="25" xfId="0" applyFont="1" applyFill="1" applyBorder="1" applyAlignment="1">
      <alignment horizontal="center" vertical="center" wrapText="1"/>
    </xf>
    <xf numFmtId="0" fontId="11" fillId="6" borderId="26" xfId="0" applyFont="1" applyFill="1" applyBorder="1" applyAlignment="1">
      <alignment horizontal="center" vertical="center" wrapText="1"/>
    </xf>
    <xf numFmtId="0" fontId="11" fillId="3" borderId="10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2" xfId="0" applyFont="1" applyFill="1" applyBorder="1" applyAlignment="1">
      <alignment horizontal="center" vertical="center"/>
    </xf>
    <xf numFmtId="0" fontId="11" fillId="0" borderId="17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1" fillId="6" borderId="17" xfId="0" applyFont="1" applyFill="1" applyBorder="1" applyAlignment="1">
      <alignment horizontal="center" vertical="center" wrapText="1"/>
    </xf>
    <xf numFmtId="0" fontId="11" fillId="6" borderId="18" xfId="0" applyFont="1" applyFill="1" applyBorder="1" applyAlignment="1">
      <alignment horizontal="center" vertical="center" wrapText="1"/>
    </xf>
    <xf numFmtId="0" fontId="11" fillId="6" borderId="15" xfId="0" applyFont="1" applyFill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11" fillId="0" borderId="24" xfId="0" applyFont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0" fontId="11" fillId="0" borderId="26" xfId="0" applyFont="1" applyBorder="1" applyAlignment="1">
      <alignment horizontal="center" vertical="center" wrapText="1"/>
    </xf>
    <xf numFmtId="0" fontId="11" fillId="6" borderId="19" xfId="0" applyFont="1" applyFill="1" applyBorder="1" applyAlignment="1">
      <alignment horizontal="center" vertical="center" wrapText="1"/>
    </xf>
    <xf numFmtId="0" fontId="11" fillId="6" borderId="0" xfId="0" applyFont="1" applyFill="1" applyBorder="1" applyAlignment="1">
      <alignment horizontal="center" vertical="center" wrapText="1"/>
    </xf>
    <xf numFmtId="0" fontId="11" fillId="6" borderId="20" xfId="0" applyFont="1" applyFill="1" applyBorder="1" applyAlignment="1">
      <alignment horizontal="center" vertical="center" wrapText="1"/>
    </xf>
    <xf numFmtId="0" fontId="18" fillId="6" borderId="17" xfId="0" applyFont="1" applyFill="1" applyBorder="1" applyAlignment="1">
      <alignment horizontal="center" vertical="center" wrapText="1"/>
    </xf>
    <xf numFmtId="0" fontId="18" fillId="6" borderId="18" xfId="0" applyFont="1" applyFill="1" applyBorder="1" applyAlignment="1">
      <alignment horizontal="center" vertical="center" wrapText="1"/>
    </xf>
    <xf numFmtId="0" fontId="18" fillId="6" borderId="15" xfId="0" applyFont="1" applyFill="1" applyBorder="1" applyAlignment="1">
      <alignment horizontal="center" vertical="center" wrapText="1"/>
    </xf>
    <xf numFmtId="0" fontId="11" fillId="6" borderId="21" xfId="0" applyFont="1" applyFill="1" applyBorder="1" applyAlignment="1">
      <alignment horizontal="center" vertical="center" wrapText="1"/>
    </xf>
    <xf numFmtId="0" fontId="11" fillId="6" borderId="22" xfId="0" applyFont="1" applyFill="1" applyBorder="1" applyAlignment="1">
      <alignment horizontal="center" vertical="center" wrapText="1"/>
    </xf>
    <xf numFmtId="0" fontId="11" fillId="6" borderId="23" xfId="0" applyFont="1" applyFill="1" applyBorder="1" applyAlignment="1">
      <alignment horizontal="center" vertical="center" wrapText="1"/>
    </xf>
    <xf numFmtId="0" fontId="11" fillId="0" borderId="19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6" fillId="6" borderId="17" xfId="0" applyFont="1" applyFill="1" applyBorder="1" applyAlignment="1">
      <alignment horizontal="center" vertical="center" wrapText="1"/>
    </xf>
    <xf numFmtId="0" fontId="16" fillId="6" borderId="18" xfId="0" applyFont="1" applyFill="1" applyBorder="1" applyAlignment="1">
      <alignment horizontal="center" vertical="center" wrapText="1"/>
    </xf>
    <xf numFmtId="0" fontId="16" fillId="6" borderId="15" xfId="0" applyFont="1" applyFill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 wrapText="1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69CA78-48D6-4065-AE06-6E035698EDA5}">
  <dimension ref="A1:W50"/>
  <sheetViews>
    <sheetView tabSelected="1" zoomScale="70" zoomScaleNormal="70" workbookViewId="0">
      <selection activeCell="F17" sqref="F17"/>
    </sheetView>
  </sheetViews>
  <sheetFormatPr baseColWidth="10" defaultColWidth="10.7109375" defaultRowHeight="15" x14ac:dyDescent="0.25"/>
  <cols>
    <col min="1" max="1" width="4.140625" style="51" customWidth="1"/>
    <col min="2" max="2" width="23" style="30" bestFit="1" customWidth="1"/>
    <col min="3" max="3" width="14" style="30" bestFit="1" customWidth="1"/>
    <col min="4" max="4" width="17" style="30" customWidth="1"/>
    <col min="5" max="5" width="14.140625" style="30" customWidth="1"/>
    <col min="6" max="6" width="16.5703125" style="30" customWidth="1"/>
    <col min="7" max="7" width="10.5703125" style="30" bestFit="1" customWidth="1"/>
    <col min="8" max="8" width="13.42578125" style="30" bestFit="1" customWidth="1"/>
    <col min="9" max="9" width="14.7109375" style="30" customWidth="1"/>
    <col min="10" max="20" width="10.7109375" style="30"/>
    <col min="21" max="21" width="7.85546875" style="30" bestFit="1" customWidth="1"/>
    <col min="22" max="16384" width="10.7109375" style="30"/>
  </cols>
  <sheetData>
    <row r="1" spans="1:23" ht="15.75" x14ac:dyDescent="0.25">
      <c r="B1" s="59"/>
      <c r="C1" s="29"/>
      <c r="D1" s="29"/>
      <c r="E1" s="29"/>
      <c r="F1" s="29"/>
      <c r="G1" s="29"/>
      <c r="H1" s="61" t="s">
        <v>0</v>
      </c>
      <c r="I1" s="61"/>
      <c r="J1" s="61"/>
      <c r="K1" s="61"/>
      <c r="L1" s="61"/>
      <c r="M1" s="61"/>
      <c r="N1" s="61"/>
      <c r="O1" s="61"/>
      <c r="P1" s="61"/>
      <c r="Q1" s="61"/>
    </row>
    <row r="2" spans="1:23" ht="15.75" x14ac:dyDescent="0.25">
      <c r="B2" s="60"/>
      <c r="C2" s="29"/>
      <c r="D2" s="29"/>
      <c r="E2" s="29"/>
      <c r="F2" s="29"/>
      <c r="G2" s="29"/>
      <c r="H2" s="61"/>
      <c r="I2" s="61"/>
      <c r="J2" s="61"/>
      <c r="K2" s="61"/>
      <c r="L2" s="61"/>
      <c r="M2" s="61"/>
      <c r="N2" s="61"/>
      <c r="O2" s="61"/>
      <c r="P2" s="61"/>
      <c r="Q2" s="61"/>
    </row>
    <row r="3" spans="1:23" ht="15.75" x14ac:dyDescent="0.25">
      <c r="B3" s="60"/>
      <c r="C3" s="29"/>
      <c r="D3" s="29"/>
      <c r="E3" s="29"/>
      <c r="F3" s="29"/>
      <c r="G3" s="29"/>
      <c r="H3" s="61"/>
      <c r="I3" s="61"/>
      <c r="J3" s="61"/>
      <c r="K3" s="61"/>
      <c r="L3" s="61"/>
      <c r="M3" s="61"/>
      <c r="N3" s="61"/>
      <c r="O3" s="61"/>
      <c r="P3" s="61"/>
      <c r="Q3" s="61"/>
    </row>
    <row r="4" spans="1:23" ht="15.75" x14ac:dyDescent="0.25">
      <c r="B4" s="29"/>
      <c r="C4" s="29"/>
      <c r="D4" s="29"/>
      <c r="G4" s="56" t="s">
        <v>48</v>
      </c>
      <c r="H4" s="56" t="s">
        <v>46</v>
      </c>
      <c r="I4" s="56" t="s">
        <v>47</v>
      </c>
      <c r="J4" s="1"/>
      <c r="K4" s="1"/>
      <c r="L4" s="1"/>
      <c r="M4" s="1"/>
      <c r="N4" s="1"/>
      <c r="O4" s="1"/>
      <c r="P4" s="1"/>
      <c r="Q4" s="2"/>
    </row>
    <row r="5" spans="1:23" ht="15.75" x14ac:dyDescent="0.25">
      <c r="B5" s="29" t="s">
        <v>43</v>
      </c>
      <c r="C5" s="31"/>
      <c r="D5" s="29"/>
      <c r="G5" s="57">
        <v>1</v>
      </c>
      <c r="H5" s="56">
        <f>COUNTIF($A$11:$A$45,G5)</f>
        <v>14</v>
      </c>
      <c r="I5" s="58">
        <f>COUNTIF($A$11:$A$45,G5)/COUNTA($A$11:$A$45)</f>
        <v>0.4</v>
      </c>
      <c r="J5" s="104"/>
      <c r="K5" s="104"/>
      <c r="L5" s="104"/>
      <c r="M5" s="1"/>
      <c r="P5" s="1"/>
      <c r="Q5" s="2"/>
    </row>
    <row r="6" spans="1:23" ht="15.75" x14ac:dyDescent="0.25">
      <c r="B6" s="29"/>
      <c r="C6" s="31"/>
      <c r="D6" s="29"/>
      <c r="G6" s="57">
        <v>0.5</v>
      </c>
      <c r="H6" s="56">
        <f t="shared" ref="H6:H7" si="0">COUNTIF($A$11:$A$45,G6)</f>
        <v>18</v>
      </c>
      <c r="I6" s="58">
        <f t="shared" ref="I6:I7" si="1">COUNTIF($A$11:$A$45,G6)/COUNTA($A$11:$A$45)</f>
        <v>0.51428571428571423</v>
      </c>
      <c r="J6" s="55"/>
      <c r="K6" s="55"/>
      <c r="L6" s="55"/>
      <c r="M6" s="1"/>
      <c r="P6" s="1"/>
      <c r="Q6" s="2"/>
    </row>
    <row r="7" spans="1:23" x14ac:dyDescent="0.25">
      <c r="C7" s="105"/>
      <c r="D7" s="105"/>
      <c r="G7" s="57">
        <v>0</v>
      </c>
      <c r="H7" s="56">
        <f t="shared" si="0"/>
        <v>3</v>
      </c>
      <c r="I7" s="58">
        <f t="shared" si="1"/>
        <v>8.5714285714285715E-2</v>
      </c>
    </row>
    <row r="8" spans="1:23" ht="15.75" thickBot="1" x14ac:dyDescent="0.3"/>
    <row r="9" spans="1:23" ht="16.5" thickBot="1" x14ac:dyDescent="0.3">
      <c r="A9" s="52"/>
      <c r="B9" s="32" t="s">
        <v>1</v>
      </c>
      <c r="C9" s="33"/>
      <c r="D9" s="3"/>
      <c r="E9" s="3"/>
      <c r="F9" s="3"/>
      <c r="G9" s="4"/>
      <c r="H9" s="4"/>
      <c r="I9" s="4"/>
      <c r="J9" s="62"/>
      <c r="K9" s="63"/>
      <c r="L9" s="64"/>
      <c r="M9" s="62"/>
      <c r="N9" s="63"/>
      <c r="O9" s="64"/>
      <c r="P9" s="62"/>
      <c r="Q9" s="63"/>
      <c r="R9" s="64"/>
    </row>
    <row r="10" spans="1:23" ht="38.25" x14ac:dyDescent="0.25">
      <c r="A10" s="53"/>
      <c r="B10" s="5"/>
      <c r="C10" s="6" t="s">
        <v>2</v>
      </c>
      <c r="D10" s="7" t="s">
        <v>44</v>
      </c>
      <c r="E10" s="7" t="s">
        <v>3</v>
      </c>
      <c r="F10" s="8" t="s">
        <v>4</v>
      </c>
      <c r="G10" s="9" t="s">
        <v>5</v>
      </c>
      <c r="H10" s="10" t="s">
        <v>41</v>
      </c>
      <c r="I10" s="9" t="s">
        <v>42</v>
      </c>
      <c r="J10" s="68" t="s">
        <v>6</v>
      </c>
      <c r="K10" s="69"/>
      <c r="L10" s="69"/>
      <c r="M10" s="69"/>
      <c r="N10" s="69"/>
      <c r="O10" s="69"/>
      <c r="P10" s="69"/>
      <c r="Q10" s="69"/>
      <c r="R10" s="70"/>
    </row>
    <row r="11" spans="1:23" ht="19.5" x14ac:dyDescent="0.25">
      <c r="A11" s="54">
        <f>IF(AND($C11&gt;$F11*0.9,$C11&lt;$F11*1.1),0,IF(OR($C11&lt;$H11,$C11&gt;$I11),1,0.5))</f>
        <v>1</v>
      </c>
      <c r="B11" s="11" t="s">
        <v>45</v>
      </c>
      <c r="C11" s="12">
        <f>C12+C20+C25+C26+C27+C28+C33+C41+C42+C45</f>
        <v>10820</v>
      </c>
      <c r="D11" s="13">
        <f t="shared" ref="D11:D37" si="2">C11-F11</f>
        <v>3370</v>
      </c>
      <c r="E11" s="14"/>
      <c r="F11" s="34">
        <f>F12+F20+F25+F26+F27+F28+F33+F37+F41+F42+F45</f>
        <v>7450</v>
      </c>
      <c r="G11" s="15"/>
      <c r="H11" s="34">
        <f>SUM(H12,H20,H25,H26,H27,H28,H33,H37,H41,H42,H45)</f>
        <v>1070</v>
      </c>
      <c r="I11" s="35">
        <f>SUM(I12,I20,I25,I26,I27,I28,I33,I37,I41,I42,I45)</f>
        <v>9500</v>
      </c>
      <c r="J11" s="71"/>
      <c r="K11" s="72"/>
      <c r="L11" s="72"/>
      <c r="M11" s="72"/>
      <c r="N11" s="72"/>
      <c r="O11" s="72"/>
      <c r="P11" s="72"/>
      <c r="Q11" s="72"/>
      <c r="R11" s="73"/>
    </row>
    <row r="12" spans="1:23" x14ac:dyDescent="0.25">
      <c r="A12" s="54">
        <f t="shared" ref="A12:A45" si="3">IF(AND($C12&gt;$F12*0.9,$C12&lt;$F12*1.1),0,IF(OR($C12&lt;$H12,$C12&gt;$I12),1,0.5))</f>
        <v>1</v>
      </c>
      <c r="B12" s="49" t="s">
        <v>7</v>
      </c>
      <c r="C12" s="16">
        <f>C13+C14+C15+C16+C17+C18+C19</f>
        <v>2600</v>
      </c>
      <c r="D12" s="17">
        <f t="shared" si="2"/>
        <v>850</v>
      </c>
      <c r="E12" s="18">
        <f>C12/$C$11</f>
        <v>0.24029574861367836</v>
      </c>
      <c r="F12" s="19">
        <f>SUM(F13:F19)</f>
        <v>1750</v>
      </c>
      <c r="G12" s="18">
        <v>0.25862068965517243</v>
      </c>
      <c r="H12" s="19">
        <f>SUM(H13:H19)</f>
        <v>140</v>
      </c>
      <c r="I12" s="19">
        <f>SUM(I13:I19)</f>
        <v>2100</v>
      </c>
      <c r="J12" s="74"/>
      <c r="K12" s="75"/>
      <c r="L12" s="75"/>
      <c r="M12" s="75"/>
      <c r="N12" s="75"/>
      <c r="O12" s="75"/>
      <c r="P12" s="75"/>
      <c r="Q12" s="75"/>
      <c r="R12" s="76"/>
    </row>
    <row r="13" spans="1:23" x14ac:dyDescent="0.25">
      <c r="A13" s="54">
        <f t="shared" si="3"/>
        <v>0.5</v>
      </c>
      <c r="B13" s="36" t="s">
        <v>8</v>
      </c>
      <c r="C13" s="20">
        <v>150</v>
      </c>
      <c r="D13" s="13">
        <f t="shared" si="2"/>
        <v>-100</v>
      </c>
      <c r="E13" s="15">
        <f>C13/$C$11</f>
        <v>1.3863216266173753E-2</v>
      </c>
      <c r="F13" s="21">
        <v>250</v>
      </c>
      <c r="G13" s="15">
        <f t="shared" ref="G13:G19" si="4">F13/$F$11</f>
        <v>3.3557046979865772E-2</v>
      </c>
      <c r="H13" s="22">
        <v>20</v>
      </c>
      <c r="I13" s="23">
        <v>300</v>
      </c>
      <c r="J13" s="26"/>
      <c r="K13" s="27"/>
      <c r="L13" s="27"/>
      <c r="M13" s="27"/>
      <c r="N13" s="27"/>
      <c r="O13" s="27"/>
      <c r="P13" s="27"/>
      <c r="Q13" s="27"/>
      <c r="R13" s="37"/>
    </row>
    <row r="14" spans="1:23" x14ac:dyDescent="0.25">
      <c r="A14" s="54">
        <f t="shared" si="3"/>
        <v>0.5</v>
      </c>
      <c r="B14" s="36" t="s">
        <v>9</v>
      </c>
      <c r="C14" s="20">
        <v>200</v>
      </c>
      <c r="D14" s="13">
        <f t="shared" si="2"/>
        <v>-50</v>
      </c>
      <c r="E14" s="15">
        <f t="shared" ref="E14:E45" si="5">C14/$C$11</f>
        <v>1.8484288354898338E-2</v>
      </c>
      <c r="F14" s="21">
        <v>250</v>
      </c>
      <c r="G14" s="15">
        <f t="shared" si="4"/>
        <v>3.3557046979865772E-2</v>
      </c>
      <c r="H14" s="22">
        <v>20</v>
      </c>
      <c r="I14" s="23">
        <v>300</v>
      </c>
      <c r="J14" s="38"/>
      <c r="K14" s="39"/>
      <c r="L14" s="39"/>
      <c r="M14" s="39"/>
      <c r="N14" s="39"/>
      <c r="O14" s="39"/>
      <c r="P14" s="39"/>
      <c r="Q14" s="39"/>
      <c r="R14" s="40"/>
    </row>
    <row r="15" spans="1:23" x14ac:dyDescent="0.25">
      <c r="A15" s="54">
        <f t="shared" si="3"/>
        <v>1</v>
      </c>
      <c r="B15" s="36" t="s">
        <v>10</v>
      </c>
      <c r="C15" s="20">
        <v>500</v>
      </c>
      <c r="D15" s="13">
        <f t="shared" si="2"/>
        <v>250</v>
      </c>
      <c r="E15" s="15">
        <f t="shared" si="5"/>
        <v>4.6210720887245843E-2</v>
      </c>
      <c r="F15" s="21">
        <v>250</v>
      </c>
      <c r="G15" s="15">
        <f t="shared" si="4"/>
        <v>3.3557046979865772E-2</v>
      </c>
      <c r="H15" s="22">
        <v>20</v>
      </c>
      <c r="I15" s="23">
        <v>300</v>
      </c>
      <c r="J15" s="77"/>
      <c r="K15" s="78"/>
      <c r="L15" s="78"/>
      <c r="M15" s="78"/>
      <c r="N15" s="78"/>
      <c r="O15" s="78"/>
      <c r="P15" s="78"/>
      <c r="Q15" s="78"/>
      <c r="R15" s="79"/>
      <c r="U15" s="56" t="s">
        <v>48</v>
      </c>
      <c r="V15" s="56" t="s">
        <v>46</v>
      </c>
      <c r="W15" s="56" t="s">
        <v>47</v>
      </c>
    </row>
    <row r="16" spans="1:23" x14ac:dyDescent="0.25">
      <c r="A16" s="54">
        <f t="shared" si="3"/>
        <v>0.5</v>
      </c>
      <c r="B16" s="36" t="s">
        <v>11</v>
      </c>
      <c r="C16" s="20">
        <v>50</v>
      </c>
      <c r="D16" s="13">
        <f t="shared" si="2"/>
        <v>-200</v>
      </c>
      <c r="E16" s="15">
        <f t="shared" si="5"/>
        <v>4.6210720887245845E-3</v>
      </c>
      <c r="F16" s="21">
        <v>250</v>
      </c>
      <c r="G16" s="15">
        <f t="shared" si="4"/>
        <v>3.3557046979865772E-2</v>
      </c>
      <c r="H16" s="22">
        <v>20</v>
      </c>
      <c r="I16" s="23">
        <v>300</v>
      </c>
      <c r="J16" s="80"/>
      <c r="K16" s="81"/>
      <c r="L16" s="81"/>
      <c r="M16" s="81"/>
      <c r="N16" s="81"/>
      <c r="O16" s="81"/>
      <c r="P16" s="81"/>
      <c r="Q16" s="81"/>
      <c r="R16" s="82"/>
      <c r="U16" s="57">
        <v>1</v>
      </c>
      <c r="V16" s="56">
        <f>COUNTIF($A$11:$A$45,U16)</f>
        <v>14</v>
      </c>
      <c r="W16" s="58">
        <f>COUNTIF($A$11:$A$45,U16)/COUNTA($A$11:$A$45)</f>
        <v>0.4</v>
      </c>
    </row>
    <row r="17" spans="1:23" x14ac:dyDescent="0.25">
      <c r="A17" s="54">
        <f t="shared" si="3"/>
        <v>1</v>
      </c>
      <c r="B17" s="36" t="s">
        <v>12</v>
      </c>
      <c r="C17" s="20">
        <v>1000</v>
      </c>
      <c r="D17" s="13">
        <f t="shared" si="2"/>
        <v>750</v>
      </c>
      <c r="E17" s="15">
        <f t="shared" si="5"/>
        <v>9.2421441774491686E-2</v>
      </c>
      <c r="F17" s="21">
        <v>250</v>
      </c>
      <c r="G17" s="15">
        <f t="shared" si="4"/>
        <v>3.3557046979865772E-2</v>
      </c>
      <c r="H17" s="22">
        <v>20</v>
      </c>
      <c r="I17" s="23">
        <v>300</v>
      </c>
      <c r="J17" s="80"/>
      <c r="K17" s="81"/>
      <c r="L17" s="81"/>
      <c r="M17" s="81"/>
      <c r="N17" s="81"/>
      <c r="O17" s="81"/>
      <c r="P17" s="81"/>
      <c r="Q17" s="81"/>
      <c r="R17" s="82"/>
      <c r="U17" s="57">
        <v>0.5</v>
      </c>
      <c r="V17" s="56">
        <f t="shared" ref="V17:V18" si="6">COUNTIF($A$11:$A$45,U17)</f>
        <v>18</v>
      </c>
      <c r="W17" s="58">
        <f t="shared" ref="W17:W18" si="7">COUNTIF($A$11:$A$45,U17)/COUNTA($A$11:$A$45)</f>
        <v>0.51428571428571423</v>
      </c>
    </row>
    <row r="18" spans="1:23" x14ac:dyDescent="0.25">
      <c r="A18" s="54">
        <f t="shared" si="3"/>
        <v>1</v>
      </c>
      <c r="B18" s="36" t="s">
        <v>13</v>
      </c>
      <c r="C18" s="20">
        <v>600</v>
      </c>
      <c r="D18" s="13">
        <f t="shared" si="2"/>
        <v>350</v>
      </c>
      <c r="E18" s="15">
        <f t="shared" si="5"/>
        <v>5.545286506469501E-2</v>
      </c>
      <c r="F18" s="21">
        <v>250</v>
      </c>
      <c r="G18" s="15">
        <f t="shared" si="4"/>
        <v>3.3557046979865772E-2</v>
      </c>
      <c r="H18" s="22">
        <v>20</v>
      </c>
      <c r="I18" s="23">
        <v>300</v>
      </c>
      <c r="J18" s="83"/>
      <c r="K18" s="84"/>
      <c r="L18" s="84"/>
      <c r="M18" s="84"/>
      <c r="N18" s="84"/>
      <c r="O18" s="84"/>
      <c r="P18" s="84"/>
      <c r="Q18" s="84"/>
      <c r="R18" s="85"/>
      <c r="U18" s="57">
        <v>0</v>
      </c>
      <c r="V18" s="56">
        <f t="shared" si="6"/>
        <v>3</v>
      </c>
      <c r="W18" s="58">
        <f t="shared" si="7"/>
        <v>8.5714285714285715E-2</v>
      </c>
    </row>
    <row r="19" spans="1:23" x14ac:dyDescent="0.25">
      <c r="A19" s="54">
        <f t="shared" si="3"/>
        <v>0.5</v>
      </c>
      <c r="B19" s="36" t="s">
        <v>14</v>
      </c>
      <c r="C19" s="20">
        <v>100</v>
      </c>
      <c r="D19" s="13">
        <f t="shared" si="2"/>
        <v>-150</v>
      </c>
      <c r="E19" s="15">
        <f t="shared" si="5"/>
        <v>9.242144177449169E-3</v>
      </c>
      <c r="F19" s="21">
        <v>250</v>
      </c>
      <c r="G19" s="15">
        <f t="shared" si="4"/>
        <v>3.3557046979865772E-2</v>
      </c>
      <c r="H19" s="22">
        <v>20</v>
      </c>
      <c r="I19" s="23">
        <v>300</v>
      </c>
      <c r="J19" s="77"/>
      <c r="K19" s="78"/>
      <c r="L19" s="78"/>
      <c r="M19" s="78"/>
      <c r="N19" s="78"/>
      <c r="O19" s="78"/>
      <c r="P19" s="78"/>
      <c r="Q19" s="78"/>
      <c r="R19" s="79"/>
    </row>
    <row r="20" spans="1:23" x14ac:dyDescent="0.25">
      <c r="A20" s="54">
        <f t="shared" si="3"/>
        <v>1</v>
      </c>
      <c r="B20" s="49" t="s">
        <v>15</v>
      </c>
      <c r="C20" s="16">
        <f>C21+C22+C23+C24</f>
        <v>1750</v>
      </c>
      <c r="D20" s="17">
        <f t="shared" si="2"/>
        <v>750</v>
      </c>
      <c r="E20" s="18">
        <f t="shared" si="5"/>
        <v>0.16173752310536044</v>
      </c>
      <c r="F20" s="19">
        <f>SUM(F21:F24)</f>
        <v>1000</v>
      </c>
      <c r="G20" s="18">
        <f t="shared" ref="G20:G45" si="8">F20/$F$11</f>
        <v>0.13422818791946309</v>
      </c>
      <c r="H20" s="19">
        <f>SUM(H21:H24)</f>
        <v>80</v>
      </c>
      <c r="I20" s="19">
        <f>SUM(I21:I24)</f>
        <v>1200</v>
      </c>
      <c r="J20" s="86"/>
      <c r="K20" s="87"/>
      <c r="L20" s="87"/>
      <c r="M20" s="87"/>
      <c r="N20" s="87"/>
      <c r="O20" s="87"/>
      <c r="P20" s="87"/>
      <c r="Q20" s="87"/>
      <c r="R20" s="88"/>
    </row>
    <row r="21" spans="1:23" x14ac:dyDescent="0.25">
      <c r="A21" s="54">
        <f t="shared" si="3"/>
        <v>0.5</v>
      </c>
      <c r="B21" s="36" t="s">
        <v>16</v>
      </c>
      <c r="C21" s="24">
        <v>150</v>
      </c>
      <c r="D21" s="13">
        <f t="shared" si="2"/>
        <v>-100</v>
      </c>
      <c r="E21" s="15">
        <f t="shared" si="5"/>
        <v>1.3863216266173753E-2</v>
      </c>
      <c r="F21" s="21">
        <v>250</v>
      </c>
      <c r="G21" s="15">
        <f>F21/$F$11</f>
        <v>3.3557046979865772E-2</v>
      </c>
      <c r="H21" s="22">
        <v>20</v>
      </c>
      <c r="I21" s="23">
        <v>300</v>
      </c>
      <c r="J21" s="83"/>
      <c r="K21" s="84"/>
      <c r="L21" s="84"/>
      <c r="M21" s="84"/>
      <c r="N21" s="84"/>
      <c r="O21" s="84"/>
      <c r="P21" s="84"/>
      <c r="Q21" s="84"/>
      <c r="R21" s="85"/>
    </row>
    <row r="22" spans="1:23" x14ac:dyDescent="0.25">
      <c r="A22" s="54">
        <f t="shared" si="3"/>
        <v>0</v>
      </c>
      <c r="B22" s="36" t="s">
        <v>17</v>
      </c>
      <c r="C22" s="20">
        <v>250</v>
      </c>
      <c r="D22" s="13">
        <f t="shared" si="2"/>
        <v>0</v>
      </c>
      <c r="E22" s="15">
        <f t="shared" si="5"/>
        <v>2.3105360443622922E-2</v>
      </c>
      <c r="F22" s="21">
        <v>250</v>
      </c>
      <c r="G22" s="15">
        <f>F22/$F$11</f>
        <v>3.3557046979865772E-2</v>
      </c>
      <c r="H22" s="22">
        <v>20</v>
      </c>
      <c r="I22" s="23">
        <v>300</v>
      </c>
      <c r="J22" s="77"/>
      <c r="K22" s="78"/>
      <c r="L22" s="78"/>
      <c r="M22" s="78"/>
      <c r="N22" s="78"/>
      <c r="O22" s="78"/>
      <c r="P22" s="78"/>
      <c r="Q22" s="78"/>
      <c r="R22" s="79"/>
    </row>
    <row r="23" spans="1:23" x14ac:dyDescent="0.25">
      <c r="A23" s="54">
        <f t="shared" si="3"/>
        <v>1</v>
      </c>
      <c r="B23" s="36" t="s">
        <v>18</v>
      </c>
      <c r="C23" s="20">
        <v>350</v>
      </c>
      <c r="D23" s="13">
        <f t="shared" si="2"/>
        <v>100</v>
      </c>
      <c r="E23" s="15">
        <f t="shared" si="5"/>
        <v>3.2347504621072089E-2</v>
      </c>
      <c r="F23" s="21">
        <v>250</v>
      </c>
      <c r="G23" s="15">
        <f>F23/$F$11</f>
        <v>3.3557046979865772E-2</v>
      </c>
      <c r="H23" s="22">
        <v>20</v>
      </c>
      <c r="I23" s="23">
        <v>300</v>
      </c>
      <c r="J23" s="83"/>
      <c r="K23" s="84"/>
      <c r="L23" s="84"/>
      <c r="M23" s="84"/>
      <c r="N23" s="84"/>
      <c r="O23" s="84"/>
      <c r="P23" s="84"/>
      <c r="Q23" s="84"/>
      <c r="R23" s="85"/>
    </row>
    <row r="24" spans="1:23" x14ac:dyDescent="0.25">
      <c r="A24" s="54">
        <f t="shared" si="3"/>
        <v>1</v>
      </c>
      <c r="B24" s="36" t="s">
        <v>19</v>
      </c>
      <c r="C24" s="20">
        <v>1000</v>
      </c>
      <c r="D24" s="13">
        <f t="shared" si="2"/>
        <v>750</v>
      </c>
      <c r="E24" s="15">
        <f t="shared" si="5"/>
        <v>9.2421441774491686E-2</v>
      </c>
      <c r="F24" s="21">
        <v>250</v>
      </c>
      <c r="G24" s="15">
        <f>F24/$F$11</f>
        <v>3.3557046979865772E-2</v>
      </c>
      <c r="H24" s="22">
        <v>20</v>
      </c>
      <c r="I24" s="23">
        <v>300</v>
      </c>
      <c r="J24" s="77"/>
      <c r="K24" s="78"/>
      <c r="L24" s="78"/>
      <c r="M24" s="78"/>
      <c r="N24" s="78"/>
      <c r="O24" s="78"/>
      <c r="P24" s="78"/>
      <c r="Q24" s="78"/>
      <c r="R24" s="79"/>
    </row>
    <row r="25" spans="1:23" x14ac:dyDescent="0.25">
      <c r="A25" s="54">
        <f t="shared" si="3"/>
        <v>1</v>
      </c>
      <c r="B25" s="49" t="s">
        <v>20</v>
      </c>
      <c r="C25" s="16">
        <v>1000</v>
      </c>
      <c r="D25" s="17">
        <f t="shared" si="2"/>
        <v>750</v>
      </c>
      <c r="E25" s="18">
        <f t="shared" si="5"/>
        <v>9.2421441774491686E-2</v>
      </c>
      <c r="F25" s="19">
        <v>250</v>
      </c>
      <c r="G25" s="18">
        <f t="shared" si="8"/>
        <v>3.3557046979865772E-2</v>
      </c>
      <c r="H25" s="25">
        <v>20</v>
      </c>
      <c r="I25" s="19">
        <v>300</v>
      </c>
      <c r="J25" s="65"/>
      <c r="K25" s="66"/>
      <c r="L25" s="66"/>
      <c r="M25" s="66"/>
      <c r="N25" s="66"/>
      <c r="O25" s="66"/>
      <c r="P25" s="66"/>
      <c r="Q25" s="66"/>
      <c r="R25" s="67"/>
    </row>
    <row r="26" spans="1:23" x14ac:dyDescent="0.25">
      <c r="A26" s="54">
        <f t="shared" si="3"/>
        <v>1</v>
      </c>
      <c r="B26" s="49" t="s">
        <v>21</v>
      </c>
      <c r="C26" s="16">
        <v>500</v>
      </c>
      <c r="D26" s="17">
        <f t="shared" si="2"/>
        <v>250</v>
      </c>
      <c r="E26" s="18">
        <f t="shared" si="5"/>
        <v>4.6210720887245843E-2</v>
      </c>
      <c r="F26" s="19">
        <v>250</v>
      </c>
      <c r="G26" s="18">
        <f t="shared" si="8"/>
        <v>3.3557046979865772E-2</v>
      </c>
      <c r="H26" s="25">
        <v>20</v>
      </c>
      <c r="I26" s="19">
        <v>300</v>
      </c>
      <c r="J26" s="74"/>
      <c r="K26" s="75"/>
      <c r="L26" s="75"/>
      <c r="M26" s="75"/>
      <c r="N26" s="75"/>
      <c r="O26" s="75"/>
      <c r="P26" s="75"/>
      <c r="Q26" s="75"/>
      <c r="R26" s="76"/>
    </row>
    <row r="27" spans="1:23" x14ac:dyDescent="0.25">
      <c r="A27" s="54">
        <f t="shared" si="3"/>
        <v>0.5</v>
      </c>
      <c r="B27" s="49" t="s">
        <v>22</v>
      </c>
      <c r="C27" s="16">
        <v>50</v>
      </c>
      <c r="D27" s="17">
        <f t="shared" si="2"/>
        <v>-200</v>
      </c>
      <c r="E27" s="18">
        <f t="shared" si="5"/>
        <v>4.6210720887245845E-3</v>
      </c>
      <c r="F27" s="19">
        <v>250</v>
      </c>
      <c r="G27" s="18">
        <f t="shared" si="8"/>
        <v>3.3557046979865772E-2</v>
      </c>
      <c r="H27" s="25">
        <v>20</v>
      </c>
      <c r="I27" s="19">
        <v>300</v>
      </c>
      <c r="J27" s="74"/>
      <c r="K27" s="75"/>
      <c r="L27" s="75"/>
      <c r="M27" s="75"/>
      <c r="N27" s="75"/>
      <c r="O27" s="75"/>
      <c r="P27" s="75"/>
      <c r="Q27" s="75"/>
      <c r="R27" s="76"/>
    </row>
    <row r="28" spans="1:23" x14ac:dyDescent="0.25">
      <c r="A28" s="54">
        <f t="shared" si="3"/>
        <v>0.5</v>
      </c>
      <c r="B28" s="49" t="s">
        <v>23</v>
      </c>
      <c r="C28" s="16">
        <f>C29+C30+C31+C32</f>
        <v>1100</v>
      </c>
      <c r="D28" s="17">
        <f t="shared" si="2"/>
        <v>100</v>
      </c>
      <c r="E28" s="18">
        <f t="shared" si="5"/>
        <v>0.10166358595194085</v>
      </c>
      <c r="F28" s="19">
        <f>SUM(F29:F32)</f>
        <v>1000</v>
      </c>
      <c r="G28" s="18">
        <f t="shared" si="8"/>
        <v>0.13422818791946309</v>
      </c>
      <c r="H28" s="19">
        <f>SUM(H29:H32)</f>
        <v>80</v>
      </c>
      <c r="I28" s="19">
        <f>SUM(I29:I32)</f>
        <v>1200</v>
      </c>
      <c r="J28" s="92"/>
      <c r="K28" s="93"/>
      <c r="L28" s="93"/>
      <c r="M28" s="93"/>
      <c r="N28" s="93"/>
      <c r="O28" s="93"/>
      <c r="P28" s="93"/>
      <c r="Q28" s="93"/>
      <c r="R28" s="94"/>
    </row>
    <row r="29" spans="1:23" x14ac:dyDescent="0.25">
      <c r="A29" s="54">
        <f t="shared" si="3"/>
        <v>0</v>
      </c>
      <c r="B29" s="41" t="s">
        <v>24</v>
      </c>
      <c r="C29" s="20">
        <v>250</v>
      </c>
      <c r="D29" s="13">
        <f t="shared" si="2"/>
        <v>0</v>
      </c>
      <c r="E29" s="15">
        <f t="shared" si="5"/>
        <v>2.3105360443622922E-2</v>
      </c>
      <c r="F29" s="21">
        <v>250</v>
      </c>
      <c r="G29" s="15">
        <f>F29/$F$11</f>
        <v>3.3557046979865772E-2</v>
      </c>
      <c r="H29" s="22">
        <v>20</v>
      </c>
      <c r="I29" s="23">
        <v>300</v>
      </c>
      <c r="J29" s="95"/>
      <c r="K29" s="96"/>
      <c r="L29" s="96"/>
      <c r="M29" s="96"/>
      <c r="N29" s="96"/>
      <c r="O29" s="96"/>
      <c r="P29" s="96"/>
      <c r="Q29" s="96"/>
      <c r="R29" s="97"/>
    </row>
    <row r="30" spans="1:23" x14ac:dyDescent="0.25">
      <c r="A30" s="54">
        <f t="shared" si="3"/>
        <v>0.5</v>
      </c>
      <c r="B30" s="41" t="s">
        <v>25</v>
      </c>
      <c r="C30" s="20">
        <v>300</v>
      </c>
      <c r="D30" s="13">
        <f t="shared" si="2"/>
        <v>50</v>
      </c>
      <c r="E30" s="15">
        <f t="shared" si="5"/>
        <v>2.7726432532347505E-2</v>
      </c>
      <c r="F30" s="21">
        <v>250</v>
      </c>
      <c r="G30" s="15">
        <f>F30/$F$11</f>
        <v>3.3557046979865772E-2</v>
      </c>
      <c r="H30" s="22">
        <v>20</v>
      </c>
      <c r="I30" s="23">
        <v>300</v>
      </c>
      <c r="J30" s="95"/>
      <c r="K30" s="96"/>
      <c r="L30" s="96"/>
      <c r="M30" s="96"/>
      <c r="N30" s="96"/>
      <c r="O30" s="96"/>
      <c r="P30" s="96"/>
      <c r="Q30" s="96"/>
      <c r="R30" s="97"/>
    </row>
    <row r="31" spans="1:23" x14ac:dyDescent="0.25">
      <c r="A31" s="54">
        <f t="shared" si="3"/>
        <v>1</v>
      </c>
      <c r="B31" s="41" t="s">
        <v>26</v>
      </c>
      <c r="C31" s="20">
        <v>500</v>
      </c>
      <c r="D31" s="13">
        <f t="shared" si="2"/>
        <v>250</v>
      </c>
      <c r="E31" s="15">
        <f t="shared" si="5"/>
        <v>4.6210720887245843E-2</v>
      </c>
      <c r="F31" s="21">
        <v>250</v>
      </c>
      <c r="G31" s="15">
        <f>F31/$F$11</f>
        <v>3.3557046979865772E-2</v>
      </c>
      <c r="H31" s="22">
        <v>20</v>
      </c>
      <c r="I31" s="23">
        <v>300</v>
      </c>
      <c r="J31" s="95"/>
      <c r="K31" s="96"/>
      <c r="L31" s="96"/>
      <c r="M31" s="96"/>
      <c r="N31" s="96"/>
      <c r="O31" s="96"/>
      <c r="P31" s="96"/>
      <c r="Q31" s="96"/>
      <c r="R31" s="97"/>
    </row>
    <row r="32" spans="1:23" x14ac:dyDescent="0.25">
      <c r="A32" s="54">
        <f t="shared" si="3"/>
        <v>0.5</v>
      </c>
      <c r="B32" s="41" t="s">
        <v>27</v>
      </c>
      <c r="C32" s="20">
        <v>50</v>
      </c>
      <c r="D32" s="13">
        <f t="shared" si="2"/>
        <v>-200</v>
      </c>
      <c r="E32" s="15">
        <f t="shared" si="5"/>
        <v>4.6210720887245845E-3</v>
      </c>
      <c r="F32" s="21">
        <v>250</v>
      </c>
      <c r="G32" s="15">
        <f>F32/$F$11</f>
        <v>3.3557046979865772E-2</v>
      </c>
      <c r="H32" s="22">
        <v>20</v>
      </c>
      <c r="I32" s="23">
        <v>300</v>
      </c>
      <c r="J32" s="95"/>
      <c r="K32" s="96"/>
      <c r="L32" s="96"/>
      <c r="M32" s="96"/>
      <c r="N32" s="96"/>
      <c r="O32" s="96"/>
      <c r="P32" s="96"/>
      <c r="Q32" s="96"/>
      <c r="R32" s="97"/>
    </row>
    <row r="33" spans="1:18" x14ac:dyDescent="0.25">
      <c r="A33" s="54">
        <f t="shared" si="3"/>
        <v>0.5</v>
      </c>
      <c r="B33" s="50" t="s">
        <v>28</v>
      </c>
      <c r="C33" s="16">
        <f>C34+C35+C36</f>
        <v>370</v>
      </c>
      <c r="D33" s="17">
        <f t="shared" si="2"/>
        <v>-380</v>
      </c>
      <c r="E33" s="18">
        <f t="shared" si="5"/>
        <v>3.4195933456561925E-2</v>
      </c>
      <c r="F33" s="19">
        <f>SUM(F34:F36)</f>
        <v>750</v>
      </c>
      <c r="G33" s="18">
        <f t="shared" si="8"/>
        <v>0.10067114093959731</v>
      </c>
      <c r="H33" s="19">
        <f>SUM(H34:H36)</f>
        <v>60</v>
      </c>
      <c r="I33" s="19">
        <f>SUM(I34:I36)</f>
        <v>900</v>
      </c>
      <c r="J33" s="86"/>
      <c r="K33" s="87"/>
      <c r="L33" s="87"/>
      <c r="M33" s="87"/>
      <c r="N33" s="87"/>
      <c r="O33" s="87"/>
      <c r="P33" s="87"/>
      <c r="Q33" s="87"/>
      <c r="R33" s="88"/>
    </row>
    <row r="34" spans="1:18" x14ac:dyDescent="0.25">
      <c r="A34" s="54">
        <f t="shared" si="3"/>
        <v>0.5</v>
      </c>
      <c r="B34" s="36" t="s">
        <v>29</v>
      </c>
      <c r="C34" s="20">
        <v>150</v>
      </c>
      <c r="D34" s="13">
        <f t="shared" si="2"/>
        <v>-100</v>
      </c>
      <c r="E34" s="15">
        <f t="shared" si="5"/>
        <v>1.3863216266173753E-2</v>
      </c>
      <c r="F34" s="21">
        <v>250</v>
      </c>
      <c r="G34" s="15">
        <f>F34/$F$11</f>
        <v>3.3557046979865772E-2</v>
      </c>
      <c r="H34" s="22">
        <v>20</v>
      </c>
      <c r="I34" s="23">
        <v>300</v>
      </c>
      <c r="J34" s="80"/>
      <c r="K34" s="81"/>
      <c r="L34" s="81"/>
      <c r="M34" s="81"/>
      <c r="N34" s="42"/>
      <c r="O34" s="42"/>
      <c r="P34" s="42"/>
      <c r="Q34" s="42"/>
      <c r="R34" s="37"/>
    </row>
    <row r="35" spans="1:18" x14ac:dyDescent="0.25">
      <c r="A35" s="54">
        <f t="shared" si="3"/>
        <v>0.5</v>
      </c>
      <c r="B35" s="36" t="s">
        <v>30</v>
      </c>
      <c r="C35" s="20">
        <v>200</v>
      </c>
      <c r="D35" s="13">
        <f t="shared" si="2"/>
        <v>-50</v>
      </c>
      <c r="E35" s="15">
        <f t="shared" si="5"/>
        <v>1.8484288354898338E-2</v>
      </c>
      <c r="F35" s="21">
        <v>250</v>
      </c>
      <c r="G35" s="15">
        <f>F35/$F$11</f>
        <v>3.3557046979865772E-2</v>
      </c>
      <c r="H35" s="22">
        <v>20</v>
      </c>
      <c r="I35" s="23">
        <v>300</v>
      </c>
      <c r="J35" s="83"/>
      <c r="K35" s="84"/>
      <c r="L35" s="84"/>
      <c r="M35" s="84"/>
      <c r="N35" s="84"/>
      <c r="O35" s="84"/>
      <c r="P35" s="84"/>
      <c r="Q35" s="84"/>
      <c r="R35" s="43"/>
    </row>
    <row r="36" spans="1:18" x14ac:dyDescent="0.25">
      <c r="A36" s="54">
        <f t="shared" si="3"/>
        <v>0.5</v>
      </c>
      <c r="B36" s="36" t="s">
        <v>31</v>
      </c>
      <c r="C36" s="20">
        <v>20</v>
      </c>
      <c r="D36" s="13">
        <f t="shared" si="2"/>
        <v>-230</v>
      </c>
      <c r="E36" s="15">
        <f t="shared" si="5"/>
        <v>1.8484288354898336E-3</v>
      </c>
      <c r="F36" s="21">
        <v>250</v>
      </c>
      <c r="G36" s="15">
        <f>F36/$F$11</f>
        <v>3.3557046979865772E-2</v>
      </c>
      <c r="H36" s="22">
        <v>20</v>
      </c>
      <c r="I36" s="23">
        <v>300</v>
      </c>
      <c r="J36" s="38"/>
      <c r="K36" s="39"/>
      <c r="L36" s="39"/>
      <c r="M36" s="39"/>
      <c r="N36" s="39"/>
      <c r="O36" s="39"/>
      <c r="P36" s="39"/>
      <c r="Q36" s="39"/>
      <c r="R36" s="40"/>
    </row>
    <row r="37" spans="1:18" x14ac:dyDescent="0.25">
      <c r="A37" s="54">
        <f t="shared" si="3"/>
        <v>0.5</v>
      </c>
      <c r="B37" s="49" t="s">
        <v>32</v>
      </c>
      <c r="C37" s="16">
        <f>C38+C39+C40</f>
        <v>440</v>
      </c>
      <c r="D37" s="17">
        <f t="shared" si="2"/>
        <v>-310</v>
      </c>
      <c r="E37" s="18">
        <f t="shared" si="5"/>
        <v>4.0665434380776341E-2</v>
      </c>
      <c r="F37" s="28">
        <f>F38+F39+F40</f>
        <v>750</v>
      </c>
      <c r="G37" s="18">
        <f t="shared" si="8"/>
        <v>0.10067114093959731</v>
      </c>
      <c r="H37" s="19">
        <f>SUM(H38:H40)</f>
        <v>60</v>
      </c>
      <c r="I37" s="19">
        <f>SUM(I38:I40)</f>
        <v>900</v>
      </c>
      <c r="J37" s="89"/>
      <c r="K37" s="90"/>
      <c r="L37" s="90"/>
      <c r="M37" s="90"/>
      <c r="N37" s="90"/>
      <c r="O37" s="90"/>
      <c r="P37" s="90"/>
      <c r="Q37" s="90"/>
      <c r="R37" s="91"/>
    </row>
    <row r="38" spans="1:18" x14ac:dyDescent="0.25">
      <c r="A38" s="54">
        <f t="shared" si="3"/>
        <v>0.5</v>
      </c>
      <c r="B38" s="36" t="s">
        <v>33</v>
      </c>
      <c r="C38" s="20">
        <v>300</v>
      </c>
      <c r="D38" s="13"/>
      <c r="E38" s="15">
        <f t="shared" si="5"/>
        <v>2.7726432532347505E-2</v>
      </c>
      <c r="F38" s="21">
        <v>250</v>
      </c>
      <c r="G38" s="15">
        <f>F38/$F$11</f>
        <v>3.3557046979865772E-2</v>
      </c>
      <c r="H38" s="22">
        <v>20</v>
      </c>
      <c r="I38" s="23">
        <v>300</v>
      </c>
      <c r="J38" s="44"/>
      <c r="K38" s="45"/>
      <c r="L38" s="45"/>
      <c r="M38" s="45"/>
      <c r="N38" s="45"/>
      <c r="O38" s="45"/>
      <c r="P38" s="45"/>
      <c r="Q38" s="45"/>
      <c r="R38" s="46"/>
    </row>
    <row r="39" spans="1:18" x14ac:dyDescent="0.25">
      <c r="A39" s="54">
        <f t="shared" si="3"/>
        <v>0.5</v>
      </c>
      <c r="B39" s="36" t="s">
        <v>34</v>
      </c>
      <c r="C39" s="20">
        <v>100</v>
      </c>
      <c r="D39" s="13"/>
      <c r="E39" s="15">
        <f t="shared" si="5"/>
        <v>9.242144177449169E-3</v>
      </c>
      <c r="F39" s="21">
        <v>250</v>
      </c>
      <c r="G39" s="15">
        <f>F39/$F$11</f>
        <v>3.3557046979865772E-2</v>
      </c>
      <c r="H39" s="22">
        <v>20</v>
      </c>
      <c r="I39" s="23">
        <v>300</v>
      </c>
      <c r="J39" s="44"/>
      <c r="K39" s="45"/>
      <c r="L39" s="45"/>
      <c r="M39" s="45"/>
      <c r="N39" s="45"/>
      <c r="O39" s="45"/>
      <c r="P39" s="45"/>
      <c r="Q39" s="45"/>
      <c r="R39" s="46"/>
    </row>
    <row r="40" spans="1:18" x14ac:dyDescent="0.25">
      <c r="A40" s="54">
        <f t="shared" si="3"/>
        <v>0.5</v>
      </c>
      <c r="B40" s="36" t="s">
        <v>35</v>
      </c>
      <c r="C40" s="20">
        <v>40</v>
      </c>
      <c r="D40" s="13"/>
      <c r="E40" s="15">
        <f t="shared" si="5"/>
        <v>3.6968576709796672E-3</v>
      </c>
      <c r="F40" s="21">
        <v>250</v>
      </c>
      <c r="G40" s="15">
        <f>F40/$F$11</f>
        <v>3.3557046979865772E-2</v>
      </c>
      <c r="H40" s="22">
        <v>20</v>
      </c>
      <c r="I40" s="23">
        <v>300</v>
      </c>
      <c r="J40" s="44"/>
      <c r="K40" s="45"/>
      <c r="L40" s="45"/>
      <c r="M40" s="45"/>
      <c r="N40" s="45"/>
      <c r="O40" s="45"/>
      <c r="P40" s="45"/>
      <c r="Q40" s="45"/>
      <c r="R40" s="46"/>
    </row>
    <row r="41" spans="1:18" x14ac:dyDescent="0.25">
      <c r="A41" s="54">
        <f t="shared" si="3"/>
        <v>0</v>
      </c>
      <c r="B41" s="49" t="s">
        <v>36</v>
      </c>
      <c r="C41" s="16">
        <v>800</v>
      </c>
      <c r="D41" s="17">
        <f>C41-F41</f>
        <v>50</v>
      </c>
      <c r="E41" s="18">
        <f t="shared" si="5"/>
        <v>7.3937153419593352E-2</v>
      </c>
      <c r="F41" s="19">
        <v>750</v>
      </c>
      <c r="G41" s="18">
        <f t="shared" si="8"/>
        <v>0.10067114093959731</v>
      </c>
      <c r="H41" s="25">
        <v>500</v>
      </c>
      <c r="I41" s="19">
        <v>1200</v>
      </c>
      <c r="J41" s="74"/>
      <c r="K41" s="75"/>
      <c r="L41" s="75"/>
      <c r="M41" s="75"/>
      <c r="N41" s="75"/>
      <c r="O41" s="75"/>
      <c r="P41" s="75"/>
      <c r="Q41" s="75"/>
      <c r="R41" s="76"/>
    </row>
    <row r="42" spans="1:18" x14ac:dyDescent="0.25">
      <c r="A42" s="54">
        <f t="shared" si="3"/>
        <v>1</v>
      </c>
      <c r="B42" s="49" t="s">
        <v>37</v>
      </c>
      <c r="C42" s="16">
        <f>C44+C43</f>
        <v>2500</v>
      </c>
      <c r="D42" s="17">
        <f>C42-F42</f>
        <v>2000</v>
      </c>
      <c r="E42" s="18">
        <f t="shared" si="5"/>
        <v>0.23105360443622922</v>
      </c>
      <c r="F42" s="28">
        <f>F43+F44</f>
        <v>500</v>
      </c>
      <c r="G42" s="18">
        <f t="shared" si="8"/>
        <v>6.7114093959731544E-2</v>
      </c>
      <c r="H42" s="19">
        <f>H43+H44</f>
        <v>40</v>
      </c>
      <c r="I42" s="19">
        <f>I43+I44</f>
        <v>600</v>
      </c>
      <c r="J42" s="98"/>
      <c r="K42" s="99"/>
      <c r="L42" s="99"/>
      <c r="M42" s="99"/>
      <c r="N42" s="99"/>
      <c r="O42" s="99"/>
      <c r="P42" s="99"/>
      <c r="Q42" s="99"/>
      <c r="R42" s="100"/>
    </row>
    <row r="43" spans="1:18" x14ac:dyDescent="0.25">
      <c r="A43" s="54">
        <f t="shared" si="3"/>
        <v>1</v>
      </c>
      <c r="B43" s="36" t="s">
        <v>38</v>
      </c>
      <c r="C43" s="20">
        <v>1800</v>
      </c>
      <c r="D43" s="13">
        <f>C43-F43</f>
        <v>1550</v>
      </c>
      <c r="E43" s="15">
        <f t="shared" si="5"/>
        <v>0.16635859519408502</v>
      </c>
      <c r="F43" s="21">
        <v>250</v>
      </c>
      <c r="G43" s="15">
        <f>F43/$F$11</f>
        <v>3.3557046979865772E-2</v>
      </c>
      <c r="H43" s="22">
        <v>20</v>
      </c>
      <c r="I43" s="23">
        <v>300</v>
      </c>
      <c r="J43" s="101"/>
      <c r="K43" s="102"/>
      <c r="L43" s="102"/>
      <c r="M43" s="102"/>
      <c r="N43" s="102"/>
      <c r="O43" s="102"/>
      <c r="P43" s="102"/>
      <c r="Q43" s="102"/>
      <c r="R43" s="103"/>
    </row>
    <row r="44" spans="1:18" x14ac:dyDescent="0.25">
      <c r="A44" s="54">
        <f t="shared" si="3"/>
        <v>1</v>
      </c>
      <c r="B44" s="36" t="s">
        <v>39</v>
      </c>
      <c r="C44" s="20">
        <v>700</v>
      </c>
      <c r="D44" s="13">
        <f>C44-F44</f>
        <v>450</v>
      </c>
      <c r="E44" s="15">
        <f t="shared" si="5"/>
        <v>6.4695009242144177E-2</v>
      </c>
      <c r="F44" s="21">
        <v>250</v>
      </c>
      <c r="G44" s="15">
        <f>F44/$F$11</f>
        <v>3.3557046979865772E-2</v>
      </c>
      <c r="H44" s="22">
        <v>20</v>
      </c>
      <c r="I44" s="23">
        <v>300</v>
      </c>
      <c r="J44" s="101"/>
      <c r="K44" s="102"/>
      <c r="L44" s="102"/>
      <c r="M44" s="102"/>
      <c r="N44" s="102"/>
      <c r="O44" s="102"/>
      <c r="P44" s="102"/>
      <c r="Q44" s="102"/>
      <c r="R44" s="103"/>
    </row>
    <row r="45" spans="1:18" x14ac:dyDescent="0.25">
      <c r="A45" s="54">
        <f t="shared" si="3"/>
        <v>0.5</v>
      </c>
      <c r="B45" s="49" t="s">
        <v>40</v>
      </c>
      <c r="C45" s="16">
        <v>150</v>
      </c>
      <c r="D45" s="17">
        <f>C45-F45</f>
        <v>-50</v>
      </c>
      <c r="E45" s="18">
        <f t="shared" si="5"/>
        <v>1.3863216266173753E-2</v>
      </c>
      <c r="F45" s="28">
        <v>200</v>
      </c>
      <c r="G45" s="18">
        <f t="shared" si="8"/>
        <v>2.6845637583892617E-2</v>
      </c>
      <c r="H45" s="25">
        <v>50</v>
      </c>
      <c r="I45" s="19">
        <v>500</v>
      </c>
      <c r="J45" s="74"/>
      <c r="K45" s="75"/>
      <c r="L45" s="75"/>
      <c r="M45" s="75"/>
      <c r="N45" s="75"/>
      <c r="O45" s="75"/>
      <c r="P45" s="75"/>
      <c r="Q45" s="75"/>
      <c r="R45" s="76"/>
    </row>
    <row r="46" spans="1:18" ht="15.75" x14ac:dyDescent="0.25">
      <c r="B46" s="29"/>
      <c r="C46" s="29"/>
      <c r="D46" s="29"/>
      <c r="E46" s="29"/>
      <c r="F46" s="29"/>
      <c r="G46" s="29"/>
      <c r="H46" s="47"/>
      <c r="I46" s="29"/>
      <c r="J46" s="48"/>
      <c r="K46" s="48"/>
      <c r="L46" s="48"/>
      <c r="M46" s="48"/>
      <c r="N46" s="48"/>
      <c r="O46" s="48"/>
      <c r="P46" s="48"/>
      <c r="Q46" s="48"/>
      <c r="R46" s="48"/>
    </row>
    <row r="47" spans="1:18" x14ac:dyDescent="0.25">
      <c r="C47" s="56" t="s">
        <v>48</v>
      </c>
      <c r="D47" s="56" t="s">
        <v>46</v>
      </c>
      <c r="E47" s="56" t="s">
        <v>47</v>
      </c>
    </row>
    <row r="48" spans="1:18" x14ac:dyDescent="0.25">
      <c r="C48" s="57">
        <v>1</v>
      </c>
      <c r="D48" s="56">
        <f>COUNTIF($A$11:$A$45,C48)</f>
        <v>14</v>
      </c>
      <c r="E48" s="58">
        <f>COUNTIF($A$11:$A$45,C48)/COUNTA($A$11:$A$45)</f>
        <v>0.4</v>
      </c>
    </row>
    <row r="49" spans="3:5" x14ac:dyDescent="0.25">
      <c r="C49" s="57">
        <v>0.5</v>
      </c>
      <c r="D49" s="56">
        <f t="shared" ref="D49:D50" si="9">COUNTIF($A$11:$A$45,C49)</f>
        <v>18</v>
      </c>
      <c r="E49" s="58">
        <f t="shared" ref="E49:E50" si="10">COUNTIF($A$11:$A$45,C49)/COUNTA($A$11:$A$45)</f>
        <v>0.51428571428571423</v>
      </c>
    </row>
    <row r="50" spans="3:5" x14ac:dyDescent="0.25">
      <c r="C50" s="57">
        <v>0</v>
      </c>
      <c r="D50" s="56">
        <f t="shared" si="9"/>
        <v>3</v>
      </c>
      <c r="E50" s="58">
        <f t="shared" si="10"/>
        <v>8.5714285714285715E-2</v>
      </c>
    </row>
  </sheetData>
  <mergeCells count="28">
    <mergeCell ref="J45:R45"/>
    <mergeCell ref="J41:R41"/>
    <mergeCell ref="J42:R42"/>
    <mergeCell ref="J43:R43"/>
    <mergeCell ref="J44:R44"/>
    <mergeCell ref="J37:R37"/>
    <mergeCell ref="J26:R26"/>
    <mergeCell ref="J27:R27"/>
    <mergeCell ref="J28:R28"/>
    <mergeCell ref="J29:R32"/>
    <mergeCell ref="J33:R33"/>
    <mergeCell ref="J34:M34"/>
    <mergeCell ref="J35:Q35"/>
    <mergeCell ref="J25:R25"/>
    <mergeCell ref="J10:R10"/>
    <mergeCell ref="J11:R11"/>
    <mergeCell ref="J12:R12"/>
    <mergeCell ref="J15:R18"/>
    <mergeCell ref="J19:R19"/>
    <mergeCell ref="J20:R20"/>
    <mergeCell ref="J21:R21"/>
    <mergeCell ref="J22:R23"/>
    <mergeCell ref="J24:R24"/>
    <mergeCell ref="B1:B3"/>
    <mergeCell ref="H1:Q3"/>
    <mergeCell ref="J9:L9"/>
    <mergeCell ref="M9:O9"/>
    <mergeCell ref="P9:R9"/>
  </mergeCells>
  <conditionalFormatting sqref="C48:C50 A11:A45">
    <cfRule type="iconSet" priority="3">
      <iconSet iconSet="3Symbols" reverse="1">
        <cfvo type="percent" val="0"/>
        <cfvo type="num" val="0.5"/>
        <cfvo type="num" val="1"/>
      </iconSet>
    </cfRule>
  </conditionalFormatting>
  <conditionalFormatting sqref="U16:U18">
    <cfRule type="iconSet" priority="2">
      <iconSet iconSet="3Symbols" reverse="1">
        <cfvo type="percent" val="0"/>
        <cfvo type="num" val="0.5"/>
        <cfvo type="num" val="1"/>
      </iconSet>
    </cfRule>
  </conditionalFormatting>
  <conditionalFormatting sqref="G5:G7">
    <cfRule type="iconSet" priority="1">
      <iconSet iconSet="3Symbols" reverse="1">
        <cfvo type="percent" val="0"/>
        <cfvo type="num" val="0.5"/>
        <cfvo type="num" val="1"/>
      </iconSet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 </cp:lastModifiedBy>
  <dcterms:created xsi:type="dcterms:W3CDTF">2021-05-12T08:54:00Z</dcterms:created>
  <dcterms:modified xsi:type="dcterms:W3CDTF">2021-05-12T10:37:59Z</dcterms:modified>
</cp:coreProperties>
</file>