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934F789E-6D34-455F-9860-4DB85C98B68B}" xr6:coauthVersionLast="46" xr6:coauthVersionMax="46" xr10:uidLastSave="{00000000-0000-0000-0000-000000000000}"/>
  <bookViews>
    <workbookView xWindow="-120" yWindow="-120" windowWidth="29040" windowHeight="16440" xr2:uid="{B950D1CB-F7F3-4981-A39E-9D218093F084}"/>
  </bookViews>
  <sheets>
    <sheet name="Feuil1" sheetId="1" r:id="rId1"/>
  </sheets>
  <externalReferences>
    <externalReference r:id="rId2"/>
    <externalReference r:id="rId3"/>
  </externalReferences>
  <definedNames>
    <definedName name="dessin">[1]DATAS!$A$5:$A$709</definedName>
    <definedName name="_xlnm.Print_Area" localSheetId="0">Feuil1!$A$1:$CU$211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Z30" i="1" l="1"/>
  <c r="Y30" i="1"/>
  <c r="X30" i="1"/>
  <c r="W30" i="1"/>
  <c r="AE29" i="1"/>
  <c r="Z29" i="1"/>
  <c r="X29" i="1"/>
  <c r="W29" i="1"/>
  <c r="E30" i="1"/>
  <c r="Z28" i="1"/>
  <c r="Y28" i="1"/>
  <c r="X28" i="1"/>
  <c r="W28" i="1"/>
  <c r="AE27" i="1"/>
  <c r="Z27" i="1"/>
  <c r="X27" i="1"/>
  <c r="W27" i="1"/>
  <c r="E28" i="1"/>
  <c r="Z26" i="1"/>
  <c r="Y26" i="1"/>
  <c r="X26" i="1"/>
  <c r="W26" i="1"/>
  <c r="E26" i="1"/>
  <c r="AE25" i="1"/>
  <c r="Z25" i="1"/>
  <c r="X25" i="1"/>
  <c r="W25" i="1"/>
  <c r="E27" i="1"/>
  <c r="Z24" i="1"/>
  <c r="Y24" i="1"/>
  <c r="X24" i="1"/>
  <c r="W24" i="1"/>
  <c r="AE23" i="1"/>
  <c r="AA23" i="1"/>
  <c r="Z23" i="1"/>
  <c r="Y23" i="1"/>
  <c r="X23" i="1"/>
  <c r="W23" i="1"/>
  <c r="E25" i="1"/>
  <c r="Z22" i="1"/>
  <c r="X22" i="1"/>
  <c r="W22" i="1"/>
  <c r="AE21" i="1"/>
  <c r="Z21" i="1"/>
  <c r="X21" i="1"/>
  <c r="W21" i="1"/>
  <c r="E23" i="1"/>
  <c r="Z20" i="1"/>
  <c r="Y20" i="1"/>
  <c r="X20" i="1"/>
  <c r="W20" i="1"/>
  <c r="AE19" i="1"/>
  <c r="AA19" i="1"/>
  <c r="Z19" i="1"/>
  <c r="Y19" i="1"/>
  <c r="X19" i="1"/>
  <c r="W19" i="1"/>
  <c r="E20" i="1"/>
  <c r="Z18" i="1"/>
  <c r="Y18" i="1"/>
  <c r="X18" i="1"/>
  <c r="W18" i="1"/>
  <c r="AE17" i="1"/>
  <c r="Y17" i="1" s="1"/>
  <c r="Z17" i="1"/>
  <c r="X17" i="1"/>
  <c r="W17" i="1"/>
  <c r="Z16" i="1"/>
  <c r="Y16" i="1"/>
  <c r="X16" i="1"/>
  <c r="W16" i="1"/>
  <c r="AE15" i="1"/>
  <c r="Z15" i="1"/>
  <c r="Y15" i="1"/>
  <c r="AA15" i="1" s="1"/>
  <c r="X15" i="1"/>
  <c r="W15" i="1"/>
  <c r="Z14" i="1"/>
  <c r="Y14" i="1"/>
  <c r="X14" i="1"/>
  <c r="W14" i="1"/>
  <c r="AE13" i="1"/>
  <c r="Z13" i="1"/>
  <c r="X13" i="1"/>
  <c r="W13" i="1"/>
  <c r="Z12" i="1"/>
  <c r="Y12" i="1"/>
  <c r="X12" i="1"/>
  <c r="W12" i="1"/>
  <c r="AB11" i="1"/>
  <c r="Z11" i="1"/>
  <c r="Y11" i="1"/>
  <c r="AA11" i="1" s="1"/>
  <c r="X11" i="1"/>
  <c r="W11" i="1"/>
  <c r="R11" i="1"/>
  <c r="AE11" i="1" s="1"/>
  <c r="E11" i="1"/>
  <c r="CL9" i="1"/>
  <c r="EC9" i="1" s="1"/>
  <c r="FT9" i="1" s="1"/>
  <c r="AM9" i="1"/>
  <c r="AQ9" i="1" s="1"/>
  <c r="AW9" i="1" s="1"/>
  <c r="BC9" i="1" s="1"/>
  <c r="BJ9" i="1" s="1"/>
  <c r="BQ9" i="1" s="1"/>
  <c r="BX9" i="1" s="1"/>
  <c r="CD9" i="1" s="1"/>
  <c r="CH9" i="1" s="1"/>
  <c r="AD9" i="1"/>
  <c r="AF8" i="1"/>
  <c r="CM9" i="1" l="1"/>
  <c r="CS9" i="1" s="1"/>
  <c r="DA9" i="1" s="1"/>
  <c r="DH9" i="1" s="1"/>
  <c r="DO9" i="1" s="1"/>
  <c r="DU9" i="1" s="1"/>
  <c r="DY9" i="1" s="1"/>
  <c r="EE9" i="1" s="1"/>
  <c r="EK9" i="1" s="1"/>
  <c r="ER9" i="1" s="1"/>
  <c r="EY9" i="1" s="1"/>
  <c r="FF9" i="1" s="1"/>
  <c r="FL9" i="1" s="1"/>
  <c r="FP9" i="1" s="1"/>
  <c r="FV9" i="1" s="1"/>
  <c r="GB9" i="1" s="1"/>
  <c r="GI9" i="1" s="1"/>
  <c r="GP9" i="1" s="1"/>
  <c r="GW9" i="1" s="1"/>
  <c r="CN9" i="1"/>
  <c r="E12" i="1"/>
  <c r="E13" i="1"/>
  <c r="AA17" i="1"/>
  <c r="AC11" i="1"/>
  <c r="AB13" i="1"/>
  <c r="E18" i="1"/>
  <c r="E19" i="1"/>
  <c r="AF11" i="1"/>
  <c r="E14" i="1"/>
  <c r="E15" i="1"/>
  <c r="Y13" i="1"/>
  <c r="E16" i="1"/>
  <c r="E17" i="1"/>
  <c r="AG8" i="1"/>
  <c r="E21" i="1"/>
  <c r="Y21" i="1"/>
  <c r="E22" i="1"/>
  <c r="E24" i="1"/>
  <c r="Y25" i="1"/>
  <c r="AA25" i="1" s="1"/>
  <c r="AA27" i="1"/>
  <c r="Y29" i="1"/>
  <c r="Y27" i="1"/>
  <c r="E29" i="1"/>
  <c r="AH8" i="1" l="1"/>
  <c r="AH11" i="1" s="1"/>
  <c r="AC13" i="1"/>
  <c r="AF13" i="1" s="1"/>
  <c r="AA13" i="1"/>
  <c r="AG11" i="1"/>
  <c r="AA21" i="1"/>
  <c r="AA29" i="1"/>
  <c r="AI8" i="1" l="1"/>
  <c r="AI13" i="1" s="1"/>
  <c r="AJ8" i="1"/>
  <c r="AJ11" i="1" s="1"/>
  <c r="AB15" i="1"/>
  <c r="AC15" i="1" s="1"/>
  <c r="AH13" i="1"/>
  <c r="AG13" i="1"/>
  <c r="AJ13" i="1" l="1"/>
  <c r="AI15" i="1"/>
  <c r="AH15" i="1"/>
  <c r="AG15" i="1"/>
  <c r="AF15" i="1"/>
  <c r="AJ15" i="1"/>
  <c r="AB17" i="1"/>
  <c r="AC17" i="1" s="1"/>
  <c r="AI11" i="1"/>
  <c r="AK8" i="1"/>
  <c r="AK11" i="1" l="1"/>
  <c r="AK13" i="1"/>
  <c r="AK15" i="1"/>
  <c r="AL15" i="1" s="1"/>
  <c r="AL13" i="1"/>
  <c r="AK17" i="1"/>
  <c r="AI17" i="1"/>
  <c r="AB19" i="1"/>
  <c r="AC19" i="1" s="1"/>
  <c r="AH17" i="1"/>
  <c r="AJ17" i="1"/>
  <c r="AF17" i="1"/>
  <c r="AG17" i="1"/>
  <c r="AL11" i="1"/>
  <c r="AM8" i="1"/>
  <c r="AM11" i="1" l="1"/>
  <c r="AM13" i="1"/>
  <c r="AM15" i="1"/>
  <c r="AN8" i="1"/>
  <c r="AM19" i="1"/>
  <c r="AI19" i="1"/>
  <c r="AN19" i="1"/>
  <c r="AH19" i="1"/>
  <c r="AG19" i="1"/>
  <c r="AK19" i="1"/>
  <c r="AF19" i="1"/>
  <c r="AJ19" i="1"/>
  <c r="AB21" i="1"/>
  <c r="AC21" i="1" s="1"/>
  <c r="AL17" i="1"/>
  <c r="AO8" i="1"/>
  <c r="AM17" i="1"/>
  <c r="AQ8" i="1"/>
  <c r="AQ19" i="1" s="1"/>
  <c r="AH21" i="1" l="1"/>
  <c r="AO21" i="1"/>
  <c r="AJ21" i="1"/>
  <c r="AN21" i="1"/>
  <c r="AI21" i="1"/>
  <c r="AM21" i="1"/>
  <c r="AQ21" i="1"/>
  <c r="AK21" i="1"/>
  <c r="AG21" i="1"/>
  <c r="AB23" i="1"/>
  <c r="AC23" i="1" s="1"/>
  <c r="AF21" i="1"/>
  <c r="AN11" i="1"/>
  <c r="AN13" i="1"/>
  <c r="AN15" i="1"/>
  <c r="AN17" i="1"/>
  <c r="AR8" i="1"/>
  <c r="AQ11" i="1"/>
  <c r="AQ13" i="1"/>
  <c r="AQ15" i="1"/>
  <c r="AQ17" i="1"/>
  <c r="AO11" i="1"/>
  <c r="AO13" i="1"/>
  <c r="AO15" i="1"/>
  <c r="AO17" i="1"/>
  <c r="AO19" i="1"/>
  <c r="AL19" i="1"/>
  <c r="AP17" i="1" l="1"/>
  <c r="AR11" i="1"/>
  <c r="AR13" i="1"/>
  <c r="AR15" i="1"/>
  <c r="AR17" i="1"/>
  <c r="AR19" i="1"/>
  <c r="AP13" i="1"/>
  <c r="AP19" i="1"/>
  <c r="AP11" i="1"/>
  <c r="AR21" i="1"/>
  <c r="AS8" i="1"/>
  <c r="AO23" i="1"/>
  <c r="AK23" i="1"/>
  <c r="AQ23" i="1"/>
  <c r="AB25" i="1"/>
  <c r="AC25" i="1" s="1"/>
  <c r="AI23" i="1"/>
  <c r="AN23" i="1"/>
  <c r="AH23" i="1"/>
  <c r="AM23" i="1"/>
  <c r="AR23" i="1"/>
  <c r="AJ23" i="1"/>
  <c r="AF23" i="1"/>
  <c r="AG23" i="1"/>
  <c r="AP15" i="1"/>
  <c r="AL21" i="1"/>
  <c r="AP21" i="1"/>
  <c r="AP23" i="1" l="1"/>
  <c r="AL23" i="1"/>
  <c r="AH25" i="1"/>
  <c r="AR25" i="1"/>
  <c r="AM25" i="1"/>
  <c r="AB27" i="1"/>
  <c r="AC27" i="1" s="1"/>
  <c r="AO25" i="1"/>
  <c r="AJ25" i="1"/>
  <c r="AN25" i="1"/>
  <c r="AK25" i="1"/>
  <c r="AS25" i="1"/>
  <c r="AQ25" i="1"/>
  <c r="AI25" i="1"/>
  <c r="AG25" i="1"/>
  <c r="AF25" i="1"/>
  <c r="AS11" i="1"/>
  <c r="AS13" i="1"/>
  <c r="AS15" i="1"/>
  <c r="AS17" i="1"/>
  <c r="AS19" i="1"/>
  <c r="AS21" i="1"/>
  <c r="AU8" i="1"/>
  <c r="AS23" i="1"/>
  <c r="AT19" i="1"/>
  <c r="AU11" i="1" l="1"/>
  <c r="AU13" i="1"/>
  <c r="AU15" i="1"/>
  <c r="AU17" i="1"/>
  <c r="AV8" i="1"/>
  <c r="AU19" i="1"/>
  <c r="AU21" i="1"/>
  <c r="AU23" i="1"/>
  <c r="AT17" i="1"/>
  <c r="AL25" i="1"/>
  <c r="AP25" i="1"/>
  <c r="AT25" i="1"/>
  <c r="AT23" i="1"/>
  <c r="AT11" i="1"/>
  <c r="AH27" i="1"/>
  <c r="AR27" i="1"/>
  <c r="AN27" i="1"/>
  <c r="AJ27" i="1"/>
  <c r="AU27" i="1"/>
  <c r="AM27" i="1"/>
  <c r="AS27" i="1"/>
  <c r="AK27" i="1"/>
  <c r="AQ27" i="1"/>
  <c r="AI27" i="1"/>
  <c r="AO27" i="1"/>
  <c r="AG27" i="1"/>
  <c r="AB29" i="1"/>
  <c r="AC29" i="1" s="1"/>
  <c r="AF27" i="1"/>
  <c r="AT13" i="1"/>
  <c r="AU25" i="1"/>
  <c r="AT15" i="1"/>
  <c r="AT21" i="1"/>
  <c r="AV11" i="1" l="1"/>
  <c r="AV13" i="1"/>
  <c r="AV15" i="1"/>
  <c r="AV17" i="1"/>
  <c r="AW8" i="1"/>
  <c r="AV19" i="1"/>
  <c r="AV21" i="1"/>
  <c r="AV23" i="1"/>
  <c r="AV25" i="1"/>
  <c r="AL27" i="1"/>
  <c r="AT27" i="1"/>
  <c r="AP27" i="1"/>
  <c r="AH29" i="1"/>
  <c r="AS29" i="1"/>
  <c r="AO29" i="1"/>
  <c r="AK29" i="1"/>
  <c r="AR29" i="1"/>
  <c r="AJ29" i="1"/>
  <c r="AQ29" i="1"/>
  <c r="AI29" i="1"/>
  <c r="AV29" i="1"/>
  <c r="AN29" i="1"/>
  <c r="AM29" i="1"/>
  <c r="AU29" i="1"/>
  <c r="AG29" i="1"/>
  <c r="AF29" i="1"/>
  <c r="AV27" i="1"/>
  <c r="AT29" i="1" l="1"/>
  <c r="AP29" i="1"/>
  <c r="AL29" i="1"/>
  <c r="AW11" i="1"/>
  <c r="AW13" i="1"/>
  <c r="AW15" i="1"/>
  <c r="AW17" i="1"/>
  <c r="AW19" i="1"/>
  <c r="AW21" i="1"/>
  <c r="AX8" i="1"/>
  <c r="AW23" i="1"/>
  <c r="AW25" i="1"/>
  <c r="AW27" i="1"/>
  <c r="AW29" i="1"/>
  <c r="AX11" i="1" l="1"/>
  <c r="AX13" i="1"/>
  <c r="AX15" i="1"/>
  <c r="AX17" i="1"/>
  <c r="AX19" i="1"/>
  <c r="AY8" i="1"/>
  <c r="AX21" i="1"/>
  <c r="AX23" i="1"/>
  <c r="AX25" i="1"/>
  <c r="AX27" i="1"/>
  <c r="AX29" i="1"/>
  <c r="AY11" i="1" l="1"/>
  <c r="AY13" i="1"/>
  <c r="AY15" i="1"/>
  <c r="AY17" i="1"/>
  <c r="AY19" i="1"/>
  <c r="AY21" i="1"/>
  <c r="AZ8" i="1"/>
  <c r="AY23" i="1"/>
  <c r="AY25" i="1"/>
  <c r="AY27" i="1"/>
  <c r="AY29" i="1"/>
  <c r="AZ11" i="1" l="1"/>
  <c r="AZ13" i="1"/>
  <c r="AZ15" i="1"/>
  <c r="AZ17" i="1"/>
  <c r="AZ19" i="1"/>
  <c r="BB8" i="1"/>
  <c r="AZ21" i="1"/>
  <c r="AZ23" i="1"/>
  <c r="AZ25" i="1"/>
  <c r="AZ27" i="1"/>
  <c r="AZ29" i="1"/>
  <c r="BA21" i="1" l="1"/>
  <c r="BB11" i="1"/>
  <c r="BB13" i="1"/>
  <c r="BB15" i="1"/>
  <c r="BB17" i="1"/>
  <c r="BB19" i="1"/>
  <c r="BB21" i="1"/>
  <c r="BC8" i="1"/>
  <c r="BB23" i="1"/>
  <c r="BB25" i="1"/>
  <c r="BB27" i="1"/>
  <c r="BB29" i="1"/>
  <c r="BA13" i="1"/>
  <c r="BA19" i="1"/>
  <c r="BA11" i="1"/>
  <c r="BA15" i="1"/>
  <c r="BA25" i="1"/>
  <c r="BA23" i="1"/>
  <c r="BA17" i="1"/>
  <c r="BA29" i="1"/>
  <c r="BA27" i="1"/>
  <c r="BC11" i="1" l="1"/>
  <c r="BC13" i="1"/>
  <c r="BC15" i="1"/>
  <c r="BC17" i="1"/>
  <c r="BC19" i="1"/>
  <c r="BD8" i="1"/>
  <c r="BC21" i="1"/>
  <c r="BC23" i="1"/>
  <c r="BC25" i="1"/>
  <c r="BC27" i="1"/>
  <c r="BC29" i="1"/>
  <c r="BD11" i="1" l="1"/>
  <c r="BD13" i="1"/>
  <c r="BD15" i="1"/>
  <c r="BD17" i="1"/>
  <c r="BD19" i="1"/>
  <c r="BD21" i="1"/>
  <c r="BE8" i="1"/>
  <c r="BD23" i="1"/>
  <c r="BD25" i="1"/>
  <c r="BD27" i="1"/>
  <c r="BD29" i="1"/>
  <c r="BE11" i="1" l="1"/>
  <c r="BE13" i="1"/>
  <c r="BE15" i="1"/>
  <c r="BE17" i="1"/>
  <c r="BE19" i="1"/>
  <c r="BF8" i="1"/>
  <c r="BE21" i="1"/>
  <c r="BE23" i="1"/>
  <c r="BE25" i="1"/>
  <c r="BE27" i="1"/>
  <c r="BE29" i="1"/>
  <c r="BF11" i="1" l="1"/>
  <c r="BF13" i="1"/>
  <c r="BF15" i="1"/>
  <c r="BF17" i="1"/>
  <c r="BF19" i="1"/>
  <c r="BG8" i="1"/>
  <c r="BF21" i="1"/>
  <c r="BF23" i="1"/>
  <c r="BF25" i="1"/>
  <c r="BF27" i="1"/>
  <c r="BF29" i="1"/>
  <c r="BG11" i="1" l="1"/>
  <c r="BG13" i="1"/>
  <c r="BG15" i="1"/>
  <c r="BG17" i="1"/>
  <c r="BH17" i="1" s="1"/>
  <c r="BG19" i="1"/>
  <c r="BI8" i="1"/>
  <c r="BG21" i="1"/>
  <c r="BG23" i="1"/>
  <c r="BG25" i="1"/>
  <c r="BG27" i="1"/>
  <c r="BG29" i="1"/>
  <c r="BH21" i="1"/>
  <c r="BH29" i="1" l="1"/>
  <c r="BH15" i="1"/>
  <c r="BH27" i="1"/>
  <c r="BI11" i="1"/>
  <c r="BI13" i="1"/>
  <c r="BI15" i="1"/>
  <c r="BI17" i="1"/>
  <c r="BI19" i="1"/>
  <c r="BJ8" i="1"/>
  <c r="BI21" i="1"/>
  <c r="BI23" i="1"/>
  <c r="BI25" i="1"/>
  <c r="BI27" i="1"/>
  <c r="BI29" i="1"/>
  <c r="BH13" i="1"/>
  <c r="BH23" i="1"/>
  <c r="BH25" i="1"/>
  <c r="BH19" i="1"/>
  <c r="BH11" i="1"/>
  <c r="BJ11" i="1" l="1"/>
  <c r="BJ13" i="1"/>
  <c r="BJ15" i="1"/>
  <c r="BJ17" i="1"/>
  <c r="BJ19" i="1"/>
  <c r="BJ21" i="1"/>
  <c r="BJ23" i="1"/>
  <c r="BJ25" i="1"/>
  <c r="BK8" i="1"/>
  <c r="BJ27" i="1"/>
  <c r="BJ29" i="1"/>
  <c r="BK11" i="1" l="1"/>
  <c r="BK13" i="1"/>
  <c r="BK15" i="1"/>
  <c r="BK17" i="1"/>
  <c r="BK19" i="1"/>
  <c r="BK21" i="1"/>
  <c r="BK23" i="1"/>
  <c r="BL8" i="1"/>
  <c r="BK25" i="1"/>
  <c r="BK27" i="1"/>
  <c r="BK29" i="1"/>
  <c r="BL11" i="1" l="1"/>
  <c r="BL13" i="1"/>
  <c r="BL15" i="1"/>
  <c r="BL17" i="1"/>
  <c r="BL19" i="1"/>
  <c r="BL21" i="1"/>
  <c r="BM8" i="1"/>
  <c r="BL23" i="1"/>
  <c r="BL25" i="1"/>
  <c r="BL27" i="1"/>
  <c r="BL29" i="1"/>
  <c r="BM11" i="1" l="1"/>
  <c r="BM13" i="1"/>
  <c r="BM15" i="1"/>
  <c r="BM17" i="1"/>
  <c r="BN8" i="1"/>
  <c r="BM19" i="1"/>
  <c r="BM21" i="1"/>
  <c r="BM23" i="1"/>
  <c r="BM25" i="1"/>
  <c r="BM27" i="1"/>
  <c r="BM29" i="1"/>
  <c r="BN11" i="1" l="1"/>
  <c r="BN13" i="1"/>
  <c r="BN15" i="1"/>
  <c r="BN17" i="1"/>
  <c r="BP8" i="1"/>
  <c r="BN19" i="1"/>
  <c r="BN21" i="1"/>
  <c r="BN23" i="1"/>
  <c r="BN25" i="1"/>
  <c r="BN27" i="1"/>
  <c r="BN29" i="1"/>
  <c r="BO29" i="1"/>
  <c r="BO11" i="1"/>
  <c r="BO27" i="1" l="1"/>
  <c r="BO19" i="1"/>
  <c r="BO13" i="1"/>
  <c r="BO23" i="1"/>
  <c r="BO17" i="1"/>
  <c r="BO21" i="1"/>
  <c r="BO15" i="1"/>
  <c r="BO25" i="1"/>
  <c r="BP11" i="1"/>
  <c r="BP13" i="1"/>
  <c r="BP15" i="1"/>
  <c r="BP17" i="1"/>
  <c r="BQ8" i="1"/>
  <c r="BP19" i="1"/>
  <c r="BP21" i="1"/>
  <c r="BP23" i="1"/>
  <c r="BP25" i="1"/>
  <c r="BP27" i="1"/>
  <c r="BP29" i="1"/>
  <c r="BQ11" i="1" l="1"/>
  <c r="BQ13" i="1"/>
  <c r="BQ15" i="1"/>
  <c r="BQ17" i="1"/>
  <c r="BQ19" i="1"/>
  <c r="BQ21" i="1"/>
  <c r="BR8" i="1"/>
  <c r="BQ23" i="1"/>
  <c r="BQ25" i="1"/>
  <c r="BQ27" i="1"/>
  <c r="BQ29" i="1"/>
  <c r="BR11" i="1" l="1"/>
  <c r="BR13" i="1"/>
  <c r="BR15" i="1"/>
  <c r="BR17" i="1"/>
  <c r="BS8" i="1"/>
  <c r="BR19" i="1"/>
  <c r="BR21" i="1"/>
  <c r="BR23" i="1"/>
  <c r="BR25" i="1"/>
  <c r="BR27" i="1"/>
  <c r="BR29" i="1"/>
  <c r="BS11" i="1" l="1"/>
  <c r="BS13" i="1"/>
  <c r="BS15" i="1"/>
  <c r="BS17" i="1"/>
  <c r="BS19" i="1"/>
  <c r="BS21" i="1"/>
  <c r="BT8" i="1"/>
  <c r="BS23" i="1"/>
  <c r="BS25" i="1"/>
  <c r="BS27" i="1"/>
  <c r="BS29" i="1"/>
  <c r="BT11" i="1" l="1"/>
  <c r="BT13" i="1"/>
  <c r="BT15" i="1"/>
  <c r="BT17" i="1"/>
  <c r="BT19" i="1"/>
  <c r="BU8" i="1"/>
  <c r="BT21" i="1"/>
  <c r="BT23" i="1"/>
  <c r="BT25" i="1"/>
  <c r="BT27" i="1"/>
  <c r="BT29" i="1"/>
  <c r="BU11" i="1" l="1"/>
  <c r="BU13" i="1"/>
  <c r="BU15" i="1"/>
  <c r="BU17" i="1"/>
  <c r="BV17" i="1" s="1"/>
  <c r="BU19" i="1"/>
  <c r="BU21" i="1"/>
  <c r="BU23" i="1"/>
  <c r="BW8" i="1"/>
  <c r="BU25" i="1"/>
  <c r="BU27" i="1"/>
  <c r="BU29" i="1"/>
  <c r="BV21" i="1" l="1"/>
  <c r="BV25" i="1"/>
  <c r="BV11" i="1"/>
  <c r="BW11" i="1"/>
  <c r="BW13" i="1"/>
  <c r="BW15" i="1"/>
  <c r="BW17" i="1"/>
  <c r="BW19" i="1"/>
  <c r="BX8" i="1"/>
  <c r="BW21" i="1"/>
  <c r="BW23" i="1"/>
  <c r="BW25" i="1"/>
  <c r="BW27" i="1"/>
  <c r="BW29" i="1"/>
  <c r="BV29" i="1"/>
  <c r="BV13" i="1"/>
  <c r="BV27" i="1"/>
  <c r="BV19" i="1"/>
  <c r="BV23" i="1"/>
  <c r="BV15" i="1"/>
  <c r="BX11" i="1" l="1"/>
  <c r="BX13" i="1"/>
  <c r="BX15" i="1"/>
  <c r="BX17" i="1"/>
  <c r="BY8" i="1"/>
  <c r="BX19" i="1"/>
  <c r="BX21" i="1"/>
  <c r="BX23" i="1"/>
  <c r="BX25" i="1"/>
  <c r="BX27" i="1"/>
  <c r="BX29" i="1"/>
  <c r="BY11" i="1" l="1"/>
  <c r="BY13" i="1"/>
  <c r="BY15" i="1"/>
  <c r="BY17" i="1"/>
  <c r="BY19" i="1"/>
  <c r="BY21" i="1"/>
  <c r="BZ8" i="1"/>
  <c r="BY23" i="1"/>
  <c r="BY25" i="1"/>
  <c r="BY27" i="1"/>
  <c r="BY29" i="1"/>
  <c r="BZ11" i="1" l="1"/>
  <c r="BZ13" i="1"/>
  <c r="BZ15" i="1"/>
  <c r="BZ17" i="1"/>
  <c r="BZ19" i="1"/>
  <c r="BZ21" i="1"/>
  <c r="CA8" i="1"/>
  <c r="BZ23" i="1"/>
  <c r="BZ25" i="1"/>
  <c r="BZ27" i="1"/>
  <c r="BZ29" i="1"/>
  <c r="CA11" i="1" l="1"/>
  <c r="CA13" i="1"/>
  <c r="CA15" i="1"/>
  <c r="CA17" i="1"/>
  <c r="CA19" i="1"/>
  <c r="CA21" i="1"/>
  <c r="CB8" i="1"/>
  <c r="CA23" i="1"/>
  <c r="CA25" i="1"/>
  <c r="CA27" i="1"/>
  <c r="CA29" i="1"/>
  <c r="CB11" i="1" l="1"/>
  <c r="CB13" i="1"/>
  <c r="CB15" i="1"/>
  <c r="CB17" i="1"/>
  <c r="CB19" i="1"/>
  <c r="CB21" i="1"/>
  <c r="CB23" i="1"/>
  <c r="CD8" i="1"/>
  <c r="CB25" i="1"/>
  <c r="CB27" i="1"/>
  <c r="CB29" i="1"/>
  <c r="CC13" i="1"/>
  <c r="CC17" i="1" l="1"/>
  <c r="CC23" i="1"/>
  <c r="CC15" i="1"/>
  <c r="CC27" i="1"/>
  <c r="CC21" i="1"/>
  <c r="CD11" i="1"/>
  <c r="CD13" i="1"/>
  <c r="CD15" i="1"/>
  <c r="CD17" i="1"/>
  <c r="CD19" i="1"/>
  <c r="CE8" i="1"/>
  <c r="CD21" i="1"/>
  <c r="CD23" i="1"/>
  <c r="CD25" i="1"/>
  <c r="CD27" i="1"/>
  <c r="CD29" i="1"/>
  <c r="CC29" i="1"/>
  <c r="CC25" i="1"/>
  <c r="CC19" i="1"/>
  <c r="CC11" i="1"/>
  <c r="CE11" i="1" l="1"/>
  <c r="CE13" i="1"/>
  <c r="CE15" i="1"/>
  <c r="CE17" i="1"/>
  <c r="CF8" i="1"/>
  <c r="CE19" i="1"/>
  <c r="CE21" i="1"/>
  <c r="CE23" i="1"/>
  <c r="CE25" i="1"/>
  <c r="CE27" i="1"/>
  <c r="CE29" i="1"/>
  <c r="CF11" i="1" l="1"/>
  <c r="CF13" i="1"/>
  <c r="CF15" i="1"/>
  <c r="CF17" i="1"/>
  <c r="CF19" i="1"/>
  <c r="CF21" i="1"/>
  <c r="CG21" i="1" s="1"/>
  <c r="CH8" i="1"/>
  <c r="CF23" i="1"/>
  <c r="CF25" i="1"/>
  <c r="CF27" i="1"/>
  <c r="CF29" i="1"/>
  <c r="CG29" i="1" s="1"/>
  <c r="CG11" i="1"/>
  <c r="CH11" i="1" l="1"/>
  <c r="CH13" i="1"/>
  <c r="CH15" i="1"/>
  <c r="CH17" i="1"/>
  <c r="CH19" i="1"/>
  <c r="CH21" i="1"/>
  <c r="CI8" i="1"/>
  <c r="CH23" i="1"/>
  <c r="CH25" i="1"/>
  <c r="CH27" i="1"/>
  <c r="CH29" i="1"/>
  <c r="CG27" i="1"/>
  <c r="CG13" i="1"/>
  <c r="CG23" i="1"/>
  <c r="CG15" i="1"/>
  <c r="CG17" i="1"/>
  <c r="CG25" i="1"/>
  <c r="CG19" i="1"/>
  <c r="CI11" i="1" l="1"/>
  <c r="CI13" i="1"/>
  <c r="CI15" i="1"/>
  <c r="CI17" i="1"/>
  <c r="CI19" i="1"/>
  <c r="CI21" i="1"/>
  <c r="CJ8" i="1"/>
  <c r="CI23" i="1"/>
  <c r="CI25" i="1"/>
  <c r="CI27" i="1"/>
  <c r="CI29" i="1"/>
  <c r="CJ11" i="1" l="1"/>
  <c r="CJ13" i="1"/>
  <c r="CJ15" i="1"/>
  <c r="CK15" i="1" s="1"/>
  <c r="CJ17" i="1"/>
  <c r="CL8" i="1"/>
  <c r="CJ19" i="1"/>
  <c r="CJ21" i="1"/>
  <c r="CJ23" i="1"/>
  <c r="CJ25" i="1"/>
  <c r="CJ27" i="1"/>
  <c r="CJ29" i="1"/>
  <c r="CK29" i="1" s="1"/>
  <c r="CK19" i="1"/>
  <c r="CK11" i="1"/>
  <c r="CK23" i="1" l="1"/>
  <c r="CK21" i="1"/>
  <c r="CK27" i="1"/>
  <c r="CK17" i="1"/>
  <c r="CK25" i="1"/>
  <c r="CL11" i="1"/>
  <c r="CL13" i="1"/>
  <c r="CL15" i="1"/>
  <c r="CL17" i="1"/>
  <c r="CM8" i="1"/>
  <c r="CL19" i="1"/>
  <c r="CL21" i="1"/>
  <c r="CL23" i="1"/>
  <c r="CL25" i="1"/>
  <c r="CL27" i="1"/>
  <c r="CL29" i="1"/>
  <c r="CK13" i="1"/>
  <c r="CM11" i="1" l="1"/>
  <c r="CM13" i="1"/>
  <c r="CM15" i="1"/>
  <c r="CM17" i="1"/>
  <c r="CN8" i="1"/>
  <c r="CM19" i="1"/>
  <c r="CM21" i="1"/>
  <c r="CM23" i="1"/>
  <c r="CM25" i="1"/>
  <c r="CM27" i="1"/>
  <c r="CM29" i="1"/>
  <c r="CN11" i="1" l="1"/>
  <c r="CN13" i="1"/>
  <c r="CN15" i="1"/>
  <c r="CN17" i="1"/>
  <c r="CN19" i="1"/>
  <c r="CN21" i="1"/>
  <c r="CO8" i="1"/>
  <c r="CN23" i="1"/>
  <c r="CN25" i="1"/>
  <c r="CN27" i="1"/>
  <c r="CN29" i="1"/>
  <c r="CO11" i="1" l="1"/>
  <c r="CO13" i="1"/>
  <c r="CO15" i="1"/>
  <c r="CO17" i="1"/>
  <c r="CP8" i="1"/>
  <c r="CO19" i="1"/>
  <c r="CO21" i="1"/>
  <c r="CO23" i="1"/>
  <c r="CO25" i="1"/>
  <c r="CO27" i="1"/>
  <c r="CO29" i="1"/>
  <c r="CP11" i="1" l="1"/>
  <c r="CP13" i="1"/>
  <c r="CP15" i="1"/>
  <c r="CP17" i="1"/>
  <c r="CP19" i="1"/>
  <c r="CP21" i="1"/>
  <c r="CQ8" i="1"/>
  <c r="CP23" i="1"/>
  <c r="CP25" i="1"/>
  <c r="CP27" i="1"/>
  <c r="CP29" i="1"/>
  <c r="CQ11" i="1" l="1"/>
  <c r="CQ13" i="1"/>
  <c r="CQ15" i="1"/>
  <c r="CQ17" i="1"/>
  <c r="CQ19" i="1"/>
  <c r="CS8" i="1"/>
  <c r="CQ21" i="1"/>
  <c r="CQ23" i="1"/>
  <c r="CQ25" i="1"/>
  <c r="CQ27" i="1"/>
  <c r="CQ29" i="1"/>
  <c r="CR15" i="1" l="1"/>
  <c r="CR27" i="1"/>
  <c r="CS11" i="1"/>
  <c r="CS13" i="1"/>
  <c r="CS15" i="1"/>
  <c r="CS17" i="1"/>
  <c r="CS19" i="1"/>
  <c r="CS21" i="1"/>
  <c r="CT8" i="1"/>
  <c r="CS23" i="1"/>
  <c r="CS25" i="1"/>
  <c r="CS27" i="1"/>
  <c r="CS29" i="1"/>
  <c r="CR13" i="1"/>
  <c r="CR21" i="1"/>
  <c r="CR25" i="1"/>
  <c r="CR19" i="1"/>
  <c r="CR11" i="1"/>
  <c r="CR29" i="1"/>
  <c r="CR23" i="1"/>
  <c r="CR17" i="1"/>
  <c r="CT11" i="1" l="1"/>
  <c r="CT13" i="1"/>
  <c r="CT15" i="1"/>
  <c r="CT17" i="1"/>
  <c r="CT19" i="1"/>
  <c r="CU8" i="1"/>
  <c r="CT21" i="1"/>
  <c r="CT23" i="1"/>
  <c r="CT25" i="1"/>
  <c r="CT27" i="1"/>
  <c r="CT29" i="1"/>
  <c r="CU11" i="1" l="1"/>
  <c r="CU13" i="1"/>
  <c r="CU15" i="1"/>
  <c r="CU17" i="1"/>
  <c r="CV8" i="1"/>
  <c r="CU19" i="1"/>
  <c r="CU21" i="1"/>
  <c r="CU23" i="1"/>
  <c r="CU25" i="1"/>
  <c r="CU27" i="1"/>
  <c r="CU29" i="1"/>
  <c r="CV11" i="1" l="1"/>
  <c r="CV13" i="1"/>
  <c r="CV15" i="1"/>
  <c r="CV17" i="1"/>
  <c r="CV19" i="1"/>
  <c r="CV21" i="1"/>
  <c r="CW8" i="1"/>
  <c r="CV23" i="1"/>
  <c r="CV25" i="1"/>
  <c r="CV27" i="1"/>
  <c r="CV29" i="1"/>
  <c r="CW11" i="1" l="1"/>
  <c r="CW13" i="1"/>
  <c r="CW15" i="1"/>
  <c r="CW17" i="1"/>
  <c r="CX8" i="1"/>
  <c r="CW19" i="1"/>
  <c r="CW21" i="1"/>
  <c r="CW23" i="1"/>
  <c r="CW25" i="1"/>
  <c r="CW27" i="1"/>
  <c r="CW29" i="1"/>
  <c r="CX11" i="1" l="1"/>
  <c r="CX13" i="1"/>
  <c r="CX15" i="1"/>
  <c r="CX17" i="1"/>
  <c r="CX19" i="1"/>
  <c r="CX21" i="1"/>
  <c r="CZ8" i="1"/>
  <c r="CX23" i="1"/>
  <c r="CX25" i="1"/>
  <c r="CX27" i="1"/>
  <c r="CX29" i="1"/>
  <c r="CY17" i="1" l="1"/>
  <c r="CY29" i="1"/>
  <c r="CZ11" i="1"/>
  <c r="CZ13" i="1"/>
  <c r="CZ15" i="1"/>
  <c r="DA8" i="1"/>
  <c r="CZ17" i="1"/>
  <c r="CZ19" i="1"/>
  <c r="CZ21" i="1"/>
  <c r="CZ23" i="1"/>
  <c r="CZ25" i="1"/>
  <c r="CZ27" i="1"/>
  <c r="CZ29" i="1"/>
  <c r="CY15" i="1"/>
  <c r="CY23" i="1"/>
  <c r="CY27" i="1"/>
  <c r="CY21" i="1"/>
  <c r="CY25" i="1"/>
  <c r="CY19" i="1"/>
  <c r="CY11" i="1"/>
  <c r="CY13" i="1"/>
  <c r="DA11" i="1" l="1"/>
  <c r="DA13" i="1"/>
  <c r="DA15" i="1"/>
  <c r="DA17" i="1"/>
  <c r="DA19" i="1"/>
  <c r="DA21" i="1"/>
  <c r="DA23" i="1"/>
  <c r="DB8" i="1"/>
  <c r="DA25" i="1"/>
  <c r="DA27" i="1"/>
  <c r="DA29" i="1"/>
  <c r="DB11" i="1" l="1"/>
  <c r="DB13" i="1"/>
  <c r="DB15" i="1"/>
  <c r="DB17" i="1"/>
  <c r="DC8" i="1"/>
  <c r="DB19" i="1"/>
  <c r="DB21" i="1"/>
  <c r="DB23" i="1"/>
  <c r="DB25" i="1"/>
  <c r="DB27" i="1"/>
  <c r="DB29" i="1"/>
  <c r="DC11" i="1" l="1"/>
  <c r="DC13" i="1"/>
  <c r="DC15" i="1"/>
  <c r="DC17" i="1"/>
  <c r="DC19" i="1"/>
  <c r="DD8" i="1"/>
  <c r="DC21" i="1"/>
  <c r="DC23" i="1"/>
  <c r="DC25" i="1"/>
  <c r="DC27" i="1"/>
  <c r="DC29" i="1"/>
  <c r="DD11" i="1" l="1"/>
  <c r="DD13" i="1"/>
  <c r="DD15" i="1"/>
  <c r="DD17" i="1"/>
  <c r="DE8" i="1"/>
  <c r="DD19" i="1"/>
  <c r="DD21" i="1"/>
  <c r="DD23" i="1"/>
  <c r="DD25" i="1"/>
  <c r="DD27" i="1"/>
  <c r="DD29" i="1"/>
  <c r="DE11" i="1" l="1"/>
  <c r="DE13" i="1"/>
  <c r="DE15" i="1"/>
  <c r="DE17" i="1"/>
  <c r="DE19" i="1"/>
  <c r="DG8" i="1"/>
  <c r="DE21" i="1"/>
  <c r="DE23" i="1"/>
  <c r="DE25" i="1"/>
  <c r="DE27" i="1"/>
  <c r="DE29" i="1"/>
  <c r="DF23" i="1" l="1"/>
  <c r="DF17" i="1"/>
  <c r="DF25" i="1"/>
  <c r="DF11" i="1"/>
  <c r="DF29" i="1"/>
  <c r="DF21" i="1"/>
  <c r="DF19" i="1"/>
  <c r="DF27" i="1"/>
  <c r="DG11" i="1"/>
  <c r="DG13" i="1"/>
  <c r="DG15" i="1"/>
  <c r="DG17" i="1"/>
  <c r="DG19" i="1"/>
  <c r="DG21" i="1"/>
  <c r="DH8" i="1"/>
  <c r="DG23" i="1"/>
  <c r="DG25" i="1"/>
  <c r="DG27" i="1"/>
  <c r="DG29" i="1"/>
  <c r="DF13" i="1"/>
  <c r="DF15" i="1"/>
  <c r="DH11" i="1" l="1"/>
  <c r="DH13" i="1"/>
  <c r="DH15" i="1"/>
  <c r="DH17" i="1"/>
  <c r="DH19" i="1"/>
  <c r="DH21" i="1"/>
  <c r="DI8" i="1"/>
  <c r="DH23" i="1"/>
  <c r="DH25" i="1"/>
  <c r="DH27" i="1"/>
  <c r="DH29" i="1"/>
  <c r="DI11" i="1" l="1"/>
  <c r="DI13" i="1"/>
  <c r="DI15" i="1"/>
  <c r="DI17" i="1"/>
  <c r="DI19" i="1"/>
  <c r="DJ8" i="1"/>
  <c r="DI21" i="1"/>
  <c r="DI23" i="1"/>
  <c r="DI25" i="1"/>
  <c r="DI27" i="1"/>
  <c r="DI29" i="1"/>
  <c r="DJ11" i="1" l="1"/>
  <c r="DJ13" i="1"/>
  <c r="DJ15" i="1"/>
  <c r="DJ17" i="1"/>
  <c r="DK8" i="1"/>
  <c r="DJ19" i="1"/>
  <c r="DJ21" i="1"/>
  <c r="DJ23" i="1"/>
  <c r="DJ25" i="1"/>
  <c r="DJ27" i="1"/>
  <c r="DJ29" i="1"/>
  <c r="DK11" i="1" l="1"/>
  <c r="DK13" i="1"/>
  <c r="DK15" i="1"/>
  <c r="DK17" i="1"/>
  <c r="DK19" i="1"/>
  <c r="DK21" i="1"/>
  <c r="DL8" i="1"/>
  <c r="DK23" i="1"/>
  <c r="DK25" i="1"/>
  <c r="DK27" i="1"/>
  <c r="DK29" i="1"/>
  <c r="DL11" i="1" l="1"/>
  <c r="DL13" i="1"/>
  <c r="DL15" i="1"/>
  <c r="DM15" i="1" s="1"/>
  <c r="DL17" i="1"/>
  <c r="DL19" i="1"/>
  <c r="DM19" i="1" s="1"/>
  <c r="DN8" i="1"/>
  <c r="DL21" i="1"/>
  <c r="DM21" i="1" s="1"/>
  <c r="DL23" i="1"/>
  <c r="DL25" i="1"/>
  <c r="DL27" i="1"/>
  <c r="DL29" i="1"/>
  <c r="DM17" i="1" l="1"/>
  <c r="DM29" i="1"/>
  <c r="DM23" i="1"/>
  <c r="DM27" i="1"/>
  <c r="DN11" i="1"/>
  <c r="DN13" i="1"/>
  <c r="DN15" i="1"/>
  <c r="DN17" i="1"/>
  <c r="DN19" i="1"/>
  <c r="DO8" i="1"/>
  <c r="DN21" i="1"/>
  <c r="DN23" i="1"/>
  <c r="DN25" i="1"/>
  <c r="DN27" i="1"/>
  <c r="DN29" i="1"/>
  <c r="DM13" i="1"/>
  <c r="DM25" i="1"/>
  <c r="DM11" i="1"/>
  <c r="DO11" i="1" l="1"/>
  <c r="DO13" i="1"/>
  <c r="DO15" i="1"/>
  <c r="DO17" i="1"/>
  <c r="DO19" i="1"/>
  <c r="DP8" i="1"/>
  <c r="DO21" i="1"/>
  <c r="DO23" i="1"/>
  <c r="DO25" i="1"/>
  <c r="DO27" i="1"/>
  <c r="DO29" i="1"/>
  <c r="DP11" i="1" l="1"/>
  <c r="DP13" i="1"/>
  <c r="DP15" i="1"/>
  <c r="DP17" i="1"/>
  <c r="DP19" i="1"/>
  <c r="DP21" i="1"/>
  <c r="DQ8" i="1"/>
  <c r="DP23" i="1"/>
  <c r="DP25" i="1"/>
  <c r="DP27" i="1"/>
  <c r="DP29" i="1"/>
  <c r="DQ24" i="1" l="1"/>
  <c r="DQ11" i="1"/>
  <c r="DQ13" i="1"/>
  <c r="DQ15" i="1"/>
  <c r="DQ17" i="1"/>
  <c r="DQ19" i="1"/>
  <c r="DR8" i="1"/>
  <c r="DQ21" i="1"/>
  <c r="DQ23" i="1"/>
  <c r="DQ25" i="1"/>
  <c r="DQ27" i="1"/>
  <c r="DQ29" i="1"/>
  <c r="DR11" i="1" l="1"/>
  <c r="DR13" i="1"/>
  <c r="DR15" i="1"/>
  <c r="DR17" i="1"/>
  <c r="DR19" i="1"/>
  <c r="DS8" i="1"/>
  <c r="DR21" i="1"/>
  <c r="DR23" i="1"/>
  <c r="DR25" i="1"/>
  <c r="DR27" i="1"/>
  <c r="DR29" i="1"/>
  <c r="DS11" i="1" l="1"/>
  <c r="DS13" i="1"/>
  <c r="DS15" i="1"/>
  <c r="DS17" i="1"/>
  <c r="DS19" i="1"/>
  <c r="DS21" i="1"/>
  <c r="DU8" i="1"/>
  <c r="DS23" i="1"/>
  <c r="DS25" i="1"/>
  <c r="DT25" i="1" s="1"/>
  <c r="DS27" i="1"/>
  <c r="DT27" i="1" s="1"/>
  <c r="DS29" i="1"/>
  <c r="DT29" i="1" l="1"/>
  <c r="DT19" i="1"/>
  <c r="DU11" i="1"/>
  <c r="DU13" i="1"/>
  <c r="DU15" i="1"/>
  <c r="DU17" i="1"/>
  <c r="DU19" i="1"/>
  <c r="DV8" i="1"/>
  <c r="DU21" i="1"/>
  <c r="DU23" i="1"/>
  <c r="DU25" i="1"/>
  <c r="DU27" i="1"/>
  <c r="DU29" i="1"/>
  <c r="DT15" i="1"/>
  <c r="DT21" i="1"/>
  <c r="DT11" i="1"/>
  <c r="DT13" i="1"/>
  <c r="DT23" i="1"/>
  <c r="DT17" i="1"/>
  <c r="DV11" i="1" l="1"/>
  <c r="DV13" i="1"/>
  <c r="DV15" i="1"/>
  <c r="DV17" i="1"/>
  <c r="DV19" i="1"/>
  <c r="DV21" i="1"/>
  <c r="DW8" i="1"/>
  <c r="DV23" i="1"/>
  <c r="DV25" i="1"/>
  <c r="DV27" i="1"/>
  <c r="DV29" i="1"/>
  <c r="DW11" i="1" l="1"/>
  <c r="DW13" i="1"/>
  <c r="DW15" i="1"/>
  <c r="DW17" i="1"/>
  <c r="DW19" i="1"/>
  <c r="DW21" i="1"/>
  <c r="DY8" i="1"/>
  <c r="DW23" i="1"/>
  <c r="DW25" i="1"/>
  <c r="DW27" i="1"/>
  <c r="DX27" i="1" s="1"/>
  <c r="DW29" i="1"/>
  <c r="DX15" i="1"/>
  <c r="DX17" i="1" l="1"/>
  <c r="DX19" i="1"/>
  <c r="DX13" i="1"/>
  <c r="DX23" i="1"/>
  <c r="DX11" i="1"/>
  <c r="DX29" i="1"/>
  <c r="DY11" i="1"/>
  <c r="DY13" i="1"/>
  <c r="DY15" i="1"/>
  <c r="DY17" i="1"/>
  <c r="DY19" i="1"/>
  <c r="DZ8" i="1"/>
  <c r="DY21" i="1"/>
  <c r="DY23" i="1"/>
  <c r="DY25" i="1"/>
  <c r="DY27" i="1"/>
  <c r="DY29" i="1"/>
  <c r="DX21" i="1"/>
  <c r="DX25" i="1"/>
  <c r="DZ11" i="1" l="1"/>
  <c r="DZ13" i="1"/>
  <c r="DZ15" i="1"/>
  <c r="DZ17" i="1"/>
  <c r="DZ19" i="1"/>
  <c r="DZ21" i="1"/>
  <c r="EA8" i="1"/>
  <c r="DZ23" i="1"/>
  <c r="DZ25" i="1"/>
  <c r="DZ27" i="1"/>
  <c r="DZ29" i="1"/>
  <c r="EA11" i="1" l="1"/>
  <c r="EA13" i="1"/>
  <c r="EA15" i="1"/>
  <c r="EA17" i="1"/>
  <c r="EB17" i="1" s="1"/>
  <c r="EA19" i="1"/>
  <c r="EA21" i="1"/>
  <c r="EA23" i="1"/>
  <c r="EC8" i="1"/>
  <c r="EA25" i="1"/>
  <c r="EA27" i="1"/>
  <c r="EA29" i="1"/>
  <c r="EB29" i="1" s="1"/>
  <c r="EB23" i="1"/>
  <c r="EB13" i="1" l="1"/>
  <c r="EB27" i="1"/>
  <c r="EB25" i="1"/>
  <c r="EB19" i="1"/>
  <c r="EB11" i="1"/>
  <c r="EB21" i="1"/>
  <c r="EC11" i="1"/>
  <c r="EC13" i="1"/>
  <c r="EC15" i="1"/>
  <c r="EC17" i="1"/>
  <c r="EC19" i="1"/>
  <c r="ED8" i="1"/>
  <c r="EC21" i="1"/>
  <c r="EC23" i="1"/>
  <c r="EC25" i="1"/>
  <c r="EC27" i="1"/>
  <c r="EC29" i="1"/>
  <c r="EB15" i="1"/>
  <c r="ED11" i="1" l="1"/>
  <c r="ED13" i="1"/>
  <c r="ED15" i="1"/>
  <c r="ED17" i="1"/>
  <c r="ED19" i="1"/>
  <c r="ED21" i="1"/>
  <c r="EE8" i="1"/>
  <c r="ED23" i="1"/>
  <c r="ED25" i="1"/>
  <c r="ED27" i="1"/>
  <c r="ED29" i="1"/>
  <c r="EE11" i="1" l="1"/>
  <c r="EE13" i="1"/>
  <c r="EE15" i="1"/>
  <c r="EE17" i="1"/>
  <c r="EE19" i="1"/>
  <c r="EE21" i="1"/>
  <c r="EF8" i="1"/>
  <c r="EE23" i="1"/>
  <c r="EE25" i="1"/>
  <c r="EE27" i="1"/>
  <c r="EE29" i="1"/>
  <c r="EF11" i="1" l="1"/>
  <c r="EF13" i="1"/>
  <c r="EF15" i="1"/>
  <c r="EF17" i="1"/>
  <c r="EF19" i="1"/>
  <c r="EG8" i="1"/>
  <c r="EF21" i="1"/>
  <c r="EF23" i="1"/>
  <c r="EF25" i="1"/>
  <c r="EF27" i="1"/>
  <c r="EF29" i="1"/>
  <c r="EG11" i="1" l="1"/>
  <c r="EG13" i="1"/>
  <c r="EG15" i="1"/>
  <c r="EG17" i="1"/>
  <c r="EG19" i="1"/>
  <c r="EH8" i="1"/>
  <c r="EG21" i="1"/>
  <c r="EG23" i="1"/>
  <c r="EG25" i="1"/>
  <c r="EG27" i="1"/>
  <c r="EG29" i="1"/>
  <c r="EH11" i="1" l="1"/>
  <c r="EI11" i="1" s="1"/>
  <c r="EH13" i="1"/>
  <c r="EH15" i="1"/>
  <c r="EH17" i="1"/>
  <c r="EJ8" i="1"/>
  <c r="EH19" i="1"/>
  <c r="EH21" i="1"/>
  <c r="EH23" i="1"/>
  <c r="EH25" i="1"/>
  <c r="EH27" i="1"/>
  <c r="EI27" i="1" s="1"/>
  <c r="EH29" i="1"/>
  <c r="EI13" i="1" l="1"/>
  <c r="EI29" i="1"/>
  <c r="EI15" i="1"/>
  <c r="EI25" i="1"/>
  <c r="EJ11" i="1"/>
  <c r="EJ13" i="1"/>
  <c r="EJ15" i="1"/>
  <c r="EJ17" i="1"/>
  <c r="EK8" i="1"/>
  <c r="EJ19" i="1"/>
  <c r="EJ21" i="1"/>
  <c r="EJ23" i="1"/>
  <c r="EJ25" i="1"/>
  <c r="EJ27" i="1"/>
  <c r="EJ29" i="1"/>
  <c r="EI19" i="1"/>
  <c r="EI21" i="1"/>
  <c r="EI23" i="1"/>
  <c r="EI17" i="1"/>
  <c r="EK11" i="1" l="1"/>
  <c r="EK13" i="1"/>
  <c r="EK15" i="1"/>
  <c r="EK17" i="1"/>
  <c r="EK19" i="1"/>
  <c r="EL8" i="1"/>
  <c r="EK21" i="1"/>
  <c r="EK23" i="1"/>
  <c r="EK25" i="1"/>
  <c r="EK27" i="1"/>
  <c r="EK29" i="1"/>
  <c r="EL11" i="1" l="1"/>
  <c r="EL13" i="1"/>
  <c r="EL15" i="1"/>
  <c r="EM8" i="1"/>
  <c r="EL17" i="1"/>
  <c r="EL19" i="1"/>
  <c r="EL21" i="1"/>
  <c r="EL23" i="1"/>
  <c r="EL25" i="1"/>
  <c r="EL27" i="1"/>
  <c r="EL29" i="1"/>
  <c r="EM11" i="1" l="1"/>
  <c r="EM13" i="1"/>
  <c r="EM15" i="1"/>
  <c r="EM17" i="1"/>
  <c r="EM19" i="1"/>
  <c r="EM21" i="1"/>
  <c r="EN8" i="1"/>
  <c r="EM23" i="1"/>
  <c r="EM25" i="1"/>
  <c r="EM27" i="1"/>
  <c r="EM29" i="1"/>
  <c r="EN11" i="1" l="1"/>
  <c r="EN13" i="1"/>
  <c r="EN15" i="1"/>
  <c r="EN17" i="1"/>
  <c r="EO8" i="1"/>
  <c r="EN19" i="1"/>
  <c r="EN21" i="1"/>
  <c r="EN23" i="1"/>
  <c r="EN25" i="1"/>
  <c r="EN27" i="1"/>
  <c r="EN29" i="1"/>
  <c r="EO11" i="1" l="1"/>
  <c r="EO13" i="1"/>
  <c r="EO15" i="1"/>
  <c r="EO17" i="1"/>
  <c r="EP17" i="1" s="1"/>
  <c r="EO19" i="1"/>
  <c r="EQ8" i="1"/>
  <c r="EO21" i="1"/>
  <c r="EP21" i="1" s="1"/>
  <c r="EO23" i="1"/>
  <c r="EO25" i="1"/>
  <c r="EO27" i="1"/>
  <c r="EO29" i="1"/>
  <c r="EP29" i="1" s="1"/>
  <c r="EP11" i="1" l="1"/>
  <c r="EP15" i="1"/>
  <c r="EP23" i="1"/>
  <c r="EP25" i="1"/>
  <c r="EP19" i="1"/>
  <c r="EP27" i="1"/>
  <c r="EQ11" i="1"/>
  <c r="EQ13" i="1"/>
  <c r="EQ15" i="1"/>
  <c r="ER8" i="1"/>
  <c r="EQ17" i="1"/>
  <c r="EQ19" i="1"/>
  <c r="EQ21" i="1"/>
  <c r="EQ23" i="1"/>
  <c r="EQ25" i="1"/>
  <c r="EQ27" i="1"/>
  <c r="EQ29" i="1"/>
  <c r="EP13" i="1"/>
  <c r="ER11" i="1" l="1"/>
  <c r="ER13" i="1"/>
  <c r="ER15" i="1"/>
  <c r="ER17" i="1"/>
  <c r="ER19" i="1"/>
  <c r="ER21" i="1"/>
  <c r="ER23" i="1"/>
  <c r="ES8" i="1"/>
  <c r="ER25" i="1"/>
  <c r="ER27" i="1"/>
  <c r="ER29" i="1"/>
  <c r="ES11" i="1" l="1"/>
  <c r="ES13" i="1"/>
  <c r="ES15" i="1"/>
  <c r="ES17" i="1"/>
  <c r="ET8" i="1"/>
  <c r="ES19" i="1"/>
  <c r="ES21" i="1"/>
  <c r="ES23" i="1"/>
  <c r="ES25" i="1"/>
  <c r="ES27" i="1"/>
  <c r="ES29" i="1"/>
  <c r="ET11" i="1" l="1"/>
  <c r="ET13" i="1"/>
  <c r="ET15" i="1"/>
  <c r="ET17" i="1"/>
  <c r="ET19" i="1"/>
  <c r="ET21" i="1"/>
  <c r="EU8" i="1"/>
  <c r="ET23" i="1"/>
  <c r="ET25" i="1"/>
  <c r="ET27" i="1"/>
  <c r="ET29" i="1"/>
  <c r="EU11" i="1" l="1"/>
  <c r="EU13" i="1"/>
  <c r="EU15" i="1"/>
  <c r="EU17" i="1"/>
  <c r="EU19" i="1"/>
  <c r="EV8" i="1"/>
  <c r="EU21" i="1"/>
  <c r="EU23" i="1"/>
  <c r="EU25" i="1"/>
  <c r="EU27" i="1"/>
  <c r="EU29" i="1"/>
  <c r="EV11" i="1" l="1"/>
  <c r="EV13" i="1"/>
  <c r="EV15" i="1"/>
  <c r="EV17" i="1"/>
  <c r="EV19" i="1"/>
  <c r="EV21" i="1"/>
  <c r="EW21" i="1" s="1"/>
  <c r="EX8" i="1"/>
  <c r="EV23" i="1"/>
  <c r="EV25" i="1"/>
  <c r="EV27" i="1"/>
  <c r="EW27" i="1" s="1"/>
  <c r="EV29" i="1"/>
  <c r="EW23" i="1"/>
  <c r="EW25" i="1" l="1"/>
  <c r="EW17" i="1"/>
  <c r="EW11" i="1"/>
  <c r="EW29" i="1"/>
  <c r="EX11" i="1"/>
  <c r="EX13" i="1"/>
  <c r="EX15" i="1"/>
  <c r="EX17" i="1"/>
  <c r="EX19" i="1"/>
  <c r="EX21" i="1"/>
  <c r="EX23" i="1"/>
  <c r="EY8" i="1"/>
  <c r="EX25" i="1"/>
  <c r="EX27" i="1"/>
  <c r="EX29" i="1"/>
  <c r="EW15" i="1"/>
  <c r="EW19" i="1"/>
  <c r="EW13" i="1"/>
  <c r="EY11" i="1" l="1"/>
  <c r="EY13" i="1"/>
  <c r="EY15" i="1"/>
  <c r="EY17" i="1"/>
  <c r="EY19" i="1"/>
  <c r="EY21" i="1"/>
  <c r="EZ8" i="1"/>
  <c r="EY23" i="1"/>
  <c r="EY25" i="1"/>
  <c r="EY27" i="1"/>
  <c r="EY29" i="1"/>
  <c r="EZ11" i="1" l="1"/>
  <c r="EZ13" i="1"/>
  <c r="EZ15" i="1"/>
  <c r="EZ17" i="1"/>
  <c r="EZ19" i="1"/>
  <c r="FA8" i="1"/>
  <c r="EZ21" i="1"/>
  <c r="EZ23" i="1"/>
  <c r="EZ25" i="1"/>
  <c r="EZ27" i="1"/>
  <c r="EZ29" i="1"/>
  <c r="FA11" i="1" l="1"/>
  <c r="FA13" i="1"/>
  <c r="FA15" i="1"/>
  <c r="FA17" i="1"/>
  <c r="FA19" i="1"/>
  <c r="FA21" i="1"/>
  <c r="FB8" i="1"/>
  <c r="FA23" i="1"/>
  <c r="FA25" i="1"/>
  <c r="FA27" i="1"/>
  <c r="FA29" i="1"/>
  <c r="FB11" i="1" l="1"/>
  <c r="FB13" i="1"/>
  <c r="FB15" i="1"/>
  <c r="FB17" i="1"/>
  <c r="FB19" i="1"/>
  <c r="FB21" i="1"/>
  <c r="FC8" i="1"/>
  <c r="FB23" i="1"/>
  <c r="FB25" i="1"/>
  <c r="FB27" i="1"/>
  <c r="FB29" i="1"/>
  <c r="FC11" i="1" l="1"/>
  <c r="FC13" i="1"/>
  <c r="FC15" i="1"/>
  <c r="FC17" i="1"/>
  <c r="FC19" i="1"/>
  <c r="FC21" i="1"/>
  <c r="FE8" i="1"/>
  <c r="FC23" i="1"/>
  <c r="FC25" i="1"/>
  <c r="FC27" i="1"/>
  <c r="FC29" i="1"/>
  <c r="FD29" i="1" s="1"/>
  <c r="FD25" i="1" l="1"/>
  <c r="FD19" i="1"/>
  <c r="FD11" i="1"/>
  <c r="FD23" i="1"/>
  <c r="FD17" i="1"/>
  <c r="FE11" i="1"/>
  <c r="FE13" i="1"/>
  <c r="FE15" i="1"/>
  <c r="FE17" i="1"/>
  <c r="FE19" i="1"/>
  <c r="FE21" i="1"/>
  <c r="FF8" i="1"/>
  <c r="FE23" i="1"/>
  <c r="FE25" i="1"/>
  <c r="FE27" i="1"/>
  <c r="FE29" i="1"/>
  <c r="FD15" i="1"/>
  <c r="FD27" i="1"/>
  <c r="FD21" i="1"/>
  <c r="FD13" i="1"/>
  <c r="FF11" i="1" l="1"/>
  <c r="FF13" i="1"/>
  <c r="FF15" i="1"/>
  <c r="FF17" i="1"/>
  <c r="FF19" i="1"/>
  <c r="FG8" i="1"/>
  <c r="FF21" i="1"/>
  <c r="FF23" i="1"/>
  <c r="FF25" i="1"/>
  <c r="FF27" i="1"/>
  <c r="FF29" i="1"/>
  <c r="FG11" i="1" l="1"/>
  <c r="FG13" i="1"/>
  <c r="FG15" i="1"/>
  <c r="FG17" i="1"/>
  <c r="FG19" i="1"/>
  <c r="FG21" i="1"/>
  <c r="FH8" i="1"/>
  <c r="FG23" i="1"/>
  <c r="FG25" i="1"/>
  <c r="FG27" i="1"/>
  <c r="FG29" i="1"/>
  <c r="FH11" i="1" l="1"/>
  <c r="FH13" i="1"/>
  <c r="FH15" i="1"/>
  <c r="FH17" i="1"/>
  <c r="FI8" i="1"/>
  <c r="FH19" i="1"/>
  <c r="FH21" i="1"/>
  <c r="FH23" i="1"/>
  <c r="FH25" i="1"/>
  <c r="FH27" i="1"/>
  <c r="FH29" i="1"/>
  <c r="FI11" i="1" l="1"/>
  <c r="FI13" i="1"/>
  <c r="FI15" i="1"/>
  <c r="FI17" i="1"/>
  <c r="FI19" i="1"/>
  <c r="FJ8" i="1"/>
  <c r="FI21" i="1"/>
  <c r="FI23" i="1"/>
  <c r="FI25" i="1"/>
  <c r="FI27" i="1"/>
  <c r="FI29" i="1"/>
  <c r="FJ11" i="1" l="1"/>
  <c r="FJ13" i="1"/>
  <c r="FJ15" i="1"/>
  <c r="FJ17" i="1"/>
  <c r="FK17" i="1" s="1"/>
  <c r="FJ19" i="1"/>
  <c r="FK19" i="1" s="1"/>
  <c r="FL8" i="1"/>
  <c r="FJ21" i="1"/>
  <c r="FJ23" i="1"/>
  <c r="FJ25" i="1"/>
  <c r="FJ27" i="1"/>
  <c r="FJ29" i="1"/>
  <c r="FL11" i="1" l="1"/>
  <c r="FL13" i="1"/>
  <c r="FL15" i="1"/>
  <c r="FL17" i="1"/>
  <c r="FL19" i="1"/>
  <c r="FL21" i="1"/>
  <c r="FM8" i="1"/>
  <c r="FL23" i="1"/>
  <c r="FL25" i="1"/>
  <c r="FL27" i="1"/>
  <c r="FL29" i="1"/>
  <c r="FK13" i="1"/>
  <c r="FK25" i="1"/>
  <c r="FK11" i="1"/>
  <c r="FK15" i="1"/>
  <c r="FK29" i="1"/>
  <c r="FK21" i="1"/>
  <c r="FK23" i="1"/>
  <c r="FK27" i="1"/>
  <c r="FM11" i="1" l="1"/>
  <c r="FM13" i="1"/>
  <c r="FM15" i="1"/>
  <c r="FM17" i="1"/>
  <c r="FM19" i="1"/>
  <c r="FN8" i="1"/>
  <c r="FM21" i="1"/>
  <c r="FM23" i="1"/>
  <c r="FM25" i="1"/>
  <c r="FM27" i="1"/>
  <c r="FM29" i="1"/>
  <c r="FN11" i="1" l="1"/>
  <c r="FO11" i="1" s="1"/>
  <c r="FN13" i="1"/>
  <c r="FO13" i="1" s="1"/>
  <c r="FN15" i="1"/>
  <c r="FN17" i="1"/>
  <c r="FO17" i="1" s="1"/>
  <c r="FP8" i="1"/>
  <c r="FN19" i="1"/>
  <c r="FN21" i="1"/>
  <c r="FO21" i="1" s="1"/>
  <c r="FN23" i="1"/>
  <c r="FO23" i="1" s="1"/>
  <c r="FN25" i="1"/>
  <c r="FN27" i="1"/>
  <c r="FO27" i="1" s="1"/>
  <c r="FN29" i="1"/>
  <c r="FO29" i="1" s="1"/>
  <c r="FO25" i="1"/>
  <c r="FP11" i="1" l="1"/>
  <c r="FP13" i="1"/>
  <c r="FP15" i="1"/>
  <c r="FP17" i="1"/>
  <c r="FP19" i="1"/>
  <c r="FP21" i="1"/>
  <c r="FQ8" i="1"/>
  <c r="FP23" i="1"/>
  <c r="FP25" i="1"/>
  <c r="FP27" i="1"/>
  <c r="FP29" i="1"/>
  <c r="FO19" i="1"/>
  <c r="FO15" i="1"/>
  <c r="FQ11" i="1" l="1"/>
  <c r="FQ13" i="1"/>
  <c r="FQ15" i="1"/>
  <c r="FQ17" i="1"/>
  <c r="FQ19" i="1"/>
  <c r="FQ21" i="1"/>
  <c r="FR8" i="1"/>
  <c r="FQ23" i="1"/>
  <c r="FQ25" i="1"/>
  <c r="FQ27" i="1"/>
  <c r="FQ29" i="1"/>
  <c r="FR11" i="1" l="1"/>
  <c r="FR13" i="1"/>
  <c r="FR15" i="1"/>
  <c r="FS15" i="1" s="1"/>
  <c r="FR17" i="1"/>
  <c r="FS17" i="1" s="1"/>
  <c r="FR19" i="1"/>
  <c r="FT8" i="1"/>
  <c r="FR21" i="1"/>
  <c r="FR23" i="1"/>
  <c r="FR25" i="1"/>
  <c r="FR27" i="1"/>
  <c r="FR29" i="1"/>
  <c r="FS25" i="1" l="1"/>
  <c r="FS19" i="1"/>
  <c r="FS11" i="1"/>
  <c r="FS23" i="1"/>
  <c r="FT11" i="1"/>
  <c r="FT13" i="1"/>
  <c r="FT15" i="1"/>
  <c r="FT17" i="1"/>
  <c r="FU8" i="1"/>
  <c r="FT19" i="1"/>
  <c r="FT21" i="1"/>
  <c r="FT23" i="1"/>
  <c r="FT25" i="1"/>
  <c r="FT27" i="1"/>
  <c r="FT29" i="1"/>
  <c r="FS27" i="1"/>
  <c r="FS29" i="1"/>
  <c r="FS21" i="1"/>
  <c r="FS13" i="1"/>
  <c r="FU11" i="1" l="1"/>
  <c r="FU13" i="1"/>
  <c r="FU15" i="1"/>
  <c r="FU17" i="1"/>
  <c r="FU19" i="1"/>
  <c r="FU21" i="1"/>
  <c r="FV8" i="1"/>
  <c r="FU23" i="1"/>
  <c r="FU25" i="1"/>
  <c r="FU27" i="1"/>
  <c r="FU29" i="1"/>
  <c r="FV11" i="1" l="1"/>
  <c r="FV13" i="1"/>
  <c r="FV15" i="1"/>
  <c r="FV17" i="1"/>
  <c r="FV19" i="1"/>
  <c r="FV21" i="1"/>
  <c r="FW8" i="1"/>
  <c r="FV23" i="1"/>
  <c r="FV25" i="1"/>
  <c r="FV27" i="1"/>
  <c r="FV29" i="1"/>
  <c r="FW11" i="1" l="1"/>
  <c r="FW13" i="1"/>
  <c r="FW15" i="1"/>
  <c r="FW17" i="1"/>
  <c r="FW19" i="1"/>
  <c r="FW21" i="1"/>
  <c r="FW23" i="1"/>
  <c r="FX8" i="1"/>
  <c r="FW25" i="1"/>
  <c r="FW27" i="1"/>
  <c r="FW29" i="1"/>
  <c r="FX11" i="1" l="1"/>
  <c r="FX13" i="1"/>
  <c r="FX15" i="1"/>
  <c r="FX17" i="1"/>
  <c r="FX19" i="1"/>
  <c r="FX21" i="1"/>
  <c r="FY8" i="1"/>
  <c r="FX23" i="1"/>
  <c r="FX25" i="1"/>
  <c r="FX27" i="1"/>
  <c r="FX29" i="1"/>
  <c r="FY11" i="1" l="1"/>
  <c r="FY13" i="1"/>
  <c r="FY15" i="1"/>
  <c r="FY17" i="1"/>
  <c r="FY19" i="1"/>
  <c r="FY21" i="1"/>
  <c r="FY23" i="1"/>
  <c r="GA8" i="1"/>
  <c r="FY25" i="1"/>
  <c r="FY27" i="1"/>
  <c r="FY29" i="1"/>
  <c r="FZ15" i="1" l="1"/>
  <c r="FZ27" i="1"/>
  <c r="FZ21" i="1"/>
  <c r="FZ13" i="1"/>
  <c r="FZ23" i="1"/>
  <c r="FZ25" i="1"/>
  <c r="FZ19" i="1"/>
  <c r="FZ11" i="1"/>
  <c r="GA11" i="1"/>
  <c r="GA13" i="1"/>
  <c r="GA15" i="1"/>
  <c r="GA17" i="1"/>
  <c r="GB8" i="1"/>
  <c r="GA19" i="1"/>
  <c r="GA21" i="1"/>
  <c r="GA23" i="1"/>
  <c r="GA25" i="1"/>
  <c r="GA27" i="1"/>
  <c r="GA29" i="1"/>
  <c r="FZ17" i="1"/>
  <c r="FZ29" i="1"/>
  <c r="GB11" i="1" l="1"/>
  <c r="GB13" i="1"/>
  <c r="GB15" i="1"/>
  <c r="GB17" i="1"/>
  <c r="GC8" i="1"/>
  <c r="GB19" i="1"/>
  <c r="GB21" i="1"/>
  <c r="GB23" i="1"/>
  <c r="GB25" i="1"/>
  <c r="GB27" i="1"/>
  <c r="GB29" i="1"/>
  <c r="GC11" i="1" l="1"/>
  <c r="GC13" i="1"/>
  <c r="GC15" i="1"/>
  <c r="GC17" i="1"/>
  <c r="GC19" i="1"/>
  <c r="GC21" i="1"/>
  <c r="GD8" i="1"/>
  <c r="GC23" i="1"/>
  <c r="GC25" i="1"/>
  <c r="GC27" i="1"/>
  <c r="GC29" i="1"/>
  <c r="GD11" i="1" l="1"/>
  <c r="GD13" i="1"/>
  <c r="GD15" i="1"/>
  <c r="GD17" i="1"/>
  <c r="GD19" i="1"/>
  <c r="GE8" i="1"/>
  <c r="GD21" i="1"/>
  <c r="GD23" i="1"/>
  <c r="GD25" i="1"/>
  <c r="GD27" i="1"/>
  <c r="GD29" i="1"/>
  <c r="GE11" i="1" l="1"/>
  <c r="GE13" i="1"/>
  <c r="GE15" i="1"/>
  <c r="GE17" i="1"/>
  <c r="GF8" i="1"/>
  <c r="GE19" i="1"/>
  <c r="GE21" i="1"/>
  <c r="GE23" i="1"/>
  <c r="GE25" i="1"/>
  <c r="GE27" i="1"/>
  <c r="GE29" i="1"/>
  <c r="GF11" i="1" l="1"/>
  <c r="GF13" i="1"/>
  <c r="GF15" i="1"/>
  <c r="GF17" i="1"/>
  <c r="GG17" i="1" s="1"/>
  <c r="GF19" i="1"/>
  <c r="GH8" i="1"/>
  <c r="GF21" i="1"/>
  <c r="GG21" i="1" s="1"/>
  <c r="GF23" i="1"/>
  <c r="GF25" i="1"/>
  <c r="GG25" i="1" s="1"/>
  <c r="GF27" i="1"/>
  <c r="GF29" i="1"/>
  <c r="GG29" i="1" s="1"/>
  <c r="GG23" i="1" l="1"/>
  <c r="GG15" i="1"/>
  <c r="GH11" i="1"/>
  <c r="GH13" i="1"/>
  <c r="GH15" i="1"/>
  <c r="GH17" i="1"/>
  <c r="GH19" i="1"/>
  <c r="GI8" i="1"/>
  <c r="GH21" i="1"/>
  <c r="GH23" i="1"/>
  <c r="GH25" i="1"/>
  <c r="GH27" i="1"/>
  <c r="GH29" i="1"/>
  <c r="GG13" i="1"/>
  <c r="GG27" i="1"/>
  <c r="GG19" i="1"/>
  <c r="GG11" i="1"/>
  <c r="GI11" i="1" l="1"/>
  <c r="GI13" i="1"/>
  <c r="GI15" i="1"/>
  <c r="GI17" i="1"/>
  <c r="GI19" i="1"/>
  <c r="GJ8" i="1"/>
  <c r="GI21" i="1"/>
  <c r="GI23" i="1"/>
  <c r="GI25" i="1"/>
  <c r="GI27" i="1"/>
  <c r="GI29" i="1"/>
  <c r="GJ11" i="1" l="1"/>
  <c r="GJ13" i="1"/>
  <c r="GJ15" i="1"/>
  <c r="GJ17" i="1"/>
  <c r="GK8" i="1"/>
  <c r="GJ19" i="1"/>
  <c r="GJ21" i="1"/>
  <c r="GJ23" i="1"/>
  <c r="GJ25" i="1"/>
  <c r="GJ27" i="1"/>
  <c r="GJ29" i="1"/>
  <c r="GK11" i="1" l="1"/>
  <c r="GK13" i="1"/>
  <c r="GK15" i="1"/>
  <c r="GK17" i="1"/>
  <c r="GK19" i="1"/>
  <c r="GK21" i="1"/>
  <c r="GL8" i="1"/>
  <c r="GK23" i="1"/>
  <c r="GK25" i="1"/>
  <c r="GK27" i="1"/>
  <c r="GK29" i="1"/>
  <c r="GL11" i="1" l="1"/>
  <c r="GL13" i="1"/>
  <c r="GL15" i="1"/>
  <c r="GL17" i="1"/>
  <c r="GM8" i="1"/>
  <c r="GL19" i="1"/>
  <c r="GL21" i="1"/>
  <c r="GL23" i="1"/>
  <c r="GL25" i="1"/>
  <c r="GL27" i="1"/>
  <c r="GL29" i="1"/>
  <c r="GM11" i="1" l="1"/>
  <c r="GM13" i="1"/>
  <c r="GM15" i="1"/>
  <c r="GM17" i="1"/>
  <c r="GM19" i="1"/>
  <c r="GM21" i="1"/>
  <c r="GO8" i="1"/>
  <c r="GM23" i="1"/>
  <c r="GM25" i="1"/>
  <c r="GM27" i="1"/>
  <c r="GM29" i="1"/>
  <c r="GN21" i="1"/>
  <c r="GN27" i="1" l="1"/>
  <c r="GN13" i="1"/>
  <c r="GO11" i="1"/>
  <c r="GO13" i="1"/>
  <c r="GO15" i="1"/>
  <c r="GO17" i="1"/>
  <c r="GO19" i="1"/>
  <c r="GP8" i="1"/>
  <c r="GO21" i="1"/>
  <c r="GO23" i="1"/>
  <c r="GO25" i="1"/>
  <c r="GO27" i="1"/>
  <c r="GO29" i="1"/>
  <c r="GN25" i="1"/>
  <c r="GN19" i="1"/>
  <c r="GN11" i="1"/>
  <c r="GN15" i="1"/>
  <c r="GN29" i="1"/>
  <c r="GN23" i="1"/>
  <c r="GN17" i="1"/>
  <c r="GP11" i="1" l="1"/>
  <c r="GP13" i="1"/>
  <c r="GP15" i="1"/>
  <c r="GP17" i="1"/>
  <c r="GP19" i="1"/>
  <c r="GQ8" i="1"/>
  <c r="GP21" i="1"/>
  <c r="GP23" i="1"/>
  <c r="GP25" i="1"/>
  <c r="GP27" i="1"/>
  <c r="GP29" i="1"/>
  <c r="GQ11" i="1" l="1"/>
  <c r="GQ13" i="1"/>
  <c r="GQ15" i="1"/>
  <c r="GR8" i="1"/>
  <c r="GQ17" i="1"/>
  <c r="GQ19" i="1"/>
  <c r="GQ21" i="1"/>
  <c r="GQ23" i="1"/>
  <c r="GQ25" i="1"/>
  <c r="GQ27" i="1"/>
  <c r="GQ29" i="1"/>
  <c r="GR11" i="1" l="1"/>
  <c r="GR13" i="1"/>
  <c r="GR15" i="1"/>
  <c r="GR17" i="1"/>
  <c r="GR19" i="1"/>
  <c r="GR21" i="1"/>
  <c r="GR23" i="1"/>
  <c r="GS8" i="1"/>
  <c r="GR25" i="1"/>
  <c r="GR27" i="1"/>
  <c r="GR29" i="1"/>
  <c r="GS11" i="1" l="1"/>
  <c r="GS13" i="1"/>
  <c r="GS15" i="1"/>
  <c r="GS17" i="1"/>
  <c r="GS19" i="1"/>
  <c r="GS21" i="1"/>
  <c r="GS23" i="1"/>
  <c r="GT8" i="1"/>
  <c r="GS25" i="1"/>
  <c r="GS27" i="1"/>
  <c r="GS29" i="1"/>
  <c r="GT11" i="1" l="1"/>
  <c r="GU11" i="1" s="1"/>
  <c r="GT13" i="1"/>
  <c r="GU13" i="1" s="1"/>
  <c r="GT15" i="1"/>
  <c r="GU15" i="1" s="1"/>
  <c r="GT17" i="1"/>
  <c r="GU17" i="1" s="1"/>
  <c r="GT19" i="1"/>
  <c r="GU19" i="1" s="1"/>
  <c r="GV8" i="1"/>
  <c r="GT21" i="1"/>
  <c r="GU21" i="1" s="1"/>
  <c r="GT23" i="1"/>
  <c r="GU23" i="1" s="1"/>
  <c r="GT25" i="1"/>
  <c r="GU25" i="1" s="1"/>
  <c r="GT27" i="1"/>
  <c r="GU27" i="1" s="1"/>
  <c r="GT29" i="1"/>
  <c r="GU29" i="1" s="1"/>
  <c r="GV11" i="1" l="1"/>
  <c r="GV13" i="1"/>
  <c r="GV15" i="1"/>
  <c r="GV17" i="1"/>
  <c r="GV19" i="1"/>
  <c r="GV21" i="1"/>
  <c r="GW8" i="1"/>
  <c r="GV23" i="1"/>
  <c r="GV25" i="1"/>
  <c r="GV27" i="1"/>
  <c r="GV29" i="1"/>
  <c r="GW11" i="1" l="1"/>
  <c r="GW13" i="1"/>
  <c r="GW15" i="1"/>
  <c r="GW17" i="1"/>
  <c r="GW19" i="1"/>
  <c r="GX8" i="1"/>
  <c r="GW21" i="1"/>
  <c r="GW23" i="1"/>
  <c r="GW25" i="1"/>
  <c r="GW27" i="1"/>
  <c r="GW29" i="1"/>
  <c r="GX11" i="1" l="1"/>
  <c r="GX13" i="1"/>
  <c r="GX15" i="1"/>
  <c r="GX17" i="1"/>
  <c r="GX19" i="1"/>
  <c r="GX21" i="1"/>
  <c r="GY8" i="1"/>
  <c r="GX23" i="1"/>
  <c r="GX25" i="1"/>
  <c r="GX27" i="1"/>
  <c r="GX29" i="1"/>
  <c r="GY11" i="1" l="1"/>
  <c r="GY13" i="1"/>
  <c r="GY15" i="1"/>
  <c r="GY17" i="1"/>
  <c r="GY19" i="1"/>
  <c r="GZ8" i="1"/>
  <c r="GY21" i="1"/>
  <c r="GY23" i="1"/>
  <c r="GY25" i="1"/>
  <c r="GY27" i="1"/>
  <c r="GY29" i="1"/>
  <c r="GZ11" i="1" l="1"/>
  <c r="GZ13" i="1"/>
  <c r="GZ15" i="1"/>
  <c r="GZ17" i="1"/>
  <c r="GZ19" i="1"/>
  <c r="HA8" i="1"/>
  <c r="GZ21" i="1"/>
  <c r="GZ23" i="1"/>
  <c r="GZ25" i="1"/>
  <c r="GZ27" i="1"/>
  <c r="GZ29" i="1"/>
  <c r="HA11" i="1" l="1"/>
  <c r="HA13" i="1"/>
  <c r="HA15" i="1"/>
  <c r="HA17" i="1"/>
  <c r="HA19" i="1"/>
  <c r="HA21" i="1"/>
  <c r="HA23" i="1"/>
  <c r="HA25" i="1"/>
  <c r="HA27" i="1"/>
  <c r="HA29" i="1"/>
</calcChain>
</file>

<file path=xl/sharedStrings.xml><?xml version="1.0" encoding="utf-8"?>
<sst xmlns="http://schemas.openxmlformats.org/spreadsheetml/2006/main" count="190" uniqueCount="43">
  <si>
    <t>Productivité</t>
  </si>
  <si>
    <t>S</t>
  </si>
  <si>
    <t>ok</t>
  </si>
  <si>
    <t>Semaine 
souhaité</t>
  </si>
  <si>
    <t>Cadre</t>
  </si>
  <si>
    <t>cc à
faire</t>
  </si>
  <si>
    <t>PCT</t>
  </si>
  <si>
    <t>1er
Run</t>
  </si>
  <si>
    <t>prise
 en 
cpte 
support</t>
  </si>
  <si>
    <t xml:space="preserve">Pour 
</t>
  </si>
  <si>
    <t>M/C</t>
  </si>
  <si>
    <t>Nbre</t>
  </si>
  <si>
    <t>Demis équipes</t>
  </si>
  <si>
    <t>Vendredi</t>
  </si>
  <si>
    <t>Samedi</t>
  </si>
  <si>
    <t>Dimanche</t>
  </si>
  <si>
    <r>
      <t>Lundi</t>
    </r>
    <r>
      <rPr>
        <b/>
        <sz val="10"/>
        <color indexed="10"/>
        <rFont val="MS Sans Serif"/>
        <family val="2"/>
      </rPr>
      <t xml:space="preserve"> S</t>
    </r>
  </si>
  <si>
    <t>Mardi</t>
  </si>
  <si>
    <t>Mercredi</t>
  </si>
  <si>
    <t>Jeudi</t>
  </si>
  <si>
    <t>SAMEDI</t>
  </si>
  <si>
    <r>
      <t xml:space="preserve">Lundi </t>
    </r>
    <r>
      <rPr>
        <b/>
        <sz val="10"/>
        <color indexed="10"/>
        <rFont val="MS Sans Serif"/>
        <family val="2"/>
      </rPr>
      <t>S</t>
    </r>
  </si>
  <si>
    <t>Lundi S</t>
  </si>
  <si>
    <t>SEMAINE</t>
  </si>
  <si>
    <t>inventaire</t>
  </si>
  <si>
    <t>Equi.</t>
  </si>
  <si>
    <t>Equip.</t>
  </si>
  <si>
    <t>début</t>
  </si>
  <si>
    <t>fin</t>
  </si>
  <si>
    <t>Mét rest.</t>
  </si>
  <si>
    <t>M</t>
  </si>
  <si>
    <t>A</t>
  </si>
  <si>
    <t>N</t>
  </si>
  <si>
    <t>1/3</t>
  </si>
  <si>
    <t>2/3</t>
  </si>
  <si>
    <t>3/3</t>
  </si>
  <si>
    <t>Prévu</t>
  </si>
  <si>
    <t>AAAA</t>
  </si>
  <si>
    <t>BBBB</t>
  </si>
  <si>
    <t>CCCC</t>
  </si>
  <si>
    <t>DDDD</t>
  </si>
  <si>
    <t>EEEE</t>
  </si>
  <si>
    <t>AAAAA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</si>
</sst>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;;;@"/>
    <numFmt numFmtId="165" formatCode="0;\-0;;@"/>
    <numFmt numFmtId="166" formatCode="00"/>
  </numFmts>
  <fonts count="4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MS Sans Serif"/>
    </font>
    <font>
      <sz val="10"/>
      <name val="MS Sans Serif"/>
      <family val="2"/>
    </font>
    <font>
      <sz val="11"/>
      <name val="MS Sans Serif"/>
    </font>
    <font>
      <b/>
      <sz val="10"/>
      <color indexed="10"/>
      <name val="MS Sans Serif"/>
      <family val="2"/>
    </font>
    <font>
      <sz val="10"/>
      <color theme="1"/>
      <name val="MS Sans Serif"/>
    </font>
    <font>
      <b/>
      <sz val="11"/>
      <name val="MS Sans Serif"/>
    </font>
    <font>
      <b/>
      <sz val="10"/>
      <color indexed="10"/>
      <name val="MS Sans Serif"/>
    </font>
    <font>
      <b/>
      <sz val="12"/>
      <name val="MS Sans Serif"/>
    </font>
    <font>
      <sz val="8"/>
      <name val="MS Sans Serif"/>
      <family val="2"/>
    </font>
    <font>
      <b/>
      <sz val="8"/>
      <name val="MS Sans Serif"/>
    </font>
    <font>
      <b/>
      <sz val="8"/>
      <color indexed="10"/>
      <name val="MS Sans Serif"/>
      <family val="2"/>
    </font>
    <font>
      <sz val="11"/>
      <name val="MS Sans Serif"/>
      <family val="2"/>
    </font>
    <font>
      <sz val="8.5"/>
      <name val="MS Serif"/>
      <family val="1"/>
    </font>
    <font>
      <b/>
      <sz val="8"/>
      <name val="MS Sans Serif"/>
      <family val="2"/>
    </font>
    <font>
      <b/>
      <sz val="7.5"/>
      <name val="MS Sans Serif"/>
      <family val="2"/>
    </font>
    <font>
      <b/>
      <sz val="8.5"/>
      <name val="MS Sans Serif"/>
      <family val="2"/>
    </font>
    <font>
      <b/>
      <sz val="10"/>
      <name val="MS Sans Serif"/>
      <family val="2"/>
    </font>
    <font>
      <b/>
      <sz val="8.5"/>
      <color indexed="10"/>
      <name val="MS Sans Serif"/>
      <family val="2"/>
    </font>
    <font>
      <b/>
      <sz val="12"/>
      <name val="MS Sans Serif"/>
      <family val="2"/>
    </font>
    <font>
      <sz val="11"/>
      <name val="MS Serif"/>
      <family val="1"/>
    </font>
    <font>
      <b/>
      <sz val="12"/>
      <name val="MS Reference Sans Serif"/>
      <family val="2"/>
    </font>
    <font>
      <sz val="7.5"/>
      <name val="MS Sans Serif"/>
      <family val="2"/>
    </font>
    <font>
      <b/>
      <sz val="14"/>
      <name val="MS Sans Serif"/>
      <family val="2"/>
    </font>
    <font>
      <b/>
      <sz val="13.5"/>
      <name val="MS Sans Serif"/>
      <family val="2"/>
    </font>
    <font>
      <b/>
      <sz val="11"/>
      <name val="MS Sans Serif"/>
      <family val="2"/>
    </font>
    <font>
      <b/>
      <sz val="7"/>
      <color indexed="10"/>
      <name val="MS Sans Serif"/>
      <family val="2"/>
    </font>
    <font>
      <sz val="8.5"/>
      <name val="MS Sans Serif"/>
      <family val="2"/>
    </font>
    <font>
      <b/>
      <sz val="9"/>
      <name val="MS Sans Serif"/>
      <family val="2"/>
    </font>
    <font>
      <sz val="7"/>
      <name val="MS Sans Serif"/>
      <family val="2"/>
    </font>
    <font>
      <b/>
      <sz val="12"/>
      <color indexed="10"/>
      <name val="MS Sans Serif"/>
      <family val="2"/>
    </font>
    <font>
      <b/>
      <sz val="12"/>
      <color theme="1"/>
      <name val="MS Sans Serif"/>
      <family val="2"/>
    </font>
    <font>
      <b/>
      <sz val="9"/>
      <color indexed="10"/>
      <name val="MS Sans Serif"/>
      <family val="2"/>
    </font>
    <font>
      <b/>
      <sz val="14"/>
      <name val="MS Sans Serif"/>
    </font>
    <font>
      <b/>
      <sz val="13.5"/>
      <name val="MS Sans Serif"/>
    </font>
    <font>
      <b/>
      <sz val="11"/>
      <color theme="1"/>
      <name val="MS Sans Serif"/>
      <family val="2"/>
    </font>
    <font>
      <sz val="11"/>
      <color theme="1"/>
      <name val="Calibri"/>
      <family val="2"/>
    </font>
    <font>
      <b/>
      <sz val="10"/>
      <name val="Wingdings"/>
      <charset val="2"/>
    </font>
    <font>
      <b/>
      <sz val="16"/>
      <color theme="0"/>
      <name val="MS Sans Serif"/>
      <family val="2"/>
    </font>
    <font>
      <sz val="11"/>
      <color rgb="FFFF0000"/>
      <name val="MS Sans Serif"/>
      <family val="2"/>
    </font>
    <font>
      <b/>
      <sz val="11"/>
      <color rgb="FFFF0000"/>
      <name val="MS Sans Serif"/>
      <family val="2"/>
    </font>
    <font>
      <b/>
      <sz val="12"/>
      <color rgb="FFFF0000"/>
      <name val="MS Sans Serif"/>
      <family val="2"/>
    </font>
    <font>
      <b/>
      <sz val="12"/>
      <color indexed="8"/>
      <name val="MS Sans Serif"/>
      <family val="2"/>
    </font>
    <font>
      <sz val="11"/>
      <color theme="1"/>
      <name val="MS Sans Serif"/>
      <family val="2"/>
    </font>
    <font>
      <sz val="11"/>
      <color indexed="10"/>
      <name val="MS Sans Serif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91">
    <xf numFmtId="0" fontId="0" fillId="0" borderId="0" xfId="0"/>
    <xf numFmtId="164" fontId="24" fillId="0" borderId="11" xfId="0" applyNumberFormat="1" applyFont="1" applyFill="1" applyBorder="1" applyAlignment="1">
      <alignment horizontal="center" vertical="center" wrapText="1"/>
    </xf>
    <xf numFmtId="164" fontId="25" fillId="0" borderId="11" xfId="0" applyNumberFormat="1" applyFont="1" applyFill="1" applyBorder="1" applyAlignment="1">
      <alignment horizontal="center" vertical="center"/>
    </xf>
    <xf numFmtId="164" fontId="25" fillId="0" borderId="12" xfId="0" applyNumberFormat="1" applyFont="1" applyFill="1" applyBorder="1" applyAlignment="1">
      <alignment vertical="center"/>
    </xf>
    <xf numFmtId="164" fontId="18" fillId="0" borderId="3" xfId="0" applyNumberFormat="1" applyFont="1" applyFill="1" applyBorder="1" applyAlignment="1">
      <alignment horizontal="center" vertical="center" wrapText="1"/>
    </xf>
    <xf numFmtId="164" fontId="26" fillId="0" borderId="10" xfId="0" applyNumberFormat="1" applyFont="1" applyFill="1" applyBorder="1" applyAlignment="1">
      <alignment horizontal="center"/>
    </xf>
    <xf numFmtId="0" fontId="26" fillId="0" borderId="10" xfId="0" applyFont="1" applyFill="1" applyBorder="1" applyAlignment="1">
      <alignment horizontal="center" vertical="center"/>
    </xf>
    <xf numFmtId="164" fontId="27" fillId="0" borderId="10" xfId="0" applyNumberFormat="1" applyFont="1" applyFill="1" applyBorder="1" applyAlignment="1">
      <alignment horizontal="center"/>
    </xf>
    <xf numFmtId="164" fontId="28" fillId="0" borderId="14" xfId="0" applyNumberFormat="1" applyFont="1" applyFill="1" applyBorder="1" applyAlignment="1">
      <alignment horizontal="center" vertical="center"/>
    </xf>
    <xf numFmtId="164" fontId="26" fillId="0" borderId="15" xfId="0" applyNumberFormat="1" applyFont="1" applyFill="1" applyBorder="1" applyAlignment="1">
      <alignment horizontal="centerContinuous"/>
    </xf>
    <xf numFmtId="164" fontId="26" fillId="0" borderId="16" xfId="0" applyNumberFormat="1" applyFont="1" applyFill="1" applyBorder="1" applyAlignment="1">
      <alignment horizontal="center" vertical="center" wrapText="1"/>
    </xf>
    <xf numFmtId="164" fontId="15" fillId="0" borderId="16" xfId="0" applyNumberFormat="1" applyFont="1" applyFill="1" applyBorder="1" applyAlignment="1">
      <alignment horizontal="center"/>
    </xf>
    <xf numFmtId="164" fontId="15" fillId="0" borderId="17" xfId="0" applyNumberFormat="1" applyFont="1" applyFill="1" applyBorder="1" applyAlignment="1">
      <alignment horizontal="center"/>
    </xf>
    <xf numFmtId="164" fontId="30" fillId="0" borderId="18" xfId="0" applyNumberFormat="1" applyFont="1" applyFill="1" applyBorder="1" applyAlignment="1">
      <alignment horizontal="center"/>
    </xf>
    <xf numFmtId="164" fontId="30" fillId="0" borderId="19" xfId="0" applyNumberFormat="1" applyFont="1" applyFill="1" applyBorder="1" applyAlignment="1">
      <alignment horizontal="center"/>
    </xf>
    <xf numFmtId="164" fontId="30" fillId="0" borderId="20" xfId="0" applyNumberFormat="1" applyFont="1" applyFill="1" applyBorder="1" applyAlignment="1">
      <alignment horizontal="center"/>
    </xf>
    <xf numFmtId="164" fontId="20" fillId="0" borderId="8" xfId="0" applyNumberFormat="1" applyFont="1" applyFill="1" applyBorder="1" applyAlignment="1">
      <alignment horizontal="center" wrapText="1"/>
    </xf>
    <xf numFmtId="164" fontId="20" fillId="0" borderId="0" xfId="0" applyNumberFormat="1" applyFont="1" applyFill="1" applyAlignment="1">
      <alignment horizontal="left" vertical="center"/>
    </xf>
    <xf numFmtId="164" fontId="18" fillId="0" borderId="0" xfId="0" applyNumberFormat="1" applyFont="1" applyFill="1" applyAlignment="1">
      <alignment horizontal="center" vertical="center"/>
    </xf>
    <xf numFmtId="164" fontId="20" fillId="0" borderId="11" xfId="0" applyNumberFormat="1" applyFont="1" applyFill="1" applyBorder="1" applyAlignment="1">
      <alignment horizontal="left" vertical="center"/>
    </xf>
    <xf numFmtId="164" fontId="31" fillId="0" borderId="22" xfId="0" applyNumberFormat="1" applyFont="1" applyFill="1" applyBorder="1" applyAlignment="1">
      <alignment horizontal="right" vertical="center"/>
    </xf>
    <xf numFmtId="164" fontId="32" fillId="0" borderId="22" xfId="0" applyNumberFormat="1" applyFont="1" applyFill="1" applyBorder="1" applyAlignment="1">
      <alignment horizontal="right" vertical="center"/>
    </xf>
    <xf numFmtId="164" fontId="33" fillId="0" borderId="4" xfId="0" applyNumberFormat="1" applyFont="1" applyFill="1" applyBorder="1" applyAlignment="1">
      <alignment vertical="center"/>
    </xf>
    <xf numFmtId="164" fontId="18" fillId="0" borderId="21" xfId="0" applyNumberFormat="1" applyFont="1" applyFill="1" applyBorder="1" applyAlignment="1">
      <alignment horizontal="center" vertical="center"/>
    </xf>
    <xf numFmtId="16" fontId="15" fillId="0" borderId="4" xfId="0" applyNumberFormat="1" applyFont="1" applyFill="1" applyBorder="1" applyAlignment="1">
      <alignment vertical="center"/>
    </xf>
    <xf numFmtId="16" fontId="20" fillId="0" borderId="21" xfId="0" applyNumberFormat="1" applyFont="1" applyFill="1" applyBorder="1" applyAlignment="1">
      <alignment vertical="center"/>
    </xf>
    <xf numFmtId="0" fontId="0" fillId="0" borderId="0" xfId="0" applyFill="1"/>
    <xf numFmtId="164" fontId="34" fillId="0" borderId="6" xfId="0" applyNumberFormat="1" applyFont="1" applyFill="1" applyBorder="1" applyAlignment="1">
      <alignment horizontal="center" vertical="center" wrapText="1"/>
    </xf>
    <xf numFmtId="164" fontId="25" fillId="0" borderId="6" xfId="0" applyNumberFormat="1" applyFont="1" applyFill="1" applyBorder="1" applyAlignment="1">
      <alignment horizontal="center" vertical="center"/>
    </xf>
    <xf numFmtId="164" fontId="25" fillId="0" borderId="6" xfId="0" applyNumberFormat="1" applyFont="1" applyFill="1" applyBorder="1" applyAlignment="1">
      <alignment horizontal="right" vertical="center"/>
    </xf>
    <xf numFmtId="0" fontId="35" fillId="0" borderId="7" xfId="0" applyFont="1" applyFill="1" applyBorder="1" applyAlignment="1">
      <alignment horizontal="left" vertical="center"/>
    </xf>
    <xf numFmtId="164" fontId="18" fillId="0" borderId="9" xfId="0" applyNumberFormat="1" applyFont="1" applyFill="1" applyBorder="1" applyAlignment="1">
      <alignment horizontal="center" vertical="center" wrapText="1"/>
    </xf>
    <xf numFmtId="164" fontId="26" fillId="0" borderId="8" xfId="0" applyNumberFormat="1" applyFont="1" applyFill="1" applyBorder="1" applyAlignment="1">
      <alignment horizontal="center"/>
    </xf>
    <xf numFmtId="0" fontId="26" fillId="0" borderId="8" xfId="0" applyFont="1" applyFill="1" applyBorder="1" applyAlignment="1">
      <alignment horizontal="center" vertical="center"/>
    </xf>
    <xf numFmtId="164" fontId="27" fillId="0" borderId="8" xfId="0" applyNumberFormat="1" applyFont="1" applyFill="1" applyBorder="1" applyAlignment="1">
      <alignment horizontal="left"/>
    </xf>
    <xf numFmtId="164" fontId="3" fillId="0" borderId="24" xfId="0" applyNumberFormat="1" applyFont="1" applyFill="1" applyBorder="1" applyAlignment="1">
      <alignment horizontal="center" vertical="center"/>
    </xf>
    <xf numFmtId="164" fontId="3" fillId="0" borderId="25" xfId="0" applyNumberFormat="1" applyFont="1" applyFill="1" applyBorder="1" applyAlignment="1">
      <alignment horizontal="center"/>
    </xf>
    <xf numFmtId="164" fontId="26" fillId="0" borderId="26" xfId="0" applyNumberFormat="1" applyFont="1" applyFill="1" applyBorder="1" applyAlignment="1">
      <alignment horizontal="center" vertical="center"/>
    </xf>
    <xf numFmtId="164" fontId="15" fillId="0" borderId="27" xfId="0" applyNumberFormat="1" applyFont="1" applyFill="1" applyBorder="1" applyAlignment="1">
      <alignment horizontal="center"/>
    </xf>
    <xf numFmtId="164" fontId="15" fillId="0" borderId="26" xfId="0" applyNumberFormat="1" applyFont="1" applyFill="1" applyBorder="1" applyAlignment="1">
      <alignment horizontal="center"/>
    </xf>
    <xf numFmtId="164" fontId="30" fillId="0" borderId="27" xfId="0" applyNumberFormat="1" applyFont="1" applyFill="1" applyBorder="1" applyAlignment="1">
      <alignment horizontal="center"/>
    </xf>
    <xf numFmtId="164" fontId="30" fillId="0" borderId="23" xfId="0" applyNumberFormat="1" applyFont="1" applyFill="1" applyBorder="1" applyAlignment="1">
      <alignment horizontal="center"/>
    </xf>
    <xf numFmtId="164" fontId="30" fillId="0" borderId="28" xfId="0" applyNumberFormat="1" applyFont="1" applyFill="1" applyBorder="1" applyAlignment="1">
      <alignment horizontal="center"/>
    </xf>
    <xf numFmtId="164" fontId="20" fillId="0" borderId="8" xfId="0" applyNumberFormat="1" applyFont="1" applyFill="1" applyBorder="1" applyAlignment="1">
      <alignment horizontal="center"/>
    </xf>
    <xf numFmtId="164" fontId="3" fillId="0" borderId="3" xfId="0" applyNumberFormat="1" applyFont="1" applyFill="1" applyBorder="1" applyAlignment="1">
      <alignment horizontal="center" vertical="center"/>
    </xf>
    <xf numFmtId="164" fontId="3" fillId="0" borderId="29" xfId="0" applyNumberFormat="1" applyFont="1" applyFill="1" applyBorder="1" applyAlignment="1">
      <alignment horizontal="centerContinuous" vertical="center"/>
    </xf>
    <xf numFmtId="164" fontId="3" fillId="0" borderId="30" xfId="0" applyNumberFormat="1" applyFont="1" applyFill="1" applyBorder="1" applyAlignment="1">
      <alignment horizontal="centerContinuous" vertical="center"/>
    </xf>
    <xf numFmtId="164" fontId="3" fillId="0" borderId="31" xfId="0" applyNumberFormat="1" applyFont="1" applyFill="1" applyBorder="1" applyAlignment="1">
      <alignment horizontal="centerContinuous" vertical="center"/>
    </xf>
    <xf numFmtId="164" fontId="3" fillId="0" borderId="32" xfId="0" applyNumberFormat="1" applyFont="1" applyFill="1" applyBorder="1" applyAlignment="1">
      <alignment horizontal="center" vertical="center"/>
    </xf>
    <xf numFmtId="164" fontId="3" fillId="0" borderId="4" xfId="0" quotePrefix="1" applyNumberFormat="1" applyFont="1" applyFill="1" applyBorder="1" applyAlignment="1">
      <alignment vertical="center"/>
    </xf>
    <xf numFmtId="164" fontId="3" fillId="0" borderId="33" xfId="0" quotePrefix="1" applyNumberFormat="1" applyFont="1" applyFill="1" applyBorder="1" applyAlignment="1">
      <alignment horizontal="center" vertical="center"/>
    </xf>
    <xf numFmtId="164" fontId="3" fillId="0" borderId="5" xfId="0" quotePrefix="1" applyNumberFormat="1" applyFont="1" applyFill="1" applyBorder="1" applyAlignment="1">
      <alignment horizontal="center" vertical="center"/>
    </xf>
    <xf numFmtId="164" fontId="3" fillId="0" borderId="29" xfId="0" applyNumberFormat="1" applyFont="1" applyFill="1" applyBorder="1" applyAlignment="1">
      <alignment horizontal="center" vertical="center"/>
    </xf>
    <xf numFmtId="164" fontId="3" fillId="0" borderId="30" xfId="0" applyNumberFormat="1" applyFont="1" applyFill="1" applyBorder="1" applyAlignment="1">
      <alignment horizontal="center" vertical="center"/>
    </xf>
    <xf numFmtId="0" fontId="26" fillId="0" borderId="18" xfId="0" applyFont="1" applyFill="1" applyBorder="1" applyAlignment="1">
      <alignment horizontal="left" vertical="center" wrapText="1"/>
    </xf>
    <xf numFmtId="0" fontId="36" fillId="0" borderId="34" xfId="0" applyFont="1" applyFill="1" applyBorder="1" applyAlignment="1">
      <alignment horizontal="center" vertical="center" wrapText="1"/>
    </xf>
    <xf numFmtId="9" fontId="26" fillId="0" borderId="18" xfId="1" applyFont="1" applyFill="1" applyBorder="1" applyAlignment="1">
      <alignment horizontal="left" vertical="center" wrapText="1"/>
    </xf>
    <xf numFmtId="0" fontId="26" fillId="0" borderId="35" xfId="0" applyFont="1" applyFill="1" applyBorder="1" applyAlignment="1">
      <alignment horizontal="left" wrapText="1"/>
    </xf>
    <xf numFmtId="0" fontId="26" fillId="0" borderId="36" xfId="0" applyFont="1" applyFill="1" applyBorder="1" applyAlignment="1">
      <alignment horizontal="right" wrapText="1"/>
    </xf>
    <xf numFmtId="0" fontId="37" fillId="0" borderId="0" xfId="0" applyFont="1" applyFill="1" applyAlignment="1">
      <alignment horizontal="left" vertical="top"/>
    </xf>
    <xf numFmtId="0" fontId="26" fillId="0" borderId="34" xfId="0" applyFont="1" applyFill="1" applyBorder="1" applyAlignment="1">
      <alignment horizontal="center" wrapText="1"/>
    </xf>
    <xf numFmtId="0" fontId="17" fillId="0" borderId="34" xfId="0" applyFont="1" applyFill="1" applyBorder="1" applyAlignment="1">
      <alignment horizontal="center" vertical="center" wrapText="1"/>
    </xf>
    <xf numFmtId="0" fontId="26" fillId="0" borderId="34" xfId="0" applyFont="1" applyFill="1" applyBorder="1" applyAlignment="1">
      <alignment horizontal="center" vertical="center" wrapText="1"/>
    </xf>
    <xf numFmtId="0" fontId="26" fillId="0" borderId="34" xfId="0" applyFont="1" applyFill="1" applyBorder="1" applyAlignment="1">
      <alignment horizontal="center"/>
    </xf>
    <xf numFmtId="3" fontId="7" fillId="0" borderId="34" xfId="0" applyNumberFormat="1" applyFont="1" applyFill="1" applyBorder="1" applyAlignment="1">
      <alignment horizontal="center"/>
    </xf>
    <xf numFmtId="3" fontId="26" fillId="0" borderId="34" xfId="0" applyNumberFormat="1" applyFont="1" applyFill="1" applyBorder="1" applyAlignment="1">
      <alignment horizontal="center"/>
    </xf>
    <xf numFmtId="166" fontId="26" fillId="0" borderId="34" xfId="0" applyNumberFormat="1" applyFont="1" applyFill="1" applyBorder="1" applyAlignment="1">
      <alignment horizontal="center"/>
    </xf>
    <xf numFmtId="166" fontId="32" fillId="0" borderId="37" xfId="0" applyNumberFormat="1" applyFont="1" applyFill="1" applyBorder="1" applyAlignment="1">
      <alignment horizontal="center" vertical="center"/>
    </xf>
    <xf numFmtId="0" fontId="26" fillId="0" borderId="38" xfId="0" applyFont="1" applyFill="1" applyBorder="1" applyAlignment="1">
      <alignment horizontal="center" wrapText="1"/>
    </xf>
    <xf numFmtId="164" fontId="36" fillId="0" borderId="39" xfId="0" applyNumberFormat="1" applyFont="1" applyFill="1" applyBorder="1" applyAlignment="1">
      <alignment horizontal="center"/>
    </xf>
    <xf numFmtId="164" fontId="2" fillId="0" borderId="40" xfId="0" applyNumberFormat="1" applyFont="1" applyFill="1" applyBorder="1"/>
    <xf numFmtId="164" fontId="3" fillId="0" borderId="41" xfId="0" applyNumberFormat="1" applyFont="1" applyFill="1" applyBorder="1"/>
    <xf numFmtId="164" fontId="3" fillId="0" borderId="41" xfId="0" applyNumberFormat="1" applyFont="1" applyFill="1" applyBorder="1" applyAlignment="1">
      <alignment horizontal="center"/>
    </xf>
    <xf numFmtId="164" fontId="3" fillId="0" borderId="42" xfId="0" applyNumberFormat="1" applyFont="1" applyFill="1" applyBorder="1" applyAlignment="1">
      <alignment horizontal="center"/>
    </xf>
    <xf numFmtId="164" fontId="3" fillId="0" borderId="43" xfId="0" applyNumberFormat="1" applyFont="1" applyFill="1" applyBorder="1" applyAlignment="1">
      <alignment horizontal="center"/>
    </xf>
    <xf numFmtId="164" fontId="3" fillId="0" borderId="44" xfId="0" applyNumberFormat="1" applyFont="1" applyFill="1" applyBorder="1" applyAlignment="1">
      <alignment horizontal="center" vertical="center"/>
    </xf>
    <xf numFmtId="164" fontId="38" fillId="0" borderId="0" xfId="0" applyNumberFormat="1" applyFont="1" applyFill="1" applyAlignment="1">
      <alignment horizontal="center" vertical="center"/>
    </xf>
    <xf numFmtId="164" fontId="38" fillId="0" borderId="45" xfId="0" applyNumberFormat="1" applyFont="1" applyFill="1" applyBorder="1" applyAlignment="1">
      <alignment horizontal="center" vertical="center"/>
    </xf>
    <xf numFmtId="164" fontId="38" fillId="0" borderId="46" xfId="0" applyNumberFormat="1" applyFont="1" applyFill="1" applyBorder="1" applyAlignment="1">
      <alignment horizontal="center" vertical="center"/>
    </xf>
    <xf numFmtId="164" fontId="3" fillId="0" borderId="13" xfId="0" applyNumberFormat="1" applyFont="1" applyFill="1" applyBorder="1" applyAlignment="1">
      <alignment horizontal="center" vertical="center"/>
    </xf>
    <xf numFmtId="164" fontId="38" fillId="0" borderId="47" xfId="0" applyNumberFormat="1" applyFont="1" applyFill="1" applyBorder="1" applyAlignment="1">
      <alignment horizontal="center" vertical="center"/>
    </xf>
    <xf numFmtId="164" fontId="38" fillId="0" borderId="48" xfId="0" applyNumberFormat="1" applyFont="1" applyFill="1" applyBorder="1" applyAlignment="1">
      <alignment horizontal="center" vertical="center"/>
    </xf>
    <xf numFmtId="164" fontId="38" fillId="0" borderId="49" xfId="0" applyNumberFormat="1" applyFont="1" applyFill="1" applyBorder="1" applyAlignment="1">
      <alignment horizontal="center" vertical="center"/>
    </xf>
    <xf numFmtId="9" fontId="7" fillId="0" borderId="50" xfId="0" applyNumberFormat="1" applyFont="1" applyFill="1" applyBorder="1" applyAlignment="1">
      <alignment horizontal="center"/>
    </xf>
    <xf numFmtId="0" fontId="39" fillId="0" borderId="50" xfId="0" applyFont="1" applyFill="1" applyBorder="1" applyAlignment="1">
      <alignment horizontal="center" vertical="center" wrapText="1"/>
    </xf>
    <xf numFmtId="9" fontId="26" fillId="0" borderId="50" xfId="1" applyFont="1" applyFill="1" applyBorder="1" applyAlignment="1">
      <alignment horizontal="left" vertical="center" wrapText="1"/>
    </xf>
    <xf numFmtId="0" fontId="40" fillId="0" borderId="51" xfId="0" applyFont="1" applyFill="1" applyBorder="1" applyAlignment="1">
      <alignment horizontal="left" wrapText="1"/>
    </xf>
    <xf numFmtId="0" fontId="26" fillId="0" borderId="38" xfId="0" applyFont="1" applyFill="1" applyBorder="1" applyAlignment="1">
      <alignment horizontal="right" wrapText="1"/>
    </xf>
    <xf numFmtId="0" fontId="37" fillId="0" borderId="50" xfId="0" applyFont="1" applyFill="1" applyBorder="1" applyAlignment="1">
      <alignment vertical="top"/>
    </xf>
    <xf numFmtId="0" fontId="26" fillId="0" borderId="50" xfId="0" applyFont="1" applyFill="1" applyBorder="1" applyAlignment="1">
      <alignment horizontal="center" wrapText="1"/>
    </xf>
    <xf numFmtId="0" fontId="17" fillId="0" borderId="50" xfId="0" applyFont="1" applyFill="1" applyBorder="1" applyAlignment="1">
      <alignment horizontal="center" vertical="center" wrapText="1"/>
    </xf>
    <xf numFmtId="0" fontId="26" fillId="0" borderId="50" xfId="0" applyFont="1" applyFill="1" applyBorder="1" applyAlignment="1">
      <alignment horizontal="center" vertical="center" wrapText="1"/>
    </xf>
    <xf numFmtId="0" fontId="26" fillId="0" borderId="50" xfId="0" applyFont="1" applyFill="1" applyBorder="1" applyAlignment="1">
      <alignment horizontal="center"/>
    </xf>
    <xf numFmtId="3" fontId="7" fillId="0" borderId="50" xfId="0" quotePrefix="1" applyNumberFormat="1" applyFont="1" applyFill="1" applyBorder="1" applyAlignment="1">
      <alignment horizontal="center"/>
    </xf>
    <xf numFmtId="3" fontId="26" fillId="0" borderId="50" xfId="0" quotePrefix="1" applyNumberFormat="1" applyFont="1" applyFill="1" applyBorder="1" applyAlignment="1">
      <alignment horizontal="center"/>
    </xf>
    <xf numFmtId="0" fontId="13" fillId="0" borderId="50" xfId="0" applyFont="1" applyFill="1" applyBorder="1" applyAlignment="1">
      <alignment horizontal="center"/>
    </xf>
    <xf numFmtId="166" fontId="32" fillId="0" borderId="52" xfId="0" applyNumberFormat="1" applyFont="1" applyFill="1" applyBorder="1" applyAlignment="1">
      <alignment horizontal="center" vertical="center"/>
    </xf>
    <xf numFmtId="164" fontId="26" fillId="0" borderId="39" xfId="0" applyNumberFormat="1" applyFont="1" applyFill="1" applyBorder="1" applyAlignment="1">
      <alignment horizontal="center"/>
    </xf>
    <xf numFmtId="164" fontId="2" fillId="0" borderId="50" xfId="0" applyNumberFormat="1" applyFont="1" applyFill="1" applyBorder="1"/>
    <xf numFmtId="164" fontId="3" fillId="0" borderId="53" xfId="0" applyNumberFormat="1" applyFont="1" applyFill="1" applyBorder="1"/>
    <xf numFmtId="164" fontId="3" fillId="0" borderId="53" xfId="0" applyNumberFormat="1" applyFont="1" applyFill="1" applyBorder="1" applyAlignment="1">
      <alignment horizontal="center"/>
    </xf>
    <xf numFmtId="164" fontId="3" fillId="0" borderId="15" xfId="0" applyNumberFormat="1" applyFont="1" applyFill="1" applyBorder="1" applyAlignment="1">
      <alignment horizontal="center"/>
    </xf>
    <xf numFmtId="164" fontId="3" fillId="0" borderId="54" xfId="0" applyNumberFormat="1" applyFont="1" applyFill="1" applyBorder="1" applyAlignment="1">
      <alignment horizontal="center"/>
    </xf>
    <xf numFmtId="164" fontId="3" fillId="0" borderId="55" xfId="0" applyNumberFormat="1" applyFont="1" applyFill="1" applyBorder="1" applyAlignment="1">
      <alignment horizontal="center" vertical="center"/>
    </xf>
    <xf numFmtId="164" fontId="38" fillId="0" borderId="53" xfId="0" applyNumberFormat="1" applyFont="1" applyFill="1" applyBorder="1" applyAlignment="1">
      <alignment horizontal="center"/>
    </xf>
    <xf numFmtId="164" fontId="38" fillId="0" borderId="56" xfId="0" applyNumberFormat="1" applyFont="1" applyFill="1" applyBorder="1" applyAlignment="1">
      <alignment horizontal="center"/>
    </xf>
    <xf numFmtId="164" fontId="38" fillId="0" borderId="15" xfId="0" applyNumberFormat="1" applyFont="1" applyFill="1" applyBorder="1" applyAlignment="1">
      <alignment horizontal="center"/>
    </xf>
    <xf numFmtId="164" fontId="38" fillId="0" borderId="55" xfId="0" applyNumberFormat="1" applyFont="1" applyFill="1" applyBorder="1" applyAlignment="1">
      <alignment horizontal="center" vertical="center"/>
    </xf>
    <xf numFmtId="164" fontId="38" fillId="0" borderId="56" xfId="0" applyNumberFormat="1" applyFont="1" applyFill="1" applyBorder="1" applyAlignment="1">
      <alignment horizontal="center" vertical="center"/>
    </xf>
    <xf numFmtId="164" fontId="38" fillId="0" borderId="57" xfId="0" applyNumberFormat="1" applyFont="1" applyFill="1" applyBorder="1" applyAlignment="1">
      <alignment horizontal="center" vertical="center"/>
    </xf>
    <xf numFmtId="164" fontId="38" fillId="0" borderId="58" xfId="0" applyNumberFormat="1" applyFont="1" applyFill="1" applyBorder="1" applyAlignment="1">
      <alignment horizontal="center" vertical="center"/>
    </xf>
    <xf numFmtId="0" fontId="26" fillId="0" borderId="40" xfId="0" applyFont="1" applyFill="1" applyBorder="1" applyAlignment="1">
      <alignment horizontal="left" vertical="center" wrapText="1"/>
    </xf>
    <xf numFmtId="9" fontId="26" fillId="0" borderId="40" xfId="1" applyFont="1" applyFill="1" applyBorder="1" applyAlignment="1">
      <alignment horizontal="left" vertical="center" wrapText="1"/>
    </xf>
    <xf numFmtId="0" fontId="26" fillId="0" borderId="36" xfId="0" applyFont="1" applyFill="1" applyBorder="1" applyAlignment="1">
      <alignment wrapText="1"/>
    </xf>
    <xf numFmtId="164" fontId="13" fillId="0" borderId="59" xfId="0" applyNumberFormat="1" applyFont="1" applyFill="1" applyBorder="1" applyAlignment="1">
      <alignment horizontal="left" vertical="center" wrapText="1"/>
    </xf>
    <xf numFmtId="3" fontId="9" fillId="0" borderId="34" xfId="0" applyNumberFormat="1" applyFont="1" applyFill="1" applyBorder="1" applyAlignment="1">
      <alignment horizontal="center"/>
    </xf>
    <xf numFmtId="166" fontId="32" fillId="0" borderId="60" xfId="0" applyNumberFormat="1" applyFont="1" applyFill="1" applyBorder="1" applyAlignment="1">
      <alignment horizontal="center" vertical="center"/>
    </xf>
    <xf numFmtId="164" fontId="13" fillId="0" borderId="51" xfId="0" applyNumberFormat="1" applyFont="1" applyFill="1" applyBorder="1" applyAlignment="1">
      <alignment horizontal="left" vertical="center" wrapText="1"/>
    </xf>
    <xf numFmtId="0" fontId="26" fillId="0" borderId="38" xfId="0" applyFont="1" applyFill="1" applyBorder="1" applyAlignment="1">
      <alignment wrapText="1"/>
    </xf>
    <xf numFmtId="0" fontId="13" fillId="0" borderId="38" xfId="0" applyFont="1" applyFill="1" applyBorder="1" applyAlignment="1">
      <alignment wrapText="1"/>
    </xf>
    <xf numFmtId="3" fontId="9" fillId="0" borderId="50" xfId="0" quotePrefix="1" applyNumberFormat="1" applyFont="1" applyFill="1" applyBorder="1" applyAlignment="1">
      <alignment horizontal="center"/>
    </xf>
    <xf numFmtId="166" fontId="42" fillId="0" borderId="52" xfId="0" applyNumberFormat="1" applyFont="1" applyFill="1" applyBorder="1" applyAlignment="1">
      <alignment horizontal="center" vertical="center"/>
    </xf>
    <xf numFmtId="164" fontId="2" fillId="0" borderId="34" xfId="0" applyNumberFormat="1" applyFont="1" applyFill="1" applyBorder="1"/>
    <xf numFmtId="0" fontId="26" fillId="0" borderId="39" xfId="0" applyFont="1" applyFill="1" applyBorder="1" applyAlignment="1">
      <alignment horizontal="left" wrapText="1"/>
    </xf>
    <xf numFmtId="0" fontId="26" fillId="0" borderId="59" xfId="0" applyFont="1" applyFill="1" applyBorder="1" applyAlignment="1">
      <alignment horizontal="right" vertical="center" wrapText="1"/>
    </xf>
    <xf numFmtId="0" fontId="13" fillId="0" borderId="59" xfId="0" applyFont="1" applyFill="1" applyBorder="1" applyAlignment="1">
      <alignment vertical="center" wrapText="1"/>
    </xf>
    <xf numFmtId="0" fontId="17" fillId="0" borderId="40" xfId="0" applyFont="1" applyFill="1" applyBorder="1" applyAlignment="1">
      <alignment horizontal="center" vertical="center" wrapText="1"/>
    </xf>
    <xf numFmtId="0" fontId="26" fillId="0" borderId="40" xfId="0" applyFont="1" applyFill="1" applyBorder="1" applyAlignment="1">
      <alignment horizontal="center" vertical="center" wrapText="1"/>
    </xf>
    <xf numFmtId="0" fontId="26" fillId="0" borderId="40" xfId="0" applyFont="1" applyFill="1" applyBorder="1" applyAlignment="1">
      <alignment horizontal="center" wrapText="1"/>
    </xf>
    <xf numFmtId="0" fontId="26" fillId="0" borderId="40" xfId="0" applyFont="1" applyFill="1" applyBorder="1" applyAlignment="1">
      <alignment horizontal="center"/>
    </xf>
    <xf numFmtId="3" fontId="7" fillId="0" borderId="40" xfId="0" applyNumberFormat="1" applyFont="1" applyFill="1" applyBorder="1" applyAlignment="1">
      <alignment horizontal="center"/>
    </xf>
    <xf numFmtId="3" fontId="26" fillId="0" borderId="40" xfId="0" applyNumberFormat="1" applyFont="1" applyFill="1" applyBorder="1" applyAlignment="1">
      <alignment horizontal="center"/>
    </xf>
    <xf numFmtId="164" fontId="26" fillId="0" borderId="40" xfId="0" applyNumberFormat="1" applyFont="1" applyFill="1" applyBorder="1" applyAlignment="1">
      <alignment horizontal="center"/>
    </xf>
    <xf numFmtId="166" fontId="26" fillId="0" borderId="40" xfId="0" applyNumberFormat="1" applyFont="1" applyFill="1" applyBorder="1" applyAlignment="1">
      <alignment horizontal="center"/>
    </xf>
    <xf numFmtId="164" fontId="43" fillId="0" borderId="60" xfId="0" applyNumberFormat="1" applyFont="1" applyFill="1" applyBorder="1" applyAlignment="1">
      <alignment horizontal="center" vertical="center"/>
    </xf>
    <xf numFmtId="164" fontId="3" fillId="0" borderId="61" xfId="0" applyNumberFormat="1" applyFont="1" applyFill="1" applyBorder="1" applyAlignment="1">
      <alignment horizontal="center" vertical="center"/>
    </xf>
    <xf numFmtId="164" fontId="38" fillId="0" borderId="62" xfId="0" applyNumberFormat="1" applyFont="1" applyFill="1" applyBorder="1" applyAlignment="1">
      <alignment horizontal="center" vertical="center"/>
    </xf>
    <xf numFmtId="164" fontId="38" fillId="0" borderId="63" xfId="0" applyNumberFormat="1" applyFont="1" applyFill="1" applyBorder="1" applyAlignment="1">
      <alignment horizontal="center" vertical="center"/>
    </xf>
    <xf numFmtId="164" fontId="38" fillId="0" borderId="64" xfId="0" applyNumberFormat="1" applyFont="1" applyFill="1" applyBorder="1" applyAlignment="1">
      <alignment horizontal="center" vertical="center"/>
    </xf>
    <xf numFmtId="0" fontId="26" fillId="0" borderId="38" xfId="0" applyFont="1" applyFill="1" applyBorder="1" applyAlignment="1">
      <alignment horizontal="right" vertical="center" wrapText="1"/>
    </xf>
    <xf numFmtId="166" fontId="20" fillId="0" borderId="15" xfId="0" applyNumberFormat="1" applyFont="1" applyFill="1" applyBorder="1" applyAlignment="1">
      <alignment horizontal="center" vertical="center"/>
    </xf>
    <xf numFmtId="164" fontId="3" fillId="0" borderId="0" xfId="0" applyNumberFormat="1" applyFont="1" applyFill="1"/>
    <xf numFmtId="164" fontId="3" fillId="0" borderId="0" xfId="0" applyNumberFormat="1" applyFont="1" applyFill="1" applyAlignment="1">
      <alignment horizontal="center"/>
    </xf>
    <xf numFmtId="164" fontId="3" fillId="0" borderId="46" xfId="0" applyNumberFormat="1" applyFont="1" applyFill="1" applyBorder="1" applyAlignment="1">
      <alignment horizontal="center"/>
    </xf>
    <xf numFmtId="164" fontId="3" fillId="0" borderId="65" xfId="0" applyNumberFormat="1" applyFont="1" applyFill="1" applyBorder="1" applyAlignment="1">
      <alignment horizontal="center"/>
    </xf>
    <xf numFmtId="164" fontId="38" fillId="0" borderId="0" xfId="0" applyNumberFormat="1" applyFont="1" applyFill="1" applyAlignment="1">
      <alignment horizontal="center"/>
    </xf>
    <xf numFmtId="164" fontId="38" fillId="0" borderId="45" xfId="0" applyNumberFormat="1" applyFont="1" applyFill="1" applyBorder="1" applyAlignment="1">
      <alignment horizontal="center"/>
    </xf>
    <xf numFmtId="164" fontId="38" fillId="0" borderId="46" xfId="0" applyNumberFormat="1" applyFont="1" applyFill="1" applyBorder="1" applyAlignment="1">
      <alignment horizontal="center"/>
    </xf>
    <xf numFmtId="164" fontId="38" fillId="0" borderId="44" xfId="0" applyNumberFormat="1" applyFont="1" applyFill="1" applyBorder="1" applyAlignment="1">
      <alignment horizontal="center" vertical="center"/>
    </xf>
    <xf numFmtId="164" fontId="38" fillId="0" borderId="66" xfId="0" applyNumberFormat="1" applyFont="1" applyFill="1" applyBorder="1" applyAlignment="1">
      <alignment horizontal="center" vertical="center"/>
    </xf>
    <xf numFmtId="164" fontId="38" fillId="0" borderId="67" xfId="0" applyNumberFormat="1" applyFont="1" applyFill="1" applyBorder="1" applyAlignment="1">
      <alignment horizontal="center" vertical="center"/>
    </xf>
    <xf numFmtId="0" fontId="26" fillId="0" borderId="39" xfId="0" applyFont="1" applyFill="1" applyBorder="1" applyAlignment="1">
      <alignment horizontal="left" vertical="center" wrapText="1"/>
    </xf>
    <xf numFmtId="0" fontId="13" fillId="0" borderId="36" xfId="0" applyFont="1" applyFill="1" applyBorder="1" applyAlignment="1">
      <alignment wrapText="1"/>
    </xf>
    <xf numFmtId="164" fontId="26" fillId="0" borderId="34" xfId="0" applyNumberFormat="1" applyFont="1" applyFill="1" applyBorder="1" applyAlignment="1">
      <alignment horizontal="center"/>
    </xf>
    <xf numFmtId="166" fontId="36" fillId="0" borderId="60" xfId="0" applyNumberFormat="1" applyFont="1" applyFill="1" applyBorder="1" applyAlignment="1">
      <alignment horizontal="center" vertical="center"/>
    </xf>
    <xf numFmtId="164" fontId="38" fillId="0" borderId="41" xfId="0" applyNumberFormat="1" applyFont="1" applyFill="1" applyBorder="1" applyAlignment="1">
      <alignment horizontal="center" vertical="center"/>
    </xf>
    <xf numFmtId="164" fontId="38" fillId="0" borderId="42" xfId="0" applyNumberFormat="1" applyFont="1" applyFill="1" applyBorder="1" applyAlignment="1">
      <alignment horizontal="center" vertical="center"/>
    </xf>
    <xf numFmtId="0" fontId="13" fillId="0" borderId="51" xfId="0" applyFont="1" applyFill="1" applyBorder="1" applyAlignment="1">
      <alignment horizontal="left" vertical="center" wrapText="1"/>
    </xf>
    <xf numFmtId="0" fontId="13" fillId="0" borderId="38" xfId="0" applyFont="1" applyFill="1" applyBorder="1" applyAlignment="1">
      <alignment vertical="center" wrapText="1"/>
    </xf>
    <xf numFmtId="166" fontId="41" fillId="0" borderId="52" xfId="0" applyNumberFormat="1" applyFont="1" applyFill="1" applyBorder="1" applyAlignment="1">
      <alignment horizontal="center" vertical="center"/>
    </xf>
    <xf numFmtId="0" fontId="26" fillId="0" borderId="59" xfId="0" applyFont="1" applyFill="1" applyBorder="1" applyAlignment="1">
      <alignment vertical="center" wrapText="1"/>
    </xf>
    <xf numFmtId="3" fontId="9" fillId="0" borderId="40" xfId="0" applyNumberFormat="1" applyFont="1" applyFill="1" applyBorder="1" applyAlignment="1">
      <alignment horizontal="center"/>
    </xf>
    <xf numFmtId="0" fontId="26" fillId="0" borderId="38" xfId="0" applyFont="1" applyFill="1" applyBorder="1" applyAlignment="1">
      <alignment vertical="center" wrapText="1"/>
    </xf>
    <xf numFmtId="164" fontId="26" fillId="0" borderId="50" xfId="0" quotePrefix="1" applyNumberFormat="1" applyFont="1" applyFill="1" applyBorder="1" applyAlignment="1">
      <alignment horizontal="center"/>
    </xf>
    <xf numFmtId="0" fontId="13" fillId="0" borderId="50" xfId="0" applyFont="1" applyFill="1" applyBorder="1" applyAlignment="1">
      <alignment horizontal="center" vertical="center"/>
    </xf>
    <xf numFmtId="164" fontId="26" fillId="0" borderId="39" xfId="0" applyNumberFormat="1" applyFont="1" applyFill="1" applyBorder="1" applyAlignment="1">
      <alignment horizontal="left" vertical="center" wrapText="1"/>
    </xf>
    <xf numFmtId="164" fontId="26" fillId="0" borderId="59" xfId="0" applyNumberFormat="1" applyFont="1" applyFill="1" applyBorder="1" applyAlignment="1">
      <alignment horizontal="right" vertical="center" wrapText="1"/>
    </xf>
    <xf numFmtId="164" fontId="26" fillId="0" borderId="40" xfId="0" applyNumberFormat="1" applyFont="1" applyFill="1" applyBorder="1" applyAlignment="1">
      <alignment horizontal="center" vertical="center" wrapText="1"/>
    </xf>
    <xf numFmtId="164" fontId="26" fillId="0" borderId="40" xfId="0" applyNumberFormat="1" applyFont="1" applyFill="1" applyBorder="1" applyAlignment="1">
      <alignment horizontal="center" vertical="center"/>
    </xf>
    <xf numFmtId="164" fontId="7" fillId="0" borderId="40" xfId="0" applyNumberFormat="1" applyFont="1" applyFill="1" applyBorder="1" applyAlignment="1">
      <alignment horizontal="center" vertical="center"/>
    </xf>
    <xf numFmtId="164" fontId="26" fillId="0" borderId="38" xfId="0" applyNumberFormat="1" applyFont="1" applyFill="1" applyBorder="1" applyAlignment="1">
      <alignment horizontal="right" vertical="center" wrapText="1"/>
    </xf>
    <xf numFmtId="164" fontId="13" fillId="0" borderId="38" xfId="0" applyNumberFormat="1" applyFont="1" applyFill="1" applyBorder="1" applyAlignment="1">
      <alignment horizontal="left" vertical="center" wrapText="1"/>
    </xf>
    <xf numFmtId="164" fontId="26" fillId="0" borderId="50" xfId="0" applyNumberFormat="1" applyFont="1" applyFill="1" applyBorder="1" applyAlignment="1">
      <alignment horizontal="center" vertical="center" wrapText="1"/>
    </xf>
    <xf numFmtId="164" fontId="26" fillId="0" borderId="50" xfId="0" applyNumberFormat="1" applyFont="1" applyFill="1" applyBorder="1" applyAlignment="1">
      <alignment horizontal="center" vertical="center"/>
    </xf>
    <xf numFmtId="164" fontId="7" fillId="0" borderId="50" xfId="0" quotePrefix="1" applyNumberFormat="1" applyFont="1" applyFill="1" applyBorder="1" applyAlignment="1">
      <alignment horizontal="center" vertical="center"/>
    </xf>
    <xf numFmtId="164" fontId="26" fillId="0" borderId="50" xfId="0" applyNumberFormat="1" applyFont="1" applyFill="1" applyBorder="1" applyAlignment="1">
      <alignment vertical="center"/>
    </xf>
    <xf numFmtId="164" fontId="31" fillId="0" borderId="52" xfId="0" applyNumberFormat="1" applyFont="1" applyFill="1" applyBorder="1" applyAlignment="1">
      <alignment horizontal="center" vertical="center"/>
    </xf>
    <xf numFmtId="0" fontId="37" fillId="0" borderId="40" xfId="0" applyFont="1" applyFill="1" applyBorder="1" applyAlignment="1">
      <alignment horizontal="left" vertical="top"/>
    </xf>
    <xf numFmtId="0" fontId="44" fillId="0" borderId="51" xfId="0" applyFont="1" applyFill="1" applyBorder="1" applyAlignment="1">
      <alignment horizontal="left" wrapText="1"/>
    </xf>
    <xf numFmtId="0" fontId="10" fillId="0" borderId="0" xfId="0" applyFont="1" applyFill="1"/>
    <xf numFmtId="0" fontId="10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right" vertical="center"/>
    </xf>
    <xf numFmtId="0" fontId="10" fillId="0" borderId="0" xfId="0" applyFont="1" applyFill="1" applyAlignment="1">
      <alignment horizontal="left"/>
    </xf>
    <xf numFmtId="0" fontId="3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4" fillId="0" borderId="0" xfId="0" applyFont="1" applyFill="1"/>
    <xf numFmtId="0" fontId="12" fillId="0" borderId="0" xfId="0" applyFont="1" applyFill="1"/>
    <xf numFmtId="0" fontId="13" fillId="0" borderId="0" xfId="0" applyFont="1" applyFill="1"/>
    <xf numFmtId="164" fontId="10" fillId="0" borderId="0" xfId="0" applyNumberFormat="1" applyFont="1" applyFill="1"/>
    <xf numFmtId="0" fontId="14" fillId="0" borderId="0" xfId="0" applyFont="1" applyFill="1" applyAlignment="1">
      <alignment horizontal="center" vertical="center" textRotation="90"/>
    </xf>
    <xf numFmtId="0" fontId="15" fillId="0" borderId="0" xfId="0" applyFont="1" applyFill="1"/>
    <xf numFmtId="164" fontId="16" fillId="0" borderId="0" xfId="0" applyNumberFormat="1" applyFont="1" applyFill="1"/>
    <xf numFmtId="0" fontId="16" fillId="0" borderId="3" xfId="0" applyFont="1" applyFill="1" applyBorder="1"/>
    <xf numFmtId="0" fontId="16" fillId="0" borderId="4" xfId="0" applyFont="1" applyFill="1" applyBorder="1"/>
    <xf numFmtId="0" fontId="16" fillId="0" borderId="5" xfId="0" applyFont="1" applyFill="1" applyBorder="1"/>
    <xf numFmtId="164" fontId="16" fillId="0" borderId="6" xfId="0" applyNumberFormat="1" applyFont="1" applyFill="1" applyBorder="1"/>
    <xf numFmtId="164" fontId="16" fillId="0" borderId="2" xfId="0" applyNumberFormat="1" applyFont="1" applyFill="1" applyBorder="1"/>
    <xf numFmtId="164" fontId="16" fillId="0" borderId="7" xfId="0" applyNumberFormat="1" applyFont="1" applyFill="1" applyBorder="1"/>
    <xf numFmtId="164" fontId="14" fillId="0" borderId="0" xfId="0" applyNumberFormat="1" applyFont="1" applyFill="1" applyAlignment="1">
      <alignment horizontal="center" vertical="center" textRotation="90"/>
    </xf>
    <xf numFmtId="164" fontId="16" fillId="0" borderId="8" xfId="0" applyNumberFormat="1" applyFont="1" applyFill="1" applyBorder="1"/>
    <xf numFmtId="164" fontId="16" fillId="0" borderId="3" xfId="0" applyNumberFormat="1" applyFont="1" applyFill="1" applyBorder="1"/>
    <xf numFmtId="164" fontId="16" fillId="0" borderId="4" xfId="0" applyNumberFormat="1" applyFont="1" applyFill="1" applyBorder="1"/>
    <xf numFmtId="164" fontId="16" fillId="0" borderId="5" xfId="0" applyNumberFormat="1" applyFont="1" applyFill="1" applyBorder="1"/>
    <xf numFmtId="164" fontId="17" fillId="0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Fill="1" applyBorder="1" applyAlignment="1">
      <alignment vertical="center"/>
    </xf>
    <xf numFmtId="164" fontId="17" fillId="0" borderId="4" xfId="0" applyNumberFormat="1" applyFont="1" applyFill="1" applyBorder="1" applyAlignment="1">
      <alignment vertical="center"/>
    </xf>
    <xf numFmtId="164" fontId="17" fillId="0" borderId="4" xfId="0" applyNumberFormat="1" applyFont="1" applyFill="1" applyBorder="1" applyAlignment="1">
      <alignment horizontal="left" vertical="center"/>
    </xf>
    <xf numFmtId="164" fontId="17" fillId="0" borderId="4" xfId="0" applyNumberFormat="1" applyFont="1" applyFill="1" applyBorder="1" applyAlignment="1">
      <alignment horizontal="center" vertical="center"/>
    </xf>
    <xf numFmtId="164" fontId="18" fillId="0" borderId="4" xfId="0" applyNumberFormat="1" applyFont="1" applyFill="1" applyBorder="1" applyAlignment="1">
      <alignment horizontal="center" vertical="center"/>
    </xf>
    <xf numFmtId="164" fontId="17" fillId="0" borderId="4" xfId="0" applyNumberFormat="1" applyFont="1" applyFill="1" applyBorder="1" applyAlignment="1">
      <alignment horizontal="centerContinuous" vertical="center"/>
    </xf>
    <xf numFmtId="164" fontId="7" fillId="0" borderId="4" xfId="0" applyNumberFormat="1" applyFont="1" applyFill="1" applyBorder="1" applyAlignment="1">
      <alignment horizontal="centerContinuous" vertical="center"/>
    </xf>
    <xf numFmtId="164" fontId="17" fillId="0" borderId="4" xfId="0" applyNumberFormat="1" applyFont="1" applyFill="1" applyBorder="1" applyAlignment="1">
      <alignment horizontal="center"/>
    </xf>
    <xf numFmtId="0" fontId="17" fillId="0" borderId="4" xfId="0" applyFont="1" applyFill="1" applyBorder="1" applyAlignment="1">
      <alignment horizontal="center" vertical="center"/>
    </xf>
    <xf numFmtId="164" fontId="19" fillId="0" borderId="5" xfId="0" applyNumberFormat="1" applyFont="1" applyFill="1" applyBorder="1" applyAlignment="1">
      <alignment horizontal="centerContinuous" vertical="center"/>
    </xf>
    <xf numFmtId="164" fontId="20" fillId="0" borderId="9" xfId="0" applyNumberFormat="1" applyFont="1" applyFill="1" applyBorder="1" applyAlignment="1">
      <alignment horizontal="centerContinuous" vertical="center"/>
    </xf>
    <xf numFmtId="164" fontId="20" fillId="0" borderId="9" xfId="0" applyNumberFormat="1" applyFont="1" applyFill="1" applyBorder="1" applyAlignment="1">
      <alignment horizontal="left" vertical="center"/>
    </xf>
    <xf numFmtId="164" fontId="21" fillId="0" borderId="4" xfId="0" applyNumberFormat="1" applyFont="1" applyFill="1" applyBorder="1" applyAlignment="1">
      <alignment horizontal="center" vertical="center" textRotation="90"/>
    </xf>
    <xf numFmtId="9" fontId="22" fillId="0" borderId="4" xfId="1" applyFont="1" applyFill="1" applyBorder="1" applyAlignment="1">
      <alignment horizontal="center" vertical="center"/>
    </xf>
    <xf numFmtId="164" fontId="20" fillId="0" borderId="10" xfId="0" applyNumberFormat="1" applyFont="1" applyFill="1" applyBorder="1" applyAlignment="1">
      <alignment horizontal="center" wrapText="1"/>
    </xf>
    <xf numFmtId="164" fontId="14" fillId="0" borderId="4" xfId="0" applyNumberFormat="1" applyFont="1" applyFill="1" applyBorder="1" applyAlignment="1">
      <alignment horizontal="center" vertical="center" textRotation="90"/>
    </xf>
    <xf numFmtId="164" fontId="23" fillId="0" borderId="4" xfId="0" applyNumberFormat="1" applyFont="1" applyFill="1" applyBorder="1" applyAlignment="1">
      <alignment horizontal="center" vertical="center" textRotation="90"/>
    </xf>
    <xf numFmtId="164" fontId="23" fillId="0" borderId="4" xfId="0" applyNumberFormat="1" applyFont="1" applyFill="1" applyBorder="1"/>
    <xf numFmtId="164" fontId="3" fillId="0" borderId="31" xfId="0" applyNumberFormat="1" applyFont="1" applyFill="1" applyBorder="1" applyAlignment="1">
      <alignment horizontal="center" vertical="center"/>
    </xf>
    <xf numFmtId="164" fontId="24" fillId="0" borderId="10" xfId="0" applyNumberFormat="1" applyFont="1" applyFill="1" applyBorder="1" applyAlignment="1">
      <alignment horizontal="center" vertical="center" wrapText="1"/>
    </xf>
    <xf numFmtId="164" fontId="24" fillId="0" borderId="8" xfId="0" applyNumberFormat="1" applyFont="1" applyFill="1" applyBorder="1" applyAlignment="1">
      <alignment horizontal="center" vertical="center" wrapText="1"/>
    </xf>
    <xf numFmtId="9" fontId="0" fillId="0" borderId="0" xfId="0" applyNumberFormat="1" applyFill="1"/>
    <xf numFmtId="164" fontId="0" fillId="0" borderId="0" xfId="0" applyNumberFormat="1" applyFill="1" applyAlignment="1">
      <alignment horizontal="center" vertical="center"/>
    </xf>
    <xf numFmtId="164" fontId="0" fillId="0" borderId="0" xfId="0" applyNumberFormat="1" applyFill="1"/>
    <xf numFmtId="164" fontId="2" fillId="0" borderId="0" xfId="0" applyNumberFormat="1" applyFont="1" applyFill="1" applyAlignment="1">
      <alignment horizontal="right" vertical="center"/>
    </xf>
    <xf numFmtId="164" fontId="0" fillId="0" borderId="0" xfId="0" applyNumberFormat="1" applyFill="1" applyAlignment="1">
      <alignment horizontal="left"/>
    </xf>
    <xf numFmtId="164" fontId="3" fillId="0" borderId="0" xfId="0" applyNumberFormat="1" applyFont="1" applyFill="1" applyAlignment="1">
      <alignment vertical="center"/>
    </xf>
    <xf numFmtId="164" fontId="0" fillId="0" borderId="0" xfId="0" applyNumberFormat="1" applyFill="1" applyAlignment="1">
      <alignment vertical="center"/>
    </xf>
    <xf numFmtId="164" fontId="4" fillId="0" borderId="0" xfId="0" applyNumberFormat="1" applyFont="1" applyFill="1"/>
    <xf numFmtId="164" fontId="5" fillId="0" borderId="0" xfId="0" applyNumberFormat="1" applyFont="1" applyFill="1"/>
    <xf numFmtId="165" fontId="0" fillId="0" borderId="0" xfId="0" applyNumberFormat="1" applyFill="1"/>
    <xf numFmtId="165" fontId="0" fillId="0" borderId="0" xfId="0" applyNumberFormat="1" applyFill="1" applyAlignment="1">
      <alignment horizontal="center" vertical="center"/>
    </xf>
    <xf numFmtId="165" fontId="6" fillId="0" borderId="0" xfId="0" applyNumberFormat="1" applyFont="1" applyFill="1" applyAlignment="1">
      <alignment horizontal="center" vertical="center"/>
    </xf>
    <xf numFmtId="165" fontId="6" fillId="0" borderId="0" xfId="0" applyNumberFormat="1" applyFont="1" applyFill="1"/>
    <xf numFmtId="164" fontId="2" fillId="0" borderId="0" xfId="0" applyNumberFormat="1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left" vertical="center"/>
    </xf>
    <xf numFmtId="164" fontId="7" fillId="0" borderId="0" xfId="0" applyNumberFormat="1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8" fillId="0" borderId="0" xfId="0" applyNumberFormat="1" applyFont="1" applyFill="1" applyAlignment="1">
      <alignment horizontal="center" vertical="center"/>
    </xf>
    <xf numFmtId="165" fontId="2" fillId="0" borderId="0" xfId="0" applyNumberFormat="1" applyFont="1" applyFill="1" applyAlignment="1">
      <alignment horizontal="center" vertical="center"/>
    </xf>
    <xf numFmtId="164" fontId="7" fillId="0" borderId="0" xfId="0" applyNumberFormat="1" applyFont="1" applyFill="1" applyAlignment="1">
      <alignment vertical="center" wrapText="1"/>
    </xf>
    <xf numFmtId="164" fontId="9" fillId="0" borderId="0" xfId="0" applyNumberFormat="1" applyFont="1" applyFill="1" applyAlignment="1">
      <alignment vertical="center"/>
    </xf>
    <xf numFmtId="165" fontId="6" fillId="0" borderId="1" xfId="0" applyNumberFormat="1" applyFont="1" applyFill="1" applyBorder="1"/>
    <xf numFmtId="164" fontId="9" fillId="0" borderId="2" xfId="0" applyNumberFormat="1" applyFont="1" applyFill="1" applyBorder="1" applyAlignment="1">
      <alignment vertical="center"/>
    </xf>
    <xf numFmtId="164" fontId="45" fillId="0" borderId="4" xfId="0" applyNumberFormat="1" applyFont="1" applyFill="1" applyBorder="1" applyAlignment="1">
      <alignment horizontal="center" vertical="center"/>
    </xf>
    <xf numFmtId="0" fontId="7" fillId="0" borderId="40" xfId="0" applyFont="1" applyFill="1" applyBorder="1" applyAlignment="1">
      <alignment horizontal="center" wrapText="1"/>
    </xf>
    <xf numFmtId="0" fontId="7" fillId="0" borderId="40" xfId="0" quotePrefix="1" applyFont="1" applyFill="1" applyBorder="1" applyAlignment="1">
      <alignment horizontal="center" wrapText="1"/>
    </xf>
    <xf numFmtId="0" fontId="0" fillId="0" borderId="0" xfId="0" applyNumberFormat="1" applyFill="1"/>
    <xf numFmtId="3" fontId="26" fillId="2" borderId="34" xfId="0" applyNumberFormat="1" applyFont="1" applyFill="1" applyBorder="1" applyAlignment="1">
      <alignment horizontal="center"/>
    </xf>
    <xf numFmtId="164" fontId="26" fillId="2" borderId="40" xfId="0" applyNumberFormat="1" applyFont="1" applyFill="1" applyBorder="1" applyAlignment="1">
      <alignment horizontal="center"/>
    </xf>
    <xf numFmtId="3" fontId="26" fillId="2" borderId="40" xfId="0" applyNumberFormat="1" applyFont="1" applyFill="1" applyBorder="1" applyAlignment="1">
      <alignment horizontal="center"/>
    </xf>
    <xf numFmtId="164" fontId="3" fillId="2" borderId="44" xfId="0" applyNumberFormat="1" applyFont="1" applyFill="1" applyBorder="1" applyAlignment="1">
      <alignment horizontal="center" vertical="center"/>
    </xf>
    <xf numFmtId="164" fontId="3" fillId="2" borderId="61" xfId="0" applyNumberFormat="1" applyFont="1" applyFill="1" applyBorder="1" applyAlignment="1">
      <alignment horizontal="center" vertical="center"/>
    </xf>
    <xf numFmtId="0" fontId="26" fillId="2" borderId="34" xfId="0" applyFont="1" applyFill="1" applyBorder="1" applyAlignment="1">
      <alignment horizontal="center" wrapText="1"/>
    </xf>
    <xf numFmtId="0" fontId="36" fillId="2" borderId="34" xfId="0" applyFont="1" applyFill="1" applyBorder="1" applyAlignment="1">
      <alignment horizontal="center" wrapText="1"/>
    </xf>
    <xf numFmtId="0" fontId="7" fillId="2" borderId="40" xfId="0" applyFont="1" applyFill="1" applyBorder="1" applyAlignment="1">
      <alignment horizontal="center" wrapText="1"/>
    </xf>
    <xf numFmtId="164" fontId="2" fillId="0" borderId="13" xfId="0" applyNumberFormat="1" applyFont="1" applyFill="1" applyBorder="1" applyAlignment="1">
      <alignment horizontal="center" vertical="center" wrapText="1"/>
    </xf>
    <xf numFmtId="164" fontId="2" fillId="0" borderId="23" xfId="0" applyNumberFormat="1" applyFont="1" applyFill="1" applyBorder="1" applyAlignment="1">
      <alignment horizontal="center" vertical="center"/>
    </xf>
    <xf numFmtId="164" fontId="2" fillId="0" borderId="10" xfId="0" applyNumberFormat="1" applyFont="1" applyFill="1" applyBorder="1" applyAlignment="1">
      <alignment horizontal="center" vertical="center" wrapText="1"/>
    </xf>
    <xf numFmtId="164" fontId="2" fillId="0" borderId="8" xfId="0" applyNumberFormat="1" applyFont="1" applyFill="1" applyBorder="1" applyAlignment="1">
      <alignment horizontal="center" vertical="center"/>
    </xf>
    <xf numFmtId="164" fontId="7" fillId="0" borderId="10" xfId="0" applyNumberFormat="1" applyFont="1" applyFill="1" applyBorder="1" applyAlignment="1">
      <alignment horizontal="center" vertical="center"/>
    </xf>
    <xf numFmtId="164" fontId="7" fillId="0" borderId="8" xfId="0" applyNumberFormat="1" applyFont="1" applyFill="1" applyBorder="1" applyAlignment="1">
      <alignment horizontal="center" vertical="center"/>
    </xf>
    <xf numFmtId="164" fontId="20" fillId="0" borderId="10" xfId="0" applyNumberFormat="1" applyFont="1" applyFill="1" applyBorder="1" applyAlignment="1">
      <alignment horizontal="center" vertical="center"/>
    </xf>
    <xf numFmtId="164" fontId="20" fillId="0" borderId="8" xfId="0" applyNumberFormat="1" applyFont="1" applyFill="1" applyBorder="1" applyAlignment="1">
      <alignment horizontal="center" vertical="center"/>
    </xf>
    <xf numFmtId="164" fontId="29" fillId="0" borderId="10" xfId="0" applyNumberFormat="1" applyFont="1" applyFill="1" applyBorder="1" applyAlignment="1">
      <alignment horizontal="center" wrapText="1"/>
    </xf>
    <xf numFmtId="164" fontId="29" fillId="0" borderId="8" xfId="0" applyNumberFormat="1" applyFont="1" applyFill="1" applyBorder="1" applyAlignment="1">
      <alignment horizontal="center" wrapText="1"/>
    </xf>
    <xf numFmtId="16" fontId="20" fillId="0" borderId="4" xfId="0" applyNumberFormat="1" applyFont="1" applyFill="1" applyBorder="1" applyAlignment="1">
      <alignment horizontal="center" vertical="center"/>
    </xf>
    <xf numFmtId="16" fontId="20" fillId="0" borderId="5" xfId="0" applyNumberFormat="1" applyFont="1" applyFill="1" applyBorder="1" applyAlignment="1">
      <alignment horizontal="center" vertical="center"/>
    </xf>
    <xf numFmtId="165" fontId="4" fillId="0" borderId="0" xfId="0" applyNumberFormat="1" applyFont="1" applyFill="1" applyAlignment="1">
      <alignment horizontal="right" vertical="center"/>
    </xf>
    <xf numFmtId="164" fontId="9" fillId="0" borderId="10" xfId="0" applyNumberFormat="1" applyFont="1" applyFill="1" applyBorder="1" applyAlignment="1">
      <alignment horizontal="center" vertical="center" wrapText="1"/>
    </xf>
    <xf numFmtId="164" fontId="9" fillId="0" borderId="8" xfId="0" applyNumberFormat="1" applyFont="1" applyFill="1" applyBorder="1" applyAlignment="1">
      <alignment horizontal="center" vertical="center" wrapText="1"/>
    </xf>
    <xf numFmtId="164" fontId="24" fillId="0" borderId="10" xfId="0" applyNumberFormat="1" applyFont="1" applyFill="1" applyBorder="1" applyAlignment="1">
      <alignment horizontal="center" vertical="center" wrapText="1"/>
    </xf>
    <xf numFmtId="164" fontId="24" fillId="0" borderId="8" xfId="0" applyNumberFormat="1" applyFont="1" applyFill="1" applyBorder="1" applyAlignment="1">
      <alignment horizontal="center" vertical="center" wrapText="1"/>
    </xf>
    <xf numFmtId="164" fontId="26" fillId="0" borderId="10" xfId="0" applyNumberFormat="1" applyFont="1" applyFill="1" applyBorder="1" applyAlignment="1">
      <alignment horizontal="center" vertical="center" wrapText="1"/>
    </xf>
    <xf numFmtId="164" fontId="26" fillId="0" borderId="8" xfId="0" applyNumberFormat="1" applyFont="1" applyFill="1" applyBorder="1" applyAlignment="1">
      <alignment horizontal="center" vertical="center" wrapText="1"/>
    </xf>
    <xf numFmtId="164" fontId="18" fillId="0" borderId="10" xfId="0" applyNumberFormat="1" applyFont="1" applyFill="1" applyBorder="1" applyAlignment="1">
      <alignment horizontal="center" vertical="center" wrapText="1"/>
    </xf>
    <xf numFmtId="164" fontId="18" fillId="0" borderId="8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Alignment="1">
      <alignment horizontal="right" vertical="center"/>
    </xf>
    <xf numFmtId="16" fontId="26" fillId="0" borderId="4" xfId="0" applyNumberFormat="1" applyFont="1" applyFill="1" applyBorder="1" applyAlignment="1">
      <alignment horizontal="center" vertical="center"/>
    </xf>
    <xf numFmtId="16" fontId="26" fillId="0" borderId="5" xfId="0" applyNumberFormat="1" applyFont="1" applyFill="1" applyBorder="1" applyAlignment="1">
      <alignment horizontal="center" vertical="center"/>
    </xf>
    <xf numFmtId="16" fontId="20" fillId="0" borderId="21" xfId="0" applyNumberFormat="1" applyFont="1" applyFill="1" applyBorder="1" applyAlignment="1">
      <alignment horizontal="center" vertical="center"/>
    </xf>
    <xf numFmtId="16" fontId="20" fillId="0" borderId="12" xfId="0" applyNumberFormat="1" applyFont="1" applyFill="1" applyBorder="1" applyAlignment="1">
      <alignment horizontal="center" vertical="center"/>
    </xf>
    <xf numFmtId="164" fontId="31" fillId="0" borderId="4" xfId="0" applyNumberFormat="1" applyFont="1" applyFill="1" applyBorder="1" applyAlignment="1">
      <alignment horizontal="left" vertical="center"/>
    </xf>
    <xf numFmtId="164" fontId="31" fillId="2" borderId="4" xfId="0" applyNumberFormat="1" applyFont="1" applyFill="1" applyBorder="1" applyAlignment="1">
      <alignment horizontal="center" vertical="center"/>
    </xf>
    <xf numFmtId="164" fontId="3" fillId="0" borderId="31" xfId="0" applyNumberFormat="1" applyFont="1" applyFill="1" applyBorder="1" applyAlignment="1">
      <alignment horizontal="center" vertical="center"/>
    </xf>
    <xf numFmtId="164" fontId="3" fillId="0" borderId="5" xfId="0" applyNumberFormat="1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3">
    <dxf>
      <font>
        <color rgb="FF00B050"/>
      </font>
    </dxf>
    <dxf>
      <font>
        <color rgb="FF00B050"/>
      </font>
    </dxf>
    <dxf>
      <font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ServiceClientsAS\03-PLANNING\02-PLANNING%2078\ARCHIVES\2019\Semaine%20%2019.%20AT%207%20et%208%20V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hthwpfilhth01\rShare\Qualite%20AS\PIECES%20TYPES\RDTS%20et%20%20PCT%20%20AH%20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7 et 8"/>
      <sheetName val="Planning 7-1"/>
      <sheetName val="Planning 7-2"/>
      <sheetName val="Planning 8-3"/>
      <sheetName val="Planning 8-4"/>
      <sheetName val="Inventiare vierge (32)"/>
      <sheetName val="060519"/>
      <sheetName val="030519"/>
      <sheetName val="020519"/>
      <sheetName val="300419"/>
      <sheetName val="290419"/>
      <sheetName val="260419"/>
      <sheetName val="250419"/>
      <sheetName val="240419"/>
      <sheetName val="230419"/>
      <sheetName val="180419"/>
      <sheetName val="170419"/>
      <sheetName val="160419"/>
      <sheetName val="150419"/>
      <sheetName val="120419"/>
      <sheetName val="110419"/>
      <sheetName val="100419"/>
      <sheetName val="090419"/>
      <sheetName val="080419"/>
      <sheetName val="050419"/>
      <sheetName val="040419"/>
      <sheetName val="030419"/>
      <sheetName val="260319"/>
      <sheetName val="250319"/>
      <sheetName val="220319"/>
      <sheetName val="210319"/>
      <sheetName val="200319"/>
      <sheetName val="190319"/>
      <sheetName val="180319"/>
      <sheetName val="150319"/>
      <sheetName val="140319"/>
      <sheetName val="130319"/>
      <sheetName val="120319"/>
      <sheetName val="110319"/>
      <sheetName val="070319"/>
      <sheetName val="060319"/>
      <sheetName val="050319"/>
      <sheetName val="040319"/>
      <sheetName val="010319"/>
      <sheetName val="280219"/>
      <sheetName val="270219"/>
      <sheetName val="260219"/>
      <sheetName val="250219"/>
      <sheetName val="220219"/>
      <sheetName val="210219"/>
      <sheetName val="200219"/>
      <sheetName val="190219"/>
      <sheetName val="180219"/>
      <sheetName val="150219"/>
      <sheetName val="140219"/>
      <sheetName val="130219"/>
      <sheetName val="120219"/>
      <sheetName val="110219"/>
      <sheetName val="080219"/>
      <sheetName val="060219"/>
      <sheetName val="050219"/>
      <sheetName val="040219 (2)"/>
      <sheetName val="010219 (2)"/>
      <sheetName val="310119 (2)"/>
      <sheetName val="300119 (2)"/>
      <sheetName val="040219"/>
      <sheetName val="010219"/>
      <sheetName val="310119"/>
      <sheetName val="300119"/>
      <sheetName val="290119"/>
      <sheetName val="280119"/>
      <sheetName val="250119"/>
      <sheetName val="240119"/>
      <sheetName val="150119"/>
      <sheetName val="Planning 84"/>
      <sheetName val="Graph1"/>
      <sheetName val="Graph3"/>
      <sheetName val="Graph2"/>
      <sheetName val="Coeff 78"/>
      <sheetName val="DATAS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/>
      <sheetData sheetId="79">
        <row r="5">
          <cell r="A5" t="str">
            <v>dessins</v>
          </cell>
        </row>
        <row r="6">
          <cell r="A6" t="str">
            <v>ON A SUMMER DAY</v>
          </cell>
        </row>
        <row r="7">
          <cell r="A7" t="str">
            <v>BOUCLERIE MODERNE</v>
          </cell>
        </row>
        <row r="8">
          <cell r="A8" t="str">
            <v>APPALOOSA DES STEPPES</v>
          </cell>
        </row>
        <row r="9">
          <cell r="A9" t="str">
            <v>ETUDE POUR UN IRIS</v>
          </cell>
        </row>
        <row r="10">
          <cell r="A10" t="str">
            <v>MERVEILLEUSE LANTERNES</v>
          </cell>
        </row>
        <row r="11">
          <cell r="A11" t="str">
            <v>EX LIBRIS EN CRAVATES</v>
          </cell>
        </row>
        <row r="12">
          <cell r="A12" t="str">
            <v>LE JARDIN DE LA MAHARANI</v>
          </cell>
        </row>
        <row r="13">
          <cell r="A13" t="str">
            <v>SANGLES EN ZIGZAG</v>
          </cell>
        </row>
        <row r="14">
          <cell r="A14" t="str">
            <v>PAPEROLES</v>
          </cell>
        </row>
        <row r="15">
          <cell r="A15" t="str">
            <v>PARURES DES SAMOURAIS</v>
          </cell>
        </row>
        <row r="16">
          <cell r="A16" t="str">
            <v>PASSEMENTERIE QUADRI</v>
          </cell>
        </row>
        <row r="17">
          <cell r="A17" t="str">
            <v>ZETA</v>
          </cell>
        </row>
        <row r="18">
          <cell r="A18" t="str">
            <v>BRIDES FLEURIES</v>
          </cell>
        </row>
        <row r="19">
          <cell r="A19" t="str">
            <v xml:space="preserve">SELLE D OFFICIER EN GRANDE TENUE </v>
          </cell>
        </row>
        <row r="20">
          <cell r="A20" t="str">
            <v>BRIDE DE GALA LOVE</v>
          </cell>
        </row>
        <row r="21">
          <cell r="A21" t="str">
            <v>SPRINGS</v>
          </cell>
        </row>
        <row r="22">
          <cell r="A22" t="str">
            <v>CHEMIN DE CORAIL</v>
          </cell>
        </row>
        <row r="23">
          <cell r="A23" t="str">
            <v>HERMES ELECTRIQUE</v>
          </cell>
        </row>
        <row r="24">
          <cell r="A24" t="str">
            <v>DANS L'ATELIER DE ROBERT DALLET</v>
          </cell>
        </row>
        <row r="25">
          <cell r="A25" t="str">
            <v>LE SAUT H</v>
          </cell>
        </row>
        <row r="26">
          <cell r="A26" t="str">
            <v>AU BOUT DU MONDE</v>
          </cell>
        </row>
        <row r="27">
          <cell r="A27" t="str">
            <v>FLANERIE A VERSAILLES</v>
          </cell>
        </row>
        <row r="28">
          <cell r="A28" t="str">
            <v>CARRES EN BOUCLES</v>
          </cell>
        </row>
        <row r="29">
          <cell r="A29" t="str">
            <v>AU COIN DU FEU</v>
          </cell>
        </row>
        <row r="30">
          <cell r="A30" t="str">
            <v>LES PLUMES II</v>
          </cell>
        </row>
        <row r="31">
          <cell r="A31" t="str">
            <v>LES LEGENDES DE L'ARBRE</v>
          </cell>
        </row>
        <row r="32">
          <cell r="A32" t="str">
            <v>TATERSALE AUNAGE</v>
          </cell>
        </row>
      </sheetData>
      <sheetData sheetId="8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"/>
      <sheetName val="Stat"/>
      <sheetName val="CARRE 70"/>
    </sheetNames>
    <sheetDataSet>
      <sheetData sheetId="0">
        <row r="3">
          <cell r="D3" t="str">
            <v>STYLE</v>
          </cell>
          <cell r="E3" t="str">
            <v>Nb 
Coloris</v>
          </cell>
          <cell r="F3" t="str">
            <v>Nb 
CADRES</v>
          </cell>
          <cell r="G3" t="str">
            <v>N° GRAVURE</v>
          </cell>
          <cell r="H3" t="str">
            <v>SUPPORT</v>
          </cell>
          <cell r="I3" t="str">
            <v>ARTICLE</v>
          </cell>
          <cell r="J3" t="str">
            <v>COLORIS 
AS</v>
          </cell>
          <cell r="K3" t="str">
            <v>COLORIS 
HH</v>
          </cell>
          <cell r="L3" t="str">
            <v>Redoublement</v>
          </cell>
          <cell r="M3" t="str">
            <v>Commentaires</v>
          </cell>
          <cell r="N3" t="str">
            <v xml:space="preserve">Pièce type </v>
          </cell>
          <cell r="O3" t="str">
            <v>Prélèvements</v>
          </cell>
          <cell r="P3" t="str">
            <v>Commentaires</v>
          </cell>
          <cell r="Q3" t="str">
            <v>1er RUN 300m 
(rempli par l'ordo)</v>
          </cell>
          <cell r="R3" t="str">
            <v>Nb Rdts Ok</v>
          </cell>
          <cell r="S3" t="str">
            <v>Taux d'avancement Rdt Dessin</v>
          </cell>
          <cell r="T3" t="str">
            <v>Nb Pièces Type Dessin</v>
          </cell>
          <cell r="U3" t="str">
            <v>Taux d'avancement Pièce Type</v>
          </cell>
        </row>
        <row r="4">
          <cell r="D4" t="str">
            <v>006172T</v>
          </cell>
          <cell r="E4">
            <v>8</v>
          </cell>
          <cell r="F4">
            <v>6</v>
          </cell>
          <cell r="G4">
            <v>49879</v>
          </cell>
          <cell r="H4" t="str">
            <v>A0010000BA000</v>
          </cell>
          <cell r="I4" t="str">
            <v>006172T02</v>
          </cell>
          <cell r="J4" t="str">
            <v>02</v>
          </cell>
          <cell r="K4"/>
          <cell r="L4" t="str">
            <v>ok</v>
          </cell>
          <cell r="M4"/>
          <cell r="N4" t="str">
            <v>ok</v>
          </cell>
          <cell r="O4"/>
          <cell r="P4"/>
          <cell r="Q4"/>
          <cell r="R4">
            <v>8</v>
          </cell>
          <cell r="S4">
            <v>1</v>
          </cell>
          <cell r="T4">
            <v>7</v>
          </cell>
          <cell r="U4">
            <v>0.875</v>
          </cell>
        </row>
        <row r="5">
          <cell r="D5" t="str">
            <v>006172T</v>
          </cell>
          <cell r="E5">
            <v>8</v>
          </cell>
          <cell r="F5">
            <v>6</v>
          </cell>
          <cell r="G5">
            <v>49879</v>
          </cell>
          <cell r="H5" t="str">
            <v>A0010000BA000</v>
          </cell>
          <cell r="I5" t="str">
            <v>006172T05</v>
          </cell>
          <cell r="J5" t="str">
            <v>05</v>
          </cell>
          <cell r="K5"/>
          <cell r="L5" t="str">
            <v>ok</v>
          </cell>
          <cell r="M5"/>
          <cell r="N5"/>
          <cell r="O5"/>
          <cell r="P5"/>
          <cell r="Q5"/>
          <cell r="R5">
            <v>8</v>
          </cell>
          <cell r="S5">
            <v>1</v>
          </cell>
          <cell r="T5">
            <v>7</v>
          </cell>
          <cell r="U5">
            <v>0.875</v>
          </cell>
        </row>
        <row r="6">
          <cell r="D6" t="str">
            <v>006172T</v>
          </cell>
          <cell r="E6">
            <v>8</v>
          </cell>
          <cell r="F6">
            <v>6</v>
          </cell>
          <cell r="G6">
            <v>49879</v>
          </cell>
          <cell r="H6" t="str">
            <v>A0010000BA000</v>
          </cell>
          <cell r="I6" t="str">
            <v>006172T08</v>
          </cell>
          <cell r="J6" t="str">
            <v>08</v>
          </cell>
          <cell r="K6"/>
          <cell r="L6" t="str">
            <v>ok</v>
          </cell>
          <cell r="M6"/>
          <cell r="N6" t="str">
            <v>ok</v>
          </cell>
          <cell r="O6"/>
          <cell r="P6"/>
          <cell r="Q6"/>
          <cell r="R6">
            <v>8</v>
          </cell>
          <cell r="S6">
            <v>1</v>
          </cell>
          <cell r="T6">
            <v>7</v>
          </cell>
          <cell r="U6">
            <v>0.875</v>
          </cell>
        </row>
        <row r="7">
          <cell r="D7" t="str">
            <v>006172T</v>
          </cell>
          <cell r="E7">
            <v>8</v>
          </cell>
          <cell r="F7">
            <v>6</v>
          </cell>
          <cell r="G7">
            <v>49879</v>
          </cell>
          <cell r="H7" t="str">
            <v>A0010000BA000</v>
          </cell>
          <cell r="I7" t="str">
            <v>006172T11</v>
          </cell>
          <cell r="J7">
            <v>11</v>
          </cell>
          <cell r="K7"/>
          <cell r="L7" t="str">
            <v>ok</v>
          </cell>
          <cell r="M7"/>
          <cell r="N7" t="str">
            <v>ok</v>
          </cell>
          <cell r="O7"/>
          <cell r="P7"/>
          <cell r="Q7"/>
          <cell r="R7">
            <v>8</v>
          </cell>
          <cell r="S7">
            <v>1</v>
          </cell>
          <cell r="T7">
            <v>7</v>
          </cell>
          <cell r="U7">
            <v>0.875</v>
          </cell>
        </row>
        <row r="8">
          <cell r="D8" t="str">
            <v>006172T</v>
          </cell>
          <cell r="E8">
            <v>8</v>
          </cell>
          <cell r="F8">
            <v>6</v>
          </cell>
          <cell r="G8">
            <v>49879</v>
          </cell>
          <cell r="H8" t="str">
            <v>A0010000BA000</v>
          </cell>
          <cell r="I8" t="str">
            <v>006172T14</v>
          </cell>
          <cell r="J8">
            <v>14</v>
          </cell>
          <cell r="K8"/>
          <cell r="L8" t="str">
            <v>ok</v>
          </cell>
          <cell r="M8"/>
          <cell r="N8" t="str">
            <v>ok</v>
          </cell>
          <cell r="O8"/>
          <cell r="P8"/>
          <cell r="Q8"/>
          <cell r="R8">
            <v>8</v>
          </cell>
          <cell r="S8">
            <v>1</v>
          </cell>
          <cell r="T8">
            <v>7</v>
          </cell>
          <cell r="U8">
            <v>0.875</v>
          </cell>
        </row>
        <row r="9">
          <cell r="D9" t="str">
            <v>006172T</v>
          </cell>
          <cell r="E9">
            <v>8</v>
          </cell>
          <cell r="F9">
            <v>6</v>
          </cell>
          <cell r="G9">
            <v>49879</v>
          </cell>
          <cell r="H9" t="str">
            <v>A0010000BA000</v>
          </cell>
          <cell r="I9" t="str">
            <v>006172T23</v>
          </cell>
          <cell r="J9">
            <v>23</v>
          </cell>
          <cell r="K9"/>
          <cell r="L9" t="str">
            <v>ok</v>
          </cell>
          <cell r="M9"/>
          <cell r="N9" t="str">
            <v>ok</v>
          </cell>
          <cell r="O9"/>
          <cell r="P9"/>
          <cell r="Q9"/>
          <cell r="R9">
            <v>8</v>
          </cell>
          <cell r="S9">
            <v>1</v>
          </cell>
          <cell r="T9">
            <v>7</v>
          </cell>
          <cell r="U9">
            <v>0.875</v>
          </cell>
        </row>
        <row r="10">
          <cell r="D10" t="str">
            <v>006172T</v>
          </cell>
          <cell r="E10">
            <v>8</v>
          </cell>
          <cell r="F10">
            <v>6</v>
          </cell>
          <cell r="G10">
            <v>49879</v>
          </cell>
          <cell r="H10" t="str">
            <v>A0010000BA000</v>
          </cell>
          <cell r="I10" t="str">
            <v>006172T24</v>
          </cell>
          <cell r="J10">
            <v>24</v>
          </cell>
          <cell r="K10"/>
          <cell r="L10" t="str">
            <v>ok</v>
          </cell>
          <cell r="M10"/>
          <cell r="N10" t="str">
            <v>ok</v>
          </cell>
          <cell r="O10"/>
          <cell r="P10"/>
          <cell r="Q10"/>
          <cell r="R10">
            <v>8</v>
          </cell>
          <cell r="S10">
            <v>1</v>
          </cell>
          <cell r="T10">
            <v>7</v>
          </cell>
          <cell r="U10">
            <v>0.875</v>
          </cell>
        </row>
        <row r="11">
          <cell r="D11" t="str">
            <v>006172T</v>
          </cell>
          <cell r="E11">
            <v>8</v>
          </cell>
          <cell r="F11">
            <v>6</v>
          </cell>
          <cell r="G11">
            <v>49879</v>
          </cell>
          <cell r="H11" t="str">
            <v>A0010000BA000</v>
          </cell>
          <cell r="I11" t="str">
            <v>006172T25</v>
          </cell>
          <cell r="J11">
            <v>25</v>
          </cell>
          <cell r="K11"/>
          <cell r="L11" t="str">
            <v>ok</v>
          </cell>
          <cell r="M11"/>
          <cell r="N11" t="str">
            <v>ok</v>
          </cell>
          <cell r="O11"/>
          <cell r="P11"/>
          <cell r="Q11"/>
          <cell r="R11">
            <v>8</v>
          </cell>
          <cell r="S11">
            <v>1</v>
          </cell>
          <cell r="T11">
            <v>7</v>
          </cell>
          <cell r="U11">
            <v>0.875</v>
          </cell>
        </row>
        <row r="12">
          <cell r="D12" t="str">
            <v/>
          </cell>
          <cell r="E12" t="str">
            <v/>
          </cell>
          <cell r="F12"/>
          <cell r="G12" t="str">
            <v/>
          </cell>
          <cell r="H12"/>
          <cell r="I12" t="str">
            <v/>
          </cell>
          <cell r="J12"/>
          <cell r="K12"/>
          <cell r="L12"/>
          <cell r="M12"/>
          <cell r="N12"/>
          <cell r="O12"/>
          <cell r="P12"/>
          <cell r="Q12"/>
          <cell r="R12">
            <v>0</v>
          </cell>
          <cell r="S12" t="str">
            <v/>
          </cell>
          <cell r="T12">
            <v>0</v>
          </cell>
          <cell r="U12" t="str">
            <v/>
          </cell>
        </row>
        <row r="13">
          <cell r="D13" t="str">
            <v/>
          </cell>
          <cell r="E13" t="str">
            <v/>
          </cell>
          <cell r="F13"/>
          <cell r="G13" t="str">
            <v/>
          </cell>
          <cell r="H13"/>
          <cell r="I13" t="str">
            <v/>
          </cell>
          <cell r="J13"/>
          <cell r="K13"/>
          <cell r="L13"/>
          <cell r="M13"/>
          <cell r="N13"/>
          <cell r="O13"/>
          <cell r="P13"/>
          <cell r="Q13"/>
          <cell r="R13">
            <v>0</v>
          </cell>
          <cell r="S13" t="str">
            <v/>
          </cell>
          <cell r="T13">
            <v>0</v>
          </cell>
          <cell r="U13" t="str">
            <v/>
          </cell>
        </row>
        <row r="14">
          <cell r="D14" t="str">
            <v/>
          </cell>
          <cell r="E14" t="str">
            <v/>
          </cell>
          <cell r="F14"/>
          <cell r="G14" t="str">
            <v/>
          </cell>
          <cell r="H14"/>
          <cell r="I14" t="str">
            <v/>
          </cell>
          <cell r="J14"/>
          <cell r="K14"/>
          <cell r="L14"/>
          <cell r="M14"/>
          <cell r="N14"/>
          <cell r="O14"/>
          <cell r="P14"/>
          <cell r="Q14"/>
          <cell r="R14">
            <v>0</v>
          </cell>
          <cell r="S14" t="str">
            <v/>
          </cell>
          <cell r="T14">
            <v>0</v>
          </cell>
          <cell r="U14" t="str">
            <v/>
          </cell>
        </row>
        <row r="15">
          <cell r="D15" t="str">
            <v/>
          </cell>
          <cell r="E15" t="str">
            <v/>
          </cell>
          <cell r="F15"/>
          <cell r="G15" t="str">
            <v/>
          </cell>
          <cell r="H15"/>
          <cell r="I15" t="str">
            <v/>
          </cell>
          <cell r="J15"/>
          <cell r="K15"/>
          <cell r="L15"/>
          <cell r="M15"/>
          <cell r="N15"/>
          <cell r="O15"/>
          <cell r="P15"/>
          <cell r="Q15"/>
          <cell r="R15">
            <v>0</v>
          </cell>
          <cell r="S15" t="str">
            <v/>
          </cell>
          <cell r="T15">
            <v>0</v>
          </cell>
          <cell r="U15" t="str">
            <v/>
          </cell>
        </row>
        <row r="16">
          <cell r="D16" t="str">
            <v>006150T</v>
          </cell>
          <cell r="E16">
            <v>8</v>
          </cell>
          <cell r="F16">
            <v>8</v>
          </cell>
          <cell r="G16">
            <v>49763</v>
          </cell>
          <cell r="H16" t="str">
            <v>A0010000BA000</v>
          </cell>
          <cell r="I16" t="str">
            <v>006150T01</v>
          </cell>
          <cell r="J16" t="str">
            <v>01</v>
          </cell>
          <cell r="K16"/>
          <cell r="L16" t="str">
            <v>ok</v>
          </cell>
          <cell r="M16"/>
          <cell r="N16" t="str">
            <v>ok</v>
          </cell>
          <cell r="O16"/>
          <cell r="P16"/>
          <cell r="Q16"/>
          <cell r="R16">
            <v>8</v>
          </cell>
          <cell r="S16">
            <v>1</v>
          </cell>
          <cell r="T16">
            <v>7</v>
          </cell>
          <cell r="U16">
            <v>0.875</v>
          </cell>
        </row>
        <row r="17">
          <cell r="D17" t="str">
            <v>006150T</v>
          </cell>
          <cell r="E17">
            <v>8</v>
          </cell>
          <cell r="F17">
            <v>8</v>
          </cell>
          <cell r="G17">
            <v>49763</v>
          </cell>
          <cell r="H17" t="str">
            <v>A0010000BA000</v>
          </cell>
          <cell r="I17" t="str">
            <v>006150T03</v>
          </cell>
          <cell r="J17" t="str">
            <v>03</v>
          </cell>
          <cell r="K17"/>
          <cell r="L17" t="str">
            <v>ok</v>
          </cell>
          <cell r="M17"/>
          <cell r="N17" t="str">
            <v>ok</v>
          </cell>
          <cell r="O17"/>
          <cell r="P17"/>
          <cell r="Q17"/>
          <cell r="R17">
            <v>8</v>
          </cell>
          <cell r="S17">
            <v>1</v>
          </cell>
          <cell r="T17">
            <v>7</v>
          </cell>
          <cell r="U17">
            <v>0.875</v>
          </cell>
        </row>
        <row r="18">
          <cell r="D18" t="str">
            <v>006150T</v>
          </cell>
          <cell r="E18">
            <v>8</v>
          </cell>
          <cell r="F18">
            <v>8</v>
          </cell>
          <cell r="G18">
            <v>49763</v>
          </cell>
          <cell r="H18" t="str">
            <v>A0010000BA000</v>
          </cell>
          <cell r="I18" t="str">
            <v>006150T08</v>
          </cell>
          <cell r="J18" t="str">
            <v>08</v>
          </cell>
          <cell r="K18"/>
          <cell r="L18" t="str">
            <v>ok</v>
          </cell>
          <cell r="M18"/>
          <cell r="N18" t="str">
            <v>ok</v>
          </cell>
          <cell r="O18"/>
          <cell r="P18"/>
          <cell r="Q18"/>
          <cell r="R18">
            <v>8</v>
          </cell>
          <cell r="S18">
            <v>1</v>
          </cell>
          <cell r="T18">
            <v>7</v>
          </cell>
          <cell r="U18">
            <v>0.875</v>
          </cell>
        </row>
        <row r="19">
          <cell r="D19" t="str">
            <v>006150T</v>
          </cell>
          <cell r="E19">
            <v>8</v>
          </cell>
          <cell r="F19">
            <v>8</v>
          </cell>
          <cell r="G19">
            <v>49763</v>
          </cell>
          <cell r="H19" t="str">
            <v>A0010000BA000</v>
          </cell>
          <cell r="I19" t="str">
            <v>006150T11</v>
          </cell>
          <cell r="J19">
            <v>11</v>
          </cell>
          <cell r="K19"/>
          <cell r="L19" t="str">
            <v>ok</v>
          </cell>
          <cell r="M19"/>
          <cell r="N19" t="str">
            <v>ok</v>
          </cell>
          <cell r="O19"/>
          <cell r="P19"/>
          <cell r="Q19"/>
          <cell r="R19">
            <v>8</v>
          </cell>
          <cell r="S19">
            <v>1</v>
          </cell>
          <cell r="T19">
            <v>7</v>
          </cell>
          <cell r="U19">
            <v>0.875</v>
          </cell>
        </row>
        <row r="20">
          <cell r="D20" t="str">
            <v>006150T</v>
          </cell>
          <cell r="E20">
            <v>8</v>
          </cell>
          <cell r="F20">
            <v>8</v>
          </cell>
          <cell r="G20">
            <v>49763</v>
          </cell>
          <cell r="H20" t="str">
            <v>A0010000BA000</v>
          </cell>
          <cell r="I20" t="str">
            <v>006150T14</v>
          </cell>
          <cell r="J20">
            <v>14</v>
          </cell>
          <cell r="K20"/>
          <cell r="L20" t="str">
            <v>ok</v>
          </cell>
          <cell r="M20"/>
          <cell r="N20" t="str">
            <v>ok</v>
          </cell>
          <cell r="O20"/>
          <cell r="P20"/>
          <cell r="Q20"/>
          <cell r="R20">
            <v>8</v>
          </cell>
          <cell r="S20">
            <v>1</v>
          </cell>
          <cell r="T20">
            <v>7</v>
          </cell>
          <cell r="U20">
            <v>0.875</v>
          </cell>
        </row>
        <row r="21">
          <cell r="D21" t="str">
            <v>006150T</v>
          </cell>
          <cell r="E21">
            <v>8</v>
          </cell>
          <cell r="F21">
            <v>8</v>
          </cell>
          <cell r="G21">
            <v>49763</v>
          </cell>
          <cell r="H21" t="str">
            <v>A0010000BA000</v>
          </cell>
          <cell r="I21" t="str">
            <v>006150T23</v>
          </cell>
          <cell r="J21">
            <v>23</v>
          </cell>
          <cell r="K21"/>
          <cell r="L21" t="str">
            <v>ok</v>
          </cell>
          <cell r="M21"/>
          <cell r="N21" t="str">
            <v>ok</v>
          </cell>
          <cell r="O21"/>
          <cell r="P21"/>
          <cell r="Q21"/>
          <cell r="R21">
            <v>8</v>
          </cell>
          <cell r="S21">
            <v>1</v>
          </cell>
          <cell r="T21">
            <v>7</v>
          </cell>
          <cell r="U21">
            <v>0.875</v>
          </cell>
        </row>
        <row r="22">
          <cell r="D22" t="str">
            <v>006150T</v>
          </cell>
          <cell r="E22">
            <v>8</v>
          </cell>
          <cell r="F22">
            <v>8</v>
          </cell>
          <cell r="G22">
            <v>49763</v>
          </cell>
          <cell r="H22" t="str">
            <v>A0010000BA000</v>
          </cell>
          <cell r="I22" t="str">
            <v>006150T25</v>
          </cell>
          <cell r="J22">
            <v>25</v>
          </cell>
          <cell r="K22"/>
          <cell r="L22" t="str">
            <v>ok</v>
          </cell>
          <cell r="M22"/>
          <cell r="N22"/>
          <cell r="O22"/>
          <cell r="P22"/>
          <cell r="Q22"/>
          <cell r="R22">
            <v>8</v>
          </cell>
          <cell r="S22">
            <v>1</v>
          </cell>
          <cell r="T22">
            <v>7</v>
          </cell>
          <cell r="U22">
            <v>0.875</v>
          </cell>
        </row>
        <row r="23">
          <cell r="D23" t="str">
            <v>006150T</v>
          </cell>
          <cell r="E23">
            <v>8</v>
          </cell>
          <cell r="F23">
            <v>8</v>
          </cell>
          <cell r="G23">
            <v>49763</v>
          </cell>
          <cell r="H23" t="str">
            <v>A0010000BA000</v>
          </cell>
          <cell r="I23" t="str">
            <v>006150T26</v>
          </cell>
          <cell r="J23">
            <v>26</v>
          </cell>
          <cell r="K23"/>
          <cell r="L23" t="str">
            <v>ok</v>
          </cell>
          <cell r="M23"/>
          <cell r="N23" t="str">
            <v>ok</v>
          </cell>
          <cell r="O23"/>
          <cell r="P23"/>
          <cell r="Q23"/>
          <cell r="R23">
            <v>8</v>
          </cell>
          <cell r="S23">
            <v>1</v>
          </cell>
          <cell r="T23">
            <v>7</v>
          </cell>
          <cell r="U23">
            <v>0.875</v>
          </cell>
        </row>
        <row r="24">
          <cell r="D24" t="str">
            <v/>
          </cell>
          <cell r="E24" t="str">
            <v/>
          </cell>
          <cell r="F24"/>
          <cell r="G24" t="str">
            <v/>
          </cell>
          <cell r="H24"/>
          <cell r="I24" t="str">
            <v/>
          </cell>
          <cell r="J24"/>
          <cell r="K24"/>
          <cell r="L24"/>
          <cell r="M24"/>
          <cell r="N24"/>
          <cell r="O24"/>
          <cell r="P24"/>
          <cell r="Q24"/>
          <cell r="R24">
            <v>0</v>
          </cell>
          <cell r="S24" t="str">
            <v/>
          </cell>
          <cell r="T24">
            <v>0</v>
          </cell>
          <cell r="U24" t="str">
            <v/>
          </cell>
        </row>
        <row r="25">
          <cell r="D25" t="str">
            <v/>
          </cell>
          <cell r="E25" t="str">
            <v/>
          </cell>
          <cell r="F25"/>
          <cell r="G25" t="str">
            <v/>
          </cell>
          <cell r="H25"/>
          <cell r="I25" t="str">
            <v/>
          </cell>
          <cell r="J25"/>
          <cell r="K25"/>
          <cell r="L25"/>
          <cell r="M25"/>
          <cell r="N25"/>
          <cell r="O25"/>
          <cell r="P25"/>
          <cell r="Q25"/>
          <cell r="R25">
            <v>0</v>
          </cell>
          <cell r="S25" t="str">
            <v/>
          </cell>
          <cell r="T25">
            <v>0</v>
          </cell>
          <cell r="U25" t="str">
            <v/>
          </cell>
        </row>
        <row r="26">
          <cell r="D26" t="str">
            <v/>
          </cell>
          <cell r="E26" t="str">
            <v/>
          </cell>
          <cell r="F26"/>
          <cell r="G26" t="str">
            <v/>
          </cell>
          <cell r="H26"/>
          <cell r="I26" t="str">
            <v/>
          </cell>
          <cell r="J26"/>
          <cell r="K26"/>
          <cell r="L26"/>
          <cell r="M26"/>
          <cell r="N26"/>
          <cell r="O26"/>
          <cell r="P26"/>
          <cell r="Q26"/>
          <cell r="R26">
            <v>0</v>
          </cell>
          <cell r="S26" t="str">
            <v/>
          </cell>
          <cell r="T26">
            <v>0</v>
          </cell>
          <cell r="U26" t="str">
            <v/>
          </cell>
        </row>
        <row r="27">
          <cell r="D27" t="str">
            <v/>
          </cell>
          <cell r="E27" t="str">
            <v/>
          </cell>
          <cell r="F27"/>
          <cell r="G27" t="str">
            <v/>
          </cell>
          <cell r="H27"/>
          <cell r="I27" t="str">
            <v/>
          </cell>
          <cell r="J27"/>
          <cell r="K27"/>
          <cell r="L27"/>
          <cell r="M27"/>
          <cell r="N27"/>
          <cell r="O27"/>
          <cell r="P27"/>
          <cell r="Q27"/>
          <cell r="R27">
            <v>0</v>
          </cell>
          <cell r="S27" t="str">
            <v/>
          </cell>
          <cell r="T27">
            <v>0</v>
          </cell>
          <cell r="U27" t="str">
            <v/>
          </cell>
        </row>
        <row r="28">
          <cell r="D28" t="str">
            <v/>
          </cell>
          <cell r="E28" t="str">
            <v/>
          </cell>
          <cell r="F28"/>
          <cell r="G28" t="str">
            <v/>
          </cell>
          <cell r="H28"/>
          <cell r="I28"/>
          <cell r="J28"/>
          <cell r="K28"/>
          <cell r="L28"/>
          <cell r="M28"/>
          <cell r="N28"/>
          <cell r="O28"/>
          <cell r="P28"/>
          <cell r="Q28"/>
          <cell r="R28">
            <v>0</v>
          </cell>
          <cell r="S28" t="str">
            <v/>
          </cell>
          <cell r="T28">
            <v>0</v>
          </cell>
          <cell r="U28" t="str">
            <v/>
          </cell>
        </row>
        <row r="29">
          <cell r="D29" t="str">
            <v>006171T</v>
          </cell>
          <cell r="E29">
            <v>8</v>
          </cell>
          <cell r="F29">
            <v>7</v>
          </cell>
          <cell r="G29">
            <v>49895</v>
          </cell>
          <cell r="H29" t="str">
            <v>A0010000BA000</v>
          </cell>
          <cell r="I29" t="str">
            <v>006171T03</v>
          </cell>
          <cell r="J29" t="str">
            <v>03</v>
          </cell>
          <cell r="K29"/>
          <cell r="L29" t="str">
            <v>ok</v>
          </cell>
          <cell r="M29"/>
          <cell r="N29" t="str">
            <v>ok</v>
          </cell>
          <cell r="O29"/>
          <cell r="P29"/>
          <cell r="Q29"/>
          <cell r="R29">
            <v>10</v>
          </cell>
          <cell r="S29">
            <v>1.25</v>
          </cell>
          <cell r="T29">
            <v>4</v>
          </cell>
          <cell r="U29">
            <v>0.5</v>
          </cell>
        </row>
        <row r="30">
          <cell r="D30" t="str">
            <v>006171T</v>
          </cell>
          <cell r="E30">
            <v>8</v>
          </cell>
          <cell r="F30">
            <v>7</v>
          </cell>
          <cell r="G30">
            <v>49895</v>
          </cell>
          <cell r="H30" t="str">
            <v>A0010000BA000</v>
          </cell>
          <cell r="I30" t="str">
            <v>006171T06</v>
          </cell>
          <cell r="J30" t="str">
            <v>06</v>
          </cell>
          <cell r="K30"/>
          <cell r="L30" t="str">
            <v>ok</v>
          </cell>
          <cell r="M30"/>
          <cell r="N30" t="str">
            <v>ok</v>
          </cell>
          <cell r="O30"/>
          <cell r="P30"/>
          <cell r="Q30"/>
          <cell r="R30">
            <v>10</v>
          </cell>
          <cell r="S30">
            <v>1.25</v>
          </cell>
          <cell r="T30">
            <v>4</v>
          </cell>
          <cell r="U30">
            <v>0.5</v>
          </cell>
        </row>
        <row r="31">
          <cell r="D31" t="str">
            <v>006171T</v>
          </cell>
          <cell r="E31">
            <v>8</v>
          </cell>
          <cell r="F31">
            <v>7</v>
          </cell>
          <cell r="G31">
            <v>49895</v>
          </cell>
          <cell r="H31" t="str">
            <v>A0010000BA000</v>
          </cell>
          <cell r="I31" t="str">
            <v>006171T07</v>
          </cell>
          <cell r="J31" t="str">
            <v>07</v>
          </cell>
          <cell r="K31"/>
          <cell r="L31" t="str">
            <v>ok</v>
          </cell>
          <cell r="M31"/>
          <cell r="N31" t="str">
            <v>ok</v>
          </cell>
          <cell r="O31"/>
          <cell r="P31"/>
          <cell r="Q31"/>
          <cell r="R31">
            <v>10</v>
          </cell>
          <cell r="S31">
            <v>1.25</v>
          </cell>
          <cell r="T31">
            <v>4</v>
          </cell>
          <cell r="U31">
            <v>0.5</v>
          </cell>
        </row>
        <row r="32">
          <cell r="D32" t="str">
            <v>006171T</v>
          </cell>
          <cell r="E32">
            <v>8</v>
          </cell>
          <cell r="F32">
            <v>7</v>
          </cell>
          <cell r="G32">
            <v>49895</v>
          </cell>
          <cell r="H32" t="str">
            <v>A0010000BA000</v>
          </cell>
          <cell r="I32" t="str">
            <v>006171T08</v>
          </cell>
          <cell r="J32" t="str">
            <v>08</v>
          </cell>
          <cell r="K32"/>
          <cell r="L32" t="str">
            <v>ok</v>
          </cell>
          <cell r="M32"/>
          <cell r="N32" t="str">
            <v>ok</v>
          </cell>
          <cell r="O32"/>
          <cell r="P32"/>
          <cell r="Q32"/>
          <cell r="R32">
            <v>10</v>
          </cell>
          <cell r="S32">
            <v>1.25</v>
          </cell>
          <cell r="T32">
            <v>4</v>
          </cell>
          <cell r="U32">
            <v>0.5</v>
          </cell>
        </row>
        <row r="33">
          <cell r="D33" t="str">
            <v>006171T</v>
          </cell>
          <cell r="E33">
            <v>8</v>
          </cell>
          <cell r="F33">
            <v>7</v>
          </cell>
          <cell r="G33">
            <v>49895</v>
          </cell>
          <cell r="H33" t="str">
            <v>A0010000BA000</v>
          </cell>
          <cell r="I33" t="str">
            <v>006171T13</v>
          </cell>
          <cell r="J33">
            <v>13</v>
          </cell>
          <cell r="K33"/>
          <cell r="L33" t="str">
            <v>ok</v>
          </cell>
          <cell r="M33"/>
          <cell r="N33"/>
          <cell r="O33"/>
          <cell r="P33"/>
          <cell r="Q33"/>
          <cell r="R33">
            <v>10</v>
          </cell>
          <cell r="S33">
            <v>1.25</v>
          </cell>
          <cell r="T33">
            <v>4</v>
          </cell>
          <cell r="U33">
            <v>0.5</v>
          </cell>
        </row>
        <row r="34">
          <cell r="D34" t="str">
            <v>006171T</v>
          </cell>
          <cell r="E34">
            <v>8</v>
          </cell>
          <cell r="F34">
            <v>7</v>
          </cell>
          <cell r="G34">
            <v>49895</v>
          </cell>
          <cell r="H34" t="str">
            <v>A0010000BA000</v>
          </cell>
          <cell r="I34" t="str">
            <v>006171T14</v>
          </cell>
          <cell r="J34">
            <v>14</v>
          </cell>
          <cell r="K34"/>
          <cell r="L34" t="str">
            <v>ok</v>
          </cell>
          <cell r="M34"/>
          <cell r="N34"/>
          <cell r="O34"/>
          <cell r="P34"/>
          <cell r="Q34"/>
          <cell r="R34">
            <v>10</v>
          </cell>
          <cell r="S34">
            <v>1.25</v>
          </cell>
          <cell r="T34">
            <v>4</v>
          </cell>
          <cell r="U34">
            <v>0.5</v>
          </cell>
        </row>
        <row r="35">
          <cell r="D35" t="str">
            <v>006171T</v>
          </cell>
          <cell r="E35">
            <v>8</v>
          </cell>
          <cell r="F35">
            <v>7</v>
          </cell>
          <cell r="G35">
            <v>49895</v>
          </cell>
          <cell r="H35" t="str">
            <v>A0010000BA000</v>
          </cell>
          <cell r="I35" t="str">
            <v>006171T15</v>
          </cell>
          <cell r="J35">
            <v>15</v>
          </cell>
          <cell r="K35"/>
          <cell r="L35" t="str">
            <v>ok</v>
          </cell>
          <cell r="M35"/>
          <cell r="N35"/>
          <cell r="O35"/>
          <cell r="P35"/>
          <cell r="Q35"/>
          <cell r="R35">
            <v>10</v>
          </cell>
          <cell r="S35">
            <v>1.25</v>
          </cell>
          <cell r="T35">
            <v>4</v>
          </cell>
          <cell r="U35">
            <v>0.5</v>
          </cell>
        </row>
        <row r="36">
          <cell r="D36" t="str">
            <v>006171T</v>
          </cell>
          <cell r="E36">
            <v>8</v>
          </cell>
          <cell r="F36">
            <v>7</v>
          </cell>
          <cell r="G36">
            <v>49895</v>
          </cell>
          <cell r="H36" t="str">
            <v>A0010000BA000</v>
          </cell>
          <cell r="I36" t="str">
            <v>006171T19</v>
          </cell>
          <cell r="J36">
            <v>19</v>
          </cell>
          <cell r="K36"/>
          <cell r="L36" t="str">
            <v>ok</v>
          </cell>
          <cell r="M36"/>
          <cell r="N36"/>
          <cell r="O36"/>
          <cell r="P36"/>
          <cell r="Q36"/>
          <cell r="R36">
            <v>10</v>
          </cell>
          <cell r="S36">
            <v>1.25</v>
          </cell>
          <cell r="T36">
            <v>4</v>
          </cell>
          <cell r="U36">
            <v>0.5</v>
          </cell>
        </row>
        <row r="37">
          <cell r="D37" t="str">
            <v>006171T</v>
          </cell>
          <cell r="E37">
            <v>10</v>
          </cell>
          <cell r="F37">
            <v>7</v>
          </cell>
          <cell r="G37">
            <v>49895</v>
          </cell>
          <cell r="H37" t="str">
            <v>A0010000BA000</v>
          </cell>
          <cell r="I37" t="str">
            <v>006171T21</v>
          </cell>
          <cell r="J37" t="str">
            <v>21</v>
          </cell>
          <cell r="K37"/>
          <cell r="L37" t="str">
            <v>ok</v>
          </cell>
          <cell r="M37"/>
          <cell r="N37"/>
          <cell r="O37"/>
          <cell r="P37"/>
          <cell r="Q37"/>
          <cell r="R37">
            <v>10</v>
          </cell>
          <cell r="S37">
            <v>1</v>
          </cell>
          <cell r="T37">
            <v>4</v>
          </cell>
          <cell r="U37">
            <v>0.4</v>
          </cell>
        </row>
        <row r="38">
          <cell r="D38" t="str">
            <v>006171T</v>
          </cell>
          <cell r="E38">
            <v>10</v>
          </cell>
          <cell r="F38">
            <v>7</v>
          </cell>
          <cell r="G38">
            <v>49895</v>
          </cell>
          <cell r="H38" t="str">
            <v>A0010000BA000</v>
          </cell>
          <cell r="I38" t="str">
            <v>006171T22</v>
          </cell>
          <cell r="J38" t="str">
            <v>22</v>
          </cell>
          <cell r="K38"/>
          <cell r="L38" t="str">
            <v>ok</v>
          </cell>
          <cell r="M38"/>
          <cell r="N38"/>
          <cell r="O38"/>
          <cell r="P38"/>
          <cell r="Q38"/>
          <cell r="R38">
            <v>10</v>
          </cell>
          <cell r="S38">
            <v>1</v>
          </cell>
          <cell r="T38">
            <v>4</v>
          </cell>
          <cell r="U38">
            <v>0.4</v>
          </cell>
        </row>
        <row r="39">
          <cell r="D39" t="str">
            <v/>
          </cell>
          <cell r="E39" t="str">
            <v/>
          </cell>
          <cell r="F39"/>
          <cell r="G39" t="str">
            <v/>
          </cell>
          <cell r="H39"/>
          <cell r="I39" t="str">
            <v/>
          </cell>
          <cell r="J39"/>
          <cell r="K39"/>
          <cell r="L39"/>
          <cell r="M39"/>
          <cell r="N39"/>
          <cell r="O39"/>
          <cell r="P39"/>
          <cell r="Q39"/>
          <cell r="R39">
            <v>0</v>
          </cell>
          <cell r="S39" t="str">
            <v/>
          </cell>
          <cell r="T39">
            <v>0</v>
          </cell>
          <cell r="U39" t="str">
            <v/>
          </cell>
        </row>
        <row r="40">
          <cell r="D40" t="str">
            <v/>
          </cell>
          <cell r="E40" t="str">
            <v/>
          </cell>
          <cell r="F40"/>
          <cell r="G40" t="str">
            <v/>
          </cell>
          <cell r="H40"/>
          <cell r="I40" t="str">
            <v/>
          </cell>
          <cell r="J40"/>
          <cell r="K40"/>
          <cell r="L40"/>
          <cell r="M40"/>
          <cell r="N40"/>
          <cell r="O40"/>
          <cell r="P40"/>
          <cell r="Q40"/>
          <cell r="R40">
            <v>0</v>
          </cell>
          <cell r="S40" t="str">
            <v/>
          </cell>
          <cell r="T40">
            <v>0</v>
          </cell>
          <cell r="U40" t="str">
            <v/>
          </cell>
        </row>
        <row r="41">
          <cell r="D41" t="str">
            <v>626165T</v>
          </cell>
          <cell r="E41">
            <v>9</v>
          </cell>
          <cell r="F41">
            <v>10</v>
          </cell>
          <cell r="G41">
            <v>49885</v>
          </cell>
          <cell r="H41" t="str">
            <v>A0010000BA000</v>
          </cell>
          <cell r="I41" t="str">
            <v>626165T02</v>
          </cell>
          <cell r="J41" t="str">
            <v>02</v>
          </cell>
          <cell r="K41"/>
          <cell r="L41" t="str">
            <v>ok</v>
          </cell>
          <cell r="M41"/>
          <cell r="N41" t="str">
            <v>ok</v>
          </cell>
          <cell r="O41"/>
          <cell r="P41"/>
          <cell r="Q41"/>
          <cell r="R41">
            <v>9</v>
          </cell>
          <cell r="S41">
            <v>1</v>
          </cell>
          <cell r="T41">
            <v>8</v>
          </cell>
          <cell r="U41">
            <v>0.88888888888888884</v>
          </cell>
        </row>
        <row r="42">
          <cell r="D42" t="str">
            <v>626165T</v>
          </cell>
          <cell r="E42">
            <v>9</v>
          </cell>
          <cell r="F42">
            <v>10</v>
          </cell>
          <cell r="G42">
            <v>49885</v>
          </cell>
          <cell r="H42" t="str">
            <v>A0010000BA000</v>
          </cell>
          <cell r="I42" t="str">
            <v>626165T03</v>
          </cell>
          <cell r="J42" t="str">
            <v>03</v>
          </cell>
          <cell r="K42"/>
          <cell r="L42" t="str">
            <v>ok</v>
          </cell>
          <cell r="M42"/>
          <cell r="N42" t="str">
            <v>OK</v>
          </cell>
          <cell r="O42"/>
          <cell r="P42"/>
          <cell r="Q42"/>
          <cell r="R42">
            <v>9</v>
          </cell>
          <cell r="S42">
            <v>1</v>
          </cell>
          <cell r="T42">
            <v>8</v>
          </cell>
          <cell r="U42">
            <v>0.88888888888888884</v>
          </cell>
        </row>
        <row r="43">
          <cell r="D43" t="str">
            <v>626165T</v>
          </cell>
          <cell r="E43">
            <v>9</v>
          </cell>
          <cell r="F43">
            <v>10</v>
          </cell>
          <cell r="G43">
            <v>49885</v>
          </cell>
          <cell r="H43" t="str">
            <v>A0010000BA000</v>
          </cell>
          <cell r="I43" t="str">
            <v>626165T04</v>
          </cell>
          <cell r="J43" t="str">
            <v>04</v>
          </cell>
          <cell r="K43"/>
          <cell r="L43" t="str">
            <v>ok</v>
          </cell>
          <cell r="M43"/>
          <cell r="N43" t="str">
            <v>OK</v>
          </cell>
          <cell r="O43"/>
          <cell r="P43"/>
          <cell r="Q43"/>
          <cell r="R43">
            <v>9</v>
          </cell>
          <cell r="S43">
            <v>1</v>
          </cell>
          <cell r="T43">
            <v>8</v>
          </cell>
          <cell r="U43">
            <v>0.88888888888888884</v>
          </cell>
        </row>
        <row r="44">
          <cell r="D44" t="str">
            <v>626165T</v>
          </cell>
          <cell r="E44">
            <v>9</v>
          </cell>
          <cell r="F44">
            <v>10</v>
          </cell>
          <cell r="G44">
            <v>49885</v>
          </cell>
          <cell r="H44" t="str">
            <v>A0010000BA000</v>
          </cell>
          <cell r="I44" t="str">
            <v>626165T05</v>
          </cell>
          <cell r="J44" t="str">
            <v>05</v>
          </cell>
          <cell r="K44"/>
          <cell r="L44" t="str">
            <v>ok</v>
          </cell>
          <cell r="M44"/>
          <cell r="N44" t="str">
            <v>OK</v>
          </cell>
          <cell r="O44"/>
          <cell r="P44"/>
          <cell r="Q44"/>
          <cell r="R44">
            <v>9</v>
          </cell>
          <cell r="S44">
            <v>1</v>
          </cell>
          <cell r="T44">
            <v>8</v>
          </cell>
          <cell r="U44">
            <v>0.88888888888888884</v>
          </cell>
        </row>
        <row r="45">
          <cell r="D45" t="str">
            <v>626165T</v>
          </cell>
          <cell r="E45">
            <v>9</v>
          </cell>
          <cell r="F45">
            <v>10</v>
          </cell>
          <cell r="G45">
            <v>49885</v>
          </cell>
          <cell r="H45" t="str">
            <v>A0010000BA000</v>
          </cell>
          <cell r="I45" t="str">
            <v>626165T06</v>
          </cell>
          <cell r="J45" t="str">
            <v>06</v>
          </cell>
          <cell r="K45"/>
          <cell r="L45" t="str">
            <v>ok</v>
          </cell>
          <cell r="M45"/>
          <cell r="N45" t="str">
            <v>OK</v>
          </cell>
          <cell r="O45"/>
          <cell r="P45"/>
          <cell r="Q45"/>
          <cell r="R45">
            <v>9</v>
          </cell>
          <cell r="S45">
            <v>1</v>
          </cell>
          <cell r="T45">
            <v>8</v>
          </cell>
          <cell r="U45">
            <v>0.88888888888888884</v>
          </cell>
        </row>
        <row r="46">
          <cell r="D46" t="str">
            <v>626165T</v>
          </cell>
          <cell r="E46">
            <v>9</v>
          </cell>
          <cell r="F46">
            <v>10</v>
          </cell>
          <cell r="G46">
            <v>49885</v>
          </cell>
          <cell r="H46" t="str">
            <v>A0010000BA000</v>
          </cell>
          <cell r="I46" t="str">
            <v>626165T08</v>
          </cell>
          <cell r="J46" t="str">
            <v>08</v>
          </cell>
          <cell r="K46"/>
          <cell r="L46" t="str">
            <v>ok</v>
          </cell>
          <cell r="M46"/>
          <cell r="N46" t="str">
            <v>OK</v>
          </cell>
          <cell r="O46"/>
          <cell r="P46"/>
          <cell r="Q46"/>
          <cell r="R46">
            <v>9</v>
          </cell>
          <cell r="S46">
            <v>1</v>
          </cell>
          <cell r="T46">
            <v>8</v>
          </cell>
          <cell r="U46">
            <v>0.88888888888888884</v>
          </cell>
        </row>
        <row r="47">
          <cell r="D47" t="str">
            <v>626165T</v>
          </cell>
          <cell r="E47">
            <v>9</v>
          </cell>
          <cell r="F47">
            <v>10</v>
          </cell>
          <cell r="G47">
            <v>49885</v>
          </cell>
          <cell r="H47" t="str">
            <v>A0010000BA000</v>
          </cell>
          <cell r="I47" t="str">
            <v>626165T13</v>
          </cell>
          <cell r="J47">
            <v>13</v>
          </cell>
          <cell r="K47"/>
          <cell r="L47" t="str">
            <v>ok</v>
          </cell>
          <cell r="M47"/>
          <cell r="N47"/>
          <cell r="O47"/>
          <cell r="P47"/>
          <cell r="Q47"/>
          <cell r="R47">
            <v>9</v>
          </cell>
          <cell r="S47">
            <v>1</v>
          </cell>
          <cell r="T47">
            <v>8</v>
          </cell>
          <cell r="U47">
            <v>0.88888888888888884</v>
          </cell>
        </row>
        <row r="48">
          <cell r="D48" t="str">
            <v>626165T</v>
          </cell>
          <cell r="E48">
            <v>9</v>
          </cell>
          <cell r="F48">
            <v>10</v>
          </cell>
          <cell r="G48">
            <v>49885</v>
          </cell>
          <cell r="H48" t="str">
            <v>A0010000BA000</v>
          </cell>
          <cell r="I48" t="str">
            <v>626165T16</v>
          </cell>
          <cell r="J48">
            <v>16</v>
          </cell>
          <cell r="K48"/>
          <cell r="L48" t="str">
            <v>ok</v>
          </cell>
          <cell r="M48"/>
          <cell r="N48" t="str">
            <v>OK</v>
          </cell>
          <cell r="O48"/>
          <cell r="P48"/>
          <cell r="Q48"/>
          <cell r="R48">
            <v>9</v>
          </cell>
          <cell r="S48">
            <v>1</v>
          </cell>
          <cell r="T48">
            <v>8</v>
          </cell>
          <cell r="U48">
            <v>0.88888888888888884</v>
          </cell>
        </row>
        <row r="49">
          <cell r="D49" t="str">
            <v>626165T</v>
          </cell>
          <cell r="E49">
            <v>9</v>
          </cell>
          <cell r="F49">
            <v>10</v>
          </cell>
          <cell r="G49">
            <v>49885</v>
          </cell>
          <cell r="H49" t="str">
            <v>A0010000BA000</v>
          </cell>
          <cell r="I49" t="str">
            <v>626165T17</v>
          </cell>
          <cell r="J49">
            <v>17</v>
          </cell>
          <cell r="K49"/>
          <cell r="L49" t="str">
            <v>ok</v>
          </cell>
          <cell r="M49"/>
          <cell r="N49" t="str">
            <v>OK</v>
          </cell>
          <cell r="O49"/>
          <cell r="P49"/>
          <cell r="Q49"/>
          <cell r="R49">
            <v>9</v>
          </cell>
          <cell r="S49">
            <v>1</v>
          </cell>
          <cell r="T49">
            <v>8</v>
          </cell>
          <cell r="U49">
            <v>0.88888888888888884</v>
          </cell>
        </row>
        <row r="50">
          <cell r="D50" t="str">
            <v/>
          </cell>
          <cell r="E50" t="str">
            <v/>
          </cell>
          <cell r="F50"/>
          <cell r="G50" t="str">
            <v/>
          </cell>
          <cell r="H50"/>
          <cell r="I50" t="str">
            <v/>
          </cell>
          <cell r="J50"/>
          <cell r="K50"/>
          <cell r="L50"/>
          <cell r="M50"/>
          <cell r="N50"/>
          <cell r="O50"/>
          <cell r="P50"/>
          <cell r="Q50"/>
          <cell r="R50">
            <v>0</v>
          </cell>
          <cell r="S50" t="str">
            <v/>
          </cell>
          <cell r="T50">
            <v>0</v>
          </cell>
          <cell r="U50" t="str">
            <v/>
          </cell>
        </row>
        <row r="51">
          <cell r="D51" t="str">
            <v/>
          </cell>
          <cell r="E51" t="str">
            <v/>
          </cell>
          <cell r="F51"/>
          <cell r="G51" t="str">
            <v/>
          </cell>
          <cell r="H51"/>
          <cell r="I51" t="str">
            <v/>
          </cell>
          <cell r="J51"/>
          <cell r="K51"/>
          <cell r="L51"/>
          <cell r="M51"/>
          <cell r="N51"/>
          <cell r="O51"/>
          <cell r="P51"/>
          <cell r="Q51"/>
          <cell r="R51">
            <v>0</v>
          </cell>
          <cell r="S51" t="str">
            <v/>
          </cell>
          <cell r="T51">
            <v>0</v>
          </cell>
          <cell r="U51" t="str">
            <v/>
          </cell>
        </row>
        <row r="52">
          <cell r="D52" t="str">
            <v>606176T</v>
          </cell>
          <cell r="E52">
            <v>10</v>
          </cell>
          <cell r="F52">
            <v>6</v>
          </cell>
          <cell r="G52">
            <v>49916</v>
          </cell>
          <cell r="H52" t="str">
            <v>A0010000BA000</v>
          </cell>
          <cell r="I52" t="str">
            <v>606176T02</v>
          </cell>
          <cell r="J52" t="str">
            <v>02</v>
          </cell>
          <cell r="K52"/>
          <cell r="L52" t="str">
            <v>ok</v>
          </cell>
          <cell r="M52"/>
          <cell r="N52"/>
          <cell r="O52"/>
          <cell r="P52"/>
          <cell r="Q52"/>
          <cell r="R52">
            <v>10</v>
          </cell>
          <cell r="S52">
            <v>1</v>
          </cell>
          <cell r="T52">
            <v>0</v>
          </cell>
          <cell r="U52">
            <v>0</v>
          </cell>
        </row>
        <row r="53">
          <cell r="D53" t="str">
            <v>606176T</v>
          </cell>
          <cell r="E53">
            <v>10</v>
          </cell>
          <cell r="F53">
            <v>6</v>
          </cell>
          <cell r="G53">
            <v>49916</v>
          </cell>
          <cell r="H53" t="str">
            <v>A0010000BA000</v>
          </cell>
          <cell r="I53" t="str">
            <v>606176T03</v>
          </cell>
          <cell r="J53" t="str">
            <v>03</v>
          </cell>
          <cell r="K53"/>
          <cell r="L53" t="str">
            <v>ok</v>
          </cell>
          <cell r="M53"/>
          <cell r="N53"/>
          <cell r="O53"/>
          <cell r="P53"/>
          <cell r="Q53"/>
          <cell r="R53">
            <v>10</v>
          </cell>
          <cell r="S53">
            <v>1</v>
          </cell>
          <cell r="T53">
            <v>0</v>
          </cell>
          <cell r="U53">
            <v>0</v>
          </cell>
        </row>
        <row r="54">
          <cell r="D54" t="str">
            <v>606176T</v>
          </cell>
          <cell r="E54">
            <v>10</v>
          </cell>
          <cell r="F54">
            <v>6</v>
          </cell>
          <cell r="G54">
            <v>49916</v>
          </cell>
          <cell r="H54" t="str">
            <v>A0010000BA000</v>
          </cell>
          <cell r="I54" t="str">
            <v>606176T08</v>
          </cell>
          <cell r="J54" t="str">
            <v>08</v>
          </cell>
          <cell r="K54"/>
          <cell r="L54" t="str">
            <v>ok</v>
          </cell>
          <cell r="M54"/>
          <cell r="N54"/>
          <cell r="O54"/>
          <cell r="P54"/>
          <cell r="Q54"/>
          <cell r="R54">
            <v>10</v>
          </cell>
          <cell r="S54">
            <v>1</v>
          </cell>
          <cell r="T54">
            <v>0</v>
          </cell>
          <cell r="U54">
            <v>0</v>
          </cell>
        </row>
        <row r="55">
          <cell r="D55" t="str">
            <v>606176T</v>
          </cell>
          <cell r="E55">
            <v>10</v>
          </cell>
          <cell r="F55">
            <v>6</v>
          </cell>
          <cell r="G55">
            <v>49916</v>
          </cell>
          <cell r="H55" t="str">
            <v>A0010000BA000</v>
          </cell>
          <cell r="I55" t="str">
            <v>606176T09</v>
          </cell>
          <cell r="J55" t="str">
            <v>09</v>
          </cell>
          <cell r="K55"/>
          <cell r="L55" t="str">
            <v>ok</v>
          </cell>
          <cell r="M55"/>
          <cell r="N55"/>
          <cell r="O55"/>
          <cell r="P55"/>
          <cell r="Q55"/>
          <cell r="R55">
            <v>10</v>
          </cell>
          <cell r="S55">
            <v>1</v>
          </cell>
          <cell r="T55">
            <v>0</v>
          </cell>
          <cell r="U55">
            <v>0</v>
          </cell>
        </row>
        <row r="56">
          <cell r="D56" t="str">
            <v>606176T</v>
          </cell>
          <cell r="E56">
            <v>10</v>
          </cell>
          <cell r="F56">
            <v>6</v>
          </cell>
          <cell r="G56">
            <v>49916</v>
          </cell>
          <cell r="H56" t="str">
            <v>A0010000BA000</v>
          </cell>
          <cell r="I56" t="str">
            <v>606176T10</v>
          </cell>
          <cell r="J56" t="str">
            <v>10</v>
          </cell>
          <cell r="K56"/>
          <cell r="L56" t="str">
            <v>ok</v>
          </cell>
          <cell r="M56"/>
          <cell r="N56"/>
          <cell r="O56"/>
          <cell r="P56"/>
          <cell r="Q56"/>
          <cell r="R56">
            <v>10</v>
          </cell>
          <cell r="S56">
            <v>1</v>
          </cell>
          <cell r="T56">
            <v>0</v>
          </cell>
          <cell r="U56">
            <v>0</v>
          </cell>
        </row>
        <row r="57">
          <cell r="D57" t="str">
            <v>606176T</v>
          </cell>
          <cell r="E57">
            <v>10</v>
          </cell>
          <cell r="F57">
            <v>6</v>
          </cell>
          <cell r="G57">
            <v>49916</v>
          </cell>
          <cell r="H57" t="str">
            <v>A0010000BA000</v>
          </cell>
          <cell r="I57" t="str">
            <v>606176T12</v>
          </cell>
          <cell r="J57" t="str">
            <v>12</v>
          </cell>
          <cell r="K57"/>
          <cell r="L57" t="str">
            <v>ok</v>
          </cell>
          <cell r="M57"/>
          <cell r="N57"/>
          <cell r="O57"/>
          <cell r="P57"/>
          <cell r="Q57"/>
          <cell r="R57">
            <v>10</v>
          </cell>
          <cell r="S57">
            <v>1</v>
          </cell>
          <cell r="T57">
            <v>0</v>
          </cell>
          <cell r="U57">
            <v>0</v>
          </cell>
        </row>
        <row r="58">
          <cell r="D58" t="str">
            <v>606176T</v>
          </cell>
          <cell r="E58">
            <v>10</v>
          </cell>
          <cell r="F58">
            <v>6</v>
          </cell>
          <cell r="G58">
            <v>49916</v>
          </cell>
          <cell r="H58" t="str">
            <v>A0010000BA000</v>
          </cell>
          <cell r="I58" t="str">
            <v>606176T16</v>
          </cell>
          <cell r="J58" t="str">
            <v>16</v>
          </cell>
          <cell r="K58"/>
          <cell r="L58" t="str">
            <v>ok</v>
          </cell>
          <cell r="M58"/>
          <cell r="N58"/>
          <cell r="O58"/>
          <cell r="P58"/>
          <cell r="Q58"/>
          <cell r="R58">
            <v>10</v>
          </cell>
          <cell r="S58">
            <v>1</v>
          </cell>
          <cell r="T58">
            <v>0</v>
          </cell>
          <cell r="U58">
            <v>0</v>
          </cell>
        </row>
        <row r="59">
          <cell r="D59" t="str">
            <v>606176T</v>
          </cell>
          <cell r="E59">
            <v>10</v>
          </cell>
          <cell r="F59">
            <v>6</v>
          </cell>
          <cell r="G59">
            <v>49916</v>
          </cell>
          <cell r="H59" t="str">
            <v>A0010000BA000</v>
          </cell>
          <cell r="I59" t="str">
            <v>606176T24</v>
          </cell>
          <cell r="J59" t="str">
            <v>24</v>
          </cell>
          <cell r="K59"/>
          <cell r="L59" t="str">
            <v>ok</v>
          </cell>
          <cell r="M59"/>
          <cell r="N59"/>
          <cell r="O59"/>
          <cell r="P59"/>
          <cell r="Q59"/>
          <cell r="R59">
            <v>10</v>
          </cell>
          <cell r="S59">
            <v>1</v>
          </cell>
          <cell r="T59">
            <v>0</v>
          </cell>
          <cell r="U59">
            <v>0</v>
          </cell>
        </row>
        <row r="60">
          <cell r="D60" t="str">
            <v>606176T</v>
          </cell>
          <cell r="E60">
            <v>10</v>
          </cell>
          <cell r="F60">
            <v>6</v>
          </cell>
          <cell r="G60">
            <v>49916</v>
          </cell>
          <cell r="H60" t="str">
            <v>A0010000BA000</v>
          </cell>
          <cell r="I60" t="str">
            <v>606176T27</v>
          </cell>
          <cell r="J60" t="str">
            <v>27</v>
          </cell>
          <cell r="K60"/>
          <cell r="L60" t="str">
            <v>ok</v>
          </cell>
          <cell r="M60"/>
          <cell r="N60"/>
          <cell r="O60"/>
          <cell r="P60"/>
          <cell r="Q60"/>
          <cell r="R60">
            <v>10</v>
          </cell>
          <cell r="S60">
            <v>1</v>
          </cell>
          <cell r="T60">
            <v>0</v>
          </cell>
          <cell r="U60">
            <v>0</v>
          </cell>
        </row>
        <row r="61">
          <cell r="D61" t="str">
            <v>606176T</v>
          </cell>
          <cell r="E61">
            <v>10</v>
          </cell>
          <cell r="F61">
            <v>6</v>
          </cell>
          <cell r="G61">
            <v>49916</v>
          </cell>
          <cell r="H61" t="str">
            <v>A0010000BA000</v>
          </cell>
          <cell r="I61" t="str">
            <v>606176T01</v>
          </cell>
          <cell r="J61" t="str">
            <v>01</v>
          </cell>
          <cell r="K61"/>
          <cell r="L61" t="str">
            <v>ok</v>
          </cell>
          <cell r="M61"/>
          <cell r="N61"/>
          <cell r="O61"/>
          <cell r="P61"/>
          <cell r="Q61"/>
          <cell r="R61">
            <v>10</v>
          </cell>
          <cell r="S61">
            <v>1</v>
          </cell>
          <cell r="T61">
            <v>0</v>
          </cell>
          <cell r="U61">
            <v>0</v>
          </cell>
        </row>
        <row r="62">
          <cell r="D62" t="str">
            <v/>
          </cell>
          <cell r="E62" t="str">
            <v/>
          </cell>
          <cell r="F62"/>
          <cell r="G62" t="str">
            <v/>
          </cell>
          <cell r="H62"/>
          <cell r="I62" t="str">
            <v/>
          </cell>
          <cell r="J62"/>
          <cell r="K62"/>
          <cell r="L62"/>
          <cell r="M62"/>
          <cell r="N62"/>
          <cell r="O62"/>
          <cell r="P62"/>
          <cell r="Q62"/>
          <cell r="R62">
            <v>0</v>
          </cell>
          <cell r="S62" t="str">
            <v/>
          </cell>
          <cell r="T62">
            <v>0</v>
          </cell>
          <cell r="U62" t="str">
            <v/>
          </cell>
        </row>
        <row r="63">
          <cell r="D63" t="str">
            <v/>
          </cell>
          <cell r="E63" t="str">
            <v/>
          </cell>
          <cell r="F63"/>
          <cell r="G63" t="str">
            <v/>
          </cell>
          <cell r="H63"/>
          <cell r="I63" t="str">
            <v/>
          </cell>
          <cell r="J63"/>
          <cell r="K63"/>
          <cell r="L63"/>
          <cell r="M63"/>
          <cell r="N63"/>
          <cell r="O63"/>
          <cell r="P63"/>
          <cell r="Q63"/>
          <cell r="R63">
            <v>0</v>
          </cell>
          <cell r="S63" t="str">
            <v/>
          </cell>
          <cell r="T63">
            <v>0</v>
          </cell>
          <cell r="U63" t="str">
            <v/>
          </cell>
        </row>
        <row r="64">
          <cell r="D64" t="str">
            <v>606175T</v>
          </cell>
          <cell r="E64">
            <v>10</v>
          </cell>
          <cell r="F64">
            <v>7</v>
          </cell>
          <cell r="G64">
            <v>49915</v>
          </cell>
          <cell r="H64" t="str">
            <v>A0010000BA000</v>
          </cell>
          <cell r="I64" t="str">
            <v>606175T03</v>
          </cell>
          <cell r="J64" t="str">
            <v>03</v>
          </cell>
          <cell r="K64"/>
          <cell r="L64" t="str">
            <v>ok</v>
          </cell>
          <cell r="M64"/>
          <cell r="N64" t="str">
            <v>ok</v>
          </cell>
          <cell r="O64"/>
          <cell r="P64"/>
          <cell r="Q64"/>
          <cell r="R64">
            <v>10</v>
          </cell>
          <cell r="S64">
            <v>1</v>
          </cell>
          <cell r="T64">
            <v>9</v>
          </cell>
          <cell r="U64">
            <v>0.9</v>
          </cell>
        </row>
        <row r="65">
          <cell r="D65" t="str">
            <v>606175T</v>
          </cell>
          <cell r="E65">
            <v>10</v>
          </cell>
          <cell r="F65">
            <v>7</v>
          </cell>
          <cell r="G65">
            <v>49915</v>
          </cell>
          <cell r="H65" t="str">
            <v>A0010000BA000</v>
          </cell>
          <cell r="I65" t="str">
            <v>606175T04</v>
          </cell>
          <cell r="J65" t="str">
            <v>04</v>
          </cell>
          <cell r="K65"/>
          <cell r="L65" t="str">
            <v>ok</v>
          </cell>
          <cell r="M65"/>
          <cell r="N65"/>
          <cell r="O65"/>
          <cell r="P65"/>
          <cell r="Q65"/>
          <cell r="R65">
            <v>10</v>
          </cell>
          <cell r="S65">
            <v>1</v>
          </cell>
          <cell r="T65">
            <v>9</v>
          </cell>
          <cell r="U65">
            <v>0.9</v>
          </cell>
        </row>
        <row r="66">
          <cell r="D66" t="str">
            <v>606175T</v>
          </cell>
          <cell r="E66">
            <v>10</v>
          </cell>
          <cell r="F66">
            <v>7</v>
          </cell>
          <cell r="G66">
            <v>49915</v>
          </cell>
          <cell r="H66" t="str">
            <v>A0010000BA000</v>
          </cell>
          <cell r="I66" t="str">
            <v>606175T06</v>
          </cell>
          <cell r="J66" t="str">
            <v>06</v>
          </cell>
          <cell r="K66"/>
          <cell r="L66" t="str">
            <v>ok</v>
          </cell>
          <cell r="M66"/>
          <cell r="N66" t="str">
            <v>ok</v>
          </cell>
          <cell r="O66"/>
          <cell r="P66"/>
          <cell r="Q66"/>
          <cell r="R66">
            <v>10</v>
          </cell>
          <cell r="S66">
            <v>1</v>
          </cell>
          <cell r="T66">
            <v>9</v>
          </cell>
          <cell r="U66">
            <v>0.9</v>
          </cell>
        </row>
        <row r="67">
          <cell r="D67" t="str">
            <v>606175T</v>
          </cell>
          <cell r="E67">
            <v>10</v>
          </cell>
          <cell r="F67">
            <v>7</v>
          </cell>
          <cell r="G67">
            <v>49915</v>
          </cell>
          <cell r="H67" t="str">
            <v>A0010000BA000</v>
          </cell>
          <cell r="I67" t="str">
            <v>606175T07</v>
          </cell>
          <cell r="J67" t="str">
            <v>07</v>
          </cell>
          <cell r="K67"/>
          <cell r="L67" t="str">
            <v>ok</v>
          </cell>
          <cell r="M67"/>
          <cell r="N67" t="str">
            <v>ok</v>
          </cell>
          <cell r="O67"/>
          <cell r="P67"/>
          <cell r="Q67"/>
          <cell r="R67">
            <v>10</v>
          </cell>
          <cell r="S67">
            <v>1</v>
          </cell>
          <cell r="T67">
            <v>9</v>
          </cell>
          <cell r="U67">
            <v>0.9</v>
          </cell>
        </row>
        <row r="68">
          <cell r="D68" t="str">
            <v>606175T</v>
          </cell>
          <cell r="E68">
            <v>10</v>
          </cell>
          <cell r="F68">
            <v>7</v>
          </cell>
          <cell r="G68">
            <v>49915</v>
          </cell>
          <cell r="H68" t="str">
            <v>A0010000BA000</v>
          </cell>
          <cell r="I68" t="str">
            <v>606175T08</v>
          </cell>
          <cell r="J68" t="str">
            <v>08</v>
          </cell>
          <cell r="K68"/>
          <cell r="L68" t="str">
            <v>ok</v>
          </cell>
          <cell r="M68"/>
          <cell r="N68" t="str">
            <v>ok</v>
          </cell>
          <cell r="O68"/>
          <cell r="P68"/>
          <cell r="Q68"/>
          <cell r="R68">
            <v>10</v>
          </cell>
          <cell r="S68">
            <v>1</v>
          </cell>
          <cell r="T68">
            <v>9</v>
          </cell>
          <cell r="U68">
            <v>0.9</v>
          </cell>
        </row>
        <row r="69">
          <cell r="D69" t="str">
            <v>606175T</v>
          </cell>
          <cell r="E69">
            <v>10</v>
          </cell>
          <cell r="F69">
            <v>7</v>
          </cell>
          <cell r="G69">
            <v>49915</v>
          </cell>
          <cell r="H69" t="str">
            <v>A0010000BA000</v>
          </cell>
          <cell r="I69" t="str">
            <v>606175T12</v>
          </cell>
          <cell r="J69" t="str">
            <v>12</v>
          </cell>
          <cell r="K69"/>
          <cell r="L69" t="str">
            <v>ok</v>
          </cell>
          <cell r="M69"/>
          <cell r="N69" t="str">
            <v>ok</v>
          </cell>
          <cell r="O69"/>
          <cell r="P69"/>
          <cell r="Q69"/>
          <cell r="R69">
            <v>10</v>
          </cell>
          <cell r="S69">
            <v>1</v>
          </cell>
          <cell r="T69">
            <v>9</v>
          </cell>
          <cell r="U69">
            <v>0.9</v>
          </cell>
        </row>
        <row r="70">
          <cell r="D70" t="str">
            <v>606175T</v>
          </cell>
          <cell r="E70">
            <v>10</v>
          </cell>
          <cell r="F70">
            <v>6</v>
          </cell>
          <cell r="G70">
            <v>49915</v>
          </cell>
          <cell r="H70" t="str">
            <v>A0010000BA000</v>
          </cell>
          <cell r="I70" t="str">
            <v>606175T16</v>
          </cell>
          <cell r="J70" t="str">
            <v>16</v>
          </cell>
          <cell r="K70"/>
          <cell r="L70" t="str">
            <v>ok</v>
          </cell>
          <cell r="M70"/>
          <cell r="N70" t="str">
            <v>ok</v>
          </cell>
          <cell r="O70"/>
          <cell r="P70"/>
          <cell r="Q70"/>
          <cell r="R70">
            <v>10</v>
          </cell>
          <cell r="S70">
            <v>1</v>
          </cell>
          <cell r="T70">
            <v>9</v>
          </cell>
          <cell r="U70">
            <v>0.9</v>
          </cell>
        </row>
        <row r="71">
          <cell r="D71" t="str">
            <v>606175T</v>
          </cell>
          <cell r="E71">
            <v>10</v>
          </cell>
          <cell r="F71">
            <v>7</v>
          </cell>
          <cell r="G71">
            <v>49915</v>
          </cell>
          <cell r="H71" t="str">
            <v>A0010000BA000</v>
          </cell>
          <cell r="I71" t="str">
            <v>606175T18</v>
          </cell>
          <cell r="J71" t="str">
            <v>18</v>
          </cell>
          <cell r="K71"/>
          <cell r="L71" t="str">
            <v>ok</v>
          </cell>
          <cell r="M71"/>
          <cell r="N71" t="str">
            <v>ok</v>
          </cell>
          <cell r="O71"/>
          <cell r="P71"/>
          <cell r="Q71"/>
          <cell r="R71">
            <v>10</v>
          </cell>
          <cell r="S71">
            <v>1</v>
          </cell>
          <cell r="T71">
            <v>9</v>
          </cell>
          <cell r="U71">
            <v>0.9</v>
          </cell>
        </row>
        <row r="72">
          <cell r="D72" t="str">
            <v>606175T</v>
          </cell>
          <cell r="E72">
            <v>10</v>
          </cell>
          <cell r="F72">
            <v>7</v>
          </cell>
          <cell r="G72">
            <v>49915</v>
          </cell>
          <cell r="H72" t="str">
            <v>A0010000BA000</v>
          </cell>
          <cell r="I72" t="str">
            <v>606175T19</v>
          </cell>
          <cell r="J72" t="str">
            <v>19</v>
          </cell>
          <cell r="K72"/>
          <cell r="L72" t="str">
            <v>ok</v>
          </cell>
          <cell r="M72"/>
          <cell r="N72" t="str">
            <v>ok</v>
          </cell>
          <cell r="O72"/>
          <cell r="P72"/>
          <cell r="Q72"/>
          <cell r="R72">
            <v>10</v>
          </cell>
          <cell r="S72">
            <v>1</v>
          </cell>
          <cell r="T72">
            <v>9</v>
          </cell>
          <cell r="U72">
            <v>0.9</v>
          </cell>
        </row>
        <row r="73">
          <cell r="D73" t="str">
            <v>606175T</v>
          </cell>
          <cell r="E73">
            <v>10</v>
          </cell>
          <cell r="F73">
            <v>7</v>
          </cell>
          <cell r="G73">
            <v>49915</v>
          </cell>
          <cell r="H73" t="str">
            <v>A0010000BA000</v>
          </cell>
          <cell r="I73" t="str">
            <v>606175T22</v>
          </cell>
          <cell r="J73" t="str">
            <v>22</v>
          </cell>
          <cell r="K73"/>
          <cell r="L73" t="str">
            <v>ok</v>
          </cell>
          <cell r="M73"/>
          <cell r="N73" t="str">
            <v>ok</v>
          </cell>
          <cell r="O73"/>
          <cell r="P73"/>
          <cell r="Q73"/>
          <cell r="R73">
            <v>10</v>
          </cell>
          <cell r="S73">
            <v>1</v>
          </cell>
          <cell r="T73">
            <v>9</v>
          </cell>
          <cell r="U73">
            <v>0.9</v>
          </cell>
        </row>
        <row r="74">
          <cell r="D74" t="str">
            <v/>
          </cell>
          <cell r="E74" t="str">
            <v/>
          </cell>
          <cell r="F74"/>
          <cell r="G74" t="str">
            <v/>
          </cell>
          <cell r="H74"/>
          <cell r="I74" t="str">
            <v/>
          </cell>
          <cell r="J74"/>
          <cell r="K74"/>
          <cell r="L74"/>
          <cell r="M74"/>
          <cell r="N74"/>
          <cell r="O74"/>
          <cell r="P74"/>
          <cell r="Q74"/>
          <cell r="R74">
            <v>0</v>
          </cell>
          <cell r="S74" t="str">
            <v/>
          </cell>
          <cell r="T74">
            <v>0</v>
          </cell>
          <cell r="U74" t="str">
            <v/>
          </cell>
        </row>
        <row r="75">
          <cell r="D75" t="str">
            <v/>
          </cell>
          <cell r="E75" t="str">
            <v/>
          </cell>
          <cell r="F75"/>
          <cell r="G75" t="str">
            <v/>
          </cell>
          <cell r="H75"/>
          <cell r="I75" t="str">
            <v/>
          </cell>
          <cell r="J75"/>
          <cell r="K75"/>
          <cell r="L75"/>
          <cell r="M75"/>
          <cell r="N75"/>
          <cell r="O75"/>
          <cell r="P75"/>
          <cell r="Q75"/>
          <cell r="R75">
            <v>0</v>
          </cell>
          <cell r="S75" t="str">
            <v/>
          </cell>
          <cell r="T75">
            <v>0</v>
          </cell>
          <cell r="U75" t="str">
            <v/>
          </cell>
        </row>
        <row r="76">
          <cell r="D76" t="str">
            <v/>
          </cell>
          <cell r="E76" t="str">
            <v/>
          </cell>
          <cell r="F76"/>
          <cell r="G76" t="str">
            <v/>
          </cell>
          <cell r="H76"/>
          <cell r="I76" t="str">
            <v/>
          </cell>
          <cell r="J76"/>
          <cell r="K76"/>
          <cell r="L76"/>
          <cell r="M76"/>
          <cell r="N76"/>
          <cell r="O76"/>
          <cell r="P76"/>
          <cell r="Q76"/>
          <cell r="R76">
            <v>0</v>
          </cell>
          <cell r="S76" t="str">
            <v/>
          </cell>
          <cell r="T76">
            <v>0</v>
          </cell>
          <cell r="U76" t="str">
            <v/>
          </cell>
        </row>
        <row r="77">
          <cell r="D77" t="str">
            <v/>
          </cell>
          <cell r="E77" t="str">
            <v/>
          </cell>
          <cell r="F77"/>
          <cell r="G77" t="str">
            <v/>
          </cell>
          <cell r="H77"/>
          <cell r="I77" t="str">
            <v/>
          </cell>
          <cell r="J77"/>
          <cell r="K77"/>
          <cell r="L77"/>
          <cell r="M77"/>
          <cell r="N77"/>
          <cell r="O77"/>
          <cell r="P77"/>
          <cell r="Q77"/>
          <cell r="R77">
            <v>0</v>
          </cell>
          <cell r="S77" t="str">
            <v/>
          </cell>
          <cell r="T77">
            <v>0</v>
          </cell>
          <cell r="U77" t="str">
            <v/>
          </cell>
        </row>
        <row r="78">
          <cell r="D78" t="str">
            <v/>
          </cell>
          <cell r="E78" t="str">
            <v/>
          </cell>
          <cell r="F78"/>
          <cell r="G78" t="str">
            <v/>
          </cell>
          <cell r="H78"/>
          <cell r="I78" t="str">
            <v/>
          </cell>
          <cell r="J78"/>
          <cell r="K78"/>
          <cell r="L78"/>
          <cell r="M78"/>
          <cell r="N78"/>
          <cell r="O78"/>
          <cell r="P78"/>
          <cell r="Q78"/>
          <cell r="R78">
            <v>0</v>
          </cell>
          <cell r="S78" t="str">
            <v/>
          </cell>
          <cell r="T78">
            <v>0</v>
          </cell>
          <cell r="U78" t="str">
            <v/>
          </cell>
        </row>
        <row r="79">
          <cell r="D79" t="str">
            <v/>
          </cell>
          <cell r="E79" t="str">
            <v/>
          </cell>
          <cell r="F79"/>
          <cell r="G79" t="str">
            <v/>
          </cell>
          <cell r="H79"/>
          <cell r="I79" t="str">
            <v/>
          </cell>
          <cell r="J79"/>
          <cell r="K79"/>
          <cell r="L79"/>
          <cell r="M79"/>
          <cell r="N79"/>
          <cell r="O79"/>
          <cell r="P79"/>
          <cell r="Q79"/>
          <cell r="R79">
            <v>0</v>
          </cell>
          <cell r="S79" t="str">
            <v/>
          </cell>
          <cell r="T79">
            <v>0</v>
          </cell>
          <cell r="U79" t="str">
            <v/>
          </cell>
        </row>
        <row r="80">
          <cell r="D80" t="str">
            <v/>
          </cell>
          <cell r="E80" t="str">
            <v/>
          </cell>
          <cell r="F80"/>
          <cell r="G80" t="str">
            <v/>
          </cell>
          <cell r="H80"/>
          <cell r="I80" t="str">
            <v/>
          </cell>
          <cell r="J80"/>
          <cell r="K80"/>
          <cell r="L80"/>
          <cell r="M80"/>
          <cell r="N80"/>
          <cell r="O80"/>
          <cell r="P80"/>
          <cell r="Q80"/>
          <cell r="R80">
            <v>0</v>
          </cell>
          <cell r="S80" t="str">
            <v/>
          </cell>
          <cell r="T80">
            <v>0</v>
          </cell>
          <cell r="U80" t="str">
            <v/>
          </cell>
        </row>
        <row r="81">
          <cell r="D81" t="str">
            <v/>
          </cell>
          <cell r="E81" t="str">
            <v/>
          </cell>
          <cell r="F81"/>
          <cell r="G81" t="str">
            <v/>
          </cell>
          <cell r="H81"/>
          <cell r="I81" t="str">
            <v/>
          </cell>
          <cell r="J81"/>
          <cell r="K81"/>
          <cell r="L81"/>
          <cell r="M81"/>
          <cell r="N81"/>
          <cell r="O81"/>
          <cell r="P81"/>
          <cell r="Q81"/>
          <cell r="R81">
            <v>0</v>
          </cell>
          <cell r="S81" t="str">
            <v/>
          </cell>
          <cell r="T81">
            <v>0</v>
          </cell>
          <cell r="U81" t="str">
            <v/>
          </cell>
        </row>
        <row r="82">
          <cell r="D82" t="str">
            <v/>
          </cell>
          <cell r="E82" t="str">
            <v/>
          </cell>
          <cell r="F82"/>
          <cell r="G82" t="str">
            <v/>
          </cell>
          <cell r="H82"/>
          <cell r="I82" t="str">
            <v/>
          </cell>
          <cell r="J82"/>
          <cell r="K82"/>
          <cell r="L82"/>
          <cell r="M82"/>
          <cell r="N82"/>
          <cell r="O82"/>
          <cell r="P82"/>
          <cell r="Q82"/>
          <cell r="R82">
            <v>0</v>
          </cell>
          <cell r="S82" t="str">
            <v/>
          </cell>
          <cell r="T82">
            <v>0</v>
          </cell>
          <cell r="U82" t="str">
            <v/>
          </cell>
        </row>
        <row r="83">
          <cell r="D83" t="str">
            <v/>
          </cell>
          <cell r="E83" t="str">
            <v/>
          </cell>
          <cell r="F83"/>
          <cell r="G83" t="str">
            <v/>
          </cell>
          <cell r="H83"/>
          <cell r="I83" t="str">
            <v/>
          </cell>
          <cell r="J83"/>
          <cell r="K83"/>
          <cell r="L83"/>
          <cell r="M83"/>
          <cell r="N83"/>
          <cell r="O83"/>
          <cell r="P83"/>
          <cell r="Q83"/>
          <cell r="R83">
            <v>0</v>
          </cell>
          <cell r="S83" t="str">
            <v/>
          </cell>
          <cell r="T83">
            <v>0</v>
          </cell>
          <cell r="U83" t="str">
            <v/>
          </cell>
        </row>
        <row r="84">
          <cell r="D84" t="str">
            <v/>
          </cell>
          <cell r="E84" t="str">
            <v/>
          </cell>
          <cell r="F84"/>
          <cell r="G84" t="str">
            <v/>
          </cell>
          <cell r="H84"/>
          <cell r="I84" t="str">
            <v/>
          </cell>
          <cell r="J84"/>
          <cell r="K84"/>
          <cell r="L84"/>
          <cell r="M84"/>
          <cell r="N84"/>
          <cell r="O84"/>
          <cell r="P84"/>
          <cell r="Q84"/>
          <cell r="R84">
            <v>0</v>
          </cell>
          <cell r="S84" t="str">
            <v/>
          </cell>
          <cell r="T84">
            <v>0</v>
          </cell>
          <cell r="U84" t="str">
            <v/>
          </cell>
        </row>
        <row r="85">
          <cell r="D85" t="str">
            <v/>
          </cell>
          <cell r="E85" t="str">
            <v/>
          </cell>
          <cell r="F85"/>
          <cell r="G85" t="str">
            <v/>
          </cell>
          <cell r="H85"/>
          <cell r="I85" t="str">
            <v/>
          </cell>
          <cell r="J85"/>
          <cell r="K85"/>
          <cell r="L85"/>
          <cell r="M85"/>
          <cell r="N85"/>
          <cell r="O85"/>
          <cell r="P85"/>
          <cell r="Q85"/>
          <cell r="R85">
            <v>0</v>
          </cell>
          <cell r="S85" t="str">
            <v/>
          </cell>
          <cell r="T85">
            <v>0</v>
          </cell>
          <cell r="U85" t="str">
            <v/>
          </cell>
        </row>
        <row r="86">
          <cell r="D86" t="str">
            <v/>
          </cell>
          <cell r="E86" t="str">
            <v/>
          </cell>
          <cell r="F86"/>
          <cell r="G86" t="str">
            <v/>
          </cell>
          <cell r="H86"/>
          <cell r="I86" t="str">
            <v/>
          </cell>
          <cell r="J86"/>
          <cell r="K86"/>
          <cell r="L86"/>
          <cell r="M86"/>
          <cell r="N86"/>
          <cell r="O86"/>
          <cell r="P86"/>
          <cell r="Q86"/>
          <cell r="R86">
            <v>0</v>
          </cell>
          <cell r="S86" t="str">
            <v/>
          </cell>
          <cell r="T86">
            <v>0</v>
          </cell>
          <cell r="U86" t="str">
            <v/>
          </cell>
        </row>
        <row r="87">
          <cell r="D87" t="str">
            <v/>
          </cell>
          <cell r="E87" t="str">
            <v/>
          </cell>
          <cell r="F87"/>
          <cell r="G87" t="str">
            <v/>
          </cell>
          <cell r="H87"/>
          <cell r="I87" t="str">
            <v/>
          </cell>
          <cell r="J87"/>
          <cell r="K87"/>
          <cell r="L87"/>
          <cell r="M87"/>
          <cell r="N87"/>
          <cell r="O87"/>
          <cell r="P87"/>
          <cell r="Q87"/>
          <cell r="R87">
            <v>0</v>
          </cell>
          <cell r="S87" t="str">
            <v/>
          </cell>
          <cell r="T87">
            <v>0</v>
          </cell>
          <cell r="U87" t="str">
            <v/>
          </cell>
        </row>
        <row r="88">
          <cell r="D88" t="str">
            <v/>
          </cell>
          <cell r="E88" t="str">
            <v/>
          </cell>
          <cell r="F88"/>
          <cell r="G88" t="str">
            <v/>
          </cell>
          <cell r="H88"/>
          <cell r="I88" t="str">
            <v/>
          </cell>
          <cell r="J88"/>
          <cell r="K88"/>
          <cell r="L88"/>
          <cell r="M88"/>
          <cell r="N88"/>
          <cell r="O88"/>
          <cell r="P88"/>
          <cell r="Q88"/>
          <cell r="R88">
            <v>0</v>
          </cell>
          <cell r="S88" t="str">
            <v/>
          </cell>
          <cell r="T88">
            <v>0</v>
          </cell>
          <cell r="U88" t="str">
            <v/>
          </cell>
        </row>
        <row r="89">
          <cell r="D89" t="str">
            <v/>
          </cell>
          <cell r="E89" t="str">
            <v/>
          </cell>
          <cell r="F89"/>
          <cell r="G89" t="str">
            <v/>
          </cell>
          <cell r="H89"/>
          <cell r="I89" t="str">
            <v/>
          </cell>
          <cell r="J89"/>
          <cell r="K89"/>
          <cell r="L89"/>
          <cell r="M89"/>
          <cell r="N89"/>
          <cell r="O89"/>
          <cell r="P89"/>
          <cell r="Q89"/>
          <cell r="R89">
            <v>0</v>
          </cell>
          <cell r="S89" t="str">
            <v/>
          </cell>
          <cell r="T89">
            <v>0</v>
          </cell>
          <cell r="U89" t="str">
            <v/>
          </cell>
        </row>
        <row r="90">
          <cell r="D90" t="str">
            <v/>
          </cell>
          <cell r="E90" t="str">
            <v/>
          </cell>
          <cell r="F90"/>
          <cell r="G90" t="str">
            <v/>
          </cell>
          <cell r="H90"/>
          <cell r="I90" t="str">
            <v/>
          </cell>
          <cell r="J90"/>
          <cell r="K90"/>
          <cell r="L90"/>
          <cell r="M90"/>
          <cell r="N90"/>
          <cell r="O90"/>
          <cell r="P90"/>
          <cell r="Q90"/>
          <cell r="R90">
            <v>0</v>
          </cell>
          <cell r="S90" t="str">
            <v/>
          </cell>
          <cell r="T90">
            <v>0</v>
          </cell>
          <cell r="U90" t="str">
            <v/>
          </cell>
        </row>
        <row r="91">
          <cell r="D91" t="str">
            <v/>
          </cell>
          <cell r="E91" t="str">
            <v/>
          </cell>
          <cell r="F91"/>
          <cell r="G91" t="str">
            <v/>
          </cell>
          <cell r="H91"/>
          <cell r="I91" t="str">
            <v/>
          </cell>
          <cell r="J91"/>
          <cell r="K91"/>
          <cell r="L91"/>
          <cell r="M91"/>
          <cell r="N91"/>
          <cell r="O91"/>
          <cell r="P91"/>
          <cell r="Q91"/>
          <cell r="R91">
            <v>0</v>
          </cell>
          <cell r="S91" t="str">
            <v/>
          </cell>
          <cell r="T91">
            <v>0</v>
          </cell>
          <cell r="U91" t="str">
            <v/>
          </cell>
        </row>
        <row r="92">
          <cell r="D92" t="str">
            <v/>
          </cell>
          <cell r="E92" t="str">
            <v/>
          </cell>
          <cell r="F92"/>
          <cell r="G92" t="str">
            <v/>
          </cell>
          <cell r="H92"/>
          <cell r="I92" t="str">
            <v/>
          </cell>
          <cell r="J92"/>
          <cell r="K92"/>
          <cell r="L92"/>
          <cell r="M92"/>
          <cell r="N92"/>
          <cell r="O92"/>
          <cell r="P92"/>
          <cell r="Q92"/>
          <cell r="R92">
            <v>0</v>
          </cell>
          <cell r="S92" t="str">
            <v/>
          </cell>
          <cell r="T92">
            <v>0</v>
          </cell>
          <cell r="U92" t="str">
            <v/>
          </cell>
        </row>
        <row r="93">
          <cell r="D93" t="str">
            <v/>
          </cell>
          <cell r="E93" t="str">
            <v/>
          </cell>
          <cell r="F93"/>
          <cell r="G93" t="str">
            <v/>
          </cell>
          <cell r="H93"/>
          <cell r="I93" t="str">
            <v/>
          </cell>
          <cell r="J93"/>
          <cell r="K93"/>
          <cell r="L93"/>
          <cell r="M93"/>
          <cell r="N93"/>
          <cell r="O93"/>
          <cell r="P93"/>
          <cell r="Q93"/>
          <cell r="R93">
            <v>0</v>
          </cell>
          <cell r="S93" t="str">
            <v/>
          </cell>
          <cell r="T93">
            <v>0</v>
          </cell>
          <cell r="U93" t="str">
            <v/>
          </cell>
        </row>
        <row r="94">
          <cell r="D94" t="str">
            <v/>
          </cell>
          <cell r="E94" t="str">
            <v/>
          </cell>
          <cell r="F94"/>
          <cell r="G94" t="str">
            <v/>
          </cell>
          <cell r="H94"/>
          <cell r="I94" t="str">
            <v/>
          </cell>
          <cell r="J94"/>
          <cell r="K94"/>
          <cell r="L94"/>
          <cell r="M94"/>
          <cell r="N94"/>
          <cell r="O94"/>
          <cell r="P94"/>
          <cell r="Q94"/>
          <cell r="R94">
            <v>0</v>
          </cell>
          <cell r="S94" t="str">
            <v/>
          </cell>
          <cell r="T94">
            <v>0</v>
          </cell>
          <cell r="U94" t="str">
            <v/>
          </cell>
        </row>
        <row r="95">
          <cell r="D95" t="str">
            <v/>
          </cell>
          <cell r="E95" t="str">
            <v/>
          </cell>
          <cell r="F95"/>
          <cell r="G95" t="str">
            <v/>
          </cell>
          <cell r="H95"/>
          <cell r="I95" t="str">
            <v/>
          </cell>
          <cell r="J95"/>
          <cell r="K95"/>
          <cell r="L95"/>
          <cell r="M95"/>
          <cell r="N95"/>
          <cell r="O95"/>
          <cell r="P95"/>
          <cell r="Q95"/>
          <cell r="R95">
            <v>0</v>
          </cell>
          <cell r="S95" t="str">
            <v/>
          </cell>
          <cell r="T95">
            <v>0</v>
          </cell>
          <cell r="U95" t="str">
            <v/>
          </cell>
        </row>
        <row r="96">
          <cell r="D96" t="str">
            <v/>
          </cell>
          <cell r="E96" t="str">
            <v/>
          </cell>
          <cell r="F96"/>
          <cell r="G96" t="str">
            <v/>
          </cell>
          <cell r="H96"/>
          <cell r="I96" t="str">
            <v/>
          </cell>
          <cell r="J96"/>
          <cell r="K96"/>
          <cell r="L96"/>
          <cell r="M96"/>
          <cell r="N96"/>
          <cell r="O96"/>
          <cell r="P96"/>
          <cell r="Q96"/>
          <cell r="R96">
            <v>0</v>
          </cell>
          <cell r="S96" t="str">
            <v/>
          </cell>
          <cell r="T96">
            <v>0</v>
          </cell>
          <cell r="U96" t="str">
            <v/>
          </cell>
        </row>
        <row r="97">
          <cell r="D97" t="str">
            <v/>
          </cell>
          <cell r="E97" t="str">
            <v/>
          </cell>
          <cell r="F97"/>
          <cell r="G97" t="str">
            <v/>
          </cell>
          <cell r="H97"/>
          <cell r="I97" t="str">
            <v/>
          </cell>
          <cell r="J97"/>
          <cell r="K97"/>
          <cell r="L97"/>
          <cell r="M97"/>
          <cell r="N97"/>
          <cell r="O97"/>
          <cell r="P97"/>
          <cell r="Q97"/>
          <cell r="R97">
            <v>0</v>
          </cell>
          <cell r="S97" t="str">
            <v/>
          </cell>
          <cell r="T97">
            <v>0</v>
          </cell>
          <cell r="U97" t="str">
            <v/>
          </cell>
        </row>
        <row r="98">
          <cell r="D98" t="str">
            <v/>
          </cell>
          <cell r="E98" t="str">
            <v/>
          </cell>
          <cell r="F98"/>
          <cell r="G98" t="str">
            <v/>
          </cell>
          <cell r="H98"/>
          <cell r="I98"/>
          <cell r="J98"/>
          <cell r="K98"/>
          <cell r="L98"/>
          <cell r="M98"/>
          <cell r="N98"/>
          <cell r="O98"/>
          <cell r="P98"/>
          <cell r="Q98"/>
          <cell r="R98">
            <v>0</v>
          </cell>
          <cell r="S98" t="str">
            <v/>
          </cell>
          <cell r="T98">
            <v>0</v>
          </cell>
          <cell r="U98" t="str">
            <v/>
          </cell>
        </row>
        <row r="99">
          <cell r="D99" t="str">
            <v>A2505851GG001</v>
          </cell>
          <cell r="E99">
            <v>2</v>
          </cell>
          <cell r="F99">
            <v>19</v>
          </cell>
          <cell r="G99">
            <v>49978</v>
          </cell>
          <cell r="H99" t="str">
            <v>A2500000BB000</v>
          </cell>
          <cell r="I99" t="str">
            <v>A2505851GG001001</v>
          </cell>
          <cell r="J99" t="str">
            <v>001</v>
          </cell>
          <cell r="K99"/>
          <cell r="L99" t="str">
            <v>ok</v>
          </cell>
          <cell r="M99"/>
          <cell r="N99" t="str">
            <v>ok</v>
          </cell>
          <cell r="O99"/>
          <cell r="P99"/>
          <cell r="Q99"/>
          <cell r="R99">
            <v>2</v>
          </cell>
          <cell r="S99">
            <v>1</v>
          </cell>
          <cell r="T99">
            <v>2</v>
          </cell>
          <cell r="U99">
            <v>1</v>
          </cell>
        </row>
        <row r="100">
          <cell r="D100" t="str">
            <v>A2505851GG002</v>
          </cell>
          <cell r="E100">
            <v>2</v>
          </cell>
          <cell r="F100">
            <v>19</v>
          </cell>
          <cell r="G100">
            <v>49978</v>
          </cell>
          <cell r="H100" t="str">
            <v>A2500000BB000</v>
          </cell>
          <cell r="I100" t="str">
            <v>A2505851GG002</v>
          </cell>
          <cell r="J100" t="str">
            <v>002</v>
          </cell>
          <cell r="K100"/>
          <cell r="L100" t="str">
            <v>ok</v>
          </cell>
          <cell r="M100"/>
          <cell r="N100" t="str">
            <v>ok</v>
          </cell>
          <cell r="O100"/>
          <cell r="P100"/>
          <cell r="Q100"/>
          <cell r="R100">
            <v>2</v>
          </cell>
          <cell r="S100">
            <v>1</v>
          </cell>
          <cell r="T100">
            <v>2</v>
          </cell>
          <cell r="U100">
            <v>1</v>
          </cell>
        </row>
        <row r="101">
          <cell r="D101" t="str">
            <v/>
          </cell>
          <cell r="E101" t="str">
            <v/>
          </cell>
          <cell r="F101"/>
          <cell r="G101" t="str">
            <v/>
          </cell>
          <cell r="H101"/>
          <cell r="I101" t="str">
            <v/>
          </cell>
          <cell r="J101"/>
          <cell r="K101"/>
          <cell r="L101"/>
          <cell r="M101"/>
          <cell r="N101"/>
          <cell r="O101"/>
          <cell r="P101"/>
          <cell r="Q101"/>
          <cell r="R101">
            <v>0</v>
          </cell>
          <cell r="S101" t="str">
            <v/>
          </cell>
          <cell r="T101">
            <v>0</v>
          </cell>
          <cell r="U101" t="str">
            <v/>
          </cell>
        </row>
        <row r="102">
          <cell r="D102" t="str">
            <v/>
          </cell>
          <cell r="E102" t="str">
            <v/>
          </cell>
          <cell r="F102"/>
          <cell r="G102" t="str">
            <v/>
          </cell>
          <cell r="H102"/>
          <cell r="I102" t="str">
            <v/>
          </cell>
          <cell r="J102"/>
          <cell r="K102"/>
          <cell r="L102"/>
          <cell r="M102"/>
          <cell r="N102"/>
          <cell r="O102"/>
          <cell r="P102"/>
          <cell r="Q102"/>
          <cell r="R102">
            <v>0</v>
          </cell>
          <cell r="S102" t="str">
            <v/>
          </cell>
          <cell r="T102">
            <v>0</v>
          </cell>
          <cell r="U102" t="str">
            <v/>
          </cell>
        </row>
        <row r="103">
          <cell r="D103" t="str">
            <v/>
          </cell>
          <cell r="E103" t="str">
            <v/>
          </cell>
          <cell r="F103"/>
          <cell r="G103" t="str">
            <v/>
          </cell>
          <cell r="H103"/>
          <cell r="I103" t="str">
            <v/>
          </cell>
          <cell r="J103"/>
          <cell r="K103"/>
          <cell r="L103"/>
          <cell r="M103"/>
          <cell r="N103"/>
          <cell r="O103"/>
          <cell r="P103"/>
          <cell r="Q103"/>
          <cell r="R103">
            <v>0</v>
          </cell>
          <cell r="S103" t="str">
            <v/>
          </cell>
          <cell r="T103">
            <v>0</v>
          </cell>
          <cell r="U103" t="str">
            <v/>
          </cell>
        </row>
        <row r="104">
          <cell r="D104" t="str">
            <v>A0017455GG003</v>
          </cell>
          <cell r="E104">
            <v>2</v>
          </cell>
          <cell r="F104">
            <v>12</v>
          </cell>
          <cell r="G104" t="str">
            <v>NA</v>
          </cell>
          <cell r="H104" t="str">
            <v>A2500000BB000</v>
          </cell>
          <cell r="I104" t="str">
            <v>A0017455GG003003</v>
          </cell>
          <cell r="J104" t="str">
            <v>003</v>
          </cell>
          <cell r="K104"/>
          <cell r="L104" t="str">
            <v>ok</v>
          </cell>
          <cell r="M104"/>
          <cell r="N104" t="str">
            <v>ok</v>
          </cell>
          <cell r="O104"/>
          <cell r="P104"/>
          <cell r="Q104"/>
          <cell r="R104">
            <v>2</v>
          </cell>
          <cell r="S104">
            <v>1</v>
          </cell>
          <cell r="T104">
            <v>2</v>
          </cell>
          <cell r="U104">
            <v>1</v>
          </cell>
        </row>
        <row r="105">
          <cell r="D105" t="str">
            <v>A0017455GG003</v>
          </cell>
          <cell r="E105">
            <v>2</v>
          </cell>
          <cell r="F105">
            <v>12</v>
          </cell>
          <cell r="G105" t="str">
            <v>NA</v>
          </cell>
          <cell r="H105" t="str">
            <v>A2500000BB000</v>
          </cell>
          <cell r="I105" t="str">
            <v>A0017455GG003004</v>
          </cell>
          <cell r="J105" t="str">
            <v>004</v>
          </cell>
          <cell r="K105"/>
          <cell r="L105" t="str">
            <v>ok</v>
          </cell>
          <cell r="M105"/>
          <cell r="N105" t="str">
            <v>ok</v>
          </cell>
          <cell r="O105"/>
          <cell r="P105"/>
          <cell r="Q105"/>
          <cell r="R105">
            <v>2</v>
          </cell>
          <cell r="S105">
            <v>1</v>
          </cell>
          <cell r="T105">
            <v>2</v>
          </cell>
          <cell r="U105">
            <v>1</v>
          </cell>
        </row>
        <row r="106">
          <cell r="D106" t="str">
            <v/>
          </cell>
          <cell r="E106" t="str">
            <v/>
          </cell>
          <cell r="F106"/>
          <cell r="G106" t="str">
            <v/>
          </cell>
          <cell r="H106"/>
          <cell r="I106" t="str">
            <v/>
          </cell>
          <cell r="J106"/>
          <cell r="K106"/>
          <cell r="L106"/>
          <cell r="M106"/>
          <cell r="N106"/>
          <cell r="O106"/>
          <cell r="P106"/>
          <cell r="Q106"/>
          <cell r="R106">
            <v>0</v>
          </cell>
          <cell r="S106" t="str">
            <v/>
          </cell>
          <cell r="T106">
            <v>0</v>
          </cell>
          <cell r="U106" t="str">
            <v/>
          </cell>
        </row>
        <row r="107">
          <cell r="D107" t="str">
            <v/>
          </cell>
          <cell r="E107" t="str">
            <v/>
          </cell>
          <cell r="F107"/>
          <cell r="G107" t="str">
            <v/>
          </cell>
          <cell r="H107"/>
          <cell r="I107" t="str">
            <v/>
          </cell>
          <cell r="J107"/>
          <cell r="K107"/>
          <cell r="L107"/>
          <cell r="M107"/>
          <cell r="N107"/>
          <cell r="O107"/>
          <cell r="P107"/>
          <cell r="Q107"/>
          <cell r="R107">
            <v>0</v>
          </cell>
          <cell r="S107" t="str">
            <v/>
          </cell>
          <cell r="T107">
            <v>0</v>
          </cell>
          <cell r="U107" t="str">
            <v/>
          </cell>
        </row>
        <row r="108">
          <cell r="D108" t="str">
            <v>A0015849GG001</v>
          </cell>
          <cell r="E108">
            <v>2</v>
          </cell>
          <cell r="F108">
            <v>3</v>
          </cell>
          <cell r="G108">
            <v>49979</v>
          </cell>
          <cell r="H108" t="str">
            <v>A2500000BB000</v>
          </cell>
          <cell r="I108" t="str">
            <v>A0015849GG001001</v>
          </cell>
          <cell r="J108" t="str">
            <v>001</v>
          </cell>
          <cell r="K108"/>
          <cell r="L108" t="str">
            <v>ok</v>
          </cell>
          <cell r="M108"/>
          <cell r="N108" t="str">
            <v>ok</v>
          </cell>
          <cell r="O108"/>
          <cell r="P108"/>
          <cell r="Q108"/>
          <cell r="R108">
            <v>2</v>
          </cell>
          <cell r="S108">
            <v>1</v>
          </cell>
          <cell r="T108">
            <v>2</v>
          </cell>
          <cell r="U108">
            <v>1</v>
          </cell>
        </row>
        <row r="109">
          <cell r="D109" t="str">
            <v>A0015849GG002</v>
          </cell>
          <cell r="E109">
            <v>2</v>
          </cell>
          <cell r="F109">
            <v>3</v>
          </cell>
          <cell r="G109">
            <v>49979</v>
          </cell>
          <cell r="H109" t="str">
            <v>A2500000BB000</v>
          </cell>
          <cell r="I109" t="str">
            <v>A0015849GG002002</v>
          </cell>
          <cell r="J109" t="str">
            <v>002</v>
          </cell>
          <cell r="K109"/>
          <cell r="L109" t="str">
            <v>ok</v>
          </cell>
          <cell r="M109"/>
          <cell r="N109" t="str">
            <v>ok</v>
          </cell>
          <cell r="O109"/>
          <cell r="P109"/>
          <cell r="Q109"/>
          <cell r="R109">
            <v>2</v>
          </cell>
          <cell r="S109">
            <v>1</v>
          </cell>
          <cell r="T109">
            <v>2</v>
          </cell>
          <cell r="U109">
            <v>1</v>
          </cell>
        </row>
        <row r="110">
          <cell r="D110" t="str">
            <v/>
          </cell>
          <cell r="E110" t="str">
            <v/>
          </cell>
          <cell r="F110"/>
          <cell r="G110" t="str">
            <v/>
          </cell>
          <cell r="H110"/>
          <cell r="I110" t="str">
            <v/>
          </cell>
          <cell r="J110"/>
          <cell r="K110"/>
          <cell r="L110"/>
          <cell r="M110"/>
          <cell r="N110"/>
          <cell r="O110"/>
          <cell r="P110"/>
          <cell r="Q110"/>
          <cell r="R110">
            <v>0</v>
          </cell>
          <cell r="S110" t="str">
            <v/>
          </cell>
          <cell r="T110">
            <v>0</v>
          </cell>
          <cell r="U110" t="str">
            <v/>
          </cell>
        </row>
        <row r="111">
          <cell r="D111" t="str">
            <v/>
          </cell>
          <cell r="E111" t="str">
            <v/>
          </cell>
          <cell r="F111"/>
          <cell r="G111" t="str">
            <v/>
          </cell>
          <cell r="H111"/>
          <cell r="I111" t="str">
            <v/>
          </cell>
          <cell r="J111"/>
          <cell r="K111"/>
          <cell r="L111"/>
          <cell r="M111"/>
          <cell r="N111"/>
          <cell r="O111"/>
          <cell r="P111"/>
          <cell r="Q111"/>
          <cell r="R111">
            <v>0</v>
          </cell>
          <cell r="S111" t="str">
            <v/>
          </cell>
          <cell r="T111">
            <v>0</v>
          </cell>
          <cell r="U111" t="str">
            <v/>
          </cell>
        </row>
        <row r="112">
          <cell r="D112" t="str">
            <v>A4755850CC001</v>
          </cell>
          <cell r="E112">
            <v>3</v>
          </cell>
          <cell r="F112">
            <v>13</v>
          </cell>
          <cell r="G112">
            <v>49977</v>
          </cell>
          <cell r="H112" t="str">
            <v>A4750000NA000</v>
          </cell>
          <cell r="I112" t="str">
            <v>A4755850CC001001</v>
          </cell>
          <cell r="J112" t="str">
            <v>001</v>
          </cell>
          <cell r="K112"/>
          <cell r="L112" t="str">
            <v>ok</v>
          </cell>
          <cell r="M112"/>
          <cell r="N112"/>
          <cell r="O112"/>
          <cell r="P112" t="str">
            <v>pas validé en PCT</v>
          </cell>
          <cell r="Q112"/>
          <cell r="R112">
            <v>3</v>
          </cell>
          <cell r="S112">
            <v>1</v>
          </cell>
          <cell r="T112">
            <v>1</v>
          </cell>
          <cell r="U112">
            <v>0.33333333333333331</v>
          </cell>
        </row>
        <row r="113">
          <cell r="D113" t="str">
            <v>A4755850CC002</v>
          </cell>
          <cell r="E113">
            <v>3</v>
          </cell>
          <cell r="F113">
            <v>13</v>
          </cell>
          <cell r="G113">
            <v>49977</v>
          </cell>
          <cell r="H113" t="str">
            <v>A4750000NA000</v>
          </cell>
          <cell r="I113" t="str">
            <v>A4755850CC002</v>
          </cell>
          <cell r="J113" t="str">
            <v>002</v>
          </cell>
          <cell r="K113"/>
          <cell r="L113" t="str">
            <v>ok</v>
          </cell>
          <cell r="M113"/>
          <cell r="N113"/>
          <cell r="O113"/>
          <cell r="P113" t="str">
            <v>pas validé en PCT</v>
          </cell>
          <cell r="Q113"/>
          <cell r="R113">
            <v>3</v>
          </cell>
          <cell r="S113">
            <v>1</v>
          </cell>
          <cell r="T113">
            <v>1</v>
          </cell>
          <cell r="U113">
            <v>0.33333333333333331</v>
          </cell>
        </row>
        <row r="114">
          <cell r="D114" t="str">
            <v>A4755850CC003</v>
          </cell>
          <cell r="E114">
            <v>3</v>
          </cell>
          <cell r="F114">
            <v>13</v>
          </cell>
          <cell r="G114">
            <v>49977</v>
          </cell>
          <cell r="H114" t="str">
            <v>A4750000NA000</v>
          </cell>
          <cell r="I114" t="str">
            <v>A4755850CC003</v>
          </cell>
          <cell r="J114" t="str">
            <v>003</v>
          </cell>
          <cell r="K114"/>
          <cell r="L114" t="str">
            <v>ok</v>
          </cell>
          <cell r="M114"/>
          <cell r="N114" t="str">
            <v>ok</v>
          </cell>
          <cell r="O114"/>
          <cell r="P114"/>
          <cell r="Q114"/>
          <cell r="R114">
            <v>3</v>
          </cell>
          <cell r="S114">
            <v>1</v>
          </cell>
          <cell r="T114">
            <v>1</v>
          </cell>
          <cell r="U114">
            <v>0.33333333333333331</v>
          </cell>
        </row>
        <row r="115">
          <cell r="D115" t="str">
            <v/>
          </cell>
          <cell r="E115" t="str">
            <v/>
          </cell>
          <cell r="F115"/>
          <cell r="G115" t="str">
            <v/>
          </cell>
          <cell r="H115"/>
          <cell r="I115" t="str">
            <v/>
          </cell>
          <cell r="J115"/>
          <cell r="K115"/>
          <cell r="L115"/>
          <cell r="M115"/>
          <cell r="N115"/>
          <cell r="O115"/>
          <cell r="P115"/>
          <cell r="Q115"/>
          <cell r="R115">
            <v>0</v>
          </cell>
          <cell r="S115" t="str">
            <v/>
          </cell>
          <cell r="T115">
            <v>0</v>
          </cell>
          <cell r="U115" t="str">
            <v/>
          </cell>
        </row>
        <row r="116">
          <cell r="D116" t="str">
            <v/>
          </cell>
          <cell r="E116" t="str">
            <v/>
          </cell>
          <cell r="F116"/>
          <cell r="G116" t="str">
            <v/>
          </cell>
          <cell r="H116"/>
          <cell r="I116" t="str">
            <v/>
          </cell>
          <cell r="J116"/>
          <cell r="K116"/>
          <cell r="L116"/>
          <cell r="M116"/>
          <cell r="N116"/>
          <cell r="O116"/>
          <cell r="P116"/>
          <cell r="Q116"/>
          <cell r="R116">
            <v>0</v>
          </cell>
          <cell r="S116" t="str">
            <v/>
          </cell>
          <cell r="T116">
            <v>0</v>
          </cell>
          <cell r="U116" t="str">
            <v/>
          </cell>
        </row>
        <row r="117">
          <cell r="D117" t="str">
            <v>A4755909GG030</v>
          </cell>
          <cell r="E117">
            <v>1</v>
          </cell>
          <cell r="F117">
            <v>10</v>
          </cell>
          <cell r="G117">
            <v>50060</v>
          </cell>
          <cell r="H117" t="str">
            <v>A4750000NA000</v>
          </cell>
          <cell r="I117" t="str">
            <v>A4755909GG03067</v>
          </cell>
          <cell r="J117">
            <v>67</v>
          </cell>
          <cell r="K117"/>
          <cell r="L117"/>
          <cell r="M117"/>
          <cell r="N117" t="str">
            <v>OK</v>
          </cell>
          <cell r="O117"/>
          <cell r="P117"/>
          <cell r="Q117"/>
          <cell r="R117">
            <v>0</v>
          </cell>
          <cell r="S117">
            <v>0</v>
          </cell>
          <cell r="T117">
            <v>1</v>
          </cell>
          <cell r="U117">
            <v>1</v>
          </cell>
        </row>
        <row r="118">
          <cell r="D118" t="str">
            <v/>
          </cell>
          <cell r="E118" t="str">
            <v/>
          </cell>
          <cell r="F118"/>
          <cell r="G118" t="str">
            <v/>
          </cell>
          <cell r="H118"/>
          <cell r="I118"/>
          <cell r="J118"/>
          <cell r="K118"/>
          <cell r="L118"/>
          <cell r="M118"/>
          <cell r="N118"/>
          <cell r="O118"/>
          <cell r="P118"/>
          <cell r="Q118"/>
          <cell r="R118">
            <v>0</v>
          </cell>
          <cell r="S118" t="str">
            <v/>
          </cell>
          <cell r="T118">
            <v>0</v>
          </cell>
          <cell r="U118" t="str">
            <v/>
          </cell>
        </row>
        <row r="119">
          <cell r="D119" t="str">
            <v/>
          </cell>
          <cell r="E119" t="str">
            <v/>
          </cell>
          <cell r="F119"/>
          <cell r="G119" t="str">
            <v/>
          </cell>
          <cell r="H119"/>
          <cell r="I119" t="str">
            <v/>
          </cell>
          <cell r="J119"/>
          <cell r="K119"/>
          <cell r="L119"/>
          <cell r="M119"/>
          <cell r="N119"/>
          <cell r="O119"/>
          <cell r="P119"/>
          <cell r="Q119"/>
          <cell r="R119">
            <v>0</v>
          </cell>
          <cell r="S119" t="str">
            <v/>
          </cell>
          <cell r="T119">
            <v>0</v>
          </cell>
          <cell r="U119" t="str">
            <v/>
          </cell>
        </row>
        <row r="120">
          <cell r="D120" t="str">
            <v/>
          </cell>
          <cell r="E120" t="str">
            <v/>
          </cell>
          <cell r="F120"/>
          <cell r="G120" t="str">
            <v/>
          </cell>
          <cell r="H120"/>
          <cell r="I120" t="str">
            <v/>
          </cell>
          <cell r="J120"/>
          <cell r="K120"/>
          <cell r="L120"/>
          <cell r="M120"/>
          <cell r="N120"/>
          <cell r="O120"/>
          <cell r="P120"/>
          <cell r="Q120"/>
          <cell r="R120">
            <v>0</v>
          </cell>
          <cell r="S120" t="str">
            <v/>
          </cell>
          <cell r="T120">
            <v>0</v>
          </cell>
          <cell r="U120" t="str">
            <v/>
          </cell>
        </row>
        <row r="121">
          <cell r="D121" t="str">
            <v/>
          </cell>
          <cell r="E121" t="str">
            <v/>
          </cell>
          <cell r="F121"/>
          <cell r="G121" t="str">
            <v/>
          </cell>
          <cell r="H121"/>
          <cell r="I121" t="str">
            <v/>
          </cell>
          <cell r="J121"/>
          <cell r="K121"/>
          <cell r="L121"/>
          <cell r="M121"/>
          <cell r="N121"/>
          <cell r="O121"/>
          <cell r="P121"/>
          <cell r="Q121"/>
          <cell r="R121">
            <v>0</v>
          </cell>
          <cell r="S121" t="str">
            <v/>
          </cell>
          <cell r="T121">
            <v>0</v>
          </cell>
          <cell r="U121" t="str">
            <v/>
          </cell>
        </row>
        <row r="122">
          <cell r="D122" t="str">
            <v/>
          </cell>
          <cell r="E122" t="str">
            <v/>
          </cell>
          <cell r="F122"/>
          <cell r="G122" t="str">
            <v/>
          </cell>
          <cell r="H122"/>
          <cell r="I122" t="str">
            <v/>
          </cell>
          <cell r="J122"/>
          <cell r="K122"/>
          <cell r="L122"/>
          <cell r="M122"/>
          <cell r="N122"/>
          <cell r="O122"/>
          <cell r="P122"/>
          <cell r="Q122"/>
          <cell r="R122">
            <v>0</v>
          </cell>
          <cell r="S122" t="str">
            <v/>
          </cell>
          <cell r="T122">
            <v>0</v>
          </cell>
          <cell r="U122" t="str">
            <v/>
          </cell>
        </row>
        <row r="123">
          <cell r="D123" t="str">
            <v/>
          </cell>
          <cell r="E123" t="str">
            <v/>
          </cell>
          <cell r="F123"/>
          <cell r="G123" t="str">
            <v/>
          </cell>
          <cell r="H123"/>
          <cell r="I123" t="str">
            <v/>
          </cell>
          <cell r="J123"/>
          <cell r="K123"/>
          <cell r="L123"/>
          <cell r="M123"/>
          <cell r="N123"/>
          <cell r="O123"/>
          <cell r="P123"/>
          <cell r="Q123"/>
          <cell r="R123">
            <v>0</v>
          </cell>
          <cell r="S123" t="str">
            <v/>
          </cell>
          <cell r="T123">
            <v>0</v>
          </cell>
          <cell r="U123" t="str">
            <v/>
          </cell>
        </row>
        <row r="124">
          <cell r="D124" t="str">
            <v/>
          </cell>
          <cell r="E124" t="str">
            <v/>
          </cell>
          <cell r="F124"/>
          <cell r="G124" t="str">
            <v/>
          </cell>
          <cell r="H124"/>
          <cell r="I124" t="str">
            <v/>
          </cell>
          <cell r="J124"/>
          <cell r="K124"/>
          <cell r="L124"/>
          <cell r="M124"/>
          <cell r="N124"/>
          <cell r="O124"/>
          <cell r="P124"/>
          <cell r="Q124"/>
          <cell r="R124">
            <v>0</v>
          </cell>
          <cell r="S124" t="str">
            <v/>
          </cell>
          <cell r="T124">
            <v>0</v>
          </cell>
          <cell r="U124" t="str">
            <v/>
          </cell>
        </row>
        <row r="125">
          <cell r="D125" t="str">
            <v/>
          </cell>
          <cell r="E125" t="str">
            <v/>
          </cell>
          <cell r="F125"/>
          <cell r="G125" t="str">
            <v/>
          </cell>
          <cell r="H125"/>
          <cell r="I125" t="str">
            <v/>
          </cell>
          <cell r="J125"/>
          <cell r="K125"/>
          <cell r="L125"/>
          <cell r="M125"/>
          <cell r="N125"/>
          <cell r="O125"/>
          <cell r="P125"/>
          <cell r="Q125"/>
          <cell r="R125">
            <v>0</v>
          </cell>
          <cell r="S125" t="str">
            <v/>
          </cell>
          <cell r="T125">
            <v>0</v>
          </cell>
          <cell r="U125" t="str">
            <v/>
          </cell>
        </row>
        <row r="126">
          <cell r="D126" t="str">
            <v/>
          </cell>
          <cell r="E126" t="str">
            <v/>
          </cell>
          <cell r="F126"/>
          <cell r="G126" t="str">
            <v/>
          </cell>
          <cell r="H126"/>
          <cell r="I126" t="str">
            <v/>
          </cell>
          <cell r="J126"/>
          <cell r="K126"/>
          <cell r="L126"/>
          <cell r="M126"/>
          <cell r="N126"/>
          <cell r="O126"/>
          <cell r="P126"/>
          <cell r="Q126"/>
          <cell r="R126">
            <v>0</v>
          </cell>
          <cell r="S126" t="str">
            <v/>
          </cell>
          <cell r="T126">
            <v>0</v>
          </cell>
          <cell r="U126" t="str">
            <v/>
          </cell>
        </row>
        <row r="127">
          <cell r="D127" t="str">
            <v/>
          </cell>
          <cell r="E127" t="str">
            <v/>
          </cell>
          <cell r="F127"/>
          <cell r="G127" t="str">
            <v/>
          </cell>
          <cell r="H127"/>
          <cell r="I127" t="str">
            <v/>
          </cell>
          <cell r="J127"/>
          <cell r="K127"/>
          <cell r="L127"/>
          <cell r="M127"/>
          <cell r="N127"/>
          <cell r="O127"/>
          <cell r="P127"/>
          <cell r="Q127"/>
          <cell r="R127">
            <v>0</v>
          </cell>
          <cell r="S127" t="str">
            <v/>
          </cell>
          <cell r="T127">
            <v>0</v>
          </cell>
          <cell r="U127" t="str">
            <v/>
          </cell>
        </row>
        <row r="128">
          <cell r="D128" t="str">
            <v>A4753560CR002</v>
          </cell>
          <cell r="E128">
            <v>1</v>
          </cell>
          <cell r="F128">
            <v>26</v>
          </cell>
          <cell r="G128">
            <v>50062</v>
          </cell>
          <cell r="H128" t="str">
            <v>A4750000NA000</v>
          </cell>
          <cell r="I128" t="str">
            <v>A4753560CR002002</v>
          </cell>
          <cell r="J128" t="str">
            <v>002</v>
          </cell>
          <cell r="K128"/>
          <cell r="L128" t="str">
            <v>ok</v>
          </cell>
          <cell r="M128"/>
          <cell r="N128" t="str">
            <v>ok</v>
          </cell>
          <cell r="O128"/>
          <cell r="P128"/>
          <cell r="Q128"/>
          <cell r="R128">
            <v>1</v>
          </cell>
          <cell r="S128">
            <v>1</v>
          </cell>
          <cell r="T128">
            <v>1</v>
          </cell>
          <cell r="U128">
            <v>1</v>
          </cell>
        </row>
        <row r="129">
          <cell r="D129" t="str">
            <v/>
          </cell>
          <cell r="E129" t="str">
            <v/>
          </cell>
          <cell r="F129"/>
          <cell r="G129" t="str">
            <v/>
          </cell>
          <cell r="H129"/>
          <cell r="I129" t="str">
            <v/>
          </cell>
          <cell r="J129"/>
          <cell r="K129"/>
          <cell r="L129" t="str">
            <v>ok</v>
          </cell>
          <cell r="M129"/>
          <cell r="N129"/>
          <cell r="O129"/>
          <cell r="P129"/>
          <cell r="Q129"/>
          <cell r="R129">
            <v>1</v>
          </cell>
          <cell r="S129" t="str">
            <v/>
          </cell>
          <cell r="T129">
            <v>0</v>
          </cell>
          <cell r="U129" t="str">
            <v/>
          </cell>
        </row>
        <row r="130">
          <cell r="D130" t="str">
            <v/>
          </cell>
          <cell r="E130" t="str">
            <v/>
          </cell>
          <cell r="F130"/>
          <cell r="G130" t="str">
            <v/>
          </cell>
          <cell r="H130"/>
          <cell r="I130" t="str">
            <v/>
          </cell>
          <cell r="J130"/>
          <cell r="K130"/>
          <cell r="L130"/>
          <cell r="M130"/>
          <cell r="N130"/>
          <cell r="O130"/>
          <cell r="P130"/>
          <cell r="Q130"/>
          <cell r="R130">
            <v>1</v>
          </cell>
          <cell r="S130" t="str">
            <v/>
          </cell>
          <cell r="T130">
            <v>0</v>
          </cell>
          <cell r="U130" t="str">
            <v/>
          </cell>
        </row>
        <row r="131">
          <cell r="D131" t="str">
            <v>A0013430CR001</v>
          </cell>
          <cell r="E131">
            <v>1</v>
          </cell>
          <cell r="F131">
            <v>4</v>
          </cell>
          <cell r="G131">
            <v>49999</v>
          </cell>
          <cell r="H131" t="str">
            <v>A000000NB000</v>
          </cell>
          <cell r="I131" t="str">
            <v>A0013430CR001001</v>
          </cell>
          <cell r="J131" t="str">
            <v>001</v>
          </cell>
          <cell r="K131"/>
          <cell r="L131" t="str">
            <v>ok</v>
          </cell>
          <cell r="M131"/>
          <cell r="N131"/>
          <cell r="O131"/>
          <cell r="P131"/>
          <cell r="Q131"/>
          <cell r="R131">
            <v>1</v>
          </cell>
          <cell r="S131">
            <v>1</v>
          </cell>
          <cell r="T131">
            <v>0</v>
          </cell>
          <cell r="U131">
            <v>0</v>
          </cell>
        </row>
        <row r="132">
          <cell r="D132" t="str">
            <v/>
          </cell>
          <cell r="E132" t="str">
            <v/>
          </cell>
          <cell r="F132"/>
          <cell r="G132" t="str">
            <v/>
          </cell>
          <cell r="H132"/>
          <cell r="I132" t="str">
            <v/>
          </cell>
          <cell r="J132"/>
          <cell r="K132"/>
          <cell r="L132"/>
          <cell r="M132"/>
          <cell r="N132"/>
          <cell r="O132"/>
          <cell r="P132"/>
          <cell r="Q132"/>
          <cell r="R132">
            <v>1</v>
          </cell>
          <cell r="S132" t="str">
            <v/>
          </cell>
          <cell r="T132">
            <v>0</v>
          </cell>
          <cell r="U132" t="str">
            <v/>
          </cell>
        </row>
        <row r="133">
          <cell r="D133" t="str">
            <v/>
          </cell>
          <cell r="E133" t="str">
            <v/>
          </cell>
          <cell r="F133"/>
          <cell r="G133" t="str">
            <v/>
          </cell>
          <cell r="H133"/>
          <cell r="I133" t="str">
            <v/>
          </cell>
          <cell r="J133"/>
          <cell r="K133"/>
          <cell r="L133"/>
          <cell r="M133"/>
          <cell r="N133"/>
          <cell r="O133"/>
          <cell r="P133"/>
          <cell r="Q133"/>
          <cell r="R133">
            <v>1</v>
          </cell>
          <cell r="S133" t="str">
            <v/>
          </cell>
          <cell r="T133">
            <v>0</v>
          </cell>
          <cell r="U133" t="str">
            <v/>
          </cell>
        </row>
        <row r="134">
          <cell r="D134" t="str">
            <v>A0013457CR001</v>
          </cell>
          <cell r="E134">
            <v>1</v>
          </cell>
          <cell r="F134">
            <v>7</v>
          </cell>
          <cell r="G134">
            <v>49817</v>
          </cell>
          <cell r="H134" t="str">
            <v>A0010000TA185</v>
          </cell>
          <cell r="I134" t="str">
            <v>A0013457CR001001</v>
          </cell>
          <cell r="J134" t="str">
            <v>001</v>
          </cell>
          <cell r="K134"/>
          <cell r="L134" t="str">
            <v>ok</v>
          </cell>
          <cell r="M134"/>
          <cell r="N134" t="str">
            <v>ok</v>
          </cell>
          <cell r="O134"/>
          <cell r="P134"/>
          <cell r="Q134"/>
          <cell r="R134">
            <v>1</v>
          </cell>
          <cell r="S134">
            <v>1</v>
          </cell>
          <cell r="T134">
            <v>1</v>
          </cell>
          <cell r="U134">
            <v>1</v>
          </cell>
        </row>
        <row r="135">
          <cell r="D135" t="str">
            <v/>
          </cell>
          <cell r="E135" t="str">
            <v/>
          </cell>
          <cell r="F135"/>
          <cell r="G135" t="str">
            <v/>
          </cell>
          <cell r="H135"/>
          <cell r="I135" t="str">
            <v/>
          </cell>
          <cell r="J135"/>
          <cell r="K135"/>
          <cell r="L135"/>
          <cell r="M135"/>
          <cell r="N135"/>
          <cell r="O135"/>
          <cell r="P135"/>
          <cell r="Q135"/>
          <cell r="R135">
            <v>1</v>
          </cell>
          <cell r="S135" t="str">
            <v/>
          </cell>
          <cell r="T135">
            <v>0</v>
          </cell>
          <cell r="U135" t="str">
            <v/>
          </cell>
        </row>
        <row r="136">
          <cell r="D136" t="str">
            <v>A0013433CR002</v>
          </cell>
          <cell r="E136">
            <v>1</v>
          </cell>
          <cell r="F136">
            <v>31</v>
          </cell>
          <cell r="G136">
            <v>49618</v>
          </cell>
          <cell r="H136" t="str">
            <v>A0010000NB000</v>
          </cell>
          <cell r="I136" t="str">
            <v>A0013433CR002002</v>
          </cell>
          <cell r="J136" t="str">
            <v>002</v>
          </cell>
          <cell r="K136"/>
          <cell r="L136" t="str">
            <v>ok</v>
          </cell>
          <cell r="M136"/>
          <cell r="N136" t="str">
            <v>ok</v>
          </cell>
          <cell r="O136"/>
          <cell r="P136"/>
          <cell r="Q136"/>
          <cell r="R136">
            <v>1</v>
          </cell>
          <cell r="S136">
            <v>1</v>
          </cell>
          <cell r="T136">
            <v>1</v>
          </cell>
          <cell r="U136">
            <v>1</v>
          </cell>
        </row>
        <row r="137">
          <cell r="D137" t="str">
            <v/>
          </cell>
          <cell r="E137" t="str">
            <v/>
          </cell>
          <cell r="F137"/>
          <cell r="G137" t="str">
            <v/>
          </cell>
          <cell r="H137"/>
          <cell r="I137" t="str">
            <v/>
          </cell>
          <cell r="J137"/>
          <cell r="K137"/>
          <cell r="L137"/>
          <cell r="M137"/>
          <cell r="N137"/>
          <cell r="O137"/>
          <cell r="P137"/>
          <cell r="Q137"/>
          <cell r="R137">
            <v>1</v>
          </cell>
          <cell r="S137" t="str">
            <v/>
          </cell>
          <cell r="T137">
            <v>0</v>
          </cell>
          <cell r="U137" t="str">
            <v/>
          </cell>
        </row>
        <row r="138">
          <cell r="D138" t="str">
            <v/>
          </cell>
          <cell r="E138" t="str">
            <v/>
          </cell>
          <cell r="F138"/>
          <cell r="G138" t="str">
            <v/>
          </cell>
          <cell r="H138"/>
          <cell r="I138" t="str">
            <v/>
          </cell>
          <cell r="J138"/>
          <cell r="K138"/>
          <cell r="L138"/>
          <cell r="M138"/>
          <cell r="N138"/>
          <cell r="O138"/>
          <cell r="P138"/>
          <cell r="Q138"/>
          <cell r="R138">
            <v>1</v>
          </cell>
          <cell r="S138" t="str">
            <v/>
          </cell>
          <cell r="T138">
            <v>0</v>
          </cell>
          <cell r="U138" t="str">
            <v/>
          </cell>
        </row>
        <row r="139">
          <cell r="D139" t="str">
            <v/>
          </cell>
          <cell r="E139" t="str">
            <v/>
          </cell>
          <cell r="F139"/>
          <cell r="G139" t="str">
            <v/>
          </cell>
          <cell r="H139"/>
          <cell r="I139" t="str">
            <v/>
          </cell>
          <cell r="J139"/>
          <cell r="K139"/>
          <cell r="L139"/>
          <cell r="M139"/>
          <cell r="N139"/>
          <cell r="O139"/>
          <cell r="P139"/>
          <cell r="Q139"/>
          <cell r="R139">
            <v>1</v>
          </cell>
          <cell r="S139" t="str">
            <v/>
          </cell>
          <cell r="T139">
            <v>0</v>
          </cell>
          <cell r="U139" t="str">
            <v/>
          </cell>
        </row>
        <row r="140">
          <cell r="D140" t="str">
            <v/>
          </cell>
          <cell r="E140" t="str">
            <v/>
          </cell>
          <cell r="F140"/>
          <cell r="G140" t="str">
            <v/>
          </cell>
          <cell r="H140"/>
          <cell r="I140" t="str">
            <v/>
          </cell>
          <cell r="J140"/>
          <cell r="K140"/>
          <cell r="L140"/>
          <cell r="M140"/>
          <cell r="N140"/>
          <cell r="O140"/>
          <cell r="P140"/>
          <cell r="Q140"/>
          <cell r="R140">
            <v>1</v>
          </cell>
          <cell r="S140" t="str">
            <v/>
          </cell>
          <cell r="T140">
            <v>0</v>
          </cell>
          <cell r="U140" t="str">
            <v/>
          </cell>
        </row>
        <row r="141">
          <cell r="D141" t="str">
            <v/>
          </cell>
          <cell r="E141" t="str">
            <v/>
          </cell>
          <cell r="F141"/>
          <cell r="G141" t="str">
            <v/>
          </cell>
          <cell r="H141"/>
          <cell r="I141" t="str">
            <v/>
          </cell>
          <cell r="J141"/>
          <cell r="K141"/>
          <cell r="L141"/>
          <cell r="M141"/>
          <cell r="N141"/>
          <cell r="O141"/>
          <cell r="P141"/>
          <cell r="Q141"/>
          <cell r="R141">
            <v>1</v>
          </cell>
          <cell r="S141" t="str">
            <v/>
          </cell>
          <cell r="T141">
            <v>0</v>
          </cell>
          <cell r="U141" t="str">
            <v/>
          </cell>
        </row>
        <row r="142">
          <cell r="D142" t="str">
            <v>A0053588CR001</v>
          </cell>
          <cell r="E142">
            <v>1</v>
          </cell>
          <cell r="F142">
            <v>22</v>
          </cell>
          <cell r="G142">
            <v>49857</v>
          </cell>
          <cell r="H142" t="str">
            <v>A0050000BL000</v>
          </cell>
          <cell r="I142" t="str">
            <v>A0053588CR001001</v>
          </cell>
          <cell r="J142" t="str">
            <v>001</v>
          </cell>
          <cell r="K142"/>
          <cell r="L142" t="str">
            <v>ok</v>
          </cell>
          <cell r="M142"/>
          <cell r="N142" t="str">
            <v>ok</v>
          </cell>
          <cell r="O142"/>
          <cell r="P142"/>
          <cell r="Q142"/>
          <cell r="R142">
            <v>1</v>
          </cell>
          <cell r="S142">
            <v>1</v>
          </cell>
          <cell r="T142">
            <v>1</v>
          </cell>
          <cell r="U142">
            <v>1</v>
          </cell>
        </row>
        <row r="143">
          <cell r="D143" t="str">
            <v/>
          </cell>
          <cell r="E143" t="str">
            <v/>
          </cell>
          <cell r="F143"/>
          <cell r="G143" t="str">
            <v/>
          </cell>
          <cell r="H143"/>
          <cell r="I143" t="str">
            <v/>
          </cell>
          <cell r="J143"/>
          <cell r="K143"/>
          <cell r="L143"/>
          <cell r="M143"/>
          <cell r="N143"/>
          <cell r="O143"/>
          <cell r="P143"/>
          <cell r="Q143"/>
          <cell r="R143">
            <v>1</v>
          </cell>
          <cell r="S143" t="str">
            <v/>
          </cell>
          <cell r="T143">
            <v>0</v>
          </cell>
          <cell r="U143" t="str">
            <v/>
          </cell>
        </row>
        <row r="144">
          <cell r="D144" t="str">
            <v/>
          </cell>
          <cell r="E144" t="str">
            <v/>
          </cell>
          <cell r="F144"/>
          <cell r="G144" t="str">
            <v/>
          </cell>
          <cell r="H144"/>
          <cell r="I144" t="str">
            <v/>
          </cell>
          <cell r="J144"/>
          <cell r="K144"/>
          <cell r="L144"/>
          <cell r="M144"/>
          <cell r="N144"/>
          <cell r="O144"/>
          <cell r="P144"/>
          <cell r="Q144"/>
          <cell r="R144">
            <v>1</v>
          </cell>
          <cell r="S144" t="str">
            <v/>
          </cell>
          <cell r="T144">
            <v>0</v>
          </cell>
          <cell r="U144" t="str">
            <v/>
          </cell>
        </row>
        <row r="145">
          <cell r="D145" t="str">
            <v/>
          </cell>
          <cell r="E145" t="str">
            <v/>
          </cell>
          <cell r="F145"/>
          <cell r="G145" t="str">
            <v/>
          </cell>
          <cell r="H145"/>
          <cell r="I145" t="str">
            <v/>
          </cell>
          <cell r="J145"/>
          <cell r="K145"/>
          <cell r="L145"/>
          <cell r="M145"/>
          <cell r="N145"/>
          <cell r="O145"/>
          <cell r="P145"/>
          <cell r="Q145"/>
          <cell r="R145">
            <v>1</v>
          </cell>
          <cell r="S145" t="str">
            <v/>
          </cell>
          <cell r="T145">
            <v>0</v>
          </cell>
          <cell r="U145" t="str">
            <v/>
          </cell>
        </row>
        <row r="146">
          <cell r="D146" t="str">
            <v/>
          </cell>
          <cell r="E146" t="str">
            <v/>
          </cell>
          <cell r="F146"/>
          <cell r="G146" t="str">
            <v/>
          </cell>
          <cell r="H146"/>
          <cell r="I146" t="str">
            <v/>
          </cell>
          <cell r="J146"/>
          <cell r="K146"/>
          <cell r="L146"/>
          <cell r="M146"/>
          <cell r="N146"/>
          <cell r="O146"/>
          <cell r="P146"/>
          <cell r="Q146"/>
          <cell r="R146">
            <v>1</v>
          </cell>
          <cell r="S146" t="str">
            <v/>
          </cell>
          <cell r="T146">
            <v>0</v>
          </cell>
          <cell r="U146" t="str">
            <v/>
          </cell>
        </row>
        <row r="147">
          <cell r="D147" t="str">
            <v/>
          </cell>
          <cell r="E147" t="str">
            <v/>
          </cell>
          <cell r="F147"/>
          <cell r="G147" t="str">
            <v/>
          </cell>
          <cell r="H147"/>
          <cell r="I147" t="str">
            <v/>
          </cell>
          <cell r="J147"/>
          <cell r="K147"/>
          <cell r="L147"/>
          <cell r="M147"/>
          <cell r="N147"/>
          <cell r="O147"/>
          <cell r="P147"/>
          <cell r="Q147"/>
          <cell r="R147">
            <v>1</v>
          </cell>
          <cell r="S147" t="str">
            <v/>
          </cell>
          <cell r="T147">
            <v>0</v>
          </cell>
          <cell r="U147" t="str">
            <v/>
          </cell>
        </row>
        <row r="148">
          <cell r="D148" t="str">
            <v/>
          </cell>
          <cell r="E148" t="str">
            <v/>
          </cell>
          <cell r="F148"/>
          <cell r="G148" t="str">
            <v/>
          </cell>
          <cell r="H148"/>
          <cell r="I148" t="str">
            <v/>
          </cell>
          <cell r="J148"/>
          <cell r="K148"/>
          <cell r="L148"/>
          <cell r="M148"/>
          <cell r="N148"/>
          <cell r="O148"/>
          <cell r="P148"/>
          <cell r="Q148"/>
          <cell r="R148">
            <v>1</v>
          </cell>
          <cell r="S148" t="str">
            <v/>
          </cell>
          <cell r="T148">
            <v>0</v>
          </cell>
          <cell r="U148" t="str">
            <v/>
          </cell>
        </row>
        <row r="149">
          <cell r="D149" t="str">
            <v/>
          </cell>
          <cell r="E149" t="str">
            <v/>
          </cell>
          <cell r="F149"/>
          <cell r="G149" t="str">
            <v/>
          </cell>
          <cell r="H149"/>
          <cell r="I149" t="str">
            <v/>
          </cell>
          <cell r="J149"/>
          <cell r="K149"/>
          <cell r="L149"/>
          <cell r="M149"/>
          <cell r="N149"/>
          <cell r="O149"/>
          <cell r="P149"/>
          <cell r="Q149"/>
          <cell r="R149">
            <v>1</v>
          </cell>
          <cell r="S149" t="str">
            <v/>
          </cell>
          <cell r="T149">
            <v>0</v>
          </cell>
          <cell r="U149" t="str">
            <v/>
          </cell>
        </row>
        <row r="150">
          <cell r="D150" t="str">
            <v/>
          </cell>
          <cell r="E150" t="str">
            <v/>
          </cell>
          <cell r="F150"/>
          <cell r="G150" t="str">
            <v/>
          </cell>
          <cell r="H150"/>
          <cell r="I150"/>
          <cell r="J150"/>
          <cell r="K150"/>
          <cell r="L150"/>
          <cell r="M150"/>
          <cell r="N150"/>
          <cell r="O150"/>
          <cell r="P150"/>
          <cell r="Q150"/>
          <cell r="R150">
            <v>1</v>
          </cell>
          <cell r="S150" t="str">
            <v/>
          </cell>
          <cell r="T150">
            <v>0</v>
          </cell>
          <cell r="U150" t="str">
            <v/>
          </cell>
        </row>
        <row r="151">
          <cell r="D151" t="str">
            <v>243373S</v>
          </cell>
          <cell r="E151">
            <v>8</v>
          </cell>
          <cell r="F151">
            <v>7</v>
          </cell>
          <cell r="G151">
            <v>49830</v>
          </cell>
          <cell r="H151" t="str">
            <v>A00090000BM000</v>
          </cell>
          <cell r="I151" t="str">
            <v>243373S02</v>
          </cell>
          <cell r="J151" t="str">
            <v>02</v>
          </cell>
          <cell r="K151"/>
          <cell r="L151" t="str">
            <v>ok</v>
          </cell>
          <cell r="M151" t="str">
            <v>tradi</v>
          </cell>
          <cell r="N151" t="str">
            <v>ok</v>
          </cell>
          <cell r="O151"/>
          <cell r="P151" t="str">
            <v>OK PCT  GL LE 27/02/20</v>
          </cell>
          <cell r="Q151"/>
          <cell r="R151">
            <v>8</v>
          </cell>
          <cell r="S151">
            <v>1</v>
          </cell>
          <cell r="T151">
            <v>8</v>
          </cell>
          <cell r="U151">
            <v>1</v>
          </cell>
        </row>
        <row r="152">
          <cell r="D152" t="str">
            <v>243373S</v>
          </cell>
          <cell r="E152">
            <v>8</v>
          </cell>
          <cell r="F152">
            <v>7</v>
          </cell>
          <cell r="G152">
            <v>49830</v>
          </cell>
          <cell r="H152" t="str">
            <v>A0090000BM000</v>
          </cell>
          <cell r="I152" t="str">
            <v>243373S04</v>
          </cell>
          <cell r="J152" t="str">
            <v>04</v>
          </cell>
          <cell r="K152"/>
          <cell r="L152" t="str">
            <v>ok</v>
          </cell>
          <cell r="M152" t="str">
            <v>tradi</v>
          </cell>
          <cell r="N152" t="str">
            <v>ok</v>
          </cell>
          <cell r="O152"/>
          <cell r="P152" t="str">
            <v>OK PCT  GL LE 27/02/20</v>
          </cell>
          <cell r="Q152"/>
          <cell r="R152">
            <v>8</v>
          </cell>
          <cell r="S152">
            <v>1</v>
          </cell>
          <cell r="T152">
            <v>8</v>
          </cell>
          <cell r="U152">
            <v>1</v>
          </cell>
        </row>
        <row r="153">
          <cell r="D153" t="str">
            <v>243373S</v>
          </cell>
          <cell r="E153">
            <v>8</v>
          </cell>
          <cell r="F153">
            <v>7</v>
          </cell>
          <cell r="G153">
            <v>49830</v>
          </cell>
          <cell r="H153" t="str">
            <v>A0090000BM000</v>
          </cell>
          <cell r="I153" t="str">
            <v>243373S05</v>
          </cell>
          <cell r="J153" t="str">
            <v>05</v>
          </cell>
          <cell r="K153"/>
          <cell r="L153" t="str">
            <v>ok</v>
          </cell>
          <cell r="M153" t="str">
            <v>tradi</v>
          </cell>
          <cell r="N153" t="str">
            <v>ok</v>
          </cell>
          <cell r="O153"/>
          <cell r="P153" t="str">
            <v>OK PCT  GL LE 20/02/20</v>
          </cell>
          <cell r="Q153"/>
          <cell r="R153">
            <v>8</v>
          </cell>
          <cell r="S153">
            <v>1</v>
          </cell>
          <cell r="T153">
            <v>8</v>
          </cell>
          <cell r="U153">
            <v>1</v>
          </cell>
        </row>
        <row r="154">
          <cell r="D154" t="str">
            <v>243373S</v>
          </cell>
          <cell r="E154">
            <v>8</v>
          </cell>
          <cell r="F154">
            <v>7</v>
          </cell>
          <cell r="G154">
            <v>49830</v>
          </cell>
          <cell r="H154" t="str">
            <v>A0090000BM000</v>
          </cell>
          <cell r="I154" t="str">
            <v>243373S07</v>
          </cell>
          <cell r="J154" t="str">
            <v>07</v>
          </cell>
          <cell r="K154"/>
          <cell r="L154" t="str">
            <v>ok</v>
          </cell>
          <cell r="M154" t="str">
            <v>tradi</v>
          </cell>
          <cell r="N154" t="str">
            <v>ok</v>
          </cell>
          <cell r="O154"/>
          <cell r="P154"/>
          <cell r="Q154"/>
          <cell r="R154">
            <v>8</v>
          </cell>
          <cell r="S154">
            <v>1</v>
          </cell>
          <cell r="T154">
            <v>8</v>
          </cell>
          <cell r="U154">
            <v>1</v>
          </cell>
        </row>
        <row r="155">
          <cell r="D155" t="str">
            <v>243373S</v>
          </cell>
          <cell r="E155">
            <v>8</v>
          </cell>
          <cell r="F155">
            <v>7</v>
          </cell>
          <cell r="G155">
            <v>49830</v>
          </cell>
          <cell r="H155" t="str">
            <v>A3030000BM001</v>
          </cell>
          <cell r="I155" t="str">
            <v>243373S08</v>
          </cell>
          <cell r="J155" t="str">
            <v>08</v>
          </cell>
          <cell r="K155"/>
          <cell r="L155" t="str">
            <v>ok</v>
          </cell>
          <cell r="M155" t="str">
            <v>tradi</v>
          </cell>
          <cell r="N155" t="str">
            <v>ok</v>
          </cell>
          <cell r="O155"/>
          <cell r="P155" t="str">
            <v>OK PCT  GL LE 27/02/20</v>
          </cell>
          <cell r="Q155"/>
          <cell r="R155">
            <v>8</v>
          </cell>
          <cell r="S155">
            <v>1</v>
          </cell>
          <cell r="T155">
            <v>8</v>
          </cell>
          <cell r="U155">
            <v>1</v>
          </cell>
        </row>
        <row r="156">
          <cell r="D156" t="str">
            <v>243373S</v>
          </cell>
          <cell r="E156">
            <v>8</v>
          </cell>
          <cell r="F156">
            <v>7</v>
          </cell>
          <cell r="G156">
            <v>49830</v>
          </cell>
          <cell r="H156" t="str">
            <v>A3030000BM001</v>
          </cell>
          <cell r="I156" t="str">
            <v>243373S12</v>
          </cell>
          <cell r="J156" t="str">
            <v>12</v>
          </cell>
          <cell r="K156"/>
          <cell r="L156" t="str">
            <v>ok</v>
          </cell>
          <cell r="M156" t="str">
            <v>tradi</v>
          </cell>
          <cell r="N156" t="str">
            <v>ok</v>
          </cell>
          <cell r="O156"/>
          <cell r="P156" t="str">
            <v>Ok pct  GL LE 27/02/20 pvl dans prod pour liasse</v>
          </cell>
          <cell r="Q156"/>
          <cell r="R156">
            <v>8</v>
          </cell>
          <cell r="S156">
            <v>1</v>
          </cell>
          <cell r="T156">
            <v>8</v>
          </cell>
          <cell r="U156">
            <v>1</v>
          </cell>
        </row>
        <row r="157">
          <cell r="D157" t="str">
            <v>243373S</v>
          </cell>
          <cell r="E157">
            <v>8</v>
          </cell>
          <cell r="F157">
            <v>5</v>
          </cell>
          <cell r="G157">
            <v>49830</v>
          </cell>
          <cell r="H157" t="str">
            <v>A3030000BM001</v>
          </cell>
          <cell r="I157" t="str">
            <v>243373S13</v>
          </cell>
          <cell r="J157" t="str">
            <v>13</v>
          </cell>
          <cell r="K157"/>
          <cell r="L157" t="str">
            <v>ok</v>
          </cell>
          <cell r="M157" t="str">
            <v>tradi</v>
          </cell>
          <cell r="N157" t="str">
            <v>ok</v>
          </cell>
          <cell r="O157"/>
          <cell r="P157" t="str">
            <v>OK PCT  GL LE 27/02/20</v>
          </cell>
          <cell r="Q157"/>
          <cell r="R157">
            <v>8</v>
          </cell>
          <cell r="S157">
            <v>1</v>
          </cell>
          <cell r="T157">
            <v>8</v>
          </cell>
          <cell r="U157">
            <v>1</v>
          </cell>
        </row>
        <row r="158">
          <cell r="D158" t="str">
            <v>243373S</v>
          </cell>
          <cell r="E158">
            <v>8</v>
          </cell>
          <cell r="F158">
            <v>7</v>
          </cell>
          <cell r="G158">
            <v>49830</v>
          </cell>
          <cell r="H158" t="str">
            <v>A3030000BM001</v>
          </cell>
          <cell r="I158" t="str">
            <v>243373S14</v>
          </cell>
          <cell r="J158" t="str">
            <v>14</v>
          </cell>
          <cell r="K158"/>
          <cell r="L158" t="str">
            <v>ok</v>
          </cell>
          <cell r="M158" t="str">
            <v>tradi</v>
          </cell>
          <cell r="N158" t="str">
            <v>ok</v>
          </cell>
          <cell r="O158"/>
          <cell r="P158" t="str">
            <v>OK PCT  GL LE 27/02/20</v>
          </cell>
          <cell r="Q158"/>
          <cell r="R158">
            <v>8</v>
          </cell>
          <cell r="S158">
            <v>1</v>
          </cell>
          <cell r="T158">
            <v>8</v>
          </cell>
          <cell r="U158">
            <v>1</v>
          </cell>
        </row>
        <row r="159">
          <cell r="D159" t="str">
            <v/>
          </cell>
          <cell r="E159" t="str">
            <v/>
          </cell>
          <cell r="F159"/>
          <cell r="G159" t="str">
            <v/>
          </cell>
          <cell r="H159"/>
          <cell r="I159" t="str">
            <v/>
          </cell>
          <cell r="J159"/>
          <cell r="K159"/>
          <cell r="L159"/>
          <cell r="M159"/>
          <cell r="N159"/>
          <cell r="O159"/>
          <cell r="P159"/>
          <cell r="Q159"/>
          <cell r="R159">
            <v>0</v>
          </cell>
          <cell r="S159" t="str">
            <v/>
          </cell>
          <cell r="T159">
            <v>0</v>
          </cell>
          <cell r="U159" t="str">
            <v/>
          </cell>
        </row>
        <row r="160">
          <cell r="D160" t="str">
            <v/>
          </cell>
          <cell r="E160" t="str">
            <v/>
          </cell>
          <cell r="F160"/>
          <cell r="G160" t="str">
            <v/>
          </cell>
          <cell r="H160"/>
          <cell r="I160"/>
          <cell r="J160"/>
          <cell r="K160"/>
          <cell r="L160"/>
          <cell r="M160"/>
          <cell r="N160"/>
          <cell r="O160"/>
          <cell r="P160"/>
          <cell r="Q160"/>
          <cell r="R160">
            <v>0</v>
          </cell>
          <cell r="S160" t="str">
            <v/>
          </cell>
          <cell r="T160">
            <v>0</v>
          </cell>
          <cell r="U160" t="str">
            <v/>
          </cell>
        </row>
        <row r="161">
          <cell r="D161" t="str">
            <v>243516S</v>
          </cell>
          <cell r="E161">
            <v>9</v>
          </cell>
          <cell r="F161">
            <v>32</v>
          </cell>
          <cell r="G161">
            <v>49828</v>
          </cell>
          <cell r="H161" t="str">
            <v>A0090000BM000</v>
          </cell>
          <cell r="I161" t="str">
            <v>243516S01</v>
          </cell>
          <cell r="J161" t="str">
            <v>01</v>
          </cell>
          <cell r="K161"/>
          <cell r="L161" t="str">
            <v>ok</v>
          </cell>
          <cell r="M161"/>
          <cell r="N161"/>
          <cell r="O161"/>
          <cell r="P161"/>
          <cell r="Q161"/>
          <cell r="R161">
            <v>9</v>
          </cell>
          <cell r="S161">
            <v>1</v>
          </cell>
          <cell r="T161">
            <v>1</v>
          </cell>
          <cell r="U161">
            <v>0.1111111111111111</v>
          </cell>
        </row>
        <row r="162">
          <cell r="D162" t="str">
            <v>243516S</v>
          </cell>
          <cell r="E162">
            <v>9</v>
          </cell>
          <cell r="F162">
            <v>34</v>
          </cell>
          <cell r="G162">
            <v>49828</v>
          </cell>
          <cell r="H162" t="str">
            <v>A0090000BM000</v>
          </cell>
          <cell r="I162" t="str">
            <v>243516S02</v>
          </cell>
          <cell r="J162" t="str">
            <v>02</v>
          </cell>
          <cell r="K162"/>
          <cell r="L162" t="str">
            <v>ok</v>
          </cell>
          <cell r="M162"/>
          <cell r="N162"/>
          <cell r="O162"/>
          <cell r="P162"/>
          <cell r="Q162"/>
          <cell r="R162">
            <v>9</v>
          </cell>
          <cell r="S162">
            <v>1</v>
          </cell>
          <cell r="T162">
            <v>1</v>
          </cell>
          <cell r="U162">
            <v>0.1111111111111111</v>
          </cell>
        </row>
        <row r="163">
          <cell r="D163" t="str">
            <v>243516S</v>
          </cell>
          <cell r="E163">
            <v>9</v>
          </cell>
          <cell r="F163">
            <v>32</v>
          </cell>
          <cell r="G163">
            <v>49828</v>
          </cell>
          <cell r="H163" t="str">
            <v>A0090000BM000</v>
          </cell>
          <cell r="I163" t="str">
            <v>243516S03</v>
          </cell>
          <cell r="J163" t="str">
            <v>03</v>
          </cell>
          <cell r="K163"/>
          <cell r="L163" t="str">
            <v>ok</v>
          </cell>
          <cell r="M163"/>
          <cell r="N163"/>
          <cell r="O163"/>
          <cell r="P163"/>
          <cell r="Q163"/>
          <cell r="R163">
            <v>9</v>
          </cell>
          <cell r="S163">
            <v>1</v>
          </cell>
          <cell r="T163">
            <v>1</v>
          </cell>
          <cell r="U163">
            <v>0.1111111111111111</v>
          </cell>
        </row>
        <row r="164">
          <cell r="D164" t="str">
            <v>243516S</v>
          </cell>
          <cell r="E164">
            <v>9</v>
          </cell>
          <cell r="F164">
            <v>36</v>
          </cell>
          <cell r="G164">
            <v>49828</v>
          </cell>
          <cell r="H164" t="str">
            <v>A0090000BM000</v>
          </cell>
          <cell r="I164" t="str">
            <v>243516S04</v>
          </cell>
          <cell r="J164" t="str">
            <v>04</v>
          </cell>
          <cell r="K164"/>
          <cell r="L164" t="str">
            <v>ok</v>
          </cell>
          <cell r="M164"/>
          <cell r="N164"/>
          <cell r="O164"/>
          <cell r="P164"/>
          <cell r="Q164"/>
          <cell r="R164">
            <v>9</v>
          </cell>
          <cell r="S164">
            <v>1</v>
          </cell>
          <cell r="T164">
            <v>1</v>
          </cell>
          <cell r="U164">
            <v>0.1111111111111111</v>
          </cell>
        </row>
        <row r="165">
          <cell r="D165" t="str">
            <v>243516S</v>
          </cell>
          <cell r="E165">
            <v>9</v>
          </cell>
          <cell r="F165">
            <v>20</v>
          </cell>
          <cell r="G165">
            <v>49828</v>
          </cell>
          <cell r="H165" t="str">
            <v>A0090000BM000</v>
          </cell>
          <cell r="I165" t="str">
            <v>243516S05</v>
          </cell>
          <cell r="J165" t="str">
            <v>05</v>
          </cell>
          <cell r="K165"/>
          <cell r="L165" t="str">
            <v>ok</v>
          </cell>
          <cell r="M165"/>
          <cell r="N165"/>
          <cell r="O165"/>
          <cell r="P165"/>
          <cell r="Q165"/>
          <cell r="R165">
            <v>9</v>
          </cell>
          <cell r="S165">
            <v>1</v>
          </cell>
          <cell r="T165">
            <v>1</v>
          </cell>
          <cell r="U165">
            <v>0.1111111111111111</v>
          </cell>
        </row>
        <row r="166">
          <cell r="D166" t="str">
            <v>243516S</v>
          </cell>
          <cell r="E166">
            <v>9</v>
          </cell>
          <cell r="F166">
            <v>33</v>
          </cell>
          <cell r="G166">
            <v>49828</v>
          </cell>
          <cell r="H166" t="str">
            <v>A0090000BM000</v>
          </cell>
          <cell r="I166" t="str">
            <v>243516S06</v>
          </cell>
          <cell r="J166" t="str">
            <v>06</v>
          </cell>
          <cell r="K166"/>
          <cell r="L166" t="str">
            <v>ok</v>
          </cell>
          <cell r="M166"/>
          <cell r="N166" t="str">
            <v>ok</v>
          </cell>
          <cell r="O166"/>
          <cell r="P166"/>
          <cell r="Q166"/>
          <cell r="R166">
            <v>9</v>
          </cell>
          <cell r="S166">
            <v>1</v>
          </cell>
          <cell r="T166">
            <v>1</v>
          </cell>
          <cell r="U166">
            <v>0.1111111111111111</v>
          </cell>
        </row>
        <row r="167">
          <cell r="D167" t="str">
            <v>243516S</v>
          </cell>
          <cell r="E167">
            <v>9</v>
          </cell>
          <cell r="F167">
            <v>34</v>
          </cell>
          <cell r="G167">
            <v>49828</v>
          </cell>
          <cell r="H167" t="str">
            <v>A0090000BM000</v>
          </cell>
          <cell r="I167" t="str">
            <v>243516S07</v>
          </cell>
          <cell r="J167" t="str">
            <v>07</v>
          </cell>
          <cell r="K167"/>
          <cell r="L167" t="str">
            <v>ok</v>
          </cell>
          <cell r="M167"/>
          <cell r="N167"/>
          <cell r="O167"/>
          <cell r="P167"/>
          <cell r="Q167"/>
          <cell r="R167">
            <v>9</v>
          </cell>
          <cell r="S167">
            <v>1</v>
          </cell>
          <cell r="T167">
            <v>1</v>
          </cell>
          <cell r="U167">
            <v>0.1111111111111111</v>
          </cell>
        </row>
        <row r="168">
          <cell r="D168" t="str">
            <v>243516S</v>
          </cell>
          <cell r="E168">
            <v>9</v>
          </cell>
          <cell r="F168">
            <v>33</v>
          </cell>
          <cell r="G168">
            <v>49828</v>
          </cell>
          <cell r="H168" t="str">
            <v>A0090000BM000</v>
          </cell>
          <cell r="I168" t="str">
            <v>243516S09</v>
          </cell>
          <cell r="J168" t="str">
            <v>09</v>
          </cell>
          <cell r="K168"/>
          <cell r="L168" t="str">
            <v>ok</v>
          </cell>
          <cell r="M168"/>
          <cell r="N168"/>
          <cell r="O168"/>
          <cell r="P168"/>
          <cell r="Q168"/>
          <cell r="R168">
            <v>9</v>
          </cell>
          <cell r="S168">
            <v>1</v>
          </cell>
          <cell r="T168">
            <v>1</v>
          </cell>
          <cell r="U168">
            <v>0.1111111111111111</v>
          </cell>
        </row>
        <row r="169">
          <cell r="D169" t="str">
            <v>243516S</v>
          </cell>
          <cell r="E169">
            <v>9</v>
          </cell>
          <cell r="F169">
            <v>37</v>
          </cell>
          <cell r="G169">
            <v>49828</v>
          </cell>
          <cell r="H169" t="str">
            <v>A0090000BM000</v>
          </cell>
          <cell r="I169" t="str">
            <v>243516S10</v>
          </cell>
          <cell r="J169" t="str">
            <v>10</v>
          </cell>
          <cell r="K169"/>
          <cell r="L169" t="str">
            <v>ok</v>
          </cell>
          <cell r="M169"/>
          <cell r="N169"/>
          <cell r="O169"/>
          <cell r="P169"/>
          <cell r="Q169"/>
          <cell r="R169">
            <v>9</v>
          </cell>
          <cell r="S169">
            <v>1</v>
          </cell>
          <cell r="T169">
            <v>1</v>
          </cell>
          <cell r="U169">
            <v>0.1111111111111111</v>
          </cell>
        </row>
        <row r="170">
          <cell r="D170" t="str">
            <v>243433S</v>
          </cell>
          <cell r="E170">
            <v>9</v>
          </cell>
          <cell r="F170">
            <v>20</v>
          </cell>
          <cell r="G170">
            <v>49957</v>
          </cell>
          <cell r="H170" t="str">
            <v>A0090000BM000</v>
          </cell>
          <cell r="I170" t="str">
            <v>243433S02</v>
          </cell>
          <cell r="J170" t="str">
            <v>02</v>
          </cell>
          <cell r="K170"/>
          <cell r="L170" t="str">
            <v>ok</v>
          </cell>
          <cell r="M170" t="str">
            <v xml:space="preserve">30 mts </v>
          </cell>
          <cell r="N170" t="str">
            <v>ok</v>
          </cell>
          <cell r="O170"/>
          <cell r="P170" t="str">
            <v xml:space="preserve">OkK PCT GL </v>
          </cell>
          <cell r="Q170"/>
          <cell r="R170">
            <v>9</v>
          </cell>
          <cell r="S170">
            <v>1</v>
          </cell>
          <cell r="T170">
            <v>9</v>
          </cell>
          <cell r="U170">
            <v>1</v>
          </cell>
        </row>
        <row r="171">
          <cell r="D171" t="str">
            <v>243433S</v>
          </cell>
          <cell r="E171">
            <v>9</v>
          </cell>
          <cell r="F171">
            <v>20</v>
          </cell>
          <cell r="G171">
            <v>49957</v>
          </cell>
          <cell r="H171" t="str">
            <v>A0090000BM000</v>
          </cell>
          <cell r="I171" t="str">
            <v>243433S04</v>
          </cell>
          <cell r="J171" t="str">
            <v>04</v>
          </cell>
          <cell r="K171"/>
          <cell r="L171" t="str">
            <v>ok</v>
          </cell>
          <cell r="M171" t="str">
            <v xml:space="preserve">30 mts </v>
          </cell>
          <cell r="N171" t="str">
            <v>ok</v>
          </cell>
          <cell r="O171"/>
          <cell r="P171" t="str">
            <v xml:space="preserve">OkK PCT GL </v>
          </cell>
          <cell r="Q171"/>
          <cell r="R171">
            <v>9</v>
          </cell>
          <cell r="S171">
            <v>1</v>
          </cell>
          <cell r="T171">
            <v>9</v>
          </cell>
          <cell r="U171">
            <v>1</v>
          </cell>
        </row>
        <row r="172">
          <cell r="D172" t="str">
            <v>243433S</v>
          </cell>
          <cell r="E172">
            <v>9</v>
          </cell>
          <cell r="F172">
            <v>32</v>
          </cell>
          <cell r="G172">
            <v>49957</v>
          </cell>
          <cell r="H172" t="str">
            <v>A0090000BM000</v>
          </cell>
          <cell r="I172" t="str">
            <v>243433S05</v>
          </cell>
          <cell r="J172" t="str">
            <v>05</v>
          </cell>
          <cell r="K172"/>
          <cell r="L172" t="str">
            <v>ok</v>
          </cell>
          <cell r="M172" t="str">
            <v xml:space="preserve">30 mts </v>
          </cell>
          <cell r="N172" t="str">
            <v>ok</v>
          </cell>
          <cell r="O172"/>
          <cell r="P172" t="str">
            <v xml:space="preserve">OkK PCT GL </v>
          </cell>
          <cell r="Q172"/>
          <cell r="R172">
            <v>9</v>
          </cell>
          <cell r="S172">
            <v>1</v>
          </cell>
          <cell r="T172">
            <v>9</v>
          </cell>
          <cell r="U172">
            <v>1</v>
          </cell>
        </row>
        <row r="173">
          <cell r="D173" t="str">
            <v>243433S</v>
          </cell>
          <cell r="E173">
            <v>9</v>
          </cell>
          <cell r="F173">
            <v>20</v>
          </cell>
          <cell r="G173">
            <v>49957</v>
          </cell>
          <cell r="H173" t="str">
            <v>A0090000BM000</v>
          </cell>
          <cell r="I173" t="str">
            <v>243433S09</v>
          </cell>
          <cell r="J173" t="str">
            <v>09</v>
          </cell>
          <cell r="K173"/>
          <cell r="L173" t="str">
            <v>ok</v>
          </cell>
          <cell r="M173" t="str">
            <v xml:space="preserve">30 mts </v>
          </cell>
          <cell r="N173" t="str">
            <v>ok</v>
          </cell>
          <cell r="O173"/>
          <cell r="P173" t="str">
            <v xml:space="preserve">OkK PCT GL </v>
          </cell>
          <cell r="Q173"/>
          <cell r="R173">
            <v>9</v>
          </cell>
          <cell r="S173">
            <v>1</v>
          </cell>
          <cell r="T173">
            <v>9</v>
          </cell>
          <cell r="U173">
            <v>1</v>
          </cell>
        </row>
        <row r="174">
          <cell r="D174" t="str">
            <v>243433S</v>
          </cell>
          <cell r="E174">
            <v>9</v>
          </cell>
          <cell r="F174">
            <v>24</v>
          </cell>
          <cell r="G174">
            <v>49957</v>
          </cell>
          <cell r="H174" t="str">
            <v>A0090000BM000</v>
          </cell>
          <cell r="I174" t="str">
            <v>243433S10</v>
          </cell>
          <cell r="J174" t="str">
            <v>10</v>
          </cell>
          <cell r="K174"/>
          <cell r="L174" t="str">
            <v>ok</v>
          </cell>
          <cell r="M174" t="str">
            <v xml:space="preserve">30 mts </v>
          </cell>
          <cell r="N174" t="str">
            <v>ok</v>
          </cell>
          <cell r="O174"/>
          <cell r="P174" t="str">
            <v xml:space="preserve">OkK PCT GL </v>
          </cell>
          <cell r="Q174"/>
          <cell r="R174">
            <v>9</v>
          </cell>
          <cell r="S174">
            <v>1</v>
          </cell>
          <cell r="T174">
            <v>9</v>
          </cell>
          <cell r="U174">
            <v>1</v>
          </cell>
        </row>
        <row r="175">
          <cell r="D175" t="str">
            <v>243433S</v>
          </cell>
          <cell r="E175">
            <v>9</v>
          </cell>
          <cell r="F175">
            <v>37</v>
          </cell>
          <cell r="G175">
            <v>49957</v>
          </cell>
          <cell r="H175" t="str">
            <v>A0090000BM000</v>
          </cell>
          <cell r="I175" t="str">
            <v>243433S11</v>
          </cell>
          <cell r="J175" t="str">
            <v>11</v>
          </cell>
          <cell r="K175"/>
          <cell r="L175" t="str">
            <v>ok</v>
          </cell>
          <cell r="M175" t="str">
            <v xml:space="preserve">30 mts </v>
          </cell>
          <cell r="N175" t="str">
            <v>ok</v>
          </cell>
          <cell r="O175"/>
          <cell r="P175" t="str">
            <v xml:space="preserve">OkK PCT GL </v>
          </cell>
          <cell r="Q175"/>
          <cell r="R175">
            <v>9</v>
          </cell>
          <cell r="S175">
            <v>1</v>
          </cell>
          <cell r="T175">
            <v>9</v>
          </cell>
          <cell r="U175">
            <v>1</v>
          </cell>
        </row>
        <row r="176">
          <cell r="D176" t="str">
            <v>243433S</v>
          </cell>
          <cell r="E176">
            <v>9</v>
          </cell>
          <cell r="F176">
            <v>30</v>
          </cell>
          <cell r="G176">
            <v>49957</v>
          </cell>
          <cell r="H176" t="str">
            <v>A0090000BM000</v>
          </cell>
          <cell r="I176" t="str">
            <v>243433S12</v>
          </cell>
          <cell r="J176" t="str">
            <v>12</v>
          </cell>
          <cell r="K176"/>
          <cell r="L176" t="str">
            <v>ok</v>
          </cell>
          <cell r="M176" t="str">
            <v>100 mts</v>
          </cell>
          <cell r="N176" t="str">
            <v>ok</v>
          </cell>
          <cell r="O176"/>
          <cell r="P176" t="str">
            <v xml:space="preserve">OkK PCT GL </v>
          </cell>
          <cell r="Q176"/>
          <cell r="R176">
            <v>9</v>
          </cell>
          <cell r="S176">
            <v>1</v>
          </cell>
          <cell r="T176">
            <v>9</v>
          </cell>
          <cell r="U176">
            <v>1</v>
          </cell>
        </row>
        <row r="177">
          <cell r="D177" t="str">
            <v>243433S</v>
          </cell>
          <cell r="E177">
            <v>9</v>
          </cell>
          <cell r="F177">
            <v>29</v>
          </cell>
          <cell r="G177">
            <v>49957</v>
          </cell>
          <cell r="H177" t="str">
            <v>A0090000BM000</v>
          </cell>
          <cell r="I177" t="str">
            <v>243433S16</v>
          </cell>
          <cell r="J177" t="str">
            <v>16</v>
          </cell>
          <cell r="K177"/>
          <cell r="L177" t="str">
            <v>ok</v>
          </cell>
          <cell r="M177" t="str">
            <v xml:space="preserve">30 mts </v>
          </cell>
          <cell r="N177" t="str">
            <v>ok</v>
          </cell>
          <cell r="O177"/>
          <cell r="P177" t="str">
            <v xml:space="preserve">OkK PCT GL </v>
          </cell>
          <cell r="Q177"/>
          <cell r="R177">
            <v>9</v>
          </cell>
          <cell r="S177">
            <v>1</v>
          </cell>
          <cell r="T177">
            <v>9</v>
          </cell>
          <cell r="U177">
            <v>1</v>
          </cell>
        </row>
        <row r="178">
          <cell r="D178" t="str">
            <v>243433S</v>
          </cell>
          <cell r="E178">
            <v>9</v>
          </cell>
          <cell r="F178">
            <v>7</v>
          </cell>
          <cell r="G178">
            <v>49957</v>
          </cell>
          <cell r="H178" t="str">
            <v>A0090000BM001</v>
          </cell>
          <cell r="I178" t="str">
            <v>243433S18</v>
          </cell>
          <cell r="J178" t="str">
            <v>18</v>
          </cell>
          <cell r="K178"/>
          <cell r="L178" t="str">
            <v>ok</v>
          </cell>
          <cell r="M178" t="str">
            <v xml:space="preserve">30 mts </v>
          </cell>
          <cell r="N178" t="str">
            <v>ok</v>
          </cell>
          <cell r="O178"/>
          <cell r="P178" t="str">
            <v>OK PCT tradi</v>
          </cell>
          <cell r="Q178"/>
          <cell r="R178">
            <v>9</v>
          </cell>
          <cell r="S178">
            <v>1</v>
          </cell>
          <cell r="T178">
            <v>9</v>
          </cell>
          <cell r="U178">
            <v>1</v>
          </cell>
        </row>
        <row r="179">
          <cell r="D179" t="str">
            <v/>
          </cell>
          <cell r="E179" t="str">
            <v/>
          </cell>
          <cell r="F179"/>
          <cell r="G179" t="str">
            <v/>
          </cell>
          <cell r="H179"/>
          <cell r="I179"/>
          <cell r="J179"/>
          <cell r="K179"/>
          <cell r="L179"/>
          <cell r="M179"/>
          <cell r="N179"/>
          <cell r="O179"/>
          <cell r="P179"/>
          <cell r="Q179"/>
          <cell r="R179">
            <v>0</v>
          </cell>
          <cell r="S179" t="str">
            <v/>
          </cell>
          <cell r="T179">
            <v>0</v>
          </cell>
          <cell r="U179" t="str">
            <v/>
          </cell>
        </row>
        <row r="180">
          <cell r="D180" t="str">
            <v>652552S</v>
          </cell>
          <cell r="E180">
            <v>8</v>
          </cell>
          <cell r="F180">
            <v>16</v>
          </cell>
          <cell r="G180">
            <v>49834</v>
          </cell>
          <cell r="H180" t="str">
            <v>A2590000PB000</v>
          </cell>
          <cell r="I180" t="str">
            <v>652552S07</v>
          </cell>
          <cell r="J180" t="str">
            <v>07</v>
          </cell>
          <cell r="K180"/>
          <cell r="L180" t="str">
            <v>ok</v>
          </cell>
          <cell r="M180"/>
          <cell r="N180" t="str">
            <v>ok</v>
          </cell>
          <cell r="O180"/>
          <cell r="P180"/>
          <cell r="Q180"/>
          <cell r="R180">
            <v>8</v>
          </cell>
          <cell r="S180">
            <v>1</v>
          </cell>
          <cell r="T180">
            <v>8</v>
          </cell>
          <cell r="U180">
            <v>1</v>
          </cell>
        </row>
        <row r="181">
          <cell r="D181" t="str">
            <v>652552S</v>
          </cell>
          <cell r="E181">
            <v>8</v>
          </cell>
          <cell r="F181">
            <v>15</v>
          </cell>
          <cell r="G181">
            <v>49834</v>
          </cell>
          <cell r="H181" t="str">
            <v>A2590000PB000</v>
          </cell>
          <cell r="I181" t="str">
            <v>652552S10</v>
          </cell>
          <cell r="J181" t="str">
            <v>10</v>
          </cell>
          <cell r="K181"/>
          <cell r="L181" t="str">
            <v>ok</v>
          </cell>
          <cell r="M181"/>
          <cell r="N181" t="str">
            <v>ok</v>
          </cell>
          <cell r="O181"/>
          <cell r="P181"/>
          <cell r="Q181"/>
          <cell r="R181">
            <v>8</v>
          </cell>
          <cell r="S181">
            <v>1</v>
          </cell>
          <cell r="T181">
            <v>8</v>
          </cell>
          <cell r="U181">
            <v>1</v>
          </cell>
        </row>
        <row r="182">
          <cell r="D182" t="str">
            <v>652552S</v>
          </cell>
          <cell r="E182">
            <v>8</v>
          </cell>
          <cell r="F182">
            <v>16</v>
          </cell>
          <cell r="G182">
            <v>49834</v>
          </cell>
          <cell r="H182" t="str">
            <v>A2590000PB000</v>
          </cell>
          <cell r="I182" t="str">
            <v>652552S11</v>
          </cell>
          <cell r="J182" t="str">
            <v>11</v>
          </cell>
          <cell r="K182"/>
          <cell r="L182" t="str">
            <v>ok</v>
          </cell>
          <cell r="M182"/>
          <cell r="N182" t="str">
            <v>ok</v>
          </cell>
          <cell r="O182"/>
          <cell r="P182"/>
          <cell r="Q182"/>
          <cell r="R182">
            <v>8</v>
          </cell>
          <cell r="S182">
            <v>1</v>
          </cell>
          <cell r="T182">
            <v>8</v>
          </cell>
          <cell r="U182">
            <v>1</v>
          </cell>
        </row>
        <row r="183">
          <cell r="D183" t="str">
            <v>652552S</v>
          </cell>
          <cell r="E183">
            <v>8</v>
          </cell>
          <cell r="F183">
            <v>13</v>
          </cell>
          <cell r="G183">
            <v>49834</v>
          </cell>
          <cell r="H183" t="str">
            <v>A2590000PB000</v>
          </cell>
          <cell r="I183" t="str">
            <v>652552S13</v>
          </cell>
          <cell r="J183" t="str">
            <v>13</v>
          </cell>
          <cell r="K183"/>
          <cell r="L183" t="str">
            <v>ok</v>
          </cell>
          <cell r="M183"/>
          <cell r="N183" t="str">
            <v>ok</v>
          </cell>
          <cell r="O183"/>
          <cell r="P183"/>
          <cell r="Q183"/>
          <cell r="R183">
            <v>8</v>
          </cell>
          <cell r="S183">
            <v>1</v>
          </cell>
          <cell r="T183">
            <v>8</v>
          </cell>
          <cell r="U183">
            <v>1</v>
          </cell>
        </row>
        <row r="184">
          <cell r="D184" t="str">
            <v>652552S</v>
          </cell>
          <cell r="E184">
            <v>8</v>
          </cell>
          <cell r="F184">
            <v>15</v>
          </cell>
          <cell r="G184">
            <v>49834</v>
          </cell>
          <cell r="H184" t="str">
            <v>A2590000PB000</v>
          </cell>
          <cell r="I184" t="str">
            <v>652552S14</v>
          </cell>
          <cell r="J184" t="str">
            <v>14</v>
          </cell>
          <cell r="K184"/>
          <cell r="L184" t="str">
            <v>ok</v>
          </cell>
          <cell r="M184"/>
          <cell r="N184" t="str">
            <v>ok</v>
          </cell>
          <cell r="O184"/>
          <cell r="P184"/>
          <cell r="Q184"/>
          <cell r="R184">
            <v>8</v>
          </cell>
          <cell r="S184">
            <v>1</v>
          </cell>
          <cell r="T184">
            <v>8</v>
          </cell>
          <cell r="U184">
            <v>1</v>
          </cell>
        </row>
        <row r="185">
          <cell r="D185" t="str">
            <v>652552S</v>
          </cell>
          <cell r="E185">
            <v>8</v>
          </cell>
          <cell r="F185">
            <v>13</v>
          </cell>
          <cell r="G185">
            <v>49834</v>
          </cell>
          <cell r="H185" t="str">
            <v>A2590000PB000</v>
          </cell>
          <cell r="I185" t="str">
            <v>652552S15</v>
          </cell>
          <cell r="J185" t="str">
            <v>15</v>
          </cell>
          <cell r="K185"/>
          <cell r="L185" t="str">
            <v>ok</v>
          </cell>
          <cell r="M185"/>
          <cell r="N185" t="str">
            <v>ok</v>
          </cell>
          <cell r="O185"/>
          <cell r="P185"/>
          <cell r="Q185"/>
          <cell r="R185">
            <v>8</v>
          </cell>
          <cell r="S185">
            <v>1</v>
          </cell>
          <cell r="T185">
            <v>8</v>
          </cell>
          <cell r="U185">
            <v>1</v>
          </cell>
        </row>
        <row r="186">
          <cell r="D186" t="str">
            <v>652552S</v>
          </cell>
          <cell r="E186">
            <v>8</v>
          </cell>
          <cell r="F186">
            <v>16</v>
          </cell>
          <cell r="G186">
            <v>49834</v>
          </cell>
          <cell r="H186" t="str">
            <v>A2590000PB000</v>
          </cell>
          <cell r="I186" t="str">
            <v>652552S16</v>
          </cell>
          <cell r="J186" t="str">
            <v>16</v>
          </cell>
          <cell r="K186"/>
          <cell r="L186" t="str">
            <v>ok</v>
          </cell>
          <cell r="M186"/>
          <cell r="N186" t="str">
            <v>ok</v>
          </cell>
          <cell r="O186"/>
          <cell r="P186"/>
          <cell r="Q186"/>
          <cell r="R186">
            <v>8</v>
          </cell>
          <cell r="S186">
            <v>1</v>
          </cell>
          <cell r="T186">
            <v>8</v>
          </cell>
          <cell r="U186">
            <v>1</v>
          </cell>
        </row>
        <row r="187">
          <cell r="D187" t="str">
            <v>652552S</v>
          </cell>
          <cell r="E187">
            <v>8</v>
          </cell>
          <cell r="F187">
            <v>16</v>
          </cell>
          <cell r="G187">
            <v>49834</v>
          </cell>
          <cell r="H187" t="str">
            <v>A2590000PB000</v>
          </cell>
          <cell r="I187" t="str">
            <v>652552S17</v>
          </cell>
          <cell r="J187" t="str">
            <v>17</v>
          </cell>
          <cell r="K187"/>
          <cell r="L187" t="str">
            <v>ok</v>
          </cell>
          <cell r="M187"/>
          <cell r="N187" t="str">
            <v>ok</v>
          </cell>
          <cell r="O187"/>
          <cell r="P187"/>
          <cell r="Q187"/>
          <cell r="R187">
            <v>8</v>
          </cell>
          <cell r="S187">
            <v>1</v>
          </cell>
          <cell r="T187">
            <v>8</v>
          </cell>
          <cell r="U187">
            <v>1</v>
          </cell>
        </row>
        <row r="188">
          <cell r="D188" t="str">
            <v>433582S</v>
          </cell>
          <cell r="E188">
            <v>9</v>
          </cell>
          <cell r="F188">
            <v>20</v>
          </cell>
          <cell r="G188">
            <v>49833</v>
          </cell>
          <cell r="H188" t="str">
            <v>A2590000PB000</v>
          </cell>
          <cell r="I188" t="str">
            <v>433582S02</v>
          </cell>
          <cell r="J188" t="str">
            <v>02</v>
          </cell>
          <cell r="K188"/>
          <cell r="L188" t="str">
            <v>ok</v>
          </cell>
          <cell r="M188" t="str">
            <v>16/12 regravure prévue, relancer PCT pour tous les coloris</v>
          </cell>
          <cell r="N188" t="str">
            <v>non ok</v>
          </cell>
          <cell r="O188"/>
          <cell r="P188"/>
          <cell r="Q188"/>
          <cell r="R188">
            <v>9</v>
          </cell>
          <cell r="S188">
            <v>1</v>
          </cell>
          <cell r="T188">
            <v>2</v>
          </cell>
          <cell r="U188">
            <v>0.22222222222222221</v>
          </cell>
        </row>
        <row r="189">
          <cell r="D189" t="str">
            <v>433582S</v>
          </cell>
          <cell r="E189">
            <v>9</v>
          </cell>
          <cell r="F189">
            <v>18</v>
          </cell>
          <cell r="G189">
            <v>49833</v>
          </cell>
          <cell r="H189" t="str">
            <v>A2590000PB000</v>
          </cell>
          <cell r="I189" t="str">
            <v>433582S06</v>
          </cell>
          <cell r="J189" t="str">
            <v>06</v>
          </cell>
          <cell r="K189"/>
          <cell r="L189" t="str">
            <v>ok</v>
          </cell>
          <cell r="M189" t="str">
            <v>100 mts</v>
          </cell>
          <cell r="N189" t="str">
            <v>non ok</v>
          </cell>
          <cell r="O189" t="str">
            <v>oui</v>
          </cell>
          <cell r="P189" t="str">
            <v>OK PCT LE 15/09/20</v>
          </cell>
          <cell r="Q189"/>
          <cell r="R189">
            <v>9</v>
          </cell>
          <cell r="S189">
            <v>1</v>
          </cell>
          <cell r="T189">
            <v>2</v>
          </cell>
          <cell r="U189">
            <v>0.22222222222222221</v>
          </cell>
        </row>
        <row r="190">
          <cell r="D190" t="str">
            <v>433582S</v>
          </cell>
          <cell r="E190">
            <v>9</v>
          </cell>
          <cell r="F190">
            <v>20</v>
          </cell>
          <cell r="G190">
            <v>49833</v>
          </cell>
          <cell r="H190" t="str">
            <v>A2590000PB000</v>
          </cell>
          <cell r="I190" t="str">
            <v>433582S09</v>
          </cell>
          <cell r="J190" t="str">
            <v>09</v>
          </cell>
          <cell r="K190"/>
          <cell r="L190" t="str">
            <v>ok</v>
          </cell>
          <cell r="M190" t="str">
            <v>50 mts certi fond</v>
          </cell>
          <cell r="N190"/>
          <cell r="O190"/>
          <cell r="P190"/>
          <cell r="Q190"/>
          <cell r="R190">
            <v>9</v>
          </cell>
          <cell r="S190">
            <v>1</v>
          </cell>
          <cell r="T190">
            <v>2</v>
          </cell>
          <cell r="U190">
            <v>0.22222222222222221</v>
          </cell>
        </row>
        <row r="191">
          <cell r="D191" t="str">
            <v>433582S</v>
          </cell>
          <cell r="E191">
            <v>9</v>
          </cell>
          <cell r="F191">
            <v>20</v>
          </cell>
          <cell r="G191">
            <v>49833</v>
          </cell>
          <cell r="H191" t="str">
            <v>A2590000PB000</v>
          </cell>
          <cell r="I191" t="str">
            <v>433582S14</v>
          </cell>
          <cell r="J191" t="str">
            <v>14</v>
          </cell>
          <cell r="K191"/>
          <cell r="L191" t="str">
            <v>ok</v>
          </cell>
          <cell r="M191" t="str">
            <v>50 mts</v>
          </cell>
          <cell r="N191" t="str">
            <v>non ok</v>
          </cell>
          <cell r="O191" t="str">
            <v>oui</v>
          </cell>
          <cell r="P191" t="str">
            <v>OK PCT LE 15/09/20</v>
          </cell>
          <cell r="Q191"/>
          <cell r="R191">
            <v>9</v>
          </cell>
          <cell r="S191">
            <v>1</v>
          </cell>
          <cell r="T191">
            <v>2</v>
          </cell>
          <cell r="U191">
            <v>0.22222222222222221</v>
          </cell>
        </row>
        <row r="192">
          <cell r="D192" t="str">
            <v>433582S</v>
          </cell>
          <cell r="E192">
            <v>9</v>
          </cell>
          <cell r="F192">
            <v>20</v>
          </cell>
          <cell r="G192">
            <v>49833</v>
          </cell>
          <cell r="H192" t="str">
            <v>A2590000PB000</v>
          </cell>
          <cell r="I192" t="str">
            <v>433582S16</v>
          </cell>
          <cell r="J192" t="str">
            <v>16</v>
          </cell>
          <cell r="K192"/>
          <cell r="L192" t="str">
            <v>ok</v>
          </cell>
          <cell r="M192" t="str">
            <v>100 mts</v>
          </cell>
          <cell r="N192"/>
          <cell r="O192"/>
          <cell r="P192"/>
          <cell r="Q192"/>
          <cell r="R192">
            <v>9</v>
          </cell>
          <cell r="S192">
            <v>1</v>
          </cell>
          <cell r="T192">
            <v>2</v>
          </cell>
          <cell r="U192">
            <v>0.22222222222222221</v>
          </cell>
        </row>
        <row r="193">
          <cell r="D193" t="str">
            <v>433582S</v>
          </cell>
          <cell r="E193">
            <v>9</v>
          </cell>
          <cell r="F193">
            <v>20</v>
          </cell>
          <cell r="G193">
            <v>49833</v>
          </cell>
          <cell r="H193" t="str">
            <v>A2590000PB000</v>
          </cell>
          <cell r="I193" t="str">
            <v>433582S17</v>
          </cell>
          <cell r="J193" t="str">
            <v>17</v>
          </cell>
          <cell r="K193"/>
          <cell r="L193" t="str">
            <v>ok</v>
          </cell>
          <cell r="M193" t="str">
            <v>50 mts  certi fond</v>
          </cell>
          <cell r="N193"/>
          <cell r="O193" t="str">
            <v>oui</v>
          </cell>
          <cell r="P193" t="str">
            <v>OK PCT LE 15/09/20</v>
          </cell>
          <cell r="Q193"/>
          <cell r="R193">
            <v>9</v>
          </cell>
          <cell r="S193">
            <v>1</v>
          </cell>
          <cell r="T193">
            <v>2</v>
          </cell>
          <cell r="U193">
            <v>0.22222222222222221</v>
          </cell>
        </row>
        <row r="194">
          <cell r="D194" t="str">
            <v>433582S</v>
          </cell>
          <cell r="E194">
            <v>9</v>
          </cell>
          <cell r="F194">
            <v>20</v>
          </cell>
          <cell r="G194">
            <v>49833</v>
          </cell>
          <cell r="H194" t="str">
            <v>A2590000PB000</v>
          </cell>
          <cell r="I194" t="str">
            <v>433582S18</v>
          </cell>
          <cell r="J194" t="str">
            <v>18</v>
          </cell>
          <cell r="K194"/>
          <cell r="L194" t="str">
            <v>ok</v>
          </cell>
          <cell r="M194" t="str">
            <v>50 mts  certi fond</v>
          </cell>
          <cell r="N194" t="str">
            <v>ok</v>
          </cell>
          <cell r="O194" t="str">
            <v>oui</v>
          </cell>
          <cell r="P194" t="str">
            <v>OK PCT LE 15/09/20</v>
          </cell>
          <cell r="Q194"/>
          <cell r="R194">
            <v>9</v>
          </cell>
          <cell r="S194">
            <v>1</v>
          </cell>
          <cell r="T194">
            <v>2</v>
          </cell>
          <cell r="U194">
            <v>0.22222222222222221</v>
          </cell>
        </row>
        <row r="195">
          <cell r="D195" t="str">
            <v>433582S</v>
          </cell>
          <cell r="E195">
            <v>9</v>
          </cell>
          <cell r="F195">
            <v>20</v>
          </cell>
          <cell r="G195">
            <v>49833</v>
          </cell>
          <cell r="H195" t="str">
            <v>A2590000PB000</v>
          </cell>
          <cell r="I195" t="str">
            <v>433582S19</v>
          </cell>
          <cell r="J195" t="str">
            <v>19</v>
          </cell>
          <cell r="K195"/>
          <cell r="L195" t="str">
            <v>ok</v>
          </cell>
          <cell r="M195" t="str">
            <v>50 mts certi fond</v>
          </cell>
          <cell r="N195" t="str">
            <v>ok</v>
          </cell>
          <cell r="O195" t="str">
            <v>oui</v>
          </cell>
          <cell r="P195" t="str">
            <v>OK PCT LE 15/09/20</v>
          </cell>
          <cell r="Q195"/>
          <cell r="R195">
            <v>9</v>
          </cell>
          <cell r="S195">
            <v>1</v>
          </cell>
          <cell r="T195">
            <v>2</v>
          </cell>
          <cell r="U195">
            <v>0.22222222222222221</v>
          </cell>
        </row>
        <row r="196">
          <cell r="D196" t="str">
            <v>433582S</v>
          </cell>
          <cell r="E196">
            <v>9</v>
          </cell>
          <cell r="F196">
            <v>20</v>
          </cell>
          <cell r="G196">
            <v>49833</v>
          </cell>
          <cell r="H196" t="str">
            <v>A2590000PB000</v>
          </cell>
          <cell r="I196" t="str">
            <v>433582S20</v>
          </cell>
          <cell r="J196" t="str">
            <v>20</v>
          </cell>
          <cell r="K196"/>
          <cell r="L196" t="str">
            <v>ok</v>
          </cell>
          <cell r="M196" t="str">
            <v>100 mts</v>
          </cell>
          <cell r="N196"/>
          <cell r="O196"/>
          <cell r="P196"/>
          <cell r="Q196"/>
          <cell r="R196">
            <v>9</v>
          </cell>
          <cell r="S196">
            <v>1</v>
          </cell>
          <cell r="T196">
            <v>2</v>
          </cell>
          <cell r="U196">
            <v>0.22222222222222221</v>
          </cell>
        </row>
        <row r="197">
          <cell r="D197" t="str">
            <v/>
          </cell>
          <cell r="E197" t="str">
            <v/>
          </cell>
          <cell r="F197"/>
          <cell r="G197" t="str">
            <v/>
          </cell>
          <cell r="H197"/>
          <cell r="I197"/>
          <cell r="J197"/>
          <cell r="K197"/>
          <cell r="L197"/>
          <cell r="M197"/>
          <cell r="N197"/>
          <cell r="O197"/>
          <cell r="P197"/>
          <cell r="Q197"/>
          <cell r="R197">
            <v>0</v>
          </cell>
          <cell r="S197" t="str">
            <v/>
          </cell>
          <cell r="T197">
            <v>0</v>
          </cell>
          <cell r="U197" t="str">
            <v/>
          </cell>
        </row>
        <row r="198">
          <cell r="D198" t="str">
            <v>983588S</v>
          </cell>
          <cell r="E198">
            <v>9</v>
          </cell>
          <cell r="F198">
            <v>26</v>
          </cell>
          <cell r="G198">
            <v>49857</v>
          </cell>
          <cell r="H198" t="str">
            <v>A0050000BL000</v>
          </cell>
          <cell r="I198" t="str">
            <v>983588S01</v>
          </cell>
          <cell r="J198" t="str">
            <v>01</v>
          </cell>
          <cell r="K198"/>
          <cell r="L198" t="str">
            <v>ok</v>
          </cell>
          <cell r="M198" t="str">
            <v>50 mts</v>
          </cell>
          <cell r="N198" t="str">
            <v>ok</v>
          </cell>
          <cell r="O198"/>
          <cell r="P198"/>
          <cell r="Q198"/>
          <cell r="R198">
            <v>9</v>
          </cell>
          <cell r="S198">
            <v>1</v>
          </cell>
          <cell r="T198">
            <v>8</v>
          </cell>
          <cell r="U198">
            <v>0.88888888888888884</v>
          </cell>
        </row>
        <row r="199">
          <cell r="D199" t="str">
            <v>983588S</v>
          </cell>
          <cell r="E199">
            <v>9</v>
          </cell>
          <cell r="F199">
            <v>27</v>
          </cell>
          <cell r="G199">
            <v>49857</v>
          </cell>
          <cell r="H199" t="str">
            <v>A0050000BL000</v>
          </cell>
          <cell r="I199" t="str">
            <v>983588S03</v>
          </cell>
          <cell r="J199" t="str">
            <v>03</v>
          </cell>
          <cell r="K199"/>
          <cell r="L199" t="str">
            <v>ok</v>
          </cell>
          <cell r="M199" t="str">
            <v>50 mts</v>
          </cell>
          <cell r="N199" t="str">
            <v>OK</v>
          </cell>
          <cell r="O199"/>
          <cell r="P199"/>
          <cell r="Q199"/>
          <cell r="R199">
            <v>9</v>
          </cell>
          <cell r="S199">
            <v>1</v>
          </cell>
          <cell r="T199">
            <v>8</v>
          </cell>
          <cell r="U199">
            <v>0.88888888888888884</v>
          </cell>
        </row>
        <row r="200">
          <cell r="D200" t="str">
            <v>983588S</v>
          </cell>
          <cell r="E200">
            <v>9</v>
          </cell>
          <cell r="F200">
            <v>26</v>
          </cell>
          <cell r="G200">
            <v>49857</v>
          </cell>
          <cell r="H200" t="str">
            <v>A0050000BL000</v>
          </cell>
          <cell r="I200" t="str">
            <v>983588S04</v>
          </cell>
          <cell r="J200" t="str">
            <v>04</v>
          </cell>
          <cell r="K200"/>
          <cell r="L200" t="str">
            <v>ok</v>
          </cell>
          <cell r="M200" t="str">
            <v>20 mts</v>
          </cell>
          <cell r="N200" t="str">
            <v>ok</v>
          </cell>
          <cell r="O200"/>
          <cell r="P200"/>
          <cell r="Q200"/>
          <cell r="R200">
            <v>9</v>
          </cell>
          <cell r="S200">
            <v>1</v>
          </cell>
          <cell r="T200">
            <v>8</v>
          </cell>
          <cell r="U200">
            <v>0.88888888888888884</v>
          </cell>
        </row>
        <row r="201">
          <cell r="D201" t="str">
            <v>983588S</v>
          </cell>
          <cell r="E201">
            <v>9</v>
          </cell>
          <cell r="F201">
            <v>26</v>
          </cell>
          <cell r="G201">
            <v>49857</v>
          </cell>
          <cell r="H201" t="str">
            <v>A0050000BL000</v>
          </cell>
          <cell r="I201" t="str">
            <v>983588S05</v>
          </cell>
          <cell r="J201" t="str">
            <v>05</v>
          </cell>
          <cell r="K201"/>
          <cell r="L201" t="str">
            <v>ok</v>
          </cell>
          <cell r="M201" t="str">
            <v>50 mts</v>
          </cell>
          <cell r="N201"/>
          <cell r="O201"/>
          <cell r="P201"/>
          <cell r="Q201"/>
          <cell r="R201">
            <v>9</v>
          </cell>
          <cell r="S201">
            <v>1</v>
          </cell>
          <cell r="T201">
            <v>8</v>
          </cell>
          <cell r="U201">
            <v>0.88888888888888884</v>
          </cell>
        </row>
        <row r="202">
          <cell r="D202" t="str">
            <v>983588S</v>
          </cell>
          <cell r="E202">
            <v>9</v>
          </cell>
          <cell r="F202">
            <v>26</v>
          </cell>
          <cell r="G202">
            <v>49857</v>
          </cell>
          <cell r="H202" t="str">
            <v>A0050000BL000</v>
          </cell>
          <cell r="I202" t="str">
            <v>983588S06</v>
          </cell>
          <cell r="J202" t="str">
            <v>06</v>
          </cell>
          <cell r="K202"/>
          <cell r="L202" t="str">
            <v>ok</v>
          </cell>
          <cell r="M202" t="str">
            <v>50 mts</v>
          </cell>
          <cell r="N202" t="str">
            <v>ok</v>
          </cell>
          <cell r="O202"/>
          <cell r="P202"/>
          <cell r="Q202"/>
          <cell r="R202">
            <v>9</v>
          </cell>
          <cell r="S202">
            <v>1</v>
          </cell>
          <cell r="T202">
            <v>8</v>
          </cell>
          <cell r="U202">
            <v>0.88888888888888884</v>
          </cell>
        </row>
        <row r="203">
          <cell r="D203" t="str">
            <v>983588S</v>
          </cell>
          <cell r="E203">
            <v>9</v>
          </cell>
          <cell r="F203">
            <v>26</v>
          </cell>
          <cell r="G203">
            <v>49857</v>
          </cell>
          <cell r="H203" t="str">
            <v>A0050000BL000</v>
          </cell>
          <cell r="I203" t="str">
            <v>983588S07</v>
          </cell>
          <cell r="J203" t="str">
            <v>07</v>
          </cell>
          <cell r="K203"/>
          <cell r="L203" t="str">
            <v>ok</v>
          </cell>
          <cell r="M203" t="str">
            <v>50 mts</v>
          </cell>
          <cell r="N203" t="str">
            <v>ok</v>
          </cell>
          <cell r="O203"/>
          <cell r="P203"/>
          <cell r="Q203"/>
          <cell r="R203">
            <v>9</v>
          </cell>
          <cell r="S203">
            <v>1</v>
          </cell>
          <cell r="T203">
            <v>8</v>
          </cell>
          <cell r="U203">
            <v>0.88888888888888884</v>
          </cell>
        </row>
        <row r="204">
          <cell r="D204" t="str">
            <v>983588S</v>
          </cell>
          <cell r="E204">
            <v>9</v>
          </cell>
          <cell r="F204">
            <v>25</v>
          </cell>
          <cell r="G204">
            <v>49857</v>
          </cell>
          <cell r="H204" t="str">
            <v>A0050000BL000</v>
          </cell>
          <cell r="I204" t="str">
            <v>983588S08</v>
          </cell>
          <cell r="J204" t="str">
            <v>08</v>
          </cell>
          <cell r="K204"/>
          <cell r="L204" t="str">
            <v>ok</v>
          </cell>
          <cell r="M204" t="str">
            <v>50 mts</v>
          </cell>
          <cell r="N204" t="str">
            <v>ok</v>
          </cell>
          <cell r="O204"/>
          <cell r="P204"/>
          <cell r="Q204"/>
          <cell r="R204">
            <v>9</v>
          </cell>
          <cell r="S204">
            <v>1</v>
          </cell>
          <cell r="T204">
            <v>8</v>
          </cell>
          <cell r="U204">
            <v>0.88888888888888884</v>
          </cell>
        </row>
        <row r="205">
          <cell r="D205" t="str">
            <v>983588S</v>
          </cell>
          <cell r="E205">
            <v>9</v>
          </cell>
          <cell r="F205">
            <v>26</v>
          </cell>
          <cell r="G205">
            <v>49857</v>
          </cell>
          <cell r="H205" t="str">
            <v>A0050000BL000</v>
          </cell>
          <cell r="I205" t="str">
            <v>983588S09</v>
          </cell>
          <cell r="J205" t="str">
            <v>09</v>
          </cell>
          <cell r="K205"/>
          <cell r="L205" t="str">
            <v>ok</v>
          </cell>
          <cell r="M205" t="str">
            <v>50 mts</v>
          </cell>
          <cell r="N205" t="str">
            <v>ok</v>
          </cell>
          <cell r="O205"/>
          <cell r="P205"/>
          <cell r="Q205"/>
          <cell r="R205">
            <v>9</v>
          </cell>
          <cell r="S205">
            <v>1</v>
          </cell>
          <cell r="T205">
            <v>8</v>
          </cell>
          <cell r="U205">
            <v>0.88888888888888884</v>
          </cell>
        </row>
        <row r="206">
          <cell r="D206" t="str">
            <v>983588S</v>
          </cell>
          <cell r="E206">
            <v>9</v>
          </cell>
          <cell r="F206">
            <v>27</v>
          </cell>
          <cell r="G206">
            <v>49857</v>
          </cell>
          <cell r="H206" t="str">
            <v>A0050000BL000</v>
          </cell>
          <cell r="I206" t="str">
            <v>983588S10</v>
          </cell>
          <cell r="J206" t="str">
            <v>10</v>
          </cell>
          <cell r="K206"/>
          <cell r="L206" t="str">
            <v>ok</v>
          </cell>
          <cell r="M206" t="str">
            <v>50 mts</v>
          </cell>
          <cell r="N206" t="str">
            <v>ok</v>
          </cell>
          <cell r="O206"/>
          <cell r="P206" t="str">
            <v>attention inscriptions</v>
          </cell>
          <cell r="Q206"/>
          <cell r="R206">
            <v>9</v>
          </cell>
          <cell r="S206">
            <v>1</v>
          </cell>
          <cell r="T206">
            <v>8</v>
          </cell>
          <cell r="U206">
            <v>0.88888888888888884</v>
          </cell>
        </row>
        <row r="207">
          <cell r="D207" t="str">
            <v/>
          </cell>
          <cell r="E207" t="str">
            <v/>
          </cell>
          <cell r="F207"/>
          <cell r="G207" t="str">
            <v/>
          </cell>
          <cell r="H207"/>
          <cell r="I207" t="str">
            <v/>
          </cell>
          <cell r="J207"/>
          <cell r="K207"/>
          <cell r="L207"/>
          <cell r="M207"/>
          <cell r="N207"/>
          <cell r="O207"/>
          <cell r="P207"/>
          <cell r="Q207"/>
          <cell r="R207">
            <v>0</v>
          </cell>
          <cell r="S207" t="str">
            <v/>
          </cell>
          <cell r="T207">
            <v>0</v>
          </cell>
          <cell r="U207" t="str">
            <v/>
          </cell>
        </row>
        <row r="208">
          <cell r="D208" t="str">
            <v>983563S</v>
          </cell>
          <cell r="E208">
            <v>7</v>
          </cell>
          <cell r="F208">
            <v>16</v>
          </cell>
          <cell r="G208">
            <v>49949</v>
          </cell>
          <cell r="H208" t="str">
            <v>A0050000BL000</v>
          </cell>
          <cell r="I208" t="str">
            <v>983563S02</v>
          </cell>
          <cell r="J208" t="str">
            <v>02</v>
          </cell>
          <cell r="K208"/>
          <cell r="L208" t="str">
            <v>ok</v>
          </cell>
          <cell r="M208" t="str">
            <v>20 mts</v>
          </cell>
          <cell r="N208" t="str">
            <v>ok</v>
          </cell>
          <cell r="O208"/>
          <cell r="P208"/>
          <cell r="Q208"/>
          <cell r="R208">
            <v>7</v>
          </cell>
          <cell r="S208">
            <v>1</v>
          </cell>
          <cell r="T208">
            <v>7</v>
          </cell>
          <cell r="U208">
            <v>1</v>
          </cell>
        </row>
        <row r="209">
          <cell r="D209" t="str">
            <v>983563S</v>
          </cell>
          <cell r="E209">
            <v>7</v>
          </cell>
          <cell r="F209">
            <v>16</v>
          </cell>
          <cell r="G209">
            <v>49949</v>
          </cell>
          <cell r="H209" t="str">
            <v>A0050000PB000</v>
          </cell>
          <cell r="I209" t="str">
            <v>983563S03</v>
          </cell>
          <cell r="J209" t="str">
            <v>03</v>
          </cell>
          <cell r="K209"/>
          <cell r="L209" t="str">
            <v>ok</v>
          </cell>
          <cell r="M209" t="str">
            <v>20 mts</v>
          </cell>
          <cell r="N209" t="str">
            <v>ok</v>
          </cell>
          <cell r="O209"/>
          <cell r="P209"/>
          <cell r="Q209"/>
          <cell r="R209">
            <v>7</v>
          </cell>
          <cell r="S209">
            <v>1</v>
          </cell>
          <cell r="T209">
            <v>7</v>
          </cell>
          <cell r="U209">
            <v>1</v>
          </cell>
        </row>
        <row r="210">
          <cell r="D210" t="str">
            <v>983563S</v>
          </cell>
          <cell r="E210">
            <v>7</v>
          </cell>
          <cell r="F210">
            <v>16</v>
          </cell>
          <cell r="G210">
            <v>49949</v>
          </cell>
          <cell r="H210" t="str">
            <v>A0050000BL000</v>
          </cell>
          <cell r="I210" t="str">
            <v>983563S04</v>
          </cell>
          <cell r="J210" t="str">
            <v>04</v>
          </cell>
          <cell r="K210"/>
          <cell r="L210" t="str">
            <v>ok</v>
          </cell>
          <cell r="M210" t="str">
            <v>20 mts</v>
          </cell>
          <cell r="N210" t="str">
            <v>ok</v>
          </cell>
          <cell r="O210"/>
          <cell r="P210"/>
          <cell r="Q210"/>
          <cell r="R210">
            <v>7</v>
          </cell>
          <cell r="S210">
            <v>1</v>
          </cell>
          <cell r="T210">
            <v>7</v>
          </cell>
          <cell r="U210">
            <v>1</v>
          </cell>
        </row>
        <row r="211">
          <cell r="D211" t="str">
            <v>983563S</v>
          </cell>
          <cell r="E211">
            <v>7</v>
          </cell>
          <cell r="F211">
            <v>16</v>
          </cell>
          <cell r="G211">
            <v>49949</v>
          </cell>
          <cell r="H211" t="str">
            <v>A0050000PB000</v>
          </cell>
          <cell r="I211" t="str">
            <v>983563S05</v>
          </cell>
          <cell r="J211" t="str">
            <v>05</v>
          </cell>
          <cell r="K211"/>
          <cell r="L211" t="str">
            <v>ok</v>
          </cell>
          <cell r="M211" t="str">
            <v>20 mts</v>
          </cell>
          <cell r="N211" t="str">
            <v>ok</v>
          </cell>
          <cell r="O211"/>
          <cell r="P211"/>
          <cell r="Q211"/>
          <cell r="R211">
            <v>7</v>
          </cell>
          <cell r="S211">
            <v>1</v>
          </cell>
          <cell r="T211">
            <v>7</v>
          </cell>
          <cell r="U211">
            <v>1</v>
          </cell>
        </row>
        <row r="212">
          <cell r="D212" t="str">
            <v>983563S</v>
          </cell>
          <cell r="E212">
            <v>7</v>
          </cell>
          <cell r="F212">
            <v>16</v>
          </cell>
          <cell r="G212">
            <v>49949</v>
          </cell>
          <cell r="H212" t="str">
            <v>A0050000PB000</v>
          </cell>
          <cell r="I212" t="str">
            <v>983563S07</v>
          </cell>
          <cell r="J212" t="str">
            <v>07</v>
          </cell>
          <cell r="K212"/>
          <cell r="L212" t="str">
            <v>ok</v>
          </cell>
          <cell r="M212" t="str">
            <v>20 mts</v>
          </cell>
          <cell r="N212" t="str">
            <v>ok</v>
          </cell>
          <cell r="O212"/>
          <cell r="P212"/>
          <cell r="Q212"/>
          <cell r="R212">
            <v>7</v>
          </cell>
          <cell r="S212">
            <v>1</v>
          </cell>
          <cell r="T212">
            <v>7</v>
          </cell>
          <cell r="U212">
            <v>1</v>
          </cell>
        </row>
        <row r="213">
          <cell r="D213" t="str">
            <v>983563S</v>
          </cell>
          <cell r="E213">
            <v>7</v>
          </cell>
          <cell r="F213">
            <v>16</v>
          </cell>
          <cell r="G213">
            <v>49949</v>
          </cell>
          <cell r="H213" t="str">
            <v>A0050000BL000</v>
          </cell>
          <cell r="I213" t="str">
            <v>983563S09</v>
          </cell>
          <cell r="J213" t="str">
            <v>09</v>
          </cell>
          <cell r="K213"/>
          <cell r="L213" t="str">
            <v>ok</v>
          </cell>
          <cell r="M213" t="str">
            <v>20 mts</v>
          </cell>
          <cell r="N213" t="str">
            <v>ok</v>
          </cell>
          <cell r="O213"/>
          <cell r="P213"/>
          <cell r="Q213"/>
          <cell r="R213">
            <v>7</v>
          </cell>
          <cell r="S213">
            <v>1</v>
          </cell>
          <cell r="T213">
            <v>7</v>
          </cell>
          <cell r="U213">
            <v>1</v>
          </cell>
        </row>
        <row r="214">
          <cell r="D214" t="str">
            <v>983563S</v>
          </cell>
          <cell r="E214">
            <v>7</v>
          </cell>
          <cell r="F214">
            <v>16</v>
          </cell>
          <cell r="G214">
            <v>49949</v>
          </cell>
          <cell r="H214" t="str">
            <v>A0050000PB000</v>
          </cell>
          <cell r="I214" t="str">
            <v>983563S10</v>
          </cell>
          <cell r="J214" t="str">
            <v>10</v>
          </cell>
          <cell r="K214"/>
          <cell r="L214" t="str">
            <v>ok</v>
          </cell>
          <cell r="M214" t="str">
            <v>20 mts</v>
          </cell>
          <cell r="N214" t="str">
            <v>ok</v>
          </cell>
          <cell r="O214"/>
          <cell r="P214"/>
          <cell r="Q214"/>
          <cell r="R214">
            <v>7</v>
          </cell>
          <cell r="S214">
            <v>1</v>
          </cell>
          <cell r="T214">
            <v>7</v>
          </cell>
          <cell r="U214">
            <v>1</v>
          </cell>
        </row>
        <row r="215">
          <cell r="D215" t="str">
            <v/>
          </cell>
          <cell r="E215" t="str">
            <v/>
          </cell>
          <cell r="F215"/>
          <cell r="G215" t="str">
            <v/>
          </cell>
          <cell r="H215"/>
          <cell r="I215" t="str">
            <v/>
          </cell>
          <cell r="J215"/>
          <cell r="K215"/>
          <cell r="L215"/>
          <cell r="M215"/>
          <cell r="N215"/>
          <cell r="O215"/>
          <cell r="P215"/>
          <cell r="Q215"/>
          <cell r="R215">
            <v>0</v>
          </cell>
          <cell r="S215" t="str">
            <v/>
          </cell>
          <cell r="T215">
            <v>0</v>
          </cell>
          <cell r="U215" t="str">
            <v/>
          </cell>
        </row>
        <row r="216">
          <cell r="D216"/>
          <cell r="E216"/>
          <cell r="F216"/>
          <cell r="G216"/>
          <cell r="H216"/>
          <cell r="I216"/>
          <cell r="J216"/>
          <cell r="K216"/>
          <cell r="L216"/>
          <cell r="M216"/>
          <cell r="N216"/>
          <cell r="O216"/>
          <cell r="P216"/>
          <cell r="Q216"/>
          <cell r="R216"/>
          <cell r="S216"/>
          <cell r="T216"/>
          <cell r="U216"/>
        </row>
        <row r="217">
          <cell r="D217"/>
          <cell r="E217"/>
          <cell r="F217"/>
          <cell r="G217"/>
          <cell r="H217"/>
          <cell r="I217"/>
          <cell r="J217"/>
          <cell r="K217"/>
          <cell r="L217"/>
          <cell r="M217"/>
          <cell r="N217"/>
          <cell r="O217"/>
          <cell r="P217"/>
          <cell r="Q217"/>
          <cell r="R217"/>
          <cell r="S217"/>
          <cell r="T217"/>
          <cell r="U217"/>
        </row>
        <row r="218">
          <cell r="D218" t="str">
            <v>981350S</v>
          </cell>
          <cell r="E218">
            <v>8</v>
          </cell>
          <cell r="F218">
            <v>24</v>
          </cell>
          <cell r="G218">
            <v>46582</v>
          </cell>
          <cell r="H218" t="str">
            <v>A0050000BL000</v>
          </cell>
          <cell r="I218" t="str">
            <v>981350S09</v>
          </cell>
          <cell r="J218" t="str">
            <v>09</v>
          </cell>
          <cell r="K218"/>
          <cell r="L218" t="str">
            <v>ok</v>
          </cell>
          <cell r="M218" t="str">
            <v>20 mts</v>
          </cell>
          <cell r="N218"/>
          <cell r="O218"/>
          <cell r="P218"/>
          <cell r="Q218"/>
          <cell r="R218">
            <v>8</v>
          </cell>
          <cell r="S218">
            <v>1</v>
          </cell>
          <cell r="T218">
            <v>7</v>
          </cell>
          <cell r="U218">
            <v>0.875</v>
          </cell>
        </row>
        <row r="219">
          <cell r="D219" t="str">
            <v>981350S</v>
          </cell>
          <cell r="E219">
            <v>8</v>
          </cell>
          <cell r="F219">
            <v>26</v>
          </cell>
          <cell r="G219">
            <v>46582</v>
          </cell>
          <cell r="H219" t="str">
            <v>A0050000BL000</v>
          </cell>
          <cell r="I219" t="str">
            <v>981350S10</v>
          </cell>
          <cell r="J219" t="str">
            <v>10</v>
          </cell>
          <cell r="K219"/>
          <cell r="L219" t="str">
            <v>ok</v>
          </cell>
          <cell r="M219" t="str">
            <v>20 tms</v>
          </cell>
          <cell r="N219" t="str">
            <v>ok</v>
          </cell>
          <cell r="O219"/>
          <cell r="P219"/>
          <cell r="Q219"/>
          <cell r="R219">
            <v>8</v>
          </cell>
          <cell r="S219">
            <v>1</v>
          </cell>
          <cell r="T219">
            <v>7</v>
          </cell>
          <cell r="U219">
            <v>0.875</v>
          </cell>
        </row>
        <row r="220">
          <cell r="D220" t="str">
            <v>981350S</v>
          </cell>
          <cell r="E220">
            <v>8</v>
          </cell>
          <cell r="F220">
            <v>25</v>
          </cell>
          <cell r="G220">
            <v>46582</v>
          </cell>
          <cell r="H220" t="str">
            <v>A0050000BL000</v>
          </cell>
          <cell r="I220" t="str">
            <v>981350S11</v>
          </cell>
          <cell r="J220" t="str">
            <v>11</v>
          </cell>
          <cell r="K220"/>
          <cell r="L220" t="str">
            <v>ok</v>
          </cell>
          <cell r="M220" t="str">
            <v>20 tms</v>
          </cell>
          <cell r="N220" t="str">
            <v>ok</v>
          </cell>
          <cell r="O220"/>
          <cell r="P220"/>
          <cell r="Q220"/>
          <cell r="R220">
            <v>8</v>
          </cell>
          <cell r="S220">
            <v>1</v>
          </cell>
          <cell r="T220">
            <v>7</v>
          </cell>
          <cell r="U220">
            <v>0.875</v>
          </cell>
        </row>
        <row r="221">
          <cell r="D221" t="str">
            <v>981350S</v>
          </cell>
          <cell r="E221">
            <v>8</v>
          </cell>
          <cell r="F221">
            <v>26</v>
          </cell>
          <cell r="G221">
            <v>46582</v>
          </cell>
          <cell r="H221" t="str">
            <v>A0050000BL000</v>
          </cell>
          <cell r="I221" t="str">
            <v>981350S12</v>
          </cell>
          <cell r="J221" t="str">
            <v>12</v>
          </cell>
          <cell r="K221"/>
          <cell r="L221" t="str">
            <v>ok</v>
          </cell>
          <cell r="M221" t="str">
            <v>20 tms</v>
          </cell>
          <cell r="N221" t="str">
            <v>ok</v>
          </cell>
          <cell r="O221"/>
          <cell r="P221"/>
          <cell r="Q221"/>
          <cell r="R221">
            <v>8</v>
          </cell>
          <cell r="S221">
            <v>1</v>
          </cell>
          <cell r="T221">
            <v>7</v>
          </cell>
          <cell r="U221">
            <v>0.875</v>
          </cell>
        </row>
        <row r="222">
          <cell r="D222" t="str">
            <v>981350S</v>
          </cell>
          <cell r="E222">
            <v>8</v>
          </cell>
          <cell r="F222">
            <v>26</v>
          </cell>
          <cell r="G222">
            <v>46582</v>
          </cell>
          <cell r="H222" t="str">
            <v>A0050000BL000</v>
          </cell>
          <cell r="I222" t="str">
            <v>981350S13</v>
          </cell>
          <cell r="J222" t="str">
            <v>13</v>
          </cell>
          <cell r="K222"/>
          <cell r="L222" t="str">
            <v>ok</v>
          </cell>
          <cell r="M222" t="str">
            <v>20 tms</v>
          </cell>
          <cell r="N222" t="str">
            <v>ok</v>
          </cell>
          <cell r="O222"/>
          <cell r="P222"/>
          <cell r="Q222"/>
          <cell r="R222">
            <v>8</v>
          </cell>
          <cell r="S222">
            <v>1</v>
          </cell>
          <cell r="T222">
            <v>7</v>
          </cell>
          <cell r="U222">
            <v>0.875</v>
          </cell>
        </row>
        <row r="223">
          <cell r="D223" t="str">
            <v>981350S</v>
          </cell>
          <cell r="E223">
            <v>8</v>
          </cell>
          <cell r="F223">
            <v>25</v>
          </cell>
          <cell r="G223">
            <v>46582</v>
          </cell>
          <cell r="H223" t="str">
            <v>A0050000BL000</v>
          </cell>
          <cell r="I223" t="str">
            <v>981350S14</v>
          </cell>
          <cell r="J223" t="str">
            <v>14</v>
          </cell>
          <cell r="K223"/>
          <cell r="L223" t="str">
            <v>ok</v>
          </cell>
          <cell r="M223" t="str">
            <v>20 tms</v>
          </cell>
          <cell r="N223" t="str">
            <v>ok</v>
          </cell>
          <cell r="O223"/>
          <cell r="P223" t="str">
            <v>alerte lèche</v>
          </cell>
          <cell r="Q223"/>
          <cell r="R223">
            <v>8</v>
          </cell>
          <cell r="S223">
            <v>1</v>
          </cell>
          <cell r="T223">
            <v>7</v>
          </cell>
          <cell r="U223">
            <v>0.875</v>
          </cell>
        </row>
        <row r="224">
          <cell r="D224" t="str">
            <v>981350S</v>
          </cell>
          <cell r="E224">
            <v>8</v>
          </cell>
          <cell r="F224">
            <v>24</v>
          </cell>
          <cell r="G224">
            <v>46582</v>
          </cell>
          <cell r="H224" t="str">
            <v>A0050000BL000</v>
          </cell>
          <cell r="I224" t="str">
            <v>981350S16</v>
          </cell>
          <cell r="J224" t="str">
            <v>16</v>
          </cell>
          <cell r="K224"/>
          <cell r="L224" t="str">
            <v>ok</v>
          </cell>
          <cell r="M224" t="str">
            <v>20 tms</v>
          </cell>
          <cell r="N224" t="str">
            <v>ok</v>
          </cell>
          <cell r="O224"/>
          <cell r="P224"/>
          <cell r="Q224"/>
          <cell r="R224">
            <v>8</v>
          </cell>
          <cell r="S224">
            <v>1</v>
          </cell>
          <cell r="T224">
            <v>7</v>
          </cell>
          <cell r="U224">
            <v>0.875</v>
          </cell>
        </row>
        <row r="225">
          <cell r="D225" t="str">
            <v>981350S</v>
          </cell>
          <cell r="E225">
            <v>8</v>
          </cell>
          <cell r="F225">
            <v>26</v>
          </cell>
          <cell r="G225">
            <v>46582</v>
          </cell>
          <cell r="H225" t="str">
            <v>A0050000BL000</v>
          </cell>
          <cell r="I225" t="str">
            <v>981350S17</v>
          </cell>
          <cell r="J225" t="str">
            <v>17</v>
          </cell>
          <cell r="K225"/>
          <cell r="L225" t="str">
            <v>ok</v>
          </cell>
          <cell r="M225" t="str">
            <v>20 tms</v>
          </cell>
          <cell r="N225" t="str">
            <v>ok</v>
          </cell>
          <cell r="O225"/>
          <cell r="P225"/>
          <cell r="Q225"/>
          <cell r="R225">
            <v>8</v>
          </cell>
          <cell r="S225">
            <v>1</v>
          </cell>
          <cell r="T225">
            <v>7</v>
          </cell>
          <cell r="U225">
            <v>0.875</v>
          </cell>
        </row>
        <row r="226">
          <cell r="D226" t="str">
            <v/>
          </cell>
          <cell r="E226" t="str">
            <v/>
          </cell>
          <cell r="F226"/>
          <cell r="G226" t="str">
            <v/>
          </cell>
          <cell r="H226"/>
          <cell r="I226" t="str">
            <v/>
          </cell>
          <cell r="J226"/>
          <cell r="K226"/>
          <cell r="L226"/>
          <cell r="M226"/>
          <cell r="N226"/>
          <cell r="O226"/>
          <cell r="P226"/>
          <cell r="Q226"/>
          <cell r="R226">
            <v>0</v>
          </cell>
          <cell r="S226" t="str">
            <v/>
          </cell>
          <cell r="T226">
            <v>0</v>
          </cell>
          <cell r="U226" t="str">
            <v/>
          </cell>
        </row>
        <row r="227">
          <cell r="D227" t="str">
            <v/>
          </cell>
          <cell r="E227"/>
          <cell r="F227"/>
          <cell r="G227" t="str">
            <v/>
          </cell>
          <cell r="H227"/>
          <cell r="I227"/>
          <cell r="J227"/>
          <cell r="K227"/>
          <cell r="L227"/>
          <cell r="M227"/>
          <cell r="N227"/>
          <cell r="O227"/>
          <cell r="P227"/>
          <cell r="Q227"/>
          <cell r="R227">
            <v>0</v>
          </cell>
          <cell r="S227" t="str">
            <v/>
          </cell>
          <cell r="T227">
            <v>0</v>
          </cell>
          <cell r="U227" t="str">
            <v/>
          </cell>
        </row>
        <row r="228">
          <cell r="D228" t="str">
            <v/>
          </cell>
          <cell r="E228" t="str">
            <v/>
          </cell>
          <cell r="F228"/>
          <cell r="G228" t="str">
            <v/>
          </cell>
          <cell r="H228"/>
          <cell r="I228" t="str">
            <v/>
          </cell>
          <cell r="J228"/>
          <cell r="K228"/>
          <cell r="L228"/>
          <cell r="M228"/>
          <cell r="N228"/>
          <cell r="O228"/>
          <cell r="P228"/>
          <cell r="Q228"/>
          <cell r="R228">
            <v>0</v>
          </cell>
          <cell r="S228" t="str">
            <v/>
          </cell>
          <cell r="T228">
            <v>0</v>
          </cell>
          <cell r="U228" t="str">
            <v/>
          </cell>
        </row>
        <row r="229">
          <cell r="D229" t="str">
            <v>982355S</v>
          </cell>
          <cell r="E229">
            <v>9</v>
          </cell>
          <cell r="F229"/>
          <cell r="G229">
            <v>49935</v>
          </cell>
          <cell r="H229" t="str">
            <v>A0050000BL000</v>
          </cell>
          <cell r="I229" t="str">
            <v>982355S01</v>
          </cell>
          <cell r="J229" t="str">
            <v>01</v>
          </cell>
          <cell r="K229"/>
          <cell r="L229" t="str">
            <v>ok</v>
          </cell>
          <cell r="M229" t="str">
            <v>20 mts</v>
          </cell>
          <cell r="N229" t="str">
            <v>ok</v>
          </cell>
          <cell r="O229" t="str">
            <v>oui</v>
          </cell>
          <cell r="P229"/>
          <cell r="Q229"/>
          <cell r="R229">
            <v>9</v>
          </cell>
          <cell r="S229">
            <v>1</v>
          </cell>
          <cell r="T229">
            <v>9</v>
          </cell>
          <cell r="U229">
            <v>1</v>
          </cell>
        </row>
        <row r="230">
          <cell r="D230" t="str">
            <v>982355S</v>
          </cell>
          <cell r="E230">
            <v>9</v>
          </cell>
          <cell r="F230"/>
          <cell r="G230">
            <v>49935</v>
          </cell>
          <cell r="H230" t="str">
            <v>A0050000BL000</v>
          </cell>
          <cell r="I230" t="str">
            <v>982355S03</v>
          </cell>
          <cell r="J230" t="str">
            <v>03</v>
          </cell>
          <cell r="K230"/>
          <cell r="L230" t="str">
            <v>ok</v>
          </cell>
          <cell r="M230" t="str">
            <v>20 mts</v>
          </cell>
          <cell r="N230" t="str">
            <v>ok</v>
          </cell>
          <cell r="O230" t="str">
            <v>oui</v>
          </cell>
          <cell r="P230"/>
          <cell r="Q230"/>
          <cell r="R230">
            <v>9</v>
          </cell>
          <cell r="S230">
            <v>1</v>
          </cell>
          <cell r="T230">
            <v>9</v>
          </cell>
          <cell r="U230">
            <v>1</v>
          </cell>
        </row>
        <row r="231">
          <cell r="D231" t="str">
            <v>982355S</v>
          </cell>
          <cell r="E231">
            <v>9</v>
          </cell>
          <cell r="F231">
            <v>28</v>
          </cell>
          <cell r="G231">
            <v>49935</v>
          </cell>
          <cell r="H231" t="str">
            <v>A0050000BL000</v>
          </cell>
          <cell r="I231" t="str">
            <v>982355S04</v>
          </cell>
          <cell r="J231" t="str">
            <v>04</v>
          </cell>
          <cell r="K231"/>
          <cell r="L231" t="str">
            <v>ok</v>
          </cell>
          <cell r="M231" t="str">
            <v>20 mts</v>
          </cell>
          <cell r="N231" t="str">
            <v>ok</v>
          </cell>
          <cell r="O231" t="str">
            <v>oui</v>
          </cell>
          <cell r="P231"/>
          <cell r="Q231"/>
          <cell r="R231">
            <v>9</v>
          </cell>
          <cell r="S231">
            <v>1</v>
          </cell>
          <cell r="T231">
            <v>9</v>
          </cell>
          <cell r="U231">
            <v>1</v>
          </cell>
        </row>
        <row r="232">
          <cell r="D232" t="str">
            <v>982355S</v>
          </cell>
          <cell r="E232">
            <v>9</v>
          </cell>
          <cell r="F232">
            <v>28</v>
          </cell>
          <cell r="G232">
            <v>49935</v>
          </cell>
          <cell r="H232" t="str">
            <v>A0050000BL000</v>
          </cell>
          <cell r="I232" t="str">
            <v>982355S05</v>
          </cell>
          <cell r="J232" t="str">
            <v>05</v>
          </cell>
          <cell r="K232"/>
          <cell r="L232" t="str">
            <v>ok</v>
          </cell>
          <cell r="M232" t="str">
            <v>20 mts</v>
          </cell>
          <cell r="N232" t="str">
            <v>ok</v>
          </cell>
          <cell r="O232" t="str">
            <v>oui</v>
          </cell>
          <cell r="P232"/>
          <cell r="Q232"/>
          <cell r="R232">
            <v>9</v>
          </cell>
          <cell r="S232">
            <v>1</v>
          </cell>
          <cell r="T232">
            <v>9</v>
          </cell>
          <cell r="U232">
            <v>1</v>
          </cell>
        </row>
        <row r="233">
          <cell r="D233" t="str">
            <v>982355S</v>
          </cell>
          <cell r="E233">
            <v>9</v>
          </cell>
          <cell r="F233">
            <v>28</v>
          </cell>
          <cell r="G233">
            <v>49935</v>
          </cell>
          <cell r="H233" t="str">
            <v>A0050000BL000</v>
          </cell>
          <cell r="I233" t="str">
            <v>982355S06</v>
          </cell>
          <cell r="J233" t="str">
            <v>06</v>
          </cell>
          <cell r="K233"/>
          <cell r="L233" t="str">
            <v>ok</v>
          </cell>
          <cell r="M233" t="str">
            <v>20 mts</v>
          </cell>
          <cell r="N233" t="str">
            <v>ok</v>
          </cell>
          <cell r="O233" t="str">
            <v>oui</v>
          </cell>
          <cell r="P233"/>
          <cell r="Q233"/>
          <cell r="R233">
            <v>9</v>
          </cell>
          <cell r="S233">
            <v>1</v>
          </cell>
          <cell r="T233">
            <v>9</v>
          </cell>
          <cell r="U233">
            <v>1</v>
          </cell>
        </row>
        <row r="234">
          <cell r="D234" t="str">
            <v>982355S</v>
          </cell>
          <cell r="E234">
            <v>9</v>
          </cell>
          <cell r="F234">
            <v>27</v>
          </cell>
          <cell r="G234">
            <v>49935</v>
          </cell>
          <cell r="H234" t="str">
            <v>A0050000BL000</v>
          </cell>
          <cell r="I234" t="str">
            <v>982355S07</v>
          </cell>
          <cell r="J234" t="str">
            <v>07</v>
          </cell>
          <cell r="K234"/>
          <cell r="L234" t="str">
            <v>ok</v>
          </cell>
          <cell r="M234" t="str">
            <v>20 mts</v>
          </cell>
          <cell r="N234" t="str">
            <v>ok</v>
          </cell>
          <cell r="O234" t="str">
            <v>oui</v>
          </cell>
          <cell r="P234"/>
          <cell r="Q234"/>
          <cell r="R234">
            <v>9</v>
          </cell>
          <cell r="S234">
            <v>1</v>
          </cell>
          <cell r="T234">
            <v>9</v>
          </cell>
          <cell r="U234">
            <v>1</v>
          </cell>
        </row>
        <row r="235">
          <cell r="D235" t="str">
            <v>982355S</v>
          </cell>
          <cell r="E235">
            <v>9</v>
          </cell>
          <cell r="F235"/>
          <cell r="G235">
            <v>49935</v>
          </cell>
          <cell r="H235" t="str">
            <v>A0050000BL000</v>
          </cell>
          <cell r="I235" t="str">
            <v>982355S09</v>
          </cell>
          <cell r="J235" t="str">
            <v>09</v>
          </cell>
          <cell r="K235"/>
          <cell r="L235" t="str">
            <v>ok</v>
          </cell>
          <cell r="M235" t="str">
            <v>20 mts</v>
          </cell>
          <cell r="N235" t="str">
            <v>ok</v>
          </cell>
          <cell r="O235" t="str">
            <v>oui</v>
          </cell>
          <cell r="P235"/>
          <cell r="Q235"/>
          <cell r="R235">
            <v>9</v>
          </cell>
          <cell r="S235">
            <v>1</v>
          </cell>
          <cell r="T235">
            <v>9</v>
          </cell>
          <cell r="U235">
            <v>1</v>
          </cell>
        </row>
        <row r="236">
          <cell r="D236" t="str">
            <v>982355S</v>
          </cell>
          <cell r="E236">
            <v>9</v>
          </cell>
          <cell r="F236"/>
          <cell r="G236">
            <v>49935</v>
          </cell>
          <cell r="H236" t="str">
            <v>A0050000BL000</v>
          </cell>
          <cell r="I236" t="str">
            <v>982355S10</v>
          </cell>
          <cell r="J236" t="str">
            <v>10</v>
          </cell>
          <cell r="K236"/>
          <cell r="L236" t="str">
            <v>ok</v>
          </cell>
          <cell r="M236" t="str">
            <v>20 mts</v>
          </cell>
          <cell r="N236" t="str">
            <v>OK</v>
          </cell>
          <cell r="O236" t="str">
            <v>OUI</v>
          </cell>
          <cell r="P236" t="str">
            <v>mauvaise traversée cravate = modif ordre passage</v>
          </cell>
          <cell r="Q236"/>
          <cell r="R236">
            <v>9</v>
          </cell>
          <cell r="S236">
            <v>1</v>
          </cell>
          <cell r="T236">
            <v>9</v>
          </cell>
          <cell r="U236">
            <v>1</v>
          </cell>
        </row>
        <row r="237">
          <cell r="D237" t="str">
            <v>982355S</v>
          </cell>
          <cell r="E237">
            <v>9</v>
          </cell>
          <cell r="F237"/>
          <cell r="G237">
            <v>49935</v>
          </cell>
          <cell r="H237" t="str">
            <v>A0050000BL000</v>
          </cell>
          <cell r="I237" t="str">
            <v>982355S11</v>
          </cell>
          <cell r="J237" t="str">
            <v>11</v>
          </cell>
          <cell r="K237"/>
          <cell r="L237" t="str">
            <v>ok</v>
          </cell>
          <cell r="M237" t="str">
            <v>20 mts</v>
          </cell>
          <cell r="N237" t="str">
            <v>ok</v>
          </cell>
          <cell r="O237" t="str">
            <v>oui</v>
          </cell>
          <cell r="P237"/>
          <cell r="Q237"/>
          <cell r="R237">
            <v>9</v>
          </cell>
          <cell r="S237">
            <v>1</v>
          </cell>
          <cell r="T237">
            <v>9</v>
          </cell>
          <cell r="U237">
            <v>1</v>
          </cell>
        </row>
        <row r="238">
          <cell r="D238" t="str">
            <v>071729S</v>
          </cell>
          <cell r="E238">
            <v>9</v>
          </cell>
          <cell r="F238">
            <v>27</v>
          </cell>
          <cell r="G238">
            <v>36941</v>
          </cell>
          <cell r="H238" t="str">
            <v>A0010000NB000</v>
          </cell>
          <cell r="I238" t="str">
            <v>071729S01</v>
          </cell>
          <cell r="J238" t="str">
            <v>01</v>
          </cell>
          <cell r="K238"/>
          <cell r="L238" t="str">
            <v>ok</v>
          </cell>
          <cell r="M238"/>
          <cell r="N238" t="str">
            <v>ok</v>
          </cell>
          <cell r="O238"/>
          <cell r="P238"/>
          <cell r="Q238">
            <v>43853</v>
          </cell>
          <cell r="R238">
            <v>9</v>
          </cell>
          <cell r="S238">
            <v>1</v>
          </cell>
          <cell r="T238">
            <v>9</v>
          </cell>
          <cell r="U238">
            <v>1</v>
          </cell>
        </row>
        <row r="239">
          <cell r="D239" t="str">
            <v>071729S</v>
          </cell>
          <cell r="E239">
            <v>9</v>
          </cell>
          <cell r="F239">
            <v>27</v>
          </cell>
          <cell r="G239">
            <v>36941</v>
          </cell>
          <cell r="H239" t="str">
            <v>A0010000NB000</v>
          </cell>
          <cell r="I239" t="str">
            <v>071729S03</v>
          </cell>
          <cell r="J239" t="str">
            <v>03</v>
          </cell>
          <cell r="K239"/>
          <cell r="L239" t="str">
            <v>ok</v>
          </cell>
          <cell r="M239"/>
          <cell r="N239" t="str">
            <v>ok</v>
          </cell>
          <cell r="O239"/>
          <cell r="P239"/>
          <cell r="Q239">
            <v>43853</v>
          </cell>
          <cell r="R239">
            <v>9</v>
          </cell>
          <cell r="S239">
            <v>1</v>
          </cell>
          <cell r="T239">
            <v>9</v>
          </cell>
          <cell r="U239">
            <v>1</v>
          </cell>
        </row>
        <row r="240">
          <cell r="D240" t="str">
            <v>071729S</v>
          </cell>
          <cell r="E240">
            <v>9</v>
          </cell>
          <cell r="F240">
            <v>27</v>
          </cell>
          <cell r="G240">
            <v>36941</v>
          </cell>
          <cell r="H240" t="str">
            <v>A0010000NB000</v>
          </cell>
          <cell r="I240" t="str">
            <v>071729S05</v>
          </cell>
          <cell r="J240" t="str">
            <v>05</v>
          </cell>
          <cell r="K240"/>
          <cell r="L240" t="str">
            <v>ok</v>
          </cell>
          <cell r="M240"/>
          <cell r="N240" t="str">
            <v>ok</v>
          </cell>
          <cell r="O240"/>
          <cell r="P240"/>
          <cell r="Q240">
            <v>43853</v>
          </cell>
          <cell r="R240">
            <v>9</v>
          </cell>
          <cell r="S240">
            <v>1</v>
          </cell>
          <cell r="T240">
            <v>9</v>
          </cell>
          <cell r="U240">
            <v>1</v>
          </cell>
        </row>
        <row r="241">
          <cell r="D241" t="str">
            <v>071729S</v>
          </cell>
          <cell r="E241">
            <v>9</v>
          </cell>
          <cell r="F241">
            <v>26</v>
          </cell>
          <cell r="G241">
            <v>36941</v>
          </cell>
          <cell r="H241" t="str">
            <v>A0010000NB000</v>
          </cell>
          <cell r="I241" t="str">
            <v>071729S06</v>
          </cell>
          <cell r="J241" t="str">
            <v>06</v>
          </cell>
          <cell r="K241"/>
          <cell r="L241" t="str">
            <v>ok</v>
          </cell>
          <cell r="M241"/>
          <cell r="N241" t="str">
            <v>ok</v>
          </cell>
          <cell r="O241"/>
          <cell r="P241"/>
          <cell r="Q241">
            <v>43853</v>
          </cell>
          <cell r="R241">
            <v>9</v>
          </cell>
          <cell r="S241">
            <v>1</v>
          </cell>
          <cell r="T241">
            <v>9</v>
          </cell>
          <cell r="U241">
            <v>1</v>
          </cell>
        </row>
        <row r="242">
          <cell r="D242" t="str">
            <v>071729S</v>
          </cell>
          <cell r="E242">
            <v>9</v>
          </cell>
          <cell r="F242">
            <v>27</v>
          </cell>
          <cell r="G242">
            <v>36941</v>
          </cell>
          <cell r="H242" t="str">
            <v>A0010000NB000</v>
          </cell>
          <cell r="I242" t="str">
            <v>071729S09</v>
          </cell>
          <cell r="J242" t="str">
            <v>09</v>
          </cell>
          <cell r="K242"/>
          <cell r="L242" t="str">
            <v>ok</v>
          </cell>
          <cell r="M242"/>
          <cell r="N242" t="str">
            <v>ok</v>
          </cell>
          <cell r="O242"/>
          <cell r="P242"/>
          <cell r="Q242">
            <v>43853</v>
          </cell>
          <cell r="R242">
            <v>9</v>
          </cell>
          <cell r="S242">
            <v>1</v>
          </cell>
          <cell r="T242">
            <v>9</v>
          </cell>
          <cell r="U242">
            <v>1</v>
          </cell>
        </row>
        <row r="243">
          <cell r="D243" t="str">
            <v>071729S</v>
          </cell>
          <cell r="E243">
            <v>9</v>
          </cell>
          <cell r="F243">
            <v>27</v>
          </cell>
          <cell r="G243">
            <v>36941</v>
          </cell>
          <cell r="H243" t="str">
            <v>A0010000NB000</v>
          </cell>
          <cell r="I243" t="str">
            <v>071729S11</v>
          </cell>
          <cell r="J243" t="str">
            <v>11</v>
          </cell>
          <cell r="K243"/>
          <cell r="L243" t="str">
            <v>ok</v>
          </cell>
          <cell r="M243"/>
          <cell r="N243" t="str">
            <v>ok</v>
          </cell>
          <cell r="O243"/>
          <cell r="P243"/>
          <cell r="Q243">
            <v>43853</v>
          </cell>
          <cell r="R243">
            <v>9</v>
          </cell>
          <cell r="S243">
            <v>1</v>
          </cell>
          <cell r="T243">
            <v>9</v>
          </cell>
          <cell r="U243">
            <v>1</v>
          </cell>
        </row>
        <row r="244">
          <cell r="D244" t="str">
            <v>071729S</v>
          </cell>
          <cell r="E244">
            <v>9</v>
          </cell>
          <cell r="F244">
            <v>26</v>
          </cell>
          <cell r="G244">
            <v>36941</v>
          </cell>
          <cell r="H244" t="str">
            <v>A0010000NB000</v>
          </cell>
          <cell r="I244" t="str">
            <v>071729S13</v>
          </cell>
          <cell r="J244" t="str">
            <v>13</v>
          </cell>
          <cell r="K244"/>
          <cell r="L244" t="str">
            <v>ok</v>
          </cell>
          <cell r="M244"/>
          <cell r="N244" t="str">
            <v>ok</v>
          </cell>
          <cell r="O244"/>
          <cell r="P244"/>
          <cell r="Q244">
            <v>43853</v>
          </cell>
          <cell r="R244">
            <v>9</v>
          </cell>
          <cell r="S244">
            <v>1</v>
          </cell>
          <cell r="T244">
            <v>9</v>
          </cell>
          <cell r="U244">
            <v>1</v>
          </cell>
        </row>
        <row r="245">
          <cell r="D245" t="str">
            <v>071729S</v>
          </cell>
          <cell r="E245">
            <v>9</v>
          </cell>
          <cell r="F245">
            <v>27</v>
          </cell>
          <cell r="G245">
            <v>36941</v>
          </cell>
          <cell r="H245" t="str">
            <v>A0010000NB000</v>
          </cell>
          <cell r="I245" t="str">
            <v>071729S14</v>
          </cell>
          <cell r="J245" t="str">
            <v>14</v>
          </cell>
          <cell r="K245"/>
          <cell r="L245" t="str">
            <v>ok</v>
          </cell>
          <cell r="M245"/>
          <cell r="N245" t="str">
            <v>ok</v>
          </cell>
          <cell r="O245"/>
          <cell r="P245"/>
          <cell r="Q245">
            <v>43853</v>
          </cell>
          <cell r="R245">
            <v>9</v>
          </cell>
          <cell r="S245">
            <v>1</v>
          </cell>
          <cell r="T245">
            <v>9</v>
          </cell>
          <cell r="U245">
            <v>1</v>
          </cell>
        </row>
        <row r="246">
          <cell r="D246" t="str">
            <v>071729S</v>
          </cell>
          <cell r="E246">
            <v>9</v>
          </cell>
          <cell r="F246">
            <v>26</v>
          </cell>
          <cell r="G246">
            <v>36941</v>
          </cell>
          <cell r="H246" t="str">
            <v>A0010000NB000</v>
          </cell>
          <cell r="I246" t="str">
            <v>071729S15</v>
          </cell>
          <cell r="J246" t="str">
            <v>15</v>
          </cell>
          <cell r="K246"/>
          <cell r="L246" t="str">
            <v>ok</v>
          </cell>
          <cell r="M246"/>
          <cell r="N246" t="str">
            <v>ok</v>
          </cell>
          <cell r="O246"/>
          <cell r="P246"/>
          <cell r="Q246">
            <v>43853</v>
          </cell>
          <cell r="R246">
            <v>9</v>
          </cell>
          <cell r="S246">
            <v>1</v>
          </cell>
          <cell r="T246">
            <v>9</v>
          </cell>
          <cell r="U246">
            <v>1</v>
          </cell>
        </row>
        <row r="247">
          <cell r="D247" t="str">
            <v/>
          </cell>
          <cell r="E247" t="str">
            <v/>
          </cell>
          <cell r="F247"/>
          <cell r="G247" t="str">
            <v/>
          </cell>
          <cell r="H247"/>
          <cell r="I247" t="str">
            <v/>
          </cell>
          <cell r="J247"/>
          <cell r="K247"/>
          <cell r="L247"/>
          <cell r="M247"/>
          <cell r="N247"/>
          <cell r="O247"/>
          <cell r="P247"/>
          <cell r="Q247"/>
          <cell r="R247">
            <v>0</v>
          </cell>
          <cell r="S247" t="str">
            <v/>
          </cell>
          <cell r="T247">
            <v>0</v>
          </cell>
          <cell r="U247" t="str">
            <v/>
          </cell>
        </row>
        <row r="248">
          <cell r="D248" t="str">
            <v>003538S</v>
          </cell>
          <cell r="E248">
            <v>11</v>
          </cell>
          <cell r="F248">
            <v>23</v>
          </cell>
          <cell r="G248">
            <v>49816</v>
          </cell>
          <cell r="H248" t="str">
            <v>A0010000NB000</v>
          </cell>
          <cell r="I248" t="str">
            <v>003538S01</v>
          </cell>
          <cell r="J248" t="str">
            <v>01</v>
          </cell>
          <cell r="K248"/>
          <cell r="L248" t="str">
            <v>ok</v>
          </cell>
          <cell r="M248"/>
          <cell r="N248" t="str">
            <v>ok</v>
          </cell>
          <cell r="O248"/>
          <cell r="P248"/>
          <cell r="Q248">
            <v>43843</v>
          </cell>
          <cell r="R248">
            <v>11</v>
          </cell>
          <cell r="S248">
            <v>1</v>
          </cell>
          <cell r="T248">
            <v>11</v>
          </cell>
          <cell r="U248">
            <v>1</v>
          </cell>
        </row>
        <row r="249">
          <cell r="D249" t="str">
            <v>003538S</v>
          </cell>
          <cell r="E249">
            <v>11</v>
          </cell>
          <cell r="F249">
            <v>23</v>
          </cell>
          <cell r="G249">
            <v>49816</v>
          </cell>
          <cell r="H249" t="str">
            <v>A0010000NB000</v>
          </cell>
          <cell r="I249" t="str">
            <v>003538S03</v>
          </cell>
          <cell r="J249" t="str">
            <v>03</v>
          </cell>
          <cell r="K249"/>
          <cell r="L249" t="str">
            <v>ok</v>
          </cell>
          <cell r="M249"/>
          <cell r="N249" t="str">
            <v>ok</v>
          </cell>
          <cell r="O249"/>
          <cell r="P249"/>
          <cell r="Q249">
            <v>43843</v>
          </cell>
          <cell r="R249">
            <v>11</v>
          </cell>
          <cell r="S249">
            <v>1</v>
          </cell>
          <cell r="T249">
            <v>11</v>
          </cell>
          <cell r="U249">
            <v>1</v>
          </cell>
        </row>
        <row r="250">
          <cell r="D250" t="str">
            <v>003538S</v>
          </cell>
          <cell r="E250">
            <v>11</v>
          </cell>
          <cell r="F250">
            <v>23</v>
          </cell>
          <cell r="G250">
            <v>49816</v>
          </cell>
          <cell r="H250" t="str">
            <v>A0010000NB000</v>
          </cell>
          <cell r="I250" t="str">
            <v>003538S04</v>
          </cell>
          <cell r="J250" t="str">
            <v>04</v>
          </cell>
          <cell r="K250"/>
          <cell r="L250" t="str">
            <v>ok</v>
          </cell>
          <cell r="M250"/>
          <cell r="N250" t="str">
            <v>ok</v>
          </cell>
          <cell r="O250"/>
          <cell r="P250"/>
          <cell r="Q250">
            <v>43843</v>
          </cell>
          <cell r="R250">
            <v>11</v>
          </cell>
          <cell r="S250">
            <v>1</v>
          </cell>
          <cell r="T250">
            <v>11</v>
          </cell>
          <cell r="U250">
            <v>1</v>
          </cell>
        </row>
        <row r="251">
          <cell r="D251" t="str">
            <v>003538S</v>
          </cell>
          <cell r="E251">
            <v>11</v>
          </cell>
          <cell r="F251">
            <v>23</v>
          </cell>
          <cell r="G251">
            <v>49816</v>
          </cell>
          <cell r="H251" t="str">
            <v>A0010000NB000</v>
          </cell>
          <cell r="I251" t="str">
            <v>003538S05</v>
          </cell>
          <cell r="J251" t="str">
            <v>05</v>
          </cell>
          <cell r="K251"/>
          <cell r="L251" t="str">
            <v>ok</v>
          </cell>
          <cell r="M251"/>
          <cell r="N251" t="str">
            <v>ok</v>
          </cell>
          <cell r="O251"/>
          <cell r="P251"/>
          <cell r="Q251">
            <v>43843</v>
          </cell>
          <cell r="R251">
            <v>11</v>
          </cell>
          <cell r="S251">
            <v>1</v>
          </cell>
          <cell r="T251">
            <v>11</v>
          </cell>
          <cell r="U251">
            <v>1</v>
          </cell>
        </row>
        <row r="252">
          <cell r="D252" t="str">
            <v>003538S</v>
          </cell>
          <cell r="E252">
            <v>11</v>
          </cell>
          <cell r="F252">
            <v>23</v>
          </cell>
          <cell r="G252">
            <v>49816</v>
          </cell>
          <cell r="H252" t="str">
            <v>A0010000NB000</v>
          </cell>
          <cell r="I252" t="str">
            <v>003538S06</v>
          </cell>
          <cell r="J252" t="str">
            <v>06</v>
          </cell>
          <cell r="K252"/>
          <cell r="L252" t="str">
            <v>ok</v>
          </cell>
          <cell r="M252"/>
          <cell r="N252" t="str">
            <v>ok</v>
          </cell>
          <cell r="O252"/>
          <cell r="P252"/>
          <cell r="Q252">
            <v>43843</v>
          </cell>
          <cell r="R252">
            <v>11</v>
          </cell>
          <cell r="S252">
            <v>1</v>
          </cell>
          <cell r="T252">
            <v>11</v>
          </cell>
          <cell r="U252">
            <v>1</v>
          </cell>
        </row>
        <row r="253">
          <cell r="D253" t="str">
            <v>003538S</v>
          </cell>
          <cell r="E253">
            <v>11</v>
          </cell>
          <cell r="F253">
            <v>23</v>
          </cell>
          <cell r="G253">
            <v>49816</v>
          </cell>
          <cell r="H253" t="str">
            <v>A0010000NB000</v>
          </cell>
          <cell r="I253" t="str">
            <v>003538S07</v>
          </cell>
          <cell r="J253" t="str">
            <v>07</v>
          </cell>
          <cell r="K253"/>
          <cell r="L253" t="str">
            <v>ok</v>
          </cell>
          <cell r="M253"/>
          <cell r="N253" t="str">
            <v>ok</v>
          </cell>
          <cell r="O253"/>
          <cell r="P253"/>
          <cell r="Q253">
            <v>43843</v>
          </cell>
          <cell r="R253">
            <v>11</v>
          </cell>
          <cell r="S253">
            <v>1</v>
          </cell>
          <cell r="T253">
            <v>11</v>
          </cell>
          <cell r="U253">
            <v>1</v>
          </cell>
        </row>
        <row r="254">
          <cell r="D254" t="str">
            <v>003538S</v>
          </cell>
          <cell r="E254">
            <v>11</v>
          </cell>
          <cell r="F254">
            <v>23</v>
          </cell>
          <cell r="G254">
            <v>49816</v>
          </cell>
          <cell r="H254" t="str">
            <v>A0010000NB000</v>
          </cell>
          <cell r="I254" t="str">
            <v>003538S08</v>
          </cell>
          <cell r="J254" t="str">
            <v>08</v>
          </cell>
          <cell r="K254"/>
          <cell r="L254" t="str">
            <v>ok</v>
          </cell>
          <cell r="M254"/>
          <cell r="N254" t="str">
            <v>ok</v>
          </cell>
          <cell r="O254"/>
          <cell r="P254"/>
          <cell r="Q254">
            <v>43843</v>
          </cell>
          <cell r="R254">
            <v>11</v>
          </cell>
          <cell r="S254">
            <v>1</v>
          </cell>
          <cell r="T254">
            <v>11</v>
          </cell>
          <cell r="U254">
            <v>1</v>
          </cell>
        </row>
        <row r="255">
          <cell r="D255" t="str">
            <v>003538S</v>
          </cell>
          <cell r="E255">
            <v>11</v>
          </cell>
          <cell r="F255">
            <v>23</v>
          </cell>
          <cell r="G255">
            <v>49816</v>
          </cell>
          <cell r="H255" t="str">
            <v>A0010000NB000</v>
          </cell>
          <cell r="I255" t="str">
            <v>003538S09</v>
          </cell>
          <cell r="J255" t="str">
            <v>09</v>
          </cell>
          <cell r="K255"/>
          <cell r="L255" t="str">
            <v>ok</v>
          </cell>
          <cell r="M255"/>
          <cell r="N255" t="str">
            <v>ok</v>
          </cell>
          <cell r="O255"/>
          <cell r="P255"/>
          <cell r="Q255"/>
          <cell r="R255">
            <v>11</v>
          </cell>
          <cell r="S255">
            <v>1</v>
          </cell>
          <cell r="T255">
            <v>11</v>
          </cell>
          <cell r="U255">
            <v>1</v>
          </cell>
        </row>
        <row r="256">
          <cell r="D256" t="str">
            <v>003538S</v>
          </cell>
          <cell r="E256">
            <v>11</v>
          </cell>
          <cell r="F256">
            <v>23</v>
          </cell>
          <cell r="G256">
            <v>49816</v>
          </cell>
          <cell r="H256" t="str">
            <v>A0010000NB000</v>
          </cell>
          <cell r="I256" t="str">
            <v>003538S10</v>
          </cell>
          <cell r="J256" t="str">
            <v>10</v>
          </cell>
          <cell r="K256"/>
          <cell r="L256" t="str">
            <v>ok</v>
          </cell>
          <cell r="M256"/>
          <cell r="N256" t="str">
            <v>ok</v>
          </cell>
          <cell r="O256"/>
          <cell r="P256"/>
          <cell r="Q256">
            <v>43843</v>
          </cell>
          <cell r="R256">
            <v>11</v>
          </cell>
          <cell r="S256">
            <v>1</v>
          </cell>
          <cell r="T256">
            <v>11</v>
          </cell>
          <cell r="U256">
            <v>1</v>
          </cell>
        </row>
        <row r="257">
          <cell r="D257" t="str">
            <v>003538S</v>
          </cell>
          <cell r="E257">
            <v>11</v>
          </cell>
          <cell r="F257">
            <v>23</v>
          </cell>
          <cell r="G257">
            <v>49816</v>
          </cell>
          <cell r="H257" t="str">
            <v>A0010000NB000</v>
          </cell>
          <cell r="I257" t="str">
            <v>003538S11</v>
          </cell>
          <cell r="J257" t="str">
            <v>11</v>
          </cell>
          <cell r="K257"/>
          <cell r="L257" t="str">
            <v>ok</v>
          </cell>
          <cell r="M257"/>
          <cell r="N257" t="str">
            <v>ok</v>
          </cell>
          <cell r="O257"/>
          <cell r="P257"/>
          <cell r="Q257">
            <v>43843</v>
          </cell>
          <cell r="R257">
            <v>11</v>
          </cell>
          <cell r="S257">
            <v>1</v>
          </cell>
          <cell r="T257">
            <v>11</v>
          </cell>
          <cell r="U257">
            <v>1</v>
          </cell>
        </row>
        <row r="258">
          <cell r="D258" t="str">
            <v>003538S</v>
          </cell>
          <cell r="E258">
            <v>11</v>
          </cell>
          <cell r="F258">
            <v>21</v>
          </cell>
          <cell r="G258">
            <v>49816</v>
          </cell>
          <cell r="H258" t="str">
            <v>A0010000NB000</v>
          </cell>
          <cell r="I258" t="str">
            <v>003538S14</v>
          </cell>
          <cell r="J258" t="str">
            <v>14</v>
          </cell>
          <cell r="K258"/>
          <cell r="L258" t="str">
            <v>ok</v>
          </cell>
          <cell r="M258"/>
          <cell r="N258" t="str">
            <v>ok</v>
          </cell>
          <cell r="O258"/>
          <cell r="P258"/>
          <cell r="Q258">
            <v>43843</v>
          </cell>
          <cell r="R258">
            <v>11</v>
          </cell>
          <cell r="S258">
            <v>1</v>
          </cell>
          <cell r="T258">
            <v>11</v>
          </cell>
          <cell r="U258">
            <v>1</v>
          </cell>
        </row>
        <row r="259">
          <cell r="D259" t="str">
            <v/>
          </cell>
          <cell r="E259" t="str">
            <v/>
          </cell>
          <cell r="F259"/>
          <cell r="G259" t="str">
            <v/>
          </cell>
          <cell r="H259"/>
          <cell r="I259"/>
          <cell r="J259"/>
          <cell r="K259"/>
          <cell r="L259"/>
          <cell r="M259"/>
          <cell r="N259"/>
          <cell r="O259"/>
          <cell r="P259"/>
          <cell r="Q259"/>
          <cell r="R259">
            <v>0</v>
          </cell>
          <cell r="S259" t="str">
            <v/>
          </cell>
          <cell r="T259">
            <v>0</v>
          </cell>
          <cell r="U259" t="str">
            <v/>
          </cell>
        </row>
        <row r="260">
          <cell r="D260" t="str">
            <v>003560S</v>
          </cell>
          <cell r="E260">
            <v>10</v>
          </cell>
          <cell r="F260">
            <v>28</v>
          </cell>
          <cell r="G260">
            <v>49897</v>
          </cell>
          <cell r="H260" t="str">
            <v>A0010000NB000</v>
          </cell>
          <cell r="I260" t="str">
            <v>003560S01</v>
          </cell>
          <cell r="J260" t="str">
            <v>01</v>
          </cell>
          <cell r="K260"/>
          <cell r="L260" t="str">
            <v>ok</v>
          </cell>
          <cell r="M260"/>
          <cell r="N260" t="str">
            <v>ok</v>
          </cell>
          <cell r="O260"/>
          <cell r="P260"/>
          <cell r="Q260">
            <v>43845</v>
          </cell>
          <cell r="R260">
            <v>10</v>
          </cell>
          <cell r="S260">
            <v>1</v>
          </cell>
          <cell r="T260">
            <v>10</v>
          </cell>
          <cell r="U260">
            <v>1</v>
          </cell>
        </row>
        <row r="261">
          <cell r="D261" t="str">
            <v>003560S</v>
          </cell>
          <cell r="E261">
            <v>10</v>
          </cell>
          <cell r="F261">
            <v>28</v>
          </cell>
          <cell r="G261">
            <v>49897</v>
          </cell>
          <cell r="H261" t="str">
            <v>A0010000NB000</v>
          </cell>
          <cell r="I261" t="str">
            <v>003560S02</v>
          </cell>
          <cell r="J261" t="str">
            <v>02</v>
          </cell>
          <cell r="K261"/>
          <cell r="L261" t="str">
            <v>ok</v>
          </cell>
          <cell r="M261"/>
          <cell r="N261" t="str">
            <v>ok</v>
          </cell>
          <cell r="O261"/>
          <cell r="P261"/>
          <cell r="Q261">
            <v>43845</v>
          </cell>
          <cell r="R261">
            <v>10</v>
          </cell>
          <cell r="S261">
            <v>1</v>
          </cell>
          <cell r="T261">
            <v>10</v>
          </cell>
          <cell r="U261">
            <v>1</v>
          </cell>
        </row>
        <row r="262">
          <cell r="D262" t="str">
            <v>003560S</v>
          </cell>
          <cell r="E262">
            <v>10</v>
          </cell>
          <cell r="F262">
            <v>28</v>
          </cell>
          <cell r="G262">
            <v>49897</v>
          </cell>
          <cell r="H262" t="str">
            <v>A0010000NB000</v>
          </cell>
          <cell r="I262" t="str">
            <v>003560S03</v>
          </cell>
          <cell r="J262" t="str">
            <v>03</v>
          </cell>
          <cell r="K262"/>
          <cell r="L262" t="str">
            <v>ok</v>
          </cell>
          <cell r="M262"/>
          <cell r="N262" t="str">
            <v>ok</v>
          </cell>
          <cell r="O262"/>
          <cell r="P262"/>
          <cell r="Q262">
            <v>43845</v>
          </cell>
          <cell r="R262">
            <v>10</v>
          </cell>
          <cell r="S262">
            <v>1</v>
          </cell>
          <cell r="T262">
            <v>10</v>
          </cell>
          <cell r="U262">
            <v>1</v>
          </cell>
        </row>
        <row r="263">
          <cell r="D263" t="str">
            <v>003560S</v>
          </cell>
          <cell r="E263">
            <v>10</v>
          </cell>
          <cell r="F263">
            <v>27</v>
          </cell>
          <cell r="G263">
            <v>49897</v>
          </cell>
          <cell r="H263" t="str">
            <v>A0010000NB000</v>
          </cell>
          <cell r="I263" t="str">
            <v>003560S04</v>
          </cell>
          <cell r="J263" t="str">
            <v>04</v>
          </cell>
          <cell r="K263"/>
          <cell r="L263" t="str">
            <v>ok</v>
          </cell>
          <cell r="M263"/>
          <cell r="N263" t="str">
            <v>ok</v>
          </cell>
          <cell r="O263"/>
          <cell r="P263"/>
          <cell r="Q263">
            <v>43845</v>
          </cell>
          <cell r="R263">
            <v>10</v>
          </cell>
          <cell r="S263">
            <v>1</v>
          </cell>
          <cell r="T263">
            <v>10</v>
          </cell>
          <cell r="U263">
            <v>1</v>
          </cell>
        </row>
        <row r="264">
          <cell r="D264" t="str">
            <v>003560S</v>
          </cell>
          <cell r="E264">
            <v>10</v>
          </cell>
          <cell r="F264">
            <v>28</v>
          </cell>
          <cell r="G264">
            <v>49897</v>
          </cell>
          <cell r="H264" t="str">
            <v>A0010000NB000</v>
          </cell>
          <cell r="I264" t="str">
            <v>003560S05</v>
          </cell>
          <cell r="J264" t="str">
            <v>05</v>
          </cell>
          <cell r="K264"/>
          <cell r="L264" t="str">
            <v>ok</v>
          </cell>
          <cell r="M264"/>
          <cell r="N264" t="str">
            <v>ok</v>
          </cell>
          <cell r="O264"/>
          <cell r="P264"/>
          <cell r="Q264">
            <v>43845</v>
          </cell>
          <cell r="R264">
            <v>10</v>
          </cell>
          <cell r="S264">
            <v>1</v>
          </cell>
          <cell r="T264">
            <v>10</v>
          </cell>
          <cell r="U264">
            <v>1</v>
          </cell>
        </row>
        <row r="265">
          <cell r="D265" t="str">
            <v>003560S</v>
          </cell>
          <cell r="E265">
            <v>10</v>
          </cell>
          <cell r="F265">
            <v>28</v>
          </cell>
          <cell r="G265">
            <v>49897</v>
          </cell>
          <cell r="H265" t="str">
            <v>A0010000NB000</v>
          </cell>
          <cell r="I265" t="str">
            <v>003560S06</v>
          </cell>
          <cell r="J265" t="str">
            <v>06</v>
          </cell>
          <cell r="K265"/>
          <cell r="L265" t="str">
            <v>ok</v>
          </cell>
          <cell r="M265"/>
          <cell r="N265" t="str">
            <v>ok</v>
          </cell>
          <cell r="O265"/>
          <cell r="P265"/>
          <cell r="Q265">
            <v>43845</v>
          </cell>
          <cell r="R265">
            <v>10</v>
          </cell>
          <cell r="S265">
            <v>1</v>
          </cell>
          <cell r="T265">
            <v>10</v>
          </cell>
          <cell r="U265">
            <v>1</v>
          </cell>
        </row>
        <row r="266">
          <cell r="D266" t="str">
            <v>003560S</v>
          </cell>
          <cell r="E266">
            <v>10</v>
          </cell>
          <cell r="F266">
            <v>28</v>
          </cell>
          <cell r="G266">
            <v>49897</v>
          </cell>
          <cell r="H266" t="str">
            <v>A0010000NB000</v>
          </cell>
          <cell r="I266" t="str">
            <v>003560S08</v>
          </cell>
          <cell r="J266" t="str">
            <v>08</v>
          </cell>
          <cell r="K266"/>
          <cell r="L266" t="str">
            <v>ok</v>
          </cell>
          <cell r="M266"/>
          <cell r="N266" t="str">
            <v>ok</v>
          </cell>
          <cell r="O266"/>
          <cell r="P266"/>
          <cell r="Q266">
            <v>43845</v>
          </cell>
          <cell r="R266">
            <v>10</v>
          </cell>
          <cell r="S266">
            <v>1</v>
          </cell>
          <cell r="T266">
            <v>10</v>
          </cell>
          <cell r="U266">
            <v>1</v>
          </cell>
        </row>
        <row r="267">
          <cell r="D267" t="str">
            <v>003560S</v>
          </cell>
          <cell r="E267">
            <v>10</v>
          </cell>
          <cell r="F267">
            <v>28</v>
          </cell>
          <cell r="G267">
            <v>49897</v>
          </cell>
          <cell r="H267" t="str">
            <v>A0010000NB000</v>
          </cell>
          <cell r="I267" t="str">
            <v>003560S10</v>
          </cell>
          <cell r="J267" t="str">
            <v>10</v>
          </cell>
          <cell r="K267"/>
          <cell r="L267" t="str">
            <v>ok</v>
          </cell>
          <cell r="M267"/>
          <cell r="N267" t="str">
            <v>ok</v>
          </cell>
          <cell r="O267"/>
          <cell r="P267"/>
          <cell r="Q267">
            <v>43845</v>
          </cell>
          <cell r="R267">
            <v>10</v>
          </cell>
          <cell r="S267">
            <v>1</v>
          </cell>
          <cell r="T267">
            <v>10</v>
          </cell>
          <cell r="U267">
            <v>1</v>
          </cell>
        </row>
        <row r="268">
          <cell r="D268" t="str">
            <v>003560S</v>
          </cell>
          <cell r="E268">
            <v>10</v>
          </cell>
          <cell r="F268">
            <v>28</v>
          </cell>
          <cell r="G268">
            <v>49897</v>
          </cell>
          <cell r="H268" t="str">
            <v>A0010000NB000</v>
          </cell>
          <cell r="I268" t="str">
            <v>003560S12</v>
          </cell>
          <cell r="J268" t="str">
            <v>12</v>
          </cell>
          <cell r="K268"/>
          <cell r="L268" t="str">
            <v>ok</v>
          </cell>
          <cell r="M268"/>
          <cell r="N268" t="str">
            <v>ok</v>
          </cell>
          <cell r="O268"/>
          <cell r="P268"/>
          <cell r="Q268">
            <v>43889</v>
          </cell>
          <cell r="R268">
            <v>10</v>
          </cell>
          <cell r="S268">
            <v>1</v>
          </cell>
          <cell r="T268">
            <v>10</v>
          </cell>
          <cell r="U268">
            <v>1</v>
          </cell>
        </row>
        <row r="269">
          <cell r="D269" t="str">
            <v>003560S</v>
          </cell>
          <cell r="E269">
            <v>10</v>
          </cell>
          <cell r="F269">
            <v>28</v>
          </cell>
          <cell r="G269">
            <v>49897</v>
          </cell>
          <cell r="H269" t="str">
            <v>A0010000NB000</v>
          </cell>
          <cell r="I269" t="str">
            <v>003560S13</v>
          </cell>
          <cell r="J269" t="str">
            <v>13</v>
          </cell>
          <cell r="K269"/>
          <cell r="L269" t="str">
            <v>ok</v>
          </cell>
          <cell r="M269"/>
          <cell r="N269" t="str">
            <v>ok</v>
          </cell>
          <cell r="O269"/>
          <cell r="P269"/>
          <cell r="Q269">
            <v>43845</v>
          </cell>
          <cell r="R269">
            <v>10</v>
          </cell>
          <cell r="S269">
            <v>1</v>
          </cell>
          <cell r="T269">
            <v>10</v>
          </cell>
          <cell r="U269">
            <v>1</v>
          </cell>
        </row>
        <row r="270">
          <cell r="D270" t="str">
            <v>003536S</v>
          </cell>
          <cell r="E270">
            <v>10</v>
          </cell>
          <cell r="F270">
            <v>33</v>
          </cell>
          <cell r="G270">
            <v>49813</v>
          </cell>
          <cell r="H270" t="str">
            <v>A001000NB000</v>
          </cell>
          <cell r="I270" t="str">
            <v>003536S01</v>
          </cell>
          <cell r="J270" t="str">
            <v>01</v>
          </cell>
          <cell r="K270"/>
          <cell r="L270" t="str">
            <v>ok</v>
          </cell>
          <cell r="M270"/>
          <cell r="N270" t="str">
            <v>ok</v>
          </cell>
          <cell r="O270"/>
          <cell r="P270"/>
          <cell r="Q270">
            <v>43845</v>
          </cell>
          <cell r="R270">
            <v>10</v>
          </cell>
          <cell r="S270">
            <v>1</v>
          </cell>
          <cell r="T270">
            <v>10</v>
          </cell>
          <cell r="U270">
            <v>1</v>
          </cell>
        </row>
        <row r="271">
          <cell r="D271" t="str">
            <v>003536S</v>
          </cell>
          <cell r="E271">
            <v>10</v>
          </cell>
          <cell r="F271">
            <v>33</v>
          </cell>
          <cell r="G271">
            <v>49813</v>
          </cell>
          <cell r="H271" t="str">
            <v>A001000NB000</v>
          </cell>
          <cell r="I271" t="str">
            <v>003536S02</v>
          </cell>
          <cell r="J271" t="str">
            <v>02</v>
          </cell>
          <cell r="K271"/>
          <cell r="L271" t="str">
            <v>ok</v>
          </cell>
          <cell r="M271"/>
          <cell r="N271" t="str">
            <v>ok</v>
          </cell>
          <cell r="O271"/>
          <cell r="P271"/>
          <cell r="Q271">
            <v>43845</v>
          </cell>
          <cell r="R271">
            <v>10</v>
          </cell>
          <cell r="S271">
            <v>1</v>
          </cell>
          <cell r="T271">
            <v>10</v>
          </cell>
          <cell r="U271">
            <v>1</v>
          </cell>
        </row>
        <row r="272">
          <cell r="D272" t="str">
            <v>003536S</v>
          </cell>
          <cell r="E272">
            <v>10</v>
          </cell>
          <cell r="F272">
            <v>33</v>
          </cell>
          <cell r="G272">
            <v>49813</v>
          </cell>
          <cell r="H272" t="str">
            <v>A001000NB000</v>
          </cell>
          <cell r="I272" t="str">
            <v>003536S03</v>
          </cell>
          <cell r="J272" t="str">
            <v>03</v>
          </cell>
          <cell r="K272"/>
          <cell r="L272" t="str">
            <v>ok</v>
          </cell>
          <cell r="M272"/>
          <cell r="N272" t="str">
            <v>ok</v>
          </cell>
          <cell r="O272"/>
          <cell r="P272"/>
          <cell r="Q272">
            <v>43845</v>
          </cell>
          <cell r="R272">
            <v>10</v>
          </cell>
          <cell r="S272">
            <v>1</v>
          </cell>
          <cell r="T272">
            <v>10</v>
          </cell>
          <cell r="U272">
            <v>1</v>
          </cell>
        </row>
        <row r="273">
          <cell r="D273" t="str">
            <v>003536S</v>
          </cell>
          <cell r="E273">
            <v>10</v>
          </cell>
          <cell r="F273">
            <v>33</v>
          </cell>
          <cell r="G273">
            <v>49813</v>
          </cell>
          <cell r="H273" t="str">
            <v>A001000NB000</v>
          </cell>
          <cell r="I273" t="str">
            <v>003536S04</v>
          </cell>
          <cell r="J273" t="str">
            <v>04</v>
          </cell>
          <cell r="K273"/>
          <cell r="L273" t="str">
            <v>ok</v>
          </cell>
          <cell r="M273"/>
          <cell r="N273" t="str">
            <v>ok</v>
          </cell>
          <cell r="O273"/>
          <cell r="P273"/>
          <cell r="Q273">
            <v>43845</v>
          </cell>
          <cell r="R273">
            <v>10</v>
          </cell>
          <cell r="S273">
            <v>1</v>
          </cell>
          <cell r="T273">
            <v>10</v>
          </cell>
          <cell r="U273">
            <v>1</v>
          </cell>
        </row>
        <row r="274">
          <cell r="D274" t="str">
            <v>003536S</v>
          </cell>
          <cell r="E274">
            <v>10</v>
          </cell>
          <cell r="F274">
            <v>33</v>
          </cell>
          <cell r="G274">
            <v>49813</v>
          </cell>
          <cell r="H274" t="str">
            <v>A001000NB000</v>
          </cell>
          <cell r="I274" t="str">
            <v>003536S05</v>
          </cell>
          <cell r="J274" t="str">
            <v>05</v>
          </cell>
          <cell r="K274"/>
          <cell r="L274" t="str">
            <v>ok</v>
          </cell>
          <cell r="M274"/>
          <cell r="N274" t="str">
            <v>ok</v>
          </cell>
          <cell r="O274"/>
          <cell r="P274"/>
          <cell r="Q274">
            <v>43845</v>
          </cell>
          <cell r="R274">
            <v>10</v>
          </cell>
          <cell r="S274">
            <v>1</v>
          </cell>
          <cell r="T274">
            <v>10</v>
          </cell>
          <cell r="U274">
            <v>1</v>
          </cell>
        </row>
        <row r="275">
          <cell r="D275" t="str">
            <v>003536S</v>
          </cell>
          <cell r="E275">
            <v>10</v>
          </cell>
          <cell r="F275">
            <v>33</v>
          </cell>
          <cell r="G275">
            <v>49813</v>
          </cell>
          <cell r="H275" t="str">
            <v>A001000NB000</v>
          </cell>
          <cell r="I275" t="str">
            <v>003536S06</v>
          </cell>
          <cell r="J275" t="str">
            <v>06</v>
          </cell>
          <cell r="K275"/>
          <cell r="L275" t="str">
            <v>ok</v>
          </cell>
          <cell r="M275" t="str">
            <v>50m</v>
          </cell>
          <cell r="N275" t="str">
            <v>ok</v>
          </cell>
          <cell r="O275"/>
          <cell r="P275" t="str">
            <v>valide le 21/01</v>
          </cell>
          <cell r="Q275">
            <v>43853</v>
          </cell>
          <cell r="R275">
            <v>10</v>
          </cell>
          <cell r="S275">
            <v>1</v>
          </cell>
          <cell r="T275">
            <v>10</v>
          </cell>
          <cell r="U275">
            <v>1</v>
          </cell>
        </row>
        <row r="276">
          <cell r="D276" t="str">
            <v>003536S</v>
          </cell>
          <cell r="E276">
            <v>10</v>
          </cell>
          <cell r="F276">
            <v>33</v>
          </cell>
          <cell r="G276">
            <v>49813</v>
          </cell>
          <cell r="H276" t="str">
            <v>A001000NB000</v>
          </cell>
          <cell r="I276" t="str">
            <v>003536S07</v>
          </cell>
          <cell r="J276" t="str">
            <v>07</v>
          </cell>
          <cell r="K276"/>
          <cell r="L276" t="str">
            <v>ok</v>
          </cell>
          <cell r="M276"/>
          <cell r="N276" t="str">
            <v>ok</v>
          </cell>
          <cell r="O276"/>
          <cell r="P276"/>
          <cell r="Q276">
            <v>43845</v>
          </cell>
          <cell r="R276">
            <v>10</v>
          </cell>
          <cell r="S276">
            <v>1</v>
          </cell>
          <cell r="T276">
            <v>10</v>
          </cell>
          <cell r="U276">
            <v>1</v>
          </cell>
        </row>
        <row r="277">
          <cell r="D277" t="str">
            <v>003536S</v>
          </cell>
          <cell r="E277">
            <v>10</v>
          </cell>
          <cell r="F277">
            <v>33</v>
          </cell>
          <cell r="G277">
            <v>49813</v>
          </cell>
          <cell r="H277" t="str">
            <v>A001000NB000</v>
          </cell>
          <cell r="I277" t="str">
            <v>003536S11</v>
          </cell>
          <cell r="J277" t="str">
            <v>11</v>
          </cell>
          <cell r="K277"/>
          <cell r="L277" t="str">
            <v>ok</v>
          </cell>
          <cell r="M277" t="str">
            <v>50m</v>
          </cell>
          <cell r="N277" t="str">
            <v>ok</v>
          </cell>
          <cell r="O277"/>
          <cell r="P277" t="str">
            <v>valide le 21/01</v>
          </cell>
          <cell r="Q277">
            <v>43853</v>
          </cell>
          <cell r="R277">
            <v>10</v>
          </cell>
          <cell r="S277">
            <v>1</v>
          </cell>
          <cell r="T277">
            <v>10</v>
          </cell>
          <cell r="U277">
            <v>1</v>
          </cell>
        </row>
        <row r="278">
          <cell r="D278" t="str">
            <v>003536S</v>
          </cell>
          <cell r="E278">
            <v>10</v>
          </cell>
          <cell r="F278">
            <v>28</v>
          </cell>
          <cell r="G278">
            <v>49813</v>
          </cell>
          <cell r="H278" t="str">
            <v>A001000NB000</v>
          </cell>
          <cell r="I278" t="str">
            <v>003536S12</v>
          </cell>
          <cell r="J278" t="str">
            <v>12</v>
          </cell>
          <cell r="K278"/>
          <cell r="L278" t="str">
            <v>ok</v>
          </cell>
          <cell r="M278"/>
          <cell r="N278" t="str">
            <v>ok</v>
          </cell>
          <cell r="O278"/>
          <cell r="P278"/>
          <cell r="Q278">
            <v>43845</v>
          </cell>
          <cell r="R278">
            <v>10</v>
          </cell>
          <cell r="S278">
            <v>1</v>
          </cell>
          <cell r="T278">
            <v>10</v>
          </cell>
          <cell r="U278">
            <v>1</v>
          </cell>
        </row>
        <row r="279">
          <cell r="D279" t="str">
            <v>003536S</v>
          </cell>
          <cell r="E279">
            <v>10</v>
          </cell>
          <cell r="F279">
            <v>28</v>
          </cell>
          <cell r="G279">
            <v>49813</v>
          </cell>
          <cell r="H279" t="str">
            <v>A001000NB000</v>
          </cell>
          <cell r="I279" t="str">
            <v>003536S14</v>
          </cell>
          <cell r="J279" t="str">
            <v>14</v>
          </cell>
          <cell r="K279"/>
          <cell r="L279" t="str">
            <v>ok</v>
          </cell>
          <cell r="M279" t="str">
            <v>50m</v>
          </cell>
          <cell r="N279" t="str">
            <v>ok</v>
          </cell>
          <cell r="O279"/>
          <cell r="P279" t="str">
            <v>valide le 21/01</v>
          </cell>
          <cell r="Q279">
            <v>43853</v>
          </cell>
          <cell r="R279">
            <v>10</v>
          </cell>
          <cell r="S279">
            <v>1</v>
          </cell>
          <cell r="T279">
            <v>10</v>
          </cell>
          <cell r="U279">
            <v>1</v>
          </cell>
        </row>
        <row r="280">
          <cell r="D280" t="str">
            <v>003521S</v>
          </cell>
          <cell r="E280">
            <v>9</v>
          </cell>
          <cell r="F280">
            <v>21</v>
          </cell>
          <cell r="G280">
            <v>49821</v>
          </cell>
          <cell r="H280" t="str">
            <v>A001000NB000</v>
          </cell>
          <cell r="I280" t="str">
            <v>003521S05</v>
          </cell>
          <cell r="J280" t="str">
            <v>05</v>
          </cell>
          <cell r="K280"/>
          <cell r="L280" t="str">
            <v>ok</v>
          </cell>
          <cell r="M280" t="str">
            <v>20 mts</v>
          </cell>
          <cell r="N280"/>
          <cell r="O280"/>
          <cell r="P280"/>
          <cell r="Q280"/>
          <cell r="R280">
            <v>9</v>
          </cell>
          <cell r="S280">
            <v>1</v>
          </cell>
          <cell r="T280">
            <v>0</v>
          </cell>
          <cell r="U280">
            <v>0</v>
          </cell>
        </row>
        <row r="281">
          <cell r="D281" t="str">
            <v>003521S</v>
          </cell>
          <cell r="E281">
            <v>9</v>
          </cell>
          <cell r="F281">
            <v>15</v>
          </cell>
          <cell r="G281">
            <v>49821</v>
          </cell>
          <cell r="H281" t="str">
            <v>A001000NB000</v>
          </cell>
          <cell r="I281" t="str">
            <v>003521S07</v>
          </cell>
          <cell r="J281" t="str">
            <v>07</v>
          </cell>
          <cell r="K281"/>
          <cell r="L281" t="str">
            <v>ok</v>
          </cell>
          <cell r="M281" t="str">
            <v>20 mts</v>
          </cell>
          <cell r="N281"/>
          <cell r="O281"/>
          <cell r="P281"/>
          <cell r="Q281"/>
          <cell r="R281">
            <v>9</v>
          </cell>
          <cell r="S281">
            <v>1</v>
          </cell>
          <cell r="T281">
            <v>0</v>
          </cell>
          <cell r="U281">
            <v>0</v>
          </cell>
        </row>
        <row r="282">
          <cell r="D282" t="str">
            <v>003521S</v>
          </cell>
          <cell r="E282">
            <v>9</v>
          </cell>
          <cell r="F282">
            <v>18</v>
          </cell>
          <cell r="G282">
            <v>49821</v>
          </cell>
          <cell r="H282" t="str">
            <v>A001000NB000</v>
          </cell>
          <cell r="I282" t="str">
            <v>003521S10</v>
          </cell>
          <cell r="J282" t="str">
            <v>10</v>
          </cell>
          <cell r="K282"/>
          <cell r="L282" t="str">
            <v>ok</v>
          </cell>
          <cell r="M282" t="str">
            <v>20 mts</v>
          </cell>
          <cell r="N282"/>
          <cell r="O282"/>
          <cell r="P282"/>
          <cell r="Q282"/>
          <cell r="R282">
            <v>9</v>
          </cell>
          <cell r="S282">
            <v>1</v>
          </cell>
          <cell r="T282">
            <v>0</v>
          </cell>
          <cell r="U282">
            <v>0</v>
          </cell>
        </row>
        <row r="283">
          <cell r="D283" t="str">
            <v>003521S</v>
          </cell>
          <cell r="E283">
            <v>9</v>
          </cell>
          <cell r="F283">
            <v>14</v>
          </cell>
          <cell r="G283">
            <v>49821</v>
          </cell>
          <cell r="H283" t="str">
            <v>A001000NB000</v>
          </cell>
          <cell r="I283" t="str">
            <v>003521S12</v>
          </cell>
          <cell r="J283" t="str">
            <v>12</v>
          </cell>
          <cell r="K283"/>
          <cell r="L283" t="str">
            <v>ok</v>
          </cell>
          <cell r="M283" t="str">
            <v>20 mts</v>
          </cell>
          <cell r="N283"/>
          <cell r="O283"/>
          <cell r="P283"/>
          <cell r="Q283"/>
          <cell r="R283">
            <v>9</v>
          </cell>
          <cell r="S283">
            <v>1</v>
          </cell>
          <cell r="T283">
            <v>0</v>
          </cell>
          <cell r="U283">
            <v>0</v>
          </cell>
        </row>
        <row r="284">
          <cell r="D284" t="str">
            <v>003521S</v>
          </cell>
          <cell r="E284">
            <v>9</v>
          </cell>
          <cell r="F284">
            <v>16</v>
          </cell>
          <cell r="G284">
            <v>49821</v>
          </cell>
          <cell r="H284" t="str">
            <v>A001000NB000</v>
          </cell>
          <cell r="I284" t="str">
            <v>003521S15</v>
          </cell>
          <cell r="J284" t="str">
            <v>15</v>
          </cell>
          <cell r="K284"/>
          <cell r="L284" t="str">
            <v>ok</v>
          </cell>
          <cell r="M284" t="str">
            <v>20 mts</v>
          </cell>
          <cell r="N284"/>
          <cell r="O284"/>
          <cell r="P284"/>
          <cell r="Q284"/>
          <cell r="R284">
            <v>9</v>
          </cell>
          <cell r="S284">
            <v>1</v>
          </cell>
          <cell r="T284">
            <v>0</v>
          </cell>
          <cell r="U284">
            <v>0</v>
          </cell>
        </row>
        <row r="285">
          <cell r="D285" t="str">
            <v>003521S</v>
          </cell>
          <cell r="E285">
            <v>9</v>
          </cell>
          <cell r="F285">
            <v>16</v>
          </cell>
          <cell r="G285">
            <v>49821</v>
          </cell>
          <cell r="H285" t="str">
            <v>A001000NB000</v>
          </cell>
          <cell r="I285" t="str">
            <v>003521S16</v>
          </cell>
          <cell r="J285" t="str">
            <v>16</v>
          </cell>
          <cell r="K285"/>
          <cell r="L285" t="str">
            <v>ok</v>
          </cell>
          <cell r="M285" t="str">
            <v>20 mts</v>
          </cell>
          <cell r="N285"/>
          <cell r="O285"/>
          <cell r="P285"/>
          <cell r="Q285"/>
          <cell r="R285">
            <v>9</v>
          </cell>
          <cell r="S285">
            <v>1</v>
          </cell>
          <cell r="T285">
            <v>0</v>
          </cell>
          <cell r="U285">
            <v>0</v>
          </cell>
        </row>
        <row r="286">
          <cell r="D286" t="str">
            <v>003521S</v>
          </cell>
          <cell r="E286">
            <v>9</v>
          </cell>
          <cell r="F286">
            <v>15</v>
          </cell>
          <cell r="G286">
            <v>49821</v>
          </cell>
          <cell r="H286" t="str">
            <v>A001000NB000</v>
          </cell>
          <cell r="I286" t="str">
            <v>003521S17</v>
          </cell>
          <cell r="J286" t="str">
            <v>17</v>
          </cell>
          <cell r="K286"/>
          <cell r="L286" t="str">
            <v>ok</v>
          </cell>
          <cell r="M286" t="str">
            <v>20 mts</v>
          </cell>
          <cell r="N286"/>
          <cell r="O286"/>
          <cell r="P286"/>
          <cell r="Q286"/>
          <cell r="R286">
            <v>9</v>
          </cell>
          <cell r="S286">
            <v>1</v>
          </cell>
          <cell r="T286">
            <v>0</v>
          </cell>
          <cell r="U286">
            <v>0</v>
          </cell>
        </row>
        <row r="287">
          <cell r="D287" t="str">
            <v>003521S</v>
          </cell>
          <cell r="E287">
            <v>9</v>
          </cell>
          <cell r="F287">
            <v>14</v>
          </cell>
          <cell r="G287">
            <v>49821</v>
          </cell>
          <cell r="H287" t="str">
            <v>A001000NB000</v>
          </cell>
          <cell r="I287" t="str">
            <v>003521S18</v>
          </cell>
          <cell r="J287" t="str">
            <v>18</v>
          </cell>
          <cell r="K287"/>
          <cell r="L287" t="str">
            <v>ok</v>
          </cell>
          <cell r="M287" t="str">
            <v>20 mts</v>
          </cell>
          <cell r="N287"/>
          <cell r="O287"/>
          <cell r="P287"/>
          <cell r="Q287"/>
          <cell r="R287">
            <v>9</v>
          </cell>
          <cell r="S287">
            <v>1</v>
          </cell>
          <cell r="T287">
            <v>0</v>
          </cell>
          <cell r="U287">
            <v>0</v>
          </cell>
        </row>
        <row r="288">
          <cell r="D288" t="str">
            <v>003521S</v>
          </cell>
          <cell r="E288">
            <v>9</v>
          </cell>
          <cell r="F288">
            <v>16</v>
          </cell>
          <cell r="G288">
            <v>49821</v>
          </cell>
          <cell r="H288" t="str">
            <v>A001000NB000</v>
          </cell>
          <cell r="I288" t="str">
            <v>003521S19</v>
          </cell>
          <cell r="J288" t="str">
            <v>19</v>
          </cell>
          <cell r="K288"/>
          <cell r="L288" t="str">
            <v>ok</v>
          </cell>
          <cell r="M288" t="str">
            <v>20 mts</v>
          </cell>
          <cell r="N288"/>
          <cell r="O288"/>
          <cell r="P288"/>
          <cell r="Q288"/>
          <cell r="R288">
            <v>9</v>
          </cell>
          <cell r="S288">
            <v>1</v>
          </cell>
          <cell r="T288">
            <v>0</v>
          </cell>
          <cell r="U288">
            <v>0</v>
          </cell>
        </row>
        <row r="289">
          <cell r="D289" t="str">
            <v>003535S</v>
          </cell>
          <cell r="E289">
            <v>9</v>
          </cell>
          <cell r="F289">
            <v>34</v>
          </cell>
          <cell r="G289">
            <v>49814</v>
          </cell>
          <cell r="H289" t="str">
            <v>A001000NB000</v>
          </cell>
          <cell r="I289" t="str">
            <v>003535S01</v>
          </cell>
          <cell r="J289" t="str">
            <v>01</v>
          </cell>
          <cell r="K289"/>
          <cell r="L289" t="str">
            <v>ok</v>
          </cell>
          <cell r="M289"/>
          <cell r="N289" t="str">
            <v>ok</v>
          </cell>
          <cell r="O289"/>
          <cell r="P289"/>
          <cell r="Q289">
            <v>43844</v>
          </cell>
          <cell r="R289">
            <v>9</v>
          </cell>
          <cell r="S289">
            <v>1</v>
          </cell>
          <cell r="T289">
            <v>9</v>
          </cell>
          <cell r="U289">
            <v>1</v>
          </cell>
        </row>
        <row r="290">
          <cell r="D290" t="str">
            <v>003535S</v>
          </cell>
          <cell r="E290">
            <v>9</v>
          </cell>
          <cell r="F290">
            <v>32</v>
          </cell>
          <cell r="G290">
            <v>49814</v>
          </cell>
          <cell r="H290" t="str">
            <v>A001000NB000</v>
          </cell>
          <cell r="I290" t="str">
            <v>003535S02</v>
          </cell>
          <cell r="J290" t="str">
            <v>02</v>
          </cell>
          <cell r="K290"/>
          <cell r="L290" t="str">
            <v>ok</v>
          </cell>
          <cell r="M290"/>
          <cell r="N290" t="str">
            <v>ok</v>
          </cell>
          <cell r="O290"/>
          <cell r="P290"/>
          <cell r="Q290">
            <v>43844</v>
          </cell>
          <cell r="R290">
            <v>9</v>
          </cell>
          <cell r="S290">
            <v>1</v>
          </cell>
          <cell r="T290">
            <v>9</v>
          </cell>
          <cell r="U290">
            <v>1</v>
          </cell>
        </row>
        <row r="291">
          <cell r="D291" t="str">
            <v>003535S</v>
          </cell>
          <cell r="E291">
            <v>9</v>
          </cell>
          <cell r="F291">
            <v>35</v>
          </cell>
          <cell r="G291">
            <v>49814</v>
          </cell>
          <cell r="H291" t="str">
            <v>A001000NB000</v>
          </cell>
          <cell r="I291" t="str">
            <v>003535S04</v>
          </cell>
          <cell r="J291" t="str">
            <v>04</v>
          </cell>
          <cell r="K291"/>
          <cell r="L291" t="str">
            <v>ok</v>
          </cell>
          <cell r="M291"/>
          <cell r="N291" t="str">
            <v>ok</v>
          </cell>
          <cell r="O291"/>
          <cell r="P291"/>
          <cell r="Q291">
            <v>43844</v>
          </cell>
          <cell r="R291">
            <v>9</v>
          </cell>
          <cell r="S291">
            <v>1</v>
          </cell>
          <cell r="T291">
            <v>9</v>
          </cell>
          <cell r="U291">
            <v>1</v>
          </cell>
        </row>
        <row r="292">
          <cell r="D292" t="str">
            <v>003535S</v>
          </cell>
          <cell r="E292">
            <v>9</v>
          </cell>
          <cell r="F292">
            <v>35</v>
          </cell>
          <cell r="G292">
            <v>49814</v>
          </cell>
          <cell r="H292" t="str">
            <v>A001000NB000</v>
          </cell>
          <cell r="I292" t="str">
            <v>003535S05</v>
          </cell>
          <cell r="J292" t="str">
            <v>05</v>
          </cell>
          <cell r="K292"/>
          <cell r="L292" t="str">
            <v>ok</v>
          </cell>
          <cell r="M292"/>
          <cell r="N292" t="str">
            <v>ok</v>
          </cell>
          <cell r="O292"/>
          <cell r="P292"/>
          <cell r="Q292">
            <v>43844</v>
          </cell>
          <cell r="R292">
            <v>9</v>
          </cell>
          <cell r="S292">
            <v>1</v>
          </cell>
          <cell r="T292">
            <v>9</v>
          </cell>
          <cell r="U292">
            <v>1</v>
          </cell>
        </row>
        <row r="293">
          <cell r="D293" t="str">
            <v>003535S</v>
          </cell>
          <cell r="E293">
            <v>9</v>
          </cell>
          <cell r="F293">
            <v>35</v>
          </cell>
          <cell r="G293">
            <v>49814</v>
          </cell>
          <cell r="H293" t="str">
            <v>A001000NB000</v>
          </cell>
          <cell r="I293" t="str">
            <v>003535S06</v>
          </cell>
          <cell r="J293" t="str">
            <v>06</v>
          </cell>
          <cell r="K293"/>
          <cell r="L293" t="str">
            <v>ok</v>
          </cell>
          <cell r="M293"/>
          <cell r="N293" t="str">
            <v>ok</v>
          </cell>
          <cell r="O293"/>
          <cell r="P293"/>
          <cell r="Q293">
            <v>43844</v>
          </cell>
          <cell r="R293">
            <v>9</v>
          </cell>
          <cell r="S293">
            <v>1</v>
          </cell>
          <cell r="T293">
            <v>9</v>
          </cell>
          <cell r="U293">
            <v>1</v>
          </cell>
        </row>
        <row r="294">
          <cell r="D294" t="str">
            <v>003535S</v>
          </cell>
          <cell r="E294">
            <v>9</v>
          </cell>
          <cell r="F294">
            <v>35</v>
          </cell>
          <cell r="G294">
            <v>49814</v>
          </cell>
          <cell r="H294" t="str">
            <v>A001000NB000</v>
          </cell>
          <cell r="I294" t="str">
            <v>003535S07</v>
          </cell>
          <cell r="J294" t="str">
            <v>07</v>
          </cell>
          <cell r="K294"/>
          <cell r="L294" t="str">
            <v>ok</v>
          </cell>
          <cell r="M294"/>
          <cell r="N294" t="str">
            <v>ok</v>
          </cell>
          <cell r="O294"/>
          <cell r="P294"/>
          <cell r="Q294">
            <v>43844</v>
          </cell>
          <cell r="R294">
            <v>9</v>
          </cell>
          <cell r="S294">
            <v>1</v>
          </cell>
          <cell r="T294">
            <v>9</v>
          </cell>
          <cell r="U294">
            <v>1</v>
          </cell>
        </row>
        <row r="295">
          <cell r="D295" t="str">
            <v>003535S</v>
          </cell>
          <cell r="E295">
            <v>9</v>
          </cell>
          <cell r="F295">
            <v>35</v>
          </cell>
          <cell r="G295">
            <v>49814</v>
          </cell>
          <cell r="H295" t="str">
            <v>A001000NB000</v>
          </cell>
          <cell r="I295" t="str">
            <v>003535S08</v>
          </cell>
          <cell r="J295" t="str">
            <v>08</v>
          </cell>
          <cell r="K295"/>
          <cell r="L295" t="str">
            <v>ok</v>
          </cell>
          <cell r="M295"/>
          <cell r="N295" t="str">
            <v>ok</v>
          </cell>
          <cell r="O295"/>
          <cell r="P295"/>
          <cell r="Q295">
            <v>43844</v>
          </cell>
          <cell r="R295">
            <v>9</v>
          </cell>
          <cell r="S295">
            <v>1</v>
          </cell>
          <cell r="T295">
            <v>9</v>
          </cell>
          <cell r="U295">
            <v>1</v>
          </cell>
        </row>
        <row r="296">
          <cell r="D296" t="str">
            <v>003535S</v>
          </cell>
          <cell r="E296">
            <v>9</v>
          </cell>
          <cell r="F296">
            <v>35</v>
          </cell>
          <cell r="G296">
            <v>49814</v>
          </cell>
          <cell r="H296" t="str">
            <v>A001000NB000</v>
          </cell>
          <cell r="I296" t="str">
            <v>003535S09</v>
          </cell>
          <cell r="J296" t="str">
            <v>09</v>
          </cell>
          <cell r="K296"/>
          <cell r="L296" t="str">
            <v>ok</v>
          </cell>
          <cell r="M296"/>
          <cell r="N296" t="str">
            <v>ok</v>
          </cell>
          <cell r="O296"/>
          <cell r="P296"/>
          <cell r="Q296">
            <v>43844</v>
          </cell>
          <cell r="R296">
            <v>9</v>
          </cell>
          <cell r="S296">
            <v>1</v>
          </cell>
          <cell r="T296">
            <v>9</v>
          </cell>
          <cell r="U296">
            <v>1</v>
          </cell>
        </row>
        <row r="297">
          <cell r="D297" t="str">
            <v>003535S</v>
          </cell>
          <cell r="E297">
            <v>9</v>
          </cell>
          <cell r="F297">
            <v>20</v>
          </cell>
          <cell r="G297">
            <v>49814</v>
          </cell>
          <cell r="H297" t="str">
            <v>A001000NB000</v>
          </cell>
          <cell r="I297" t="str">
            <v>003535S10</v>
          </cell>
          <cell r="J297" t="str">
            <v>10</v>
          </cell>
          <cell r="K297"/>
          <cell r="L297" t="str">
            <v>ok</v>
          </cell>
          <cell r="M297"/>
          <cell r="N297" t="str">
            <v>ok</v>
          </cell>
          <cell r="O297"/>
          <cell r="P297"/>
          <cell r="Q297">
            <v>43844</v>
          </cell>
          <cell r="R297">
            <v>9</v>
          </cell>
          <cell r="S297">
            <v>1</v>
          </cell>
          <cell r="T297">
            <v>9</v>
          </cell>
          <cell r="U297">
            <v>1</v>
          </cell>
        </row>
        <row r="298">
          <cell r="D298" t="str">
            <v/>
          </cell>
          <cell r="E298" t="str">
            <v/>
          </cell>
          <cell r="F298"/>
          <cell r="G298"/>
          <cell r="H298"/>
          <cell r="I298" t="str">
            <v/>
          </cell>
          <cell r="J298"/>
          <cell r="K298"/>
          <cell r="L298"/>
          <cell r="M298"/>
          <cell r="N298"/>
          <cell r="O298"/>
          <cell r="P298"/>
          <cell r="Q298"/>
          <cell r="R298">
            <v>0</v>
          </cell>
          <cell r="S298" t="str">
            <v/>
          </cell>
          <cell r="T298">
            <v>0</v>
          </cell>
          <cell r="U298" t="str">
            <v/>
          </cell>
        </row>
        <row r="299">
          <cell r="D299" t="str">
            <v/>
          </cell>
          <cell r="E299" t="str">
            <v/>
          </cell>
          <cell r="F299"/>
          <cell r="G299" t="str">
            <v/>
          </cell>
          <cell r="H299"/>
          <cell r="I299" t="str">
            <v/>
          </cell>
          <cell r="J299"/>
          <cell r="K299"/>
          <cell r="L299"/>
          <cell r="M299"/>
          <cell r="N299"/>
          <cell r="O299"/>
          <cell r="P299"/>
          <cell r="Q299"/>
          <cell r="R299">
            <v>0</v>
          </cell>
          <cell r="S299" t="str">
            <v/>
          </cell>
          <cell r="T299">
            <v>0</v>
          </cell>
          <cell r="U299" t="str">
            <v/>
          </cell>
        </row>
        <row r="300">
          <cell r="D300" t="str">
            <v>003517S</v>
          </cell>
          <cell r="E300">
            <v>8</v>
          </cell>
          <cell r="F300">
            <v>28</v>
          </cell>
          <cell r="G300">
            <v>49822</v>
          </cell>
          <cell r="H300" t="str">
            <v>A001000NB000</v>
          </cell>
          <cell r="I300" t="str">
            <v>003517S03</v>
          </cell>
          <cell r="J300" t="str">
            <v>03</v>
          </cell>
          <cell r="K300"/>
          <cell r="L300" t="str">
            <v>ok</v>
          </cell>
          <cell r="M300"/>
          <cell r="N300" t="str">
            <v>ok</v>
          </cell>
          <cell r="O300"/>
          <cell r="P300"/>
          <cell r="Q300">
            <v>43882</v>
          </cell>
          <cell r="R300">
            <v>8</v>
          </cell>
          <cell r="S300">
            <v>1</v>
          </cell>
          <cell r="T300">
            <v>8</v>
          </cell>
          <cell r="U300">
            <v>1</v>
          </cell>
        </row>
        <row r="301">
          <cell r="D301" t="str">
            <v>003517S</v>
          </cell>
          <cell r="E301">
            <v>8</v>
          </cell>
          <cell r="F301">
            <v>28</v>
          </cell>
          <cell r="G301">
            <v>49822</v>
          </cell>
          <cell r="H301" t="str">
            <v>A001000NB000</v>
          </cell>
          <cell r="I301" t="str">
            <v>003517S13</v>
          </cell>
          <cell r="J301" t="str">
            <v>13</v>
          </cell>
          <cell r="K301"/>
          <cell r="L301" t="str">
            <v>ok</v>
          </cell>
          <cell r="M301"/>
          <cell r="N301" t="str">
            <v>ok</v>
          </cell>
          <cell r="O301"/>
          <cell r="P301"/>
          <cell r="Q301">
            <v>43882</v>
          </cell>
          <cell r="R301">
            <v>8</v>
          </cell>
          <cell r="S301">
            <v>1</v>
          </cell>
          <cell r="T301">
            <v>8</v>
          </cell>
          <cell r="U301">
            <v>1</v>
          </cell>
        </row>
        <row r="302">
          <cell r="D302" t="str">
            <v>003517S</v>
          </cell>
          <cell r="E302">
            <v>8</v>
          </cell>
          <cell r="F302">
            <v>24</v>
          </cell>
          <cell r="G302">
            <v>49822</v>
          </cell>
          <cell r="H302" t="str">
            <v>A001000NB000</v>
          </cell>
          <cell r="I302" t="str">
            <v>003517S14</v>
          </cell>
          <cell r="J302" t="str">
            <v>14</v>
          </cell>
          <cell r="K302"/>
          <cell r="L302" t="str">
            <v>ok</v>
          </cell>
          <cell r="M302"/>
          <cell r="N302" t="str">
            <v>ok</v>
          </cell>
          <cell r="O302"/>
          <cell r="P302"/>
          <cell r="Q302"/>
          <cell r="R302">
            <v>8</v>
          </cell>
          <cell r="S302">
            <v>1</v>
          </cell>
          <cell r="T302">
            <v>8</v>
          </cell>
          <cell r="U302">
            <v>1</v>
          </cell>
        </row>
        <row r="303">
          <cell r="D303" t="str">
            <v>003517S</v>
          </cell>
          <cell r="E303">
            <v>8</v>
          </cell>
          <cell r="F303">
            <v>28</v>
          </cell>
          <cell r="G303">
            <v>49822</v>
          </cell>
          <cell r="H303" t="str">
            <v>A001000NB000</v>
          </cell>
          <cell r="I303" t="str">
            <v>003517S16</v>
          </cell>
          <cell r="J303" t="str">
            <v>16</v>
          </cell>
          <cell r="K303"/>
          <cell r="L303" t="str">
            <v>ok</v>
          </cell>
          <cell r="M303"/>
          <cell r="N303" t="str">
            <v>ok</v>
          </cell>
          <cell r="O303"/>
          <cell r="P303"/>
          <cell r="Q303">
            <v>43882</v>
          </cell>
          <cell r="R303">
            <v>8</v>
          </cell>
          <cell r="S303">
            <v>1</v>
          </cell>
          <cell r="T303">
            <v>8</v>
          </cell>
          <cell r="U303">
            <v>1</v>
          </cell>
        </row>
        <row r="304">
          <cell r="D304" t="str">
            <v>003517S</v>
          </cell>
          <cell r="E304">
            <v>8</v>
          </cell>
          <cell r="F304">
            <v>28</v>
          </cell>
          <cell r="G304">
            <v>49822</v>
          </cell>
          <cell r="H304" t="str">
            <v>A001000NB000</v>
          </cell>
          <cell r="I304" t="str">
            <v>003517S17</v>
          </cell>
          <cell r="J304" t="str">
            <v>17</v>
          </cell>
          <cell r="K304"/>
          <cell r="L304" t="str">
            <v>ok</v>
          </cell>
          <cell r="M304"/>
          <cell r="N304" t="str">
            <v>ok</v>
          </cell>
          <cell r="O304"/>
          <cell r="P304"/>
          <cell r="Q304">
            <v>43882</v>
          </cell>
          <cell r="R304">
            <v>8</v>
          </cell>
          <cell r="S304">
            <v>1</v>
          </cell>
          <cell r="T304">
            <v>8</v>
          </cell>
          <cell r="U304">
            <v>1</v>
          </cell>
        </row>
        <row r="305">
          <cell r="D305" t="str">
            <v>003517S</v>
          </cell>
          <cell r="E305">
            <v>8</v>
          </cell>
          <cell r="F305">
            <v>28</v>
          </cell>
          <cell r="G305">
            <v>49822</v>
          </cell>
          <cell r="H305" t="str">
            <v>A001000NB000</v>
          </cell>
          <cell r="I305" t="str">
            <v>003517S19</v>
          </cell>
          <cell r="J305" t="str">
            <v>19</v>
          </cell>
          <cell r="K305"/>
          <cell r="L305" t="str">
            <v>ok</v>
          </cell>
          <cell r="M305"/>
          <cell r="N305" t="str">
            <v>ok</v>
          </cell>
          <cell r="O305"/>
          <cell r="P305"/>
          <cell r="Q305">
            <v>43882</v>
          </cell>
          <cell r="R305">
            <v>8</v>
          </cell>
          <cell r="S305">
            <v>1</v>
          </cell>
          <cell r="T305">
            <v>8</v>
          </cell>
          <cell r="U305">
            <v>1</v>
          </cell>
        </row>
        <row r="306">
          <cell r="D306" t="str">
            <v>003517S</v>
          </cell>
          <cell r="E306">
            <v>8</v>
          </cell>
          <cell r="F306">
            <v>28</v>
          </cell>
          <cell r="G306">
            <v>49822</v>
          </cell>
          <cell r="H306" t="str">
            <v>A001000NB000</v>
          </cell>
          <cell r="I306" t="str">
            <v>003517S20</v>
          </cell>
          <cell r="J306" t="str">
            <v>20</v>
          </cell>
          <cell r="K306"/>
          <cell r="L306" t="str">
            <v>ok</v>
          </cell>
          <cell r="M306"/>
          <cell r="N306" t="str">
            <v>ok</v>
          </cell>
          <cell r="O306"/>
          <cell r="P306"/>
          <cell r="Q306">
            <v>43882</v>
          </cell>
          <cell r="R306">
            <v>8</v>
          </cell>
          <cell r="S306">
            <v>1</v>
          </cell>
          <cell r="T306">
            <v>8</v>
          </cell>
          <cell r="U306">
            <v>1</v>
          </cell>
        </row>
        <row r="307">
          <cell r="D307" t="str">
            <v>003517S</v>
          </cell>
          <cell r="E307">
            <v>8</v>
          </cell>
          <cell r="F307">
            <v>25</v>
          </cell>
          <cell r="G307">
            <v>498223</v>
          </cell>
          <cell r="H307" t="str">
            <v>A001000NB000</v>
          </cell>
          <cell r="I307" t="str">
            <v>003517S21</v>
          </cell>
          <cell r="J307" t="str">
            <v>21</v>
          </cell>
          <cell r="K307"/>
          <cell r="L307" t="str">
            <v>ok</v>
          </cell>
          <cell r="M307"/>
          <cell r="N307" t="str">
            <v>ok</v>
          </cell>
          <cell r="O307"/>
          <cell r="P307"/>
          <cell r="Q307"/>
          <cell r="R307">
            <v>8</v>
          </cell>
          <cell r="S307">
            <v>1</v>
          </cell>
          <cell r="T307">
            <v>8</v>
          </cell>
          <cell r="U307">
            <v>1</v>
          </cell>
        </row>
        <row r="308">
          <cell r="D308" t="str">
            <v>003531S</v>
          </cell>
          <cell r="E308">
            <v>9</v>
          </cell>
          <cell r="F308">
            <v>21</v>
          </cell>
          <cell r="G308">
            <v>49852</v>
          </cell>
          <cell r="H308" t="str">
            <v>A001000NB000</v>
          </cell>
          <cell r="I308" t="str">
            <v>003531S01</v>
          </cell>
          <cell r="J308" t="str">
            <v>01</v>
          </cell>
          <cell r="K308"/>
          <cell r="L308" t="str">
            <v>ok</v>
          </cell>
          <cell r="M308" t="str">
            <v xml:space="preserve">50 mts </v>
          </cell>
          <cell r="N308" t="str">
            <v>ok</v>
          </cell>
          <cell r="O308"/>
          <cell r="P308"/>
          <cell r="Q308">
            <v>43865</v>
          </cell>
          <cell r="R308">
            <v>9</v>
          </cell>
          <cell r="S308">
            <v>1</v>
          </cell>
          <cell r="T308">
            <v>9</v>
          </cell>
          <cell r="U308">
            <v>1</v>
          </cell>
        </row>
        <row r="309">
          <cell r="D309" t="str">
            <v>003531S</v>
          </cell>
          <cell r="E309">
            <v>9</v>
          </cell>
          <cell r="F309">
            <v>21</v>
          </cell>
          <cell r="G309">
            <v>49852</v>
          </cell>
          <cell r="H309" t="str">
            <v>A001000NB000</v>
          </cell>
          <cell r="I309" t="str">
            <v>003531S02</v>
          </cell>
          <cell r="J309" t="str">
            <v>02</v>
          </cell>
          <cell r="K309"/>
          <cell r="L309" t="str">
            <v>ok</v>
          </cell>
          <cell r="M309" t="str">
            <v xml:space="preserve">50 mts </v>
          </cell>
          <cell r="N309" t="str">
            <v>ok</v>
          </cell>
          <cell r="O309"/>
          <cell r="P309"/>
          <cell r="Q309">
            <v>43865</v>
          </cell>
          <cell r="R309">
            <v>9</v>
          </cell>
          <cell r="S309">
            <v>1</v>
          </cell>
          <cell r="T309">
            <v>9</v>
          </cell>
          <cell r="U309">
            <v>1</v>
          </cell>
        </row>
        <row r="310">
          <cell r="D310" t="str">
            <v>003531S</v>
          </cell>
          <cell r="E310">
            <v>9</v>
          </cell>
          <cell r="F310">
            <v>22</v>
          </cell>
          <cell r="G310">
            <v>49852</v>
          </cell>
          <cell r="H310" t="str">
            <v>A001000NB000</v>
          </cell>
          <cell r="I310" t="str">
            <v>003531S04</v>
          </cell>
          <cell r="J310" t="str">
            <v>04</v>
          </cell>
          <cell r="K310"/>
          <cell r="L310" t="str">
            <v>ok</v>
          </cell>
          <cell r="M310" t="str">
            <v xml:space="preserve">50 mts </v>
          </cell>
          <cell r="N310" t="str">
            <v>ok</v>
          </cell>
          <cell r="O310"/>
          <cell r="P310"/>
          <cell r="Q310">
            <v>43865</v>
          </cell>
          <cell r="R310">
            <v>9</v>
          </cell>
          <cell r="S310">
            <v>1</v>
          </cell>
          <cell r="T310">
            <v>9</v>
          </cell>
          <cell r="U310">
            <v>1</v>
          </cell>
        </row>
        <row r="311">
          <cell r="D311" t="str">
            <v>003531S</v>
          </cell>
          <cell r="E311">
            <v>9</v>
          </cell>
          <cell r="F311">
            <v>22</v>
          </cell>
          <cell r="G311">
            <v>49852</v>
          </cell>
          <cell r="H311" t="str">
            <v>A001000NB000</v>
          </cell>
          <cell r="I311" t="str">
            <v>003531S06</v>
          </cell>
          <cell r="J311" t="str">
            <v>06</v>
          </cell>
          <cell r="K311"/>
          <cell r="L311" t="str">
            <v>ok</v>
          </cell>
          <cell r="M311" t="str">
            <v xml:space="preserve">50 mts </v>
          </cell>
          <cell r="N311" t="str">
            <v>ok</v>
          </cell>
          <cell r="O311"/>
          <cell r="P311"/>
          <cell r="Q311">
            <v>43865</v>
          </cell>
          <cell r="R311">
            <v>9</v>
          </cell>
          <cell r="S311">
            <v>1</v>
          </cell>
          <cell r="T311">
            <v>9</v>
          </cell>
          <cell r="U311">
            <v>1</v>
          </cell>
        </row>
        <row r="312">
          <cell r="D312" t="str">
            <v>003531S</v>
          </cell>
          <cell r="E312">
            <v>9</v>
          </cell>
          <cell r="F312">
            <v>22</v>
          </cell>
          <cell r="G312">
            <v>49852</v>
          </cell>
          <cell r="H312" t="str">
            <v>A001000NB000</v>
          </cell>
          <cell r="I312" t="str">
            <v>003531S07</v>
          </cell>
          <cell r="J312" t="str">
            <v>07</v>
          </cell>
          <cell r="K312"/>
          <cell r="L312" t="str">
            <v>ok</v>
          </cell>
          <cell r="M312" t="str">
            <v>50 mts + 1 PCT de 150m</v>
          </cell>
          <cell r="N312" t="str">
            <v>ok</v>
          </cell>
          <cell r="O312"/>
          <cell r="P312"/>
          <cell r="Q312">
            <v>43865</v>
          </cell>
          <cell r="R312">
            <v>9</v>
          </cell>
          <cell r="S312">
            <v>1</v>
          </cell>
          <cell r="T312">
            <v>9</v>
          </cell>
          <cell r="U312">
            <v>1</v>
          </cell>
        </row>
        <row r="313">
          <cell r="D313" t="str">
            <v>003531S</v>
          </cell>
          <cell r="E313">
            <v>9</v>
          </cell>
          <cell r="F313">
            <v>22</v>
          </cell>
          <cell r="G313">
            <v>49852</v>
          </cell>
          <cell r="H313" t="str">
            <v>A001000NB000</v>
          </cell>
          <cell r="I313" t="str">
            <v>003531S08</v>
          </cell>
          <cell r="J313" t="str">
            <v>08</v>
          </cell>
          <cell r="K313"/>
          <cell r="L313" t="str">
            <v>ok</v>
          </cell>
          <cell r="M313" t="str">
            <v xml:space="preserve">50 mts </v>
          </cell>
          <cell r="N313" t="str">
            <v>ok</v>
          </cell>
          <cell r="O313"/>
          <cell r="P313"/>
          <cell r="Q313">
            <v>43865</v>
          </cell>
          <cell r="R313">
            <v>9</v>
          </cell>
          <cell r="S313">
            <v>1</v>
          </cell>
          <cell r="T313">
            <v>9</v>
          </cell>
          <cell r="U313">
            <v>1</v>
          </cell>
        </row>
        <row r="314">
          <cell r="D314" t="str">
            <v>003531S</v>
          </cell>
          <cell r="E314">
            <v>9</v>
          </cell>
          <cell r="F314">
            <v>22</v>
          </cell>
          <cell r="G314">
            <v>49852</v>
          </cell>
          <cell r="H314" t="str">
            <v>A001000NB000</v>
          </cell>
          <cell r="I314" t="str">
            <v>003531S11</v>
          </cell>
          <cell r="J314" t="str">
            <v>11</v>
          </cell>
          <cell r="K314"/>
          <cell r="L314" t="str">
            <v>ok</v>
          </cell>
          <cell r="M314" t="str">
            <v xml:space="preserve">50 mts </v>
          </cell>
          <cell r="N314" t="str">
            <v>ok</v>
          </cell>
          <cell r="O314"/>
          <cell r="P314"/>
          <cell r="Q314">
            <v>43865</v>
          </cell>
          <cell r="R314">
            <v>9</v>
          </cell>
          <cell r="S314">
            <v>1</v>
          </cell>
          <cell r="T314">
            <v>9</v>
          </cell>
          <cell r="U314">
            <v>1</v>
          </cell>
        </row>
        <row r="315">
          <cell r="D315" t="str">
            <v>003531S</v>
          </cell>
          <cell r="E315">
            <v>9</v>
          </cell>
          <cell r="F315">
            <v>21</v>
          </cell>
          <cell r="G315">
            <v>49852</v>
          </cell>
          <cell r="H315" t="str">
            <v>A001000NB000</v>
          </cell>
          <cell r="I315" t="str">
            <v>003531S12</v>
          </cell>
          <cell r="J315" t="str">
            <v>12</v>
          </cell>
          <cell r="K315"/>
          <cell r="L315" t="str">
            <v>ok</v>
          </cell>
          <cell r="M315" t="str">
            <v xml:space="preserve">50 mts </v>
          </cell>
          <cell r="N315" t="str">
            <v>ok</v>
          </cell>
          <cell r="O315"/>
          <cell r="P315"/>
          <cell r="Q315">
            <v>43865</v>
          </cell>
          <cell r="R315">
            <v>9</v>
          </cell>
          <cell r="S315">
            <v>1</v>
          </cell>
          <cell r="T315">
            <v>9</v>
          </cell>
          <cell r="U315">
            <v>1</v>
          </cell>
        </row>
        <row r="316">
          <cell r="D316" t="str">
            <v>003531S</v>
          </cell>
          <cell r="E316">
            <v>9</v>
          </cell>
          <cell r="F316">
            <v>22</v>
          </cell>
          <cell r="G316">
            <v>49852</v>
          </cell>
          <cell r="H316" t="str">
            <v>A001000NB000</v>
          </cell>
          <cell r="I316" t="str">
            <v>003531S13</v>
          </cell>
          <cell r="J316" t="str">
            <v>13</v>
          </cell>
          <cell r="K316"/>
          <cell r="L316" t="str">
            <v>ok</v>
          </cell>
          <cell r="M316" t="str">
            <v xml:space="preserve">50 mts </v>
          </cell>
          <cell r="N316" t="str">
            <v>ok</v>
          </cell>
          <cell r="O316"/>
          <cell r="P316"/>
          <cell r="Q316">
            <v>43865</v>
          </cell>
          <cell r="R316">
            <v>9</v>
          </cell>
          <cell r="S316">
            <v>1</v>
          </cell>
          <cell r="T316">
            <v>9</v>
          </cell>
          <cell r="U316">
            <v>1</v>
          </cell>
        </row>
        <row r="317">
          <cell r="D317"/>
          <cell r="E317"/>
          <cell r="F317"/>
          <cell r="G317"/>
          <cell r="H317"/>
          <cell r="I317"/>
          <cell r="J317"/>
          <cell r="K317"/>
          <cell r="L317"/>
          <cell r="M317"/>
          <cell r="N317"/>
          <cell r="O317"/>
          <cell r="P317"/>
          <cell r="Q317">
            <v>43865</v>
          </cell>
          <cell r="R317">
            <v>0</v>
          </cell>
          <cell r="S317" t="str">
            <v/>
          </cell>
          <cell r="T317">
            <v>0</v>
          </cell>
          <cell r="U317" t="str">
            <v/>
          </cell>
        </row>
        <row r="318">
          <cell r="D318"/>
          <cell r="E318"/>
          <cell r="F318"/>
          <cell r="G318"/>
          <cell r="H318"/>
          <cell r="I318"/>
          <cell r="J318"/>
          <cell r="K318"/>
          <cell r="L318"/>
          <cell r="M318"/>
          <cell r="N318"/>
          <cell r="O318"/>
          <cell r="P318"/>
          <cell r="Q318"/>
          <cell r="R318">
            <v>0</v>
          </cell>
          <cell r="S318" t="str">
            <v/>
          </cell>
          <cell r="T318">
            <v>0</v>
          </cell>
          <cell r="U318" t="str">
            <v/>
          </cell>
        </row>
        <row r="319">
          <cell r="D319" t="str">
            <v>003516S</v>
          </cell>
          <cell r="E319">
            <v>10</v>
          </cell>
          <cell r="F319">
            <v>29</v>
          </cell>
          <cell r="G319">
            <v>49815</v>
          </cell>
          <cell r="H319" t="str">
            <v>A0010000NB000</v>
          </cell>
          <cell r="I319" t="str">
            <v>003516S01</v>
          </cell>
          <cell r="J319" t="str">
            <v>01</v>
          </cell>
          <cell r="K319"/>
          <cell r="L319" t="str">
            <v>ok</v>
          </cell>
          <cell r="M319" t="str">
            <v>50 mts</v>
          </cell>
          <cell r="N319" t="str">
            <v>ok</v>
          </cell>
          <cell r="O319"/>
          <cell r="P319"/>
          <cell r="Q319">
            <v>43977</v>
          </cell>
          <cell r="R319">
            <v>10</v>
          </cell>
          <cell r="S319">
            <v>1</v>
          </cell>
          <cell r="T319">
            <v>9</v>
          </cell>
          <cell r="U319">
            <v>0.9</v>
          </cell>
        </row>
        <row r="320">
          <cell r="D320" t="str">
            <v>003516S</v>
          </cell>
          <cell r="E320">
            <v>10</v>
          </cell>
          <cell r="F320">
            <v>31</v>
          </cell>
          <cell r="G320">
            <v>49815</v>
          </cell>
          <cell r="H320" t="str">
            <v>A0010000NB000</v>
          </cell>
          <cell r="I320" t="str">
            <v>003516S03</v>
          </cell>
          <cell r="J320" t="str">
            <v>03</v>
          </cell>
          <cell r="K320"/>
          <cell r="L320" t="str">
            <v>ok</v>
          </cell>
          <cell r="M320"/>
          <cell r="N320" t="str">
            <v>ok</v>
          </cell>
          <cell r="O320"/>
          <cell r="P320"/>
          <cell r="Q320">
            <v>43977</v>
          </cell>
          <cell r="R320">
            <v>10</v>
          </cell>
          <cell r="S320">
            <v>1</v>
          </cell>
          <cell r="T320">
            <v>9</v>
          </cell>
          <cell r="U320">
            <v>0.9</v>
          </cell>
        </row>
        <row r="321">
          <cell r="D321" t="str">
            <v>003516S</v>
          </cell>
          <cell r="E321">
            <v>10</v>
          </cell>
          <cell r="F321">
            <v>34</v>
          </cell>
          <cell r="G321">
            <v>49815</v>
          </cell>
          <cell r="H321" t="str">
            <v>A0010000NB000</v>
          </cell>
          <cell r="I321" t="str">
            <v>003516S04</v>
          </cell>
          <cell r="J321" t="str">
            <v>04</v>
          </cell>
          <cell r="K321"/>
          <cell r="L321" t="str">
            <v>ok</v>
          </cell>
          <cell r="M321" t="str">
            <v>50 mts</v>
          </cell>
          <cell r="N321" t="str">
            <v>ok</v>
          </cell>
          <cell r="O321"/>
          <cell r="P321"/>
          <cell r="Q321">
            <v>43977</v>
          </cell>
          <cell r="R321">
            <v>10</v>
          </cell>
          <cell r="S321">
            <v>1</v>
          </cell>
          <cell r="T321">
            <v>9</v>
          </cell>
          <cell r="U321">
            <v>0.9</v>
          </cell>
        </row>
        <row r="322">
          <cell r="D322" t="str">
            <v>003516S</v>
          </cell>
          <cell r="E322">
            <v>10</v>
          </cell>
          <cell r="F322">
            <v>31</v>
          </cell>
          <cell r="G322">
            <v>49815</v>
          </cell>
          <cell r="H322" t="str">
            <v>A0010000NB000</v>
          </cell>
          <cell r="I322" t="str">
            <v>003516S06</v>
          </cell>
          <cell r="J322" t="str">
            <v>06</v>
          </cell>
          <cell r="K322"/>
          <cell r="L322" t="str">
            <v>ok</v>
          </cell>
          <cell r="M322" t="str">
            <v>50 mts</v>
          </cell>
          <cell r="N322" t="str">
            <v>ok</v>
          </cell>
          <cell r="O322"/>
          <cell r="P322"/>
          <cell r="Q322">
            <v>43977</v>
          </cell>
          <cell r="R322">
            <v>10</v>
          </cell>
          <cell r="S322">
            <v>1</v>
          </cell>
          <cell r="T322">
            <v>9</v>
          </cell>
          <cell r="U322">
            <v>0.9</v>
          </cell>
        </row>
        <row r="323">
          <cell r="D323" t="str">
            <v>003516S</v>
          </cell>
          <cell r="E323">
            <v>10</v>
          </cell>
          <cell r="F323">
            <v>33</v>
          </cell>
          <cell r="G323">
            <v>49815</v>
          </cell>
          <cell r="H323" t="str">
            <v>A0010000NB000</v>
          </cell>
          <cell r="I323" t="str">
            <v>003516S07</v>
          </cell>
          <cell r="J323" t="str">
            <v>07</v>
          </cell>
          <cell r="K323"/>
          <cell r="L323" t="str">
            <v>ok</v>
          </cell>
          <cell r="M323"/>
          <cell r="N323" t="str">
            <v>ok</v>
          </cell>
          <cell r="O323"/>
          <cell r="P323"/>
          <cell r="Q323"/>
          <cell r="R323">
            <v>10</v>
          </cell>
          <cell r="S323">
            <v>1</v>
          </cell>
          <cell r="T323">
            <v>9</v>
          </cell>
          <cell r="U323">
            <v>0.9</v>
          </cell>
        </row>
        <row r="324">
          <cell r="D324" t="str">
            <v>003516S</v>
          </cell>
          <cell r="E324">
            <v>10</v>
          </cell>
          <cell r="F324">
            <v>29</v>
          </cell>
          <cell r="G324">
            <v>49815</v>
          </cell>
          <cell r="H324" t="str">
            <v>A0010000NB000</v>
          </cell>
          <cell r="I324" t="str">
            <v>003516S08</v>
          </cell>
          <cell r="J324" t="str">
            <v>08</v>
          </cell>
          <cell r="K324"/>
          <cell r="L324" t="str">
            <v>ok</v>
          </cell>
          <cell r="M324"/>
          <cell r="N324" t="str">
            <v>ok</v>
          </cell>
          <cell r="O324"/>
          <cell r="P324"/>
          <cell r="Q324"/>
          <cell r="R324">
            <v>10</v>
          </cell>
          <cell r="S324">
            <v>1</v>
          </cell>
          <cell r="T324">
            <v>9</v>
          </cell>
          <cell r="U324">
            <v>0.9</v>
          </cell>
        </row>
        <row r="325">
          <cell r="D325" t="str">
            <v>003516S</v>
          </cell>
          <cell r="E325">
            <v>10</v>
          </cell>
          <cell r="F325">
            <v>29</v>
          </cell>
          <cell r="G325">
            <v>49815</v>
          </cell>
          <cell r="H325" t="str">
            <v>A0010000NB000</v>
          </cell>
          <cell r="I325" t="str">
            <v>003516S11</v>
          </cell>
          <cell r="J325" t="str">
            <v>11</v>
          </cell>
          <cell r="K325"/>
          <cell r="L325" t="str">
            <v>ok</v>
          </cell>
          <cell r="M325" t="str">
            <v>50 mts</v>
          </cell>
          <cell r="N325"/>
          <cell r="O325"/>
          <cell r="P325"/>
          <cell r="Q325"/>
          <cell r="R325">
            <v>10</v>
          </cell>
          <cell r="S325">
            <v>1</v>
          </cell>
          <cell r="T325">
            <v>9</v>
          </cell>
          <cell r="U325">
            <v>0.9</v>
          </cell>
        </row>
        <row r="326">
          <cell r="D326" t="str">
            <v>003516S</v>
          </cell>
          <cell r="E326">
            <v>10</v>
          </cell>
          <cell r="F326">
            <v>29</v>
          </cell>
          <cell r="G326">
            <v>49815</v>
          </cell>
          <cell r="H326" t="str">
            <v>A0010000NB000</v>
          </cell>
          <cell r="I326" t="str">
            <v>003516S14</v>
          </cell>
          <cell r="J326" t="str">
            <v>14</v>
          </cell>
          <cell r="K326"/>
          <cell r="L326" t="str">
            <v>ok</v>
          </cell>
          <cell r="M326" t="str">
            <v>50 mts</v>
          </cell>
          <cell r="N326" t="str">
            <v>ok</v>
          </cell>
          <cell r="O326"/>
          <cell r="P326"/>
          <cell r="Q326">
            <v>43977</v>
          </cell>
          <cell r="R326">
            <v>10</v>
          </cell>
          <cell r="S326">
            <v>1</v>
          </cell>
          <cell r="T326">
            <v>9</v>
          </cell>
          <cell r="U326">
            <v>0.9</v>
          </cell>
        </row>
        <row r="327">
          <cell r="D327" t="str">
            <v>003516S</v>
          </cell>
          <cell r="E327">
            <v>10</v>
          </cell>
          <cell r="F327">
            <v>28</v>
          </cell>
          <cell r="G327">
            <v>49815</v>
          </cell>
          <cell r="H327" t="str">
            <v>A0010000NB000</v>
          </cell>
          <cell r="I327" t="str">
            <v>003516S15</v>
          </cell>
          <cell r="J327" t="str">
            <v>15</v>
          </cell>
          <cell r="K327"/>
          <cell r="L327" t="str">
            <v>ok</v>
          </cell>
          <cell r="M327"/>
          <cell r="N327" t="str">
            <v>ok</v>
          </cell>
          <cell r="O327"/>
          <cell r="P327"/>
          <cell r="Q327">
            <v>43977</v>
          </cell>
          <cell r="R327">
            <v>10</v>
          </cell>
          <cell r="S327">
            <v>1</v>
          </cell>
          <cell r="T327">
            <v>9</v>
          </cell>
          <cell r="U327">
            <v>0.9</v>
          </cell>
        </row>
        <row r="328">
          <cell r="D328" t="str">
            <v>003516S</v>
          </cell>
          <cell r="E328">
            <v>10</v>
          </cell>
          <cell r="F328">
            <v>28</v>
          </cell>
          <cell r="G328">
            <v>49815</v>
          </cell>
          <cell r="H328" t="str">
            <v>A0010000NB000</v>
          </cell>
          <cell r="I328" t="str">
            <v>003516S16</v>
          </cell>
          <cell r="J328" t="str">
            <v>16</v>
          </cell>
          <cell r="K328"/>
          <cell r="L328" t="str">
            <v>ok</v>
          </cell>
          <cell r="M328" t="str">
            <v>50 mts</v>
          </cell>
          <cell r="N328" t="str">
            <v>ok</v>
          </cell>
          <cell r="O328"/>
          <cell r="P328"/>
          <cell r="Q328">
            <v>43977</v>
          </cell>
          <cell r="R328">
            <v>10</v>
          </cell>
          <cell r="S328">
            <v>1</v>
          </cell>
          <cell r="T328">
            <v>9</v>
          </cell>
          <cell r="U328">
            <v>0.9</v>
          </cell>
        </row>
        <row r="329">
          <cell r="D329"/>
          <cell r="E329"/>
          <cell r="F329"/>
          <cell r="G329"/>
          <cell r="H329"/>
          <cell r="I329"/>
          <cell r="J329"/>
          <cell r="K329"/>
          <cell r="L329"/>
          <cell r="M329"/>
          <cell r="N329"/>
          <cell r="O329"/>
          <cell r="P329"/>
          <cell r="Q329"/>
          <cell r="R329">
            <v>0</v>
          </cell>
          <cell r="S329" t="str">
            <v/>
          </cell>
          <cell r="T329">
            <v>0</v>
          </cell>
          <cell r="U329" t="str">
            <v/>
          </cell>
        </row>
        <row r="330">
          <cell r="D330" t="str">
            <v>073594S</v>
          </cell>
          <cell r="E330">
            <v>8</v>
          </cell>
          <cell r="F330">
            <v>24</v>
          </cell>
          <cell r="G330">
            <v>50021</v>
          </cell>
          <cell r="H330" t="str">
            <v>A001000NB000</v>
          </cell>
          <cell r="I330" t="str">
            <v>073594S01</v>
          </cell>
          <cell r="J330" t="str">
            <v>01</v>
          </cell>
          <cell r="K330"/>
          <cell r="L330" t="str">
            <v>ok</v>
          </cell>
          <cell r="M330"/>
          <cell r="N330" t="str">
            <v>ok</v>
          </cell>
          <cell r="O330"/>
          <cell r="P330"/>
          <cell r="Q330">
            <v>43882</v>
          </cell>
          <cell r="R330">
            <v>8</v>
          </cell>
          <cell r="S330">
            <v>1</v>
          </cell>
          <cell r="T330">
            <v>8</v>
          </cell>
          <cell r="U330">
            <v>1</v>
          </cell>
        </row>
        <row r="331">
          <cell r="D331" t="str">
            <v>073594S</v>
          </cell>
          <cell r="E331">
            <v>8</v>
          </cell>
          <cell r="F331">
            <v>22</v>
          </cell>
          <cell r="G331">
            <v>50021</v>
          </cell>
          <cell r="H331" t="str">
            <v>A001000NB000</v>
          </cell>
          <cell r="I331" t="str">
            <v>073594S02</v>
          </cell>
          <cell r="J331" t="str">
            <v>02</v>
          </cell>
          <cell r="K331"/>
          <cell r="L331" t="str">
            <v>ok</v>
          </cell>
          <cell r="M331"/>
          <cell r="N331" t="str">
            <v>ok</v>
          </cell>
          <cell r="O331"/>
          <cell r="P331"/>
          <cell r="Q331">
            <v>43882</v>
          </cell>
          <cell r="R331">
            <v>8</v>
          </cell>
          <cell r="S331">
            <v>1</v>
          </cell>
          <cell r="T331">
            <v>8</v>
          </cell>
          <cell r="U331">
            <v>1</v>
          </cell>
        </row>
        <row r="332">
          <cell r="D332" t="str">
            <v>073594S</v>
          </cell>
          <cell r="E332">
            <v>8</v>
          </cell>
          <cell r="F332">
            <v>24</v>
          </cell>
          <cell r="G332">
            <v>50021</v>
          </cell>
          <cell r="H332" t="str">
            <v>A001000NB000</v>
          </cell>
          <cell r="I332" t="str">
            <v>073594S03</v>
          </cell>
          <cell r="J332" t="str">
            <v>03</v>
          </cell>
          <cell r="K332"/>
          <cell r="L332" t="str">
            <v>ok</v>
          </cell>
          <cell r="M332"/>
          <cell r="N332" t="str">
            <v>ok</v>
          </cell>
          <cell r="O332"/>
          <cell r="P332"/>
          <cell r="Q332">
            <v>43882</v>
          </cell>
          <cell r="R332">
            <v>8</v>
          </cell>
          <cell r="S332">
            <v>1</v>
          </cell>
          <cell r="T332">
            <v>8</v>
          </cell>
          <cell r="U332">
            <v>1</v>
          </cell>
        </row>
        <row r="333">
          <cell r="D333" t="str">
            <v>073594S</v>
          </cell>
          <cell r="E333">
            <v>8</v>
          </cell>
          <cell r="F333">
            <v>23</v>
          </cell>
          <cell r="G333">
            <v>50021</v>
          </cell>
          <cell r="H333" t="str">
            <v>A001000NB000</v>
          </cell>
          <cell r="I333" t="str">
            <v>073594S05</v>
          </cell>
          <cell r="J333" t="str">
            <v>05</v>
          </cell>
          <cell r="K333"/>
          <cell r="L333" t="str">
            <v>ok</v>
          </cell>
          <cell r="M333"/>
          <cell r="N333" t="str">
            <v>ok</v>
          </cell>
          <cell r="O333"/>
          <cell r="P333"/>
          <cell r="Q333">
            <v>43882</v>
          </cell>
          <cell r="R333">
            <v>8</v>
          </cell>
          <cell r="S333">
            <v>1</v>
          </cell>
          <cell r="T333">
            <v>8</v>
          </cell>
          <cell r="U333">
            <v>1</v>
          </cell>
        </row>
        <row r="334">
          <cell r="D334" t="str">
            <v>073594S</v>
          </cell>
          <cell r="E334">
            <v>8</v>
          </cell>
          <cell r="F334">
            <v>23</v>
          </cell>
          <cell r="G334">
            <v>50021</v>
          </cell>
          <cell r="H334" t="str">
            <v>A001000NB000</v>
          </cell>
          <cell r="I334" t="str">
            <v>073594S06</v>
          </cell>
          <cell r="J334" t="str">
            <v>06</v>
          </cell>
          <cell r="K334"/>
          <cell r="L334" t="str">
            <v>ok</v>
          </cell>
          <cell r="M334"/>
          <cell r="N334" t="str">
            <v>ok</v>
          </cell>
          <cell r="O334"/>
          <cell r="P334"/>
          <cell r="Q334">
            <v>43882</v>
          </cell>
          <cell r="R334">
            <v>8</v>
          </cell>
          <cell r="S334">
            <v>1</v>
          </cell>
          <cell r="T334">
            <v>8</v>
          </cell>
          <cell r="U334">
            <v>1</v>
          </cell>
        </row>
        <row r="335">
          <cell r="D335" t="str">
            <v>073594S</v>
          </cell>
          <cell r="E335">
            <v>8</v>
          </cell>
          <cell r="F335">
            <v>24</v>
          </cell>
          <cell r="G335">
            <v>50021</v>
          </cell>
          <cell r="H335" t="str">
            <v>A001000NB000</v>
          </cell>
          <cell r="I335" t="str">
            <v>073594S07</v>
          </cell>
          <cell r="J335" t="str">
            <v>07</v>
          </cell>
          <cell r="K335"/>
          <cell r="L335" t="str">
            <v>ok</v>
          </cell>
          <cell r="M335"/>
          <cell r="N335" t="str">
            <v>ok</v>
          </cell>
          <cell r="O335"/>
          <cell r="P335"/>
          <cell r="Q335">
            <v>43882</v>
          </cell>
          <cell r="R335">
            <v>8</v>
          </cell>
          <cell r="S335">
            <v>1</v>
          </cell>
          <cell r="T335">
            <v>8</v>
          </cell>
          <cell r="U335">
            <v>1</v>
          </cell>
        </row>
        <row r="336">
          <cell r="D336" t="str">
            <v>073594S</v>
          </cell>
          <cell r="E336">
            <v>8</v>
          </cell>
          <cell r="F336">
            <v>24</v>
          </cell>
          <cell r="G336">
            <v>50021</v>
          </cell>
          <cell r="H336" t="str">
            <v>A001000NB000</v>
          </cell>
          <cell r="I336" t="str">
            <v>073594S08</v>
          </cell>
          <cell r="J336" t="str">
            <v>08</v>
          </cell>
          <cell r="K336"/>
          <cell r="L336" t="str">
            <v>ok</v>
          </cell>
          <cell r="M336"/>
          <cell r="N336" t="str">
            <v>ok</v>
          </cell>
          <cell r="O336"/>
          <cell r="P336"/>
          <cell r="Q336">
            <v>43882</v>
          </cell>
          <cell r="R336">
            <v>8</v>
          </cell>
          <cell r="S336">
            <v>1</v>
          </cell>
          <cell r="T336">
            <v>8</v>
          </cell>
          <cell r="U336">
            <v>1</v>
          </cell>
        </row>
        <row r="337">
          <cell r="D337" t="str">
            <v>073594S</v>
          </cell>
          <cell r="E337">
            <v>8</v>
          </cell>
          <cell r="F337">
            <v>24</v>
          </cell>
          <cell r="G337">
            <v>50021</v>
          </cell>
          <cell r="H337" t="str">
            <v>A001000NB000</v>
          </cell>
          <cell r="I337" t="str">
            <v>073594S09</v>
          </cell>
          <cell r="J337" t="str">
            <v>09</v>
          </cell>
          <cell r="K337"/>
          <cell r="L337" t="str">
            <v>ok</v>
          </cell>
          <cell r="M337"/>
          <cell r="N337" t="str">
            <v>ok</v>
          </cell>
          <cell r="O337"/>
          <cell r="P337"/>
          <cell r="Q337">
            <v>43882</v>
          </cell>
          <cell r="R337">
            <v>8</v>
          </cell>
          <cell r="S337">
            <v>1</v>
          </cell>
          <cell r="T337">
            <v>8</v>
          </cell>
          <cell r="U337">
            <v>1</v>
          </cell>
        </row>
        <row r="338">
          <cell r="D338" t="str">
            <v/>
          </cell>
          <cell r="E338" t="str">
            <v/>
          </cell>
          <cell r="F338"/>
          <cell r="G338" t="str">
            <v/>
          </cell>
          <cell r="H338"/>
          <cell r="I338" t="str">
            <v/>
          </cell>
          <cell r="J338"/>
          <cell r="K338"/>
          <cell r="L338"/>
          <cell r="M338"/>
          <cell r="N338"/>
          <cell r="O338"/>
          <cell r="P338"/>
          <cell r="Q338"/>
          <cell r="R338">
            <v>0</v>
          </cell>
          <cell r="S338" t="str">
            <v/>
          </cell>
          <cell r="T338">
            <v>0</v>
          </cell>
          <cell r="U338" t="str">
            <v/>
          </cell>
        </row>
        <row r="339">
          <cell r="D339" t="str">
            <v/>
          </cell>
          <cell r="E339" t="str">
            <v/>
          </cell>
          <cell r="F339"/>
          <cell r="G339" t="str">
            <v/>
          </cell>
          <cell r="H339"/>
          <cell r="I339" t="str">
            <v/>
          </cell>
          <cell r="J339"/>
          <cell r="K339"/>
          <cell r="L339"/>
          <cell r="M339"/>
          <cell r="N339"/>
          <cell r="O339"/>
          <cell r="P339"/>
          <cell r="Q339"/>
          <cell r="R339">
            <v>0</v>
          </cell>
          <cell r="S339" t="str">
            <v/>
          </cell>
          <cell r="T339">
            <v>0</v>
          </cell>
          <cell r="U339" t="str">
            <v/>
          </cell>
        </row>
        <row r="340">
          <cell r="D340" t="str">
            <v/>
          </cell>
          <cell r="E340" t="str">
            <v/>
          </cell>
          <cell r="F340"/>
          <cell r="G340" t="str">
            <v/>
          </cell>
          <cell r="H340"/>
          <cell r="I340"/>
          <cell r="J340"/>
          <cell r="K340"/>
          <cell r="L340"/>
          <cell r="M340"/>
          <cell r="N340"/>
          <cell r="O340"/>
          <cell r="P340"/>
          <cell r="Q340"/>
          <cell r="R340">
            <v>0</v>
          </cell>
          <cell r="S340" t="str">
            <v/>
          </cell>
          <cell r="T340">
            <v>0</v>
          </cell>
          <cell r="U340" t="str">
            <v/>
          </cell>
        </row>
        <row r="341">
          <cell r="D341" t="str">
            <v>003457S</v>
          </cell>
          <cell r="E341">
            <v>8</v>
          </cell>
          <cell r="F341">
            <v>19</v>
          </cell>
          <cell r="G341">
            <v>49817</v>
          </cell>
          <cell r="H341" t="str">
            <v>A000000NB000</v>
          </cell>
          <cell r="I341" t="str">
            <v>003457S03</v>
          </cell>
          <cell r="J341" t="str">
            <v>03</v>
          </cell>
          <cell r="K341"/>
          <cell r="L341" t="str">
            <v>ok</v>
          </cell>
          <cell r="M341"/>
          <cell r="N341" t="str">
            <v>ok</v>
          </cell>
          <cell r="O341"/>
          <cell r="P341"/>
          <cell r="Q341"/>
          <cell r="R341">
            <v>8</v>
          </cell>
          <cell r="S341">
            <v>1</v>
          </cell>
          <cell r="T341">
            <v>8</v>
          </cell>
          <cell r="U341">
            <v>1</v>
          </cell>
        </row>
        <row r="342">
          <cell r="D342" t="str">
            <v>003457S</v>
          </cell>
          <cell r="E342">
            <v>8</v>
          </cell>
          <cell r="F342">
            <v>19</v>
          </cell>
          <cell r="G342">
            <v>49817</v>
          </cell>
          <cell r="H342" t="str">
            <v>A000000NB000</v>
          </cell>
          <cell r="I342" t="str">
            <v>003457S06</v>
          </cell>
          <cell r="J342" t="str">
            <v>06</v>
          </cell>
          <cell r="K342"/>
          <cell r="L342" t="str">
            <v>ok</v>
          </cell>
          <cell r="M342"/>
          <cell r="N342" t="str">
            <v>ok</v>
          </cell>
          <cell r="O342"/>
          <cell r="P342"/>
          <cell r="Q342"/>
          <cell r="R342">
            <v>8</v>
          </cell>
          <cell r="S342">
            <v>1</v>
          </cell>
          <cell r="T342">
            <v>8</v>
          </cell>
          <cell r="U342">
            <v>1</v>
          </cell>
        </row>
        <row r="343">
          <cell r="D343" t="str">
            <v>003457S</v>
          </cell>
          <cell r="E343">
            <v>8</v>
          </cell>
          <cell r="F343">
            <v>19</v>
          </cell>
          <cell r="G343">
            <v>49817</v>
          </cell>
          <cell r="H343" t="str">
            <v>A000000NB000</v>
          </cell>
          <cell r="I343" t="str">
            <v>003457S11</v>
          </cell>
          <cell r="J343" t="str">
            <v>11</v>
          </cell>
          <cell r="K343"/>
          <cell r="L343" t="str">
            <v>ok</v>
          </cell>
          <cell r="M343"/>
          <cell r="N343" t="str">
            <v>ok</v>
          </cell>
          <cell r="O343"/>
          <cell r="P343"/>
          <cell r="Q343"/>
          <cell r="R343">
            <v>8</v>
          </cell>
          <cell r="S343">
            <v>1</v>
          </cell>
          <cell r="T343">
            <v>8</v>
          </cell>
          <cell r="U343">
            <v>1</v>
          </cell>
        </row>
        <row r="344">
          <cell r="D344" t="str">
            <v>003457S</v>
          </cell>
          <cell r="E344">
            <v>8</v>
          </cell>
          <cell r="F344">
            <v>19</v>
          </cell>
          <cell r="G344">
            <v>49817</v>
          </cell>
          <cell r="H344" t="str">
            <v>A000000NB000</v>
          </cell>
          <cell r="I344" t="str">
            <v>003457S12</v>
          </cell>
          <cell r="J344" t="str">
            <v>12</v>
          </cell>
          <cell r="K344"/>
          <cell r="L344" t="str">
            <v>ok</v>
          </cell>
          <cell r="M344"/>
          <cell r="N344" t="str">
            <v>ok</v>
          </cell>
          <cell r="O344"/>
          <cell r="P344"/>
          <cell r="Q344"/>
          <cell r="R344">
            <v>8</v>
          </cell>
          <cell r="S344">
            <v>1</v>
          </cell>
          <cell r="T344">
            <v>8</v>
          </cell>
          <cell r="U344">
            <v>1</v>
          </cell>
        </row>
        <row r="345">
          <cell r="D345" t="str">
            <v>003457S</v>
          </cell>
          <cell r="E345">
            <v>8</v>
          </cell>
          <cell r="F345">
            <v>19</v>
          </cell>
          <cell r="G345">
            <v>49817</v>
          </cell>
          <cell r="H345" t="str">
            <v>A000000NB000</v>
          </cell>
          <cell r="I345" t="str">
            <v>003457S15</v>
          </cell>
          <cell r="J345" t="str">
            <v>15</v>
          </cell>
          <cell r="K345"/>
          <cell r="L345" t="str">
            <v>ok</v>
          </cell>
          <cell r="M345"/>
          <cell r="N345" t="str">
            <v>ok</v>
          </cell>
          <cell r="O345"/>
          <cell r="P345"/>
          <cell r="Q345"/>
          <cell r="R345">
            <v>8</v>
          </cell>
          <cell r="S345">
            <v>1</v>
          </cell>
          <cell r="T345">
            <v>8</v>
          </cell>
          <cell r="U345">
            <v>1</v>
          </cell>
        </row>
        <row r="346">
          <cell r="D346" t="str">
            <v>003457S</v>
          </cell>
          <cell r="E346">
            <v>8</v>
          </cell>
          <cell r="F346">
            <v>6</v>
          </cell>
          <cell r="G346">
            <v>49817</v>
          </cell>
          <cell r="H346" t="str">
            <v>A000000NB000</v>
          </cell>
          <cell r="I346" t="str">
            <v>003457S16</v>
          </cell>
          <cell r="J346" t="str">
            <v>16</v>
          </cell>
          <cell r="K346"/>
          <cell r="L346" t="str">
            <v>ok</v>
          </cell>
          <cell r="M346" t="str">
            <v>20 mts</v>
          </cell>
          <cell r="N346" t="str">
            <v>ok</v>
          </cell>
          <cell r="O346"/>
          <cell r="P346"/>
          <cell r="Q346"/>
          <cell r="R346">
            <v>8</v>
          </cell>
          <cell r="S346">
            <v>1</v>
          </cell>
          <cell r="T346">
            <v>8</v>
          </cell>
          <cell r="U346">
            <v>1</v>
          </cell>
        </row>
        <row r="347">
          <cell r="D347" t="str">
            <v>003457S</v>
          </cell>
          <cell r="E347">
            <v>8</v>
          </cell>
          <cell r="F347">
            <v>19</v>
          </cell>
          <cell r="G347">
            <v>49817</v>
          </cell>
          <cell r="H347" t="str">
            <v>A000000NB000</v>
          </cell>
          <cell r="I347" t="str">
            <v>003457S17</v>
          </cell>
          <cell r="J347" t="str">
            <v>17</v>
          </cell>
          <cell r="K347"/>
          <cell r="L347" t="str">
            <v>ok</v>
          </cell>
          <cell r="M347"/>
          <cell r="N347" t="str">
            <v>ok</v>
          </cell>
          <cell r="O347"/>
          <cell r="P347" t="str">
            <v>13/1/2020 : relancer une PCT car modif inscription</v>
          </cell>
          <cell r="Q347"/>
          <cell r="R347">
            <v>8</v>
          </cell>
          <cell r="S347">
            <v>1</v>
          </cell>
          <cell r="T347">
            <v>8</v>
          </cell>
          <cell r="U347">
            <v>1</v>
          </cell>
        </row>
        <row r="348">
          <cell r="D348" t="str">
            <v>003457S</v>
          </cell>
          <cell r="E348">
            <v>8</v>
          </cell>
          <cell r="F348">
            <v>19</v>
          </cell>
          <cell r="G348">
            <v>49817</v>
          </cell>
          <cell r="H348" t="str">
            <v>A000000NB000</v>
          </cell>
          <cell r="I348" t="str">
            <v>003457S18</v>
          </cell>
          <cell r="J348" t="str">
            <v>18</v>
          </cell>
          <cell r="K348"/>
          <cell r="L348" t="str">
            <v>ok</v>
          </cell>
          <cell r="M348"/>
          <cell r="N348" t="str">
            <v>ok</v>
          </cell>
          <cell r="O348"/>
          <cell r="P348"/>
          <cell r="Q348"/>
          <cell r="R348">
            <v>8</v>
          </cell>
          <cell r="S348">
            <v>1</v>
          </cell>
          <cell r="T348">
            <v>8</v>
          </cell>
          <cell r="U348">
            <v>1</v>
          </cell>
        </row>
        <row r="349">
          <cell r="D349" t="str">
            <v/>
          </cell>
          <cell r="E349" t="str">
            <v/>
          </cell>
          <cell r="F349"/>
          <cell r="G349" t="str">
            <v/>
          </cell>
          <cell r="H349"/>
          <cell r="I349" t="str">
            <v/>
          </cell>
          <cell r="J349"/>
          <cell r="K349"/>
          <cell r="L349"/>
          <cell r="M349"/>
          <cell r="N349"/>
          <cell r="O349"/>
          <cell r="P349"/>
          <cell r="Q349"/>
          <cell r="R349">
            <v>0</v>
          </cell>
          <cell r="S349" t="str">
            <v/>
          </cell>
          <cell r="T349">
            <v>0</v>
          </cell>
          <cell r="U349" t="str">
            <v/>
          </cell>
        </row>
        <row r="350">
          <cell r="D350" t="str">
            <v/>
          </cell>
          <cell r="E350" t="str">
            <v/>
          </cell>
          <cell r="F350"/>
          <cell r="G350" t="str">
            <v/>
          </cell>
          <cell r="H350"/>
          <cell r="I350" t="str">
            <v/>
          </cell>
          <cell r="J350"/>
          <cell r="K350"/>
          <cell r="L350"/>
          <cell r="M350"/>
          <cell r="N350"/>
          <cell r="O350"/>
          <cell r="P350"/>
          <cell r="Q350"/>
          <cell r="R350">
            <v>0</v>
          </cell>
          <cell r="S350" t="str">
            <v/>
          </cell>
          <cell r="T350">
            <v>0</v>
          </cell>
          <cell r="U350" t="str">
            <v/>
          </cell>
        </row>
        <row r="351">
          <cell r="D351" t="str">
            <v/>
          </cell>
          <cell r="E351" t="str">
            <v/>
          </cell>
          <cell r="F351"/>
          <cell r="G351" t="str">
            <v/>
          </cell>
          <cell r="H351"/>
          <cell r="I351"/>
          <cell r="J351"/>
          <cell r="K351"/>
          <cell r="L351"/>
          <cell r="M351"/>
          <cell r="N351"/>
          <cell r="O351"/>
          <cell r="P351"/>
          <cell r="Q351"/>
          <cell r="R351">
            <v>0</v>
          </cell>
          <cell r="S351" t="str">
            <v/>
          </cell>
          <cell r="T351">
            <v>0</v>
          </cell>
          <cell r="U351" t="str">
            <v/>
          </cell>
        </row>
        <row r="352">
          <cell r="D352" t="str">
            <v>003541S</v>
          </cell>
          <cell r="E352">
            <v>6</v>
          </cell>
          <cell r="F352">
            <v>32</v>
          </cell>
          <cell r="G352">
            <v>49855</v>
          </cell>
          <cell r="H352" t="str">
            <v>A000000NB000</v>
          </cell>
          <cell r="I352" t="str">
            <v>003541S02</v>
          </cell>
          <cell r="J352" t="str">
            <v>02</v>
          </cell>
          <cell r="K352"/>
          <cell r="L352" t="str">
            <v>ok</v>
          </cell>
          <cell r="M352" t="str">
            <v>50 mts</v>
          </cell>
          <cell r="N352" t="str">
            <v>ok</v>
          </cell>
          <cell r="O352"/>
          <cell r="P352"/>
          <cell r="Q352">
            <v>43948</v>
          </cell>
          <cell r="R352">
            <v>6</v>
          </cell>
          <cell r="S352">
            <v>1</v>
          </cell>
          <cell r="T352">
            <v>6</v>
          </cell>
          <cell r="U352">
            <v>1</v>
          </cell>
        </row>
        <row r="353">
          <cell r="D353" t="str">
            <v>003541S</v>
          </cell>
          <cell r="E353">
            <v>6</v>
          </cell>
          <cell r="F353">
            <v>32</v>
          </cell>
          <cell r="G353">
            <v>49855</v>
          </cell>
          <cell r="H353" t="str">
            <v>A000000NB000</v>
          </cell>
          <cell r="I353" t="str">
            <v>003541S03</v>
          </cell>
          <cell r="J353" t="str">
            <v>03</v>
          </cell>
          <cell r="K353"/>
          <cell r="L353" t="str">
            <v>ok</v>
          </cell>
          <cell r="M353" t="str">
            <v>50 mts</v>
          </cell>
          <cell r="N353" t="str">
            <v>ok</v>
          </cell>
          <cell r="O353"/>
          <cell r="P353"/>
          <cell r="Q353">
            <v>43948</v>
          </cell>
          <cell r="R353">
            <v>6</v>
          </cell>
          <cell r="S353">
            <v>1</v>
          </cell>
          <cell r="T353">
            <v>6</v>
          </cell>
          <cell r="U353">
            <v>1</v>
          </cell>
        </row>
        <row r="354">
          <cell r="D354" t="str">
            <v>003541S</v>
          </cell>
          <cell r="E354">
            <v>6</v>
          </cell>
          <cell r="F354">
            <v>32</v>
          </cell>
          <cell r="G354">
            <v>49855</v>
          </cell>
          <cell r="H354" t="str">
            <v>A000000NB000</v>
          </cell>
          <cell r="I354" t="str">
            <v>003541S05</v>
          </cell>
          <cell r="J354" t="str">
            <v>05</v>
          </cell>
          <cell r="K354"/>
          <cell r="L354" t="str">
            <v>ok</v>
          </cell>
          <cell r="M354" t="str">
            <v>50 mts</v>
          </cell>
          <cell r="N354" t="str">
            <v>ok</v>
          </cell>
          <cell r="O354"/>
          <cell r="P354"/>
          <cell r="Q354">
            <v>43948</v>
          </cell>
          <cell r="R354">
            <v>6</v>
          </cell>
          <cell r="S354">
            <v>1</v>
          </cell>
          <cell r="T354">
            <v>6</v>
          </cell>
          <cell r="U354">
            <v>1</v>
          </cell>
        </row>
        <row r="355">
          <cell r="D355" t="str">
            <v>003541S</v>
          </cell>
          <cell r="E355">
            <v>6</v>
          </cell>
          <cell r="F355">
            <v>32</v>
          </cell>
          <cell r="G355">
            <v>49855</v>
          </cell>
          <cell r="H355" t="str">
            <v>A000000NB000</v>
          </cell>
          <cell r="I355" t="str">
            <v>003541S06</v>
          </cell>
          <cell r="J355" t="str">
            <v>06</v>
          </cell>
          <cell r="K355"/>
          <cell r="L355" t="str">
            <v>ok</v>
          </cell>
          <cell r="M355" t="str">
            <v>50 mts</v>
          </cell>
          <cell r="N355" t="str">
            <v>ok</v>
          </cell>
          <cell r="O355"/>
          <cell r="P355"/>
          <cell r="Q355"/>
          <cell r="R355">
            <v>6</v>
          </cell>
          <cell r="S355">
            <v>1</v>
          </cell>
          <cell r="T355">
            <v>6</v>
          </cell>
          <cell r="U355">
            <v>1</v>
          </cell>
        </row>
        <row r="356">
          <cell r="D356" t="str">
            <v>003541S</v>
          </cell>
          <cell r="E356">
            <v>6</v>
          </cell>
          <cell r="F356">
            <v>32</v>
          </cell>
          <cell r="G356">
            <v>49855</v>
          </cell>
          <cell r="H356" t="str">
            <v>A000000NB000</v>
          </cell>
          <cell r="I356" t="str">
            <v>003541S08</v>
          </cell>
          <cell r="J356" t="str">
            <v>08</v>
          </cell>
          <cell r="K356"/>
          <cell r="L356" t="str">
            <v>ok</v>
          </cell>
          <cell r="M356" t="str">
            <v>50 mts</v>
          </cell>
          <cell r="N356" t="str">
            <v>ok</v>
          </cell>
          <cell r="O356"/>
          <cell r="P356"/>
          <cell r="Q356"/>
          <cell r="R356">
            <v>6</v>
          </cell>
          <cell r="S356">
            <v>1</v>
          </cell>
          <cell r="T356">
            <v>6</v>
          </cell>
          <cell r="U356">
            <v>1</v>
          </cell>
        </row>
        <row r="357">
          <cell r="D357" t="str">
            <v>003541S</v>
          </cell>
          <cell r="E357">
            <v>6</v>
          </cell>
          <cell r="F357">
            <v>32</v>
          </cell>
          <cell r="G357">
            <v>49855</v>
          </cell>
          <cell r="H357" t="str">
            <v>A000000NB000</v>
          </cell>
          <cell r="I357" t="str">
            <v>003541S17</v>
          </cell>
          <cell r="J357" t="str">
            <v>17</v>
          </cell>
          <cell r="K357"/>
          <cell r="L357" t="str">
            <v>ok</v>
          </cell>
          <cell r="M357" t="str">
            <v>50 mts</v>
          </cell>
          <cell r="N357" t="str">
            <v>ok</v>
          </cell>
          <cell r="O357"/>
          <cell r="P357"/>
          <cell r="Q357"/>
          <cell r="R357">
            <v>6</v>
          </cell>
          <cell r="S357">
            <v>1</v>
          </cell>
          <cell r="T357">
            <v>6</v>
          </cell>
          <cell r="U357">
            <v>1</v>
          </cell>
        </row>
        <row r="358">
          <cell r="D358" t="str">
            <v/>
          </cell>
          <cell r="E358" t="str">
            <v/>
          </cell>
          <cell r="F358"/>
          <cell r="G358" t="str">
            <v/>
          </cell>
          <cell r="H358"/>
          <cell r="I358" t="str">
            <v/>
          </cell>
          <cell r="J358"/>
          <cell r="K358"/>
          <cell r="L358"/>
          <cell r="M358"/>
          <cell r="N358"/>
          <cell r="O358"/>
          <cell r="P358"/>
          <cell r="Q358"/>
          <cell r="R358">
            <v>0</v>
          </cell>
          <cell r="S358" t="str">
            <v/>
          </cell>
          <cell r="T358">
            <v>0</v>
          </cell>
          <cell r="U358" t="str">
            <v/>
          </cell>
        </row>
        <row r="359">
          <cell r="D359" t="str">
            <v/>
          </cell>
          <cell r="E359" t="str">
            <v/>
          </cell>
          <cell r="F359"/>
          <cell r="G359" t="str">
            <v/>
          </cell>
          <cell r="H359"/>
          <cell r="I359" t="str">
            <v/>
          </cell>
          <cell r="J359"/>
          <cell r="K359"/>
          <cell r="L359"/>
          <cell r="M359"/>
          <cell r="N359"/>
          <cell r="O359"/>
          <cell r="P359"/>
          <cell r="Q359"/>
          <cell r="R359">
            <v>0</v>
          </cell>
          <cell r="S359" t="str">
            <v/>
          </cell>
          <cell r="T359">
            <v>0</v>
          </cell>
          <cell r="U359" t="str">
            <v/>
          </cell>
        </row>
        <row r="360">
          <cell r="D360" t="str">
            <v/>
          </cell>
          <cell r="E360" t="str">
            <v/>
          </cell>
          <cell r="F360"/>
          <cell r="G360" t="str">
            <v/>
          </cell>
          <cell r="H360"/>
          <cell r="I360" t="str">
            <v/>
          </cell>
          <cell r="J360"/>
          <cell r="K360"/>
          <cell r="L360"/>
          <cell r="M360"/>
          <cell r="N360"/>
          <cell r="O360"/>
          <cell r="P360"/>
          <cell r="Q360"/>
          <cell r="R360">
            <v>0</v>
          </cell>
          <cell r="S360" t="str">
            <v/>
          </cell>
          <cell r="T360">
            <v>0</v>
          </cell>
          <cell r="U360" t="str">
            <v/>
          </cell>
        </row>
        <row r="361">
          <cell r="D361" t="str">
            <v>003532S</v>
          </cell>
          <cell r="E361">
            <v>8</v>
          </cell>
          <cell r="F361">
            <v>32</v>
          </cell>
          <cell r="G361">
            <v>49854</v>
          </cell>
          <cell r="H361" t="str">
            <v>A0010000NB000</v>
          </cell>
          <cell r="I361" t="str">
            <v>003532S03</v>
          </cell>
          <cell r="J361" t="str">
            <v>03</v>
          </cell>
          <cell r="K361"/>
          <cell r="L361" t="str">
            <v>ok</v>
          </cell>
          <cell r="M361"/>
          <cell r="N361" t="str">
            <v>ok</v>
          </cell>
          <cell r="O361"/>
          <cell r="P361"/>
          <cell r="Q361">
            <v>43872</v>
          </cell>
          <cell r="R361">
            <v>8</v>
          </cell>
          <cell r="S361">
            <v>1</v>
          </cell>
          <cell r="T361">
            <v>8</v>
          </cell>
          <cell r="U361">
            <v>1</v>
          </cell>
        </row>
        <row r="362">
          <cell r="D362" t="str">
            <v>003532S</v>
          </cell>
          <cell r="E362">
            <v>8</v>
          </cell>
          <cell r="F362">
            <v>32</v>
          </cell>
          <cell r="G362">
            <v>49854</v>
          </cell>
          <cell r="H362" t="str">
            <v>A0010000NB000</v>
          </cell>
          <cell r="I362" t="str">
            <v>003532S05</v>
          </cell>
          <cell r="J362" t="str">
            <v>05</v>
          </cell>
          <cell r="K362"/>
          <cell r="L362" t="str">
            <v>ok</v>
          </cell>
          <cell r="M362" t="str">
            <v>50 mts</v>
          </cell>
          <cell r="N362" t="str">
            <v>ok</v>
          </cell>
          <cell r="O362"/>
          <cell r="P362" t="str">
            <v>PCT LE 02/03 OK</v>
          </cell>
          <cell r="Q362">
            <v>43903</v>
          </cell>
          <cell r="R362">
            <v>8</v>
          </cell>
          <cell r="S362">
            <v>1</v>
          </cell>
          <cell r="T362">
            <v>8</v>
          </cell>
          <cell r="U362">
            <v>1</v>
          </cell>
        </row>
        <row r="363">
          <cell r="D363" t="str">
            <v>003532S</v>
          </cell>
          <cell r="E363">
            <v>8</v>
          </cell>
          <cell r="F363">
            <v>30</v>
          </cell>
          <cell r="G363">
            <v>49854</v>
          </cell>
          <cell r="H363" t="str">
            <v>A0010000NB000</v>
          </cell>
          <cell r="I363" t="str">
            <v>003532S06</v>
          </cell>
          <cell r="J363" t="str">
            <v>06</v>
          </cell>
          <cell r="K363"/>
          <cell r="L363" t="str">
            <v>ok</v>
          </cell>
          <cell r="M363"/>
          <cell r="N363" t="str">
            <v>ok</v>
          </cell>
          <cell r="O363"/>
          <cell r="P363"/>
          <cell r="Q363">
            <v>43872</v>
          </cell>
          <cell r="R363">
            <v>8</v>
          </cell>
          <cell r="S363">
            <v>1</v>
          </cell>
          <cell r="T363">
            <v>8</v>
          </cell>
          <cell r="U363">
            <v>1</v>
          </cell>
        </row>
        <row r="364">
          <cell r="D364" t="str">
            <v>003532S</v>
          </cell>
          <cell r="E364">
            <v>8</v>
          </cell>
          <cell r="F364">
            <v>31</v>
          </cell>
          <cell r="G364">
            <v>49854</v>
          </cell>
          <cell r="H364" t="str">
            <v>A0010000NB000</v>
          </cell>
          <cell r="I364" t="str">
            <v>003532S07</v>
          </cell>
          <cell r="J364" t="str">
            <v>07</v>
          </cell>
          <cell r="K364"/>
          <cell r="L364" t="str">
            <v>ok</v>
          </cell>
          <cell r="M364"/>
          <cell r="N364" t="str">
            <v>ok</v>
          </cell>
          <cell r="O364"/>
          <cell r="P364"/>
          <cell r="Q364">
            <v>43872</v>
          </cell>
          <cell r="R364">
            <v>8</v>
          </cell>
          <cell r="S364">
            <v>1</v>
          </cell>
          <cell r="T364">
            <v>8</v>
          </cell>
          <cell r="U364">
            <v>1</v>
          </cell>
        </row>
        <row r="365">
          <cell r="D365" t="str">
            <v>003532S</v>
          </cell>
          <cell r="E365">
            <v>8</v>
          </cell>
          <cell r="F365">
            <v>32</v>
          </cell>
          <cell r="G365">
            <v>49854</v>
          </cell>
          <cell r="H365" t="str">
            <v>A0010000NB000</v>
          </cell>
          <cell r="I365" t="str">
            <v>003532S09</v>
          </cell>
          <cell r="J365" t="str">
            <v>09</v>
          </cell>
          <cell r="K365"/>
          <cell r="L365" t="str">
            <v>ok</v>
          </cell>
          <cell r="M365"/>
          <cell r="N365" t="str">
            <v>ok</v>
          </cell>
          <cell r="O365"/>
          <cell r="P365"/>
          <cell r="Q365">
            <v>43872</v>
          </cell>
          <cell r="R365">
            <v>8</v>
          </cell>
          <cell r="S365">
            <v>1</v>
          </cell>
          <cell r="T365">
            <v>8</v>
          </cell>
          <cell r="U365">
            <v>1</v>
          </cell>
        </row>
        <row r="366">
          <cell r="D366" t="str">
            <v>003532S</v>
          </cell>
          <cell r="E366">
            <v>8</v>
          </cell>
          <cell r="F366">
            <v>30</v>
          </cell>
          <cell r="G366">
            <v>49854</v>
          </cell>
          <cell r="H366" t="str">
            <v>A0010000NB000</v>
          </cell>
          <cell r="I366" t="str">
            <v>003532S11</v>
          </cell>
          <cell r="J366" t="str">
            <v>11</v>
          </cell>
          <cell r="K366"/>
          <cell r="L366" t="str">
            <v>ok</v>
          </cell>
          <cell r="M366"/>
          <cell r="N366" t="str">
            <v>ok</v>
          </cell>
          <cell r="O366"/>
          <cell r="P366"/>
          <cell r="Q366">
            <v>43872</v>
          </cell>
          <cell r="R366">
            <v>8</v>
          </cell>
          <cell r="S366">
            <v>1</v>
          </cell>
          <cell r="T366">
            <v>8</v>
          </cell>
          <cell r="U366">
            <v>1</v>
          </cell>
        </row>
        <row r="367">
          <cell r="D367" t="str">
            <v>003532S</v>
          </cell>
          <cell r="E367">
            <v>8</v>
          </cell>
          <cell r="F367">
            <v>32</v>
          </cell>
          <cell r="G367">
            <v>49854</v>
          </cell>
          <cell r="H367" t="str">
            <v>A0010000NB000</v>
          </cell>
          <cell r="I367" t="str">
            <v>003532S13</v>
          </cell>
          <cell r="J367" t="str">
            <v>13</v>
          </cell>
          <cell r="K367"/>
          <cell r="L367" t="str">
            <v>ok</v>
          </cell>
          <cell r="M367"/>
          <cell r="N367" t="str">
            <v>ok</v>
          </cell>
          <cell r="O367"/>
          <cell r="P367" t="str">
            <v>PCT LE 02/03 OK</v>
          </cell>
          <cell r="Q367">
            <v>43903</v>
          </cell>
          <cell r="R367">
            <v>8</v>
          </cell>
          <cell r="S367">
            <v>1</v>
          </cell>
          <cell r="T367">
            <v>8</v>
          </cell>
          <cell r="U367">
            <v>1</v>
          </cell>
        </row>
        <row r="368">
          <cell r="D368" t="str">
            <v>003532S</v>
          </cell>
          <cell r="E368">
            <v>8</v>
          </cell>
          <cell r="F368">
            <v>31</v>
          </cell>
          <cell r="G368">
            <v>49854</v>
          </cell>
          <cell r="H368" t="str">
            <v>A0010000NB000</v>
          </cell>
          <cell r="I368" t="str">
            <v>003532S15</v>
          </cell>
          <cell r="J368" t="str">
            <v>15</v>
          </cell>
          <cell r="K368"/>
          <cell r="L368" t="str">
            <v>ok</v>
          </cell>
          <cell r="M368" t="str">
            <v>50 mts</v>
          </cell>
          <cell r="N368" t="str">
            <v>ok</v>
          </cell>
          <cell r="O368"/>
          <cell r="P368" t="str">
            <v>PCT LE 02/03 OK</v>
          </cell>
          <cell r="Q368">
            <v>43903</v>
          </cell>
          <cell r="R368">
            <v>8</v>
          </cell>
          <cell r="S368">
            <v>1</v>
          </cell>
          <cell r="T368">
            <v>8</v>
          </cell>
          <cell r="U368">
            <v>1</v>
          </cell>
        </row>
        <row r="369">
          <cell r="D369" t="str">
            <v/>
          </cell>
          <cell r="E369" t="str">
            <v/>
          </cell>
          <cell r="F369"/>
          <cell r="G369" t="str">
            <v/>
          </cell>
          <cell r="H369"/>
          <cell r="I369" t="str">
            <v/>
          </cell>
          <cell r="J369"/>
          <cell r="K369"/>
          <cell r="L369"/>
          <cell r="M369"/>
          <cell r="N369"/>
          <cell r="O369"/>
          <cell r="P369"/>
          <cell r="Q369"/>
          <cell r="R369">
            <v>0</v>
          </cell>
          <cell r="S369" t="str">
            <v/>
          </cell>
          <cell r="T369">
            <v>0</v>
          </cell>
          <cell r="U369" t="str">
            <v/>
          </cell>
        </row>
        <row r="370">
          <cell r="D370" t="str">
            <v/>
          </cell>
          <cell r="E370" t="str">
            <v/>
          </cell>
          <cell r="F370"/>
          <cell r="G370" t="str">
            <v/>
          </cell>
          <cell r="H370"/>
          <cell r="I370" t="str">
            <v/>
          </cell>
          <cell r="J370"/>
          <cell r="K370"/>
          <cell r="L370"/>
          <cell r="M370"/>
          <cell r="N370"/>
          <cell r="O370"/>
          <cell r="P370"/>
          <cell r="Q370"/>
          <cell r="R370">
            <v>0</v>
          </cell>
          <cell r="S370" t="str">
            <v/>
          </cell>
          <cell r="T370">
            <v>0</v>
          </cell>
          <cell r="U370" t="str">
            <v/>
          </cell>
        </row>
        <row r="371">
          <cell r="D371" t="str">
            <v>003533S</v>
          </cell>
          <cell r="E371">
            <v>8</v>
          </cell>
          <cell r="F371">
            <v>30</v>
          </cell>
          <cell r="G371">
            <v>49823</v>
          </cell>
          <cell r="H371" t="str">
            <v>A0010000NB000</v>
          </cell>
          <cell r="I371" t="str">
            <v>003533S13</v>
          </cell>
          <cell r="J371" t="str">
            <v>13</v>
          </cell>
          <cell r="K371"/>
          <cell r="L371" t="str">
            <v>ok</v>
          </cell>
          <cell r="M371" t="str">
            <v>20 mts</v>
          </cell>
          <cell r="N371" t="str">
            <v>ok</v>
          </cell>
          <cell r="O371"/>
          <cell r="P371"/>
          <cell r="Q371"/>
          <cell r="R371">
            <v>8</v>
          </cell>
          <cell r="S371">
            <v>1</v>
          </cell>
          <cell r="T371">
            <v>6</v>
          </cell>
          <cell r="U371">
            <v>0.75</v>
          </cell>
        </row>
        <row r="372">
          <cell r="D372" t="str">
            <v>003533S</v>
          </cell>
          <cell r="E372">
            <v>8</v>
          </cell>
          <cell r="F372">
            <v>32</v>
          </cell>
          <cell r="G372">
            <v>49823</v>
          </cell>
          <cell r="H372" t="str">
            <v>A0010000NB000</v>
          </cell>
          <cell r="I372" t="str">
            <v>003533S14</v>
          </cell>
          <cell r="J372" t="str">
            <v>14</v>
          </cell>
          <cell r="K372"/>
          <cell r="L372" t="str">
            <v>ok</v>
          </cell>
          <cell r="M372" t="str">
            <v>20 mts</v>
          </cell>
          <cell r="N372" t="str">
            <v>ok</v>
          </cell>
          <cell r="O372"/>
          <cell r="P372"/>
          <cell r="Q372"/>
          <cell r="R372">
            <v>8</v>
          </cell>
          <cell r="S372">
            <v>1</v>
          </cell>
          <cell r="T372">
            <v>6</v>
          </cell>
          <cell r="U372">
            <v>0.75</v>
          </cell>
        </row>
        <row r="373">
          <cell r="D373" t="str">
            <v>003533S</v>
          </cell>
          <cell r="E373">
            <v>8</v>
          </cell>
          <cell r="F373">
            <v>21</v>
          </cell>
          <cell r="G373">
            <v>49823</v>
          </cell>
          <cell r="H373" t="str">
            <v>A0010000TA030</v>
          </cell>
          <cell r="I373" t="str">
            <v>003533S17</v>
          </cell>
          <cell r="J373" t="str">
            <v>17</v>
          </cell>
          <cell r="K373"/>
          <cell r="L373" t="str">
            <v>ok</v>
          </cell>
          <cell r="M373" t="str">
            <v xml:space="preserve">20 mts </v>
          </cell>
          <cell r="N373" t="str">
            <v>ok</v>
          </cell>
          <cell r="O373"/>
          <cell r="P373"/>
          <cell r="Q373"/>
          <cell r="R373">
            <v>8</v>
          </cell>
          <cell r="S373">
            <v>1</v>
          </cell>
          <cell r="T373">
            <v>6</v>
          </cell>
          <cell r="U373">
            <v>0.75</v>
          </cell>
        </row>
        <row r="374">
          <cell r="D374" t="str">
            <v>003533S</v>
          </cell>
          <cell r="E374">
            <v>8</v>
          </cell>
          <cell r="F374">
            <v>23</v>
          </cell>
          <cell r="G374">
            <v>49823</v>
          </cell>
          <cell r="H374" t="str">
            <v>A0010000TA041</v>
          </cell>
          <cell r="I374" t="str">
            <v>003533S18</v>
          </cell>
          <cell r="J374" t="str">
            <v>18</v>
          </cell>
          <cell r="K374"/>
          <cell r="L374" t="str">
            <v>ok</v>
          </cell>
          <cell r="M374" t="str">
            <v>20 mts</v>
          </cell>
          <cell r="N374"/>
          <cell r="O374"/>
          <cell r="P374"/>
          <cell r="Q374"/>
          <cell r="R374">
            <v>8</v>
          </cell>
          <cell r="S374">
            <v>1</v>
          </cell>
          <cell r="T374">
            <v>6</v>
          </cell>
          <cell r="U374">
            <v>0.75</v>
          </cell>
        </row>
        <row r="375">
          <cell r="D375" t="str">
            <v>003533S</v>
          </cell>
          <cell r="E375">
            <v>8</v>
          </cell>
          <cell r="F375">
            <v>25</v>
          </cell>
          <cell r="G375">
            <v>49823</v>
          </cell>
          <cell r="H375" t="str">
            <v>A001000NB000</v>
          </cell>
          <cell r="I375" t="str">
            <v>003533S21</v>
          </cell>
          <cell r="J375" t="str">
            <v>21</v>
          </cell>
          <cell r="K375"/>
          <cell r="L375" t="str">
            <v>ok</v>
          </cell>
          <cell r="M375" t="str">
            <v>20 mts</v>
          </cell>
          <cell r="N375" t="str">
            <v>ok</v>
          </cell>
          <cell r="O375"/>
          <cell r="P375"/>
          <cell r="Q375"/>
          <cell r="R375">
            <v>8</v>
          </cell>
          <cell r="S375">
            <v>1</v>
          </cell>
          <cell r="T375">
            <v>6</v>
          </cell>
          <cell r="U375">
            <v>0.75</v>
          </cell>
        </row>
        <row r="376">
          <cell r="D376" t="str">
            <v>003533S</v>
          </cell>
          <cell r="E376">
            <v>8</v>
          </cell>
          <cell r="F376">
            <v>16</v>
          </cell>
          <cell r="G376">
            <v>49823</v>
          </cell>
          <cell r="H376" t="str">
            <v>A0010000TA100</v>
          </cell>
          <cell r="I376" t="str">
            <v>003533S22</v>
          </cell>
          <cell r="J376" t="str">
            <v>22</v>
          </cell>
          <cell r="K376"/>
          <cell r="L376" t="str">
            <v>ok</v>
          </cell>
          <cell r="M376" t="str">
            <v>20 mts</v>
          </cell>
          <cell r="N376"/>
          <cell r="O376"/>
          <cell r="P376"/>
          <cell r="Q376"/>
          <cell r="R376">
            <v>8</v>
          </cell>
          <cell r="S376">
            <v>1</v>
          </cell>
          <cell r="T376">
            <v>6</v>
          </cell>
          <cell r="U376">
            <v>0.75</v>
          </cell>
        </row>
        <row r="377">
          <cell r="D377" t="str">
            <v>003533S</v>
          </cell>
          <cell r="E377">
            <v>8</v>
          </cell>
          <cell r="F377">
            <v>24</v>
          </cell>
          <cell r="G377">
            <v>49823</v>
          </cell>
          <cell r="H377" t="str">
            <v>A0010000NB000</v>
          </cell>
          <cell r="I377" t="str">
            <v>003533S23</v>
          </cell>
          <cell r="J377" t="str">
            <v>23</v>
          </cell>
          <cell r="K377"/>
          <cell r="L377" t="str">
            <v>ok</v>
          </cell>
          <cell r="M377" t="str">
            <v>20 mts</v>
          </cell>
          <cell r="N377" t="str">
            <v>ok</v>
          </cell>
          <cell r="O377"/>
          <cell r="P377"/>
          <cell r="Q377"/>
          <cell r="R377">
            <v>8</v>
          </cell>
          <cell r="S377">
            <v>1</v>
          </cell>
          <cell r="T377">
            <v>6</v>
          </cell>
          <cell r="U377">
            <v>0.75</v>
          </cell>
        </row>
        <row r="378">
          <cell r="D378" t="str">
            <v>003533S</v>
          </cell>
          <cell r="E378">
            <v>8</v>
          </cell>
          <cell r="F378">
            <v>16</v>
          </cell>
          <cell r="G378">
            <v>49823</v>
          </cell>
          <cell r="H378" t="str">
            <v>A0010000TA185</v>
          </cell>
          <cell r="I378" t="str">
            <v>003533S24</v>
          </cell>
          <cell r="J378" t="str">
            <v>24</v>
          </cell>
          <cell r="K378"/>
          <cell r="L378" t="str">
            <v>ok</v>
          </cell>
          <cell r="M378" t="str">
            <v>20 mts</v>
          </cell>
          <cell r="N378" t="str">
            <v>ok</v>
          </cell>
          <cell r="O378"/>
          <cell r="P378"/>
          <cell r="Q378"/>
          <cell r="R378">
            <v>8</v>
          </cell>
          <cell r="S378">
            <v>1</v>
          </cell>
          <cell r="T378">
            <v>6</v>
          </cell>
          <cell r="U378">
            <v>0.75</v>
          </cell>
        </row>
        <row r="379">
          <cell r="D379" t="str">
            <v/>
          </cell>
          <cell r="E379" t="str">
            <v/>
          </cell>
          <cell r="F379"/>
          <cell r="G379" t="str">
            <v/>
          </cell>
          <cell r="H379"/>
          <cell r="I379"/>
          <cell r="J379"/>
          <cell r="K379"/>
          <cell r="L379"/>
          <cell r="M379"/>
          <cell r="N379"/>
          <cell r="O379"/>
          <cell r="P379"/>
          <cell r="Q379"/>
          <cell r="R379">
            <v>0</v>
          </cell>
          <cell r="S379" t="str">
            <v/>
          </cell>
          <cell r="T379">
            <v>0</v>
          </cell>
          <cell r="U379" t="str">
            <v/>
          </cell>
        </row>
        <row r="380">
          <cell r="D380" t="str">
            <v/>
          </cell>
          <cell r="E380" t="str">
            <v/>
          </cell>
          <cell r="F380"/>
          <cell r="G380" t="str">
            <v/>
          </cell>
          <cell r="H380"/>
          <cell r="I380" t="str">
            <v/>
          </cell>
          <cell r="J380"/>
          <cell r="K380"/>
          <cell r="L380"/>
          <cell r="M380"/>
          <cell r="N380"/>
          <cell r="O380"/>
          <cell r="P380"/>
          <cell r="Q380"/>
          <cell r="R380">
            <v>0</v>
          </cell>
          <cell r="S380" t="str">
            <v/>
          </cell>
          <cell r="T380">
            <v>0</v>
          </cell>
          <cell r="U380" t="str">
            <v/>
          </cell>
        </row>
        <row r="381">
          <cell r="D381" t="str">
            <v/>
          </cell>
          <cell r="E381" t="str">
            <v/>
          </cell>
          <cell r="F381"/>
          <cell r="G381" t="str">
            <v/>
          </cell>
          <cell r="H381"/>
          <cell r="I381" t="str">
            <v/>
          </cell>
          <cell r="J381"/>
          <cell r="K381"/>
          <cell r="L381"/>
          <cell r="M381"/>
          <cell r="N381"/>
          <cell r="O381"/>
          <cell r="P381"/>
          <cell r="Q381"/>
          <cell r="R381">
            <v>0</v>
          </cell>
          <cell r="S381" t="str">
            <v/>
          </cell>
          <cell r="T381">
            <v>0</v>
          </cell>
          <cell r="U381" t="str">
            <v/>
          </cell>
        </row>
        <row r="382">
          <cell r="D382" t="str">
            <v/>
          </cell>
          <cell r="E382" t="str">
            <v/>
          </cell>
          <cell r="F382"/>
          <cell r="G382" t="str">
            <v/>
          </cell>
          <cell r="H382"/>
          <cell r="I382" t="str">
            <v/>
          </cell>
          <cell r="J382"/>
          <cell r="K382"/>
          <cell r="L382"/>
          <cell r="M382"/>
          <cell r="N382"/>
          <cell r="O382"/>
          <cell r="P382"/>
          <cell r="Q382"/>
          <cell r="R382">
            <v>0</v>
          </cell>
          <cell r="S382" t="str">
            <v/>
          </cell>
          <cell r="T382">
            <v>0</v>
          </cell>
          <cell r="U382" t="str">
            <v/>
          </cell>
        </row>
        <row r="383">
          <cell r="D383" t="str">
            <v/>
          </cell>
          <cell r="E383" t="str">
            <v/>
          </cell>
          <cell r="F383"/>
          <cell r="G383" t="str">
            <v/>
          </cell>
          <cell r="H383"/>
          <cell r="I383" t="str">
            <v/>
          </cell>
          <cell r="J383"/>
          <cell r="K383"/>
          <cell r="L383"/>
          <cell r="M383"/>
          <cell r="N383"/>
          <cell r="O383"/>
          <cell r="P383"/>
          <cell r="Q383"/>
          <cell r="R383">
            <v>0</v>
          </cell>
          <cell r="S383" t="str">
            <v/>
          </cell>
          <cell r="T383">
            <v>0</v>
          </cell>
          <cell r="U383" t="str">
            <v/>
          </cell>
        </row>
        <row r="384">
          <cell r="D384" t="str">
            <v/>
          </cell>
          <cell r="E384" t="str">
            <v/>
          </cell>
          <cell r="F384"/>
          <cell r="G384" t="str">
            <v/>
          </cell>
          <cell r="H384"/>
          <cell r="I384" t="str">
            <v/>
          </cell>
          <cell r="J384"/>
          <cell r="K384"/>
          <cell r="L384"/>
          <cell r="M384"/>
          <cell r="N384"/>
          <cell r="O384"/>
          <cell r="P384"/>
          <cell r="Q384"/>
          <cell r="R384">
            <v>0</v>
          </cell>
          <cell r="S384" t="str">
            <v/>
          </cell>
          <cell r="T384">
            <v>0</v>
          </cell>
          <cell r="U384" t="str">
            <v/>
          </cell>
        </row>
        <row r="385">
          <cell r="D385" t="str">
            <v/>
          </cell>
          <cell r="E385" t="str">
            <v/>
          </cell>
          <cell r="F385"/>
          <cell r="G385" t="str">
            <v/>
          </cell>
          <cell r="H385"/>
          <cell r="I385" t="str">
            <v/>
          </cell>
          <cell r="J385"/>
          <cell r="K385"/>
          <cell r="L385"/>
          <cell r="M385"/>
          <cell r="N385"/>
          <cell r="O385"/>
          <cell r="P385"/>
          <cell r="Q385"/>
          <cell r="R385">
            <v>0</v>
          </cell>
          <cell r="S385" t="str">
            <v/>
          </cell>
          <cell r="T385">
            <v>0</v>
          </cell>
          <cell r="U385" t="str">
            <v/>
          </cell>
        </row>
        <row r="386">
          <cell r="D386" t="str">
            <v/>
          </cell>
          <cell r="E386" t="str">
            <v/>
          </cell>
          <cell r="F386"/>
          <cell r="G386" t="str">
            <v/>
          </cell>
          <cell r="H386"/>
          <cell r="I386" t="str">
            <v/>
          </cell>
          <cell r="J386"/>
          <cell r="K386"/>
          <cell r="L386"/>
          <cell r="M386"/>
          <cell r="N386"/>
          <cell r="O386"/>
          <cell r="P386"/>
          <cell r="Q386"/>
          <cell r="R386">
            <v>0</v>
          </cell>
          <cell r="S386" t="str">
            <v/>
          </cell>
          <cell r="T386">
            <v>0</v>
          </cell>
          <cell r="U386" t="str">
            <v/>
          </cell>
        </row>
        <row r="387">
          <cell r="D387" t="str">
            <v/>
          </cell>
          <cell r="E387" t="str">
            <v/>
          </cell>
          <cell r="F387"/>
          <cell r="G387" t="str">
            <v/>
          </cell>
          <cell r="H387"/>
          <cell r="I387" t="str">
            <v/>
          </cell>
          <cell r="J387"/>
          <cell r="K387"/>
          <cell r="L387"/>
          <cell r="M387"/>
          <cell r="N387"/>
          <cell r="O387"/>
          <cell r="P387"/>
          <cell r="Q387"/>
          <cell r="R387">
            <v>0</v>
          </cell>
          <cell r="S387" t="str">
            <v/>
          </cell>
          <cell r="T387">
            <v>0</v>
          </cell>
          <cell r="U387" t="str">
            <v/>
          </cell>
        </row>
        <row r="388">
          <cell r="D388" t="str">
            <v/>
          </cell>
          <cell r="E388" t="str">
            <v/>
          </cell>
          <cell r="F388"/>
          <cell r="G388" t="str">
            <v/>
          </cell>
          <cell r="H388"/>
          <cell r="I388" t="str">
            <v/>
          </cell>
          <cell r="J388"/>
          <cell r="K388"/>
          <cell r="L388"/>
          <cell r="M388"/>
          <cell r="N388"/>
          <cell r="O388"/>
          <cell r="P388"/>
          <cell r="Q388"/>
          <cell r="R388">
            <v>0</v>
          </cell>
          <cell r="S388" t="str">
            <v/>
          </cell>
          <cell r="T388">
            <v>0</v>
          </cell>
          <cell r="U388" t="str">
            <v/>
          </cell>
        </row>
        <row r="389">
          <cell r="D389" t="str">
            <v>043584S</v>
          </cell>
          <cell r="E389">
            <v>5</v>
          </cell>
          <cell r="F389">
            <v>9</v>
          </cell>
          <cell r="G389">
            <v>49871</v>
          </cell>
          <cell r="H389" t="str">
            <v>A000000NB000</v>
          </cell>
          <cell r="I389" t="str">
            <v>043584S01</v>
          </cell>
          <cell r="J389" t="str">
            <v>01</v>
          </cell>
          <cell r="K389"/>
          <cell r="L389" t="str">
            <v>ok</v>
          </cell>
          <cell r="M389" t="str">
            <v>10 mts</v>
          </cell>
          <cell r="N389" t="str">
            <v>ok</v>
          </cell>
          <cell r="O389"/>
          <cell r="P389"/>
          <cell r="Q389"/>
          <cell r="R389">
            <v>5</v>
          </cell>
          <cell r="S389">
            <v>1</v>
          </cell>
          <cell r="T389">
            <v>5</v>
          </cell>
          <cell r="U389">
            <v>1</v>
          </cell>
        </row>
        <row r="390">
          <cell r="D390" t="str">
            <v>043584S</v>
          </cell>
          <cell r="E390">
            <v>5</v>
          </cell>
          <cell r="F390">
            <v>6</v>
          </cell>
          <cell r="G390">
            <v>49871</v>
          </cell>
          <cell r="H390" t="str">
            <v>A000000NB000</v>
          </cell>
          <cell r="I390" t="str">
            <v>043584S02</v>
          </cell>
          <cell r="J390" t="str">
            <v>02</v>
          </cell>
          <cell r="K390"/>
          <cell r="L390" t="str">
            <v>ok</v>
          </cell>
          <cell r="M390" t="str">
            <v>10 mts</v>
          </cell>
          <cell r="N390" t="str">
            <v>ok</v>
          </cell>
          <cell r="O390"/>
          <cell r="P390"/>
          <cell r="Q390"/>
          <cell r="R390">
            <v>5</v>
          </cell>
          <cell r="S390">
            <v>1</v>
          </cell>
          <cell r="T390">
            <v>5</v>
          </cell>
          <cell r="U390">
            <v>1</v>
          </cell>
        </row>
        <row r="391">
          <cell r="D391" t="str">
            <v>043584S</v>
          </cell>
          <cell r="E391">
            <v>5</v>
          </cell>
          <cell r="F391">
            <v>7</v>
          </cell>
          <cell r="G391">
            <v>49871</v>
          </cell>
          <cell r="H391" t="str">
            <v>A000000NB000</v>
          </cell>
          <cell r="I391" t="str">
            <v>043584S04</v>
          </cell>
          <cell r="J391" t="str">
            <v>04</v>
          </cell>
          <cell r="K391"/>
          <cell r="L391" t="str">
            <v>ok</v>
          </cell>
          <cell r="M391" t="str">
            <v>10 mts</v>
          </cell>
          <cell r="N391" t="str">
            <v>ok</v>
          </cell>
          <cell r="O391"/>
          <cell r="P391"/>
          <cell r="Q391"/>
          <cell r="R391">
            <v>5</v>
          </cell>
          <cell r="S391">
            <v>1</v>
          </cell>
          <cell r="T391">
            <v>5</v>
          </cell>
          <cell r="U391">
            <v>1</v>
          </cell>
        </row>
        <row r="392">
          <cell r="D392" t="str">
            <v>043584S</v>
          </cell>
          <cell r="E392">
            <v>5</v>
          </cell>
          <cell r="F392">
            <v>9</v>
          </cell>
          <cell r="G392">
            <v>49871</v>
          </cell>
          <cell r="H392" t="str">
            <v>A000000NB000</v>
          </cell>
          <cell r="I392" t="str">
            <v>043584S05</v>
          </cell>
          <cell r="J392" t="str">
            <v>05</v>
          </cell>
          <cell r="K392"/>
          <cell r="L392" t="str">
            <v>ok</v>
          </cell>
          <cell r="M392" t="str">
            <v>10 mts</v>
          </cell>
          <cell r="N392" t="str">
            <v>ok</v>
          </cell>
          <cell r="O392"/>
          <cell r="P392"/>
          <cell r="Q392"/>
          <cell r="R392">
            <v>5</v>
          </cell>
          <cell r="S392">
            <v>1</v>
          </cell>
          <cell r="T392">
            <v>5</v>
          </cell>
          <cell r="U392">
            <v>1</v>
          </cell>
        </row>
        <row r="393">
          <cell r="D393" t="str">
            <v>043584S</v>
          </cell>
          <cell r="E393">
            <v>5</v>
          </cell>
          <cell r="F393">
            <v>9</v>
          </cell>
          <cell r="G393">
            <v>49871</v>
          </cell>
          <cell r="H393" t="str">
            <v>A000000NB000</v>
          </cell>
          <cell r="I393" t="str">
            <v>043584S07</v>
          </cell>
          <cell r="J393" t="str">
            <v>07</v>
          </cell>
          <cell r="K393"/>
          <cell r="L393" t="str">
            <v>ok</v>
          </cell>
          <cell r="M393" t="str">
            <v>10 mts</v>
          </cell>
          <cell r="N393" t="str">
            <v>ok</v>
          </cell>
          <cell r="O393"/>
          <cell r="P393"/>
          <cell r="Q393"/>
          <cell r="R393">
            <v>5</v>
          </cell>
          <cell r="S393">
            <v>1</v>
          </cell>
          <cell r="T393">
            <v>5</v>
          </cell>
          <cell r="U393">
            <v>1</v>
          </cell>
        </row>
        <row r="394">
          <cell r="D394" t="str">
            <v/>
          </cell>
          <cell r="E394" t="str">
            <v/>
          </cell>
          <cell r="F394"/>
          <cell r="G394" t="str">
            <v/>
          </cell>
          <cell r="H394"/>
          <cell r="I394" t="str">
            <v/>
          </cell>
          <cell r="J394"/>
          <cell r="K394"/>
          <cell r="L394"/>
          <cell r="M394"/>
          <cell r="N394"/>
          <cell r="O394"/>
          <cell r="P394"/>
          <cell r="Q394"/>
          <cell r="R394">
            <v>0</v>
          </cell>
          <cell r="S394" t="str">
            <v/>
          </cell>
          <cell r="T394">
            <v>0</v>
          </cell>
          <cell r="U394" t="str">
            <v/>
          </cell>
        </row>
        <row r="395">
          <cell r="D395" t="str">
            <v/>
          </cell>
          <cell r="E395" t="str">
            <v/>
          </cell>
          <cell r="F395"/>
          <cell r="G395" t="str">
            <v/>
          </cell>
          <cell r="H395"/>
          <cell r="I395" t="str">
            <v/>
          </cell>
          <cell r="J395"/>
          <cell r="K395"/>
          <cell r="L395"/>
          <cell r="M395"/>
          <cell r="N395"/>
          <cell r="O395"/>
          <cell r="P395"/>
          <cell r="Q395"/>
          <cell r="R395">
            <v>0</v>
          </cell>
          <cell r="S395" t="str">
            <v/>
          </cell>
          <cell r="T395">
            <v>0</v>
          </cell>
          <cell r="U395" t="str">
            <v/>
          </cell>
        </row>
        <row r="396">
          <cell r="D396" t="str">
            <v/>
          </cell>
          <cell r="E396" t="str">
            <v/>
          </cell>
          <cell r="F396"/>
          <cell r="G396" t="str">
            <v/>
          </cell>
          <cell r="H396"/>
          <cell r="I396"/>
          <cell r="J396"/>
          <cell r="K396"/>
          <cell r="L396"/>
          <cell r="M396"/>
          <cell r="N396"/>
          <cell r="O396"/>
          <cell r="P396"/>
          <cell r="Q396"/>
          <cell r="R396">
            <v>0</v>
          </cell>
          <cell r="S396" t="str">
            <v/>
          </cell>
          <cell r="T396">
            <v>0</v>
          </cell>
          <cell r="U396" t="str">
            <v/>
          </cell>
        </row>
        <row r="397">
          <cell r="D397" t="str">
            <v>043583S</v>
          </cell>
          <cell r="E397">
            <v>5</v>
          </cell>
          <cell r="F397">
            <v>8</v>
          </cell>
          <cell r="G397">
            <v>49902</v>
          </cell>
          <cell r="H397" t="str">
            <v>A2720000BA000</v>
          </cell>
          <cell r="I397" t="str">
            <v>043583S01</v>
          </cell>
          <cell r="J397" t="str">
            <v>01</v>
          </cell>
          <cell r="K397"/>
          <cell r="L397" t="str">
            <v>ok</v>
          </cell>
          <cell r="M397" t="str">
            <v>10 mts</v>
          </cell>
          <cell r="N397" t="str">
            <v>ok</v>
          </cell>
          <cell r="O397"/>
          <cell r="P397"/>
          <cell r="Q397"/>
          <cell r="R397">
            <v>5</v>
          </cell>
          <cell r="S397">
            <v>1</v>
          </cell>
          <cell r="T397">
            <v>5</v>
          </cell>
          <cell r="U397">
            <v>1</v>
          </cell>
        </row>
        <row r="398">
          <cell r="D398" t="str">
            <v>043583S</v>
          </cell>
          <cell r="E398">
            <v>5</v>
          </cell>
          <cell r="F398">
            <v>8</v>
          </cell>
          <cell r="G398">
            <v>49902</v>
          </cell>
          <cell r="H398" t="str">
            <v>A2720000BA000</v>
          </cell>
          <cell r="I398" t="str">
            <v>043583S02</v>
          </cell>
          <cell r="J398" t="str">
            <v>02</v>
          </cell>
          <cell r="K398"/>
          <cell r="L398" t="str">
            <v>ok</v>
          </cell>
          <cell r="M398" t="str">
            <v>10 mts</v>
          </cell>
          <cell r="N398" t="str">
            <v>ok</v>
          </cell>
          <cell r="O398"/>
          <cell r="P398"/>
          <cell r="Q398"/>
          <cell r="R398">
            <v>5</v>
          </cell>
          <cell r="S398">
            <v>1</v>
          </cell>
          <cell r="T398">
            <v>5</v>
          </cell>
          <cell r="U398">
            <v>1</v>
          </cell>
        </row>
        <row r="399">
          <cell r="D399" t="str">
            <v>043583S</v>
          </cell>
          <cell r="E399">
            <v>5</v>
          </cell>
          <cell r="F399">
            <v>8</v>
          </cell>
          <cell r="G399">
            <v>49902</v>
          </cell>
          <cell r="H399" t="str">
            <v>A2720000BA000</v>
          </cell>
          <cell r="I399" t="str">
            <v>043583S03</v>
          </cell>
          <cell r="J399" t="str">
            <v>03</v>
          </cell>
          <cell r="K399"/>
          <cell r="L399" t="str">
            <v>ok</v>
          </cell>
          <cell r="M399" t="str">
            <v>10 mts</v>
          </cell>
          <cell r="N399" t="str">
            <v>ok</v>
          </cell>
          <cell r="O399"/>
          <cell r="P399"/>
          <cell r="Q399"/>
          <cell r="R399">
            <v>5</v>
          </cell>
          <cell r="S399">
            <v>1</v>
          </cell>
          <cell r="T399">
            <v>5</v>
          </cell>
          <cell r="U399">
            <v>1</v>
          </cell>
        </row>
        <row r="400">
          <cell r="D400" t="str">
            <v>043583S</v>
          </cell>
          <cell r="E400">
            <v>5</v>
          </cell>
          <cell r="F400">
            <v>8</v>
          </cell>
          <cell r="G400">
            <v>49902</v>
          </cell>
          <cell r="H400" t="str">
            <v>A2720000BA000</v>
          </cell>
          <cell r="I400" t="str">
            <v>043583S04</v>
          </cell>
          <cell r="J400" t="str">
            <v>04</v>
          </cell>
          <cell r="K400"/>
          <cell r="L400" t="str">
            <v>ok</v>
          </cell>
          <cell r="M400" t="str">
            <v xml:space="preserve">10 mts </v>
          </cell>
          <cell r="N400" t="str">
            <v>ok</v>
          </cell>
          <cell r="O400"/>
          <cell r="P400"/>
          <cell r="Q400"/>
          <cell r="R400">
            <v>5</v>
          </cell>
          <cell r="S400">
            <v>1</v>
          </cell>
          <cell r="T400">
            <v>5</v>
          </cell>
          <cell r="U400">
            <v>1</v>
          </cell>
        </row>
        <row r="401">
          <cell r="D401" t="str">
            <v>043583S</v>
          </cell>
          <cell r="E401">
            <v>5</v>
          </cell>
          <cell r="F401">
            <v>7</v>
          </cell>
          <cell r="G401">
            <v>49902</v>
          </cell>
          <cell r="H401" t="str">
            <v>A2720000BA000</v>
          </cell>
          <cell r="I401" t="str">
            <v>043583S06</v>
          </cell>
          <cell r="J401" t="str">
            <v>06</v>
          </cell>
          <cell r="K401"/>
          <cell r="L401" t="str">
            <v>ok</v>
          </cell>
          <cell r="M401" t="str">
            <v>10 mts</v>
          </cell>
          <cell r="N401" t="str">
            <v>ok</v>
          </cell>
          <cell r="O401"/>
          <cell r="P401"/>
          <cell r="Q401"/>
          <cell r="R401">
            <v>5</v>
          </cell>
          <cell r="S401">
            <v>1</v>
          </cell>
          <cell r="T401">
            <v>5</v>
          </cell>
          <cell r="U401">
            <v>1</v>
          </cell>
        </row>
        <row r="402">
          <cell r="D402" t="str">
            <v/>
          </cell>
          <cell r="E402" t="str">
            <v/>
          </cell>
          <cell r="F402"/>
          <cell r="G402" t="str">
            <v/>
          </cell>
          <cell r="H402"/>
          <cell r="I402" t="str">
            <v/>
          </cell>
          <cell r="J402"/>
          <cell r="K402"/>
          <cell r="L402"/>
          <cell r="M402"/>
          <cell r="N402"/>
          <cell r="O402"/>
          <cell r="P402"/>
          <cell r="Q402"/>
          <cell r="R402">
            <v>0</v>
          </cell>
          <cell r="S402" t="str">
            <v/>
          </cell>
          <cell r="T402">
            <v>0</v>
          </cell>
          <cell r="U402" t="str">
            <v/>
          </cell>
        </row>
        <row r="403">
          <cell r="D403" t="str">
            <v/>
          </cell>
          <cell r="E403" t="str">
            <v/>
          </cell>
          <cell r="F403"/>
          <cell r="G403" t="str">
            <v/>
          </cell>
          <cell r="H403"/>
          <cell r="I403" t="str">
            <v/>
          </cell>
          <cell r="J403"/>
          <cell r="K403"/>
          <cell r="L403"/>
          <cell r="M403"/>
          <cell r="N403"/>
          <cell r="O403"/>
          <cell r="P403"/>
          <cell r="Q403"/>
          <cell r="R403">
            <v>0</v>
          </cell>
          <cell r="S403" t="str">
            <v/>
          </cell>
          <cell r="T403">
            <v>0</v>
          </cell>
          <cell r="U403" t="str">
            <v/>
          </cell>
        </row>
        <row r="404">
          <cell r="D404" t="str">
            <v/>
          </cell>
          <cell r="E404" t="str">
            <v/>
          </cell>
          <cell r="F404"/>
          <cell r="G404" t="str">
            <v/>
          </cell>
          <cell r="H404"/>
          <cell r="I404"/>
          <cell r="J404"/>
          <cell r="K404"/>
          <cell r="L404"/>
          <cell r="M404"/>
          <cell r="N404"/>
          <cell r="O404"/>
          <cell r="P404"/>
          <cell r="Q404"/>
          <cell r="R404">
            <v>0</v>
          </cell>
          <cell r="S404" t="str">
            <v/>
          </cell>
          <cell r="T404">
            <v>0</v>
          </cell>
          <cell r="U404" t="str">
            <v/>
          </cell>
        </row>
        <row r="405">
          <cell r="D405" t="str">
            <v/>
          </cell>
          <cell r="E405" t="str">
            <v/>
          </cell>
          <cell r="F405"/>
          <cell r="G405" t="str">
            <v/>
          </cell>
          <cell r="H405"/>
          <cell r="I405" t="str">
            <v/>
          </cell>
          <cell r="J405"/>
          <cell r="K405"/>
          <cell r="L405"/>
          <cell r="M405"/>
          <cell r="N405"/>
          <cell r="O405"/>
          <cell r="P405"/>
          <cell r="Q405"/>
          <cell r="R405">
            <v>0</v>
          </cell>
          <cell r="S405" t="str">
            <v/>
          </cell>
          <cell r="T405">
            <v>0</v>
          </cell>
          <cell r="U405" t="str">
            <v/>
          </cell>
        </row>
        <row r="406">
          <cell r="D406" t="str">
            <v/>
          </cell>
          <cell r="E406" t="str">
            <v/>
          </cell>
          <cell r="F406"/>
          <cell r="G406" t="str">
            <v/>
          </cell>
          <cell r="H406"/>
          <cell r="I406" t="str">
            <v/>
          </cell>
          <cell r="J406"/>
          <cell r="K406"/>
          <cell r="L406"/>
          <cell r="M406"/>
          <cell r="N406"/>
          <cell r="O406"/>
          <cell r="P406"/>
          <cell r="Q406"/>
          <cell r="R406">
            <v>0</v>
          </cell>
          <cell r="S406" t="str">
            <v/>
          </cell>
          <cell r="T406">
            <v>0</v>
          </cell>
          <cell r="U406" t="str">
            <v/>
          </cell>
        </row>
        <row r="407">
          <cell r="D407" t="str">
            <v/>
          </cell>
          <cell r="E407" t="str">
            <v/>
          </cell>
          <cell r="F407"/>
          <cell r="G407" t="str">
            <v/>
          </cell>
          <cell r="H407"/>
          <cell r="I407" t="str">
            <v/>
          </cell>
          <cell r="J407"/>
          <cell r="K407"/>
          <cell r="L407"/>
          <cell r="M407"/>
          <cell r="N407"/>
          <cell r="O407"/>
          <cell r="P407"/>
          <cell r="Q407"/>
          <cell r="R407">
            <v>0</v>
          </cell>
          <cell r="S407" t="str">
            <v/>
          </cell>
          <cell r="T407">
            <v>0</v>
          </cell>
          <cell r="U407" t="str">
            <v/>
          </cell>
        </row>
        <row r="408">
          <cell r="D408" t="str">
            <v/>
          </cell>
          <cell r="E408" t="str">
            <v/>
          </cell>
          <cell r="F408"/>
          <cell r="G408" t="str">
            <v/>
          </cell>
          <cell r="H408"/>
          <cell r="I408" t="str">
            <v/>
          </cell>
          <cell r="J408"/>
          <cell r="K408"/>
          <cell r="L408"/>
          <cell r="M408"/>
          <cell r="N408"/>
          <cell r="O408"/>
          <cell r="P408"/>
          <cell r="Q408"/>
          <cell r="R408">
            <v>0</v>
          </cell>
          <cell r="S408" t="str">
            <v/>
          </cell>
          <cell r="T408">
            <v>0</v>
          </cell>
          <cell r="U408" t="str">
            <v/>
          </cell>
        </row>
        <row r="409">
          <cell r="D409" t="str">
            <v/>
          </cell>
          <cell r="E409" t="str">
            <v/>
          </cell>
          <cell r="F409"/>
          <cell r="G409" t="str">
            <v/>
          </cell>
          <cell r="H409"/>
          <cell r="I409" t="str">
            <v/>
          </cell>
          <cell r="J409"/>
          <cell r="K409"/>
          <cell r="L409"/>
          <cell r="M409"/>
          <cell r="N409"/>
          <cell r="O409"/>
          <cell r="P409"/>
          <cell r="Q409"/>
          <cell r="R409">
            <v>0</v>
          </cell>
          <cell r="S409" t="str">
            <v/>
          </cell>
          <cell r="T409">
            <v>0</v>
          </cell>
          <cell r="U409" t="str">
            <v/>
          </cell>
        </row>
        <row r="410">
          <cell r="D410" t="str">
            <v/>
          </cell>
          <cell r="E410" t="str">
            <v/>
          </cell>
          <cell r="F410"/>
          <cell r="G410" t="str">
            <v/>
          </cell>
          <cell r="H410"/>
          <cell r="I410" t="str">
            <v/>
          </cell>
          <cell r="J410"/>
          <cell r="K410"/>
          <cell r="L410"/>
          <cell r="M410"/>
          <cell r="N410"/>
          <cell r="O410"/>
          <cell r="P410"/>
          <cell r="Q410"/>
          <cell r="R410">
            <v>0</v>
          </cell>
          <cell r="S410" t="str">
            <v/>
          </cell>
          <cell r="T410">
            <v>0</v>
          </cell>
          <cell r="U410" t="str">
            <v/>
          </cell>
        </row>
        <row r="411">
          <cell r="D411" t="str">
            <v/>
          </cell>
          <cell r="E411" t="str">
            <v/>
          </cell>
          <cell r="F411"/>
          <cell r="G411" t="str">
            <v/>
          </cell>
          <cell r="H411"/>
          <cell r="I411" t="str">
            <v/>
          </cell>
          <cell r="J411"/>
          <cell r="K411"/>
          <cell r="L411"/>
          <cell r="M411"/>
          <cell r="N411"/>
          <cell r="O411"/>
          <cell r="P411"/>
          <cell r="Q411"/>
          <cell r="R411">
            <v>0</v>
          </cell>
          <cell r="S411" t="str">
            <v/>
          </cell>
          <cell r="T411">
            <v>0</v>
          </cell>
          <cell r="U411" t="str">
            <v/>
          </cell>
        </row>
        <row r="412">
          <cell r="D412" t="str">
            <v/>
          </cell>
          <cell r="E412" t="str">
            <v/>
          </cell>
          <cell r="F412"/>
          <cell r="G412" t="str">
            <v/>
          </cell>
          <cell r="H412"/>
          <cell r="I412"/>
          <cell r="J412"/>
          <cell r="K412"/>
          <cell r="L412"/>
          <cell r="M412"/>
          <cell r="N412"/>
          <cell r="O412"/>
          <cell r="P412"/>
          <cell r="Q412"/>
          <cell r="R412">
            <v>0</v>
          </cell>
          <cell r="S412" t="str">
            <v/>
          </cell>
          <cell r="T412">
            <v>0</v>
          </cell>
          <cell r="U412" t="str">
            <v/>
          </cell>
        </row>
        <row r="413">
          <cell r="D413" t="str">
            <v/>
          </cell>
          <cell r="E413" t="str">
            <v/>
          </cell>
          <cell r="F413"/>
          <cell r="G413" t="str">
            <v/>
          </cell>
          <cell r="H413"/>
          <cell r="I413" t="str">
            <v/>
          </cell>
          <cell r="J413"/>
          <cell r="K413"/>
          <cell r="L413"/>
          <cell r="M413"/>
          <cell r="N413"/>
          <cell r="O413"/>
          <cell r="P413"/>
          <cell r="Q413"/>
          <cell r="R413">
            <v>0</v>
          </cell>
          <cell r="S413" t="str">
            <v/>
          </cell>
          <cell r="T413">
            <v>0</v>
          </cell>
          <cell r="U413" t="str">
            <v/>
          </cell>
        </row>
        <row r="414">
          <cell r="D414" t="str">
            <v/>
          </cell>
          <cell r="E414" t="str">
            <v/>
          </cell>
          <cell r="F414"/>
          <cell r="G414" t="str">
            <v/>
          </cell>
          <cell r="H414"/>
          <cell r="I414" t="str">
            <v/>
          </cell>
          <cell r="J414"/>
          <cell r="K414"/>
          <cell r="L414"/>
          <cell r="M414"/>
          <cell r="N414"/>
          <cell r="O414"/>
          <cell r="P414"/>
          <cell r="Q414"/>
          <cell r="R414">
            <v>0</v>
          </cell>
          <cell r="S414" t="str">
            <v/>
          </cell>
          <cell r="T414">
            <v>0</v>
          </cell>
          <cell r="U414" t="str">
            <v/>
          </cell>
        </row>
        <row r="415">
          <cell r="D415" t="str">
            <v/>
          </cell>
          <cell r="E415" t="str">
            <v/>
          </cell>
          <cell r="F415"/>
          <cell r="G415" t="str">
            <v/>
          </cell>
          <cell r="H415"/>
          <cell r="I415" t="str">
            <v/>
          </cell>
          <cell r="J415"/>
          <cell r="K415"/>
          <cell r="L415"/>
          <cell r="M415"/>
          <cell r="N415"/>
          <cell r="O415"/>
          <cell r="P415"/>
          <cell r="Q415"/>
          <cell r="R415">
            <v>0</v>
          </cell>
          <cell r="S415" t="str">
            <v/>
          </cell>
          <cell r="T415">
            <v>0</v>
          </cell>
          <cell r="U415" t="str">
            <v/>
          </cell>
        </row>
        <row r="416">
          <cell r="D416" t="str">
            <v/>
          </cell>
          <cell r="E416" t="str">
            <v/>
          </cell>
          <cell r="F416"/>
          <cell r="G416" t="str">
            <v/>
          </cell>
          <cell r="H416"/>
          <cell r="I416" t="str">
            <v/>
          </cell>
          <cell r="J416"/>
          <cell r="K416"/>
          <cell r="L416"/>
          <cell r="M416"/>
          <cell r="N416"/>
          <cell r="O416"/>
          <cell r="P416"/>
          <cell r="Q416"/>
          <cell r="R416">
            <v>0</v>
          </cell>
          <cell r="S416" t="str">
            <v/>
          </cell>
          <cell r="T416">
            <v>0</v>
          </cell>
          <cell r="U416" t="str">
            <v/>
          </cell>
        </row>
        <row r="417">
          <cell r="D417" t="str">
            <v/>
          </cell>
          <cell r="E417" t="str">
            <v/>
          </cell>
          <cell r="F417"/>
          <cell r="G417" t="str">
            <v/>
          </cell>
          <cell r="H417"/>
          <cell r="I417" t="str">
            <v/>
          </cell>
          <cell r="J417"/>
          <cell r="K417"/>
          <cell r="L417"/>
          <cell r="M417"/>
          <cell r="N417"/>
          <cell r="O417"/>
          <cell r="P417"/>
          <cell r="Q417"/>
          <cell r="R417">
            <v>0</v>
          </cell>
          <cell r="S417" t="str">
            <v/>
          </cell>
          <cell r="T417">
            <v>0</v>
          </cell>
          <cell r="U417" t="str">
            <v/>
          </cell>
        </row>
        <row r="418">
          <cell r="D418" t="str">
            <v/>
          </cell>
          <cell r="E418" t="str">
            <v/>
          </cell>
          <cell r="F418"/>
          <cell r="G418" t="str">
            <v/>
          </cell>
          <cell r="H418"/>
          <cell r="I418" t="str">
            <v/>
          </cell>
          <cell r="J418"/>
          <cell r="K418"/>
          <cell r="L418"/>
          <cell r="M418"/>
          <cell r="N418"/>
          <cell r="O418"/>
          <cell r="P418"/>
          <cell r="Q418"/>
          <cell r="R418">
            <v>0</v>
          </cell>
          <cell r="S418" t="str">
            <v/>
          </cell>
          <cell r="T418">
            <v>0</v>
          </cell>
          <cell r="U418" t="str">
            <v/>
          </cell>
        </row>
        <row r="419">
          <cell r="D419" t="str">
            <v/>
          </cell>
          <cell r="E419" t="str">
            <v/>
          </cell>
          <cell r="F419"/>
          <cell r="G419" t="str">
            <v/>
          </cell>
          <cell r="H419"/>
          <cell r="I419" t="str">
            <v/>
          </cell>
          <cell r="J419"/>
          <cell r="K419"/>
          <cell r="L419"/>
          <cell r="M419"/>
          <cell r="N419"/>
          <cell r="O419"/>
          <cell r="P419"/>
          <cell r="Q419"/>
          <cell r="R419">
            <v>0</v>
          </cell>
          <cell r="S419" t="str">
            <v/>
          </cell>
          <cell r="T419">
            <v>0</v>
          </cell>
          <cell r="U419" t="str">
            <v/>
          </cell>
        </row>
        <row r="420">
          <cell r="D420" t="str">
            <v/>
          </cell>
          <cell r="E420" t="str">
            <v/>
          </cell>
          <cell r="F420"/>
          <cell r="G420" t="str">
            <v/>
          </cell>
          <cell r="H420"/>
          <cell r="I420"/>
          <cell r="J420"/>
          <cell r="K420"/>
          <cell r="L420"/>
          <cell r="M420"/>
          <cell r="N420"/>
          <cell r="O420"/>
          <cell r="P420"/>
          <cell r="Q420"/>
          <cell r="R420">
            <v>0</v>
          </cell>
          <cell r="S420" t="str">
            <v/>
          </cell>
          <cell r="T420">
            <v>0</v>
          </cell>
          <cell r="U420" t="str">
            <v/>
          </cell>
        </row>
        <row r="421">
          <cell r="D421" t="str">
            <v/>
          </cell>
          <cell r="E421" t="str">
            <v/>
          </cell>
          <cell r="F421"/>
          <cell r="G421" t="str">
            <v/>
          </cell>
          <cell r="H421"/>
          <cell r="I421" t="str">
            <v/>
          </cell>
          <cell r="J421"/>
          <cell r="K421"/>
          <cell r="L421"/>
          <cell r="M421"/>
          <cell r="N421"/>
          <cell r="O421"/>
          <cell r="P421"/>
          <cell r="Q421"/>
          <cell r="R421">
            <v>0</v>
          </cell>
          <cell r="S421" t="str">
            <v/>
          </cell>
          <cell r="T421">
            <v>0</v>
          </cell>
          <cell r="U421" t="str">
            <v/>
          </cell>
        </row>
        <row r="422">
          <cell r="D422" t="str">
            <v/>
          </cell>
          <cell r="E422" t="str">
            <v/>
          </cell>
          <cell r="F422"/>
          <cell r="G422" t="str">
            <v/>
          </cell>
          <cell r="H422"/>
          <cell r="I422" t="str">
            <v/>
          </cell>
          <cell r="J422"/>
          <cell r="K422"/>
          <cell r="L422"/>
          <cell r="M422"/>
          <cell r="N422"/>
          <cell r="O422"/>
          <cell r="P422"/>
          <cell r="Q422"/>
          <cell r="R422">
            <v>0</v>
          </cell>
          <cell r="S422" t="str">
            <v/>
          </cell>
          <cell r="T422">
            <v>0</v>
          </cell>
          <cell r="U422" t="str">
            <v/>
          </cell>
        </row>
        <row r="423">
          <cell r="D423" t="str">
            <v/>
          </cell>
          <cell r="E423" t="str">
            <v/>
          </cell>
          <cell r="F423"/>
          <cell r="G423" t="str">
            <v/>
          </cell>
          <cell r="H423"/>
          <cell r="I423" t="str">
            <v/>
          </cell>
          <cell r="J423"/>
          <cell r="K423"/>
          <cell r="L423"/>
          <cell r="M423"/>
          <cell r="N423"/>
          <cell r="O423"/>
          <cell r="P423"/>
          <cell r="Q423"/>
          <cell r="R423">
            <v>0</v>
          </cell>
          <cell r="S423" t="str">
            <v/>
          </cell>
          <cell r="T423">
            <v>0</v>
          </cell>
          <cell r="U423" t="str">
            <v/>
          </cell>
        </row>
        <row r="424">
          <cell r="D424" t="str">
            <v/>
          </cell>
          <cell r="E424" t="str">
            <v/>
          </cell>
          <cell r="F424"/>
          <cell r="G424" t="str">
            <v/>
          </cell>
          <cell r="H424"/>
          <cell r="I424" t="str">
            <v/>
          </cell>
          <cell r="J424"/>
          <cell r="K424"/>
          <cell r="L424"/>
          <cell r="M424"/>
          <cell r="N424"/>
          <cell r="O424"/>
          <cell r="P424"/>
          <cell r="Q424"/>
          <cell r="R424">
            <v>0</v>
          </cell>
          <cell r="S424" t="str">
            <v/>
          </cell>
          <cell r="T424">
            <v>0</v>
          </cell>
          <cell r="U424" t="str">
            <v/>
          </cell>
        </row>
        <row r="425">
          <cell r="D425" t="str">
            <v/>
          </cell>
          <cell r="E425" t="str">
            <v/>
          </cell>
          <cell r="F425"/>
          <cell r="G425" t="str">
            <v/>
          </cell>
          <cell r="H425"/>
          <cell r="I425" t="str">
            <v/>
          </cell>
          <cell r="J425"/>
          <cell r="K425"/>
          <cell r="L425"/>
          <cell r="M425"/>
          <cell r="N425"/>
          <cell r="O425"/>
          <cell r="P425"/>
          <cell r="Q425"/>
          <cell r="R425">
            <v>0</v>
          </cell>
          <cell r="S425" t="str">
            <v/>
          </cell>
          <cell r="T425">
            <v>0</v>
          </cell>
          <cell r="U425" t="str">
            <v/>
          </cell>
        </row>
        <row r="426">
          <cell r="D426" t="str">
            <v/>
          </cell>
          <cell r="E426" t="str">
            <v/>
          </cell>
          <cell r="F426"/>
          <cell r="G426" t="str">
            <v/>
          </cell>
          <cell r="H426"/>
          <cell r="I426" t="str">
            <v/>
          </cell>
          <cell r="J426"/>
          <cell r="K426"/>
          <cell r="L426"/>
          <cell r="M426"/>
          <cell r="N426"/>
          <cell r="O426"/>
          <cell r="P426"/>
          <cell r="Q426"/>
          <cell r="R426">
            <v>0</v>
          </cell>
          <cell r="S426" t="str">
            <v/>
          </cell>
          <cell r="T426">
            <v>0</v>
          </cell>
          <cell r="U426" t="str">
            <v/>
          </cell>
        </row>
        <row r="427">
          <cell r="D427" t="str">
            <v/>
          </cell>
          <cell r="E427" t="str">
            <v/>
          </cell>
          <cell r="F427"/>
          <cell r="G427" t="str">
            <v/>
          </cell>
          <cell r="H427"/>
          <cell r="I427" t="str">
            <v/>
          </cell>
          <cell r="J427"/>
          <cell r="K427"/>
          <cell r="L427"/>
          <cell r="M427"/>
          <cell r="N427"/>
          <cell r="O427"/>
          <cell r="P427"/>
          <cell r="Q427"/>
          <cell r="R427">
            <v>0</v>
          </cell>
          <cell r="S427" t="str">
            <v/>
          </cell>
          <cell r="T427">
            <v>0</v>
          </cell>
          <cell r="U427" t="str">
            <v/>
          </cell>
        </row>
        <row r="428">
          <cell r="D428" t="str">
            <v/>
          </cell>
          <cell r="E428" t="str">
            <v/>
          </cell>
          <cell r="F428"/>
          <cell r="G428" t="str">
            <v/>
          </cell>
          <cell r="H428"/>
          <cell r="I428"/>
          <cell r="J428"/>
          <cell r="K428"/>
          <cell r="L428"/>
          <cell r="M428"/>
          <cell r="N428"/>
          <cell r="O428"/>
          <cell r="P428"/>
          <cell r="Q428"/>
          <cell r="R428">
            <v>0</v>
          </cell>
          <cell r="S428" t="str">
            <v/>
          </cell>
          <cell r="T428">
            <v>0</v>
          </cell>
          <cell r="U428" t="str">
            <v/>
          </cell>
        </row>
        <row r="429">
          <cell r="D429" t="str">
            <v/>
          </cell>
          <cell r="E429" t="str">
            <v/>
          </cell>
          <cell r="F429"/>
          <cell r="G429" t="str">
            <v/>
          </cell>
          <cell r="H429"/>
          <cell r="I429" t="str">
            <v/>
          </cell>
          <cell r="J429"/>
          <cell r="K429"/>
          <cell r="L429"/>
          <cell r="M429"/>
          <cell r="N429"/>
          <cell r="O429"/>
          <cell r="P429"/>
          <cell r="Q429"/>
          <cell r="R429">
            <v>0</v>
          </cell>
          <cell r="S429" t="str">
            <v/>
          </cell>
          <cell r="T429">
            <v>0</v>
          </cell>
          <cell r="U429" t="str">
            <v/>
          </cell>
        </row>
        <row r="430">
          <cell r="D430" t="str">
            <v/>
          </cell>
          <cell r="E430" t="str">
            <v/>
          </cell>
          <cell r="F430"/>
          <cell r="G430" t="str">
            <v/>
          </cell>
          <cell r="H430"/>
          <cell r="I430" t="str">
            <v/>
          </cell>
          <cell r="J430"/>
          <cell r="K430"/>
          <cell r="L430"/>
          <cell r="M430"/>
          <cell r="N430"/>
          <cell r="O430"/>
          <cell r="P430"/>
          <cell r="Q430"/>
          <cell r="R430">
            <v>0</v>
          </cell>
          <cell r="S430" t="str">
            <v/>
          </cell>
          <cell r="T430">
            <v>0</v>
          </cell>
          <cell r="U430" t="str">
            <v/>
          </cell>
        </row>
        <row r="431">
          <cell r="D431" t="str">
            <v/>
          </cell>
          <cell r="E431" t="str">
            <v/>
          </cell>
          <cell r="F431"/>
          <cell r="G431" t="str">
            <v/>
          </cell>
          <cell r="H431"/>
          <cell r="I431" t="str">
            <v/>
          </cell>
          <cell r="J431"/>
          <cell r="K431"/>
          <cell r="L431"/>
          <cell r="M431"/>
          <cell r="N431"/>
          <cell r="O431"/>
          <cell r="P431"/>
          <cell r="Q431"/>
          <cell r="R431">
            <v>0</v>
          </cell>
          <cell r="S431" t="str">
            <v/>
          </cell>
          <cell r="T431">
            <v>0</v>
          </cell>
          <cell r="U431" t="str">
            <v/>
          </cell>
        </row>
        <row r="432">
          <cell r="D432" t="str">
            <v/>
          </cell>
          <cell r="E432" t="str">
            <v/>
          </cell>
          <cell r="F432"/>
          <cell r="G432" t="str">
            <v/>
          </cell>
          <cell r="H432"/>
          <cell r="I432" t="str">
            <v/>
          </cell>
          <cell r="J432"/>
          <cell r="K432"/>
          <cell r="L432"/>
          <cell r="M432"/>
          <cell r="N432"/>
          <cell r="O432"/>
          <cell r="P432"/>
          <cell r="Q432"/>
          <cell r="R432">
            <v>0</v>
          </cell>
          <cell r="S432" t="str">
            <v/>
          </cell>
          <cell r="T432">
            <v>0</v>
          </cell>
          <cell r="U432" t="str">
            <v/>
          </cell>
        </row>
        <row r="433">
          <cell r="D433" t="str">
            <v/>
          </cell>
          <cell r="E433" t="str">
            <v/>
          </cell>
          <cell r="F433"/>
          <cell r="G433" t="str">
            <v/>
          </cell>
          <cell r="H433"/>
          <cell r="I433" t="str">
            <v/>
          </cell>
          <cell r="J433"/>
          <cell r="K433"/>
          <cell r="L433"/>
          <cell r="M433"/>
          <cell r="N433"/>
          <cell r="O433"/>
          <cell r="P433"/>
          <cell r="Q433"/>
          <cell r="R433">
            <v>0</v>
          </cell>
          <cell r="S433" t="str">
            <v/>
          </cell>
          <cell r="T433">
            <v>0</v>
          </cell>
          <cell r="U433" t="str">
            <v/>
          </cell>
        </row>
        <row r="434">
          <cell r="D434" t="str">
            <v/>
          </cell>
          <cell r="E434" t="str">
            <v/>
          </cell>
          <cell r="F434"/>
          <cell r="G434" t="str">
            <v/>
          </cell>
          <cell r="H434"/>
          <cell r="I434" t="str">
            <v/>
          </cell>
          <cell r="J434"/>
          <cell r="K434"/>
          <cell r="L434"/>
          <cell r="M434"/>
          <cell r="N434"/>
          <cell r="O434"/>
          <cell r="P434"/>
          <cell r="Q434"/>
          <cell r="R434">
            <v>0</v>
          </cell>
          <cell r="S434" t="str">
            <v/>
          </cell>
          <cell r="T434">
            <v>0</v>
          </cell>
          <cell r="U434" t="str">
            <v/>
          </cell>
        </row>
        <row r="435">
          <cell r="D435" t="str">
            <v/>
          </cell>
          <cell r="E435" t="str">
            <v/>
          </cell>
          <cell r="F435"/>
          <cell r="G435" t="str">
            <v/>
          </cell>
          <cell r="H435"/>
          <cell r="I435" t="str">
            <v/>
          </cell>
          <cell r="J435"/>
          <cell r="K435"/>
          <cell r="L435"/>
          <cell r="M435"/>
          <cell r="N435"/>
          <cell r="O435"/>
          <cell r="P435"/>
          <cell r="Q435"/>
          <cell r="R435">
            <v>0</v>
          </cell>
          <cell r="S435" t="str">
            <v/>
          </cell>
          <cell r="T435">
            <v>0</v>
          </cell>
          <cell r="U435" t="str">
            <v/>
          </cell>
        </row>
        <row r="436">
          <cell r="D436" t="str">
            <v/>
          </cell>
          <cell r="E436" t="str">
            <v/>
          </cell>
          <cell r="F436"/>
          <cell r="G436" t="str">
            <v/>
          </cell>
          <cell r="H436"/>
          <cell r="I436" t="str">
            <v/>
          </cell>
          <cell r="J436"/>
          <cell r="K436"/>
          <cell r="L436"/>
          <cell r="M436"/>
          <cell r="N436"/>
          <cell r="O436"/>
          <cell r="P436"/>
          <cell r="Q436"/>
          <cell r="R436">
            <v>0</v>
          </cell>
          <cell r="S436" t="str">
            <v/>
          </cell>
          <cell r="T436">
            <v>0</v>
          </cell>
          <cell r="U436" t="str">
            <v/>
          </cell>
        </row>
        <row r="437">
          <cell r="D437" t="str">
            <v/>
          </cell>
          <cell r="E437" t="str">
            <v/>
          </cell>
          <cell r="F437"/>
          <cell r="G437" t="str">
            <v/>
          </cell>
          <cell r="H437"/>
          <cell r="I437" t="str">
            <v/>
          </cell>
          <cell r="J437"/>
          <cell r="K437"/>
          <cell r="L437"/>
          <cell r="M437"/>
          <cell r="N437"/>
          <cell r="O437"/>
          <cell r="P437"/>
          <cell r="Q437"/>
          <cell r="R437">
            <v>0</v>
          </cell>
          <cell r="S437" t="str">
            <v/>
          </cell>
          <cell r="T437">
            <v>0</v>
          </cell>
          <cell r="U437" t="str">
            <v/>
          </cell>
        </row>
        <row r="438">
          <cell r="D438" t="str">
            <v/>
          </cell>
          <cell r="E438" t="str">
            <v/>
          </cell>
          <cell r="F438"/>
          <cell r="G438" t="str">
            <v/>
          </cell>
          <cell r="H438"/>
          <cell r="I438" t="str">
            <v/>
          </cell>
          <cell r="J438"/>
          <cell r="K438"/>
          <cell r="L438"/>
          <cell r="M438"/>
          <cell r="N438"/>
          <cell r="O438"/>
          <cell r="P438"/>
          <cell r="Q438"/>
          <cell r="R438">
            <v>0</v>
          </cell>
          <cell r="S438" t="str">
            <v/>
          </cell>
          <cell r="T438">
            <v>0</v>
          </cell>
          <cell r="U438" t="str">
            <v/>
          </cell>
        </row>
        <row r="439">
          <cell r="D439" t="str">
            <v/>
          </cell>
          <cell r="E439" t="str">
            <v/>
          </cell>
          <cell r="F439"/>
          <cell r="G439" t="str">
            <v/>
          </cell>
          <cell r="H439"/>
          <cell r="I439"/>
          <cell r="J439"/>
          <cell r="K439"/>
          <cell r="L439"/>
          <cell r="M439"/>
          <cell r="N439"/>
          <cell r="O439"/>
          <cell r="P439"/>
          <cell r="Q439"/>
          <cell r="R439">
            <v>0</v>
          </cell>
          <cell r="S439" t="str">
            <v/>
          </cell>
          <cell r="T439">
            <v>0</v>
          </cell>
          <cell r="U439" t="str">
            <v/>
          </cell>
        </row>
        <row r="440">
          <cell r="D440" t="str">
            <v>893585S</v>
          </cell>
          <cell r="E440">
            <v>8</v>
          </cell>
          <cell r="F440">
            <v>14</v>
          </cell>
          <cell r="G440">
            <v>49858</v>
          </cell>
          <cell r="H440" t="str">
            <v>A0010000NB000</v>
          </cell>
          <cell r="I440" t="str">
            <v>893585S02</v>
          </cell>
          <cell r="J440" t="str">
            <v>02</v>
          </cell>
          <cell r="K440"/>
          <cell r="L440" t="str">
            <v>ok</v>
          </cell>
          <cell r="M440"/>
          <cell r="N440"/>
          <cell r="O440"/>
          <cell r="P440"/>
          <cell r="Q440"/>
          <cell r="R440">
            <v>8</v>
          </cell>
          <cell r="S440">
            <v>1</v>
          </cell>
          <cell r="T440">
            <v>6</v>
          </cell>
          <cell r="U440">
            <v>0.75</v>
          </cell>
        </row>
        <row r="441">
          <cell r="D441" t="str">
            <v>893585S</v>
          </cell>
          <cell r="E441">
            <v>8</v>
          </cell>
          <cell r="F441">
            <v>14</v>
          </cell>
          <cell r="G441">
            <v>49858</v>
          </cell>
          <cell r="H441" t="str">
            <v>A0010000NB000</v>
          </cell>
          <cell r="I441" t="str">
            <v>893585S06</v>
          </cell>
          <cell r="J441" t="str">
            <v>06</v>
          </cell>
          <cell r="K441"/>
          <cell r="L441" t="str">
            <v>ok</v>
          </cell>
          <cell r="M441"/>
          <cell r="N441" t="str">
            <v>ok</v>
          </cell>
          <cell r="O441"/>
          <cell r="P441"/>
          <cell r="Q441"/>
          <cell r="R441">
            <v>8</v>
          </cell>
          <cell r="S441">
            <v>1</v>
          </cell>
          <cell r="T441">
            <v>6</v>
          </cell>
          <cell r="U441">
            <v>0.75</v>
          </cell>
        </row>
        <row r="442">
          <cell r="D442" t="str">
            <v>893585S</v>
          </cell>
          <cell r="E442">
            <v>8</v>
          </cell>
          <cell r="F442">
            <v>14</v>
          </cell>
          <cell r="G442">
            <v>49858</v>
          </cell>
          <cell r="H442" t="str">
            <v>A0010000NB000</v>
          </cell>
          <cell r="I442" t="str">
            <v>893585S07</v>
          </cell>
          <cell r="J442" t="str">
            <v>07</v>
          </cell>
          <cell r="K442"/>
          <cell r="L442" t="str">
            <v>ok</v>
          </cell>
          <cell r="M442"/>
          <cell r="N442"/>
          <cell r="O442"/>
          <cell r="P442"/>
          <cell r="Q442"/>
          <cell r="R442">
            <v>8</v>
          </cell>
          <cell r="S442">
            <v>1</v>
          </cell>
          <cell r="T442">
            <v>6</v>
          </cell>
          <cell r="U442">
            <v>0.75</v>
          </cell>
        </row>
        <row r="443">
          <cell r="D443" t="str">
            <v>893585S</v>
          </cell>
          <cell r="E443">
            <v>8</v>
          </cell>
          <cell r="F443">
            <v>14</v>
          </cell>
          <cell r="G443">
            <v>49858</v>
          </cell>
          <cell r="H443" t="str">
            <v>A0010000NB000</v>
          </cell>
          <cell r="I443" t="str">
            <v>893585S10</v>
          </cell>
          <cell r="J443" t="str">
            <v>10</v>
          </cell>
          <cell r="K443"/>
          <cell r="L443" t="str">
            <v>ok</v>
          </cell>
          <cell r="M443"/>
          <cell r="N443" t="str">
            <v>ok</v>
          </cell>
          <cell r="O443"/>
          <cell r="P443"/>
          <cell r="Q443"/>
          <cell r="R443">
            <v>8</v>
          </cell>
          <cell r="S443">
            <v>1</v>
          </cell>
          <cell r="T443">
            <v>6</v>
          </cell>
          <cell r="U443">
            <v>0.75</v>
          </cell>
        </row>
        <row r="444">
          <cell r="D444" t="str">
            <v>893585S</v>
          </cell>
          <cell r="E444">
            <v>8</v>
          </cell>
          <cell r="F444">
            <v>14</v>
          </cell>
          <cell r="G444">
            <v>49858</v>
          </cell>
          <cell r="H444" t="str">
            <v>A0010000NB000</v>
          </cell>
          <cell r="I444" t="str">
            <v>893585S13</v>
          </cell>
          <cell r="J444" t="str">
            <v>13</v>
          </cell>
          <cell r="K444"/>
          <cell r="L444" t="str">
            <v>ok</v>
          </cell>
          <cell r="M444"/>
          <cell r="N444" t="str">
            <v>ok</v>
          </cell>
          <cell r="O444"/>
          <cell r="P444"/>
          <cell r="Q444"/>
          <cell r="R444">
            <v>8</v>
          </cell>
          <cell r="S444">
            <v>1</v>
          </cell>
          <cell r="T444">
            <v>6</v>
          </cell>
          <cell r="U444">
            <v>0.75</v>
          </cell>
        </row>
        <row r="445">
          <cell r="D445" t="str">
            <v>893585S</v>
          </cell>
          <cell r="E445">
            <v>8</v>
          </cell>
          <cell r="F445">
            <v>14</v>
          </cell>
          <cell r="G445">
            <v>49858</v>
          </cell>
          <cell r="H445" t="str">
            <v>A0010000NB000</v>
          </cell>
          <cell r="I445" t="str">
            <v>893585S14</v>
          </cell>
          <cell r="J445" t="str">
            <v>14</v>
          </cell>
          <cell r="K445"/>
          <cell r="L445" t="str">
            <v>ok</v>
          </cell>
          <cell r="M445"/>
          <cell r="N445" t="str">
            <v>ok</v>
          </cell>
          <cell r="O445"/>
          <cell r="P445"/>
          <cell r="Q445"/>
          <cell r="R445">
            <v>8</v>
          </cell>
          <cell r="S445">
            <v>1</v>
          </cell>
          <cell r="T445">
            <v>6</v>
          </cell>
          <cell r="U445">
            <v>0.75</v>
          </cell>
        </row>
        <row r="446">
          <cell r="D446" t="str">
            <v>893585S</v>
          </cell>
          <cell r="E446">
            <v>8</v>
          </cell>
          <cell r="F446">
            <v>14</v>
          </cell>
          <cell r="G446">
            <v>49858</v>
          </cell>
          <cell r="H446" t="str">
            <v>A0010000NB000</v>
          </cell>
          <cell r="I446" t="str">
            <v>893585S15</v>
          </cell>
          <cell r="J446" t="str">
            <v>15</v>
          </cell>
          <cell r="K446"/>
          <cell r="L446" t="str">
            <v>ok</v>
          </cell>
          <cell r="M446"/>
          <cell r="N446" t="str">
            <v>ok</v>
          </cell>
          <cell r="O446"/>
          <cell r="P446"/>
          <cell r="Q446"/>
          <cell r="R446">
            <v>8</v>
          </cell>
          <cell r="S446">
            <v>1</v>
          </cell>
          <cell r="T446">
            <v>6</v>
          </cell>
          <cell r="U446">
            <v>0.75</v>
          </cell>
        </row>
        <row r="447">
          <cell r="D447" t="str">
            <v>893585S</v>
          </cell>
          <cell r="E447">
            <v>8</v>
          </cell>
          <cell r="F447">
            <v>13</v>
          </cell>
          <cell r="G447">
            <v>49858</v>
          </cell>
          <cell r="H447" t="str">
            <v>A0010000NB000</v>
          </cell>
          <cell r="I447" t="str">
            <v>893585S16</v>
          </cell>
          <cell r="J447" t="str">
            <v>16</v>
          </cell>
          <cell r="K447"/>
          <cell r="L447" t="str">
            <v>ok</v>
          </cell>
          <cell r="M447"/>
          <cell r="N447" t="str">
            <v>ok</v>
          </cell>
          <cell r="O447"/>
          <cell r="P447"/>
          <cell r="Q447"/>
          <cell r="R447">
            <v>8</v>
          </cell>
          <cell r="S447">
            <v>1</v>
          </cell>
          <cell r="T447">
            <v>6</v>
          </cell>
          <cell r="U447">
            <v>0.75</v>
          </cell>
        </row>
        <row r="448">
          <cell r="D448" t="str">
            <v/>
          </cell>
          <cell r="E448" t="str">
            <v/>
          </cell>
          <cell r="F448"/>
          <cell r="G448" t="str">
            <v/>
          </cell>
          <cell r="H448" t="str">
            <v>A00000BA000</v>
          </cell>
          <cell r="I448"/>
          <cell r="J448"/>
          <cell r="K448"/>
          <cell r="L448"/>
          <cell r="M448"/>
          <cell r="N448"/>
          <cell r="O448"/>
          <cell r="P448"/>
          <cell r="Q448"/>
          <cell r="R448">
            <v>0</v>
          </cell>
          <cell r="S448" t="str">
            <v/>
          </cell>
          <cell r="T448">
            <v>0</v>
          </cell>
          <cell r="U448" t="str">
            <v/>
          </cell>
        </row>
        <row r="449">
          <cell r="D449" t="str">
            <v>892552S</v>
          </cell>
          <cell r="E449">
            <v>10</v>
          </cell>
          <cell r="F449">
            <v>12</v>
          </cell>
          <cell r="G449">
            <v>49859</v>
          </cell>
          <cell r="H449" t="str">
            <v>A0010000NB000</v>
          </cell>
          <cell r="I449" t="str">
            <v>892552S01</v>
          </cell>
          <cell r="J449" t="str">
            <v>01</v>
          </cell>
          <cell r="K449"/>
          <cell r="L449" t="str">
            <v>ok</v>
          </cell>
          <cell r="M449"/>
          <cell r="N449" t="str">
            <v>ok</v>
          </cell>
          <cell r="O449"/>
          <cell r="P449"/>
          <cell r="Q449"/>
          <cell r="R449">
            <v>10</v>
          </cell>
          <cell r="S449">
            <v>1</v>
          </cell>
          <cell r="T449">
            <v>8</v>
          </cell>
          <cell r="U449">
            <v>0.8</v>
          </cell>
        </row>
        <row r="450">
          <cell r="D450" t="str">
            <v>892552S</v>
          </cell>
          <cell r="E450">
            <v>10</v>
          </cell>
          <cell r="F450">
            <v>12</v>
          </cell>
          <cell r="G450">
            <v>49859</v>
          </cell>
          <cell r="H450" t="str">
            <v>A0010000NB000</v>
          </cell>
          <cell r="I450" t="str">
            <v>892552S02</v>
          </cell>
          <cell r="J450" t="str">
            <v>02</v>
          </cell>
          <cell r="K450"/>
          <cell r="L450" t="str">
            <v>ok</v>
          </cell>
          <cell r="M450"/>
          <cell r="N450" t="str">
            <v>ok</v>
          </cell>
          <cell r="O450"/>
          <cell r="P450"/>
          <cell r="Q450"/>
          <cell r="R450">
            <v>10</v>
          </cell>
          <cell r="S450">
            <v>1</v>
          </cell>
          <cell r="T450">
            <v>8</v>
          </cell>
          <cell r="U450">
            <v>0.8</v>
          </cell>
        </row>
        <row r="451">
          <cell r="D451" t="str">
            <v>892552S</v>
          </cell>
          <cell r="E451">
            <v>10</v>
          </cell>
          <cell r="F451">
            <v>12</v>
          </cell>
          <cell r="G451">
            <v>49859</v>
          </cell>
          <cell r="H451" t="str">
            <v>A0010000NB000</v>
          </cell>
          <cell r="I451" t="str">
            <v>892552S03</v>
          </cell>
          <cell r="J451" t="str">
            <v>03</v>
          </cell>
          <cell r="K451"/>
          <cell r="L451" t="str">
            <v>ok</v>
          </cell>
          <cell r="M451"/>
          <cell r="N451" t="str">
            <v>ok</v>
          </cell>
          <cell r="O451"/>
          <cell r="P451"/>
          <cell r="Q451"/>
          <cell r="R451">
            <v>10</v>
          </cell>
          <cell r="S451">
            <v>1</v>
          </cell>
          <cell r="T451">
            <v>8</v>
          </cell>
          <cell r="U451">
            <v>0.8</v>
          </cell>
        </row>
        <row r="452">
          <cell r="D452" t="str">
            <v>892552S</v>
          </cell>
          <cell r="E452">
            <v>10</v>
          </cell>
          <cell r="F452">
            <v>12</v>
          </cell>
          <cell r="G452">
            <v>49859</v>
          </cell>
          <cell r="H452" t="str">
            <v>A0010000NB000</v>
          </cell>
          <cell r="I452" t="str">
            <v>892552S07</v>
          </cell>
          <cell r="J452" t="str">
            <v>07</v>
          </cell>
          <cell r="K452"/>
          <cell r="L452" t="str">
            <v>ok</v>
          </cell>
          <cell r="M452"/>
          <cell r="N452" t="str">
            <v>ok</v>
          </cell>
          <cell r="O452"/>
          <cell r="P452"/>
          <cell r="Q452"/>
          <cell r="R452">
            <v>10</v>
          </cell>
          <cell r="S452">
            <v>1</v>
          </cell>
          <cell r="T452">
            <v>8</v>
          </cell>
          <cell r="U452">
            <v>0.8</v>
          </cell>
        </row>
        <row r="453">
          <cell r="D453" t="str">
            <v>892552S</v>
          </cell>
          <cell r="E453">
            <v>10</v>
          </cell>
          <cell r="F453">
            <v>12</v>
          </cell>
          <cell r="G453">
            <v>49859</v>
          </cell>
          <cell r="H453" t="str">
            <v>A0010000NB000</v>
          </cell>
          <cell r="I453" t="str">
            <v>892552S09</v>
          </cell>
          <cell r="J453" t="str">
            <v>09</v>
          </cell>
          <cell r="K453"/>
          <cell r="L453" t="str">
            <v>ok</v>
          </cell>
          <cell r="M453"/>
          <cell r="N453" t="str">
            <v>ok</v>
          </cell>
          <cell r="O453"/>
          <cell r="P453"/>
          <cell r="Q453"/>
          <cell r="R453">
            <v>10</v>
          </cell>
          <cell r="S453">
            <v>1</v>
          </cell>
          <cell r="T453">
            <v>8</v>
          </cell>
          <cell r="U453">
            <v>0.8</v>
          </cell>
        </row>
        <row r="454">
          <cell r="D454" t="str">
            <v>892552S</v>
          </cell>
          <cell r="E454">
            <v>10</v>
          </cell>
          <cell r="F454">
            <v>12</v>
          </cell>
          <cell r="G454">
            <v>49859</v>
          </cell>
          <cell r="H454" t="str">
            <v>A0010000NB000</v>
          </cell>
          <cell r="I454" t="str">
            <v>892552S10</v>
          </cell>
          <cell r="J454" t="str">
            <v>10</v>
          </cell>
          <cell r="K454"/>
          <cell r="L454" t="str">
            <v>ok</v>
          </cell>
          <cell r="M454"/>
          <cell r="N454"/>
          <cell r="O454"/>
          <cell r="P454"/>
          <cell r="Q454"/>
          <cell r="R454">
            <v>10</v>
          </cell>
          <cell r="S454">
            <v>1</v>
          </cell>
          <cell r="T454">
            <v>8</v>
          </cell>
          <cell r="U454">
            <v>0.8</v>
          </cell>
        </row>
        <row r="455">
          <cell r="D455" t="str">
            <v>892552S</v>
          </cell>
          <cell r="E455">
            <v>10</v>
          </cell>
          <cell r="F455">
            <v>12</v>
          </cell>
          <cell r="G455">
            <v>49859</v>
          </cell>
          <cell r="H455" t="str">
            <v>A0010000NB000</v>
          </cell>
          <cell r="I455" t="str">
            <v>892552S11</v>
          </cell>
          <cell r="J455" t="str">
            <v>11</v>
          </cell>
          <cell r="K455"/>
          <cell r="L455" t="str">
            <v>ok</v>
          </cell>
          <cell r="M455"/>
          <cell r="N455"/>
          <cell r="O455"/>
          <cell r="P455"/>
          <cell r="Q455"/>
          <cell r="R455">
            <v>10</v>
          </cell>
          <cell r="S455">
            <v>1</v>
          </cell>
          <cell r="T455">
            <v>8</v>
          </cell>
          <cell r="U455">
            <v>0.8</v>
          </cell>
        </row>
        <row r="456">
          <cell r="D456" t="str">
            <v>892552S</v>
          </cell>
          <cell r="E456">
            <v>10</v>
          </cell>
          <cell r="F456">
            <v>12</v>
          </cell>
          <cell r="G456">
            <v>49859</v>
          </cell>
          <cell r="H456" t="str">
            <v>A0010000NB000</v>
          </cell>
          <cell r="I456" t="str">
            <v>892552S12</v>
          </cell>
          <cell r="J456" t="str">
            <v>12</v>
          </cell>
          <cell r="K456"/>
          <cell r="L456" t="str">
            <v>ok</v>
          </cell>
          <cell r="M456"/>
          <cell r="N456" t="str">
            <v>ok</v>
          </cell>
          <cell r="O456"/>
          <cell r="P456"/>
          <cell r="Q456"/>
          <cell r="R456"/>
          <cell r="S456"/>
          <cell r="T456"/>
          <cell r="U456"/>
        </row>
        <row r="457">
          <cell r="D457" t="str">
            <v>892552S</v>
          </cell>
          <cell r="E457">
            <v>10</v>
          </cell>
          <cell r="F457">
            <v>12</v>
          </cell>
          <cell r="G457">
            <v>49859</v>
          </cell>
          <cell r="H457" t="str">
            <v>A0010000NB000</v>
          </cell>
          <cell r="I457" t="str">
            <v>892552S13</v>
          </cell>
          <cell r="J457" t="str">
            <v>13</v>
          </cell>
          <cell r="K457"/>
          <cell r="L457" t="str">
            <v>ok</v>
          </cell>
          <cell r="M457"/>
          <cell r="N457" t="str">
            <v>ok</v>
          </cell>
          <cell r="O457"/>
          <cell r="P457"/>
          <cell r="Q457"/>
          <cell r="R457">
            <v>10</v>
          </cell>
          <cell r="S457">
            <v>1</v>
          </cell>
          <cell r="T457">
            <v>8</v>
          </cell>
          <cell r="U457">
            <v>0.8</v>
          </cell>
        </row>
        <row r="458">
          <cell r="D458" t="str">
            <v>892552S</v>
          </cell>
          <cell r="E458">
            <v>10</v>
          </cell>
          <cell r="F458">
            <v>12</v>
          </cell>
          <cell r="G458">
            <v>49859</v>
          </cell>
          <cell r="H458" t="str">
            <v>A0010000NB000</v>
          </cell>
          <cell r="I458" t="str">
            <v>892552S14</v>
          </cell>
          <cell r="J458" t="str">
            <v>14</v>
          </cell>
          <cell r="K458"/>
          <cell r="L458" t="str">
            <v>ok</v>
          </cell>
          <cell r="M458"/>
          <cell r="N458" t="str">
            <v>ok</v>
          </cell>
          <cell r="O458"/>
          <cell r="P458"/>
          <cell r="Q458"/>
          <cell r="R458">
            <v>10</v>
          </cell>
          <cell r="S458">
            <v>1</v>
          </cell>
          <cell r="T458">
            <v>8</v>
          </cell>
          <cell r="U458">
            <v>0.8</v>
          </cell>
        </row>
        <row r="459">
          <cell r="D459" t="str">
            <v>893586S</v>
          </cell>
          <cell r="E459">
            <v>9</v>
          </cell>
          <cell r="F459">
            <v>18</v>
          </cell>
          <cell r="G459">
            <v>49862</v>
          </cell>
          <cell r="H459" t="str">
            <v>A0010000NB000</v>
          </cell>
          <cell r="I459" t="str">
            <v>893586S01</v>
          </cell>
          <cell r="J459" t="str">
            <v>01</v>
          </cell>
          <cell r="K459"/>
          <cell r="L459" t="str">
            <v>ok</v>
          </cell>
          <cell r="M459"/>
          <cell r="N459" t="str">
            <v>ok</v>
          </cell>
          <cell r="O459"/>
          <cell r="P459"/>
          <cell r="Q459"/>
          <cell r="R459">
            <v>9</v>
          </cell>
          <cell r="S459">
            <v>1</v>
          </cell>
          <cell r="T459">
            <v>7</v>
          </cell>
          <cell r="U459">
            <v>0.77777777777777779</v>
          </cell>
        </row>
        <row r="460">
          <cell r="D460" t="str">
            <v>893586S</v>
          </cell>
          <cell r="E460">
            <v>9</v>
          </cell>
          <cell r="F460">
            <v>18</v>
          </cell>
          <cell r="G460">
            <v>49862</v>
          </cell>
          <cell r="H460" t="str">
            <v>A0010000NB000</v>
          </cell>
          <cell r="I460" t="str">
            <v>893586S02</v>
          </cell>
          <cell r="J460" t="str">
            <v>02</v>
          </cell>
          <cell r="K460"/>
          <cell r="L460" t="str">
            <v>ok</v>
          </cell>
          <cell r="M460"/>
          <cell r="N460" t="str">
            <v>ok</v>
          </cell>
          <cell r="O460"/>
          <cell r="P460"/>
          <cell r="Q460"/>
          <cell r="R460">
            <v>9</v>
          </cell>
          <cell r="S460">
            <v>1</v>
          </cell>
          <cell r="T460">
            <v>7</v>
          </cell>
          <cell r="U460">
            <v>0.77777777777777779</v>
          </cell>
        </row>
        <row r="461">
          <cell r="D461" t="str">
            <v>893586S</v>
          </cell>
          <cell r="E461">
            <v>9</v>
          </cell>
          <cell r="F461">
            <v>18</v>
          </cell>
          <cell r="G461">
            <v>49862</v>
          </cell>
          <cell r="H461" t="str">
            <v>A0010000NB000</v>
          </cell>
          <cell r="I461" t="str">
            <v>893586S06</v>
          </cell>
          <cell r="J461" t="str">
            <v>06</v>
          </cell>
          <cell r="K461"/>
          <cell r="L461" t="str">
            <v>ok</v>
          </cell>
          <cell r="M461"/>
          <cell r="N461"/>
          <cell r="O461"/>
          <cell r="P461"/>
          <cell r="Q461"/>
          <cell r="R461">
            <v>9</v>
          </cell>
          <cell r="S461">
            <v>1</v>
          </cell>
          <cell r="T461">
            <v>7</v>
          </cell>
          <cell r="U461">
            <v>0.77777777777777779</v>
          </cell>
        </row>
        <row r="462">
          <cell r="D462" t="str">
            <v>893586S</v>
          </cell>
          <cell r="E462">
            <v>9</v>
          </cell>
          <cell r="F462">
            <v>17</v>
          </cell>
          <cell r="G462">
            <v>49862</v>
          </cell>
          <cell r="H462" t="str">
            <v>A0010000NB000</v>
          </cell>
          <cell r="I462" t="str">
            <v>893586S08</v>
          </cell>
          <cell r="J462" t="str">
            <v>08</v>
          </cell>
          <cell r="K462"/>
          <cell r="L462" t="str">
            <v>ok</v>
          </cell>
          <cell r="M462"/>
          <cell r="N462"/>
          <cell r="O462"/>
          <cell r="P462"/>
          <cell r="Q462"/>
          <cell r="R462">
            <v>9</v>
          </cell>
          <cell r="S462">
            <v>1</v>
          </cell>
          <cell r="T462">
            <v>7</v>
          </cell>
          <cell r="U462">
            <v>0.77777777777777779</v>
          </cell>
        </row>
        <row r="463">
          <cell r="D463" t="str">
            <v>893586S</v>
          </cell>
          <cell r="E463">
            <v>9</v>
          </cell>
          <cell r="F463">
            <v>18</v>
          </cell>
          <cell r="G463">
            <v>49862</v>
          </cell>
          <cell r="H463" t="str">
            <v>A0010000NB000</v>
          </cell>
          <cell r="I463" t="str">
            <v>893586S12</v>
          </cell>
          <cell r="J463" t="str">
            <v>12</v>
          </cell>
          <cell r="K463"/>
          <cell r="L463" t="str">
            <v>ok</v>
          </cell>
          <cell r="M463"/>
          <cell r="N463" t="str">
            <v>ok</v>
          </cell>
          <cell r="O463"/>
          <cell r="P463"/>
          <cell r="Q463"/>
          <cell r="R463">
            <v>9</v>
          </cell>
          <cell r="S463">
            <v>1</v>
          </cell>
          <cell r="T463">
            <v>7</v>
          </cell>
          <cell r="U463">
            <v>0.77777777777777779</v>
          </cell>
        </row>
        <row r="464">
          <cell r="D464" t="str">
            <v>893586S</v>
          </cell>
          <cell r="E464">
            <v>9</v>
          </cell>
          <cell r="F464">
            <v>18</v>
          </cell>
          <cell r="G464">
            <v>49862</v>
          </cell>
          <cell r="H464" t="str">
            <v>A0010000NB000</v>
          </cell>
          <cell r="I464" t="str">
            <v>893586S13</v>
          </cell>
          <cell r="J464" t="str">
            <v>13</v>
          </cell>
          <cell r="K464"/>
          <cell r="L464" t="str">
            <v>ok</v>
          </cell>
          <cell r="M464"/>
          <cell r="N464" t="str">
            <v>ok</v>
          </cell>
          <cell r="O464"/>
          <cell r="P464"/>
          <cell r="Q464"/>
          <cell r="R464">
            <v>9</v>
          </cell>
          <cell r="S464">
            <v>1</v>
          </cell>
          <cell r="T464">
            <v>7</v>
          </cell>
          <cell r="U464">
            <v>0.77777777777777779</v>
          </cell>
        </row>
        <row r="465">
          <cell r="D465" t="str">
            <v>893586S</v>
          </cell>
          <cell r="E465">
            <v>9</v>
          </cell>
          <cell r="F465">
            <v>18</v>
          </cell>
          <cell r="G465">
            <v>49862</v>
          </cell>
          <cell r="H465" t="str">
            <v>A0010000NB000</v>
          </cell>
          <cell r="I465" t="str">
            <v>893586S14</v>
          </cell>
          <cell r="J465" t="str">
            <v>14</v>
          </cell>
          <cell r="K465"/>
          <cell r="L465" t="str">
            <v>ok</v>
          </cell>
          <cell r="M465"/>
          <cell r="N465" t="str">
            <v>ok</v>
          </cell>
          <cell r="O465"/>
          <cell r="P465"/>
          <cell r="Q465"/>
          <cell r="R465">
            <v>9</v>
          </cell>
          <cell r="S465">
            <v>1</v>
          </cell>
          <cell r="T465">
            <v>7</v>
          </cell>
          <cell r="U465">
            <v>0.77777777777777779</v>
          </cell>
        </row>
        <row r="466">
          <cell r="D466" t="str">
            <v>893586S</v>
          </cell>
          <cell r="E466">
            <v>9</v>
          </cell>
          <cell r="F466">
            <v>18</v>
          </cell>
          <cell r="G466">
            <v>49862</v>
          </cell>
          <cell r="H466" t="str">
            <v>A0010000NB000</v>
          </cell>
          <cell r="I466" t="str">
            <v>893586S15</v>
          </cell>
          <cell r="J466" t="str">
            <v>15</v>
          </cell>
          <cell r="K466"/>
          <cell r="L466" t="str">
            <v>ok</v>
          </cell>
          <cell r="M466"/>
          <cell r="N466" t="str">
            <v>ok</v>
          </cell>
          <cell r="O466"/>
          <cell r="P466"/>
          <cell r="Q466"/>
          <cell r="R466">
            <v>9</v>
          </cell>
          <cell r="S466">
            <v>1</v>
          </cell>
          <cell r="T466">
            <v>7</v>
          </cell>
          <cell r="U466">
            <v>0.77777777777777779</v>
          </cell>
        </row>
        <row r="467">
          <cell r="D467" t="str">
            <v>893586S</v>
          </cell>
          <cell r="E467">
            <v>9</v>
          </cell>
          <cell r="F467">
            <v>6</v>
          </cell>
          <cell r="G467">
            <v>49862</v>
          </cell>
          <cell r="H467" t="str">
            <v>A0010000NB000</v>
          </cell>
          <cell r="I467" t="str">
            <v>893586S16</v>
          </cell>
          <cell r="J467" t="str">
            <v>16</v>
          </cell>
          <cell r="K467"/>
          <cell r="L467" t="str">
            <v>ok</v>
          </cell>
          <cell r="M467"/>
          <cell r="N467" t="str">
            <v>ok</v>
          </cell>
          <cell r="O467"/>
          <cell r="P467"/>
          <cell r="Q467"/>
          <cell r="R467">
            <v>9</v>
          </cell>
          <cell r="S467">
            <v>1</v>
          </cell>
          <cell r="T467">
            <v>7</v>
          </cell>
          <cell r="U467">
            <v>0.77777777777777779</v>
          </cell>
        </row>
        <row r="468">
          <cell r="D468" t="str">
            <v/>
          </cell>
          <cell r="E468" t="str">
            <v/>
          </cell>
          <cell r="F468"/>
          <cell r="G468" t="str">
            <v/>
          </cell>
          <cell r="H468"/>
          <cell r="I468" t="str">
            <v/>
          </cell>
          <cell r="J468"/>
          <cell r="K468"/>
          <cell r="L468"/>
          <cell r="M468"/>
          <cell r="N468"/>
          <cell r="O468"/>
          <cell r="P468"/>
          <cell r="Q468"/>
          <cell r="R468">
            <v>0</v>
          </cell>
          <cell r="S468" t="str">
            <v/>
          </cell>
          <cell r="T468">
            <v>0</v>
          </cell>
          <cell r="U468" t="str">
            <v/>
          </cell>
        </row>
        <row r="469">
          <cell r="D469" t="str">
            <v>893502S</v>
          </cell>
          <cell r="E469">
            <v>8</v>
          </cell>
          <cell r="F469">
            <v>22</v>
          </cell>
          <cell r="G469">
            <v>49860</v>
          </cell>
          <cell r="H469" t="str">
            <v>A0010000NB000</v>
          </cell>
          <cell r="I469" t="str">
            <v>893502S01</v>
          </cell>
          <cell r="J469" t="str">
            <v>01</v>
          </cell>
          <cell r="K469"/>
          <cell r="L469" t="str">
            <v>ok</v>
          </cell>
          <cell r="M469"/>
          <cell r="N469" t="str">
            <v>OK</v>
          </cell>
          <cell r="O469"/>
          <cell r="P469"/>
          <cell r="Q469"/>
          <cell r="R469">
            <v>8</v>
          </cell>
          <cell r="S469">
            <v>1</v>
          </cell>
          <cell r="T469">
            <v>8</v>
          </cell>
          <cell r="U469">
            <v>1</v>
          </cell>
        </row>
        <row r="470">
          <cell r="D470" t="str">
            <v>893502S</v>
          </cell>
          <cell r="E470">
            <v>8</v>
          </cell>
          <cell r="F470">
            <v>22</v>
          </cell>
          <cell r="G470">
            <v>49860</v>
          </cell>
          <cell r="H470" t="str">
            <v>A0010000NB000</v>
          </cell>
          <cell r="I470" t="str">
            <v>893502S03</v>
          </cell>
          <cell r="J470" t="str">
            <v>03</v>
          </cell>
          <cell r="K470"/>
          <cell r="L470" t="str">
            <v>ok</v>
          </cell>
          <cell r="M470"/>
          <cell r="N470" t="str">
            <v>OK</v>
          </cell>
          <cell r="O470"/>
          <cell r="P470" t="str">
            <v>²1-</v>
          </cell>
          <cell r="Q470"/>
          <cell r="R470">
            <v>8</v>
          </cell>
          <cell r="S470">
            <v>1</v>
          </cell>
          <cell r="T470">
            <v>8</v>
          </cell>
          <cell r="U470">
            <v>1</v>
          </cell>
        </row>
        <row r="471">
          <cell r="D471" t="str">
            <v>893502S</v>
          </cell>
          <cell r="E471">
            <v>8</v>
          </cell>
          <cell r="F471">
            <v>22</v>
          </cell>
          <cell r="G471">
            <v>49860</v>
          </cell>
          <cell r="H471" t="str">
            <v>A0010000NB000</v>
          </cell>
          <cell r="I471" t="str">
            <v>893502S04</v>
          </cell>
          <cell r="J471" t="str">
            <v>04</v>
          </cell>
          <cell r="K471"/>
          <cell r="L471" t="str">
            <v>ok</v>
          </cell>
          <cell r="M471"/>
          <cell r="N471" t="str">
            <v>OK</v>
          </cell>
          <cell r="O471"/>
          <cell r="P471"/>
          <cell r="Q471"/>
          <cell r="R471">
            <v>8</v>
          </cell>
          <cell r="S471">
            <v>1</v>
          </cell>
          <cell r="T471">
            <v>8</v>
          </cell>
          <cell r="U471">
            <v>1</v>
          </cell>
        </row>
        <row r="472">
          <cell r="D472" t="str">
            <v>893502S</v>
          </cell>
          <cell r="E472">
            <v>8</v>
          </cell>
          <cell r="F472">
            <v>21</v>
          </cell>
          <cell r="G472">
            <v>49860</v>
          </cell>
          <cell r="H472" t="str">
            <v>A0010000NB000</v>
          </cell>
          <cell r="I472" t="str">
            <v>893502S07</v>
          </cell>
          <cell r="J472" t="str">
            <v>07</v>
          </cell>
          <cell r="K472"/>
          <cell r="L472" t="str">
            <v>ok</v>
          </cell>
          <cell r="M472"/>
          <cell r="N472" t="str">
            <v>OK</v>
          </cell>
          <cell r="O472"/>
          <cell r="P472"/>
          <cell r="Q472"/>
          <cell r="R472">
            <v>8</v>
          </cell>
          <cell r="S472">
            <v>1</v>
          </cell>
          <cell r="T472">
            <v>8</v>
          </cell>
          <cell r="U472">
            <v>1</v>
          </cell>
        </row>
        <row r="473">
          <cell r="D473" t="str">
            <v>893502S</v>
          </cell>
          <cell r="E473">
            <v>8</v>
          </cell>
          <cell r="F473"/>
          <cell r="G473">
            <v>49860</v>
          </cell>
          <cell r="H473" t="str">
            <v>A0010000NB000</v>
          </cell>
          <cell r="I473" t="str">
            <v>893502S09</v>
          </cell>
          <cell r="J473" t="str">
            <v>09</v>
          </cell>
          <cell r="K473"/>
          <cell r="L473" t="str">
            <v>ok</v>
          </cell>
          <cell r="M473"/>
          <cell r="N473" t="str">
            <v>OK</v>
          </cell>
          <cell r="O473"/>
          <cell r="P473"/>
          <cell r="Q473"/>
          <cell r="R473">
            <v>8</v>
          </cell>
          <cell r="S473">
            <v>1</v>
          </cell>
          <cell r="T473">
            <v>8</v>
          </cell>
          <cell r="U473">
            <v>1</v>
          </cell>
        </row>
        <row r="474">
          <cell r="D474" t="str">
            <v>893502S</v>
          </cell>
          <cell r="E474">
            <v>8</v>
          </cell>
          <cell r="F474">
            <v>22</v>
          </cell>
          <cell r="G474">
            <v>49860</v>
          </cell>
          <cell r="H474" t="str">
            <v>A0010000NB000</v>
          </cell>
          <cell r="I474" t="str">
            <v>893502S10</v>
          </cell>
          <cell r="J474" t="str">
            <v>10</v>
          </cell>
          <cell r="K474"/>
          <cell r="L474" t="str">
            <v>ok</v>
          </cell>
          <cell r="M474"/>
          <cell r="N474" t="str">
            <v>OK</v>
          </cell>
          <cell r="O474"/>
          <cell r="P474"/>
          <cell r="Q474"/>
          <cell r="R474">
            <v>8</v>
          </cell>
          <cell r="S474">
            <v>1</v>
          </cell>
          <cell r="T474">
            <v>8</v>
          </cell>
          <cell r="U474">
            <v>1</v>
          </cell>
        </row>
        <row r="475">
          <cell r="D475" t="str">
            <v>893502S</v>
          </cell>
          <cell r="E475">
            <v>8</v>
          </cell>
          <cell r="F475">
            <v>22</v>
          </cell>
          <cell r="G475">
            <v>49860</v>
          </cell>
          <cell r="H475" t="str">
            <v>A0010000NB000</v>
          </cell>
          <cell r="I475" t="str">
            <v>893502S11</v>
          </cell>
          <cell r="J475" t="str">
            <v>11</v>
          </cell>
          <cell r="K475"/>
          <cell r="L475" t="str">
            <v>ok</v>
          </cell>
          <cell r="M475"/>
          <cell r="N475" t="str">
            <v>ok</v>
          </cell>
          <cell r="O475"/>
          <cell r="P475"/>
          <cell r="Q475"/>
          <cell r="R475">
            <v>8</v>
          </cell>
          <cell r="S475">
            <v>1</v>
          </cell>
          <cell r="T475">
            <v>8</v>
          </cell>
          <cell r="U475">
            <v>1</v>
          </cell>
        </row>
        <row r="476">
          <cell r="D476" t="str">
            <v>893502S</v>
          </cell>
          <cell r="E476">
            <v>8</v>
          </cell>
          <cell r="F476">
            <v>22</v>
          </cell>
          <cell r="G476">
            <v>49860</v>
          </cell>
          <cell r="H476" t="str">
            <v>A0010000NB000</v>
          </cell>
          <cell r="I476" t="str">
            <v>893502S12</v>
          </cell>
          <cell r="J476" t="str">
            <v>12</v>
          </cell>
          <cell r="K476"/>
          <cell r="L476" t="str">
            <v>ok</v>
          </cell>
          <cell r="M476"/>
          <cell r="N476" t="str">
            <v>ok</v>
          </cell>
          <cell r="O476"/>
          <cell r="P476"/>
          <cell r="Q476"/>
          <cell r="R476">
            <v>8</v>
          </cell>
          <cell r="S476">
            <v>1</v>
          </cell>
          <cell r="T476">
            <v>8</v>
          </cell>
          <cell r="U476">
            <v>1</v>
          </cell>
        </row>
        <row r="477">
          <cell r="D477" t="str">
            <v/>
          </cell>
          <cell r="E477" t="str">
            <v/>
          </cell>
          <cell r="F477"/>
          <cell r="G477" t="str">
            <v/>
          </cell>
          <cell r="H477"/>
          <cell r="I477" t="str">
            <v/>
          </cell>
          <cell r="J477"/>
          <cell r="K477"/>
          <cell r="L477"/>
          <cell r="M477"/>
          <cell r="N477"/>
          <cell r="O477"/>
          <cell r="P477"/>
          <cell r="Q477"/>
          <cell r="R477">
            <v>0</v>
          </cell>
          <cell r="S477" t="str">
            <v/>
          </cell>
          <cell r="T477">
            <v>0</v>
          </cell>
          <cell r="U477" t="str">
            <v/>
          </cell>
        </row>
        <row r="478">
          <cell r="D478" t="str">
            <v>893534S</v>
          </cell>
          <cell r="E478">
            <v>9</v>
          </cell>
          <cell r="F478">
            <v>17</v>
          </cell>
          <cell r="G478">
            <v>49861</v>
          </cell>
          <cell r="H478" t="str">
            <v>A0010000NB000</v>
          </cell>
          <cell r="I478" t="str">
            <v>893534S02</v>
          </cell>
          <cell r="J478" t="str">
            <v>02</v>
          </cell>
          <cell r="K478"/>
          <cell r="L478" t="str">
            <v>ok</v>
          </cell>
          <cell r="M478"/>
          <cell r="N478" t="str">
            <v>ok</v>
          </cell>
          <cell r="O478"/>
          <cell r="P478"/>
          <cell r="Q478"/>
          <cell r="R478">
            <v>8</v>
          </cell>
          <cell r="S478">
            <v>0.88888888888888884</v>
          </cell>
          <cell r="T478">
            <v>4</v>
          </cell>
          <cell r="U478">
            <v>0.44444444444444442</v>
          </cell>
        </row>
        <row r="479">
          <cell r="D479" t="str">
            <v>893534S</v>
          </cell>
          <cell r="E479">
            <v>9</v>
          </cell>
          <cell r="F479">
            <v>20</v>
          </cell>
          <cell r="G479">
            <v>49861</v>
          </cell>
          <cell r="H479" t="str">
            <v>A0010000NB000</v>
          </cell>
          <cell r="I479" t="str">
            <v>893534S03</v>
          </cell>
          <cell r="J479" t="str">
            <v>03</v>
          </cell>
          <cell r="K479"/>
          <cell r="L479" t="str">
            <v>ok</v>
          </cell>
          <cell r="M479"/>
          <cell r="N479"/>
          <cell r="O479"/>
          <cell r="P479"/>
          <cell r="Q479"/>
          <cell r="R479">
            <v>8</v>
          </cell>
          <cell r="S479">
            <v>0.88888888888888884</v>
          </cell>
          <cell r="T479">
            <v>4</v>
          </cell>
          <cell r="U479">
            <v>0.44444444444444442</v>
          </cell>
        </row>
        <row r="480">
          <cell r="D480" t="str">
            <v>893534S</v>
          </cell>
          <cell r="E480">
            <v>9</v>
          </cell>
          <cell r="F480">
            <v>18</v>
          </cell>
          <cell r="G480">
            <v>49861</v>
          </cell>
          <cell r="H480" t="str">
            <v>A0010000NB000</v>
          </cell>
          <cell r="I480" t="str">
            <v>893534S07</v>
          </cell>
          <cell r="J480" t="str">
            <v>07</v>
          </cell>
          <cell r="K480"/>
          <cell r="L480" t="str">
            <v>ok</v>
          </cell>
          <cell r="M480"/>
          <cell r="N480"/>
          <cell r="O480"/>
          <cell r="P480"/>
          <cell r="Q480"/>
          <cell r="R480">
            <v>8</v>
          </cell>
          <cell r="S480">
            <v>0.88888888888888884</v>
          </cell>
          <cell r="T480">
            <v>4</v>
          </cell>
          <cell r="U480">
            <v>0.44444444444444442</v>
          </cell>
        </row>
        <row r="481">
          <cell r="D481" t="str">
            <v>893534S</v>
          </cell>
          <cell r="E481">
            <v>9</v>
          </cell>
          <cell r="F481">
            <v>20</v>
          </cell>
          <cell r="G481">
            <v>49861</v>
          </cell>
          <cell r="H481" t="str">
            <v>A0010000NB000</v>
          </cell>
          <cell r="I481" t="str">
            <v>893534S08</v>
          </cell>
          <cell r="J481" t="str">
            <v>08</v>
          </cell>
          <cell r="K481"/>
          <cell r="L481" t="str">
            <v>ok</v>
          </cell>
          <cell r="M481"/>
          <cell r="N481" t="str">
            <v>ok</v>
          </cell>
          <cell r="O481"/>
          <cell r="P481"/>
          <cell r="Q481"/>
          <cell r="R481">
            <v>8</v>
          </cell>
          <cell r="S481">
            <v>0.88888888888888884</v>
          </cell>
          <cell r="T481">
            <v>4</v>
          </cell>
          <cell r="U481">
            <v>0.44444444444444442</v>
          </cell>
        </row>
        <row r="482">
          <cell r="D482" t="str">
            <v>893534S</v>
          </cell>
          <cell r="E482">
            <v>9</v>
          </cell>
          <cell r="F482">
            <v>17</v>
          </cell>
          <cell r="G482">
            <v>49861</v>
          </cell>
          <cell r="H482" t="str">
            <v>A0010000NB000</v>
          </cell>
          <cell r="I482" t="str">
            <v>893534S09</v>
          </cell>
          <cell r="J482" t="str">
            <v>09</v>
          </cell>
          <cell r="K482"/>
          <cell r="L482" t="str">
            <v>ok</v>
          </cell>
          <cell r="M482"/>
          <cell r="N482"/>
          <cell r="O482"/>
          <cell r="P482"/>
          <cell r="Q482"/>
          <cell r="R482">
            <v>8</v>
          </cell>
          <cell r="S482">
            <v>0.88888888888888884</v>
          </cell>
          <cell r="T482">
            <v>4</v>
          </cell>
          <cell r="U482">
            <v>0.44444444444444442</v>
          </cell>
        </row>
        <row r="483">
          <cell r="D483" t="str">
            <v>893534S</v>
          </cell>
          <cell r="E483">
            <v>9</v>
          </cell>
          <cell r="F483">
            <v>21</v>
          </cell>
          <cell r="G483">
            <v>49861</v>
          </cell>
          <cell r="H483" t="str">
            <v>A0010000NB000</v>
          </cell>
          <cell r="I483" t="str">
            <v>893534S10</v>
          </cell>
          <cell r="J483" t="str">
            <v>10</v>
          </cell>
          <cell r="K483"/>
          <cell r="L483" t="str">
            <v>ok,</v>
          </cell>
          <cell r="M483"/>
          <cell r="N483" t="str">
            <v>ok</v>
          </cell>
          <cell r="O483"/>
          <cell r="P483"/>
          <cell r="Q483"/>
          <cell r="R483">
            <v>8</v>
          </cell>
          <cell r="S483">
            <v>0.88888888888888884</v>
          </cell>
          <cell r="T483">
            <v>4</v>
          </cell>
          <cell r="U483">
            <v>0.44444444444444442</v>
          </cell>
        </row>
        <row r="484">
          <cell r="D484" t="str">
            <v>893534S</v>
          </cell>
          <cell r="E484">
            <v>9</v>
          </cell>
          <cell r="F484">
            <v>21</v>
          </cell>
          <cell r="G484">
            <v>49861</v>
          </cell>
          <cell r="H484" t="str">
            <v>A0010000NB000</v>
          </cell>
          <cell r="I484" t="str">
            <v>893534S13</v>
          </cell>
          <cell r="J484" t="str">
            <v>13</v>
          </cell>
          <cell r="K484"/>
          <cell r="L484" t="str">
            <v>ok</v>
          </cell>
          <cell r="M484"/>
          <cell r="N484"/>
          <cell r="O484"/>
          <cell r="P484"/>
          <cell r="Q484"/>
          <cell r="R484">
            <v>8</v>
          </cell>
          <cell r="S484">
            <v>0.88888888888888884</v>
          </cell>
          <cell r="T484">
            <v>4</v>
          </cell>
          <cell r="U484">
            <v>0.44444444444444442</v>
          </cell>
        </row>
        <row r="485">
          <cell r="D485" t="str">
            <v>893534S</v>
          </cell>
          <cell r="E485">
            <v>9</v>
          </cell>
          <cell r="F485">
            <v>17</v>
          </cell>
          <cell r="G485">
            <v>49861</v>
          </cell>
          <cell r="H485" t="str">
            <v>A0010000NB000</v>
          </cell>
          <cell r="I485" t="str">
            <v>893534S14</v>
          </cell>
          <cell r="J485" t="str">
            <v>14</v>
          </cell>
          <cell r="K485"/>
          <cell r="L485" t="str">
            <v>ok</v>
          </cell>
          <cell r="M485"/>
          <cell r="N485"/>
          <cell r="O485"/>
          <cell r="P485"/>
          <cell r="Q485"/>
          <cell r="R485">
            <v>8</v>
          </cell>
          <cell r="S485">
            <v>0.88888888888888884</v>
          </cell>
          <cell r="T485">
            <v>4</v>
          </cell>
          <cell r="U485">
            <v>0.44444444444444442</v>
          </cell>
        </row>
        <row r="486">
          <cell r="D486" t="str">
            <v>893534S</v>
          </cell>
          <cell r="E486">
            <v>9</v>
          </cell>
          <cell r="F486">
            <v>17</v>
          </cell>
          <cell r="G486">
            <v>49861</v>
          </cell>
          <cell r="H486" t="str">
            <v>A0010000NB000</v>
          </cell>
          <cell r="I486" t="str">
            <v>893534S16</v>
          </cell>
          <cell r="J486" t="str">
            <v>16</v>
          </cell>
          <cell r="K486"/>
          <cell r="L486" t="str">
            <v>ok</v>
          </cell>
          <cell r="M486"/>
          <cell r="N486" t="str">
            <v>ok</v>
          </cell>
          <cell r="O486"/>
          <cell r="P486"/>
          <cell r="Q486"/>
          <cell r="R486">
            <v>8</v>
          </cell>
          <cell r="S486">
            <v>0.88888888888888884</v>
          </cell>
          <cell r="T486">
            <v>4</v>
          </cell>
          <cell r="U486">
            <v>0.44444444444444442</v>
          </cell>
        </row>
        <row r="487">
          <cell r="D487" t="str">
            <v/>
          </cell>
          <cell r="E487" t="str">
            <v/>
          </cell>
          <cell r="F487"/>
          <cell r="G487" t="str">
            <v/>
          </cell>
          <cell r="H487"/>
          <cell r="I487" t="str">
            <v/>
          </cell>
          <cell r="J487"/>
          <cell r="K487"/>
          <cell r="L487"/>
          <cell r="M487"/>
          <cell r="N487"/>
          <cell r="O487"/>
          <cell r="P487"/>
          <cell r="Q487"/>
          <cell r="R487">
            <v>0</v>
          </cell>
          <cell r="S487" t="str">
            <v/>
          </cell>
          <cell r="T487">
            <v>0</v>
          </cell>
          <cell r="U487" t="str">
            <v/>
          </cell>
        </row>
        <row r="488">
          <cell r="D488" t="str">
            <v/>
          </cell>
          <cell r="E488" t="str">
            <v/>
          </cell>
          <cell r="F488"/>
          <cell r="G488" t="str">
            <v/>
          </cell>
          <cell r="H488"/>
          <cell r="I488" t="str">
            <v/>
          </cell>
          <cell r="J488"/>
          <cell r="K488"/>
          <cell r="L488"/>
          <cell r="M488"/>
          <cell r="N488"/>
          <cell r="O488"/>
          <cell r="P488"/>
          <cell r="Q488"/>
          <cell r="R488">
            <v>0</v>
          </cell>
          <cell r="S488" t="str">
            <v/>
          </cell>
          <cell r="T488">
            <v>0</v>
          </cell>
          <cell r="U488" t="str">
            <v/>
          </cell>
        </row>
        <row r="489">
          <cell r="D489" t="str">
            <v/>
          </cell>
          <cell r="E489" t="str">
            <v/>
          </cell>
          <cell r="F489"/>
          <cell r="G489" t="str">
            <v/>
          </cell>
          <cell r="H489"/>
          <cell r="I489" t="str">
            <v/>
          </cell>
          <cell r="J489"/>
          <cell r="K489"/>
          <cell r="L489"/>
          <cell r="M489"/>
          <cell r="N489"/>
          <cell r="O489"/>
          <cell r="P489"/>
          <cell r="Q489"/>
          <cell r="R489">
            <v>0</v>
          </cell>
          <cell r="S489" t="str">
            <v/>
          </cell>
          <cell r="T489">
            <v>0</v>
          </cell>
          <cell r="U489" t="str">
            <v/>
          </cell>
        </row>
        <row r="490">
          <cell r="D490" t="str">
            <v/>
          </cell>
          <cell r="E490" t="str">
            <v/>
          </cell>
          <cell r="F490"/>
          <cell r="G490" t="str">
            <v/>
          </cell>
          <cell r="H490"/>
          <cell r="I490" t="str">
            <v/>
          </cell>
          <cell r="J490"/>
          <cell r="K490"/>
          <cell r="L490"/>
          <cell r="M490"/>
          <cell r="N490"/>
          <cell r="O490"/>
          <cell r="P490"/>
          <cell r="Q490"/>
          <cell r="R490">
            <v>0</v>
          </cell>
          <cell r="S490" t="str">
            <v/>
          </cell>
          <cell r="T490">
            <v>0</v>
          </cell>
          <cell r="U490" t="str">
            <v/>
          </cell>
        </row>
        <row r="491">
          <cell r="D491" t="str">
            <v>063457S</v>
          </cell>
          <cell r="E491">
            <v>8</v>
          </cell>
          <cell r="F491">
            <v>19</v>
          </cell>
          <cell r="G491">
            <v>50027</v>
          </cell>
          <cell r="H491" t="str">
            <v>A0010000NB000</v>
          </cell>
          <cell r="I491" t="str">
            <v>063457S01</v>
          </cell>
          <cell r="J491" t="str">
            <v>01</v>
          </cell>
          <cell r="K491"/>
          <cell r="L491" t="str">
            <v>ok</v>
          </cell>
          <cell r="M491"/>
          <cell r="N491"/>
          <cell r="O491"/>
          <cell r="P491"/>
          <cell r="Q491"/>
          <cell r="R491">
            <v>8</v>
          </cell>
          <cell r="S491">
            <v>1</v>
          </cell>
          <cell r="T491">
            <v>3</v>
          </cell>
          <cell r="U491">
            <v>0.375</v>
          </cell>
        </row>
        <row r="492">
          <cell r="D492" t="str">
            <v>063457S</v>
          </cell>
          <cell r="E492">
            <v>8</v>
          </cell>
          <cell r="F492">
            <v>19</v>
          </cell>
          <cell r="G492">
            <v>50027</v>
          </cell>
          <cell r="H492" t="str">
            <v>A0010000NB000</v>
          </cell>
          <cell r="I492" t="str">
            <v>063457S02</v>
          </cell>
          <cell r="J492" t="str">
            <v>02</v>
          </cell>
          <cell r="K492"/>
          <cell r="L492" t="str">
            <v>ok</v>
          </cell>
          <cell r="M492"/>
          <cell r="N492" t="str">
            <v>ok</v>
          </cell>
          <cell r="O492"/>
          <cell r="P492"/>
          <cell r="Q492"/>
          <cell r="R492">
            <v>8</v>
          </cell>
          <cell r="S492">
            <v>1</v>
          </cell>
          <cell r="T492">
            <v>3</v>
          </cell>
          <cell r="U492">
            <v>0.375</v>
          </cell>
        </row>
        <row r="493">
          <cell r="D493" t="str">
            <v>063457S</v>
          </cell>
          <cell r="E493">
            <v>8</v>
          </cell>
          <cell r="F493">
            <v>19</v>
          </cell>
          <cell r="G493">
            <v>50027</v>
          </cell>
          <cell r="H493" t="str">
            <v>A0010000NB000</v>
          </cell>
          <cell r="I493" t="str">
            <v>063457S03</v>
          </cell>
          <cell r="J493" t="str">
            <v>03</v>
          </cell>
          <cell r="K493"/>
          <cell r="L493" t="str">
            <v>ok</v>
          </cell>
          <cell r="M493"/>
          <cell r="N493"/>
          <cell r="O493"/>
          <cell r="P493"/>
          <cell r="Q493"/>
          <cell r="R493">
            <v>8</v>
          </cell>
          <cell r="S493">
            <v>1</v>
          </cell>
          <cell r="T493">
            <v>3</v>
          </cell>
          <cell r="U493">
            <v>0.375</v>
          </cell>
        </row>
        <row r="494">
          <cell r="D494" t="str">
            <v>063457S</v>
          </cell>
          <cell r="E494">
            <v>8</v>
          </cell>
          <cell r="F494">
            <v>19</v>
          </cell>
          <cell r="G494">
            <v>50027</v>
          </cell>
          <cell r="H494" t="str">
            <v>A0010000NB000</v>
          </cell>
          <cell r="I494" t="str">
            <v>063457S05</v>
          </cell>
          <cell r="J494" t="str">
            <v>05</v>
          </cell>
          <cell r="K494"/>
          <cell r="L494" t="str">
            <v>ok</v>
          </cell>
          <cell r="M494"/>
          <cell r="N494"/>
          <cell r="O494"/>
          <cell r="P494"/>
          <cell r="Q494"/>
          <cell r="R494">
            <v>8</v>
          </cell>
          <cell r="S494">
            <v>1</v>
          </cell>
          <cell r="T494">
            <v>3</v>
          </cell>
          <cell r="U494">
            <v>0.375</v>
          </cell>
        </row>
        <row r="495">
          <cell r="D495" t="str">
            <v>063457S</v>
          </cell>
          <cell r="E495">
            <v>8</v>
          </cell>
          <cell r="F495">
            <v>19</v>
          </cell>
          <cell r="G495">
            <v>50027</v>
          </cell>
          <cell r="H495" t="str">
            <v>A0010000NB000</v>
          </cell>
          <cell r="I495" t="str">
            <v>063457S06</v>
          </cell>
          <cell r="J495" t="str">
            <v>06</v>
          </cell>
          <cell r="K495"/>
          <cell r="L495" t="str">
            <v>ok</v>
          </cell>
          <cell r="M495"/>
          <cell r="N495"/>
          <cell r="O495"/>
          <cell r="P495"/>
          <cell r="Q495"/>
          <cell r="R495">
            <v>8</v>
          </cell>
          <cell r="S495">
            <v>1</v>
          </cell>
          <cell r="T495">
            <v>3</v>
          </cell>
          <cell r="U495">
            <v>0.375</v>
          </cell>
        </row>
        <row r="496">
          <cell r="D496" t="str">
            <v>063457S</v>
          </cell>
          <cell r="E496">
            <v>8</v>
          </cell>
          <cell r="F496">
            <v>19</v>
          </cell>
          <cell r="G496">
            <v>50027</v>
          </cell>
          <cell r="H496" t="str">
            <v>A0010000NB000</v>
          </cell>
          <cell r="I496" t="str">
            <v>063457S07</v>
          </cell>
          <cell r="J496" t="str">
            <v>07</v>
          </cell>
          <cell r="K496"/>
          <cell r="L496" t="str">
            <v>ok</v>
          </cell>
          <cell r="M496"/>
          <cell r="N496"/>
          <cell r="O496"/>
          <cell r="P496"/>
          <cell r="Q496"/>
          <cell r="R496">
            <v>8</v>
          </cell>
          <cell r="S496">
            <v>1</v>
          </cell>
          <cell r="T496">
            <v>3</v>
          </cell>
          <cell r="U496">
            <v>0.375</v>
          </cell>
        </row>
        <row r="497">
          <cell r="D497" t="str">
            <v>063457S</v>
          </cell>
          <cell r="E497">
            <v>8</v>
          </cell>
          <cell r="F497">
            <v>10</v>
          </cell>
          <cell r="G497">
            <v>50027</v>
          </cell>
          <cell r="H497" t="str">
            <v>A0010000NB000</v>
          </cell>
          <cell r="I497" t="str">
            <v>063457S09</v>
          </cell>
          <cell r="J497" t="str">
            <v>09</v>
          </cell>
          <cell r="K497"/>
          <cell r="L497" t="str">
            <v>ok</v>
          </cell>
          <cell r="M497"/>
          <cell r="N497" t="str">
            <v>ok</v>
          </cell>
          <cell r="O497"/>
          <cell r="P497"/>
          <cell r="Q497"/>
          <cell r="R497">
            <v>8</v>
          </cell>
          <cell r="S497">
            <v>1</v>
          </cell>
          <cell r="T497">
            <v>3</v>
          </cell>
          <cell r="U497">
            <v>0.375</v>
          </cell>
        </row>
        <row r="498">
          <cell r="D498" t="str">
            <v>063457S</v>
          </cell>
          <cell r="E498">
            <v>8</v>
          </cell>
          <cell r="F498">
            <v>19</v>
          </cell>
          <cell r="G498">
            <v>50027</v>
          </cell>
          <cell r="H498" t="str">
            <v>A0010000NB000</v>
          </cell>
          <cell r="I498" t="str">
            <v>063457S10</v>
          </cell>
          <cell r="J498" t="str">
            <v>10</v>
          </cell>
          <cell r="K498"/>
          <cell r="L498" t="str">
            <v>ok</v>
          </cell>
          <cell r="M498"/>
          <cell r="N498" t="str">
            <v>ok</v>
          </cell>
          <cell r="O498"/>
          <cell r="P498"/>
          <cell r="Q498"/>
          <cell r="R498">
            <v>8</v>
          </cell>
          <cell r="S498">
            <v>1</v>
          </cell>
          <cell r="T498">
            <v>3</v>
          </cell>
          <cell r="U498">
            <v>0.375</v>
          </cell>
        </row>
        <row r="499">
          <cell r="D499" t="str">
            <v/>
          </cell>
          <cell r="E499" t="str">
            <v/>
          </cell>
          <cell r="F499"/>
          <cell r="G499" t="str">
            <v/>
          </cell>
          <cell r="H499"/>
          <cell r="I499" t="str">
            <v/>
          </cell>
          <cell r="J499"/>
          <cell r="K499"/>
          <cell r="L499"/>
          <cell r="M499"/>
          <cell r="N499"/>
          <cell r="O499"/>
          <cell r="P499"/>
          <cell r="Q499"/>
          <cell r="R499">
            <v>0</v>
          </cell>
          <cell r="S499" t="str">
            <v/>
          </cell>
          <cell r="T499">
            <v>0</v>
          </cell>
          <cell r="U499" t="str">
            <v/>
          </cell>
        </row>
        <row r="500">
          <cell r="D500" t="str">
            <v>233607S</v>
          </cell>
          <cell r="E500">
            <v>5</v>
          </cell>
          <cell r="F500"/>
          <cell r="G500">
            <v>50011</v>
          </cell>
          <cell r="H500" t="str">
            <v>A2460000BM000</v>
          </cell>
          <cell r="I500" t="str">
            <v>233607S03</v>
          </cell>
          <cell r="J500" t="str">
            <v>03</v>
          </cell>
          <cell r="K500"/>
          <cell r="L500" t="str">
            <v>ok</v>
          </cell>
          <cell r="M500" t="str">
            <v>17 mts</v>
          </cell>
          <cell r="N500" t="str">
            <v>ok</v>
          </cell>
          <cell r="O500"/>
          <cell r="P500"/>
          <cell r="Q500"/>
          <cell r="R500">
            <v>4</v>
          </cell>
          <cell r="S500">
            <v>0.8</v>
          </cell>
          <cell r="T500">
            <v>5</v>
          </cell>
          <cell r="U500">
            <v>1</v>
          </cell>
        </row>
        <row r="501">
          <cell r="D501" t="str">
            <v>233607S</v>
          </cell>
          <cell r="E501">
            <v>5</v>
          </cell>
          <cell r="F501"/>
          <cell r="G501">
            <v>50011</v>
          </cell>
          <cell r="H501" t="str">
            <v>A2460000BM004</v>
          </cell>
          <cell r="I501" t="str">
            <v>233607S05</v>
          </cell>
          <cell r="J501" t="str">
            <v>05</v>
          </cell>
          <cell r="K501"/>
          <cell r="L501" t="str">
            <v>ok</v>
          </cell>
          <cell r="M501" t="str">
            <v>17 mts</v>
          </cell>
          <cell r="N501" t="str">
            <v>ok</v>
          </cell>
          <cell r="O501"/>
          <cell r="P501"/>
          <cell r="Q501"/>
          <cell r="R501">
            <v>4</v>
          </cell>
          <cell r="S501">
            <v>0.8</v>
          </cell>
          <cell r="T501">
            <v>5</v>
          </cell>
          <cell r="U501">
            <v>1</v>
          </cell>
        </row>
        <row r="502">
          <cell r="D502" t="str">
            <v>233607S</v>
          </cell>
          <cell r="E502">
            <v>5</v>
          </cell>
          <cell r="F502"/>
          <cell r="G502">
            <v>50011</v>
          </cell>
          <cell r="H502" t="str">
            <v>A2460000BM001</v>
          </cell>
          <cell r="I502" t="str">
            <v>233607S07</v>
          </cell>
          <cell r="J502" t="str">
            <v>07</v>
          </cell>
          <cell r="K502"/>
          <cell r="L502" t="str">
            <v>ok</v>
          </cell>
          <cell r="M502" t="str">
            <v>17 mts</v>
          </cell>
          <cell r="N502" t="str">
            <v>ok</v>
          </cell>
          <cell r="O502"/>
          <cell r="P502"/>
          <cell r="Q502"/>
          <cell r="R502">
            <v>4</v>
          </cell>
          <cell r="S502">
            <v>0.8</v>
          </cell>
          <cell r="T502">
            <v>5</v>
          </cell>
          <cell r="U502">
            <v>1</v>
          </cell>
        </row>
        <row r="503">
          <cell r="D503" t="str">
            <v>233607S</v>
          </cell>
          <cell r="E503">
            <v>5</v>
          </cell>
          <cell r="F503"/>
          <cell r="G503">
            <v>50011</v>
          </cell>
          <cell r="H503" t="str">
            <v>A2460000BM003</v>
          </cell>
          <cell r="I503" t="str">
            <v>233607S08</v>
          </cell>
          <cell r="J503" t="str">
            <v>08</v>
          </cell>
          <cell r="K503"/>
          <cell r="L503" t="str">
            <v>ok</v>
          </cell>
          <cell r="M503" t="str">
            <v>17 mts</v>
          </cell>
          <cell r="N503" t="str">
            <v>ok</v>
          </cell>
          <cell r="O503"/>
          <cell r="P503"/>
          <cell r="Q503"/>
          <cell r="R503">
            <v>4</v>
          </cell>
          <cell r="S503">
            <v>0.8</v>
          </cell>
          <cell r="T503">
            <v>5</v>
          </cell>
          <cell r="U503">
            <v>1</v>
          </cell>
        </row>
        <row r="504">
          <cell r="D504" t="str">
            <v>233607S</v>
          </cell>
          <cell r="E504">
            <v>5</v>
          </cell>
          <cell r="F504"/>
          <cell r="G504">
            <v>50011</v>
          </cell>
          <cell r="H504" t="str">
            <v>A2460000BM004</v>
          </cell>
          <cell r="I504" t="str">
            <v>233607S09</v>
          </cell>
          <cell r="J504" t="str">
            <v>09</v>
          </cell>
          <cell r="K504"/>
          <cell r="L504"/>
          <cell r="M504"/>
          <cell r="N504" t="str">
            <v>ok</v>
          </cell>
          <cell r="O504"/>
          <cell r="P504"/>
          <cell r="Q504"/>
          <cell r="R504">
            <v>4</v>
          </cell>
          <cell r="S504">
            <v>0.8</v>
          </cell>
          <cell r="T504">
            <v>5</v>
          </cell>
          <cell r="U504">
            <v>1</v>
          </cell>
        </row>
        <row r="505">
          <cell r="D505" t="str">
            <v/>
          </cell>
          <cell r="E505" t="str">
            <v/>
          </cell>
          <cell r="F505"/>
          <cell r="G505" t="str">
            <v/>
          </cell>
          <cell r="H505"/>
          <cell r="I505" t="str">
            <v/>
          </cell>
          <cell r="J505"/>
          <cell r="K505"/>
          <cell r="L505"/>
          <cell r="M505"/>
          <cell r="N505"/>
          <cell r="O505"/>
          <cell r="P505"/>
          <cell r="Q505"/>
          <cell r="R505">
            <v>0</v>
          </cell>
          <cell r="S505" t="str">
            <v/>
          </cell>
          <cell r="T505">
            <v>0</v>
          </cell>
          <cell r="U505" t="str">
            <v/>
          </cell>
        </row>
        <row r="506">
          <cell r="D506" t="str">
            <v/>
          </cell>
          <cell r="E506" t="str">
            <v/>
          </cell>
          <cell r="F506"/>
          <cell r="G506" t="str">
            <v/>
          </cell>
          <cell r="H506"/>
          <cell r="I506" t="str">
            <v/>
          </cell>
          <cell r="J506"/>
          <cell r="K506"/>
          <cell r="L506"/>
          <cell r="M506"/>
          <cell r="N506"/>
          <cell r="O506"/>
          <cell r="P506"/>
          <cell r="Q506"/>
          <cell r="R506">
            <v>0</v>
          </cell>
          <cell r="S506" t="str">
            <v/>
          </cell>
          <cell r="T506">
            <v>0</v>
          </cell>
          <cell r="U506" t="str">
            <v/>
          </cell>
        </row>
        <row r="507">
          <cell r="D507" t="str">
            <v/>
          </cell>
          <cell r="E507" t="str">
            <v/>
          </cell>
          <cell r="F507"/>
          <cell r="G507" t="str">
            <v/>
          </cell>
          <cell r="H507"/>
          <cell r="I507" t="str">
            <v/>
          </cell>
          <cell r="J507"/>
          <cell r="K507"/>
          <cell r="L507"/>
          <cell r="M507"/>
          <cell r="N507"/>
          <cell r="O507"/>
          <cell r="P507"/>
          <cell r="Q507"/>
          <cell r="R507">
            <v>0</v>
          </cell>
          <cell r="S507" t="str">
            <v/>
          </cell>
          <cell r="T507">
            <v>0</v>
          </cell>
          <cell r="U507" t="str">
            <v/>
          </cell>
        </row>
        <row r="508">
          <cell r="D508" t="str">
            <v/>
          </cell>
          <cell r="E508" t="str">
            <v/>
          </cell>
          <cell r="F508"/>
          <cell r="G508" t="str">
            <v/>
          </cell>
          <cell r="H508"/>
          <cell r="I508" t="str">
            <v/>
          </cell>
          <cell r="J508"/>
          <cell r="K508"/>
          <cell r="L508"/>
          <cell r="M508"/>
          <cell r="N508"/>
          <cell r="O508"/>
          <cell r="P508"/>
          <cell r="Q508"/>
          <cell r="R508">
            <v>0</v>
          </cell>
          <cell r="S508" t="str">
            <v/>
          </cell>
          <cell r="T508">
            <v>0</v>
          </cell>
          <cell r="U508" t="str">
            <v/>
          </cell>
        </row>
        <row r="509">
          <cell r="D509" t="str">
            <v/>
          </cell>
          <cell r="E509" t="str">
            <v/>
          </cell>
          <cell r="F509"/>
          <cell r="G509" t="str">
            <v/>
          </cell>
          <cell r="H509"/>
          <cell r="I509" t="str">
            <v/>
          </cell>
          <cell r="J509"/>
          <cell r="K509"/>
          <cell r="L509"/>
          <cell r="M509"/>
          <cell r="N509"/>
          <cell r="O509"/>
          <cell r="P509"/>
          <cell r="Q509"/>
          <cell r="R509">
            <v>0</v>
          </cell>
          <cell r="S509" t="str">
            <v/>
          </cell>
          <cell r="T509">
            <v>0</v>
          </cell>
          <cell r="U509" t="str">
            <v/>
          </cell>
        </row>
        <row r="510">
          <cell r="D510" t="str">
            <v/>
          </cell>
          <cell r="E510" t="str">
            <v/>
          </cell>
          <cell r="F510"/>
          <cell r="G510" t="str">
            <v/>
          </cell>
          <cell r="H510"/>
          <cell r="I510" t="str">
            <v/>
          </cell>
          <cell r="J510"/>
          <cell r="K510"/>
          <cell r="L510"/>
          <cell r="M510"/>
          <cell r="N510"/>
          <cell r="O510"/>
          <cell r="P510"/>
          <cell r="Q510"/>
          <cell r="R510">
            <v>0</v>
          </cell>
          <cell r="S510" t="str">
            <v/>
          </cell>
          <cell r="T510">
            <v>0</v>
          </cell>
          <cell r="U510" t="str">
            <v/>
          </cell>
        </row>
        <row r="511">
          <cell r="D511" t="str">
            <v/>
          </cell>
          <cell r="E511" t="str">
            <v/>
          </cell>
          <cell r="F511"/>
          <cell r="G511" t="str">
            <v/>
          </cell>
          <cell r="H511"/>
          <cell r="I511" t="str">
            <v/>
          </cell>
          <cell r="J511"/>
          <cell r="K511"/>
          <cell r="L511"/>
          <cell r="M511"/>
          <cell r="N511"/>
          <cell r="O511"/>
          <cell r="P511"/>
          <cell r="Q511"/>
          <cell r="R511">
            <v>0</v>
          </cell>
          <cell r="S511" t="str">
            <v/>
          </cell>
          <cell r="T511">
            <v>0</v>
          </cell>
          <cell r="U511" t="str">
            <v/>
          </cell>
        </row>
        <row r="512">
          <cell r="D512" t="str">
            <v/>
          </cell>
          <cell r="E512" t="str">
            <v/>
          </cell>
          <cell r="F512"/>
          <cell r="G512" t="str">
            <v/>
          </cell>
          <cell r="H512"/>
          <cell r="I512" t="str">
            <v/>
          </cell>
          <cell r="J512"/>
          <cell r="K512"/>
          <cell r="L512"/>
          <cell r="M512"/>
          <cell r="N512"/>
          <cell r="O512"/>
          <cell r="P512"/>
          <cell r="Q512"/>
          <cell r="R512">
            <v>0</v>
          </cell>
          <cell r="S512" t="str">
            <v/>
          </cell>
          <cell r="T512">
            <v>0</v>
          </cell>
          <cell r="U512" t="str">
            <v/>
          </cell>
        </row>
        <row r="513">
          <cell r="D513" t="str">
            <v/>
          </cell>
          <cell r="E513" t="str">
            <v/>
          </cell>
          <cell r="F513"/>
          <cell r="G513" t="str">
            <v/>
          </cell>
          <cell r="H513"/>
          <cell r="I513" t="str">
            <v/>
          </cell>
          <cell r="J513"/>
          <cell r="K513"/>
          <cell r="L513"/>
          <cell r="M513"/>
          <cell r="N513"/>
          <cell r="O513"/>
          <cell r="P513"/>
          <cell r="Q513"/>
          <cell r="R513">
            <v>0</v>
          </cell>
          <cell r="S513" t="str">
            <v/>
          </cell>
          <cell r="T513">
            <v>0</v>
          </cell>
          <cell r="U513" t="str">
            <v/>
          </cell>
        </row>
        <row r="514">
          <cell r="D514" t="str">
            <v/>
          </cell>
          <cell r="E514" t="str">
            <v/>
          </cell>
          <cell r="F514"/>
          <cell r="G514" t="str">
            <v/>
          </cell>
          <cell r="H514"/>
          <cell r="I514" t="str">
            <v/>
          </cell>
          <cell r="J514"/>
          <cell r="K514"/>
          <cell r="L514"/>
          <cell r="M514"/>
          <cell r="N514"/>
          <cell r="O514"/>
          <cell r="P514"/>
          <cell r="Q514"/>
          <cell r="R514">
            <v>0</v>
          </cell>
          <cell r="S514" t="str">
            <v/>
          </cell>
          <cell r="T514">
            <v>0</v>
          </cell>
          <cell r="U514" t="str">
            <v/>
          </cell>
        </row>
        <row r="515">
          <cell r="D515" t="str">
            <v/>
          </cell>
          <cell r="E515" t="str">
            <v/>
          </cell>
          <cell r="F515"/>
          <cell r="G515" t="str">
            <v/>
          </cell>
          <cell r="H515"/>
          <cell r="I515" t="str">
            <v/>
          </cell>
          <cell r="J515"/>
          <cell r="K515"/>
          <cell r="L515"/>
          <cell r="M515"/>
          <cell r="N515"/>
          <cell r="O515"/>
          <cell r="P515"/>
          <cell r="Q515"/>
          <cell r="R515">
            <v>0</v>
          </cell>
          <cell r="S515" t="str">
            <v/>
          </cell>
          <cell r="T515">
            <v>0</v>
          </cell>
          <cell r="U515" t="str">
            <v/>
          </cell>
        </row>
        <row r="516">
          <cell r="D516" t="str">
            <v/>
          </cell>
          <cell r="E516" t="str">
            <v/>
          </cell>
          <cell r="F516"/>
          <cell r="G516" t="str">
            <v/>
          </cell>
          <cell r="H516"/>
          <cell r="I516" t="str">
            <v/>
          </cell>
          <cell r="J516"/>
          <cell r="K516"/>
          <cell r="L516"/>
          <cell r="M516"/>
          <cell r="N516"/>
          <cell r="O516"/>
          <cell r="P516"/>
          <cell r="Q516"/>
          <cell r="R516">
            <v>0</v>
          </cell>
          <cell r="S516" t="str">
            <v/>
          </cell>
          <cell r="T516">
            <v>0</v>
          </cell>
          <cell r="U516" t="str">
            <v/>
          </cell>
        </row>
        <row r="517">
          <cell r="D517" t="str">
            <v>553542T</v>
          </cell>
          <cell r="E517">
            <v>5</v>
          </cell>
          <cell r="F517">
            <v>9</v>
          </cell>
          <cell r="G517">
            <v>49875</v>
          </cell>
          <cell r="H517" t="str">
            <v>A0090000BM001</v>
          </cell>
          <cell r="I517" t="str">
            <v>553542T01</v>
          </cell>
          <cell r="J517" t="str">
            <v>01</v>
          </cell>
          <cell r="K517"/>
          <cell r="L517" t="str">
            <v>ok</v>
          </cell>
          <cell r="M517" t="str">
            <v>50 mts</v>
          </cell>
          <cell r="N517" t="str">
            <v>ok</v>
          </cell>
          <cell r="O517"/>
          <cell r="P517"/>
          <cell r="Q517"/>
          <cell r="R517">
            <v>5</v>
          </cell>
          <cell r="S517">
            <v>1</v>
          </cell>
          <cell r="T517">
            <v>5</v>
          </cell>
          <cell r="U517">
            <v>1</v>
          </cell>
        </row>
        <row r="518">
          <cell r="D518" t="str">
            <v>553542T</v>
          </cell>
          <cell r="E518">
            <v>5</v>
          </cell>
          <cell r="F518">
            <v>9</v>
          </cell>
          <cell r="G518">
            <v>49875</v>
          </cell>
          <cell r="H518" t="str">
            <v>A0090000BM001</v>
          </cell>
          <cell r="I518" t="str">
            <v>553542T03</v>
          </cell>
          <cell r="J518" t="str">
            <v>03</v>
          </cell>
          <cell r="K518"/>
          <cell r="L518" t="str">
            <v>ok</v>
          </cell>
          <cell r="M518" t="str">
            <v>20 mts</v>
          </cell>
          <cell r="N518" t="str">
            <v>ok</v>
          </cell>
          <cell r="O518"/>
          <cell r="P518"/>
          <cell r="Q518"/>
          <cell r="R518">
            <v>5</v>
          </cell>
          <cell r="S518">
            <v>1</v>
          </cell>
          <cell r="T518">
            <v>5</v>
          </cell>
          <cell r="U518">
            <v>1</v>
          </cell>
        </row>
        <row r="519">
          <cell r="D519" t="str">
            <v>553542T</v>
          </cell>
          <cell r="E519">
            <v>5</v>
          </cell>
          <cell r="F519">
            <v>9</v>
          </cell>
          <cell r="G519">
            <v>49875</v>
          </cell>
          <cell r="H519" t="str">
            <v>A0090000BM001</v>
          </cell>
          <cell r="I519" t="str">
            <v>553542T05</v>
          </cell>
          <cell r="J519" t="str">
            <v>05</v>
          </cell>
          <cell r="K519"/>
          <cell r="L519" t="str">
            <v>ok</v>
          </cell>
          <cell r="M519" t="str">
            <v>20 mts</v>
          </cell>
          <cell r="N519" t="str">
            <v>ok</v>
          </cell>
          <cell r="O519"/>
          <cell r="P519"/>
          <cell r="Q519"/>
          <cell r="R519">
            <v>5</v>
          </cell>
          <cell r="S519">
            <v>1</v>
          </cell>
          <cell r="T519">
            <v>5</v>
          </cell>
          <cell r="U519">
            <v>1</v>
          </cell>
        </row>
        <row r="520">
          <cell r="D520" t="str">
            <v>553542T</v>
          </cell>
          <cell r="E520">
            <v>5</v>
          </cell>
          <cell r="F520">
            <v>9</v>
          </cell>
          <cell r="G520">
            <v>49875</v>
          </cell>
          <cell r="H520" t="str">
            <v>A0090000BM001</v>
          </cell>
          <cell r="I520" t="str">
            <v>553542T08</v>
          </cell>
          <cell r="J520" t="str">
            <v>08</v>
          </cell>
          <cell r="K520"/>
          <cell r="L520" t="str">
            <v>ok</v>
          </cell>
          <cell r="M520" t="str">
            <v>20 mts</v>
          </cell>
          <cell r="N520" t="str">
            <v>ok</v>
          </cell>
          <cell r="O520"/>
          <cell r="P520"/>
          <cell r="Q520"/>
          <cell r="R520">
            <v>5</v>
          </cell>
          <cell r="S520">
            <v>1</v>
          </cell>
          <cell r="T520">
            <v>5</v>
          </cell>
          <cell r="U520">
            <v>1</v>
          </cell>
        </row>
        <row r="521">
          <cell r="D521" t="str">
            <v>553542T</v>
          </cell>
          <cell r="E521">
            <v>5</v>
          </cell>
          <cell r="F521">
            <v>9</v>
          </cell>
          <cell r="G521">
            <v>49875</v>
          </cell>
          <cell r="H521" t="str">
            <v>A0090000BM001</v>
          </cell>
          <cell r="I521" t="str">
            <v>553542T09</v>
          </cell>
          <cell r="J521" t="str">
            <v>09</v>
          </cell>
          <cell r="K521"/>
          <cell r="L521" t="str">
            <v>ok</v>
          </cell>
          <cell r="M521" t="str">
            <v>20 mts</v>
          </cell>
          <cell r="N521" t="str">
            <v>ok</v>
          </cell>
          <cell r="O521"/>
          <cell r="P521"/>
          <cell r="Q521"/>
          <cell r="R521">
            <v>5</v>
          </cell>
          <cell r="S521">
            <v>1</v>
          </cell>
          <cell r="T521">
            <v>5</v>
          </cell>
          <cell r="U521">
            <v>1</v>
          </cell>
        </row>
        <row r="522">
          <cell r="D522" t="str">
            <v/>
          </cell>
          <cell r="E522" t="str">
            <v/>
          </cell>
          <cell r="F522"/>
          <cell r="G522" t="str">
            <v/>
          </cell>
          <cell r="H522"/>
          <cell r="I522" t="str">
            <v/>
          </cell>
          <cell r="J522"/>
          <cell r="K522"/>
          <cell r="L522"/>
          <cell r="M522"/>
          <cell r="N522"/>
          <cell r="O522"/>
          <cell r="P522"/>
          <cell r="Q522"/>
          <cell r="R522">
            <v>0</v>
          </cell>
          <cell r="S522" t="str">
            <v/>
          </cell>
          <cell r="T522">
            <v>0</v>
          </cell>
          <cell r="U522" t="str">
            <v/>
          </cell>
        </row>
        <row r="523">
          <cell r="D523" t="str">
            <v/>
          </cell>
          <cell r="E523" t="str">
            <v/>
          </cell>
          <cell r="F523"/>
          <cell r="G523" t="str">
            <v/>
          </cell>
          <cell r="H523"/>
          <cell r="I523" t="str">
            <v/>
          </cell>
          <cell r="J523"/>
          <cell r="K523"/>
          <cell r="L523"/>
          <cell r="M523"/>
          <cell r="N523"/>
          <cell r="O523"/>
          <cell r="P523"/>
          <cell r="Q523"/>
          <cell r="R523">
            <v>0</v>
          </cell>
          <cell r="S523" t="str">
            <v/>
          </cell>
          <cell r="T523">
            <v>0</v>
          </cell>
          <cell r="U523" t="str">
            <v/>
          </cell>
        </row>
        <row r="524">
          <cell r="D524" t="str">
            <v/>
          </cell>
          <cell r="E524" t="str">
            <v/>
          </cell>
          <cell r="F524"/>
          <cell r="G524" t="str">
            <v/>
          </cell>
          <cell r="H524"/>
          <cell r="I524" t="str">
            <v/>
          </cell>
          <cell r="J524"/>
          <cell r="K524"/>
          <cell r="L524"/>
          <cell r="M524"/>
          <cell r="N524"/>
          <cell r="O524"/>
          <cell r="P524"/>
          <cell r="Q524"/>
          <cell r="R524">
            <v>0</v>
          </cell>
          <cell r="S524" t="str">
            <v/>
          </cell>
          <cell r="T524">
            <v>0</v>
          </cell>
          <cell r="U524" t="str">
            <v/>
          </cell>
        </row>
        <row r="525">
          <cell r="D525" t="str">
            <v>103568T</v>
          </cell>
          <cell r="E525">
            <v>5</v>
          </cell>
          <cell r="F525">
            <v>23</v>
          </cell>
          <cell r="G525">
            <v>49921</v>
          </cell>
          <cell r="H525" t="str">
            <v>A2460000BM000</v>
          </cell>
          <cell r="I525" t="str">
            <v>103568T02</v>
          </cell>
          <cell r="J525" t="str">
            <v>02</v>
          </cell>
          <cell r="K525"/>
          <cell r="L525" t="str">
            <v>ok</v>
          </cell>
          <cell r="M525" t="str">
            <v>20 mts</v>
          </cell>
          <cell r="N525" t="str">
            <v>ok</v>
          </cell>
          <cell r="O525"/>
          <cell r="P525"/>
          <cell r="Q525"/>
          <cell r="R525">
            <v>6</v>
          </cell>
          <cell r="S525">
            <v>1.2</v>
          </cell>
          <cell r="T525">
            <v>6</v>
          </cell>
          <cell r="U525">
            <v>1.2</v>
          </cell>
        </row>
        <row r="526">
          <cell r="D526" t="str">
            <v>103568T</v>
          </cell>
          <cell r="E526">
            <v>6</v>
          </cell>
          <cell r="F526">
            <v>22</v>
          </cell>
          <cell r="G526">
            <v>49921</v>
          </cell>
          <cell r="H526" t="str">
            <v>A2460000BM000</v>
          </cell>
          <cell r="I526" t="str">
            <v>103568T03</v>
          </cell>
          <cell r="J526" t="str">
            <v>03</v>
          </cell>
          <cell r="K526"/>
          <cell r="L526" t="str">
            <v>ok</v>
          </cell>
          <cell r="M526" t="str">
            <v>20 mts</v>
          </cell>
          <cell r="N526" t="str">
            <v>ok</v>
          </cell>
          <cell r="O526"/>
          <cell r="P526"/>
          <cell r="Q526"/>
          <cell r="R526">
            <v>6</v>
          </cell>
          <cell r="S526">
            <v>1</v>
          </cell>
          <cell r="T526">
            <v>6</v>
          </cell>
          <cell r="U526">
            <v>1</v>
          </cell>
        </row>
        <row r="527">
          <cell r="D527" t="str">
            <v>103568T</v>
          </cell>
          <cell r="E527">
            <v>6</v>
          </cell>
          <cell r="F527">
            <v>24</v>
          </cell>
          <cell r="G527">
            <v>49921</v>
          </cell>
          <cell r="H527" t="str">
            <v>A2460000BM000</v>
          </cell>
          <cell r="I527" t="str">
            <v>103568T04</v>
          </cell>
          <cell r="J527" t="str">
            <v>04</v>
          </cell>
          <cell r="K527"/>
          <cell r="L527" t="str">
            <v>ok</v>
          </cell>
          <cell r="M527" t="str">
            <v>20 mts</v>
          </cell>
          <cell r="N527" t="str">
            <v>ok</v>
          </cell>
          <cell r="O527"/>
          <cell r="P527"/>
          <cell r="Q527"/>
          <cell r="R527">
            <v>6</v>
          </cell>
          <cell r="S527">
            <v>1</v>
          </cell>
          <cell r="T527">
            <v>6</v>
          </cell>
          <cell r="U527">
            <v>1</v>
          </cell>
        </row>
        <row r="528">
          <cell r="D528" t="str">
            <v>103568T</v>
          </cell>
          <cell r="E528">
            <v>6</v>
          </cell>
          <cell r="F528">
            <v>23</v>
          </cell>
          <cell r="G528">
            <v>49921</v>
          </cell>
          <cell r="H528" t="str">
            <v>A2460000BM000</v>
          </cell>
          <cell r="I528" t="str">
            <v>103568T06</v>
          </cell>
          <cell r="J528" t="str">
            <v>06</v>
          </cell>
          <cell r="K528"/>
          <cell r="L528" t="str">
            <v>ok</v>
          </cell>
          <cell r="M528" t="str">
            <v>20 mts</v>
          </cell>
          <cell r="N528" t="str">
            <v>ok</v>
          </cell>
          <cell r="O528"/>
          <cell r="P528"/>
          <cell r="Q528"/>
          <cell r="R528">
            <v>6</v>
          </cell>
          <cell r="S528">
            <v>1</v>
          </cell>
          <cell r="T528">
            <v>6</v>
          </cell>
          <cell r="U528">
            <v>1</v>
          </cell>
        </row>
        <row r="529">
          <cell r="D529" t="str">
            <v>103568T</v>
          </cell>
          <cell r="E529">
            <v>6</v>
          </cell>
          <cell r="F529">
            <v>23</v>
          </cell>
          <cell r="G529">
            <v>49921</v>
          </cell>
          <cell r="H529" t="str">
            <v>A2460000BM000</v>
          </cell>
          <cell r="I529" t="str">
            <v>103568T07</v>
          </cell>
          <cell r="J529" t="str">
            <v>07</v>
          </cell>
          <cell r="K529"/>
          <cell r="L529" t="str">
            <v>ok</v>
          </cell>
          <cell r="M529" t="str">
            <v>20 mts</v>
          </cell>
          <cell r="N529" t="str">
            <v>ok</v>
          </cell>
          <cell r="O529"/>
          <cell r="P529"/>
          <cell r="Q529"/>
          <cell r="R529">
            <v>6</v>
          </cell>
          <cell r="S529">
            <v>1</v>
          </cell>
          <cell r="T529">
            <v>6</v>
          </cell>
          <cell r="U529">
            <v>1</v>
          </cell>
        </row>
        <row r="530">
          <cell r="D530" t="str">
            <v>103568T</v>
          </cell>
          <cell r="E530">
            <v>6</v>
          </cell>
          <cell r="F530">
            <v>24</v>
          </cell>
          <cell r="G530">
            <v>49921</v>
          </cell>
          <cell r="H530" t="str">
            <v>A2460000BM000</v>
          </cell>
          <cell r="I530" t="str">
            <v>103568T08</v>
          </cell>
          <cell r="J530" t="str">
            <v>08</v>
          </cell>
          <cell r="K530"/>
          <cell r="L530" t="str">
            <v>ok</v>
          </cell>
          <cell r="M530" t="str">
            <v>20 mts</v>
          </cell>
          <cell r="N530" t="str">
            <v>ok</v>
          </cell>
          <cell r="O530"/>
          <cell r="P530"/>
          <cell r="Q530"/>
          <cell r="R530">
            <v>6</v>
          </cell>
          <cell r="S530">
            <v>1</v>
          </cell>
          <cell r="T530">
            <v>6</v>
          </cell>
          <cell r="U530">
            <v>1</v>
          </cell>
        </row>
        <row r="531">
          <cell r="D531" t="str">
            <v/>
          </cell>
          <cell r="E531" t="str">
            <v/>
          </cell>
          <cell r="F531"/>
          <cell r="G531" t="str">
            <v/>
          </cell>
          <cell r="H531"/>
          <cell r="I531" t="str">
            <v/>
          </cell>
          <cell r="J531"/>
          <cell r="K531"/>
          <cell r="L531"/>
          <cell r="M531"/>
          <cell r="N531"/>
          <cell r="O531"/>
          <cell r="P531"/>
          <cell r="Q531"/>
          <cell r="R531">
            <v>0</v>
          </cell>
          <cell r="S531" t="str">
            <v/>
          </cell>
          <cell r="T531">
            <v>0</v>
          </cell>
          <cell r="U531" t="str">
            <v/>
          </cell>
        </row>
        <row r="532">
          <cell r="D532" t="str">
            <v>103554T</v>
          </cell>
          <cell r="E532">
            <v>5</v>
          </cell>
          <cell r="F532">
            <v>9</v>
          </cell>
          <cell r="G532">
            <v>49911</v>
          </cell>
          <cell r="H532" t="str">
            <v>A2460000BM000</v>
          </cell>
          <cell r="I532" t="str">
            <v>103554T02</v>
          </cell>
          <cell r="J532" t="str">
            <v>02</v>
          </cell>
          <cell r="K532"/>
          <cell r="L532" t="str">
            <v>ok</v>
          </cell>
          <cell r="M532" t="str">
            <v>20 mts</v>
          </cell>
          <cell r="N532" t="str">
            <v>OK</v>
          </cell>
          <cell r="O532"/>
          <cell r="P532"/>
          <cell r="Q532"/>
          <cell r="R532">
            <v>5</v>
          </cell>
          <cell r="S532">
            <v>1</v>
          </cell>
          <cell r="T532">
            <v>4</v>
          </cell>
          <cell r="U532">
            <v>0.8</v>
          </cell>
        </row>
        <row r="533">
          <cell r="D533" t="str">
            <v>103554T</v>
          </cell>
          <cell r="E533">
            <v>5</v>
          </cell>
          <cell r="F533">
            <v>9</v>
          </cell>
          <cell r="G533">
            <v>49911</v>
          </cell>
          <cell r="H533" t="str">
            <v>A2460000BM004</v>
          </cell>
          <cell r="I533" t="str">
            <v>103554T05</v>
          </cell>
          <cell r="J533" t="str">
            <v>05</v>
          </cell>
          <cell r="K533"/>
          <cell r="L533" t="str">
            <v>ok</v>
          </cell>
          <cell r="M533" t="str">
            <v>20 mts</v>
          </cell>
          <cell r="N533"/>
          <cell r="O533"/>
          <cell r="P533" t="str">
            <v>col annulé</v>
          </cell>
          <cell r="Q533"/>
          <cell r="R533">
            <v>5</v>
          </cell>
          <cell r="S533">
            <v>1</v>
          </cell>
          <cell r="T533">
            <v>4</v>
          </cell>
          <cell r="U533">
            <v>0.8</v>
          </cell>
        </row>
        <row r="534">
          <cell r="D534" t="str">
            <v>103554T</v>
          </cell>
          <cell r="E534">
            <v>5</v>
          </cell>
          <cell r="F534">
            <v>9</v>
          </cell>
          <cell r="G534">
            <v>49911</v>
          </cell>
          <cell r="H534" t="str">
            <v>A2460000BM004</v>
          </cell>
          <cell r="I534" t="str">
            <v>103554T07</v>
          </cell>
          <cell r="J534" t="str">
            <v>07</v>
          </cell>
          <cell r="K534"/>
          <cell r="L534" t="str">
            <v>ok</v>
          </cell>
          <cell r="M534" t="str">
            <v xml:space="preserve">20 mts </v>
          </cell>
          <cell r="N534" t="str">
            <v>OK</v>
          </cell>
          <cell r="O534"/>
          <cell r="P534"/>
          <cell r="Q534"/>
          <cell r="R534">
            <v>5</v>
          </cell>
          <cell r="S534">
            <v>1</v>
          </cell>
          <cell r="T534">
            <v>4</v>
          </cell>
          <cell r="U534">
            <v>0.8</v>
          </cell>
        </row>
        <row r="535">
          <cell r="D535" t="str">
            <v>103554T</v>
          </cell>
          <cell r="E535">
            <v>5</v>
          </cell>
          <cell r="F535">
            <v>8</v>
          </cell>
          <cell r="G535">
            <v>49911</v>
          </cell>
          <cell r="H535" t="str">
            <v>A2460000BM000</v>
          </cell>
          <cell r="I535" t="str">
            <v>103554T08</v>
          </cell>
          <cell r="J535" t="str">
            <v>08</v>
          </cell>
          <cell r="K535"/>
          <cell r="L535" t="str">
            <v>ok</v>
          </cell>
          <cell r="M535" t="str">
            <v xml:space="preserve">20 mts </v>
          </cell>
          <cell r="N535" t="str">
            <v>ok</v>
          </cell>
          <cell r="O535"/>
          <cell r="P535"/>
          <cell r="Q535"/>
          <cell r="R535">
            <v>5</v>
          </cell>
          <cell r="S535">
            <v>1</v>
          </cell>
          <cell r="T535">
            <v>4</v>
          </cell>
          <cell r="U535">
            <v>0.8</v>
          </cell>
        </row>
        <row r="536">
          <cell r="D536" t="str">
            <v>103554T</v>
          </cell>
          <cell r="E536">
            <v>5</v>
          </cell>
          <cell r="F536">
            <v>8</v>
          </cell>
          <cell r="G536">
            <v>49911</v>
          </cell>
          <cell r="H536" t="str">
            <v>A2460000BM000</v>
          </cell>
          <cell r="I536" t="str">
            <v>103554T12</v>
          </cell>
          <cell r="J536" t="str">
            <v>12</v>
          </cell>
          <cell r="K536"/>
          <cell r="L536" t="str">
            <v>ok</v>
          </cell>
          <cell r="M536" t="str">
            <v>20 mts</v>
          </cell>
          <cell r="N536" t="str">
            <v>OK</v>
          </cell>
          <cell r="O536"/>
          <cell r="P536"/>
          <cell r="Q536"/>
          <cell r="R536">
            <v>5</v>
          </cell>
          <cell r="S536">
            <v>1</v>
          </cell>
          <cell r="T536">
            <v>4</v>
          </cell>
          <cell r="U536">
            <v>0.8</v>
          </cell>
        </row>
        <row r="537">
          <cell r="D537" t="str">
            <v/>
          </cell>
          <cell r="E537" t="str">
            <v/>
          </cell>
          <cell r="F537"/>
          <cell r="G537" t="str">
            <v/>
          </cell>
          <cell r="H537"/>
          <cell r="I537" t="str">
            <v/>
          </cell>
          <cell r="J537"/>
          <cell r="K537"/>
          <cell r="L537"/>
          <cell r="M537" t="str">
            <v xml:space="preserve">20 mts </v>
          </cell>
          <cell r="N537"/>
          <cell r="O537"/>
          <cell r="P537"/>
          <cell r="Q537"/>
          <cell r="R537">
            <v>0</v>
          </cell>
          <cell r="S537" t="str">
            <v/>
          </cell>
          <cell r="T537">
            <v>0</v>
          </cell>
          <cell r="U537" t="str">
            <v/>
          </cell>
        </row>
        <row r="538">
          <cell r="D538" t="str">
            <v>432824T</v>
          </cell>
          <cell r="E538">
            <v>5</v>
          </cell>
          <cell r="F538">
            <v>8</v>
          </cell>
          <cell r="G538">
            <v>50055</v>
          </cell>
          <cell r="H538" t="str">
            <v>A000000BM001</v>
          </cell>
          <cell r="I538" t="str">
            <v>432824T01</v>
          </cell>
          <cell r="J538" t="str">
            <v>01</v>
          </cell>
          <cell r="K538"/>
          <cell r="L538" t="str">
            <v>ok</v>
          </cell>
          <cell r="M538" t="str">
            <v>20 mts</v>
          </cell>
          <cell r="N538" t="str">
            <v>ok</v>
          </cell>
          <cell r="O538" t="str">
            <v>oui</v>
          </cell>
          <cell r="P538"/>
          <cell r="Q538"/>
          <cell r="R538">
            <v>5</v>
          </cell>
          <cell r="S538">
            <v>1</v>
          </cell>
          <cell r="T538">
            <v>5</v>
          </cell>
          <cell r="U538">
            <v>1</v>
          </cell>
        </row>
        <row r="539">
          <cell r="D539" t="str">
            <v>432824T</v>
          </cell>
          <cell r="E539">
            <v>5</v>
          </cell>
          <cell r="F539">
            <v>8</v>
          </cell>
          <cell r="G539">
            <v>50055</v>
          </cell>
          <cell r="H539" t="str">
            <v>A000000BM001</v>
          </cell>
          <cell r="I539" t="str">
            <v>432824T03</v>
          </cell>
          <cell r="J539" t="str">
            <v>03</v>
          </cell>
          <cell r="K539"/>
          <cell r="L539" t="str">
            <v>ok</v>
          </cell>
          <cell r="M539" t="str">
            <v>20 mts</v>
          </cell>
          <cell r="N539" t="str">
            <v>ok</v>
          </cell>
          <cell r="O539"/>
          <cell r="P539"/>
          <cell r="Q539"/>
          <cell r="R539">
            <v>5</v>
          </cell>
          <cell r="S539">
            <v>1</v>
          </cell>
          <cell r="T539">
            <v>5</v>
          </cell>
          <cell r="U539">
            <v>1</v>
          </cell>
        </row>
        <row r="540">
          <cell r="D540" t="str">
            <v>432824T</v>
          </cell>
          <cell r="E540">
            <v>5</v>
          </cell>
          <cell r="F540">
            <v>8</v>
          </cell>
          <cell r="G540">
            <v>50055</v>
          </cell>
          <cell r="H540" t="str">
            <v>A000000BM001</v>
          </cell>
          <cell r="I540" t="str">
            <v>432824T05</v>
          </cell>
          <cell r="J540" t="str">
            <v>05</v>
          </cell>
          <cell r="K540"/>
          <cell r="L540" t="str">
            <v>ok</v>
          </cell>
          <cell r="M540" t="str">
            <v>20 mts</v>
          </cell>
          <cell r="N540" t="str">
            <v>ok</v>
          </cell>
          <cell r="O540"/>
          <cell r="P540"/>
          <cell r="Q540"/>
          <cell r="R540">
            <v>5</v>
          </cell>
          <cell r="S540">
            <v>1</v>
          </cell>
          <cell r="T540">
            <v>5</v>
          </cell>
          <cell r="U540">
            <v>1</v>
          </cell>
        </row>
        <row r="541">
          <cell r="D541" t="str">
            <v>432824T</v>
          </cell>
          <cell r="E541">
            <v>5</v>
          </cell>
          <cell r="F541">
            <v>8</v>
          </cell>
          <cell r="G541">
            <v>50055</v>
          </cell>
          <cell r="H541" t="str">
            <v>A000000BM001</v>
          </cell>
          <cell r="I541" t="str">
            <v>432824T07</v>
          </cell>
          <cell r="J541" t="str">
            <v>07</v>
          </cell>
          <cell r="K541"/>
          <cell r="L541" t="str">
            <v>ok</v>
          </cell>
          <cell r="M541" t="str">
            <v>20 mts</v>
          </cell>
          <cell r="N541" t="str">
            <v>ok</v>
          </cell>
          <cell r="O541" t="str">
            <v>oui</v>
          </cell>
          <cell r="P541"/>
          <cell r="Q541"/>
          <cell r="R541">
            <v>5</v>
          </cell>
          <cell r="S541">
            <v>1</v>
          </cell>
          <cell r="T541">
            <v>5</v>
          </cell>
          <cell r="U541">
            <v>1</v>
          </cell>
        </row>
        <row r="542">
          <cell r="D542" t="str">
            <v>432824T</v>
          </cell>
          <cell r="E542">
            <v>5</v>
          </cell>
          <cell r="F542">
            <v>8</v>
          </cell>
          <cell r="G542">
            <v>50055</v>
          </cell>
          <cell r="H542" t="str">
            <v>A000000BM001</v>
          </cell>
          <cell r="I542" t="str">
            <v>432824T08</v>
          </cell>
          <cell r="J542" t="str">
            <v>08</v>
          </cell>
          <cell r="K542"/>
          <cell r="L542" t="str">
            <v>ok</v>
          </cell>
          <cell r="M542" t="str">
            <v>20 mts</v>
          </cell>
          <cell r="N542" t="str">
            <v>ok</v>
          </cell>
          <cell r="O542" t="str">
            <v>oui</v>
          </cell>
          <cell r="P542"/>
          <cell r="Q542"/>
          <cell r="R542">
            <v>5</v>
          </cell>
          <cell r="S542">
            <v>1</v>
          </cell>
          <cell r="T542">
            <v>5</v>
          </cell>
          <cell r="U542">
            <v>1</v>
          </cell>
        </row>
        <row r="543">
          <cell r="D543" t="str">
            <v/>
          </cell>
          <cell r="E543" t="str">
            <v/>
          </cell>
          <cell r="F543"/>
          <cell r="G543" t="str">
            <v/>
          </cell>
          <cell r="H543"/>
          <cell r="I543" t="str">
            <v/>
          </cell>
          <cell r="J543"/>
          <cell r="K543"/>
          <cell r="L543"/>
          <cell r="M543"/>
          <cell r="N543"/>
          <cell r="O543"/>
          <cell r="P543"/>
          <cell r="Q543"/>
          <cell r="R543">
            <v>0</v>
          </cell>
          <cell r="S543" t="str">
            <v/>
          </cell>
          <cell r="T543">
            <v>0</v>
          </cell>
          <cell r="U543" t="str">
            <v/>
          </cell>
        </row>
        <row r="544">
          <cell r="D544" t="str">
            <v>103459T</v>
          </cell>
          <cell r="E544">
            <v>5</v>
          </cell>
          <cell r="F544">
            <v>20</v>
          </cell>
          <cell r="G544">
            <v>49942</v>
          </cell>
          <cell r="H544" t="str">
            <v>A000000BM001</v>
          </cell>
          <cell r="I544" t="str">
            <v>103459T07</v>
          </cell>
          <cell r="J544" t="str">
            <v>07</v>
          </cell>
          <cell r="K544"/>
          <cell r="L544" t="str">
            <v>ok</v>
          </cell>
          <cell r="M544" t="str">
            <v>20mts</v>
          </cell>
          <cell r="N544"/>
          <cell r="O544"/>
          <cell r="P544"/>
          <cell r="Q544"/>
          <cell r="R544">
            <v>5</v>
          </cell>
          <cell r="S544">
            <v>1</v>
          </cell>
          <cell r="T544">
            <v>4</v>
          </cell>
          <cell r="U544">
            <v>0.8</v>
          </cell>
        </row>
        <row r="545">
          <cell r="D545" t="str">
            <v>103459T</v>
          </cell>
          <cell r="E545">
            <v>5</v>
          </cell>
          <cell r="F545">
            <v>20</v>
          </cell>
          <cell r="G545">
            <v>49942</v>
          </cell>
          <cell r="H545" t="str">
            <v>A000000BM001</v>
          </cell>
          <cell r="I545" t="str">
            <v>103459T10</v>
          </cell>
          <cell r="J545" t="str">
            <v>10</v>
          </cell>
          <cell r="K545"/>
          <cell r="L545" t="str">
            <v>ok</v>
          </cell>
          <cell r="M545" t="str">
            <v>20 mts</v>
          </cell>
          <cell r="N545" t="str">
            <v>ok</v>
          </cell>
          <cell r="O545"/>
          <cell r="P545"/>
          <cell r="Q545"/>
          <cell r="R545">
            <v>5</v>
          </cell>
          <cell r="S545">
            <v>1</v>
          </cell>
          <cell r="T545">
            <v>4</v>
          </cell>
          <cell r="U545">
            <v>0.8</v>
          </cell>
        </row>
        <row r="546">
          <cell r="D546" t="str">
            <v>103459T</v>
          </cell>
          <cell r="E546">
            <v>5</v>
          </cell>
          <cell r="F546">
            <v>20</v>
          </cell>
          <cell r="G546">
            <v>49942</v>
          </cell>
          <cell r="H546" t="str">
            <v>A000000BM001</v>
          </cell>
          <cell r="I546" t="str">
            <v>103459T11</v>
          </cell>
          <cell r="J546" t="str">
            <v>11</v>
          </cell>
          <cell r="K546"/>
          <cell r="L546" t="str">
            <v>ok</v>
          </cell>
          <cell r="M546" t="str">
            <v>20 mts</v>
          </cell>
          <cell r="N546" t="str">
            <v>ok</v>
          </cell>
          <cell r="O546"/>
          <cell r="P546"/>
          <cell r="Q546"/>
          <cell r="R546">
            <v>5</v>
          </cell>
          <cell r="S546">
            <v>1</v>
          </cell>
          <cell r="T546">
            <v>4</v>
          </cell>
          <cell r="U546">
            <v>0.8</v>
          </cell>
        </row>
        <row r="547">
          <cell r="D547" t="str">
            <v>103459T</v>
          </cell>
          <cell r="E547">
            <v>5</v>
          </cell>
          <cell r="F547">
            <v>20</v>
          </cell>
          <cell r="G547">
            <v>49942</v>
          </cell>
          <cell r="H547" t="str">
            <v>A000000BM001</v>
          </cell>
          <cell r="I547" t="str">
            <v>103459T12</v>
          </cell>
          <cell r="J547" t="str">
            <v>12</v>
          </cell>
          <cell r="K547"/>
          <cell r="L547" t="str">
            <v>ok</v>
          </cell>
          <cell r="M547" t="str">
            <v>20 mts</v>
          </cell>
          <cell r="N547" t="str">
            <v>ok</v>
          </cell>
          <cell r="O547"/>
          <cell r="P547"/>
          <cell r="Q547"/>
          <cell r="R547">
            <v>5</v>
          </cell>
          <cell r="S547">
            <v>1</v>
          </cell>
          <cell r="T547">
            <v>4</v>
          </cell>
          <cell r="U547">
            <v>0.8</v>
          </cell>
        </row>
        <row r="548">
          <cell r="D548" t="str">
            <v>103459T</v>
          </cell>
          <cell r="E548">
            <v>5</v>
          </cell>
          <cell r="F548">
            <v>20</v>
          </cell>
          <cell r="G548">
            <v>49942</v>
          </cell>
          <cell r="H548" t="str">
            <v>A000000BM001</v>
          </cell>
          <cell r="I548" t="str">
            <v>103459T13</v>
          </cell>
          <cell r="J548" t="str">
            <v>13</v>
          </cell>
          <cell r="K548"/>
          <cell r="L548" t="str">
            <v>ok</v>
          </cell>
          <cell r="M548" t="str">
            <v>20 mts</v>
          </cell>
          <cell r="N548" t="str">
            <v>ok</v>
          </cell>
          <cell r="O548"/>
          <cell r="P548"/>
          <cell r="Q548"/>
          <cell r="R548">
            <v>5</v>
          </cell>
          <cell r="S548">
            <v>1</v>
          </cell>
          <cell r="T548">
            <v>4</v>
          </cell>
          <cell r="U548">
            <v>0.8</v>
          </cell>
        </row>
        <row r="549">
          <cell r="D549" t="str">
            <v/>
          </cell>
          <cell r="E549" t="str">
            <v/>
          </cell>
          <cell r="F549"/>
          <cell r="G549" t="str">
            <v/>
          </cell>
          <cell r="H549"/>
          <cell r="I549" t="str">
            <v/>
          </cell>
          <cell r="J549"/>
          <cell r="K549"/>
          <cell r="L549"/>
          <cell r="M549"/>
          <cell r="N549"/>
          <cell r="O549"/>
          <cell r="P549"/>
          <cell r="Q549"/>
          <cell r="R549">
            <v>0</v>
          </cell>
          <cell r="S549" t="str">
            <v/>
          </cell>
          <cell r="T549">
            <v>0</v>
          </cell>
          <cell r="U549" t="str">
            <v/>
          </cell>
        </row>
        <row r="550">
          <cell r="D550" t="str">
            <v>103598T</v>
          </cell>
          <cell r="E550">
            <v>5</v>
          </cell>
          <cell r="F550"/>
          <cell r="G550">
            <v>50009</v>
          </cell>
          <cell r="H550" t="str">
            <v>A2460000BM000</v>
          </cell>
          <cell r="I550" t="str">
            <v>103598T02</v>
          </cell>
          <cell r="J550" t="str">
            <v>02</v>
          </cell>
          <cell r="K550"/>
          <cell r="L550" t="str">
            <v>ok</v>
          </cell>
          <cell r="M550" t="str">
            <v>20 mts</v>
          </cell>
          <cell r="N550" t="str">
            <v>ok</v>
          </cell>
          <cell r="O550" t="str">
            <v>OUI</v>
          </cell>
          <cell r="P550"/>
          <cell r="Q550"/>
          <cell r="R550">
            <v>5</v>
          </cell>
          <cell r="S550">
            <v>1</v>
          </cell>
          <cell r="T550">
            <v>5</v>
          </cell>
          <cell r="U550">
            <v>1</v>
          </cell>
        </row>
        <row r="551">
          <cell r="D551" t="str">
            <v>103598T</v>
          </cell>
          <cell r="E551">
            <v>5</v>
          </cell>
          <cell r="F551">
            <v>25</v>
          </cell>
          <cell r="G551">
            <v>50009</v>
          </cell>
          <cell r="H551" t="str">
            <v>A2460000BM000</v>
          </cell>
          <cell r="I551" t="str">
            <v>103598T04</v>
          </cell>
          <cell r="J551" t="str">
            <v>04</v>
          </cell>
          <cell r="K551"/>
          <cell r="L551" t="str">
            <v>ok</v>
          </cell>
          <cell r="M551" t="str">
            <v>20 mts</v>
          </cell>
          <cell r="N551" t="str">
            <v>ok</v>
          </cell>
          <cell r="O551" t="str">
            <v>oui</v>
          </cell>
          <cell r="P551" t="str">
            <v>léche dans HERMES PARIS</v>
          </cell>
          <cell r="Q551"/>
          <cell r="R551">
            <v>5</v>
          </cell>
          <cell r="S551">
            <v>1</v>
          </cell>
          <cell r="T551">
            <v>5</v>
          </cell>
          <cell r="U551">
            <v>1</v>
          </cell>
        </row>
        <row r="552">
          <cell r="D552" t="str">
            <v>103598T</v>
          </cell>
          <cell r="E552">
            <v>5</v>
          </cell>
          <cell r="F552">
            <v>26</v>
          </cell>
          <cell r="G552">
            <v>50009</v>
          </cell>
          <cell r="H552" t="str">
            <v>A2460000BM000</v>
          </cell>
          <cell r="I552" t="str">
            <v>103598T05</v>
          </cell>
          <cell r="J552" t="str">
            <v>05</v>
          </cell>
          <cell r="K552"/>
          <cell r="L552" t="str">
            <v>ok</v>
          </cell>
          <cell r="M552" t="str">
            <v>20 mts</v>
          </cell>
          <cell r="N552" t="str">
            <v>ok</v>
          </cell>
          <cell r="O552" t="str">
            <v>oui</v>
          </cell>
          <cell r="P552" t="str">
            <v>léche dans HERMES PARIS</v>
          </cell>
          <cell r="Q552"/>
          <cell r="R552">
            <v>5</v>
          </cell>
          <cell r="S552">
            <v>1</v>
          </cell>
          <cell r="T552">
            <v>5</v>
          </cell>
          <cell r="U552">
            <v>1</v>
          </cell>
        </row>
        <row r="553">
          <cell r="D553" t="str">
            <v>103598T</v>
          </cell>
          <cell r="E553">
            <v>5</v>
          </cell>
          <cell r="F553">
            <v>26</v>
          </cell>
          <cell r="G553">
            <v>50009</v>
          </cell>
          <cell r="H553" t="str">
            <v>A2460000BM000</v>
          </cell>
          <cell r="I553" t="str">
            <v>103598T07</v>
          </cell>
          <cell r="J553" t="str">
            <v>07</v>
          </cell>
          <cell r="K553"/>
          <cell r="L553" t="str">
            <v>ok</v>
          </cell>
          <cell r="M553" t="str">
            <v>20 mts</v>
          </cell>
          <cell r="N553" t="str">
            <v>ok</v>
          </cell>
          <cell r="O553" t="str">
            <v>oui</v>
          </cell>
          <cell r="P553" t="str">
            <v>léche dans HERMES PARIS</v>
          </cell>
          <cell r="Q553"/>
          <cell r="R553">
            <v>5</v>
          </cell>
          <cell r="S553">
            <v>1</v>
          </cell>
          <cell r="T553">
            <v>5</v>
          </cell>
          <cell r="U553">
            <v>1</v>
          </cell>
        </row>
        <row r="554">
          <cell r="D554" t="str">
            <v>103598T</v>
          </cell>
          <cell r="E554">
            <v>5</v>
          </cell>
          <cell r="F554">
            <v>26</v>
          </cell>
          <cell r="G554">
            <v>50009</v>
          </cell>
          <cell r="H554" t="str">
            <v>A2460000BM000</v>
          </cell>
          <cell r="I554" t="str">
            <v>103598T09</v>
          </cell>
          <cell r="J554" t="str">
            <v>09</v>
          </cell>
          <cell r="K554"/>
          <cell r="L554" t="str">
            <v>ok</v>
          </cell>
          <cell r="M554" t="str">
            <v>20 mts</v>
          </cell>
          <cell r="N554" t="str">
            <v>OK</v>
          </cell>
          <cell r="O554" t="str">
            <v>OUI</v>
          </cell>
          <cell r="P554" t="str">
            <v>léche dans HERMES PARIS</v>
          </cell>
          <cell r="Q554"/>
          <cell r="R554">
            <v>5</v>
          </cell>
          <cell r="S554">
            <v>1</v>
          </cell>
          <cell r="T554">
            <v>5</v>
          </cell>
          <cell r="U554">
            <v>1</v>
          </cell>
        </row>
        <row r="555">
          <cell r="D555" t="str">
            <v/>
          </cell>
          <cell r="E555" t="str">
            <v/>
          </cell>
          <cell r="F555"/>
          <cell r="G555" t="str">
            <v/>
          </cell>
          <cell r="H555"/>
          <cell r="I555" t="str">
            <v/>
          </cell>
          <cell r="J555"/>
          <cell r="K555"/>
          <cell r="L555"/>
          <cell r="M555"/>
          <cell r="N555"/>
          <cell r="O555"/>
          <cell r="P555"/>
          <cell r="Q555"/>
          <cell r="R555">
            <v>0</v>
          </cell>
          <cell r="S555" t="str">
            <v/>
          </cell>
          <cell r="T555">
            <v>0</v>
          </cell>
          <cell r="U555" t="str">
            <v/>
          </cell>
        </row>
        <row r="556">
          <cell r="D556" t="str">
            <v/>
          </cell>
          <cell r="E556" t="str">
            <v/>
          </cell>
          <cell r="F556"/>
          <cell r="G556" t="str">
            <v/>
          </cell>
          <cell r="H556"/>
          <cell r="I556" t="str">
            <v/>
          </cell>
          <cell r="J556"/>
          <cell r="K556"/>
          <cell r="L556"/>
          <cell r="M556"/>
          <cell r="N556"/>
          <cell r="O556"/>
          <cell r="P556"/>
          <cell r="Q556"/>
          <cell r="R556">
            <v>0</v>
          </cell>
          <cell r="S556" t="str">
            <v/>
          </cell>
          <cell r="T556">
            <v>0</v>
          </cell>
          <cell r="U556" t="str">
            <v/>
          </cell>
        </row>
        <row r="557">
          <cell r="D557" t="str">
            <v/>
          </cell>
          <cell r="E557" t="str">
            <v/>
          </cell>
          <cell r="F557"/>
          <cell r="G557" t="str">
            <v/>
          </cell>
          <cell r="H557"/>
          <cell r="I557" t="str">
            <v/>
          </cell>
          <cell r="J557"/>
          <cell r="K557"/>
          <cell r="L557"/>
          <cell r="M557"/>
          <cell r="N557"/>
          <cell r="O557"/>
          <cell r="P557"/>
          <cell r="Q557"/>
          <cell r="R557">
            <v>0</v>
          </cell>
          <cell r="S557" t="str">
            <v/>
          </cell>
          <cell r="T557">
            <v>0</v>
          </cell>
          <cell r="U557" t="str">
            <v/>
          </cell>
        </row>
        <row r="558">
          <cell r="D558" t="str">
            <v/>
          </cell>
          <cell r="E558" t="str">
            <v/>
          </cell>
          <cell r="F558"/>
          <cell r="G558" t="str">
            <v/>
          </cell>
          <cell r="H558"/>
          <cell r="I558" t="str">
            <v/>
          </cell>
          <cell r="J558"/>
          <cell r="K558"/>
          <cell r="L558"/>
          <cell r="M558"/>
          <cell r="N558"/>
          <cell r="O558"/>
          <cell r="P558"/>
          <cell r="Q558"/>
          <cell r="R558">
            <v>0</v>
          </cell>
          <cell r="S558" t="str">
            <v/>
          </cell>
          <cell r="T558">
            <v>0</v>
          </cell>
          <cell r="U558" t="str">
            <v/>
          </cell>
        </row>
        <row r="559">
          <cell r="D559" t="str">
            <v/>
          </cell>
          <cell r="E559" t="str">
            <v/>
          </cell>
          <cell r="F559"/>
          <cell r="G559" t="str">
            <v/>
          </cell>
          <cell r="H559"/>
          <cell r="I559" t="str">
            <v/>
          </cell>
          <cell r="J559"/>
          <cell r="K559"/>
          <cell r="L559"/>
          <cell r="M559"/>
          <cell r="N559"/>
          <cell r="O559"/>
          <cell r="P559"/>
          <cell r="Q559"/>
          <cell r="R559">
            <v>0</v>
          </cell>
          <cell r="S559" t="str">
            <v/>
          </cell>
          <cell r="T559">
            <v>0</v>
          </cell>
          <cell r="U559" t="str">
            <v/>
          </cell>
        </row>
        <row r="560">
          <cell r="D560" t="str">
            <v/>
          </cell>
          <cell r="E560" t="str">
            <v/>
          </cell>
          <cell r="F560"/>
          <cell r="G560" t="str">
            <v/>
          </cell>
          <cell r="H560"/>
          <cell r="I560" t="str">
            <v/>
          </cell>
          <cell r="J560"/>
          <cell r="K560"/>
          <cell r="L560"/>
          <cell r="M560"/>
          <cell r="N560"/>
          <cell r="O560"/>
          <cell r="P560"/>
          <cell r="Q560"/>
          <cell r="R560">
            <v>0</v>
          </cell>
          <cell r="S560" t="str">
            <v/>
          </cell>
          <cell r="T560">
            <v>0</v>
          </cell>
          <cell r="U560" t="str">
            <v/>
          </cell>
        </row>
        <row r="561">
          <cell r="D561" t="str">
            <v/>
          </cell>
          <cell r="E561" t="str">
            <v/>
          </cell>
          <cell r="F561"/>
          <cell r="G561" t="str">
            <v/>
          </cell>
          <cell r="H561"/>
          <cell r="I561" t="str">
            <v/>
          </cell>
          <cell r="J561"/>
          <cell r="K561"/>
          <cell r="L561"/>
          <cell r="M561"/>
          <cell r="N561"/>
          <cell r="O561"/>
          <cell r="P561"/>
          <cell r="Q561"/>
          <cell r="R561">
            <v>0</v>
          </cell>
          <cell r="S561" t="str">
            <v/>
          </cell>
          <cell r="T561">
            <v>0</v>
          </cell>
          <cell r="U561" t="str">
            <v/>
          </cell>
        </row>
        <row r="562">
          <cell r="D562" t="str">
            <v/>
          </cell>
          <cell r="E562" t="str">
            <v/>
          </cell>
          <cell r="F562"/>
          <cell r="G562" t="str">
            <v/>
          </cell>
          <cell r="H562"/>
          <cell r="I562" t="str">
            <v/>
          </cell>
          <cell r="J562"/>
          <cell r="K562"/>
          <cell r="L562"/>
          <cell r="M562"/>
          <cell r="N562"/>
          <cell r="O562"/>
          <cell r="P562"/>
          <cell r="Q562"/>
          <cell r="R562">
            <v>0</v>
          </cell>
          <cell r="S562" t="str">
            <v/>
          </cell>
          <cell r="T562">
            <v>0</v>
          </cell>
          <cell r="U562" t="str">
            <v/>
          </cell>
        </row>
        <row r="563">
          <cell r="D563" t="str">
            <v/>
          </cell>
          <cell r="E563" t="str">
            <v/>
          </cell>
          <cell r="F563"/>
          <cell r="G563" t="str">
            <v/>
          </cell>
          <cell r="H563"/>
          <cell r="I563" t="str">
            <v/>
          </cell>
          <cell r="J563"/>
          <cell r="K563"/>
          <cell r="L563"/>
          <cell r="M563"/>
          <cell r="N563"/>
          <cell r="O563"/>
          <cell r="P563"/>
          <cell r="Q563"/>
          <cell r="R563">
            <v>0</v>
          </cell>
          <cell r="S563" t="str">
            <v/>
          </cell>
          <cell r="T563">
            <v>0</v>
          </cell>
          <cell r="U563" t="str">
            <v/>
          </cell>
        </row>
        <row r="564">
          <cell r="D564" t="str">
            <v/>
          </cell>
          <cell r="E564" t="str">
            <v/>
          </cell>
          <cell r="F564"/>
          <cell r="G564" t="str">
            <v/>
          </cell>
          <cell r="H564"/>
          <cell r="I564" t="str">
            <v/>
          </cell>
          <cell r="J564"/>
          <cell r="K564"/>
          <cell r="L564"/>
          <cell r="M564"/>
          <cell r="N564"/>
          <cell r="O564"/>
          <cell r="P564"/>
          <cell r="Q564"/>
          <cell r="R564">
            <v>0</v>
          </cell>
          <cell r="S564" t="str">
            <v/>
          </cell>
          <cell r="T564">
            <v>0</v>
          </cell>
          <cell r="U564" t="str">
            <v/>
          </cell>
        </row>
        <row r="565">
          <cell r="D565" t="str">
            <v/>
          </cell>
          <cell r="E565" t="str">
            <v/>
          </cell>
          <cell r="F565"/>
          <cell r="G565" t="str">
            <v/>
          </cell>
          <cell r="H565"/>
          <cell r="I565" t="str">
            <v/>
          </cell>
          <cell r="J565"/>
          <cell r="K565"/>
          <cell r="L565"/>
          <cell r="M565"/>
          <cell r="N565"/>
          <cell r="O565"/>
          <cell r="P565"/>
          <cell r="Q565"/>
          <cell r="R565">
            <v>0</v>
          </cell>
          <cell r="S565" t="str">
            <v/>
          </cell>
          <cell r="T565">
            <v>0</v>
          </cell>
          <cell r="U565" t="str">
            <v/>
          </cell>
        </row>
        <row r="566">
          <cell r="D566" t="str">
            <v/>
          </cell>
          <cell r="E566" t="str">
            <v/>
          </cell>
          <cell r="F566"/>
          <cell r="G566" t="str">
            <v/>
          </cell>
          <cell r="H566"/>
          <cell r="I566" t="str">
            <v/>
          </cell>
          <cell r="J566"/>
          <cell r="K566"/>
          <cell r="L566"/>
          <cell r="M566"/>
          <cell r="N566"/>
          <cell r="O566"/>
          <cell r="P566"/>
          <cell r="Q566"/>
          <cell r="R566">
            <v>0</v>
          </cell>
          <cell r="S566" t="str">
            <v/>
          </cell>
          <cell r="T566">
            <v>0</v>
          </cell>
          <cell r="U566" t="str">
            <v/>
          </cell>
        </row>
        <row r="567">
          <cell r="D567" t="str">
            <v/>
          </cell>
          <cell r="E567" t="str">
            <v/>
          </cell>
          <cell r="F567"/>
          <cell r="G567" t="str">
            <v/>
          </cell>
          <cell r="H567"/>
          <cell r="I567" t="str">
            <v/>
          </cell>
          <cell r="J567"/>
          <cell r="K567"/>
          <cell r="L567"/>
          <cell r="M567"/>
          <cell r="N567"/>
          <cell r="O567"/>
          <cell r="P567"/>
          <cell r="Q567"/>
          <cell r="R567">
            <v>0</v>
          </cell>
          <cell r="S567" t="str">
            <v/>
          </cell>
          <cell r="T567">
            <v>0</v>
          </cell>
          <cell r="U567" t="str">
            <v/>
          </cell>
        </row>
        <row r="568">
          <cell r="D568" t="str">
            <v/>
          </cell>
          <cell r="E568" t="str">
            <v/>
          </cell>
          <cell r="F568"/>
          <cell r="G568" t="str">
            <v/>
          </cell>
          <cell r="H568"/>
          <cell r="I568" t="str">
            <v/>
          </cell>
          <cell r="J568"/>
          <cell r="K568"/>
          <cell r="L568"/>
          <cell r="M568"/>
          <cell r="N568"/>
          <cell r="O568"/>
          <cell r="P568"/>
          <cell r="Q568"/>
          <cell r="R568">
            <v>0</v>
          </cell>
          <cell r="S568" t="str">
            <v/>
          </cell>
          <cell r="T568">
            <v>0</v>
          </cell>
          <cell r="U568" t="str">
            <v/>
          </cell>
        </row>
        <row r="569">
          <cell r="D569" t="str">
            <v/>
          </cell>
          <cell r="E569" t="str">
            <v/>
          </cell>
          <cell r="F569"/>
          <cell r="G569" t="str">
            <v/>
          </cell>
          <cell r="H569"/>
          <cell r="I569" t="str">
            <v/>
          </cell>
          <cell r="J569"/>
          <cell r="K569"/>
          <cell r="L569"/>
          <cell r="M569"/>
          <cell r="N569"/>
          <cell r="O569"/>
          <cell r="P569"/>
          <cell r="Q569"/>
          <cell r="R569">
            <v>0</v>
          </cell>
          <cell r="S569" t="str">
            <v/>
          </cell>
          <cell r="T569">
            <v>0</v>
          </cell>
          <cell r="U569" t="str">
            <v/>
          </cell>
        </row>
        <row r="570">
          <cell r="D570" t="str">
            <v/>
          </cell>
          <cell r="E570" t="str">
            <v/>
          </cell>
          <cell r="F570"/>
          <cell r="G570" t="str">
            <v/>
          </cell>
          <cell r="H570"/>
          <cell r="I570" t="str">
            <v/>
          </cell>
          <cell r="J570"/>
          <cell r="K570"/>
          <cell r="L570"/>
          <cell r="M570"/>
          <cell r="N570"/>
          <cell r="O570"/>
          <cell r="P570"/>
          <cell r="Q570"/>
          <cell r="R570">
            <v>0</v>
          </cell>
          <cell r="S570" t="str">
            <v/>
          </cell>
          <cell r="T570">
            <v>0</v>
          </cell>
          <cell r="U570" t="str">
            <v/>
          </cell>
        </row>
        <row r="571">
          <cell r="D571" t="str">
            <v/>
          </cell>
          <cell r="E571" t="str">
            <v/>
          </cell>
          <cell r="F571"/>
          <cell r="G571" t="str">
            <v/>
          </cell>
          <cell r="H571"/>
          <cell r="I571" t="str">
            <v/>
          </cell>
          <cell r="J571"/>
          <cell r="K571"/>
          <cell r="L571"/>
          <cell r="M571"/>
          <cell r="N571"/>
          <cell r="O571"/>
          <cell r="P571"/>
          <cell r="Q571"/>
          <cell r="R571">
            <v>0</v>
          </cell>
          <cell r="S571" t="str">
            <v/>
          </cell>
          <cell r="T571">
            <v>0</v>
          </cell>
          <cell r="U571" t="str">
            <v/>
          </cell>
        </row>
        <row r="572">
          <cell r="D572" t="str">
            <v/>
          </cell>
          <cell r="E572" t="str">
            <v/>
          </cell>
          <cell r="F572"/>
          <cell r="G572" t="str">
            <v/>
          </cell>
          <cell r="H572"/>
          <cell r="I572" t="str">
            <v/>
          </cell>
          <cell r="J572"/>
          <cell r="K572"/>
          <cell r="L572"/>
          <cell r="M572"/>
          <cell r="N572"/>
          <cell r="O572"/>
          <cell r="P572"/>
          <cell r="Q572"/>
          <cell r="R572">
            <v>0</v>
          </cell>
          <cell r="S572" t="str">
            <v/>
          </cell>
          <cell r="T572">
            <v>0</v>
          </cell>
          <cell r="U572" t="str">
            <v/>
          </cell>
        </row>
        <row r="573">
          <cell r="D573" t="str">
            <v/>
          </cell>
          <cell r="E573" t="str">
            <v/>
          </cell>
          <cell r="F573"/>
          <cell r="G573" t="str">
            <v/>
          </cell>
          <cell r="H573"/>
          <cell r="I573" t="str">
            <v/>
          </cell>
          <cell r="J573"/>
          <cell r="K573"/>
          <cell r="L573"/>
          <cell r="M573"/>
          <cell r="N573"/>
          <cell r="O573"/>
          <cell r="P573"/>
          <cell r="Q573"/>
          <cell r="R573">
            <v>0</v>
          </cell>
          <cell r="S573" t="str">
            <v/>
          </cell>
          <cell r="T573">
            <v>0</v>
          </cell>
          <cell r="U573" t="str">
            <v/>
          </cell>
        </row>
        <row r="574">
          <cell r="D574" t="str">
            <v/>
          </cell>
          <cell r="E574" t="str">
            <v/>
          </cell>
          <cell r="F574"/>
          <cell r="G574" t="str">
            <v/>
          </cell>
          <cell r="H574"/>
          <cell r="I574" t="str">
            <v/>
          </cell>
          <cell r="J574"/>
          <cell r="K574"/>
          <cell r="L574"/>
          <cell r="M574"/>
          <cell r="N574"/>
          <cell r="O574"/>
          <cell r="P574"/>
          <cell r="Q574"/>
          <cell r="R574">
            <v>0</v>
          </cell>
          <cell r="S574" t="str">
            <v/>
          </cell>
          <cell r="T574">
            <v>0</v>
          </cell>
          <cell r="U574" t="str">
            <v/>
          </cell>
        </row>
        <row r="575">
          <cell r="D575" t="str">
            <v/>
          </cell>
          <cell r="E575" t="str">
            <v/>
          </cell>
          <cell r="F575"/>
          <cell r="G575" t="str">
            <v/>
          </cell>
          <cell r="H575"/>
          <cell r="I575" t="str">
            <v/>
          </cell>
          <cell r="J575"/>
          <cell r="K575"/>
          <cell r="L575"/>
          <cell r="M575"/>
          <cell r="N575"/>
          <cell r="O575"/>
          <cell r="P575"/>
          <cell r="Q575"/>
          <cell r="R575">
            <v>0</v>
          </cell>
          <cell r="S575" t="str">
            <v/>
          </cell>
          <cell r="T575">
            <v>0</v>
          </cell>
          <cell r="U575" t="str">
            <v/>
          </cell>
        </row>
        <row r="576">
          <cell r="D576" t="str">
            <v/>
          </cell>
          <cell r="E576" t="str">
            <v/>
          </cell>
          <cell r="F576"/>
          <cell r="G576" t="str">
            <v/>
          </cell>
          <cell r="H576"/>
          <cell r="I576" t="str">
            <v/>
          </cell>
          <cell r="J576"/>
          <cell r="K576"/>
          <cell r="L576"/>
          <cell r="M576"/>
          <cell r="N576"/>
          <cell r="O576"/>
          <cell r="P576"/>
          <cell r="Q576"/>
          <cell r="R576">
            <v>0</v>
          </cell>
          <cell r="S576" t="str">
            <v/>
          </cell>
          <cell r="T576">
            <v>0</v>
          </cell>
          <cell r="U576" t="str">
            <v/>
          </cell>
        </row>
        <row r="577">
          <cell r="D577" t="str">
            <v/>
          </cell>
          <cell r="E577" t="str">
            <v/>
          </cell>
          <cell r="F577"/>
          <cell r="G577" t="str">
            <v/>
          </cell>
          <cell r="H577"/>
          <cell r="I577" t="str">
            <v/>
          </cell>
          <cell r="J577"/>
          <cell r="K577"/>
          <cell r="L577"/>
          <cell r="M577"/>
          <cell r="N577"/>
          <cell r="O577"/>
          <cell r="P577"/>
          <cell r="Q577"/>
          <cell r="R577">
            <v>0</v>
          </cell>
          <cell r="S577" t="str">
            <v/>
          </cell>
          <cell r="T577">
            <v>0</v>
          </cell>
          <cell r="U577" t="str">
            <v/>
          </cell>
        </row>
        <row r="578">
          <cell r="D578" t="str">
            <v/>
          </cell>
          <cell r="E578" t="str">
            <v/>
          </cell>
          <cell r="F578"/>
          <cell r="G578" t="str">
            <v/>
          </cell>
          <cell r="H578"/>
          <cell r="I578" t="str">
            <v/>
          </cell>
          <cell r="J578"/>
          <cell r="K578"/>
          <cell r="L578"/>
          <cell r="M578"/>
          <cell r="N578"/>
          <cell r="O578"/>
          <cell r="P578"/>
          <cell r="Q578"/>
          <cell r="R578">
            <v>0</v>
          </cell>
          <cell r="S578" t="str">
            <v/>
          </cell>
          <cell r="T578">
            <v>0</v>
          </cell>
          <cell r="U578" t="str">
            <v/>
          </cell>
        </row>
        <row r="579">
          <cell r="D579" t="str">
            <v/>
          </cell>
          <cell r="E579" t="str">
            <v/>
          </cell>
          <cell r="F579"/>
          <cell r="G579" t="str">
            <v/>
          </cell>
          <cell r="H579"/>
          <cell r="I579" t="str">
            <v/>
          </cell>
          <cell r="J579"/>
          <cell r="K579"/>
          <cell r="L579"/>
          <cell r="M579"/>
          <cell r="N579"/>
          <cell r="O579"/>
          <cell r="P579"/>
          <cell r="Q579"/>
          <cell r="R579">
            <v>0</v>
          </cell>
          <cell r="S579" t="str">
            <v/>
          </cell>
          <cell r="T579">
            <v>0</v>
          </cell>
          <cell r="U579" t="str">
            <v/>
          </cell>
        </row>
        <row r="580">
          <cell r="D580" t="str">
            <v/>
          </cell>
          <cell r="E580" t="str">
            <v/>
          </cell>
          <cell r="F580"/>
          <cell r="G580" t="str">
            <v/>
          </cell>
          <cell r="H580"/>
          <cell r="I580" t="str">
            <v/>
          </cell>
          <cell r="J580"/>
          <cell r="K580"/>
          <cell r="L580"/>
          <cell r="M580"/>
          <cell r="N580"/>
          <cell r="O580"/>
          <cell r="P580"/>
          <cell r="Q580"/>
          <cell r="R580">
            <v>0</v>
          </cell>
          <cell r="S580" t="str">
            <v/>
          </cell>
          <cell r="T580">
            <v>0</v>
          </cell>
          <cell r="U580" t="str">
            <v/>
          </cell>
        </row>
        <row r="581">
          <cell r="D581" t="str">
            <v/>
          </cell>
          <cell r="E581" t="str">
            <v/>
          </cell>
          <cell r="F581"/>
          <cell r="G581" t="str">
            <v/>
          </cell>
          <cell r="H581"/>
          <cell r="I581" t="str">
            <v/>
          </cell>
          <cell r="J581"/>
          <cell r="K581"/>
          <cell r="L581"/>
          <cell r="M581"/>
          <cell r="N581"/>
          <cell r="O581"/>
          <cell r="P581"/>
          <cell r="Q581"/>
          <cell r="R581">
            <v>0</v>
          </cell>
          <cell r="S581" t="str">
            <v/>
          </cell>
          <cell r="T581">
            <v>0</v>
          </cell>
          <cell r="U581" t="str">
            <v/>
          </cell>
        </row>
        <row r="582">
          <cell r="D582"/>
          <cell r="E582" t="str">
            <v/>
          </cell>
          <cell r="F582"/>
          <cell r="G582"/>
          <cell r="H582"/>
          <cell r="I582"/>
          <cell r="J582"/>
          <cell r="K582"/>
          <cell r="L582"/>
          <cell r="M582"/>
          <cell r="N582"/>
          <cell r="O582"/>
          <cell r="P582"/>
          <cell r="Q582"/>
          <cell r="R582">
            <v>0</v>
          </cell>
          <cell r="S582" t="str">
            <v/>
          </cell>
          <cell r="T582">
            <v>0</v>
          </cell>
          <cell r="U582" t="str">
            <v/>
          </cell>
        </row>
        <row r="583">
          <cell r="D583" t="str">
            <v/>
          </cell>
          <cell r="E583" t="str">
            <v/>
          </cell>
          <cell r="F583"/>
          <cell r="G583" t="str">
            <v/>
          </cell>
          <cell r="H583"/>
          <cell r="I583" t="str">
            <v/>
          </cell>
          <cell r="J583"/>
          <cell r="K583"/>
          <cell r="L583"/>
          <cell r="M583"/>
          <cell r="N583"/>
          <cell r="O583"/>
          <cell r="P583"/>
          <cell r="Q583"/>
          <cell r="R583">
            <v>0</v>
          </cell>
          <cell r="S583" t="str">
            <v/>
          </cell>
          <cell r="T583">
            <v>0</v>
          </cell>
          <cell r="U583" t="str">
            <v/>
          </cell>
        </row>
        <row r="584">
          <cell r="D584" t="str">
            <v/>
          </cell>
          <cell r="E584" t="str">
            <v/>
          </cell>
          <cell r="F584"/>
          <cell r="G584" t="str">
            <v/>
          </cell>
          <cell r="H584"/>
          <cell r="I584"/>
          <cell r="J584"/>
          <cell r="K584"/>
          <cell r="L584"/>
          <cell r="M584"/>
          <cell r="N584"/>
          <cell r="O584"/>
          <cell r="P584"/>
          <cell r="Q584"/>
          <cell r="R584">
            <v>0</v>
          </cell>
          <cell r="S584" t="str">
            <v/>
          </cell>
          <cell r="T584">
            <v>0</v>
          </cell>
          <cell r="U584" t="str">
            <v/>
          </cell>
        </row>
        <row r="585">
          <cell r="D585" t="str">
            <v/>
          </cell>
          <cell r="E585" t="str">
            <v/>
          </cell>
          <cell r="F585"/>
          <cell r="G585" t="str">
            <v/>
          </cell>
          <cell r="H585"/>
          <cell r="I585" t="str">
            <v/>
          </cell>
          <cell r="J585"/>
          <cell r="K585"/>
          <cell r="L585"/>
          <cell r="M585"/>
          <cell r="N585"/>
          <cell r="O585"/>
          <cell r="P585"/>
          <cell r="Q585"/>
          <cell r="R585">
            <v>0</v>
          </cell>
          <cell r="S585" t="str">
            <v/>
          </cell>
          <cell r="T585">
            <v>0</v>
          </cell>
          <cell r="U585" t="str">
            <v/>
          </cell>
        </row>
        <row r="586">
          <cell r="D586" t="str">
            <v/>
          </cell>
          <cell r="E586" t="str">
            <v/>
          </cell>
          <cell r="F586"/>
          <cell r="G586" t="str">
            <v/>
          </cell>
          <cell r="H586"/>
          <cell r="I586" t="str">
            <v/>
          </cell>
          <cell r="J586"/>
          <cell r="K586"/>
          <cell r="L586"/>
          <cell r="M586"/>
          <cell r="N586"/>
          <cell r="O586"/>
          <cell r="P586"/>
          <cell r="Q586"/>
          <cell r="R586">
            <v>0</v>
          </cell>
          <cell r="S586" t="str">
            <v/>
          </cell>
          <cell r="T586">
            <v>0</v>
          </cell>
          <cell r="U586" t="str">
            <v/>
          </cell>
        </row>
        <row r="587">
          <cell r="D587" t="str">
            <v/>
          </cell>
          <cell r="E587" t="str">
            <v/>
          </cell>
          <cell r="F587"/>
          <cell r="G587" t="str">
            <v/>
          </cell>
          <cell r="H587"/>
          <cell r="I587" t="str">
            <v/>
          </cell>
          <cell r="J587"/>
          <cell r="K587"/>
          <cell r="L587"/>
          <cell r="M587"/>
          <cell r="N587"/>
          <cell r="O587"/>
          <cell r="P587"/>
          <cell r="Q587"/>
          <cell r="R587">
            <v>0</v>
          </cell>
          <cell r="S587" t="str">
            <v/>
          </cell>
          <cell r="T587">
            <v>0</v>
          </cell>
          <cell r="U587" t="str">
            <v/>
          </cell>
        </row>
        <row r="588">
          <cell r="D588" t="str">
            <v/>
          </cell>
          <cell r="E588" t="str">
            <v/>
          </cell>
          <cell r="F588"/>
          <cell r="G588" t="str">
            <v/>
          </cell>
          <cell r="H588"/>
          <cell r="I588" t="str">
            <v/>
          </cell>
          <cell r="J588"/>
          <cell r="K588"/>
          <cell r="L588"/>
          <cell r="M588"/>
          <cell r="N588"/>
          <cell r="O588"/>
          <cell r="P588"/>
          <cell r="Q588"/>
          <cell r="R588">
            <v>0</v>
          </cell>
          <cell r="S588" t="str">
            <v/>
          </cell>
          <cell r="T588">
            <v>0</v>
          </cell>
          <cell r="U588" t="str">
            <v/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E44F0A-4001-469F-BC1F-61CB54C5E496}">
  <sheetPr codeName="Feuil1">
    <pageSetUpPr fitToPage="1"/>
  </sheetPr>
  <dimension ref="A1:HA145"/>
  <sheetViews>
    <sheetView showGridLines="0" tabSelected="1" zoomScale="50" zoomScaleNormal="50" zoomScaleSheetLayoutView="20" workbookViewId="0">
      <selection activeCell="G26" sqref="G26"/>
    </sheetView>
  </sheetViews>
  <sheetFormatPr baseColWidth="10" defaultRowHeight="15" outlineLevelRow="1" outlineLevelCol="2" x14ac:dyDescent="0.25"/>
  <cols>
    <col min="1" max="1" width="18.42578125" customWidth="1" outlineLevel="1"/>
    <col min="2" max="2" width="7.140625" hidden="1" customWidth="1" outlineLevel="2"/>
    <col min="3" max="4" width="7.42578125" hidden="1" customWidth="1" outlineLevel="2"/>
    <col min="5" max="5" width="7.42578125" customWidth="1" outlineLevel="1" collapsed="1"/>
    <col min="6" max="6" width="47" bestFit="1" customWidth="1"/>
    <col min="7" max="7" width="9.140625" customWidth="1"/>
    <col min="8" max="8" width="60.5703125" customWidth="1"/>
    <col min="9" max="9" width="6.42578125" customWidth="1"/>
    <col min="10" max="10" width="15.85546875" hidden="1" customWidth="1" outlineLevel="1"/>
    <col min="11" max="11" width="16.5703125" hidden="1" customWidth="1" outlineLevel="1"/>
    <col min="12" max="12" width="8.42578125" hidden="1" customWidth="1" outlineLevel="1"/>
    <col min="13" max="13" width="4.85546875" hidden="1" customWidth="1" outlineLevel="1"/>
    <col min="14" max="15" width="8.42578125" customWidth="1" collapsed="1"/>
    <col min="16" max="16" width="10.7109375" customWidth="1"/>
    <col min="17" max="17" width="9.85546875" bestFit="1" customWidth="1"/>
    <col min="18" max="18" width="9.42578125" customWidth="1"/>
    <col min="19" max="19" width="6.7109375" customWidth="1"/>
    <col min="20" max="20" width="22.28515625" bestFit="1" customWidth="1"/>
    <col min="21" max="21" width="5.85546875" customWidth="1"/>
    <col min="22" max="22" width="9.28515625" customWidth="1"/>
    <col min="23" max="23" width="12.5703125" hidden="1" customWidth="1" outlineLevel="1"/>
    <col min="24" max="24" width="17.140625" hidden="1" customWidth="1" outlineLevel="1"/>
    <col min="25" max="25" width="8.85546875" customWidth="1" collapsed="1"/>
    <col min="26" max="26" width="9" hidden="1" customWidth="1" outlineLevel="1"/>
    <col min="27" max="27" width="10.28515625" hidden="1" customWidth="1" outlineLevel="1"/>
    <col min="28" max="28" width="7.28515625" hidden="1" customWidth="1" outlineLevel="1"/>
    <col min="29" max="29" width="10" hidden="1" customWidth="1" outlineLevel="1"/>
    <col min="30" max="30" width="6.42578125" customWidth="1" collapsed="1"/>
    <col min="31" max="31" width="8.7109375" customWidth="1"/>
    <col min="32" max="35" width="3.85546875" customWidth="1"/>
    <col min="36" max="37" width="3" customWidth="1"/>
    <col min="38" max="38" width="10.85546875" hidden="1" customWidth="1" outlineLevel="1"/>
    <col min="39" max="39" width="3.85546875" hidden="1" customWidth="1" outlineLevel="1"/>
    <col min="40" max="40" width="3.5703125" hidden="1" customWidth="1" outlineLevel="1"/>
    <col min="41" max="41" width="3.85546875" hidden="1" customWidth="1" outlineLevel="1"/>
    <col min="42" max="42" width="11.140625" hidden="1" customWidth="1" outlineLevel="1"/>
    <col min="43" max="44" width="4" hidden="1" customWidth="1" outlineLevel="1"/>
    <col min="45" max="45" width="3.7109375" hidden="1" customWidth="1" outlineLevel="1"/>
    <col min="46" max="46" width="11.5703125" customWidth="1" collapsed="1"/>
    <col min="47" max="47" width="3.85546875" customWidth="1"/>
    <col min="48" max="52" width="3" customWidth="1"/>
    <col min="53" max="53" width="11.5703125" customWidth="1"/>
    <col min="54" max="59" width="3" customWidth="1"/>
    <col min="60" max="60" width="10.85546875" customWidth="1"/>
    <col min="61" max="66" width="3" customWidth="1"/>
    <col min="67" max="67" width="10.85546875" customWidth="1"/>
    <col min="68" max="73" width="3" customWidth="1"/>
    <col min="74" max="74" width="10.85546875" customWidth="1"/>
    <col min="75" max="80" width="3" customWidth="1"/>
    <col min="81" max="81" width="10.85546875" customWidth="1" outlineLevel="1"/>
    <col min="82" max="82" width="3.85546875" customWidth="1" outlineLevel="1"/>
    <col min="83" max="83" width="3.5703125" customWidth="1" outlineLevel="1"/>
    <col min="84" max="84" width="3.85546875" customWidth="1" outlineLevel="1"/>
    <col min="85" max="85" width="11.140625" customWidth="1" outlineLevel="1"/>
    <col min="86" max="87" width="4" customWidth="1" outlineLevel="1"/>
    <col min="88" max="88" width="3.7109375" customWidth="1" outlineLevel="1"/>
    <col min="89" max="89" width="11.5703125" customWidth="1"/>
    <col min="90" max="90" width="3.85546875" customWidth="1"/>
    <col min="91" max="95" width="3" customWidth="1"/>
    <col min="96" max="96" width="11.5703125" customWidth="1"/>
    <col min="97" max="102" width="3" customWidth="1"/>
    <col min="103" max="103" width="10.85546875" customWidth="1"/>
    <col min="104" max="104" width="3.7109375" customWidth="1"/>
    <col min="105" max="108" width="3.28515625" customWidth="1"/>
    <col min="109" max="109" width="3.7109375" customWidth="1"/>
    <col min="110" max="110" width="10.85546875" customWidth="1"/>
    <col min="111" max="116" width="3.28515625" customWidth="1"/>
    <col min="117" max="117" width="10.85546875" customWidth="1"/>
    <col min="118" max="122" width="3.28515625" customWidth="1"/>
    <col min="123" max="123" width="3.7109375" customWidth="1"/>
    <col min="124" max="124" width="10.85546875" hidden="1" customWidth="1" outlineLevel="2"/>
    <col min="125" max="125" width="3.85546875" hidden="1" customWidth="1" outlineLevel="2"/>
    <col min="126" max="126" width="3.5703125" hidden="1" customWidth="1" outlineLevel="2"/>
    <col min="127" max="127" width="3.85546875" hidden="1" customWidth="1" outlineLevel="2"/>
    <col min="128" max="128" width="11.140625" hidden="1" customWidth="1" outlineLevel="2"/>
    <col min="129" max="130" width="4" hidden="1" customWidth="1" outlineLevel="2"/>
    <col min="131" max="131" width="3.7109375" hidden="1" customWidth="1" outlineLevel="2"/>
    <col min="132" max="132" width="11.5703125" customWidth="1" collapsed="1"/>
    <col min="133" max="133" width="3.85546875" customWidth="1"/>
    <col min="134" max="138" width="3.28515625" customWidth="1"/>
    <col min="139" max="139" width="11.5703125" customWidth="1"/>
    <col min="140" max="145" width="3.28515625" customWidth="1"/>
    <col min="146" max="146" width="10.85546875" customWidth="1"/>
    <col min="147" max="152" width="3.28515625" customWidth="1"/>
    <col min="153" max="153" width="10.85546875" customWidth="1"/>
    <col min="154" max="159" width="3.28515625" customWidth="1"/>
    <col min="160" max="160" width="10.85546875" customWidth="1"/>
    <col min="161" max="166" width="3.28515625" customWidth="1"/>
    <col min="167" max="167" width="10.85546875" hidden="1" customWidth="1" outlineLevel="1"/>
    <col min="168" max="168" width="3.85546875" hidden="1" customWidth="1" outlineLevel="1"/>
    <col min="169" max="169" width="3.5703125" hidden="1" customWidth="1" outlineLevel="1"/>
    <col min="170" max="170" width="3.85546875" hidden="1" customWidth="1" outlineLevel="1"/>
    <col min="171" max="171" width="11.140625" hidden="1" customWidth="1" outlineLevel="1"/>
    <col min="172" max="173" width="4" hidden="1" customWidth="1" outlineLevel="1"/>
    <col min="174" max="174" width="3.7109375" hidden="1" customWidth="1" outlineLevel="1"/>
    <col min="175" max="175" width="11.5703125" customWidth="1" collapsed="1"/>
    <col min="176" max="176" width="3.85546875" customWidth="1"/>
    <col min="177" max="181" width="3" customWidth="1"/>
    <col min="182" max="182" width="11.5703125" customWidth="1"/>
    <col min="183" max="188" width="3" customWidth="1"/>
    <col min="189" max="189" width="10.85546875" customWidth="1"/>
    <col min="190" max="195" width="3" customWidth="1"/>
    <col min="196" max="196" width="10.85546875" customWidth="1"/>
    <col min="197" max="202" width="3" customWidth="1"/>
    <col min="203" max="203" width="10.85546875" customWidth="1"/>
    <col min="204" max="209" width="3" customWidth="1"/>
  </cols>
  <sheetData>
    <row r="1" spans="1:209" s="26" customFormat="1" x14ac:dyDescent="0.25">
      <c r="A1" s="225"/>
      <c r="B1" s="226"/>
      <c r="C1" s="226"/>
      <c r="D1" s="226"/>
      <c r="E1" s="227"/>
      <c r="F1" s="227"/>
      <c r="G1" s="228"/>
      <c r="H1" s="229"/>
      <c r="I1" s="227"/>
      <c r="J1" s="230"/>
      <c r="K1" s="231"/>
      <c r="L1" s="227"/>
      <c r="M1" s="227"/>
      <c r="N1" s="227"/>
      <c r="O1" s="227"/>
      <c r="P1" s="232"/>
      <c r="Q1" s="227"/>
      <c r="S1" s="233"/>
      <c r="T1" s="227"/>
      <c r="U1" s="231"/>
      <c r="V1" s="232"/>
      <c r="W1" s="227"/>
      <c r="X1" s="227"/>
      <c r="Y1" s="227"/>
      <c r="Z1" s="227"/>
      <c r="AA1" s="227"/>
      <c r="AB1" s="227"/>
      <c r="AC1" s="227"/>
      <c r="AD1" s="227"/>
      <c r="AE1" s="227"/>
      <c r="AF1" s="226"/>
      <c r="AG1" s="226"/>
      <c r="AH1" s="226"/>
      <c r="AI1" s="226"/>
      <c r="AJ1" s="227"/>
      <c r="AK1" s="227"/>
      <c r="AL1" s="227"/>
      <c r="AM1" s="226"/>
      <c r="AN1" s="226"/>
      <c r="AO1" s="226"/>
      <c r="AP1" s="227"/>
      <c r="AQ1" s="226"/>
      <c r="AR1" s="226"/>
      <c r="AS1" s="226"/>
      <c r="AT1" s="234"/>
      <c r="AU1" s="235"/>
      <c r="AV1" s="235"/>
      <c r="AW1" s="235"/>
      <c r="AX1" s="235"/>
      <c r="AY1" s="234"/>
      <c r="AZ1" s="227"/>
      <c r="BA1" s="234"/>
      <c r="BB1" s="235"/>
      <c r="BC1" s="235"/>
      <c r="BD1" s="235"/>
      <c r="BE1" s="235"/>
      <c r="BF1" s="234"/>
      <c r="BG1" s="227"/>
      <c r="BH1" s="234"/>
      <c r="BI1" s="235"/>
      <c r="BJ1" s="235"/>
      <c r="BK1" s="235"/>
      <c r="BL1" s="235"/>
      <c r="BM1" s="234"/>
      <c r="BN1" s="227"/>
      <c r="BO1" s="234"/>
      <c r="BP1" s="235"/>
      <c r="BQ1" s="235"/>
      <c r="BR1" s="235"/>
      <c r="BS1" s="235"/>
      <c r="BT1" s="234"/>
      <c r="BU1" s="227"/>
      <c r="BV1" s="234"/>
      <c r="BW1" s="235"/>
      <c r="BX1" s="235"/>
      <c r="BY1" s="235"/>
      <c r="BZ1" s="235"/>
      <c r="CA1" s="234"/>
      <c r="CB1" s="227"/>
      <c r="CC1" s="227"/>
      <c r="CD1" s="226"/>
      <c r="CE1" s="226"/>
      <c r="CF1" s="226"/>
      <c r="CG1" s="227"/>
      <c r="CH1" s="226"/>
      <c r="CI1" s="226"/>
      <c r="CJ1" s="226"/>
      <c r="CK1" s="234"/>
      <c r="CL1" s="235"/>
      <c r="CM1" s="235"/>
      <c r="CN1" s="235"/>
      <c r="CO1" s="235"/>
      <c r="CP1" s="234"/>
      <c r="CQ1" s="227"/>
      <c r="CR1" s="234"/>
      <c r="CS1" s="235"/>
      <c r="CT1" s="235"/>
      <c r="CU1" s="235"/>
      <c r="CV1" s="235"/>
      <c r="CW1" s="234"/>
      <c r="CX1" s="227"/>
      <c r="CY1" s="234"/>
      <c r="CZ1" s="235"/>
      <c r="DA1" s="235"/>
      <c r="DB1" s="235"/>
      <c r="DC1" s="235"/>
      <c r="DD1" s="234"/>
      <c r="DE1" s="227"/>
      <c r="DF1" s="234"/>
      <c r="DG1" s="235"/>
      <c r="DH1" s="235"/>
      <c r="DI1" s="235"/>
      <c r="DJ1" s="235"/>
      <c r="DK1" s="234"/>
      <c r="DL1" s="227"/>
      <c r="DM1" s="234"/>
      <c r="DN1" s="235"/>
      <c r="DO1" s="235"/>
      <c r="DP1" s="235"/>
      <c r="DQ1" s="235"/>
      <c r="DR1" s="234"/>
      <c r="DS1" s="227"/>
      <c r="DT1" s="227"/>
      <c r="DU1" s="226"/>
      <c r="DV1" s="226"/>
      <c r="DW1" s="226"/>
      <c r="DX1" s="227"/>
      <c r="DY1" s="226"/>
      <c r="DZ1" s="226"/>
      <c r="EA1" s="226"/>
      <c r="EB1" s="234"/>
      <c r="EC1" s="235"/>
      <c r="ED1" s="235"/>
      <c r="EE1" s="235"/>
      <c r="EF1" s="235"/>
      <c r="EG1" s="234"/>
      <c r="EH1" s="227"/>
      <c r="EI1" s="234"/>
      <c r="EJ1" s="235"/>
      <c r="EK1" s="235"/>
      <c r="EL1" s="235"/>
      <c r="EM1" s="235"/>
      <c r="EN1" s="234"/>
      <c r="EO1" s="227"/>
      <c r="EP1" s="234"/>
      <c r="EQ1" s="235"/>
      <c r="ER1" s="235"/>
      <c r="ES1" s="235"/>
      <c r="ET1" s="235"/>
      <c r="EU1" s="234"/>
      <c r="EV1" s="227"/>
      <c r="EW1" s="234"/>
      <c r="EX1" s="235"/>
      <c r="EY1" s="235"/>
      <c r="EZ1" s="235"/>
      <c r="FA1" s="235"/>
      <c r="FB1" s="234"/>
      <c r="FC1" s="227"/>
      <c r="FD1" s="234"/>
      <c r="FE1" s="235"/>
      <c r="FF1" s="235"/>
      <c r="FG1" s="235"/>
      <c r="FH1" s="235"/>
      <c r="FI1" s="234"/>
      <c r="FJ1" s="227"/>
      <c r="FK1" s="227"/>
      <c r="FL1" s="226"/>
      <c r="FM1" s="226"/>
      <c r="FN1" s="226"/>
      <c r="FO1" s="227"/>
      <c r="FP1" s="226"/>
      <c r="FQ1" s="226"/>
      <c r="FR1" s="226"/>
      <c r="FS1" s="234"/>
      <c r="FT1" s="235"/>
      <c r="FU1" s="235"/>
      <c r="FV1" s="235"/>
      <c r="FW1" s="235"/>
      <c r="FX1" s="234"/>
      <c r="FY1" s="227"/>
      <c r="FZ1" s="234"/>
      <c r="GA1" s="235"/>
      <c r="GB1" s="235"/>
      <c r="GC1" s="235"/>
      <c r="GD1" s="235"/>
      <c r="GE1" s="234"/>
      <c r="GF1" s="227"/>
      <c r="GG1" s="234"/>
      <c r="GH1" s="235"/>
      <c r="GI1" s="235"/>
      <c r="GJ1" s="235"/>
      <c r="GK1" s="235"/>
      <c r="GL1" s="234"/>
      <c r="GM1" s="227"/>
      <c r="GN1" s="234"/>
      <c r="GO1" s="235"/>
      <c r="GP1" s="235"/>
      <c r="GQ1" s="235"/>
      <c r="GR1" s="235"/>
      <c r="GS1" s="234"/>
      <c r="GT1" s="227"/>
      <c r="GU1" s="234"/>
      <c r="GV1" s="235"/>
      <c r="GW1" s="235"/>
      <c r="GX1" s="235"/>
      <c r="GY1" s="235"/>
      <c r="GZ1" s="234"/>
      <c r="HA1" s="227"/>
    </row>
    <row r="2" spans="1:209" s="26" customFormat="1" x14ac:dyDescent="0.25">
      <c r="A2" s="252">
        <v>69</v>
      </c>
      <c r="B2" s="226"/>
      <c r="C2" s="226"/>
      <c r="D2" s="226"/>
      <c r="E2" s="227"/>
      <c r="F2" s="227"/>
      <c r="G2" s="228"/>
      <c r="H2" s="229"/>
      <c r="I2" s="227"/>
      <c r="J2" s="230"/>
      <c r="K2" s="231"/>
      <c r="L2" s="227"/>
      <c r="M2" s="227"/>
      <c r="N2" s="227"/>
      <c r="O2" s="227"/>
      <c r="P2" s="232"/>
      <c r="Q2" s="227"/>
      <c r="S2" s="233"/>
      <c r="T2" s="227"/>
      <c r="U2" s="231"/>
      <c r="V2" s="232"/>
      <c r="W2" s="227"/>
      <c r="X2" s="227"/>
      <c r="Y2" s="227"/>
      <c r="Z2" s="227"/>
      <c r="AA2" s="227"/>
      <c r="AB2" s="227"/>
      <c r="AC2" s="227"/>
      <c r="AD2" s="227"/>
      <c r="AE2" s="227"/>
      <c r="AF2" s="226"/>
      <c r="AG2" s="236"/>
      <c r="AH2" s="236"/>
      <c r="AI2" s="236"/>
      <c r="AJ2" s="236"/>
      <c r="AK2" s="236"/>
      <c r="AL2" s="236"/>
      <c r="AM2" s="236"/>
      <c r="AN2" s="236"/>
      <c r="AO2" s="236"/>
      <c r="AP2" s="236"/>
      <c r="AQ2" s="236"/>
      <c r="AR2" s="236"/>
      <c r="AS2" s="236"/>
      <c r="AT2" s="234"/>
      <c r="AU2" s="235"/>
      <c r="AV2" s="236"/>
      <c r="AW2" s="236"/>
      <c r="AX2" s="236"/>
      <c r="AY2" s="237"/>
      <c r="AZ2" s="227"/>
      <c r="BA2" s="234"/>
      <c r="BB2" s="235"/>
      <c r="BC2" s="236"/>
      <c r="BD2" s="236"/>
      <c r="BE2" s="236"/>
      <c r="BF2" s="237"/>
      <c r="BG2" s="227"/>
      <c r="BH2" s="234"/>
      <c r="BI2" s="235"/>
      <c r="BJ2" s="236"/>
      <c r="BK2" s="236"/>
      <c r="BL2" s="236"/>
      <c r="BM2" s="237"/>
      <c r="BN2" s="227"/>
      <c r="BO2" s="234"/>
      <c r="BP2" s="235"/>
      <c r="BQ2" s="236"/>
      <c r="BR2" s="236"/>
      <c r="BS2" s="236"/>
      <c r="BT2" s="237"/>
      <c r="BU2" s="227"/>
      <c r="BV2" s="234"/>
      <c r="BW2" s="235"/>
      <c r="BX2" s="236"/>
      <c r="BY2" s="236"/>
      <c r="BZ2" s="236"/>
      <c r="CA2" s="237"/>
      <c r="CB2" s="227"/>
      <c r="CC2" s="236"/>
      <c r="CD2" s="236"/>
      <c r="CE2" s="236"/>
      <c r="CF2" s="236"/>
      <c r="CG2" s="236"/>
      <c r="CH2" s="236"/>
      <c r="CI2" s="236"/>
      <c r="CJ2" s="236"/>
      <c r="CK2" s="234"/>
      <c r="CL2" s="235"/>
      <c r="CM2" s="236"/>
      <c r="CN2" s="236"/>
      <c r="CO2" s="236"/>
      <c r="CP2" s="237"/>
      <c r="CQ2" s="227"/>
      <c r="CR2" s="234"/>
      <c r="CS2" s="235"/>
      <c r="CT2" s="236"/>
      <c r="CU2" s="236"/>
      <c r="CV2" s="236"/>
      <c r="CW2" s="237"/>
      <c r="CX2" s="227"/>
      <c r="CY2" s="234"/>
      <c r="CZ2" s="235"/>
      <c r="DA2" s="236"/>
      <c r="DB2" s="236"/>
      <c r="DC2" s="236"/>
      <c r="DD2" s="237"/>
      <c r="DE2" s="227"/>
      <c r="DF2" s="234"/>
      <c r="DG2" s="235"/>
      <c r="DH2" s="236"/>
      <c r="DI2" s="236"/>
      <c r="DJ2" s="236"/>
      <c r="DK2" s="237"/>
      <c r="DL2" s="227"/>
      <c r="DM2" s="234"/>
      <c r="DN2" s="235"/>
      <c r="DO2" s="236"/>
      <c r="DP2" s="236"/>
      <c r="DQ2" s="236"/>
      <c r="DR2" s="237"/>
      <c r="DS2" s="227"/>
      <c r="DT2" s="236"/>
      <c r="DU2" s="236"/>
      <c r="DV2" s="236"/>
      <c r="DW2" s="236"/>
      <c r="DX2" s="236"/>
      <c r="DY2" s="236"/>
      <c r="DZ2" s="236"/>
      <c r="EA2" s="236"/>
      <c r="EB2" s="234"/>
      <c r="EC2" s="235"/>
      <c r="ED2" s="236"/>
      <c r="EE2" s="236"/>
      <c r="EF2" s="236"/>
      <c r="EG2" s="237"/>
      <c r="EH2" s="227"/>
      <c r="EI2" s="234"/>
      <c r="EJ2" s="235"/>
      <c r="EK2" s="236"/>
      <c r="EL2" s="236"/>
      <c r="EM2" s="236"/>
      <c r="EN2" s="237"/>
      <c r="EO2" s="227"/>
      <c r="EP2" s="234"/>
      <c r="EQ2" s="235"/>
      <c r="ER2" s="236"/>
      <c r="ES2" s="236"/>
      <c r="ET2" s="236"/>
      <c r="EU2" s="237"/>
      <c r="EV2" s="227"/>
      <c r="EW2" s="234"/>
      <c r="EX2" s="235"/>
      <c r="EY2" s="236"/>
      <c r="EZ2" s="236"/>
      <c r="FA2" s="236"/>
      <c r="FB2" s="237"/>
      <c r="FC2" s="227"/>
      <c r="FD2" s="234"/>
      <c r="FE2" s="235"/>
      <c r="FF2" s="236"/>
      <c r="FG2" s="236"/>
      <c r="FH2" s="236"/>
      <c r="FI2" s="237"/>
      <c r="FJ2" s="227"/>
      <c r="FK2" s="236"/>
      <c r="FL2" s="236"/>
      <c r="FM2" s="236"/>
      <c r="FN2" s="236"/>
      <c r="FO2" s="236"/>
      <c r="FP2" s="236"/>
      <c r="FQ2" s="236"/>
      <c r="FR2" s="236"/>
      <c r="FS2" s="234"/>
      <c r="FT2" s="235"/>
      <c r="FU2" s="236"/>
      <c r="FV2" s="236"/>
      <c r="FW2" s="236"/>
      <c r="FX2" s="237"/>
      <c r="FY2" s="227"/>
      <c r="FZ2" s="234"/>
      <c r="GA2" s="235"/>
      <c r="GB2" s="236"/>
      <c r="GC2" s="236"/>
      <c r="GD2" s="236"/>
      <c r="GE2" s="237"/>
      <c r="GF2" s="227"/>
      <c r="GG2" s="234"/>
      <c r="GH2" s="235"/>
      <c r="GI2" s="236"/>
      <c r="GJ2" s="236"/>
      <c r="GK2" s="236"/>
      <c r="GL2" s="237"/>
      <c r="GM2" s="227"/>
      <c r="GN2" s="234"/>
      <c r="GO2" s="235"/>
      <c r="GP2" s="236"/>
      <c r="GQ2" s="236"/>
      <c r="GR2" s="236"/>
      <c r="GS2" s="237"/>
      <c r="GT2" s="227"/>
      <c r="GU2" s="234"/>
      <c r="GV2" s="235"/>
      <c r="GW2" s="236"/>
      <c r="GX2" s="236"/>
      <c r="GY2" s="236"/>
      <c r="GZ2" s="237"/>
      <c r="HA2" s="227"/>
    </row>
    <row r="3" spans="1:209" s="26" customFormat="1" x14ac:dyDescent="0.25">
      <c r="A3" s="227"/>
      <c r="B3" s="226"/>
      <c r="C3" s="226"/>
      <c r="D3" s="226"/>
      <c r="E3" s="227"/>
      <c r="F3" s="227"/>
      <c r="G3" s="228"/>
      <c r="H3" s="229"/>
      <c r="I3" s="227"/>
      <c r="J3" s="230"/>
      <c r="K3" s="231"/>
      <c r="L3" s="227"/>
      <c r="M3" s="227"/>
      <c r="N3" s="227"/>
      <c r="O3" s="227"/>
      <c r="P3" s="232"/>
      <c r="Q3" s="227"/>
      <c r="S3" s="233"/>
      <c r="T3" s="227"/>
      <c r="U3" s="231"/>
      <c r="V3" s="232"/>
      <c r="W3" s="227"/>
      <c r="X3" s="227"/>
      <c r="Y3" s="227"/>
      <c r="Z3" s="227"/>
      <c r="AA3" s="227"/>
      <c r="AB3" s="227"/>
      <c r="AC3" s="227"/>
      <c r="AD3" s="227"/>
      <c r="AE3" s="227"/>
      <c r="AF3" s="226"/>
      <c r="AG3" s="236"/>
      <c r="AH3" s="236"/>
      <c r="AI3" s="236"/>
      <c r="AJ3" s="236"/>
      <c r="AK3" s="236"/>
      <c r="AL3" s="236"/>
      <c r="AM3" s="236"/>
      <c r="AN3" s="236"/>
      <c r="AO3" s="236"/>
      <c r="AP3" s="236"/>
      <c r="AQ3" s="236"/>
      <c r="AR3" s="236"/>
      <c r="AS3" s="236"/>
      <c r="AT3" s="234"/>
      <c r="AU3" s="235"/>
      <c r="AV3" s="236"/>
      <c r="AW3" s="236"/>
      <c r="AX3" s="236"/>
      <c r="AY3" s="237"/>
      <c r="AZ3" s="227"/>
      <c r="BA3" s="234"/>
      <c r="BB3" s="235"/>
      <c r="BC3" s="236"/>
      <c r="BD3" s="236"/>
      <c r="BE3" s="236"/>
      <c r="BF3" s="237"/>
      <c r="BG3" s="227"/>
      <c r="BH3" s="234"/>
      <c r="BI3" s="235"/>
      <c r="BJ3" s="236"/>
      <c r="BK3" s="236"/>
      <c r="BL3" s="236"/>
      <c r="BM3" s="237"/>
      <c r="BN3" s="227"/>
      <c r="BO3" s="234"/>
      <c r="BP3" s="235"/>
      <c r="BQ3" s="236"/>
      <c r="BR3" s="236"/>
      <c r="BS3" s="236"/>
      <c r="BT3" s="237"/>
      <c r="BU3" s="227"/>
      <c r="BV3" s="234"/>
      <c r="BW3" s="235"/>
      <c r="BX3" s="236"/>
      <c r="BY3" s="236"/>
      <c r="BZ3" s="236"/>
      <c r="CA3" s="237"/>
      <c r="CB3" s="227"/>
      <c r="CC3" s="236"/>
      <c r="CD3" s="236"/>
      <c r="CE3" s="236"/>
      <c r="CF3" s="236"/>
      <c r="CG3" s="236"/>
      <c r="CH3" s="236"/>
      <c r="CI3" s="236"/>
      <c r="CJ3" s="236"/>
      <c r="CK3" s="234"/>
      <c r="CL3" s="235"/>
      <c r="CM3" s="236"/>
      <c r="CN3" s="236"/>
      <c r="CO3" s="236"/>
      <c r="CP3" s="237"/>
      <c r="CQ3" s="227"/>
      <c r="CR3" s="234"/>
      <c r="CS3" s="235"/>
      <c r="CT3" s="236"/>
      <c r="CU3" s="236"/>
      <c r="CV3" s="236"/>
      <c r="CW3" s="237"/>
      <c r="CX3" s="227"/>
      <c r="CY3" s="234"/>
      <c r="CZ3" s="235"/>
      <c r="DA3" s="236"/>
      <c r="DB3" s="236"/>
      <c r="DC3" s="236"/>
      <c r="DD3" s="237"/>
      <c r="DE3" s="227"/>
      <c r="DF3" s="234"/>
      <c r="DG3" s="235"/>
      <c r="DH3" s="236"/>
      <c r="DI3" s="236"/>
      <c r="DJ3" s="236"/>
      <c r="DK3" s="237"/>
      <c r="DL3" s="227"/>
      <c r="DM3" s="234"/>
      <c r="DN3" s="235"/>
      <c r="DO3" s="236"/>
      <c r="DP3" s="236"/>
      <c r="DQ3" s="236"/>
      <c r="DR3" s="237"/>
      <c r="DS3" s="227"/>
      <c r="DT3" s="236"/>
      <c r="DU3" s="236"/>
      <c r="DV3" s="236"/>
      <c r="DW3" s="236"/>
      <c r="DX3" s="236"/>
      <c r="DY3" s="236"/>
      <c r="DZ3" s="236"/>
      <c r="EA3" s="236"/>
      <c r="EB3" s="234"/>
      <c r="EC3" s="235"/>
      <c r="ED3" s="236"/>
      <c r="EE3" s="236"/>
      <c r="EF3" s="236"/>
      <c r="EG3" s="237"/>
      <c r="EH3" s="227"/>
      <c r="EI3" s="234"/>
      <c r="EJ3" s="235"/>
      <c r="EK3" s="236"/>
      <c r="EL3" s="236"/>
      <c r="EM3" s="236"/>
      <c r="EN3" s="237"/>
      <c r="EO3" s="227"/>
      <c r="EP3" s="234"/>
      <c r="EQ3" s="235"/>
      <c r="ER3" s="236"/>
      <c r="ES3" s="236"/>
      <c r="ET3" s="236"/>
      <c r="EU3" s="237"/>
      <c r="EV3" s="227"/>
      <c r="EW3" s="234"/>
      <c r="EX3" s="235"/>
      <c r="EY3" s="236"/>
      <c r="EZ3" s="236"/>
      <c r="FA3" s="236"/>
      <c r="FB3" s="237"/>
      <c r="FC3" s="227"/>
      <c r="FD3" s="234"/>
      <c r="FE3" s="235"/>
      <c r="FF3" s="236"/>
      <c r="FG3" s="236"/>
      <c r="FH3" s="236"/>
      <c r="FI3" s="237"/>
      <c r="FJ3" s="227"/>
      <c r="FK3" s="236"/>
      <c r="FL3" s="236"/>
      <c r="FM3" s="236"/>
      <c r="FN3" s="236"/>
      <c r="FO3" s="236"/>
      <c r="FP3" s="236"/>
      <c r="FQ3" s="236"/>
      <c r="FR3" s="236"/>
      <c r="FS3" s="234"/>
      <c r="FT3" s="235"/>
      <c r="FU3" s="236"/>
      <c r="FV3" s="236"/>
      <c r="FW3" s="236"/>
      <c r="FX3" s="237"/>
      <c r="FY3" s="227"/>
      <c r="FZ3" s="234"/>
      <c r="GA3" s="235"/>
      <c r="GB3" s="236"/>
      <c r="GC3" s="236"/>
      <c r="GD3" s="236"/>
      <c r="GE3" s="237"/>
      <c r="GF3" s="227"/>
      <c r="GG3" s="234"/>
      <c r="GH3" s="235"/>
      <c r="GI3" s="236"/>
      <c r="GJ3" s="236"/>
      <c r="GK3" s="236"/>
      <c r="GL3" s="237"/>
      <c r="GM3" s="227"/>
      <c r="GN3" s="234"/>
      <c r="GO3" s="235"/>
      <c r="GP3" s="236"/>
      <c r="GQ3" s="236"/>
      <c r="GR3" s="236"/>
      <c r="GS3" s="237"/>
      <c r="GT3" s="227"/>
      <c r="GU3" s="234"/>
      <c r="GV3" s="235"/>
      <c r="GW3" s="236"/>
      <c r="GX3" s="236"/>
      <c r="GY3" s="236"/>
      <c r="GZ3" s="237"/>
      <c r="HA3" s="227"/>
    </row>
    <row r="4" spans="1:209" s="26" customFormat="1" x14ac:dyDescent="0.25">
      <c r="A4" s="227"/>
      <c r="B4" s="226"/>
      <c r="C4" s="226"/>
      <c r="D4" s="226"/>
      <c r="E4" s="227"/>
      <c r="F4" s="227"/>
      <c r="G4" s="228"/>
      <c r="H4" s="229"/>
      <c r="I4" s="227"/>
      <c r="J4" s="230"/>
      <c r="K4" s="231"/>
      <c r="L4" s="227"/>
      <c r="M4" s="227"/>
      <c r="N4" s="227"/>
      <c r="O4" s="227"/>
      <c r="P4" s="232"/>
      <c r="Q4" s="227"/>
      <c r="S4" s="233"/>
      <c r="T4" s="227"/>
      <c r="U4" s="231"/>
      <c r="V4" s="232"/>
      <c r="W4" s="227"/>
      <c r="X4" s="227"/>
      <c r="Y4" s="227"/>
      <c r="Z4" s="227"/>
      <c r="AA4" s="227"/>
      <c r="AB4" s="227"/>
      <c r="AC4" s="227"/>
      <c r="AD4" s="227"/>
      <c r="AE4" s="227"/>
      <c r="AF4" s="226"/>
      <c r="AG4" s="236"/>
      <c r="AH4" s="236"/>
      <c r="AI4" s="236"/>
      <c r="AJ4" s="236"/>
      <c r="AK4" s="236"/>
      <c r="AL4" s="236"/>
      <c r="AM4" s="236"/>
      <c r="AN4" s="236"/>
      <c r="AO4" s="236"/>
      <c r="AP4" s="236"/>
      <c r="AQ4" s="236"/>
      <c r="AR4" s="236"/>
      <c r="AS4" s="236"/>
      <c r="AT4" s="234"/>
      <c r="AU4" s="235"/>
      <c r="AV4" s="236"/>
      <c r="AW4" s="236"/>
      <c r="AX4" s="236"/>
      <c r="AY4" s="237"/>
      <c r="AZ4" s="227"/>
      <c r="BA4" s="234"/>
      <c r="BB4" s="235"/>
      <c r="BC4" s="236"/>
      <c r="BD4" s="236"/>
      <c r="BE4" s="236"/>
      <c r="BF4" s="237"/>
      <c r="BG4" s="227"/>
      <c r="BH4" s="234"/>
      <c r="BI4" s="235"/>
      <c r="BJ4" s="236"/>
      <c r="BK4" s="236"/>
      <c r="BL4" s="236"/>
      <c r="BM4" s="237"/>
      <c r="BN4" s="227"/>
      <c r="BO4" s="234"/>
      <c r="BP4" s="235"/>
      <c r="BQ4" s="236"/>
      <c r="BR4" s="236"/>
      <c r="BS4" s="236"/>
      <c r="BT4" s="237"/>
      <c r="BU4" s="227"/>
      <c r="BV4" s="234"/>
      <c r="BW4" s="235"/>
      <c r="BX4" s="236"/>
      <c r="BY4" s="236"/>
      <c r="BZ4" s="236"/>
      <c r="CA4" s="237"/>
      <c r="CB4" s="227"/>
      <c r="CC4" s="236"/>
      <c r="CD4" s="236"/>
      <c r="CE4" s="236"/>
      <c r="CF4" s="236"/>
      <c r="CG4" s="236"/>
      <c r="CH4" s="236"/>
      <c r="CI4" s="236"/>
      <c r="CJ4" s="236"/>
      <c r="CK4" s="234"/>
      <c r="CL4" s="235"/>
      <c r="CM4" s="236"/>
      <c r="CN4" s="236"/>
      <c r="CO4" s="236"/>
      <c r="CP4" s="237"/>
      <c r="CQ4" s="227"/>
      <c r="CR4" s="234"/>
      <c r="CS4" s="235"/>
      <c r="CT4" s="236"/>
      <c r="CU4" s="236"/>
      <c r="CV4" s="236"/>
      <c r="CW4" s="237"/>
      <c r="CX4" s="227"/>
      <c r="CY4" s="234"/>
      <c r="CZ4" s="235"/>
      <c r="DA4" s="236"/>
      <c r="DB4" s="236"/>
      <c r="DC4" s="236"/>
      <c r="DD4" s="237"/>
      <c r="DE4" s="227"/>
      <c r="DF4" s="234"/>
      <c r="DG4" s="235"/>
      <c r="DH4" s="236"/>
      <c r="DI4" s="236"/>
      <c r="DJ4" s="236"/>
      <c r="DK4" s="237"/>
      <c r="DL4" s="227"/>
      <c r="DM4" s="234"/>
      <c r="DN4" s="235"/>
      <c r="DO4" s="236"/>
      <c r="DP4" s="236"/>
      <c r="DQ4" s="236"/>
      <c r="DR4" s="237"/>
      <c r="DS4" s="227"/>
      <c r="DT4" s="236"/>
      <c r="DU4" s="236"/>
      <c r="DV4" s="236"/>
      <c r="DW4" s="236"/>
      <c r="DX4" s="236"/>
      <c r="DY4" s="236"/>
      <c r="DZ4" s="236"/>
      <c r="EA4" s="236"/>
      <c r="EB4" s="234"/>
      <c r="EC4" s="235"/>
      <c r="ED4" s="236"/>
      <c r="EE4" s="236"/>
      <c r="EF4" s="236"/>
      <c r="EG4" s="237"/>
      <c r="EH4" s="227"/>
      <c r="EI4" s="234"/>
      <c r="EJ4" s="235"/>
      <c r="EK4" s="236"/>
      <c r="EL4" s="236"/>
      <c r="EM4" s="236"/>
      <c r="EN4" s="237"/>
      <c r="EO4" s="227"/>
      <c r="EP4" s="234"/>
      <c r="EQ4" s="235"/>
      <c r="ER4" s="236"/>
      <c r="ES4" s="236"/>
      <c r="ET4" s="236"/>
      <c r="EU4" s="237"/>
      <c r="EV4" s="227"/>
      <c r="EW4" s="234"/>
      <c r="EX4" s="235"/>
      <c r="EY4" s="236"/>
      <c r="EZ4" s="236"/>
      <c r="FA4" s="236"/>
      <c r="FB4" s="237"/>
      <c r="FC4" s="227"/>
      <c r="FD4" s="234"/>
      <c r="FE4" s="235"/>
      <c r="FF4" s="236"/>
      <c r="FG4" s="236"/>
      <c r="FH4" s="236"/>
      <c r="FI4" s="237"/>
      <c r="FJ4" s="227"/>
      <c r="FK4" s="236"/>
      <c r="FL4" s="236"/>
      <c r="FM4" s="236"/>
      <c r="FN4" s="236"/>
      <c r="FO4" s="236"/>
      <c r="FP4" s="236"/>
      <c r="FQ4" s="236"/>
      <c r="FR4" s="236"/>
      <c r="FS4" s="234"/>
      <c r="FT4" s="235"/>
      <c r="FU4" s="236"/>
      <c r="FV4" s="236"/>
      <c r="FW4" s="236"/>
      <c r="FX4" s="237"/>
      <c r="FY4" s="227"/>
      <c r="FZ4" s="234"/>
      <c r="GA4" s="235"/>
      <c r="GB4" s="236"/>
      <c r="GC4" s="236"/>
      <c r="GD4" s="236"/>
      <c r="GE4" s="237"/>
      <c r="GF4" s="227"/>
      <c r="GG4" s="234"/>
      <c r="GH4" s="235"/>
      <c r="GI4" s="236"/>
      <c r="GJ4" s="236"/>
      <c r="GK4" s="236"/>
      <c r="GL4" s="237"/>
      <c r="GM4" s="227"/>
      <c r="GN4" s="234"/>
      <c r="GO4" s="235"/>
      <c r="GP4" s="236"/>
      <c r="GQ4" s="236"/>
      <c r="GR4" s="236"/>
      <c r="GS4" s="237"/>
      <c r="GT4" s="227"/>
      <c r="GU4" s="234"/>
      <c r="GV4" s="235"/>
      <c r="GW4" s="236"/>
      <c r="GX4" s="236"/>
      <c r="GY4" s="236"/>
      <c r="GZ4" s="237"/>
      <c r="HA4" s="227"/>
    </row>
    <row r="5" spans="1:209" s="26" customFormat="1" ht="15.75" x14ac:dyDescent="0.25">
      <c r="A5" s="238"/>
      <c r="B5" s="238"/>
      <c r="C5" s="238"/>
      <c r="D5" s="238"/>
      <c r="E5" s="238"/>
      <c r="F5" s="238"/>
      <c r="G5" s="228"/>
      <c r="H5" s="239"/>
      <c r="I5" s="238"/>
      <c r="J5" s="238"/>
      <c r="K5" s="238"/>
      <c r="L5" s="238"/>
      <c r="M5" s="238"/>
      <c r="N5" s="238"/>
      <c r="O5" s="238"/>
      <c r="P5" s="240"/>
      <c r="Q5" s="241"/>
      <c r="R5" s="242"/>
      <c r="S5" s="243"/>
      <c r="T5" s="238"/>
      <c r="U5" s="238"/>
      <c r="V5" s="240"/>
      <c r="W5" s="238"/>
      <c r="X5" s="238"/>
      <c r="Y5" s="238"/>
      <c r="Z5" s="238"/>
      <c r="AA5" s="238"/>
      <c r="AB5" s="238"/>
      <c r="AC5" s="238"/>
      <c r="AD5" s="238"/>
      <c r="AE5" s="227"/>
      <c r="AF5" s="226"/>
      <c r="AG5" s="236"/>
      <c r="AH5" s="236"/>
      <c r="AI5" s="236"/>
      <c r="AJ5" s="236"/>
      <c r="AK5" s="236"/>
      <c r="AL5" s="236"/>
      <c r="AM5" s="236"/>
      <c r="AN5" s="236"/>
      <c r="AO5" s="236"/>
      <c r="AP5" s="236"/>
      <c r="AQ5" s="236"/>
      <c r="AR5" s="236"/>
      <c r="AS5" s="236"/>
      <c r="AT5" s="234"/>
      <c r="AU5" s="235"/>
      <c r="AV5" s="236"/>
      <c r="AW5" s="236"/>
      <c r="AX5" s="236"/>
      <c r="AY5" s="244"/>
      <c r="AZ5" s="245"/>
      <c r="BA5" s="234"/>
      <c r="BB5" s="235"/>
      <c r="BC5" s="236"/>
      <c r="BD5" s="236"/>
      <c r="BE5" s="236"/>
      <c r="BF5" s="244"/>
      <c r="BG5" s="245"/>
      <c r="BH5" s="234"/>
      <c r="BI5" s="235"/>
      <c r="BJ5" s="236"/>
      <c r="BK5" s="236"/>
      <c r="BL5" s="236"/>
      <c r="BM5" s="244"/>
      <c r="BN5" s="246"/>
      <c r="BO5" s="234"/>
      <c r="BP5" s="235"/>
      <c r="BQ5" s="236"/>
      <c r="BR5" s="236"/>
      <c r="BS5" s="236"/>
      <c r="BT5" s="244"/>
      <c r="BU5" s="246"/>
      <c r="BV5" s="234"/>
      <c r="BW5" s="235"/>
      <c r="BX5" s="236"/>
      <c r="BY5" s="236"/>
      <c r="BZ5" s="236"/>
      <c r="CA5" s="244"/>
      <c r="CB5" s="246"/>
      <c r="CC5" s="236"/>
      <c r="CD5" s="236"/>
      <c r="CE5" s="236"/>
      <c r="CF5" s="236"/>
      <c r="CG5" s="236"/>
      <c r="CH5" s="236"/>
      <c r="CI5" s="236"/>
      <c r="CJ5" s="236"/>
      <c r="CK5" s="234"/>
      <c r="CL5" s="235"/>
      <c r="CM5" s="236"/>
      <c r="CN5" s="236"/>
      <c r="CO5" s="236"/>
      <c r="CP5" s="244"/>
      <c r="CQ5" s="245"/>
      <c r="CR5" s="234"/>
      <c r="CS5" s="235"/>
      <c r="CT5" s="236"/>
      <c r="CU5" s="236"/>
      <c r="CV5" s="236"/>
      <c r="CW5" s="244"/>
      <c r="CX5" s="245"/>
      <c r="CY5" s="234"/>
      <c r="CZ5" s="235"/>
      <c r="DA5" s="236"/>
      <c r="DB5" s="236"/>
      <c r="DC5" s="236"/>
      <c r="DD5" s="244"/>
      <c r="DE5" s="246"/>
      <c r="DF5" s="234"/>
      <c r="DG5" s="235"/>
      <c r="DH5" s="236"/>
      <c r="DI5" s="236"/>
      <c r="DJ5" s="236"/>
      <c r="DK5" s="244"/>
      <c r="DL5" s="246"/>
      <c r="DM5" s="234"/>
      <c r="DN5" s="235"/>
      <c r="DO5" s="236"/>
      <c r="DP5" s="236"/>
      <c r="DQ5" s="236"/>
      <c r="DR5" s="244"/>
      <c r="DS5" s="246"/>
      <c r="DT5" s="236"/>
      <c r="DU5" s="236"/>
      <c r="DV5" s="236"/>
      <c r="DW5" s="236"/>
      <c r="DX5" s="236"/>
      <c r="DY5" s="236"/>
      <c r="DZ5" s="236"/>
      <c r="EA5" s="236"/>
      <c r="EB5" s="234"/>
      <c r="EC5" s="235"/>
      <c r="ED5" s="236"/>
      <c r="EE5" s="236"/>
      <c r="EF5" s="236"/>
      <c r="EG5" s="244"/>
      <c r="EH5" s="245"/>
      <c r="EI5" s="234"/>
      <c r="EJ5" s="235"/>
      <c r="EK5" s="236"/>
      <c r="EL5" s="236"/>
      <c r="EM5" s="236"/>
      <c r="EN5" s="244"/>
      <c r="EO5" s="245"/>
      <c r="EP5" s="234"/>
      <c r="EQ5" s="235"/>
      <c r="ER5" s="236"/>
      <c r="ES5" s="236"/>
      <c r="ET5" s="236"/>
      <c r="EU5" s="244"/>
      <c r="EV5" s="246"/>
      <c r="EW5" s="234"/>
      <c r="EX5" s="235"/>
      <c r="EY5" s="236"/>
      <c r="EZ5" s="236"/>
      <c r="FA5" s="236"/>
      <c r="FB5" s="244"/>
      <c r="FC5" s="246"/>
      <c r="FD5" s="234"/>
      <c r="FE5" s="235"/>
      <c r="FF5" s="236"/>
      <c r="FG5" s="236"/>
      <c r="FH5" s="236"/>
      <c r="FI5" s="244"/>
      <c r="FJ5" s="246"/>
      <c r="FK5" s="236"/>
      <c r="FL5" s="236"/>
      <c r="FM5" s="236"/>
      <c r="FN5" s="236"/>
      <c r="FO5" s="236"/>
      <c r="FP5" s="236"/>
      <c r="FQ5" s="236"/>
      <c r="FR5" s="236"/>
      <c r="FS5" s="234"/>
      <c r="FT5" s="235"/>
      <c r="FU5" s="236"/>
      <c r="FV5" s="236"/>
      <c r="FW5" s="236"/>
      <c r="FX5" s="244"/>
      <c r="FY5" s="245"/>
      <c r="FZ5" s="234"/>
      <c r="GA5" s="235"/>
      <c r="GB5" s="236"/>
      <c r="GC5" s="236"/>
      <c r="GD5" s="236"/>
      <c r="GE5" s="244"/>
      <c r="GF5" s="245"/>
      <c r="GG5" s="234"/>
      <c r="GH5" s="235"/>
      <c r="GI5" s="236"/>
      <c r="GJ5" s="236"/>
      <c r="GK5" s="236"/>
      <c r="GL5" s="244"/>
      <c r="GM5" s="246"/>
      <c r="GN5" s="234"/>
      <c r="GO5" s="235"/>
      <c r="GP5" s="236"/>
      <c r="GQ5" s="236"/>
      <c r="GR5" s="236"/>
      <c r="GS5" s="244"/>
      <c r="GT5" s="246"/>
      <c r="GU5" s="234"/>
      <c r="GV5" s="235"/>
      <c r="GW5" s="236"/>
      <c r="GX5" s="236"/>
      <c r="GY5" s="236"/>
      <c r="GZ5" s="244"/>
      <c r="HA5" s="246"/>
    </row>
    <row r="6" spans="1:209" s="26" customFormat="1" ht="16.5" thickBot="1" x14ac:dyDescent="0.3">
      <c r="A6" s="238"/>
      <c r="B6" s="238"/>
      <c r="C6" s="238"/>
      <c r="D6" s="238"/>
      <c r="E6" s="238"/>
      <c r="F6" s="238"/>
      <c r="G6" s="228"/>
      <c r="H6" s="239"/>
      <c r="I6" s="238"/>
      <c r="J6" s="238"/>
      <c r="K6" s="238"/>
      <c r="L6" s="238"/>
      <c r="M6" s="238"/>
      <c r="N6" s="238"/>
      <c r="O6" s="238"/>
      <c r="P6" s="240"/>
      <c r="Q6" s="241"/>
      <c r="R6" s="242"/>
      <c r="S6" s="243"/>
      <c r="T6" s="238"/>
      <c r="U6" s="238"/>
      <c r="V6" s="240"/>
      <c r="W6" s="238"/>
      <c r="X6" s="238"/>
      <c r="Y6" s="238"/>
      <c r="Z6" s="238"/>
      <c r="AA6" s="238"/>
      <c r="AB6" s="238"/>
      <c r="AC6" s="238"/>
      <c r="AD6" s="238"/>
      <c r="AE6" s="282"/>
      <c r="AF6" s="282"/>
      <c r="AG6" s="236"/>
      <c r="AH6" s="236"/>
      <c r="AI6" s="236"/>
      <c r="AJ6" s="236"/>
      <c r="AK6" s="236"/>
      <c r="AL6" s="236"/>
      <c r="AM6" s="236"/>
      <c r="AN6" s="236"/>
      <c r="AO6" s="236"/>
      <c r="AP6" s="236"/>
      <c r="AQ6" s="236"/>
      <c r="AR6" s="236"/>
      <c r="AS6" s="236"/>
      <c r="AT6" s="273"/>
      <c r="AU6" s="273"/>
      <c r="AV6" s="236"/>
      <c r="AW6" s="236"/>
      <c r="AX6" s="236"/>
      <c r="AY6" s="247"/>
      <c r="AZ6" s="245"/>
      <c r="BA6" s="273"/>
      <c r="BB6" s="273"/>
      <c r="BC6" s="236"/>
      <c r="BD6" s="236"/>
      <c r="BE6" s="236"/>
      <c r="BF6" s="247"/>
      <c r="BG6" s="245"/>
      <c r="BH6" s="273"/>
      <c r="BI6" s="273"/>
      <c r="BJ6" s="236"/>
      <c r="BK6" s="236"/>
      <c r="BL6" s="236"/>
      <c r="BM6" s="247"/>
      <c r="BN6" s="248"/>
      <c r="BO6" s="273"/>
      <c r="BP6" s="273"/>
      <c r="BQ6" s="236"/>
      <c r="BR6" s="236"/>
      <c r="BS6" s="236"/>
      <c r="BT6" s="247"/>
      <c r="BU6" s="248"/>
      <c r="BV6" s="273"/>
      <c r="BW6" s="273"/>
      <c r="BX6" s="236"/>
      <c r="BY6" s="236"/>
      <c r="BZ6" s="236"/>
      <c r="CA6" s="247"/>
      <c r="CB6" s="248"/>
      <c r="CC6" s="236"/>
      <c r="CD6" s="236"/>
      <c r="CE6" s="236"/>
      <c r="CF6" s="236"/>
      <c r="CG6" s="236"/>
      <c r="CH6" s="236"/>
      <c r="CI6" s="236"/>
      <c r="CJ6" s="236"/>
      <c r="CK6" s="273"/>
      <c r="CL6" s="273"/>
      <c r="CM6" s="236"/>
      <c r="CN6" s="236"/>
      <c r="CO6" s="236"/>
      <c r="CP6" s="247"/>
      <c r="CQ6" s="245"/>
      <c r="CR6" s="273"/>
      <c r="CS6" s="273"/>
      <c r="CT6" s="236"/>
      <c r="CU6" s="236"/>
      <c r="CV6" s="236"/>
      <c r="CW6" s="247"/>
      <c r="CX6" s="245"/>
      <c r="CY6" s="273"/>
      <c r="CZ6" s="273"/>
      <c r="DA6" s="236"/>
      <c r="DB6" s="236"/>
      <c r="DC6" s="236"/>
      <c r="DD6" s="247"/>
      <c r="DE6" s="248"/>
      <c r="DF6" s="273"/>
      <c r="DG6" s="273"/>
      <c r="DH6" s="236"/>
      <c r="DI6" s="236"/>
      <c r="DJ6" s="236"/>
      <c r="DK6" s="247"/>
      <c r="DL6" s="248"/>
      <c r="DM6" s="273"/>
      <c r="DN6" s="273"/>
      <c r="DO6" s="236"/>
      <c r="DP6" s="236"/>
      <c r="DQ6" s="236"/>
      <c r="DR6" s="247"/>
      <c r="DS6" s="248"/>
      <c r="DT6" s="236"/>
      <c r="DU6" s="236"/>
      <c r="DV6" s="236"/>
      <c r="DW6" s="236"/>
      <c r="DX6" s="236"/>
      <c r="DY6" s="236"/>
      <c r="DZ6" s="236"/>
      <c r="EA6" s="236"/>
      <c r="EB6" s="273"/>
      <c r="EC6" s="273"/>
      <c r="ED6" s="236"/>
      <c r="EE6" s="236"/>
      <c r="EF6" s="236"/>
      <c r="EG6" s="247"/>
      <c r="EH6" s="245"/>
      <c r="EI6" s="273"/>
      <c r="EJ6" s="273"/>
      <c r="EK6" s="236"/>
      <c r="EL6" s="236"/>
      <c r="EM6" s="236"/>
      <c r="EN6" s="247"/>
      <c r="EO6" s="245"/>
      <c r="EP6" s="273"/>
      <c r="EQ6" s="273"/>
      <c r="ER6" s="236"/>
      <c r="ES6" s="236"/>
      <c r="ET6" s="236"/>
      <c r="EU6" s="247"/>
      <c r="EV6" s="248"/>
      <c r="EW6" s="273"/>
      <c r="EX6" s="273"/>
      <c r="EY6" s="236"/>
      <c r="EZ6" s="236"/>
      <c r="FA6" s="236"/>
      <c r="FB6" s="247"/>
      <c r="FC6" s="248"/>
      <c r="FD6" s="273"/>
      <c r="FE6" s="273"/>
      <c r="FF6" s="236"/>
      <c r="FG6" s="236"/>
      <c r="FH6" s="236"/>
      <c r="FI6" s="247"/>
      <c r="FJ6" s="248"/>
      <c r="FK6" s="236"/>
      <c r="FL6" s="236"/>
      <c r="FM6" s="236"/>
      <c r="FN6" s="236"/>
      <c r="FO6" s="236"/>
      <c r="FP6" s="236"/>
      <c r="FQ6" s="236"/>
      <c r="FR6" s="236"/>
      <c r="FS6" s="273"/>
      <c r="FT6" s="273"/>
      <c r="FU6" s="236"/>
      <c r="FV6" s="236"/>
      <c r="FW6" s="236"/>
      <c r="FX6" s="247"/>
      <c r="FY6" s="245"/>
      <c r="FZ6" s="273"/>
      <c r="GA6" s="273"/>
      <c r="GB6" s="236"/>
      <c r="GC6" s="236"/>
      <c r="GD6" s="236"/>
      <c r="GE6" s="247"/>
      <c r="GF6" s="245"/>
      <c r="GG6" s="273"/>
      <c r="GH6" s="273"/>
      <c r="GI6" s="236"/>
      <c r="GJ6" s="236"/>
      <c r="GK6" s="236"/>
      <c r="GL6" s="247"/>
      <c r="GM6" s="248"/>
      <c r="GN6" s="273"/>
      <c r="GO6" s="273"/>
      <c r="GP6" s="236"/>
      <c r="GQ6" s="236"/>
      <c r="GR6" s="236"/>
      <c r="GS6" s="247"/>
      <c r="GT6" s="248"/>
      <c r="GU6" s="273"/>
      <c r="GV6" s="273"/>
      <c r="GW6" s="236"/>
      <c r="GX6" s="236"/>
      <c r="GY6" s="236"/>
      <c r="GZ6" s="247"/>
      <c r="HA6" s="248"/>
    </row>
    <row r="7" spans="1:209" s="26" customFormat="1" ht="15.75" thickBot="1" x14ac:dyDescent="0.3">
      <c r="A7" s="179"/>
      <c r="B7" s="180"/>
      <c r="C7" s="180"/>
      <c r="D7" s="180"/>
      <c r="E7" s="179"/>
      <c r="F7" s="179"/>
      <c r="G7" s="181"/>
      <c r="H7" s="182"/>
      <c r="I7" s="179"/>
      <c r="J7" s="183"/>
      <c r="K7" s="184"/>
      <c r="L7" s="179"/>
      <c r="M7" s="179"/>
      <c r="N7" s="179"/>
      <c r="O7" s="179"/>
      <c r="P7" s="185"/>
      <c r="Q7" s="179"/>
      <c r="R7" s="179"/>
      <c r="S7" s="186"/>
      <c r="T7" s="179"/>
      <c r="U7" s="184"/>
      <c r="V7" s="187"/>
      <c r="W7" s="179"/>
      <c r="X7" s="188"/>
      <c r="Y7" s="179"/>
      <c r="Z7" s="179"/>
      <c r="AA7" s="179"/>
      <c r="AB7" s="179"/>
      <c r="AC7" s="189"/>
      <c r="AD7" s="190"/>
      <c r="AE7" s="191"/>
      <c r="AF7" s="192">
        <v>1</v>
      </c>
      <c r="AG7" s="193">
        <v>1</v>
      </c>
      <c r="AH7" s="193">
        <v>1</v>
      </c>
      <c r="AI7" s="193">
        <v>1</v>
      </c>
      <c r="AJ7" s="193">
        <v>1</v>
      </c>
      <c r="AK7" s="194">
        <v>1</v>
      </c>
      <c r="AL7" s="191"/>
      <c r="AM7" s="195"/>
      <c r="AN7" s="196"/>
      <c r="AO7" s="197"/>
      <c r="AP7" s="191"/>
      <c r="AQ7" s="195"/>
      <c r="AR7" s="196"/>
      <c r="AS7" s="197"/>
      <c r="AT7" s="198"/>
      <c r="AU7" s="192">
        <v>1</v>
      </c>
      <c r="AV7" s="193">
        <v>1</v>
      </c>
      <c r="AW7" s="193">
        <v>1</v>
      </c>
      <c r="AX7" s="193">
        <v>1</v>
      </c>
      <c r="AY7" s="193">
        <v>1</v>
      </c>
      <c r="AZ7" s="194">
        <v>1</v>
      </c>
      <c r="BA7" s="198"/>
      <c r="BB7" s="192">
        <v>1</v>
      </c>
      <c r="BC7" s="193">
        <v>1</v>
      </c>
      <c r="BD7" s="193">
        <v>1</v>
      </c>
      <c r="BE7" s="193">
        <v>1</v>
      </c>
      <c r="BF7" s="193">
        <v>1</v>
      </c>
      <c r="BG7" s="194">
        <v>1</v>
      </c>
      <c r="BH7" s="189"/>
      <c r="BI7" s="192">
        <v>1</v>
      </c>
      <c r="BJ7" s="193">
        <v>1</v>
      </c>
      <c r="BK7" s="193">
        <v>1</v>
      </c>
      <c r="BL7" s="193">
        <v>1</v>
      </c>
      <c r="BM7" s="193">
        <v>1</v>
      </c>
      <c r="BN7" s="194">
        <v>1</v>
      </c>
      <c r="BO7" s="199"/>
      <c r="BP7" s="192">
        <v>1</v>
      </c>
      <c r="BQ7" s="193">
        <v>1</v>
      </c>
      <c r="BR7" s="193">
        <v>1</v>
      </c>
      <c r="BS7" s="193">
        <v>1</v>
      </c>
      <c r="BT7" s="193">
        <v>1</v>
      </c>
      <c r="BU7" s="194">
        <v>1</v>
      </c>
      <c r="BV7" s="189"/>
      <c r="BW7" s="192">
        <v>1</v>
      </c>
      <c r="BX7" s="193">
        <v>1</v>
      </c>
      <c r="BY7" s="193">
        <v>1</v>
      </c>
      <c r="BZ7" s="193">
        <v>1</v>
      </c>
      <c r="CA7" s="193">
        <v>1</v>
      </c>
      <c r="CB7" s="194">
        <v>1</v>
      </c>
      <c r="CC7" s="191"/>
      <c r="CD7" s="200"/>
      <c r="CE7" s="201"/>
      <c r="CF7" s="202"/>
      <c r="CG7" s="191"/>
      <c r="CH7" s="200"/>
      <c r="CI7" s="201"/>
      <c r="CJ7" s="202"/>
      <c r="CK7" s="198"/>
      <c r="CL7" s="192">
        <v>1</v>
      </c>
      <c r="CM7" s="193">
        <v>1</v>
      </c>
      <c r="CN7" s="193">
        <v>1</v>
      </c>
      <c r="CO7" s="193">
        <v>1</v>
      </c>
      <c r="CP7" s="193">
        <v>1</v>
      </c>
      <c r="CQ7" s="194">
        <v>1</v>
      </c>
      <c r="CR7" s="198"/>
      <c r="CS7" s="192">
        <v>1</v>
      </c>
      <c r="CT7" s="193">
        <v>1</v>
      </c>
      <c r="CU7" s="193">
        <v>1</v>
      </c>
      <c r="CV7" s="193">
        <v>1</v>
      </c>
      <c r="CW7" s="193">
        <v>1</v>
      </c>
      <c r="CX7" s="194">
        <v>1</v>
      </c>
      <c r="CY7" s="189"/>
      <c r="CZ7" s="192">
        <v>1</v>
      </c>
      <c r="DA7" s="193">
        <v>1</v>
      </c>
      <c r="DB7" s="193">
        <v>1</v>
      </c>
      <c r="DC7" s="193">
        <v>1</v>
      </c>
      <c r="DD7" s="193">
        <v>1</v>
      </c>
      <c r="DE7" s="194">
        <v>1</v>
      </c>
      <c r="DF7" s="199"/>
      <c r="DG7" s="192">
        <v>1</v>
      </c>
      <c r="DH7" s="193">
        <v>1</v>
      </c>
      <c r="DI7" s="193">
        <v>1</v>
      </c>
      <c r="DJ7" s="193">
        <v>1</v>
      </c>
      <c r="DK7" s="193">
        <v>1</v>
      </c>
      <c r="DL7" s="194">
        <v>1</v>
      </c>
      <c r="DM7" s="189"/>
      <c r="DN7" s="192">
        <v>1</v>
      </c>
      <c r="DO7" s="193">
        <v>1</v>
      </c>
      <c r="DP7" s="193">
        <v>1</v>
      </c>
      <c r="DQ7" s="193">
        <v>1</v>
      </c>
      <c r="DR7" s="193">
        <v>1</v>
      </c>
      <c r="DS7" s="194">
        <v>1</v>
      </c>
      <c r="DT7" s="191"/>
      <c r="DU7" s="200"/>
      <c r="DV7" s="201"/>
      <c r="DW7" s="202"/>
      <c r="DX7" s="191"/>
      <c r="DY7" s="200"/>
      <c r="DZ7" s="201"/>
      <c r="EA7" s="202"/>
      <c r="EB7" s="198"/>
      <c r="EC7" s="192">
        <v>1</v>
      </c>
      <c r="ED7" s="193">
        <v>1</v>
      </c>
      <c r="EE7" s="193">
        <v>1</v>
      </c>
      <c r="EF7" s="193">
        <v>1</v>
      </c>
      <c r="EG7" s="193">
        <v>1</v>
      </c>
      <c r="EH7" s="194">
        <v>1</v>
      </c>
      <c r="EI7" s="198"/>
      <c r="EJ7" s="192">
        <v>1</v>
      </c>
      <c r="EK7" s="193">
        <v>1</v>
      </c>
      <c r="EL7" s="193">
        <v>1</v>
      </c>
      <c r="EM7" s="193">
        <v>1</v>
      </c>
      <c r="EN7" s="193">
        <v>1</v>
      </c>
      <c r="EO7" s="194">
        <v>1</v>
      </c>
      <c r="EP7" s="189"/>
      <c r="EQ7" s="192">
        <v>1</v>
      </c>
      <c r="ER7" s="193">
        <v>1</v>
      </c>
      <c r="ES7" s="193">
        <v>1</v>
      </c>
      <c r="ET7" s="193">
        <v>1</v>
      </c>
      <c r="EU7" s="193">
        <v>1</v>
      </c>
      <c r="EV7" s="194">
        <v>1</v>
      </c>
      <c r="EW7" s="199"/>
      <c r="EX7" s="192">
        <v>1</v>
      </c>
      <c r="EY7" s="193">
        <v>1</v>
      </c>
      <c r="EZ7" s="193">
        <v>1</v>
      </c>
      <c r="FA7" s="193">
        <v>1</v>
      </c>
      <c r="FB7" s="193">
        <v>1</v>
      </c>
      <c r="FC7" s="194">
        <v>1</v>
      </c>
      <c r="FD7" s="189"/>
      <c r="FE7" s="192">
        <v>1</v>
      </c>
      <c r="FF7" s="193">
        <v>1</v>
      </c>
      <c r="FG7" s="193">
        <v>1</v>
      </c>
      <c r="FH7" s="193">
        <v>1</v>
      </c>
      <c r="FI7" s="193">
        <v>1</v>
      </c>
      <c r="FJ7" s="194">
        <v>1</v>
      </c>
      <c r="FK7" s="191"/>
      <c r="FL7" s="200"/>
      <c r="FM7" s="201"/>
      <c r="FN7" s="202"/>
      <c r="FO7" s="191"/>
      <c r="FP7" s="200"/>
      <c r="FQ7" s="201"/>
      <c r="FR7" s="202"/>
      <c r="FS7" s="198"/>
      <c r="FT7" s="192">
        <v>1</v>
      </c>
      <c r="FU7" s="193">
        <v>1</v>
      </c>
      <c r="FV7" s="193">
        <v>1</v>
      </c>
      <c r="FW7" s="193">
        <v>1</v>
      </c>
      <c r="FX7" s="193">
        <v>1</v>
      </c>
      <c r="FY7" s="194">
        <v>1</v>
      </c>
      <c r="FZ7" s="198"/>
      <c r="GA7" s="192">
        <v>1</v>
      </c>
      <c r="GB7" s="193">
        <v>1</v>
      </c>
      <c r="GC7" s="193">
        <v>1</v>
      </c>
      <c r="GD7" s="193">
        <v>1</v>
      </c>
      <c r="GE7" s="193">
        <v>1</v>
      </c>
      <c r="GF7" s="194">
        <v>1</v>
      </c>
      <c r="GG7" s="189"/>
      <c r="GH7" s="192">
        <v>1</v>
      </c>
      <c r="GI7" s="193">
        <v>1</v>
      </c>
      <c r="GJ7" s="193">
        <v>1</v>
      </c>
      <c r="GK7" s="193">
        <v>1</v>
      </c>
      <c r="GL7" s="193">
        <v>1</v>
      </c>
      <c r="GM7" s="194">
        <v>1</v>
      </c>
      <c r="GN7" s="199"/>
      <c r="GO7" s="192">
        <v>1</v>
      </c>
      <c r="GP7" s="193">
        <v>1</v>
      </c>
      <c r="GQ7" s="193">
        <v>1</v>
      </c>
      <c r="GR7" s="193">
        <v>1</v>
      </c>
      <c r="GS7" s="193">
        <v>1</v>
      </c>
      <c r="GT7" s="194">
        <v>1</v>
      </c>
      <c r="GU7" s="189"/>
      <c r="GV7" s="192">
        <v>1</v>
      </c>
      <c r="GW7" s="193">
        <v>1</v>
      </c>
      <c r="GX7" s="193">
        <v>1</v>
      </c>
      <c r="GY7" s="193">
        <v>1</v>
      </c>
      <c r="GZ7" s="193">
        <v>1</v>
      </c>
      <c r="HA7" s="194">
        <v>1</v>
      </c>
    </row>
    <row r="8" spans="1:209" s="26" customFormat="1" ht="21.75" customHeight="1" thickBot="1" x14ac:dyDescent="0.3">
      <c r="A8" s="203"/>
      <c r="B8" s="203"/>
      <c r="C8" s="203"/>
      <c r="D8" s="203"/>
      <c r="E8" s="203"/>
      <c r="F8" s="204" t="s">
        <v>42</v>
      </c>
      <c r="G8" s="205"/>
      <c r="H8" s="206"/>
      <c r="I8" s="207"/>
      <c r="J8" s="208"/>
      <c r="K8" s="207"/>
      <c r="L8" s="207"/>
      <c r="M8" s="207"/>
      <c r="N8" s="209"/>
      <c r="O8" s="209"/>
      <c r="P8" s="210"/>
      <c r="Q8" s="211"/>
      <c r="R8" s="212"/>
      <c r="S8" s="213"/>
      <c r="T8" s="214"/>
      <c r="U8" s="215" t="s">
        <v>0</v>
      </c>
      <c r="V8" s="216"/>
      <c r="W8" s="207"/>
      <c r="X8" s="209"/>
      <c r="Y8" s="217">
        <v>1</v>
      </c>
      <c r="Z8" s="209"/>
      <c r="AA8" s="209"/>
      <c r="AB8" s="209"/>
      <c r="AC8" s="209"/>
      <c r="AD8" s="218" t="s">
        <v>1</v>
      </c>
      <c r="AE8" s="219"/>
      <c r="AF8" s="220">
        <f>(MAX($AE8:AE8)+1)*AF$7</f>
        <v>1</v>
      </c>
      <c r="AG8" s="220">
        <f>(MAX($AE8:AF8)+1)*AG$7</f>
        <v>2</v>
      </c>
      <c r="AH8" s="220">
        <f>(MAX($AE8:AG8)+1)*AH$7</f>
        <v>3</v>
      </c>
      <c r="AI8" s="220">
        <f>(MAX($AE8:AH8)+1)*AI$7</f>
        <v>4</v>
      </c>
      <c r="AJ8" s="220">
        <f>(MAX($AE8:AI8)+1)*AJ$7</f>
        <v>5</v>
      </c>
      <c r="AK8" s="220">
        <f>(MAX($AE8:AJ8)+1)*AK$7</f>
        <v>6</v>
      </c>
      <c r="AL8" s="220"/>
      <c r="AM8" s="220">
        <f>(MAX($AE8:AL8)+1)*AM$7</f>
        <v>0</v>
      </c>
      <c r="AN8" s="220">
        <f>(MAX($AE8:AM8)+1)*AN$7</f>
        <v>0</v>
      </c>
      <c r="AO8" s="220">
        <f>(MAX($AE8:AN8)+1)*AO$7</f>
        <v>0</v>
      </c>
      <c r="AP8" s="220"/>
      <c r="AQ8" s="220">
        <f>(MAX($AE8:AP8)+1)*AQ$7</f>
        <v>0</v>
      </c>
      <c r="AR8" s="220">
        <f>(MAX($AE8:AQ8)+1)*AR$7</f>
        <v>0</v>
      </c>
      <c r="AS8" s="220">
        <f>(MAX($AE8:AR8)+1)*AS$7</f>
        <v>0</v>
      </c>
      <c r="AT8" s="220"/>
      <c r="AU8" s="220">
        <f>(MAX($AE8:AT8)+1)*AU$7</f>
        <v>7</v>
      </c>
      <c r="AV8" s="220">
        <f>(MAX($AE8:AU8)+1)*AV$7</f>
        <v>8</v>
      </c>
      <c r="AW8" s="220">
        <f>(MAX($AE8:AV8)+1)*AW$7</f>
        <v>9</v>
      </c>
      <c r="AX8" s="220">
        <f>(MAX($AE8:AW8)+1)*AX$7</f>
        <v>10</v>
      </c>
      <c r="AY8" s="220">
        <f>(MAX($AE8:AX8)+1)*AY$7</f>
        <v>11</v>
      </c>
      <c r="AZ8" s="220">
        <f>(MAX($AE8:AY8)+1)*AZ$7</f>
        <v>12</v>
      </c>
      <c r="BA8" s="220"/>
      <c r="BB8" s="220">
        <f>(MAX($AE8:BA8)+1)*BB$7</f>
        <v>13</v>
      </c>
      <c r="BC8" s="220">
        <f>(MAX($AE8:BB8)+1)*BC$7</f>
        <v>14</v>
      </c>
      <c r="BD8" s="220">
        <f>(MAX($AE8:BC8)+1)*BD$7</f>
        <v>15</v>
      </c>
      <c r="BE8" s="220">
        <f>(MAX($AE8:BD8)+1)*BE$7</f>
        <v>16</v>
      </c>
      <c r="BF8" s="220">
        <f>(MAX($AE8:BE8)+1)*BF$7</f>
        <v>17</v>
      </c>
      <c r="BG8" s="220">
        <f>(MAX($AE8:BF8)+1)*BG$7</f>
        <v>18</v>
      </c>
      <c r="BH8" s="221"/>
      <c r="BI8" s="220">
        <f>(MAX($AE8:BH8)+1)*BI$7</f>
        <v>19</v>
      </c>
      <c r="BJ8" s="220">
        <f>(MAX($AE8:BI8)+1)*BJ$7</f>
        <v>20</v>
      </c>
      <c r="BK8" s="220">
        <f>(MAX($AE8:BJ8)+1)*BK$7</f>
        <v>21</v>
      </c>
      <c r="BL8" s="220">
        <f>(MAX($AE8:BK8)+1)*BL$7</f>
        <v>22</v>
      </c>
      <c r="BM8" s="220">
        <f>(MAX($AE8:BL8)+1)*BM$7</f>
        <v>23</v>
      </c>
      <c r="BN8" s="220">
        <f>(MAX($AE8:BM8)+1)*BN$7</f>
        <v>24</v>
      </c>
      <c r="BO8" s="221"/>
      <c r="BP8" s="220">
        <f>(MAX($AE8:BO8)+1)*BP$7</f>
        <v>25</v>
      </c>
      <c r="BQ8" s="220">
        <f>(MAX($AE8:BP8)+1)*BQ$7</f>
        <v>26</v>
      </c>
      <c r="BR8" s="220">
        <f>(MAX($AE8:BQ8)+1)*BR$7</f>
        <v>27</v>
      </c>
      <c r="BS8" s="220">
        <f>(MAX($AE8:BR8)+1)*BS$7</f>
        <v>28</v>
      </c>
      <c r="BT8" s="220">
        <f>(MAX($AE8:BS8)+1)*BT$7</f>
        <v>29</v>
      </c>
      <c r="BU8" s="220">
        <f>(MAX($AE8:BT8)+1)*BU$7</f>
        <v>30</v>
      </c>
      <c r="BV8" s="221"/>
      <c r="BW8" s="220">
        <f>(MAX($AE8:BV8)+1)*BW$7</f>
        <v>31</v>
      </c>
      <c r="BX8" s="220">
        <f>(MAX($AE8:BW8)+1)*BX$7</f>
        <v>32</v>
      </c>
      <c r="BY8" s="220">
        <f>(MAX($AE8:BX8)+1)*BY$7</f>
        <v>33</v>
      </c>
      <c r="BZ8" s="220">
        <f>(MAX($AE8:BY8)+1)*BZ$7</f>
        <v>34</v>
      </c>
      <c r="CA8" s="220">
        <f>(MAX($AE8:BZ8)+1)*CA$7</f>
        <v>35</v>
      </c>
      <c r="CB8" s="220">
        <f>(MAX($AE8:CA8)+1)*CB$7</f>
        <v>36</v>
      </c>
      <c r="CC8" s="220"/>
      <c r="CD8" s="220">
        <f>(MAX($AE8:CC8)+1)*CD$7</f>
        <v>0</v>
      </c>
      <c r="CE8" s="220">
        <f>(MAX($AE8:CD8)+1)*CE$7</f>
        <v>0</v>
      </c>
      <c r="CF8" s="220">
        <f>(MAX($AE8:CE8)+1)*CF$7</f>
        <v>0</v>
      </c>
      <c r="CG8" s="220"/>
      <c r="CH8" s="220">
        <f>(MAX($AE8:CG8)+1)*CH$7</f>
        <v>0</v>
      </c>
      <c r="CI8" s="220">
        <f>(MAX($AE8:CH8)+1)*CI$7</f>
        <v>0</v>
      </c>
      <c r="CJ8" s="220">
        <f>(MAX($AE8:CI8)+1)*CJ$7</f>
        <v>0</v>
      </c>
      <c r="CK8" s="220"/>
      <c r="CL8" s="220">
        <f>(MAX($AE8:CK8)+1)*CL$7</f>
        <v>37</v>
      </c>
      <c r="CM8" s="220">
        <f>(MAX($AE8:CL8)+1)*CM$7</f>
        <v>38</v>
      </c>
      <c r="CN8" s="220">
        <f>(MAX($AE8:CM8)+1)*CN$7</f>
        <v>39</v>
      </c>
      <c r="CO8" s="220">
        <f>(MAX($AE8:CN8)+1)*CO$7</f>
        <v>40</v>
      </c>
      <c r="CP8" s="220">
        <f>(MAX($AE8:CO8)+1)*CP$7</f>
        <v>41</v>
      </c>
      <c r="CQ8" s="220">
        <f>(MAX($AE8:CP8)+1)*CQ$7</f>
        <v>42</v>
      </c>
      <c r="CR8" s="220"/>
      <c r="CS8" s="220">
        <f>(MAX($AE8:CR8)+1)*CS$7</f>
        <v>43</v>
      </c>
      <c r="CT8" s="220">
        <f>(MAX($AE8:CS8)+1)*CT$7</f>
        <v>44</v>
      </c>
      <c r="CU8" s="220">
        <f>(MAX($AE8:CT8)+1)*CU$7</f>
        <v>45</v>
      </c>
      <c r="CV8" s="220">
        <f>(MAX($AE8:CU8)+1)*CV$7</f>
        <v>46</v>
      </c>
      <c r="CW8" s="220">
        <f>(MAX($AE8:CV8)+1)*CW$7</f>
        <v>47</v>
      </c>
      <c r="CX8" s="220">
        <f>(MAX($AE8:CW8)+1)*CX$7</f>
        <v>48</v>
      </c>
      <c r="CY8" s="220"/>
      <c r="CZ8" s="220">
        <f>(MAX($AE8:CY8)+1)*CZ$7</f>
        <v>49</v>
      </c>
      <c r="DA8" s="220">
        <f>(MAX($AE8:CZ8)+1)*DA$7</f>
        <v>50</v>
      </c>
      <c r="DB8" s="220">
        <f>(MAX($AE8:DA8)+1)*DB$7</f>
        <v>51</v>
      </c>
      <c r="DC8" s="220">
        <f>(MAX($AE8:DB8)+1)*DC$7</f>
        <v>52</v>
      </c>
      <c r="DD8" s="220">
        <f>(MAX($AE8:DC8)+1)*DD$7</f>
        <v>53</v>
      </c>
      <c r="DE8" s="220">
        <f>(MAX($AE8:DD8)+1)*DE$7</f>
        <v>54</v>
      </c>
      <c r="DF8" s="220"/>
      <c r="DG8" s="220">
        <f>(MAX($AE8:DF8)+1)*DG$7</f>
        <v>55</v>
      </c>
      <c r="DH8" s="220">
        <f>(MAX($AE8:DG8)+1)*DH$7</f>
        <v>56</v>
      </c>
      <c r="DI8" s="220">
        <f>(MAX($AE8:DH8)+1)*DI$7</f>
        <v>57</v>
      </c>
      <c r="DJ8" s="220">
        <f>(MAX($AE8:DI8)+1)*DJ$7</f>
        <v>58</v>
      </c>
      <c r="DK8" s="220">
        <f>(MAX($AE8:DJ8)+1)*DK$7</f>
        <v>59</v>
      </c>
      <c r="DL8" s="220">
        <f>(MAX($AE8:DK8)+1)*DL$7</f>
        <v>60</v>
      </c>
      <c r="DM8" s="220"/>
      <c r="DN8" s="220">
        <f>(MAX($AE8:DM8)+1)*DN$7</f>
        <v>61</v>
      </c>
      <c r="DO8" s="220">
        <f>(MAX($AE8:DN8)+1)*DO$7</f>
        <v>62</v>
      </c>
      <c r="DP8" s="220">
        <f>(MAX($AE8:DO8)+1)*DP$7</f>
        <v>63</v>
      </c>
      <c r="DQ8" s="220">
        <f>(MAX($AE8:DP8)+1)*DQ$7</f>
        <v>64</v>
      </c>
      <c r="DR8" s="220">
        <f>(MAX($AE8:DQ8)+1)*DR$7</f>
        <v>65</v>
      </c>
      <c r="DS8" s="220">
        <f>(MAX($AE8:DR8)+1)*DS$7</f>
        <v>66</v>
      </c>
      <c r="DT8" s="220"/>
      <c r="DU8" s="220">
        <f>(MAX($AE8:DT8)+1)*DU$7</f>
        <v>0</v>
      </c>
      <c r="DV8" s="220">
        <f>(MAX($AE8:DU8)+1)*DV$7</f>
        <v>0</v>
      </c>
      <c r="DW8" s="220">
        <f>(MAX($AE8:DV8)+1)*DW$7</f>
        <v>0</v>
      </c>
      <c r="DX8" s="220"/>
      <c r="DY8" s="220">
        <f>(MAX($AE8:DX8)+1)*DY$7</f>
        <v>0</v>
      </c>
      <c r="DZ8" s="220">
        <f>(MAX($AE8:DY8)+1)*DZ$7</f>
        <v>0</v>
      </c>
      <c r="EA8" s="220">
        <f>(MAX($AE8:DZ8)+1)*EA$7</f>
        <v>0</v>
      </c>
      <c r="EB8" s="220"/>
      <c r="EC8" s="220">
        <f>(MAX($AE8:EB8)+1)*EC$7</f>
        <v>67</v>
      </c>
      <c r="ED8" s="220">
        <f>(MAX($AE8:EC8)+1)*ED$7</f>
        <v>68</v>
      </c>
      <c r="EE8" s="220">
        <f>(MAX($AE8:ED8)+1)*EE$7</f>
        <v>69</v>
      </c>
      <c r="EF8" s="220">
        <f>(MAX($AE8:EE8)+1)*EF$7</f>
        <v>70</v>
      </c>
      <c r="EG8" s="220">
        <f>(MAX($AE8:EF8)+1)*EG$7</f>
        <v>71</v>
      </c>
      <c r="EH8" s="220">
        <f>(MAX($AE8:EG8)+1)*EH$7</f>
        <v>72</v>
      </c>
      <c r="EI8" s="220"/>
      <c r="EJ8" s="220">
        <f>(MAX($AE8:EI8)+1)*EJ$7</f>
        <v>73</v>
      </c>
      <c r="EK8" s="220">
        <f>(MAX($AE8:EJ8)+1)*EK$7</f>
        <v>74</v>
      </c>
      <c r="EL8" s="220">
        <f>(MAX($AE8:EK8)+1)*EL$7</f>
        <v>75</v>
      </c>
      <c r="EM8" s="220">
        <f>(MAX($AE8:EL8)+1)*EM$7</f>
        <v>76</v>
      </c>
      <c r="EN8" s="220">
        <f>(MAX($AE8:EM8)+1)*EN$7</f>
        <v>77</v>
      </c>
      <c r="EO8" s="220">
        <f>(MAX($AE8:EN8)+1)*EO$7</f>
        <v>78</v>
      </c>
      <c r="EP8" s="220"/>
      <c r="EQ8" s="220">
        <f>(MAX($AE8:EP8)+1)*EQ$7</f>
        <v>79</v>
      </c>
      <c r="ER8" s="220">
        <f>(MAX($AE8:EQ8)+1)*ER$7</f>
        <v>80</v>
      </c>
      <c r="ES8" s="220">
        <f>(MAX($AE8:ER8)+1)*ES$7</f>
        <v>81</v>
      </c>
      <c r="ET8" s="220">
        <f>(MAX($AE8:ES8)+1)*ET$7</f>
        <v>82</v>
      </c>
      <c r="EU8" s="220">
        <f>(MAX($AE8:ET8)+1)*EU$7</f>
        <v>83</v>
      </c>
      <c r="EV8" s="220">
        <f>(MAX($AE8:EU8)+1)*EV$7</f>
        <v>84</v>
      </c>
      <c r="EW8" s="220"/>
      <c r="EX8" s="220">
        <f>(MAX($AE8:EW8)+1)*EX$7</f>
        <v>85</v>
      </c>
      <c r="EY8" s="220">
        <f>(MAX($AE8:EX8)+1)*EY$7</f>
        <v>86</v>
      </c>
      <c r="EZ8" s="220">
        <f>(MAX($AE8:EY8)+1)*EZ$7</f>
        <v>87</v>
      </c>
      <c r="FA8" s="220">
        <f>(MAX($AE8:EZ8)+1)*FA$7</f>
        <v>88</v>
      </c>
      <c r="FB8" s="220">
        <f>(MAX($AE8:FA8)+1)*FB$7</f>
        <v>89</v>
      </c>
      <c r="FC8" s="220">
        <f>(MAX($AE8:FB8)+1)*FC$7</f>
        <v>90</v>
      </c>
      <c r="FD8" s="220"/>
      <c r="FE8" s="220">
        <f>(MAX($AE8:FD8)+1)*FE$7</f>
        <v>91</v>
      </c>
      <c r="FF8" s="220">
        <f>(MAX($AE8:FE8)+1)*FF$7</f>
        <v>92</v>
      </c>
      <c r="FG8" s="220">
        <f>(MAX($AE8:FF8)+1)*FG$7</f>
        <v>93</v>
      </c>
      <c r="FH8" s="220">
        <f>(MAX($AE8:FG8)+1)*FH$7</f>
        <v>94</v>
      </c>
      <c r="FI8" s="220">
        <f>(MAX($AE8:FH8)+1)*FI$7</f>
        <v>95</v>
      </c>
      <c r="FJ8" s="220">
        <f>(MAX($AE8:FI8)+1)*FJ$7</f>
        <v>96</v>
      </c>
      <c r="FK8" s="220"/>
      <c r="FL8" s="220">
        <f>(MAX($AE8:FK8)+1)*FL$7</f>
        <v>0</v>
      </c>
      <c r="FM8" s="220">
        <f>(MAX($AE8:FL8)+1)*FM$7</f>
        <v>0</v>
      </c>
      <c r="FN8" s="220">
        <f>(MAX($AE8:FM8)+1)*FN$7</f>
        <v>0</v>
      </c>
      <c r="FO8" s="220"/>
      <c r="FP8" s="220">
        <f>(MAX($AE8:FO8)+1)*FP$7</f>
        <v>0</v>
      </c>
      <c r="FQ8" s="220">
        <f>(MAX($AE8:FP8)+1)*FQ$7</f>
        <v>0</v>
      </c>
      <c r="FR8" s="220">
        <f>(MAX($AE8:FQ8)+1)*FR$7</f>
        <v>0</v>
      </c>
      <c r="FS8" s="220"/>
      <c r="FT8" s="220">
        <f>(MAX($AE8:FS8)+1)*FT$7</f>
        <v>97</v>
      </c>
      <c r="FU8" s="220">
        <f>(MAX($AE8:FT8)+1)*FU$7</f>
        <v>98</v>
      </c>
      <c r="FV8" s="220">
        <f>(MAX($AE8:FU8)+1)*FV$7</f>
        <v>99</v>
      </c>
      <c r="FW8" s="220">
        <f>(MAX($AE8:FV8)+1)*FW$7</f>
        <v>100</v>
      </c>
      <c r="FX8" s="220">
        <f>(MAX($AE8:FW8)+1)*FX$7</f>
        <v>101</v>
      </c>
      <c r="FY8" s="220">
        <f>(MAX($AE8:FX8)+1)*FY$7</f>
        <v>102</v>
      </c>
      <c r="FZ8" s="220"/>
      <c r="GA8" s="220">
        <f>(MAX($AE8:FZ8)+1)*GA$7</f>
        <v>103</v>
      </c>
      <c r="GB8" s="220">
        <f>(MAX($AE8:GA8)+1)*GB$7</f>
        <v>104</v>
      </c>
      <c r="GC8" s="220">
        <f>(MAX($AE8:GB8)+1)*GC$7</f>
        <v>105</v>
      </c>
      <c r="GD8" s="220">
        <f>(MAX($AE8:GC8)+1)*GD$7</f>
        <v>106</v>
      </c>
      <c r="GE8" s="220">
        <f>(MAX($AE8:GD8)+1)*GE$7</f>
        <v>107</v>
      </c>
      <c r="GF8" s="220">
        <f>(MAX($AE8:GE8)+1)*GF$7</f>
        <v>108</v>
      </c>
      <c r="GG8" s="220"/>
      <c r="GH8" s="220">
        <f>(MAX($AE8:GG8)+1)*GH$7</f>
        <v>109</v>
      </c>
      <c r="GI8" s="220">
        <f>(MAX($AE8:GH8)+1)*GI$7</f>
        <v>110</v>
      </c>
      <c r="GJ8" s="220">
        <f>(MAX($AE8:GI8)+1)*GJ$7</f>
        <v>111</v>
      </c>
      <c r="GK8" s="220">
        <f>(MAX($AE8:GJ8)+1)*GK$7</f>
        <v>112</v>
      </c>
      <c r="GL8" s="220">
        <f>(MAX($AE8:GK8)+1)*GL$7</f>
        <v>113</v>
      </c>
      <c r="GM8" s="220">
        <f>(MAX($AE8:GL8)+1)*GM$7</f>
        <v>114</v>
      </c>
      <c r="GN8" s="220"/>
      <c r="GO8" s="220">
        <f>(MAX($AE8:GN8)+1)*GO$7</f>
        <v>115</v>
      </c>
      <c r="GP8" s="220">
        <f>(MAX($AE8:GO8)+1)*GP$7</f>
        <v>116</v>
      </c>
      <c r="GQ8" s="220">
        <f>(MAX($AE8:GP8)+1)*GQ$7</f>
        <v>117</v>
      </c>
      <c r="GR8" s="220">
        <f>(MAX($AE8:GQ8)+1)*GR$7</f>
        <v>118</v>
      </c>
      <c r="GS8" s="220">
        <f>(MAX($AE8:GR8)+1)*GS$7</f>
        <v>119</v>
      </c>
      <c r="GT8" s="220">
        <f>(MAX($AE8:GS8)+1)*GT$7</f>
        <v>120</v>
      </c>
      <c r="GU8" s="220"/>
      <c r="GV8" s="220">
        <f>(MAX($AE8:GU8)+1)*GV$7</f>
        <v>121</v>
      </c>
      <c r="GW8" s="220">
        <f>(MAX($AE8:GV8)+1)*GW$7</f>
        <v>122</v>
      </c>
      <c r="GX8" s="220">
        <f>(MAX($AE8:GW8)+1)*GX$7</f>
        <v>123</v>
      </c>
      <c r="GY8" s="220">
        <f>(MAX($AE8:GX8)+1)*GY$7</f>
        <v>124</v>
      </c>
      <c r="GZ8" s="220">
        <f>(MAX($AE8:GY8)+1)*GZ$7</f>
        <v>125</v>
      </c>
      <c r="HA8" s="220">
        <f>(MAX($AE8:GZ8)+1)*HA$7</f>
        <v>126</v>
      </c>
    </row>
    <row r="9" spans="1:209" s="26" customFormat="1" ht="26.25" thickBot="1" x14ac:dyDescent="0.3">
      <c r="A9" s="223"/>
      <c r="B9" s="274"/>
      <c r="C9" s="274"/>
      <c r="D9" s="1"/>
      <c r="E9" s="2"/>
      <c r="F9" s="2"/>
      <c r="G9" s="3"/>
      <c r="H9" s="276"/>
      <c r="I9" s="278" t="s">
        <v>3</v>
      </c>
      <c r="J9" s="4" t="s">
        <v>4</v>
      </c>
      <c r="K9" s="280" t="s">
        <v>5</v>
      </c>
      <c r="L9" s="280" t="s">
        <v>6</v>
      </c>
      <c r="M9" s="280" t="s">
        <v>7</v>
      </c>
      <c r="N9" s="261"/>
      <c r="O9" s="263"/>
      <c r="P9" s="265"/>
      <c r="Q9" s="5"/>
      <c r="R9" s="6"/>
      <c r="S9" s="7"/>
      <c r="T9" s="267"/>
      <c r="U9" s="8"/>
      <c r="V9" s="9"/>
      <c r="W9" s="269" t="s">
        <v>8</v>
      </c>
      <c r="X9" s="10" t="s">
        <v>9</v>
      </c>
      <c r="Y9" s="11"/>
      <c r="Z9" s="12" t="s">
        <v>10</v>
      </c>
      <c r="AA9" s="13" t="s">
        <v>11</v>
      </c>
      <c r="AB9" s="14" t="s">
        <v>12</v>
      </c>
      <c r="AC9" s="15"/>
      <c r="AD9" s="16">
        <f>G10-1</f>
        <v>38</v>
      </c>
      <c r="AE9" s="17" t="s">
        <v>13</v>
      </c>
      <c r="AF9" s="18"/>
      <c r="AG9" s="271">
        <v>44071</v>
      </c>
      <c r="AH9" s="271"/>
      <c r="AI9" s="271"/>
      <c r="AJ9" s="271"/>
      <c r="AK9" s="272"/>
      <c r="AL9" s="19" t="s">
        <v>14</v>
      </c>
      <c r="AM9" s="271">
        <f>AG9+1</f>
        <v>44072</v>
      </c>
      <c r="AN9" s="271"/>
      <c r="AO9" s="272"/>
      <c r="AP9" s="19" t="s">
        <v>15</v>
      </c>
      <c r="AQ9" s="285">
        <f>AM9+1</f>
        <v>44073</v>
      </c>
      <c r="AR9" s="285"/>
      <c r="AS9" s="285"/>
      <c r="AT9" s="20" t="s">
        <v>16</v>
      </c>
      <c r="AU9" s="288">
        <v>36</v>
      </c>
      <c r="AV9" s="288"/>
      <c r="AW9" s="283">
        <f>AQ9+1</f>
        <v>44074</v>
      </c>
      <c r="AX9" s="283"/>
      <c r="AY9" s="283"/>
      <c r="AZ9" s="284"/>
      <c r="BA9" s="21" t="s">
        <v>17</v>
      </c>
      <c r="BB9" s="22"/>
      <c r="BC9" s="283">
        <f>AW9+1</f>
        <v>44075</v>
      </c>
      <c r="BD9" s="283"/>
      <c r="BE9" s="283"/>
      <c r="BF9" s="283"/>
      <c r="BG9" s="284"/>
      <c r="BH9" s="19" t="s">
        <v>18</v>
      </c>
      <c r="BI9" s="23"/>
      <c r="BJ9" s="285">
        <f>BC9+1</f>
        <v>44076</v>
      </c>
      <c r="BK9" s="285"/>
      <c r="BL9" s="285"/>
      <c r="BM9" s="285"/>
      <c r="BN9" s="286"/>
      <c r="BO9" s="19" t="s">
        <v>19</v>
      </c>
      <c r="BP9" s="23"/>
      <c r="BQ9" s="285">
        <f>1+BJ9</f>
        <v>44077</v>
      </c>
      <c r="BR9" s="285"/>
      <c r="BS9" s="285"/>
      <c r="BT9" s="285"/>
      <c r="BU9" s="286"/>
      <c r="BV9" s="19" t="s">
        <v>13</v>
      </c>
      <c r="BW9" s="23"/>
      <c r="BX9" s="285">
        <f>1+BQ9</f>
        <v>44078</v>
      </c>
      <c r="BY9" s="285"/>
      <c r="BZ9" s="285"/>
      <c r="CA9" s="285"/>
      <c r="CB9" s="286"/>
      <c r="CC9" s="19" t="s">
        <v>20</v>
      </c>
      <c r="CD9" s="283">
        <f>BX9+1</f>
        <v>44079</v>
      </c>
      <c r="CE9" s="283"/>
      <c r="CF9" s="284"/>
      <c r="CG9" s="19" t="s">
        <v>15</v>
      </c>
      <c r="CH9" s="285">
        <f>CD9+1</f>
        <v>44080</v>
      </c>
      <c r="CI9" s="285"/>
      <c r="CJ9" s="285"/>
      <c r="CK9" s="20" t="s">
        <v>21</v>
      </c>
      <c r="CL9" s="249">
        <f>AU9+1</f>
        <v>37</v>
      </c>
      <c r="CM9" s="24">
        <f>CH9+1</f>
        <v>44081</v>
      </c>
      <c r="CN9" s="283">
        <f>CH9+1</f>
        <v>44081</v>
      </c>
      <c r="CO9" s="283"/>
      <c r="CP9" s="283"/>
      <c r="CQ9" s="284"/>
      <c r="CR9" s="19" t="s">
        <v>17</v>
      </c>
      <c r="CS9" s="271">
        <f>1+CM9</f>
        <v>44082</v>
      </c>
      <c r="CT9" s="271"/>
      <c r="CU9" s="271"/>
      <c r="CV9" s="271"/>
      <c r="CW9" s="271"/>
      <c r="CX9" s="272"/>
      <c r="CY9" s="19" t="s">
        <v>18</v>
      </c>
      <c r="CZ9" s="23"/>
      <c r="DA9" s="285">
        <f>1+CS9</f>
        <v>44083</v>
      </c>
      <c r="DB9" s="285"/>
      <c r="DC9" s="285"/>
      <c r="DD9" s="285"/>
      <c r="DE9" s="286"/>
      <c r="DF9" s="19" t="s">
        <v>19</v>
      </c>
      <c r="DG9" s="23"/>
      <c r="DH9" s="285">
        <f>1+DA9</f>
        <v>44084</v>
      </c>
      <c r="DI9" s="285"/>
      <c r="DJ9" s="285"/>
      <c r="DK9" s="285"/>
      <c r="DL9" s="286"/>
      <c r="DM9" s="19" t="s">
        <v>13</v>
      </c>
      <c r="DN9" s="23"/>
      <c r="DO9" s="285">
        <f>1+DH9</f>
        <v>44085</v>
      </c>
      <c r="DP9" s="285"/>
      <c r="DQ9" s="285"/>
      <c r="DR9" s="285"/>
      <c r="DS9" s="286"/>
      <c r="DT9" s="19" t="s">
        <v>20</v>
      </c>
      <c r="DU9" s="283">
        <f>DO9+1</f>
        <v>44086</v>
      </c>
      <c r="DV9" s="283"/>
      <c r="DW9" s="284"/>
      <c r="DX9" s="19" t="s">
        <v>15</v>
      </c>
      <c r="DY9" s="285">
        <f>DU9+1</f>
        <v>44087</v>
      </c>
      <c r="DZ9" s="285"/>
      <c r="EA9" s="285"/>
      <c r="EB9" s="20" t="s">
        <v>22</v>
      </c>
      <c r="EC9" s="287">
        <f>CL9+1</f>
        <v>38</v>
      </c>
      <c r="ED9" s="287"/>
      <c r="EE9" s="271">
        <f>DY9+1</f>
        <v>44088</v>
      </c>
      <c r="EF9" s="271"/>
      <c r="EG9" s="271"/>
      <c r="EH9" s="272"/>
      <c r="EI9" s="19" t="s">
        <v>17</v>
      </c>
      <c r="EJ9" s="25"/>
      <c r="EK9" s="271">
        <f>EE9+1</f>
        <v>44089</v>
      </c>
      <c r="EL9" s="271"/>
      <c r="EM9" s="271"/>
      <c r="EN9" s="271"/>
      <c r="EO9" s="272"/>
      <c r="EP9" s="19" t="s">
        <v>18</v>
      </c>
      <c r="EQ9" s="23"/>
      <c r="ER9" s="285">
        <f>1+EK9</f>
        <v>44090</v>
      </c>
      <c r="ES9" s="285"/>
      <c r="ET9" s="285"/>
      <c r="EU9" s="285"/>
      <c r="EV9" s="286"/>
      <c r="EW9" s="19" t="s">
        <v>19</v>
      </c>
      <c r="EX9" s="23"/>
      <c r="EY9" s="285">
        <f>1+ER9</f>
        <v>44091</v>
      </c>
      <c r="EZ9" s="285"/>
      <c r="FA9" s="285"/>
      <c r="FB9" s="285"/>
      <c r="FC9" s="286"/>
      <c r="FD9" s="19" t="s">
        <v>13</v>
      </c>
      <c r="FE9" s="23"/>
      <c r="FF9" s="285">
        <f>1+EY9</f>
        <v>44092</v>
      </c>
      <c r="FG9" s="285"/>
      <c r="FH9" s="285"/>
      <c r="FI9" s="285"/>
      <c r="FJ9" s="286"/>
      <c r="FK9" s="19" t="s">
        <v>20</v>
      </c>
      <c r="FL9" s="283">
        <f>FF9+1</f>
        <v>44093</v>
      </c>
      <c r="FM9" s="283"/>
      <c r="FN9" s="284"/>
      <c r="FO9" s="19" t="s">
        <v>15</v>
      </c>
      <c r="FP9" s="285">
        <f>FL9+1</f>
        <v>44094</v>
      </c>
      <c r="FQ9" s="285"/>
      <c r="FR9" s="285"/>
      <c r="FS9" s="20" t="s">
        <v>22</v>
      </c>
      <c r="FT9" s="287">
        <f>EC9+1</f>
        <v>39</v>
      </c>
      <c r="FU9" s="287"/>
      <c r="FV9" s="271">
        <f>FP9+1</f>
        <v>44095</v>
      </c>
      <c r="FW9" s="271"/>
      <c r="FX9" s="271"/>
      <c r="FY9" s="272"/>
      <c r="FZ9" s="19" t="s">
        <v>17</v>
      </c>
      <c r="GA9" s="25"/>
      <c r="GB9" s="271">
        <f>1+FV9</f>
        <v>44096</v>
      </c>
      <c r="GC9" s="271"/>
      <c r="GD9" s="271"/>
      <c r="GE9" s="271"/>
      <c r="GF9" s="272"/>
      <c r="GG9" s="19" t="s">
        <v>18</v>
      </c>
      <c r="GH9" s="23"/>
      <c r="GI9" s="285">
        <f>1+GB9</f>
        <v>44097</v>
      </c>
      <c r="GJ9" s="285"/>
      <c r="GK9" s="285"/>
      <c r="GL9" s="285"/>
      <c r="GM9" s="286"/>
      <c r="GN9" s="19" t="s">
        <v>19</v>
      </c>
      <c r="GO9" s="23"/>
      <c r="GP9" s="285">
        <f>1+GI9</f>
        <v>44098</v>
      </c>
      <c r="GQ9" s="285"/>
      <c r="GR9" s="285"/>
      <c r="GS9" s="285"/>
      <c r="GT9" s="286"/>
      <c r="GU9" s="19" t="s">
        <v>13</v>
      </c>
      <c r="GV9" s="23"/>
      <c r="GW9" s="285">
        <f>1+GP9</f>
        <v>44099</v>
      </c>
      <c r="GX9" s="285"/>
      <c r="GY9" s="285"/>
      <c r="GZ9" s="285"/>
      <c r="HA9" s="286"/>
    </row>
    <row r="10" spans="1:209" s="26" customFormat="1" ht="20.25" thickBot="1" x14ac:dyDescent="0.3">
      <c r="A10" s="224"/>
      <c r="B10" s="275"/>
      <c r="C10" s="275"/>
      <c r="D10" s="27"/>
      <c r="E10" s="28"/>
      <c r="F10" s="29" t="s">
        <v>23</v>
      </c>
      <c r="G10" s="30">
        <v>39</v>
      </c>
      <c r="H10" s="277"/>
      <c r="I10" s="279"/>
      <c r="J10" s="31" t="s">
        <v>2</v>
      </c>
      <c r="K10" s="281"/>
      <c r="L10" s="281"/>
      <c r="M10" s="281"/>
      <c r="N10" s="262"/>
      <c r="O10" s="264"/>
      <c r="P10" s="266"/>
      <c r="Q10" s="32"/>
      <c r="R10" s="33"/>
      <c r="S10" s="34"/>
      <c r="T10" s="268"/>
      <c r="U10" s="35"/>
      <c r="V10" s="36"/>
      <c r="W10" s="270"/>
      <c r="X10" s="37" t="s">
        <v>24</v>
      </c>
      <c r="Y10" s="38"/>
      <c r="Z10" s="39" t="s">
        <v>25</v>
      </c>
      <c r="AA10" s="40" t="s">
        <v>26</v>
      </c>
      <c r="AB10" s="41" t="s">
        <v>27</v>
      </c>
      <c r="AC10" s="42" t="s">
        <v>28</v>
      </c>
      <c r="AD10" s="43"/>
      <c r="AE10" s="44" t="s">
        <v>29</v>
      </c>
      <c r="AF10" s="45" t="s">
        <v>30</v>
      </c>
      <c r="AG10" s="46"/>
      <c r="AH10" s="47" t="s">
        <v>31</v>
      </c>
      <c r="AI10" s="46"/>
      <c r="AJ10" s="289" t="s">
        <v>32</v>
      </c>
      <c r="AK10" s="290"/>
      <c r="AL10" s="48" t="s">
        <v>29</v>
      </c>
      <c r="AM10" s="49" t="s">
        <v>33</v>
      </c>
      <c r="AN10" s="50" t="s">
        <v>34</v>
      </c>
      <c r="AO10" s="51" t="s">
        <v>35</v>
      </c>
      <c r="AP10" s="48" t="s">
        <v>29</v>
      </c>
      <c r="AQ10" s="49" t="s">
        <v>33</v>
      </c>
      <c r="AR10" s="50" t="s">
        <v>34</v>
      </c>
      <c r="AS10" s="51" t="s">
        <v>35</v>
      </c>
      <c r="AT10" s="44" t="s">
        <v>29</v>
      </c>
      <c r="AU10" s="52" t="s">
        <v>30</v>
      </c>
      <c r="AV10" s="53"/>
      <c r="AW10" s="222" t="s">
        <v>31</v>
      </c>
      <c r="AX10" s="53"/>
      <c r="AY10" s="289" t="s">
        <v>32</v>
      </c>
      <c r="AZ10" s="290"/>
      <c r="BA10" s="44" t="s">
        <v>29</v>
      </c>
      <c r="BB10" s="52" t="s">
        <v>30</v>
      </c>
      <c r="BC10" s="53"/>
      <c r="BD10" s="222" t="s">
        <v>31</v>
      </c>
      <c r="BE10" s="53"/>
      <c r="BF10" s="289" t="s">
        <v>32</v>
      </c>
      <c r="BG10" s="290"/>
      <c r="BH10" s="44" t="s">
        <v>29</v>
      </c>
      <c r="BI10" s="45" t="s">
        <v>30</v>
      </c>
      <c r="BJ10" s="46"/>
      <c r="BK10" s="47" t="s">
        <v>31</v>
      </c>
      <c r="BL10" s="46"/>
      <c r="BM10" s="289" t="s">
        <v>32</v>
      </c>
      <c r="BN10" s="290"/>
      <c r="BO10" s="44" t="s">
        <v>29</v>
      </c>
      <c r="BP10" s="45" t="s">
        <v>30</v>
      </c>
      <c r="BQ10" s="46"/>
      <c r="BR10" s="47" t="s">
        <v>31</v>
      </c>
      <c r="BS10" s="46"/>
      <c r="BT10" s="289" t="s">
        <v>32</v>
      </c>
      <c r="BU10" s="290"/>
      <c r="BV10" s="44" t="s">
        <v>29</v>
      </c>
      <c r="BW10" s="45" t="s">
        <v>30</v>
      </c>
      <c r="BX10" s="46"/>
      <c r="BY10" s="47" t="s">
        <v>31</v>
      </c>
      <c r="BZ10" s="46"/>
      <c r="CA10" s="289" t="s">
        <v>32</v>
      </c>
      <c r="CB10" s="290"/>
      <c r="CC10" s="48" t="s">
        <v>29</v>
      </c>
      <c r="CD10" s="49" t="s">
        <v>33</v>
      </c>
      <c r="CE10" s="50" t="s">
        <v>34</v>
      </c>
      <c r="CF10" s="51" t="s">
        <v>35</v>
      </c>
      <c r="CG10" s="48" t="s">
        <v>29</v>
      </c>
      <c r="CH10" s="49" t="s">
        <v>33</v>
      </c>
      <c r="CI10" s="50" t="s">
        <v>34</v>
      </c>
      <c r="CJ10" s="51" t="s">
        <v>35</v>
      </c>
      <c r="CK10" s="44" t="s">
        <v>29</v>
      </c>
      <c r="CL10" s="52" t="s">
        <v>30</v>
      </c>
      <c r="CM10" s="53"/>
      <c r="CN10" s="222" t="s">
        <v>31</v>
      </c>
      <c r="CO10" s="53"/>
      <c r="CP10" s="289" t="s">
        <v>32</v>
      </c>
      <c r="CQ10" s="290"/>
      <c r="CR10" s="44" t="s">
        <v>29</v>
      </c>
      <c r="CS10" s="52" t="s">
        <v>30</v>
      </c>
      <c r="CT10" s="53"/>
      <c r="CU10" s="222" t="s">
        <v>31</v>
      </c>
      <c r="CV10" s="53"/>
      <c r="CW10" s="289" t="s">
        <v>32</v>
      </c>
      <c r="CX10" s="290"/>
      <c r="CY10" s="44" t="s">
        <v>29</v>
      </c>
      <c r="CZ10" s="45" t="s">
        <v>30</v>
      </c>
      <c r="DA10" s="46"/>
      <c r="DB10" s="47" t="s">
        <v>31</v>
      </c>
      <c r="DC10" s="46"/>
      <c r="DD10" s="289" t="s">
        <v>32</v>
      </c>
      <c r="DE10" s="290"/>
      <c r="DF10" s="44" t="s">
        <v>29</v>
      </c>
      <c r="DG10" s="45" t="s">
        <v>30</v>
      </c>
      <c r="DH10" s="46"/>
      <c r="DI10" s="47" t="s">
        <v>31</v>
      </c>
      <c r="DJ10" s="46"/>
      <c r="DK10" s="289" t="s">
        <v>32</v>
      </c>
      <c r="DL10" s="290"/>
      <c r="DM10" s="44" t="s">
        <v>29</v>
      </c>
      <c r="DN10" s="45" t="s">
        <v>30</v>
      </c>
      <c r="DO10" s="46"/>
      <c r="DP10" s="47" t="s">
        <v>31</v>
      </c>
      <c r="DQ10" s="46"/>
      <c r="DR10" s="289" t="s">
        <v>32</v>
      </c>
      <c r="DS10" s="290"/>
      <c r="DT10" s="48" t="s">
        <v>29</v>
      </c>
      <c r="DU10" s="49" t="s">
        <v>33</v>
      </c>
      <c r="DV10" s="50" t="s">
        <v>34</v>
      </c>
      <c r="DW10" s="51" t="s">
        <v>35</v>
      </c>
      <c r="DX10" s="48" t="s">
        <v>29</v>
      </c>
      <c r="DY10" s="49" t="s">
        <v>33</v>
      </c>
      <c r="DZ10" s="50" t="s">
        <v>34</v>
      </c>
      <c r="EA10" s="51" t="s">
        <v>35</v>
      </c>
      <c r="EB10" s="44" t="s">
        <v>29</v>
      </c>
      <c r="EC10" s="52" t="s">
        <v>30</v>
      </c>
      <c r="ED10" s="53"/>
      <c r="EE10" s="222" t="s">
        <v>31</v>
      </c>
      <c r="EF10" s="53"/>
      <c r="EG10" s="289" t="s">
        <v>32</v>
      </c>
      <c r="EH10" s="290"/>
      <c r="EI10" s="44" t="s">
        <v>29</v>
      </c>
      <c r="EJ10" s="52" t="s">
        <v>30</v>
      </c>
      <c r="EK10" s="53"/>
      <c r="EL10" s="222" t="s">
        <v>31</v>
      </c>
      <c r="EM10" s="53"/>
      <c r="EN10" s="289" t="s">
        <v>32</v>
      </c>
      <c r="EO10" s="290"/>
      <c r="EP10" s="44" t="s">
        <v>29</v>
      </c>
      <c r="EQ10" s="45" t="s">
        <v>30</v>
      </c>
      <c r="ER10" s="46"/>
      <c r="ES10" s="47" t="s">
        <v>31</v>
      </c>
      <c r="ET10" s="46"/>
      <c r="EU10" s="289" t="s">
        <v>32</v>
      </c>
      <c r="EV10" s="290"/>
      <c r="EW10" s="44" t="s">
        <v>29</v>
      </c>
      <c r="EX10" s="45" t="s">
        <v>30</v>
      </c>
      <c r="EY10" s="46"/>
      <c r="EZ10" s="47" t="s">
        <v>31</v>
      </c>
      <c r="FA10" s="46"/>
      <c r="FB10" s="289" t="s">
        <v>32</v>
      </c>
      <c r="FC10" s="290"/>
      <c r="FD10" s="44" t="s">
        <v>29</v>
      </c>
      <c r="FE10" s="45" t="s">
        <v>30</v>
      </c>
      <c r="FF10" s="46"/>
      <c r="FG10" s="47" t="s">
        <v>31</v>
      </c>
      <c r="FH10" s="46"/>
      <c r="FI10" s="289" t="s">
        <v>32</v>
      </c>
      <c r="FJ10" s="290"/>
      <c r="FK10" s="48" t="s">
        <v>29</v>
      </c>
      <c r="FL10" s="49" t="s">
        <v>33</v>
      </c>
      <c r="FM10" s="50" t="s">
        <v>34</v>
      </c>
      <c r="FN10" s="51" t="s">
        <v>35</v>
      </c>
      <c r="FO10" s="48" t="s">
        <v>29</v>
      </c>
      <c r="FP10" s="49" t="s">
        <v>33</v>
      </c>
      <c r="FQ10" s="50" t="s">
        <v>34</v>
      </c>
      <c r="FR10" s="51" t="s">
        <v>35</v>
      </c>
      <c r="FS10" s="44" t="s">
        <v>29</v>
      </c>
      <c r="FT10" s="52" t="s">
        <v>30</v>
      </c>
      <c r="FU10" s="53"/>
      <c r="FV10" s="222" t="s">
        <v>31</v>
      </c>
      <c r="FW10" s="53"/>
      <c r="FX10" s="289" t="s">
        <v>32</v>
      </c>
      <c r="FY10" s="290"/>
      <c r="FZ10" s="44" t="s">
        <v>29</v>
      </c>
      <c r="GA10" s="52" t="s">
        <v>30</v>
      </c>
      <c r="GB10" s="53"/>
      <c r="GC10" s="222" t="s">
        <v>31</v>
      </c>
      <c r="GD10" s="53"/>
      <c r="GE10" s="289" t="s">
        <v>32</v>
      </c>
      <c r="GF10" s="290"/>
      <c r="GG10" s="44" t="s">
        <v>29</v>
      </c>
      <c r="GH10" s="45" t="s">
        <v>30</v>
      </c>
      <c r="GI10" s="46"/>
      <c r="GJ10" s="47" t="s">
        <v>31</v>
      </c>
      <c r="GK10" s="46"/>
      <c r="GL10" s="289" t="s">
        <v>32</v>
      </c>
      <c r="GM10" s="290"/>
      <c r="GN10" s="44" t="s">
        <v>29</v>
      </c>
      <c r="GO10" s="45" t="s">
        <v>30</v>
      </c>
      <c r="GP10" s="46"/>
      <c r="GQ10" s="47" t="s">
        <v>31</v>
      </c>
      <c r="GR10" s="46"/>
      <c r="GS10" s="289" t="s">
        <v>32</v>
      </c>
      <c r="GT10" s="290"/>
      <c r="GU10" s="44" t="s">
        <v>29</v>
      </c>
      <c r="GV10" s="45" t="s">
        <v>30</v>
      </c>
      <c r="GW10" s="46"/>
      <c r="GX10" s="47" t="s">
        <v>31</v>
      </c>
      <c r="GY10" s="46"/>
      <c r="GZ10" s="289" t="s">
        <v>32</v>
      </c>
      <c r="HA10" s="290"/>
    </row>
    <row r="11" spans="1:209" s="26" customFormat="1" ht="15.75" x14ac:dyDescent="0.25">
      <c r="A11" s="54"/>
      <c r="B11" s="55"/>
      <c r="C11" s="55"/>
      <c r="D11" s="55"/>
      <c r="E11" s="56" t="str">
        <f>IFERROR(VLOOKUP(A10,[2]BDD!$D$3:$U$625,18,0),"")</f>
        <v/>
      </c>
      <c r="F11" s="57" t="s">
        <v>37</v>
      </c>
      <c r="G11" s="58"/>
      <c r="H11" s="59"/>
      <c r="I11" s="258">
        <v>34</v>
      </c>
      <c r="J11" s="61"/>
      <c r="K11" s="62"/>
      <c r="L11" s="60"/>
      <c r="M11" s="60"/>
      <c r="N11" s="63">
        <v>21</v>
      </c>
      <c r="O11" s="63"/>
      <c r="P11" s="64"/>
      <c r="Q11" s="65"/>
      <c r="R11" s="253">
        <f>1650-600</f>
        <v>1050</v>
      </c>
      <c r="S11" s="63">
        <v>150</v>
      </c>
      <c r="T11" s="63"/>
      <c r="U11" s="66">
        <v>40</v>
      </c>
      <c r="V11" s="67"/>
      <c r="W11" s="68" t="str">
        <f t="shared" ref="W11:W30" si="0">IF(G11&gt;0,1,"")</f>
        <v/>
      </c>
      <c r="X11" s="69">
        <f>IF(Q12=0,R11,Q11)</f>
        <v>1050</v>
      </c>
      <c r="Y11" s="70">
        <f>AE11*N11</f>
        <v>22050</v>
      </c>
      <c r="Z11" s="71">
        <f>S11*U11*$Y$8</f>
        <v>6000</v>
      </c>
      <c r="AA11" s="71">
        <f>IF(Z11=0,0,ROUND(Y11/Z11*2,0)/2)</f>
        <v>3.5</v>
      </c>
      <c r="AB11" s="72">
        <f>IF(AE11=0,0,AC9)</f>
        <v>0</v>
      </c>
      <c r="AC11" s="73">
        <f>Y11/Z11*2+AB11</f>
        <v>7.35</v>
      </c>
      <c r="AD11" s="74" t="s">
        <v>36</v>
      </c>
      <c r="AE11" s="256">
        <f>IF(N11=0,0,R11)</f>
        <v>1050</v>
      </c>
      <c r="AF11" s="76" t="str">
        <f>IF(Y11=0,0,IF(AND(INT($AC11+1)&gt;=AF$8,AF$8&gt;=INT($AB11+1)),"n",0))</f>
        <v>n</v>
      </c>
      <c r="AG11" s="77" t="str">
        <f>IF(Z11=0,0,IF(AND(INT($AC11+1)&gt;=AG$8,AG$8&gt;=INT($AB11+1)),"n",0))</f>
        <v>n</v>
      </c>
      <c r="AH11" s="76" t="str">
        <f t="shared" ref="AH11:AK29" si="1">IF(AND(INT($AC11+1)&gt;=AH$8,AH$8&gt;=INT($AB11+1)),"n",0)</f>
        <v>n</v>
      </c>
      <c r="AI11" s="77" t="str">
        <f t="shared" si="1"/>
        <v>n</v>
      </c>
      <c r="AJ11" s="76" t="str">
        <f t="shared" si="1"/>
        <v>n</v>
      </c>
      <c r="AK11" s="78" t="str">
        <f t="shared" si="1"/>
        <v>n</v>
      </c>
      <c r="AL11" s="79">
        <f>IF($N11=0,0,MAX(0,ROUNDUP(($AE11-($Z11*(6-COUNT(AF11:AK11))/2)/$N11)*2,-2)/2))</f>
        <v>200</v>
      </c>
      <c r="AM11" s="80">
        <f t="shared" ref="AM11:AO29" si="2">IF(AND(INT($AC11+1)&gt;=AM$8,AM$8&gt;=INT($AB11+1)),"n",0)</f>
        <v>0</v>
      </c>
      <c r="AN11" s="81">
        <f t="shared" si="2"/>
        <v>0</v>
      </c>
      <c r="AO11" s="82">
        <f t="shared" si="2"/>
        <v>0</v>
      </c>
      <c r="AP11" s="79">
        <f>IF($N11=0,0,MAX(0,ROUNDUP(($AE11-($Z11*(9-COUNT(AF11:AK11,AM11:AO11))/2)/$N11)*2,-2)/2))</f>
        <v>200</v>
      </c>
      <c r="AQ11" s="80">
        <f t="shared" ref="AQ11:AS29" si="3">IF(AND(INT($AC11+1)&gt;=AQ$8,AQ$8&gt;=INT($AB11+1)),"n",0)</f>
        <v>0</v>
      </c>
      <c r="AR11" s="81">
        <f t="shared" si="3"/>
        <v>0</v>
      </c>
      <c r="AS11" s="82">
        <f t="shared" si="3"/>
        <v>0</v>
      </c>
      <c r="AT11" s="256">
        <f>IF($N11=0,0,MAX(0,ROUNDUP(($AE11-($Z11*(12-COUNT(AF11:AK11,AM11:AO11,AQ11:AS11))/2)/$N11)*2,-2)/2))</f>
        <v>200</v>
      </c>
      <c r="AU11" s="76" t="str">
        <f t="shared" ref="AU11:AZ29" si="4">IF(AND(INT($AC11+1)&gt;=AU$8,AU$8&gt;=INT($AB11+1)),"n",0)</f>
        <v>n</v>
      </c>
      <c r="AV11" s="77" t="str">
        <f t="shared" si="4"/>
        <v>n</v>
      </c>
      <c r="AW11" s="76">
        <f t="shared" si="4"/>
        <v>0</v>
      </c>
      <c r="AX11" s="77">
        <f t="shared" si="4"/>
        <v>0</v>
      </c>
      <c r="AY11" s="76">
        <f t="shared" si="4"/>
        <v>0</v>
      </c>
      <c r="AZ11" s="78">
        <f t="shared" si="4"/>
        <v>0</v>
      </c>
      <c r="BA11" s="75">
        <f>IF($N11=0,0,MAX(0,ROUNDUP(($AE11-($Z11*(18-COUNT(AF11:AK11,AM11:AO11,AQ11:AS11,AU11:AZ11))/2)/$N11)*2,-2)/2))</f>
        <v>0</v>
      </c>
      <c r="BB11" s="76">
        <f t="shared" ref="BB11:BG29" si="5">IF(AND(INT($AC11+1)&gt;=BB$8,BB$8&gt;=INT($AB11+1)),"n",0)</f>
        <v>0</v>
      </c>
      <c r="BC11" s="77">
        <f t="shared" si="5"/>
        <v>0</v>
      </c>
      <c r="BD11" s="76">
        <f t="shared" si="5"/>
        <v>0</v>
      </c>
      <c r="BE11" s="77">
        <f t="shared" si="5"/>
        <v>0</v>
      </c>
      <c r="BF11" s="76">
        <f t="shared" si="5"/>
        <v>0</v>
      </c>
      <c r="BG11" s="78">
        <f t="shared" si="5"/>
        <v>0</v>
      </c>
      <c r="BH11" s="75">
        <f>IF($N11=0,0,MAX(0,ROUNDUP(($AE11-($Z11*(24-COUNT(AF11:AK11,AM11:AO11,AQ11:AS11,AU11:AZ11,BB11:BG11))/2)/$N11)*2,-2)/2))</f>
        <v>0</v>
      </c>
      <c r="BI11" s="76">
        <f t="shared" ref="BI11:BN29" si="6">IF(AND(INT($AC11+1)&gt;=BI$8,BI$8&gt;=INT($AB11+1)),"n",0)</f>
        <v>0</v>
      </c>
      <c r="BJ11" s="77">
        <f t="shared" si="6"/>
        <v>0</v>
      </c>
      <c r="BK11" s="76">
        <f t="shared" si="6"/>
        <v>0</v>
      </c>
      <c r="BL11" s="77">
        <f t="shared" si="6"/>
        <v>0</v>
      </c>
      <c r="BM11" s="76">
        <f t="shared" si="6"/>
        <v>0</v>
      </c>
      <c r="BN11" s="78">
        <f t="shared" si="6"/>
        <v>0</v>
      </c>
      <c r="BO11" s="75">
        <f>IF($N11=0,0,MAX(0,ROUNDUP(($AE11-($Z11*(30-COUNT(AF11:AK11,AM11:AO11,AQ11:AS11,AU11:AZ11,BB11:BG11,BI11:BN11))/2)/$N11)*2,-2)/2))</f>
        <v>0</v>
      </c>
      <c r="BP11" s="76">
        <f t="shared" ref="BP11:BU29" si="7">IF(AND(INT($AC11+1)&gt;=BP$8,BP$8&gt;=INT($AB11+1)),"n",0)</f>
        <v>0</v>
      </c>
      <c r="BQ11" s="77">
        <f t="shared" si="7"/>
        <v>0</v>
      </c>
      <c r="BR11" s="76">
        <f t="shared" si="7"/>
        <v>0</v>
      </c>
      <c r="BS11" s="77">
        <f t="shared" si="7"/>
        <v>0</v>
      </c>
      <c r="BT11" s="76">
        <f t="shared" si="7"/>
        <v>0</v>
      </c>
      <c r="BU11" s="78">
        <f t="shared" si="7"/>
        <v>0</v>
      </c>
      <c r="BV11" s="75">
        <f>IF($N11=0,0,MAX(0,ROUNDUP(($AE11-($Z11*(36-COUNT(AF11:AK11,AM11:AO11,AQ11:AS11,AU11:AZ11,BB11:BG11,BI11:BN11,BP11:BU11))/2)/$N11)*2,-2)/2))</f>
        <v>0</v>
      </c>
      <c r="BW11" s="76">
        <f t="shared" ref="BW11:CB29" si="8">IF(AND(INT($AC11+1)&gt;=BW$8,BW$8&gt;=INT($AB11+1)),"n",0)</f>
        <v>0</v>
      </c>
      <c r="BX11" s="77">
        <f t="shared" si="8"/>
        <v>0</v>
      </c>
      <c r="BY11" s="76">
        <f t="shared" si="8"/>
        <v>0</v>
      </c>
      <c r="BZ11" s="77">
        <f t="shared" si="8"/>
        <v>0</v>
      </c>
      <c r="CA11" s="76">
        <f t="shared" si="8"/>
        <v>0</v>
      </c>
      <c r="CB11" s="78">
        <f t="shared" si="8"/>
        <v>0</v>
      </c>
      <c r="CC11" s="79">
        <f>IF($N11=0,0,MAX(0,ROUNDUP(($AE11-($Z11*(42-COUNT(AF11:AK11,AM11:AO11,AQ11:AS11,AU11:AZ11,BB11:BG11,BI11:BN11,BP11:BU11,BW11:CB11))/2)/$N11)*2,-2)/2))</f>
        <v>0</v>
      </c>
      <c r="CD11" s="80">
        <f t="shared" ref="CD11:CF29" si="9">IF(AND(INT($AC11+1)&gt;=CD$8,CD$8&gt;=INT($AB11+1)),"n",0)</f>
        <v>0</v>
      </c>
      <c r="CE11" s="81">
        <f t="shared" si="9"/>
        <v>0</v>
      </c>
      <c r="CF11" s="82">
        <f t="shared" si="9"/>
        <v>0</v>
      </c>
      <c r="CG11" s="79">
        <f>IF($N11=0,0,MAX(0,ROUNDUP(($AE11-($Z11*(45-COUNT(AF11:AK11,AM11:AO11,AQ11:AS11,AU11:AZ11,BB11:BG11,BI11:BN11,BP11:BU11,BW11:CB11,CD11:CF11))/2)/$N11)*2,-2)/2))</f>
        <v>0</v>
      </c>
      <c r="CH11" s="80">
        <f t="shared" ref="CH11:CJ29" si="10">IF(AND(INT($AC11+1)&gt;=CH$8,CH$8&gt;=INT($AB11+1)),"n",0)</f>
        <v>0</v>
      </c>
      <c r="CI11" s="81">
        <f t="shared" si="10"/>
        <v>0</v>
      </c>
      <c r="CJ11" s="82">
        <f t="shared" si="10"/>
        <v>0</v>
      </c>
      <c r="CK11" s="75">
        <f>IF($N11=0,0,MAX(0,ROUNDUP(($AE11-($Z11*(48-COUNT(AF11:AK11,AM11:AO11,AQ11:AS11,AU11:AZ11,BB11:BG11,BI11:BN11,BP11:BU11,BW11:CB11,CD11:CF11,CH11:CJ11))/2)/$N11)*2,-2)/2))</f>
        <v>0</v>
      </c>
      <c r="CL11" s="76">
        <f t="shared" ref="CL11:CQ29" si="11">IF(AND(INT($AC11+1)&gt;=CL$8,CL$8&gt;=INT($AB11+1)),"n",0)</f>
        <v>0</v>
      </c>
      <c r="CM11" s="77">
        <f t="shared" si="11"/>
        <v>0</v>
      </c>
      <c r="CN11" s="76">
        <f t="shared" si="11"/>
        <v>0</v>
      </c>
      <c r="CO11" s="77">
        <f t="shared" si="11"/>
        <v>0</v>
      </c>
      <c r="CP11" s="76">
        <f t="shared" si="11"/>
        <v>0</v>
      </c>
      <c r="CQ11" s="78">
        <f t="shared" si="11"/>
        <v>0</v>
      </c>
      <c r="CR11" s="75">
        <f>IF($N11=0,0,MAX(0,ROUNDUP(($AE11-($Z11*(54-COUNT(AF11:AK11,AM11:AO11,AQ11:AS11,AU11:AZ11,BB11:BG11,BI11:BN11,BP11:BU11,BW11:CB11,CD11:CF11,CH11:CJ11,CL11:CQ11))/2)/$N11)*2,-2)/2))</f>
        <v>0</v>
      </c>
      <c r="CS11" s="76">
        <f t="shared" ref="CS11:CX29" si="12">IF(AND(INT($AC11+1)&gt;=CS$8,CS$8&gt;=INT($AB11+1)),"n",0)</f>
        <v>0</v>
      </c>
      <c r="CT11" s="77">
        <f t="shared" si="12"/>
        <v>0</v>
      </c>
      <c r="CU11" s="76">
        <f t="shared" si="12"/>
        <v>0</v>
      </c>
      <c r="CV11" s="77">
        <f t="shared" si="12"/>
        <v>0</v>
      </c>
      <c r="CW11" s="76">
        <f t="shared" si="12"/>
        <v>0</v>
      </c>
      <c r="CX11" s="78">
        <f t="shared" si="12"/>
        <v>0</v>
      </c>
      <c r="CY11" s="75">
        <f>IF($N11=0,0,MAX(0,ROUNDUP(($AE11-($Z11*(60-COUNT(AF11:AK11,AM11:AO11,AQ11:AS11,AU11:AZ11,BB11:BG11,BI11:BN11,BP11:BU11,BW11:CB11,CD11:CF11,CH11:CJ11,CL11:CQ11,CS11:CX11))/2)/$N11)*2,-2)/2))</f>
        <v>0</v>
      </c>
      <c r="CZ11" s="76">
        <f t="shared" ref="CZ11:DE29" si="13">IF(AND(INT($AC11+1)&gt;=CZ$8,CZ$8&gt;=INT($AB11+1)),"n",0)</f>
        <v>0</v>
      </c>
      <c r="DA11" s="77">
        <f t="shared" si="13"/>
        <v>0</v>
      </c>
      <c r="DB11" s="76">
        <f t="shared" si="13"/>
        <v>0</v>
      </c>
      <c r="DC11" s="77">
        <f t="shared" si="13"/>
        <v>0</v>
      </c>
      <c r="DD11" s="76">
        <f t="shared" si="13"/>
        <v>0</v>
      </c>
      <c r="DE11" s="78">
        <f t="shared" si="13"/>
        <v>0</v>
      </c>
      <c r="DF11" s="75">
        <f>IF($N11=0,0,MAX(0,ROUNDUP(($AE11-($Z11*(66-COUNT(AF11:AK11,AM11:AO11,AQ11:AS11,AU11:AZ11,BB11:BG11,BI11:BN11,BP11:BU11,BW11:CB11,CD11:CF11,CH11:CJ11,CL11:CQ11,CS11:CX11,CZ11:DE11))/2)/$N11)*2,-2)/2))</f>
        <v>0</v>
      </c>
      <c r="DG11" s="76">
        <f t="shared" ref="DG11:DL29" si="14">IF(AND(INT($AC11+1)&gt;=DG$8,DG$8&gt;=INT($AB11+1)),"n",0)</f>
        <v>0</v>
      </c>
      <c r="DH11" s="77">
        <f t="shared" si="14"/>
        <v>0</v>
      </c>
      <c r="DI11" s="76">
        <f t="shared" si="14"/>
        <v>0</v>
      </c>
      <c r="DJ11" s="77">
        <f t="shared" si="14"/>
        <v>0</v>
      </c>
      <c r="DK11" s="76">
        <f t="shared" si="14"/>
        <v>0</v>
      </c>
      <c r="DL11" s="78">
        <f t="shared" si="14"/>
        <v>0</v>
      </c>
      <c r="DM11" s="75">
        <f>IF($N11=0,0,MAX(0,ROUNDUP(($AE11-($Z11*(72-COUNT(AF11:AK11,AM11:AO11,AQ11:AS11,AU11:AZ11,BB11:BG11,BI11:BN11,BP11:BU11,BW11:CB11,CD11:CF11,CH11:CJ11,CL11:CQ11,CS11:CX11,CZ11:DE11,DG11:DL11))/2)/$N11)*2,-2)/2))</f>
        <v>0</v>
      </c>
      <c r="DN11" s="76">
        <f t="shared" ref="DN11:DS29" si="15">IF(AND(INT($AC11+1)&gt;=DN$8,DN$8&gt;=INT($AB11+1)),"n",0)</f>
        <v>0</v>
      </c>
      <c r="DO11" s="77">
        <f t="shared" si="15"/>
        <v>0</v>
      </c>
      <c r="DP11" s="76">
        <f t="shared" si="15"/>
        <v>0</v>
      </c>
      <c r="DQ11" s="77">
        <f t="shared" si="15"/>
        <v>0</v>
      </c>
      <c r="DR11" s="76">
        <f t="shared" si="15"/>
        <v>0</v>
      </c>
      <c r="DS11" s="78">
        <f t="shared" si="15"/>
        <v>0</v>
      </c>
      <c r="DT11" s="79">
        <f>IF($N11=0,0,MAX(0,ROUNDUP(($AE11-($Z11*(78-COUNT(AF11:AK11,AM11:AO11,AQ11:AS11,AU11:AZ11,BB11:BG11,BI11:BN11,BP11:BU11,BW11:CB11,CD11:CF11,CH11:CJ11,CL11:CQ11,CS11:CX11,CZ11:DE11,DG11:DL11,DN11:DS11))/2)/$N11)*2,-2)/2))</f>
        <v>0</v>
      </c>
      <c r="DU11" s="80">
        <f t="shared" ref="DU11:DW29" si="16">IF(AND(INT($AC11+1)&gt;=DU$8,DU$8&gt;=INT($AB11+1)),"n",0)</f>
        <v>0</v>
      </c>
      <c r="DV11" s="81">
        <f t="shared" si="16"/>
        <v>0</v>
      </c>
      <c r="DW11" s="82">
        <f t="shared" si="16"/>
        <v>0</v>
      </c>
      <c r="DX11" s="79">
        <f>IF($N11=0,0,MAX(0,ROUNDUP(($AE11-($Z11*(81-COUNT(BW11:CB11,CD11:CF11,CH11:CJ11,CL11:CQ11,CS11:CX11,CZ11:DE11,DG11:DL11,DN11:DS11,DU11:DW11,AF11:AK11,AM11:AO11,AQ11:AS11,AU11:AZ11,BB11:BG11,BI11:BN11,BP11:BU11))/2)/$N11)*2,-2)/2))</f>
        <v>0</v>
      </c>
      <c r="DY11" s="80">
        <f t="shared" ref="DY11:EA29" si="17">IF(AND(INT($AC11+1)&gt;=DY$8,DY$8&gt;=INT($AB11+1)),"n",0)</f>
        <v>0</v>
      </c>
      <c r="DZ11" s="81">
        <f t="shared" si="17"/>
        <v>0</v>
      </c>
      <c r="EA11" s="82">
        <f t="shared" si="17"/>
        <v>0</v>
      </c>
      <c r="EB11" s="75">
        <f>IF($N11=0,0,MAX(0,ROUNDUP(($AE11-($Z11*(84-COUNT(BW11:CB11,CD11:CF11,CH11:CJ11,CL11:CQ11,CS11:CX11,CZ11:DE11,DG11:DL11,DN11:DS11,DU11:DW11,DY11:EA11,AF11:AK11,AM11:AO11,AQ11:AS11,AU11:AZ11,BB11:BG11,BI11:BN11,BP11:BU11))/2)/$N11)*2,-2)/2))</f>
        <v>0</v>
      </c>
      <c r="EC11" s="76">
        <f t="shared" ref="EC11:EH29" si="18">IF(AND(INT($AC11+1)&gt;=EC$8,EC$8&gt;=INT($AB11+1)),"n",0)</f>
        <v>0</v>
      </c>
      <c r="ED11" s="77">
        <f t="shared" si="18"/>
        <v>0</v>
      </c>
      <c r="EE11" s="76">
        <f t="shared" si="18"/>
        <v>0</v>
      </c>
      <c r="EF11" s="77">
        <f t="shared" si="18"/>
        <v>0</v>
      </c>
      <c r="EG11" s="76">
        <f t="shared" si="18"/>
        <v>0</v>
      </c>
      <c r="EH11" s="78">
        <f t="shared" si="18"/>
        <v>0</v>
      </c>
      <c r="EI11" s="75">
        <f>IF($N11=0,0,MAX(0,ROUNDUP(($AE11-($Z11*(90-COUNT(BW11:CB11,CD11:CF11,CH11:CJ11,CL11:CQ11,CS11:CX11,CZ11:DE11,DG11:DL11,DN11:DS11,DU11:DW11,DY11:EA11,EC11:EH11,AF11:AK11,AM11:AO11,AQ11:AS11,AU11:AZ11,BB11:BG11,BI11:BN11,BP11:BU11))/2)/$N11)*2,-2)/2))</f>
        <v>0</v>
      </c>
      <c r="EJ11" s="76">
        <f t="shared" ref="EJ11:EO29" si="19">IF(AND(INT($AC11+1)&gt;=EJ$8,EJ$8&gt;=INT($AB11+1)),"n",0)</f>
        <v>0</v>
      </c>
      <c r="EK11" s="77">
        <f t="shared" si="19"/>
        <v>0</v>
      </c>
      <c r="EL11" s="76">
        <f t="shared" si="19"/>
        <v>0</v>
      </c>
      <c r="EM11" s="77">
        <f t="shared" si="19"/>
        <v>0</v>
      </c>
      <c r="EN11" s="76">
        <f t="shared" si="19"/>
        <v>0</v>
      </c>
      <c r="EO11" s="78">
        <f t="shared" si="19"/>
        <v>0</v>
      </c>
      <c r="EP11" s="75">
        <f>IF($N11=0,0,MAX(0,ROUNDUP(($AE11-($Z11*(96-COUNT(BW11:CB11,CD11:CF11,CH11:CJ11,CL11:CQ11,CS11:CX11,CZ11:DE11,DG11:DL11,DN11:DS11,DU11:DW11,DY11:EA11,EC11:EH11,EJ11:EO11,BP11:BU11,BI11:BN11,AF11:AK11,AM11:AO11,AQ11:AS11,AU11:AZ11,BB11:BG11))/2)/$N11)*2,-2)/2))</f>
        <v>0</v>
      </c>
      <c r="EQ11" s="76">
        <f t="shared" ref="EQ11:EV29" si="20">IF(AND(INT($AC11+1)&gt;=EQ$8,EQ$8&gt;=INT($AB11+1)),"n",0)</f>
        <v>0</v>
      </c>
      <c r="ER11" s="77">
        <f t="shared" si="20"/>
        <v>0</v>
      </c>
      <c r="ES11" s="76">
        <f t="shared" si="20"/>
        <v>0</v>
      </c>
      <c r="ET11" s="77">
        <f t="shared" si="20"/>
        <v>0</v>
      </c>
      <c r="EU11" s="76">
        <f t="shared" si="20"/>
        <v>0</v>
      </c>
      <c r="EV11" s="78">
        <f t="shared" si="20"/>
        <v>0</v>
      </c>
      <c r="EW11" s="75">
        <f>IF($N11=0,0,MAX(0,ROUNDUP(($AE11-($Z11*(102-COUNT(BW11:CB11,CD11:CF11,CH11:CJ11,CL11:CQ11,CS11:CX11,CZ11:DE11,DG11:DL11,DN11:DS11,DU11:DW11,DY11:EA11,EC11:EH11,EJ11:EO11,EQ11:EV11,AF11:AK11,AM11:AO11,AQ11:AS11,AU11:AZ11,BB11:BG11,BI11:BN11,BP11:BU11))/2)/$N11)*2,-2)/2))</f>
        <v>0</v>
      </c>
      <c r="EX11" s="76">
        <f t="shared" ref="EX11:FC29" si="21">IF(AND(INT($AC11+1)&gt;=EX$8,EX$8&gt;=INT($AB11+1)),"n",0)</f>
        <v>0</v>
      </c>
      <c r="EY11" s="77">
        <f t="shared" si="21"/>
        <v>0</v>
      </c>
      <c r="EZ11" s="76">
        <f t="shared" si="21"/>
        <v>0</v>
      </c>
      <c r="FA11" s="77">
        <f t="shared" si="21"/>
        <v>0</v>
      </c>
      <c r="FB11" s="76">
        <f t="shared" si="21"/>
        <v>0</v>
      </c>
      <c r="FC11" s="78">
        <f t="shared" si="21"/>
        <v>0</v>
      </c>
      <c r="FD11" s="75">
        <f>IF($N11=0,0,MAX(0,ROUNDUP(($AE11-($Z11*(108-COUNT(BW11:CB11,CD11:CF11,CH11:CJ11,CL11:CQ11,CS11:CX11,CZ11:DE11,DG11:DL11,DN11:DS11,DU11:DW11,DY11:EA11,EC11:EH11,EJ11:EO11,EQ11:EV11,AF11:AK11,AM11:AO11,AQ11:AS11,AU11:AZ11,BB11:BG11,BI11:BN11,BP11:BU11,EX11:FC11))/2)/$N11)*2,-2)/2))</f>
        <v>0</v>
      </c>
      <c r="FE11" s="76">
        <f t="shared" ref="FE11:FJ29" si="22">IF(AND(INT($AC11+1)&gt;=FE$8,FE$8&gt;=INT($AB11+1)),"n",0)</f>
        <v>0</v>
      </c>
      <c r="FF11" s="77">
        <f t="shared" si="22"/>
        <v>0</v>
      </c>
      <c r="FG11" s="76">
        <f t="shared" si="22"/>
        <v>0</v>
      </c>
      <c r="FH11" s="77">
        <f t="shared" si="22"/>
        <v>0</v>
      </c>
      <c r="FI11" s="76">
        <f t="shared" si="22"/>
        <v>0</v>
      </c>
      <c r="FJ11" s="78">
        <f t="shared" si="22"/>
        <v>0</v>
      </c>
      <c r="FK11" s="79">
        <f>IF($N11=0,0,MAX(0,ROUNDUP(($AE11-($Z11*(114-COUNT(AF11:AK11,AM11:AO11,AQ11:AS11,AU11:AZ11,BB11:BG11,BI11:BN11,BP11:BU11,BW11:CB11,CD11:CF11,CH11:CJ11,CL11:CQ11,CS11:CX11,CZ11:DE11,DG11:DL11,DN11:DS11,DU11:DW11,DY11:EA11,EC11:EH11,EJ11:EO11,EQ11:EV11,EX11:FC11,FE11:FJ11))/2)/$N11)*2,-2)/2))</f>
        <v>0</v>
      </c>
      <c r="FL11" s="80">
        <f t="shared" ref="FL11:FN29" si="23">IF(AND(INT($AC11+1)&gt;=FL$8,FL$8&gt;=INT($AB11+1)),"n",0)</f>
        <v>0</v>
      </c>
      <c r="FM11" s="81">
        <f t="shared" si="23"/>
        <v>0</v>
      </c>
      <c r="FN11" s="82">
        <f t="shared" si="23"/>
        <v>0</v>
      </c>
      <c r="FO11" s="79">
        <f>IF($N11=0,0,MAX(0,ROUNDUP(($AE11-($Z11*(117-COUNT(DN11:DS11,DU11:DW11,DY11:EA11,EC11:EH11,EJ11:EO11,EQ11:EV11,EX11:FC11,FE11:FJ11,FL11:FN11,AF11:AK11,AM11:AO11,AQ11:AS11,AU11:AZ11,BB11:BG11,BI11:BN11,BP11:BU11,BW11:CB11,CD11:CF11,CH11:CJ11,CL11:CQ11,CS11:CX11,CZ11:DE11,DG11:DL11))/2)/$N11)*2,-2)/2))</f>
        <v>0</v>
      </c>
      <c r="FP11" s="80">
        <f t="shared" ref="FP11:FR29" si="24">IF(AND(INT($AC11+1)&gt;=FP$8,FP$8&gt;=INT($AB11+1)),"n",0)</f>
        <v>0</v>
      </c>
      <c r="FQ11" s="81">
        <f t="shared" si="24"/>
        <v>0</v>
      </c>
      <c r="FR11" s="82">
        <f t="shared" si="24"/>
        <v>0</v>
      </c>
      <c r="FS11" s="75">
        <f>IF($N11=0,0,MAX(0,ROUNDUP(($AE11-($Z11*(120-COUNT(DN11:DS11,DU11:DW11,DY11:EA11,EC11:EH11,EJ11:EO11,EQ11:EV11,EX11:FC11,FE11:FJ11,FL11:FN11,FP11:FR11,AF11:AK11,AM11:AO11,AQ11:AS11,AU11:AZ11,BB11:BG11,BI11:BN11,BP11:BU11,BW11:CB11,CD11:CF11,CH11:CJ11,CL11:CQ11,CS11:CX11,CZ11:DE11,DG11:DL11))/2)/$N11)*2,-2)/2))</f>
        <v>0</v>
      </c>
      <c r="FT11" s="76">
        <f t="shared" ref="FT11:FY29" si="25">IF(AND(INT($AC11+1)&gt;=FT$8,FT$8&gt;=INT($AB11+1)),"n",0)</f>
        <v>0</v>
      </c>
      <c r="FU11" s="77">
        <f t="shared" si="25"/>
        <v>0</v>
      </c>
      <c r="FV11" s="76">
        <f t="shared" si="25"/>
        <v>0</v>
      </c>
      <c r="FW11" s="77">
        <f t="shared" si="25"/>
        <v>0</v>
      </c>
      <c r="FX11" s="76">
        <f t="shared" si="25"/>
        <v>0</v>
      </c>
      <c r="FY11" s="78">
        <f t="shared" si="25"/>
        <v>0</v>
      </c>
      <c r="FZ11" s="75">
        <f>IF($N11=0,0,MAX(0,ROUNDUP(($AE11-($Z11*(126-COUNT(DN11:DS11,DU11:DW11,DY11:EA11,EC11:EH11,EJ11:EO11,EQ11:EV11,EX11:FC11,FE11:FJ11,FL11:FN11,FP11:FR11,FT11:FY11,AF11:AK11,AM11:AO11,AQ11:AS11,AU11:AZ11,BB11:BG11,BI11:BN11,BP11:BU11,BW11:CB11,CD11:CF11,CH11:CJ11,CL11:CQ11,CS11:CX11,CZ11:DE11,DG11:DL11))/2)/$N11)*2,-2)/2))</f>
        <v>0</v>
      </c>
      <c r="GA11" s="76">
        <f t="shared" ref="GA11:GF29" si="26">IF(AND(INT($AC11+1)&gt;=GA$8,GA$8&gt;=INT($AB11+1)),"n",0)</f>
        <v>0</v>
      </c>
      <c r="GB11" s="77">
        <f t="shared" si="26"/>
        <v>0</v>
      </c>
      <c r="GC11" s="76">
        <f t="shared" si="26"/>
        <v>0</v>
      </c>
      <c r="GD11" s="77">
        <f t="shared" si="26"/>
        <v>0</v>
      </c>
      <c r="GE11" s="76">
        <f t="shared" si="26"/>
        <v>0</v>
      </c>
      <c r="GF11" s="78">
        <f t="shared" si="26"/>
        <v>0</v>
      </c>
      <c r="GG11" s="75">
        <f>IF($N11=0,0,MAX(0,ROUNDUP(($AE11-($Z11*(132-COUNT(DN11:DS11,DU11:DW11,DY11:EA11,EC11:EH11,EJ11:EO11,EQ11:EV11,EX11:FC11,FE11:FJ11,FL11:FN11,FP11:FR11,FT11:FY11,GA11:GF11,DG11:DL11,CZ11:DE11,AF11:AK11,AM11:AO11,AQ11:AS11,AU11:AZ11,BB11:BG11,BI11:BN11,BP11:BU11,BW11:CB11,CD11:CF11,CH11:CJ11,CL11:CQ11,CS11:CX11))/2)/$N11)*2,-2)/2))</f>
        <v>0</v>
      </c>
      <c r="GH11" s="76">
        <f t="shared" ref="GH11:GM29" si="27">IF(AND(INT($AC11+1)&gt;=GH$8,GH$8&gt;=INT($AB11+1)),"n",0)</f>
        <v>0</v>
      </c>
      <c r="GI11" s="77">
        <f t="shared" si="27"/>
        <v>0</v>
      </c>
      <c r="GJ11" s="76">
        <f t="shared" si="27"/>
        <v>0</v>
      </c>
      <c r="GK11" s="77">
        <f t="shared" si="27"/>
        <v>0</v>
      </c>
      <c r="GL11" s="76">
        <f t="shared" si="27"/>
        <v>0</v>
      </c>
      <c r="GM11" s="78">
        <f t="shared" si="27"/>
        <v>0</v>
      </c>
      <c r="GN11" s="75">
        <f>IF($N11=0,0,MAX(0,ROUNDUP(($AE11-($Z11*(138-COUNT(DN11:DS11,DU11:DW11,DY11:EA11,EC11:EH11,EJ11:EO11,EQ11:EV11,EX11:FC11,FE11:FJ11,FL11:FN11,FP11:FR11,FT11:FY11,GA11:GF11,GH11:GM11,AF11:AK11,AM11:AO11,AQ11:AS11,AU11:AZ11,BB11:BG11,BI11:BN11,BP11:BU11,BW11:CB11,CD11:CF11,CH11:CJ11,CL11:CQ11,CS11:CX11,CZ11:DE11,DG11:DL11))/2)/$N11)*2,-2)/2))</f>
        <v>0</v>
      </c>
      <c r="GO11" s="76">
        <f t="shared" ref="GO11:GT29" si="28">IF(AND(INT($AC11+1)&gt;=GO$8,GO$8&gt;=INT($AB11+1)),"n",0)</f>
        <v>0</v>
      </c>
      <c r="GP11" s="77">
        <f t="shared" si="28"/>
        <v>0</v>
      </c>
      <c r="GQ11" s="76">
        <f t="shared" si="28"/>
        <v>0</v>
      </c>
      <c r="GR11" s="77">
        <f t="shared" si="28"/>
        <v>0</v>
      </c>
      <c r="GS11" s="76">
        <f t="shared" si="28"/>
        <v>0</v>
      </c>
      <c r="GT11" s="78">
        <f t="shared" si="28"/>
        <v>0</v>
      </c>
      <c r="GU11" s="75">
        <f>IF($N11=0,0,MAX(0,ROUNDUP(($AE11-($Z11*(144-COUNT(DN11:DS11,DU11:DW11,DY11:EA11,EC11:EH11,EJ11:EO11,EQ11:EV11,EX11:FC11,FE11:FJ11,FL11:FN11,FP11:FR11,FT11:FY11,GA11:GF11,GH11:GM11,AF11:AK11,AM11:AO11,AQ11:AS11,AU11:AZ11,BB11:BG11,BI11:BN11,BP11:BU11,BW11:CB11,CD11:CF11,CH11:CJ11,CL11:CQ11,CS11:CX11,CZ11:DE11,DG11:DL11,GO11:GT11))/2)/$N11)*2,-2)/2))</f>
        <v>0</v>
      </c>
      <c r="GV11" s="76">
        <f t="shared" ref="GV11:HA29" si="29">IF(AND(INT($AC11+1)&gt;=GV$8,GV$8&gt;=INT($AB11+1)),"n",0)</f>
        <v>0</v>
      </c>
      <c r="GW11" s="77">
        <f t="shared" si="29"/>
        <v>0</v>
      </c>
      <c r="GX11" s="76">
        <f t="shared" si="29"/>
        <v>0</v>
      </c>
      <c r="GY11" s="77">
        <f t="shared" si="29"/>
        <v>0</v>
      </c>
      <c r="GZ11" s="76">
        <f t="shared" si="29"/>
        <v>0</v>
      </c>
      <c r="HA11" s="78">
        <f t="shared" si="29"/>
        <v>0</v>
      </c>
    </row>
    <row r="12" spans="1:209" s="26" customFormat="1" ht="20.25" thickBot="1" x14ac:dyDescent="0.3">
      <c r="A12" s="83"/>
      <c r="B12" s="84"/>
      <c r="C12" s="84"/>
      <c r="D12" s="84"/>
      <c r="E12" s="85" t="str">
        <f>IFERROR(VLOOKUP(A11,[2]BDD!$D$3:$U$625,18,0),"")</f>
        <v/>
      </c>
      <c r="F12" s="86"/>
      <c r="G12" s="87"/>
      <c r="H12" s="88"/>
      <c r="I12" s="89"/>
      <c r="J12" s="90"/>
      <c r="K12" s="91"/>
      <c r="L12" s="89"/>
      <c r="M12" s="89"/>
      <c r="N12" s="92"/>
      <c r="O12" s="92"/>
      <c r="P12" s="93"/>
      <c r="Q12" s="94"/>
      <c r="R12" s="94"/>
      <c r="S12" s="92"/>
      <c r="T12" s="92"/>
      <c r="U12" s="95"/>
      <c r="V12" s="96"/>
      <c r="W12" s="68" t="str">
        <f t="shared" si="0"/>
        <v/>
      </c>
      <c r="X12" s="97">
        <f>Q12</f>
        <v>0</v>
      </c>
      <c r="Y12" s="98">
        <f t="shared" ref="Y12:Y21" si="30">AE12*N12</f>
        <v>0</v>
      </c>
      <c r="Z12" s="99">
        <f t="shared" ref="Z12:Z30" si="31">S12*U12*$Y$8</f>
        <v>0</v>
      </c>
      <c r="AA12" s="99"/>
      <c r="AB12" s="100"/>
      <c r="AC12" s="101"/>
      <c r="AD12" s="102" t="s">
        <v>36</v>
      </c>
      <c r="AE12" s="103"/>
      <c r="AF12" s="104"/>
      <c r="AG12" s="105"/>
      <c r="AH12" s="104"/>
      <c r="AI12" s="105"/>
      <c r="AJ12" s="104"/>
      <c r="AK12" s="106"/>
      <c r="AL12" s="107"/>
      <c r="AM12" s="108"/>
      <c r="AN12" s="109"/>
      <c r="AO12" s="110"/>
      <c r="AP12" s="107"/>
      <c r="AQ12" s="108"/>
      <c r="AR12" s="109"/>
      <c r="AS12" s="110"/>
      <c r="AT12" s="103"/>
      <c r="AU12" s="104"/>
      <c r="AV12" s="105"/>
      <c r="AW12" s="104"/>
      <c r="AX12" s="105"/>
      <c r="AY12" s="104"/>
      <c r="AZ12" s="106"/>
      <c r="BA12" s="103"/>
      <c r="BB12" s="104"/>
      <c r="BC12" s="105"/>
      <c r="BD12" s="104"/>
      <c r="BE12" s="105"/>
      <c r="BF12" s="104"/>
      <c r="BG12" s="106"/>
      <c r="BH12" s="103"/>
      <c r="BI12" s="104"/>
      <c r="BJ12" s="105"/>
      <c r="BK12" s="104"/>
      <c r="BL12" s="105"/>
      <c r="BM12" s="104"/>
      <c r="BN12" s="106"/>
      <c r="BO12" s="103"/>
      <c r="BP12" s="104"/>
      <c r="BQ12" s="105"/>
      <c r="BR12" s="104"/>
      <c r="BS12" s="105"/>
      <c r="BT12" s="104"/>
      <c r="BU12" s="106"/>
      <c r="BV12" s="103"/>
      <c r="BW12" s="104"/>
      <c r="BX12" s="105"/>
      <c r="BY12" s="104"/>
      <c r="BZ12" s="105"/>
      <c r="CA12" s="104"/>
      <c r="CB12" s="106"/>
      <c r="CC12" s="107"/>
      <c r="CD12" s="108"/>
      <c r="CE12" s="109"/>
      <c r="CF12" s="110"/>
      <c r="CG12" s="107"/>
      <c r="CH12" s="108"/>
      <c r="CI12" s="109"/>
      <c r="CJ12" s="110"/>
      <c r="CK12" s="103"/>
      <c r="CL12" s="104"/>
      <c r="CM12" s="105"/>
      <c r="CN12" s="104"/>
      <c r="CO12" s="105"/>
      <c r="CP12" s="104"/>
      <c r="CQ12" s="106"/>
      <c r="CR12" s="103"/>
      <c r="CS12" s="104"/>
      <c r="CT12" s="105"/>
      <c r="CU12" s="104"/>
      <c r="CV12" s="105"/>
      <c r="CW12" s="104"/>
      <c r="CX12" s="106"/>
      <c r="CY12" s="103"/>
      <c r="CZ12" s="104"/>
      <c r="DA12" s="105"/>
      <c r="DB12" s="104"/>
      <c r="DC12" s="105"/>
      <c r="DD12" s="104"/>
      <c r="DE12" s="106"/>
      <c r="DF12" s="103"/>
      <c r="DG12" s="104"/>
      <c r="DH12" s="105"/>
      <c r="DI12" s="104"/>
      <c r="DJ12" s="105"/>
      <c r="DK12" s="104"/>
      <c r="DL12" s="106"/>
      <c r="DM12" s="103"/>
      <c r="DN12" s="104"/>
      <c r="DO12" s="105"/>
      <c r="DP12" s="104"/>
      <c r="DQ12" s="105"/>
      <c r="DR12" s="104"/>
      <c r="DS12" s="106"/>
      <c r="DT12" s="107"/>
      <c r="DU12" s="108"/>
      <c r="DV12" s="109"/>
      <c r="DW12" s="110"/>
      <c r="DX12" s="107"/>
      <c r="DY12" s="108"/>
      <c r="DZ12" s="109"/>
      <c r="EA12" s="110"/>
      <c r="EB12" s="103"/>
      <c r="EC12" s="104"/>
      <c r="ED12" s="105"/>
      <c r="EE12" s="104"/>
      <c r="EF12" s="105"/>
      <c r="EG12" s="104"/>
      <c r="EH12" s="106"/>
      <c r="EI12" s="103"/>
      <c r="EJ12" s="104"/>
      <c r="EK12" s="105"/>
      <c r="EL12" s="104"/>
      <c r="EM12" s="105"/>
      <c r="EN12" s="104"/>
      <c r="EO12" s="106"/>
      <c r="EP12" s="103"/>
      <c r="EQ12" s="104"/>
      <c r="ER12" s="105"/>
      <c r="ES12" s="104"/>
      <c r="ET12" s="105"/>
      <c r="EU12" s="104"/>
      <c r="EV12" s="106"/>
      <c r="EW12" s="103"/>
      <c r="EX12" s="104"/>
      <c r="EY12" s="105"/>
      <c r="EZ12" s="104"/>
      <c r="FA12" s="105"/>
      <c r="FB12" s="104"/>
      <c r="FC12" s="106"/>
      <c r="FD12" s="103"/>
      <c r="FE12" s="104"/>
      <c r="FF12" s="105"/>
      <c r="FG12" s="104"/>
      <c r="FH12" s="105"/>
      <c r="FI12" s="104"/>
      <c r="FJ12" s="106"/>
      <c r="FK12" s="107"/>
      <c r="FL12" s="108"/>
      <c r="FM12" s="109"/>
      <c r="FN12" s="110"/>
      <c r="FO12" s="107"/>
      <c r="FP12" s="108"/>
      <c r="FQ12" s="109"/>
      <c r="FR12" s="110"/>
      <c r="FS12" s="103"/>
      <c r="FT12" s="104"/>
      <c r="FU12" s="105"/>
      <c r="FV12" s="104"/>
      <c r="FW12" s="105"/>
      <c r="FX12" s="104"/>
      <c r="FY12" s="106"/>
      <c r="FZ12" s="103"/>
      <c r="GA12" s="104"/>
      <c r="GB12" s="105"/>
      <c r="GC12" s="104"/>
      <c r="GD12" s="105"/>
      <c r="GE12" s="104"/>
      <c r="GF12" s="106"/>
      <c r="GG12" s="103"/>
      <c r="GH12" s="104"/>
      <c r="GI12" s="105"/>
      <c r="GJ12" s="104"/>
      <c r="GK12" s="105"/>
      <c r="GL12" s="104"/>
      <c r="GM12" s="106"/>
      <c r="GN12" s="103"/>
      <c r="GO12" s="104"/>
      <c r="GP12" s="105"/>
      <c r="GQ12" s="104"/>
      <c r="GR12" s="105"/>
      <c r="GS12" s="104"/>
      <c r="GT12" s="106"/>
      <c r="GU12" s="103"/>
      <c r="GV12" s="104"/>
      <c r="GW12" s="105"/>
      <c r="GX12" s="104"/>
      <c r="GY12" s="105"/>
      <c r="GZ12" s="104"/>
      <c r="HA12" s="106"/>
    </row>
    <row r="13" spans="1:209" s="26" customFormat="1" ht="15.75" x14ac:dyDescent="0.25">
      <c r="A13" s="111"/>
      <c r="B13" s="55"/>
      <c r="C13" s="55"/>
      <c r="D13" s="55"/>
      <c r="E13" s="112" t="str">
        <f>IFERROR(VLOOKUP(A12,[2]BDD!$D$3:$U$625,18,0),"")</f>
        <v/>
      </c>
      <c r="F13" s="57" t="s">
        <v>38</v>
      </c>
      <c r="G13" s="113"/>
      <c r="H13" s="114"/>
      <c r="I13" s="259">
        <v>36</v>
      </c>
      <c r="J13" s="61"/>
      <c r="K13" s="62"/>
      <c r="L13" s="60"/>
      <c r="M13" s="60"/>
      <c r="N13" s="63">
        <v>16</v>
      </c>
      <c r="O13" s="63"/>
      <c r="P13" s="115"/>
      <c r="Q13" s="65"/>
      <c r="R13" s="253">
        <v>2500</v>
      </c>
      <c r="S13" s="63">
        <v>50</v>
      </c>
      <c r="T13" s="63"/>
      <c r="U13" s="66">
        <v>50</v>
      </c>
      <c r="V13" s="116"/>
      <c r="W13" s="68" t="str">
        <f>IF(G13&gt;0,1,"")</f>
        <v/>
      </c>
      <c r="X13" s="97">
        <f>IF(Q14=0,R13,Q13)</f>
        <v>2500</v>
      </c>
      <c r="Y13" s="70">
        <f>AE13*N13</f>
        <v>40000</v>
      </c>
      <c r="Z13" s="71">
        <f>S13*U13*$Y$8</f>
        <v>2500</v>
      </c>
      <c r="AA13" s="71">
        <f>IF(Z13=0,0,ROUND(Y13/Z13*2,0)/2)</f>
        <v>16</v>
      </c>
      <c r="AB13" s="72">
        <f>IF(AE13=0,0,AC11)</f>
        <v>7.35</v>
      </c>
      <c r="AC13" s="73">
        <f>Y13/Z13*2+AB13</f>
        <v>39.35</v>
      </c>
      <c r="AD13" s="74" t="s">
        <v>36</v>
      </c>
      <c r="AE13" s="256">
        <f>IF(N13=0,0,R13)</f>
        <v>2500</v>
      </c>
      <c r="AF13" s="76">
        <f>IF(Y13=0,0,IF(AND(INT($AC13+1)&gt;=AF$8,AF$8&gt;=INT($AB13+1)),"n",0))</f>
        <v>0</v>
      </c>
      <c r="AG13" s="77">
        <f>IF(Z13=0,0,IF(AND(INT($AC13+1)&gt;=AG$8,AG$8&gt;=INT($AB13+1)),"n",0))</f>
        <v>0</v>
      </c>
      <c r="AH13" s="76">
        <f t="shared" si="1"/>
        <v>0</v>
      </c>
      <c r="AI13" s="77">
        <f t="shared" si="1"/>
        <v>0</v>
      </c>
      <c r="AJ13" s="76">
        <f t="shared" si="1"/>
        <v>0</v>
      </c>
      <c r="AK13" s="78">
        <f t="shared" si="1"/>
        <v>0</v>
      </c>
      <c r="AL13" s="79">
        <f>IF($N13=0,0,MAX(0,ROUNDUP(($AE13-($Z13*(6-COUNT(AF13:AK13))/2)/$N13)*2,-2)/2))</f>
        <v>2500</v>
      </c>
      <c r="AM13" s="80">
        <f t="shared" si="2"/>
        <v>0</v>
      </c>
      <c r="AN13" s="81">
        <f t="shared" si="2"/>
        <v>0</v>
      </c>
      <c r="AO13" s="82">
        <f t="shared" si="2"/>
        <v>0</v>
      </c>
      <c r="AP13" s="79">
        <f>IF($N13=0,0,MAX(0,ROUNDUP(($AE13-($Z13*(9-COUNT(AF13:AK13,AM13:AO13))/2)/$N13)*2,-2)/2))</f>
        <v>2500</v>
      </c>
      <c r="AQ13" s="80">
        <f t="shared" si="3"/>
        <v>0</v>
      </c>
      <c r="AR13" s="81">
        <f t="shared" si="3"/>
        <v>0</v>
      </c>
      <c r="AS13" s="82">
        <f t="shared" si="3"/>
        <v>0</v>
      </c>
      <c r="AT13" s="256">
        <f>IF($N13=0,0,MAX(0,ROUNDUP(($AE13-($Z13*(12-COUNT(AF13:AK13,AM13:AO13,AQ13:AS13))/2)/$N13)*2,-2)/2))</f>
        <v>2500</v>
      </c>
      <c r="AU13" s="76">
        <f t="shared" si="4"/>
        <v>0</v>
      </c>
      <c r="AV13" s="77" t="str">
        <f t="shared" si="4"/>
        <v>n</v>
      </c>
      <c r="AW13" s="76" t="str">
        <f t="shared" si="4"/>
        <v>n</v>
      </c>
      <c r="AX13" s="77" t="str">
        <f t="shared" si="4"/>
        <v>n</v>
      </c>
      <c r="AY13" s="76" t="str">
        <f t="shared" si="4"/>
        <v>n</v>
      </c>
      <c r="AZ13" s="78" t="str">
        <f t="shared" si="4"/>
        <v>n</v>
      </c>
      <c r="BA13" s="256">
        <f>IF($N13=0,0,MAX(0,ROUNDUP(($AE13-($Z13*(18-COUNT(AF13:AK13,AM13:AO13,AQ13:AS13,AU13:AZ13))/2)/$N13)*2,-2)/2))</f>
        <v>2150</v>
      </c>
      <c r="BB13" s="76" t="str">
        <f t="shared" si="5"/>
        <v>n</v>
      </c>
      <c r="BC13" s="77" t="str">
        <f t="shared" si="5"/>
        <v>n</v>
      </c>
      <c r="BD13" s="76" t="str">
        <f t="shared" si="5"/>
        <v>n</v>
      </c>
      <c r="BE13" s="77" t="str">
        <f t="shared" si="5"/>
        <v>n</v>
      </c>
      <c r="BF13" s="76" t="str">
        <f t="shared" si="5"/>
        <v>n</v>
      </c>
      <c r="BG13" s="78" t="str">
        <f t="shared" si="5"/>
        <v>n</v>
      </c>
      <c r="BH13" s="75">
        <f>IF($N13=0,0,MAX(0,ROUNDUP(($AE13-($Z13*(24-COUNT(AF13:AK13,AM13:AO13,AQ13:AS13,AU13:AZ13,BB13:BG13))/2)/$N13)*2,-2)/2))</f>
        <v>1650</v>
      </c>
      <c r="BI13" s="76" t="str">
        <f t="shared" si="6"/>
        <v>n</v>
      </c>
      <c r="BJ13" s="77" t="str">
        <f t="shared" si="6"/>
        <v>n</v>
      </c>
      <c r="BK13" s="76" t="str">
        <f t="shared" si="6"/>
        <v>n</v>
      </c>
      <c r="BL13" s="77" t="str">
        <f t="shared" si="6"/>
        <v>n</v>
      </c>
      <c r="BM13" s="76" t="str">
        <f t="shared" si="6"/>
        <v>n</v>
      </c>
      <c r="BN13" s="78" t="str">
        <f t="shared" si="6"/>
        <v>n</v>
      </c>
      <c r="BO13" s="75">
        <f>IF($N13=0,0,MAX(0,ROUNDUP(($AE13-($Z13*(30-COUNT(AF13:AK13,AM13:AO13,AQ13:AS13,AU13:AZ13,BB13:BG13,BI13:BN13))/2)/$N13)*2,-2)/2))</f>
        <v>1200</v>
      </c>
      <c r="BP13" s="76" t="str">
        <f t="shared" si="7"/>
        <v>n</v>
      </c>
      <c r="BQ13" s="77" t="str">
        <f t="shared" si="7"/>
        <v>n</v>
      </c>
      <c r="BR13" s="76" t="str">
        <f t="shared" si="7"/>
        <v>n</v>
      </c>
      <c r="BS13" s="77" t="str">
        <f t="shared" si="7"/>
        <v>n</v>
      </c>
      <c r="BT13" s="76" t="str">
        <f t="shared" si="7"/>
        <v>n</v>
      </c>
      <c r="BU13" s="78" t="str">
        <f t="shared" si="7"/>
        <v>n</v>
      </c>
      <c r="BV13" s="75">
        <f>IF($N13=0,0,MAX(0,ROUNDUP(($AE13-($Z13*(36-COUNT(AF13:AK13,AM13:AO13,AQ13:AS13,AU13:AZ13,BB13:BG13,BI13:BN13,BP13:BU13))/2)/$N13)*2,-2)/2))</f>
        <v>750</v>
      </c>
      <c r="BW13" s="76" t="str">
        <f t="shared" si="8"/>
        <v>n</v>
      </c>
      <c r="BX13" s="77" t="str">
        <f t="shared" si="8"/>
        <v>n</v>
      </c>
      <c r="BY13" s="76" t="str">
        <f t="shared" si="8"/>
        <v>n</v>
      </c>
      <c r="BZ13" s="77" t="str">
        <f t="shared" si="8"/>
        <v>n</v>
      </c>
      <c r="CA13" s="76" t="str">
        <f t="shared" si="8"/>
        <v>n</v>
      </c>
      <c r="CB13" s="78" t="str">
        <f t="shared" si="8"/>
        <v>n</v>
      </c>
      <c r="CC13" s="79">
        <f>IF($N13=0,0,MAX(0,ROUNDUP(($AE13-($Z13*(42-COUNT(AF13:AK13,AM13:AO13,AQ13:AS13,AU13:AZ13,BB13:BG13,BI13:BN13,BP13:BU13,BW13:CB13))/2)/$N13)*2,-2)/2))</f>
        <v>250</v>
      </c>
      <c r="CD13" s="80">
        <f t="shared" si="9"/>
        <v>0</v>
      </c>
      <c r="CE13" s="81">
        <f t="shared" si="9"/>
        <v>0</v>
      </c>
      <c r="CF13" s="82">
        <f t="shared" si="9"/>
        <v>0</v>
      </c>
      <c r="CG13" s="79">
        <f>IF($N13=0,0,MAX(0,ROUNDUP(($AE13-($Z13*(45-COUNT(AF13:AK13,AM13:AO13,AQ13:AS13,AU13:AZ13,BB13:BG13,BI13:BN13,BP13:BU13,BW13:CB13,CD13:CF13))/2)/$N13)*2,-2)/2))</f>
        <v>250</v>
      </c>
      <c r="CH13" s="80">
        <f t="shared" si="10"/>
        <v>0</v>
      </c>
      <c r="CI13" s="81">
        <f t="shared" si="10"/>
        <v>0</v>
      </c>
      <c r="CJ13" s="82">
        <f t="shared" si="10"/>
        <v>0</v>
      </c>
      <c r="CK13" s="75">
        <f>IF($N13=0,0,MAX(0,ROUNDUP(($AE13-($Z13*(48-COUNT(AF13:AK13,AM13:AO13,AQ13:AS13,AU13:AZ13,BB13:BG13,BI13:BN13,BP13:BU13,BW13:CB13,CD13:CF13,CH13:CJ13))/2)/$N13)*2,-2)/2))</f>
        <v>250</v>
      </c>
      <c r="CL13" s="76" t="str">
        <f t="shared" si="11"/>
        <v>n</v>
      </c>
      <c r="CM13" s="77" t="str">
        <f t="shared" si="11"/>
        <v>n</v>
      </c>
      <c r="CN13" s="76" t="str">
        <f t="shared" si="11"/>
        <v>n</v>
      </c>
      <c r="CO13" s="77" t="str">
        <f t="shared" si="11"/>
        <v>n</v>
      </c>
      <c r="CP13" s="76">
        <f t="shared" si="11"/>
        <v>0</v>
      </c>
      <c r="CQ13" s="78">
        <f t="shared" si="11"/>
        <v>0</v>
      </c>
      <c r="CR13" s="75">
        <f>IF($N13=0,0,MAX(0,ROUNDUP(($AE13-($Z13*(54-COUNT(AF13:AK13,AM13:AO13,AQ13:AS13,AU13:AZ13,BB13:BG13,BI13:BN13,BP13:BU13,BW13:CB13,CD13:CF13,CH13:CJ13,CL13:CQ13))/2)/$N13)*2,-2)/2))</f>
        <v>0</v>
      </c>
      <c r="CS13" s="76">
        <f t="shared" si="12"/>
        <v>0</v>
      </c>
      <c r="CT13" s="77">
        <f t="shared" si="12"/>
        <v>0</v>
      </c>
      <c r="CU13" s="76">
        <f t="shared" si="12"/>
        <v>0</v>
      </c>
      <c r="CV13" s="77">
        <f t="shared" si="12"/>
        <v>0</v>
      </c>
      <c r="CW13" s="76">
        <f t="shared" si="12"/>
        <v>0</v>
      </c>
      <c r="CX13" s="78">
        <f t="shared" si="12"/>
        <v>0</v>
      </c>
      <c r="CY13" s="75">
        <f>IF($N13=0,0,MAX(0,ROUNDUP(($AE13-($Z13*(60-COUNT(AF13:AK13,AM13:AO13,AQ13:AS13,AU13:AZ13,BB13:BG13,BI13:BN13,BP13:BU13,BW13:CB13,CD13:CF13,CH13:CJ13,CL13:CQ13,CS13:CX13))/2)/$N13)*2,-2)/2))</f>
        <v>0</v>
      </c>
      <c r="CZ13" s="76">
        <f t="shared" si="13"/>
        <v>0</v>
      </c>
      <c r="DA13" s="77">
        <f t="shared" si="13"/>
        <v>0</v>
      </c>
      <c r="DB13" s="76">
        <f t="shared" si="13"/>
        <v>0</v>
      </c>
      <c r="DC13" s="77">
        <f t="shared" si="13"/>
        <v>0</v>
      </c>
      <c r="DD13" s="76">
        <f t="shared" si="13"/>
        <v>0</v>
      </c>
      <c r="DE13" s="78">
        <f t="shared" si="13"/>
        <v>0</v>
      </c>
      <c r="DF13" s="75">
        <f>IF($N13=0,0,MAX(0,ROUNDUP(($AE13-($Z13*(66-COUNT(AF13:AK13,AM13:AO13,AQ13:AS13,AU13:AZ13,BB13:BG13,BI13:BN13,BP13:BU13,BW13:CB13,CD13:CF13,CH13:CJ13,CL13:CQ13,CS13:CX13,CZ13:DE13))/2)/$N13)*2,-2)/2))</f>
        <v>0</v>
      </c>
      <c r="DG13" s="76">
        <f t="shared" si="14"/>
        <v>0</v>
      </c>
      <c r="DH13" s="77">
        <f t="shared" si="14"/>
        <v>0</v>
      </c>
      <c r="DI13" s="76">
        <f t="shared" si="14"/>
        <v>0</v>
      </c>
      <c r="DJ13" s="77">
        <f t="shared" si="14"/>
        <v>0</v>
      </c>
      <c r="DK13" s="76">
        <f t="shared" si="14"/>
        <v>0</v>
      </c>
      <c r="DL13" s="78">
        <f t="shared" si="14"/>
        <v>0</v>
      </c>
      <c r="DM13" s="75">
        <f>IF($N13=0,0,MAX(0,ROUNDUP(($AE13-($Z13*(72-COUNT(AF13:AK13,AM13:AO13,AQ13:AS13,AU13:AZ13,BB13:BG13,BI13:BN13,BP13:BU13,BW13:CB13,CD13:CF13,CH13:CJ13,CL13:CQ13,CS13:CX13,CZ13:DE13,DG13:DL13))/2)/$N13)*2,-2)/2))</f>
        <v>0</v>
      </c>
      <c r="DN13" s="76">
        <f t="shared" si="15"/>
        <v>0</v>
      </c>
      <c r="DO13" s="77">
        <f t="shared" si="15"/>
        <v>0</v>
      </c>
      <c r="DP13" s="76">
        <f t="shared" si="15"/>
        <v>0</v>
      </c>
      <c r="DQ13" s="77">
        <f t="shared" si="15"/>
        <v>0</v>
      </c>
      <c r="DR13" s="76">
        <f t="shared" si="15"/>
        <v>0</v>
      </c>
      <c r="DS13" s="78">
        <f t="shared" si="15"/>
        <v>0</v>
      </c>
      <c r="DT13" s="79">
        <f>IF($N13=0,0,MAX(0,ROUNDUP(($AE13-($Z13*(78-COUNT(AF13:AK13,AM13:AO13,AQ13:AS13,AU13:AZ13,BB13:BG13,BI13:BN13,BP13:BU13,BW13:CB13,CD13:CF13,CH13:CJ13,CL13:CQ13,CS13:CX13,CZ13:DE13,DG13:DL13,DN13:DS13))/2)/$N13)*2,-2)/2))</f>
        <v>0</v>
      </c>
      <c r="DU13" s="80">
        <f t="shared" si="16"/>
        <v>0</v>
      </c>
      <c r="DV13" s="81">
        <f t="shared" si="16"/>
        <v>0</v>
      </c>
      <c r="DW13" s="82">
        <f t="shared" si="16"/>
        <v>0</v>
      </c>
      <c r="DX13" s="79">
        <f>IF($N13=0,0,MAX(0,ROUNDUP(($AE13-($Z13*(81-COUNT(BW13:CB13,CD13:CF13,CH13:CJ13,CL13:CQ13,CS13:CX13,CZ13:DE13,DG13:DL13,DN13:DS13,DU13:DW13,AF13:AK13,AM13:AO13,AQ13:AS13,AU13:AZ13,BB13:BG13,BI13:BN13,BP13:BU13))/2)/$N13)*2,-2)/2))</f>
        <v>0</v>
      </c>
      <c r="DY13" s="80">
        <f t="shared" si="17"/>
        <v>0</v>
      </c>
      <c r="DZ13" s="81">
        <f t="shared" si="17"/>
        <v>0</v>
      </c>
      <c r="EA13" s="82">
        <f t="shared" si="17"/>
        <v>0</v>
      </c>
      <c r="EB13" s="75">
        <f>IF($N13=0,0,MAX(0,ROUNDUP(($AE13-($Z13*(84-COUNT(BW13:CB13,CD13:CF13,CH13:CJ13,CL13:CQ13,CS13:CX13,CZ13:DE13,DG13:DL13,DN13:DS13,DU13:DW13,DY13:EA13,AF13:AK13,AM13:AO13,AQ13:AS13,AU13:AZ13,BB13:BG13,BI13:BN13,BP13:BU13))/2)/$N13)*2,-2)/2))</f>
        <v>0</v>
      </c>
      <c r="EC13" s="76">
        <f t="shared" si="18"/>
        <v>0</v>
      </c>
      <c r="ED13" s="77">
        <f t="shared" si="18"/>
        <v>0</v>
      </c>
      <c r="EE13" s="76">
        <f t="shared" si="18"/>
        <v>0</v>
      </c>
      <c r="EF13" s="77">
        <f t="shared" si="18"/>
        <v>0</v>
      </c>
      <c r="EG13" s="76">
        <f t="shared" si="18"/>
        <v>0</v>
      </c>
      <c r="EH13" s="78">
        <f t="shared" si="18"/>
        <v>0</v>
      </c>
      <c r="EI13" s="75">
        <f>IF($N13=0,0,MAX(0,ROUNDUP(($AE13-($Z13*(90-COUNT(BW13:CB13,CD13:CF13,CH13:CJ13,CL13:CQ13,CS13:CX13,CZ13:DE13,DG13:DL13,DN13:DS13,DU13:DW13,DY13:EA13,EC13:EH13,AF13:AK13,AM13:AO13,AQ13:AS13,AU13:AZ13,BB13:BG13,BI13:BN13,BP13:BU13))/2)/$N13)*2,-2)/2))</f>
        <v>0</v>
      </c>
      <c r="EJ13" s="76">
        <f t="shared" si="19"/>
        <v>0</v>
      </c>
      <c r="EK13" s="77">
        <f t="shared" si="19"/>
        <v>0</v>
      </c>
      <c r="EL13" s="76">
        <f t="shared" si="19"/>
        <v>0</v>
      </c>
      <c r="EM13" s="77">
        <f t="shared" si="19"/>
        <v>0</v>
      </c>
      <c r="EN13" s="76">
        <f t="shared" si="19"/>
        <v>0</v>
      </c>
      <c r="EO13" s="78">
        <f t="shared" si="19"/>
        <v>0</v>
      </c>
      <c r="EP13" s="75">
        <f>IF($N13=0,0,MAX(0,ROUNDUP(($AE13-($Z13*(96-COUNT(BW13:CB13,CD13:CF13,CH13:CJ13,CL13:CQ13,CS13:CX13,CZ13:DE13,DG13:DL13,DN13:DS13,DU13:DW13,DY13:EA13,EC13:EH13,EJ13:EO13,BP13:BU13,BI13:BN13,AF13:AK13,AM13:AO13,AQ13:AS13,AU13:AZ13,BB13:BG13))/2)/$N13)*2,-2)/2))</f>
        <v>0</v>
      </c>
      <c r="EQ13" s="76">
        <f t="shared" si="20"/>
        <v>0</v>
      </c>
      <c r="ER13" s="77">
        <f t="shared" si="20"/>
        <v>0</v>
      </c>
      <c r="ES13" s="76">
        <f t="shared" si="20"/>
        <v>0</v>
      </c>
      <c r="ET13" s="77">
        <f t="shared" si="20"/>
        <v>0</v>
      </c>
      <c r="EU13" s="76">
        <f t="shared" si="20"/>
        <v>0</v>
      </c>
      <c r="EV13" s="78">
        <f t="shared" si="20"/>
        <v>0</v>
      </c>
      <c r="EW13" s="75">
        <f>IF($N13=0,0,MAX(0,ROUNDUP(($AE13-($Z13*(102-COUNT(BW13:CB13,CD13:CF13,CH13:CJ13,CL13:CQ13,CS13:CX13,CZ13:DE13,DG13:DL13,DN13:DS13,DU13:DW13,DY13:EA13,EC13:EH13,EJ13:EO13,EQ13:EV13,AF13:AK13,AM13:AO13,AQ13:AS13,AU13:AZ13,BB13:BG13,BI13:BN13,BP13:BU13))/2)/$N13)*2,-2)/2))</f>
        <v>0</v>
      </c>
      <c r="EX13" s="76">
        <f t="shared" si="21"/>
        <v>0</v>
      </c>
      <c r="EY13" s="77">
        <f t="shared" si="21"/>
        <v>0</v>
      </c>
      <c r="EZ13" s="76">
        <f t="shared" si="21"/>
        <v>0</v>
      </c>
      <c r="FA13" s="77">
        <f t="shared" si="21"/>
        <v>0</v>
      </c>
      <c r="FB13" s="76">
        <f t="shared" si="21"/>
        <v>0</v>
      </c>
      <c r="FC13" s="78">
        <f t="shared" si="21"/>
        <v>0</v>
      </c>
      <c r="FD13" s="75">
        <f>IF($N13=0,0,MAX(0,ROUNDUP(($AE13-($Z13*(108-COUNT(BW13:CB13,CD13:CF13,CH13:CJ13,CL13:CQ13,CS13:CX13,CZ13:DE13,DG13:DL13,DN13:DS13,DU13:DW13,DY13:EA13,EC13:EH13,EJ13:EO13,EQ13:EV13,AF13:AK13,AM13:AO13,AQ13:AS13,AU13:AZ13,BB13:BG13,BI13:BN13,BP13:BU13,EX13:FC13))/2)/$N13)*2,-2)/2))</f>
        <v>0</v>
      </c>
      <c r="FE13" s="76">
        <f t="shared" si="22"/>
        <v>0</v>
      </c>
      <c r="FF13" s="77">
        <f t="shared" si="22"/>
        <v>0</v>
      </c>
      <c r="FG13" s="76">
        <f t="shared" si="22"/>
        <v>0</v>
      </c>
      <c r="FH13" s="77">
        <f t="shared" si="22"/>
        <v>0</v>
      </c>
      <c r="FI13" s="76">
        <f t="shared" si="22"/>
        <v>0</v>
      </c>
      <c r="FJ13" s="78">
        <f t="shared" si="22"/>
        <v>0</v>
      </c>
      <c r="FK13" s="79">
        <f>IF($N13=0,0,MAX(0,ROUNDUP(($AE13-($Z13*(114-COUNT(AF13:AK13,AM13:AO13,AQ13:AS13,AU13:AZ13,BB13:BG13,BI13:BN13,BP13:BU13,BW13:CB13,CD13:CF13,CH13:CJ13,CL13:CQ13,CS13:CX13,CZ13:DE13,DG13:DL13,DN13:DS13,DU13:DW13,DY13:EA13,EC13:EH13,EJ13:EO13,EQ13:EV13,EX13:FC13,FE13:FJ13))/2)/$N13)*2,-2)/2))</f>
        <v>0</v>
      </c>
      <c r="FL13" s="80">
        <f t="shared" si="23"/>
        <v>0</v>
      </c>
      <c r="FM13" s="81">
        <f t="shared" si="23"/>
        <v>0</v>
      </c>
      <c r="FN13" s="82">
        <f t="shared" si="23"/>
        <v>0</v>
      </c>
      <c r="FO13" s="79">
        <f>IF($N13=0,0,MAX(0,ROUNDUP(($AE13-($Z13*(117-COUNT(DN13:DS13,DU13:DW13,DY13:EA13,EC13:EH13,EJ13:EO13,EQ13:EV13,EX13:FC13,FE13:FJ13,FL13:FN13,AF13:AK13,AM13:AO13,AQ13:AS13,AU13:AZ13,BB13:BG13,BI13:BN13,BP13:BU13,BW13:CB13,CD13:CF13,CH13:CJ13,CL13:CQ13,CS13:CX13,CZ13:DE13,DG13:DL13))/2)/$N13)*2,-2)/2))</f>
        <v>0</v>
      </c>
      <c r="FP13" s="80">
        <f t="shared" si="24"/>
        <v>0</v>
      </c>
      <c r="FQ13" s="81">
        <f t="shared" si="24"/>
        <v>0</v>
      </c>
      <c r="FR13" s="82">
        <f t="shared" si="24"/>
        <v>0</v>
      </c>
      <c r="FS13" s="75">
        <f>IF($N13=0,0,MAX(0,ROUNDUP(($AE13-($Z13*(120-COUNT(DN13:DS13,DU13:DW13,DY13:EA13,EC13:EH13,EJ13:EO13,EQ13:EV13,EX13:FC13,FE13:FJ13,FL13:FN13,FP13:FR13,AF13:AK13,AM13:AO13,AQ13:AS13,AU13:AZ13,BB13:BG13,BI13:BN13,BP13:BU13,BW13:CB13,CD13:CF13,CH13:CJ13,CL13:CQ13,CS13:CX13,CZ13:DE13,DG13:DL13))/2)/$N13)*2,-2)/2))</f>
        <v>0</v>
      </c>
      <c r="FT13" s="76">
        <f t="shared" si="25"/>
        <v>0</v>
      </c>
      <c r="FU13" s="77">
        <f t="shared" si="25"/>
        <v>0</v>
      </c>
      <c r="FV13" s="76">
        <f t="shared" si="25"/>
        <v>0</v>
      </c>
      <c r="FW13" s="77">
        <f t="shared" si="25"/>
        <v>0</v>
      </c>
      <c r="FX13" s="76">
        <f t="shared" si="25"/>
        <v>0</v>
      </c>
      <c r="FY13" s="78">
        <f t="shared" si="25"/>
        <v>0</v>
      </c>
      <c r="FZ13" s="75">
        <f>IF($N13=0,0,MAX(0,ROUNDUP(($AE13-($Z13*(126-COUNT(DN13:DS13,DU13:DW13,DY13:EA13,EC13:EH13,EJ13:EO13,EQ13:EV13,EX13:FC13,FE13:FJ13,FL13:FN13,FP13:FR13,FT13:FY13,AF13:AK13,AM13:AO13,AQ13:AS13,AU13:AZ13,BB13:BG13,BI13:BN13,BP13:BU13,BW13:CB13,CD13:CF13,CH13:CJ13,CL13:CQ13,CS13:CX13,CZ13:DE13,DG13:DL13))/2)/$N13)*2,-2)/2))</f>
        <v>0</v>
      </c>
      <c r="GA13" s="76">
        <f t="shared" si="26"/>
        <v>0</v>
      </c>
      <c r="GB13" s="77">
        <f t="shared" si="26"/>
        <v>0</v>
      </c>
      <c r="GC13" s="76">
        <f t="shared" si="26"/>
        <v>0</v>
      </c>
      <c r="GD13" s="77">
        <f t="shared" si="26"/>
        <v>0</v>
      </c>
      <c r="GE13" s="76">
        <f t="shared" si="26"/>
        <v>0</v>
      </c>
      <c r="GF13" s="78">
        <f t="shared" si="26"/>
        <v>0</v>
      </c>
      <c r="GG13" s="75">
        <f>IF($N13=0,0,MAX(0,ROUNDUP(($AE13-($Z13*(132-COUNT(DN13:DS13,DU13:DW13,DY13:EA13,EC13:EH13,EJ13:EO13,EQ13:EV13,EX13:FC13,FE13:FJ13,FL13:FN13,FP13:FR13,FT13:FY13,GA13:GF13,DG13:DL13,CZ13:DE13,AF13:AK13,AM13:AO13,AQ13:AS13,AU13:AZ13,BB13:BG13,BI13:BN13,BP13:BU13,BW13:CB13,CD13:CF13,CH13:CJ13,CL13:CQ13,CS13:CX13))/2)/$N13)*2,-2)/2))</f>
        <v>0</v>
      </c>
      <c r="GH13" s="76">
        <f t="shared" si="27"/>
        <v>0</v>
      </c>
      <c r="GI13" s="77">
        <f t="shared" si="27"/>
        <v>0</v>
      </c>
      <c r="GJ13" s="76">
        <f t="shared" si="27"/>
        <v>0</v>
      </c>
      <c r="GK13" s="77">
        <f t="shared" si="27"/>
        <v>0</v>
      </c>
      <c r="GL13" s="76">
        <f t="shared" si="27"/>
        <v>0</v>
      </c>
      <c r="GM13" s="78">
        <f t="shared" si="27"/>
        <v>0</v>
      </c>
      <c r="GN13" s="75">
        <f>IF($N13=0,0,MAX(0,ROUNDUP(($AE13-($Z13*(138-COUNT(DN13:DS13,DU13:DW13,DY13:EA13,EC13:EH13,EJ13:EO13,EQ13:EV13,EX13:FC13,FE13:FJ13,FL13:FN13,FP13:FR13,FT13:FY13,GA13:GF13,GH13:GM13,AF13:AK13,AM13:AO13,AQ13:AS13,AU13:AZ13,BB13:BG13,BI13:BN13,BP13:BU13,BW13:CB13,CD13:CF13,CH13:CJ13,CL13:CQ13,CS13:CX13,CZ13:DE13,DG13:DL13))/2)/$N13)*2,-2)/2))</f>
        <v>0</v>
      </c>
      <c r="GO13" s="76">
        <f t="shared" si="28"/>
        <v>0</v>
      </c>
      <c r="GP13" s="77">
        <f t="shared" si="28"/>
        <v>0</v>
      </c>
      <c r="GQ13" s="76">
        <f t="shared" si="28"/>
        <v>0</v>
      </c>
      <c r="GR13" s="77">
        <f t="shared" si="28"/>
        <v>0</v>
      </c>
      <c r="GS13" s="76">
        <f t="shared" si="28"/>
        <v>0</v>
      </c>
      <c r="GT13" s="78">
        <f t="shared" si="28"/>
        <v>0</v>
      </c>
      <c r="GU13" s="75">
        <f>IF($N13=0,0,MAX(0,ROUNDUP(($AE13-($Z13*(144-COUNT(DN13:DS13,DU13:DW13,DY13:EA13,EC13:EH13,EJ13:EO13,EQ13:EV13,EX13:FC13,FE13:FJ13,FL13:FN13,FP13:FR13,FT13:FY13,GA13:GF13,GH13:GM13,AF13:AK13,AM13:AO13,AQ13:AS13,AU13:AZ13,BB13:BG13,BI13:BN13,BP13:BU13,BW13:CB13,CD13:CF13,CH13:CJ13,CL13:CQ13,CS13:CX13,CZ13:DE13,DG13:DL13,GO13:GT13))/2)/$N13)*2,-2)/2))</f>
        <v>0</v>
      </c>
      <c r="GV13" s="76">
        <f t="shared" si="29"/>
        <v>0</v>
      </c>
      <c r="GW13" s="77">
        <f t="shared" si="29"/>
        <v>0</v>
      </c>
      <c r="GX13" s="76">
        <f t="shared" si="29"/>
        <v>0</v>
      </c>
      <c r="GY13" s="77">
        <f t="shared" si="29"/>
        <v>0</v>
      </c>
      <c r="GZ13" s="76">
        <f t="shared" si="29"/>
        <v>0</v>
      </c>
      <c r="HA13" s="78">
        <f t="shared" si="29"/>
        <v>0</v>
      </c>
    </row>
    <row r="14" spans="1:209" s="26" customFormat="1" ht="19.5" x14ac:dyDescent="0.25">
      <c r="A14" s="83"/>
      <c r="B14" s="84"/>
      <c r="C14" s="84"/>
      <c r="D14" s="84"/>
      <c r="E14" s="85" t="str">
        <f>IFERROR(VLOOKUP(A13,[2]BDD!$D$3:$U$625,18,0),"")</f>
        <v/>
      </c>
      <c r="F14" s="117"/>
      <c r="G14" s="118"/>
      <c r="H14" s="119"/>
      <c r="I14" s="89"/>
      <c r="J14" s="90"/>
      <c r="K14" s="91"/>
      <c r="L14" s="89"/>
      <c r="M14" s="89"/>
      <c r="N14" s="92"/>
      <c r="O14" s="92"/>
      <c r="P14" s="120"/>
      <c r="Q14" s="94"/>
      <c r="R14" s="94"/>
      <c r="S14" s="92"/>
      <c r="T14" s="92"/>
      <c r="U14" s="95"/>
      <c r="V14" s="121"/>
      <c r="W14" s="68" t="str">
        <f>IF(G14&gt;0,1,"")</f>
        <v/>
      </c>
      <c r="X14" s="97">
        <f>Q14</f>
        <v>0</v>
      </c>
      <c r="Y14" s="122">
        <f>AE14*N14</f>
        <v>0</v>
      </c>
      <c r="Z14" s="99">
        <f>S14*U14*$Y$8</f>
        <v>0</v>
      </c>
      <c r="AA14" s="99"/>
      <c r="AB14" s="100"/>
      <c r="AC14" s="101"/>
      <c r="AD14" s="102" t="s">
        <v>36</v>
      </c>
      <c r="AE14" s="103"/>
      <c r="AF14" s="104"/>
      <c r="AG14" s="105"/>
      <c r="AH14" s="104"/>
      <c r="AI14" s="105"/>
      <c r="AJ14" s="104"/>
      <c r="AK14" s="106"/>
      <c r="AL14" s="107"/>
      <c r="AM14" s="108"/>
      <c r="AN14" s="109"/>
      <c r="AO14" s="110"/>
      <c r="AP14" s="107"/>
      <c r="AQ14" s="108"/>
      <c r="AR14" s="109"/>
      <c r="AS14" s="110"/>
      <c r="AT14" s="103"/>
      <c r="AU14" s="104"/>
      <c r="AV14" s="105"/>
      <c r="AW14" s="104"/>
      <c r="AX14" s="105"/>
      <c r="AY14" s="104"/>
      <c r="AZ14" s="106"/>
      <c r="BA14" s="103"/>
      <c r="BB14" s="104"/>
      <c r="BC14" s="105"/>
      <c r="BD14" s="104"/>
      <c r="BE14" s="105"/>
      <c r="BF14" s="104"/>
      <c r="BG14" s="106"/>
      <c r="BH14" s="103"/>
      <c r="BI14" s="104"/>
      <c r="BJ14" s="105"/>
      <c r="BK14" s="104"/>
      <c r="BL14" s="105"/>
      <c r="BM14" s="104"/>
      <c r="BN14" s="106"/>
      <c r="BO14" s="103"/>
      <c r="BP14" s="104"/>
      <c r="BQ14" s="105"/>
      <c r="BR14" s="104"/>
      <c r="BS14" s="105"/>
      <c r="BT14" s="104"/>
      <c r="BU14" s="106"/>
      <c r="BV14" s="103"/>
      <c r="BW14" s="104"/>
      <c r="BX14" s="105"/>
      <c r="BY14" s="104"/>
      <c r="BZ14" s="105"/>
      <c r="CA14" s="104"/>
      <c r="CB14" s="106"/>
      <c r="CC14" s="107"/>
      <c r="CD14" s="108"/>
      <c r="CE14" s="109"/>
      <c r="CF14" s="110"/>
      <c r="CG14" s="107"/>
      <c r="CH14" s="108"/>
      <c r="CI14" s="109"/>
      <c r="CJ14" s="110"/>
      <c r="CK14" s="103"/>
      <c r="CL14" s="104"/>
      <c r="CM14" s="105"/>
      <c r="CN14" s="104"/>
      <c r="CO14" s="105"/>
      <c r="CP14" s="104"/>
      <c r="CQ14" s="106"/>
      <c r="CR14" s="103"/>
      <c r="CS14" s="104"/>
      <c r="CT14" s="105"/>
      <c r="CU14" s="104"/>
      <c r="CV14" s="105"/>
      <c r="CW14" s="104"/>
      <c r="CX14" s="106"/>
      <c r="CY14" s="103"/>
      <c r="CZ14" s="104"/>
      <c r="DA14" s="105"/>
      <c r="DB14" s="104"/>
      <c r="DC14" s="105"/>
      <c r="DD14" s="104"/>
      <c r="DE14" s="106"/>
      <c r="DF14" s="103"/>
      <c r="DG14" s="104"/>
      <c r="DH14" s="105"/>
      <c r="DI14" s="104"/>
      <c r="DJ14" s="105"/>
      <c r="DK14" s="104"/>
      <c r="DL14" s="106"/>
      <c r="DM14" s="103"/>
      <c r="DN14" s="104"/>
      <c r="DO14" s="105"/>
      <c r="DP14" s="104"/>
      <c r="DQ14" s="105"/>
      <c r="DR14" s="104"/>
      <c r="DS14" s="106"/>
      <c r="DT14" s="107"/>
      <c r="DU14" s="108"/>
      <c r="DV14" s="109"/>
      <c r="DW14" s="110"/>
      <c r="DX14" s="107"/>
      <c r="DY14" s="108"/>
      <c r="DZ14" s="109"/>
      <c r="EA14" s="110"/>
      <c r="EB14" s="103"/>
      <c r="EC14" s="104"/>
      <c r="ED14" s="105"/>
      <c r="EE14" s="104"/>
      <c r="EF14" s="105"/>
      <c r="EG14" s="104"/>
      <c r="EH14" s="106"/>
      <c r="EI14" s="103"/>
      <c r="EJ14" s="104"/>
      <c r="EK14" s="105"/>
      <c r="EL14" s="104"/>
      <c r="EM14" s="105"/>
      <c r="EN14" s="104"/>
      <c r="EO14" s="106"/>
      <c r="EP14" s="103"/>
      <c r="EQ14" s="104"/>
      <c r="ER14" s="105"/>
      <c r="ES14" s="104"/>
      <c r="ET14" s="105"/>
      <c r="EU14" s="104"/>
      <c r="EV14" s="106"/>
      <c r="EW14" s="103"/>
      <c r="EX14" s="104"/>
      <c r="EY14" s="105"/>
      <c r="EZ14" s="104"/>
      <c r="FA14" s="105"/>
      <c r="FB14" s="104"/>
      <c r="FC14" s="106"/>
      <c r="FD14" s="103"/>
      <c r="FE14" s="104"/>
      <c r="FF14" s="105"/>
      <c r="FG14" s="104"/>
      <c r="FH14" s="105"/>
      <c r="FI14" s="104"/>
      <c r="FJ14" s="106"/>
      <c r="FK14" s="107"/>
      <c r="FL14" s="108"/>
      <c r="FM14" s="109"/>
      <c r="FN14" s="110"/>
      <c r="FO14" s="107"/>
      <c r="FP14" s="108"/>
      <c r="FQ14" s="109"/>
      <c r="FR14" s="110"/>
      <c r="FS14" s="103"/>
      <c r="FT14" s="104"/>
      <c r="FU14" s="105"/>
      <c r="FV14" s="104"/>
      <c r="FW14" s="105"/>
      <c r="FX14" s="104"/>
      <c r="FY14" s="106"/>
      <c r="FZ14" s="103"/>
      <c r="GA14" s="104"/>
      <c r="GB14" s="105"/>
      <c r="GC14" s="104"/>
      <c r="GD14" s="105"/>
      <c r="GE14" s="104"/>
      <c r="GF14" s="106"/>
      <c r="GG14" s="103"/>
      <c r="GH14" s="104"/>
      <c r="GI14" s="105"/>
      <c r="GJ14" s="104"/>
      <c r="GK14" s="105"/>
      <c r="GL14" s="104"/>
      <c r="GM14" s="106"/>
      <c r="GN14" s="103"/>
      <c r="GO14" s="104"/>
      <c r="GP14" s="105"/>
      <c r="GQ14" s="104"/>
      <c r="GR14" s="105"/>
      <c r="GS14" s="104"/>
      <c r="GT14" s="106"/>
      <c r="GU14" s="103"/>
      <c r="GV14" s="104"/>
      <c r="GW14" s="105"/>
      <c r="GX14" s="104"/>
      <c r="GY14" s="105"/>
      <c r="GZ14" s="104"/>
      <c r="HA14" s="106"/>
    </row>
    <row r="15" spans="1:209" s="26" customFormat="1" ht="15.75" x14ac:dyDescent="0.25">
      <c r="A15" s="111"/>
      <c r="B15" s="55"/>
      <c r="C15" s="55"/>
      <c r="D15" s="55"/>
      <c r="E15" s="112" t="str">
        <f>IFERROR(VLOOKUP(A14,[2]BDD!$D$3:$U$625,18,0),"")</f>
        <v/>
      </c>
      <c r="F15" s="123" t="s">
        <v>39</v>
      </c>
      <c r="G15" s="124"/>
      <c r="H15" s="125"/>
      <c r="I15" s="258">
        <v>36</v>
      </c>
      <c r="J15" s="126"/>
      <c r="K15" s="127"/>
      <c r="L15" s="128"/>
      <c r="M15" s="128"/>
      <c r="N15" s="129">
        <v>20</v>
      </c>
      <c r="O15" s="129"/>
      <c r="P15" s="130"/>
      <c r="Q15" s="131"/>
      <c r="R15" s="254">
        <v>2000</v>
      </c>
      <c r="S15" s="129">
        <v>150</v>
      </c>
      <c r="T15" s="63"/>
      <c r="U15" s="133">
        <v>40</v>
      </c>
      <c r="V15" s="134"/>
      <c r="W15" s="68" t="str">
        <f>IF(G15&gt;0,1,"")</f>
        <v/>
      </c>
      <c r="X15" s="97">
        <f>IF(Q16=0,R15,Q15)</f>
        <v>2000</v>
      </c>
      <c r="Y15" s="70">
        <f>AE15*N15</f>
        <v>40000</v>
      </c>
      <c r="Z15" s="71">
        <f>S15*U15*$Y$8</f>
        <v>6000</v>
      </c>
      <c r="AA15" s="71">
        <f>IF(Z15=0,0,ROUND(Y15/Z15*2,0)/2)</f>
        <v>6.5</v>
      </c>
      <c r="AB15" s="72">
        <f>IF(AE15=0,0,AC13)</f>
        <v>39.35</v>
      </c>
      <c r="AC15" s="73">
        <f>Y15/Z15*2+AB15</f>
        <v>52.683333333333337</v>
      </c>
      <c r="AD15" s="74" t="s">
        <v>36</v>
      </c>
      <c r="AE15" s="256">
        <f>IF(N15=0,0,R15)</f>
        <v>2000</v>
      </c>
      <c r="AF15" s="76">
        <f>IF(Y15=0,0,IF(AND(INT($AC15+1)&gt;=AF$8,AF$8&gt;=INT($AB15+1)),"n",0))</f>
        <v>0</v>
      </c>
      <c r="AG15" s="77">
        <f>IF(Z15=0,0,IF(AND(INT($AC15+1)&gt;=AG$8,AG$8&gt;=INT($AB15+1)),"n",0))</f>
        <v>0</v>
      </c>
      <c r="AH15" s="76">
        <f t="shared" si="1"/>
        <v>0</v>
      </c>
      <c r="AI15" s="77">
        <f t="shared" si="1"/>
        <v>0</v>
      </c>
      <c r="AJ15" s="76">
        <f t="shared" si="1"/>
        <v>0</v>
      </c>
      <c r="AK15" s="78">
        <f t="shared" si="1"/>
        <v>0</v>
      </c>
      <c r="AL15" s="135">
        <f>IF($N15=0,0,MAX(0,ROUNDUP(($AE15-($Z15*(6-COUNT(AF15:AK15))/2)/$N15)*2,-2)/2))</f>
        <v>2000</v>
      </c>
      <c r="AM15" s="136">
        <f t="shared" si="2"/>
        <v>0</v>
      </c>
      <c r="AN15" s="137">
        <f t="shared" si="2"/>
        <v>0</v>
      </c>
      <c r="AO15" s="138">
        <f t="shared" si="2"/>
        <v>0</v>
      </c>
      <c r="AP15" s="135">
        <f>IF($N15=0,0,MAX(0,ROUNDUP(($AE15-($Z15*(9-COUNT(AF15:AK15,AM15:AO15))/2)/$N15)*2,-2)/2))</f>
        <v>2000</v>
      </c>
      <c r="AQ15" s="136">
        <f t="shared" si="3"/>
        <v>0</v>
      </c>
      <c r="AR15" s="137">
        <f t="shared" si="3"/>
        <v>0</v>
      </c>
      <c r="AS15" s="138">
        <f t="shared" si="3"/>
        <v>0</v>
      </c>
      <c r="AT15" s="256">
        <f>IF($N15=0,0,MAX(0,ROUNDUP(($AE15-($Z15*(12-COUNT(AF15:AK15,AM15:AO15,AQ15:AS15))/2)/$N15)*2,-2)/2))</f>
        <v>2000</v>
      </c>
      <c r="AU15" s="76">
        <f t="shared" si="4"/>
        <v>0</v>
      </c>
      <c r="AV15" s="77">
        <f t="shared" si="4"/>
        <v>0</v>
      </c>
      <c r="AW15" s="76">
        <f t="shared" si="4"/>
        <v>0</v>
      </c>
      <c r="AX15" s="77">
        <f t="shared" si="4"/>
        <v>0</v>
      </c>
      <c r="AY15" s="76">
        <f t="shared" si="4"/>
        <v>0</v>
      </c>
      <c r="AZ15" s="78">
        <f t="shared" si="4"/>
        <v>0</v>
      </c>
      <c r="BA15" s="256">
        <f>IF($N15=0,0,MAX(0,ROUNDUP(($AE15-($Z15*(18-COUNT(AF15:AK15,AM15:AO15,AQ15:AS15,AU15:AZ15))/2)/$N15)*2,-2)/2))</f>
        <v>2000</v>
      </c>
      <c r="BB15" s="76">
        <f t="shared" si="5"/>
        <v>0</v>
      </c>
      <c r="BC15" s="77">
        <f t="shared" si="5"/>
        <v>0</v>
      </c>
      <c r="BD15" s="76">
        <f t="shared" si="5"/>
        <v>0</v>
      </c>
      <c r="BE15" s="77">
        <f t="shared" si="5"/>
        <v>0</v>
      </c>
      <c r="BF15" s="76">
        <f t="shared" si="5"/>
        <v>0</v>
      </c>
      <c r="BG15" s="78">
        <f t="shared" si="5"/>
        <v>0</v>
      </c>
      <c r="BH15" s="75">
        <f>IF($N15=0,0,MAX(0,ROUNDUP(($AE15-($Z15*(24-COUNT(AF15:AK15,AM15:AO15,AQ15:AS15,AU15:AZ15,BB15:BG15))/2)/$N15)*2,-2)/2))</f>
        <v>2000</v>
      </c>
      <c r="BI15" s="76">
        <f t="shared" si="6"/>
        <v>0</v>
      </c>
      <c r="BJ15" s="77">
        <f t="shared" si="6"/>
        <v>0</v>
      </c>
      <c r="BK15" s="76">
        <f t="shared" si="6"/>
        <v>0</v>
      </c>
      <c r="BL15" s="77">
        <f t="shared" si="6"/>
        <v>0</v>
      </c>
      <c r="BM15" s="76">
        <f t="shared" si="6"/>
        <v>0</v>
      </c>
      <c r="BN15" s="78">
        <f t="shared" si="6"/>
        <v>0</v>
      </c>
      <c r="BO15" s="75">
        <f>IF($N15=0,0,MAX(0,ROUNDUP(($AE15-($Z15*(30-COUNT(AF15:AK15,AM15:AO15,AQ15:AS15,AU15:AZ15,BB15:BG15,BI15:BN15))/2)/$N15)*2,-2)/2))</f>
        <v>2000</v>
      </c>
      <c r="BP15" s="76">
        <f t="shared" si="7"/>
        <v>0</v>
      </c>
      <c r="BQ15" s="77">
        <f t="shared" si="7"/>
        <v>0</v>
      </c>
      <c r="BR15" s="76">
        <f t="shared" si="7"/>
        <v>0</v>
      </c>
      <c r="BS15" s="77">
        <f t="shared" si="7"/>
        <v>0</v>
      </c>
      <c r="BT15" s="76">
        <f t="shared" si="7"/>
        <v>0</v>
      </c>
      <c r="BU15" s="78">
        <f t="shared" si="7"/>
        <v>0</v>
      </c>
      <c r="BV15" s="75">
        <f>IF($N15=0,0,MAX(0,ROUNDUP(($AE15-($Z15*(36-COUNT(AF15:AK15,AM15:AO15,AQ15:AS15,AU15:AZ15,BB15:BG15,BI15:BN15,BP15:BU15))/2)/$N15)*2,-2)/2))</f>
        <v>2000</v>
      </c>
      <c r="BW15" s="76">
        <f t="shared" si="8"/>
        <v>0</v>
      </c>
      <c r="BX15" s="77">
        <f t="shared" si="8"/>
        <v>0</v>
      </c>
      <c r="BY15" s="76">
        <f t="shared" si="8"/>
        <v>0</v>
      </c>
      <c r="BZ15" s="77">
        <f t="shared" si="8"/>
        <v>0</v>
      </c>
      <c r="CA15" s="76">
        <f t="shared" si="8"/>
        <v>0</v>
      </c>
      <c r="CB15" s="78">
        <f t="shared" si="8"/>
        <v>0</v>
      </c>
      <c r="CC15" s="135">
        <f>IF($N15=0,0,MAX(0,ROUNDUP(($AE15-($Z15*(42-COUNT(AF15:AK15,AM15:AO15,AQ15:AS15,AU15:AZ15,BB15:BG15,BI15:BN15,BP15:BU15,BW15:CB15))/2)/$N15)*2,-2)/2))</f>
        <v>2000</v>
      </c>
      <c r="CD15" s="136">
        <f t="shared" si="9"/>
        <v>0</v>
      </c>
      <c r="CE15" s="137">
        <f t="shared" si="9"/>
        <v>0</v>
      </c>
      <c r="CF15" s="138">
        <f t="shared" si="9"/>
        <v>0</v>
      </c>
      <c r="CG15" s="135">
        <f>IF($N15=0,0,MAX(0,ROUNDUP(($AE15-($Z15*(45-COUNT(AF15:AK15,AM15:AO15,AQ15:AS15,AU15:AZ15,BB15:BG15,BI15:BN15,BP15:BU15,BW15:CB15,CD15:CF15))/2)/$N15)*2,-2)/2))</f>
        <v>2000</v>
      </c>
      <c r="CH15" s="136">
        <f t="shared" si="10"/>
        <v>0</v>
      </c>
      <c r="CI15" s="137">
        <f t="shared" si="10"/>
        <v>0</v>
      </c>
      <c r="CJ15" s="138">
        <f t="shared" si="10"/>
        <v>0</v>
      </c>
      <c r="CK15" s="75">
        <f>IF($N15=0,0,MAX(0,ROUNDUP(($AE15-($Z15*(48-COUNT(AF15:AK15,AM15:AO15,AQ15:AS15,AU15:AZ15,BB15:BG15,BI15:BN15,BP15:BU15,BW15:CB15,CD15:CF15,CH15:CJ15))/2)/$N15)*2,-2)/2))</f>
        <v>2000</v>
      </c>
      <c r="CL15" s="76">
        <f t="shared" si="11"/>
        <v>0</v>
      </c>
      <c r="CM15" s="77">
        <f t="shared" si="11"/>
        <v>0</v>
      </c>
      <c r="CN15" s="76">
        <f t="shared" si="11"/>
        <v>0</v>
      </c>
      <c r="CO15" s="77" t="str">
        <f t="shared" si="11"/>
        <v>n</v>
      </c>
      <c r="CP15" s="76" t="str">
        <f t="shared" si="11"/>
        <v>n</v>
      </c>
      <c r="CQ15" s="78" t="str">
        <f t="shared" si="11"/>
        <v>n</v>
      </c>
      <c r="CR15" s="75">
        <f>IF($N15=0,0,MAX(0,ROUNDUP(($AE15-($Z15*(54-COUNT(AF15:AK15,AM15:AO15,AQ15:AS15,AU15:AZ15,BB15:BG15,BI15:BN15,BP15:BU15,BW15:CB15,CD15:CF15,CH15:CJ15,CL15:CQ15))/2)/$N15)*2,-2)/2))</f>
        <v>1550</v>
      </c>
      <c r="CS15" s="76" t="str">
        <f t="shared" si="12"/>
        <v>n</v>
      </c>
      <c r="CT15" s="77" t="str">
        <f t="shared" si="12"/>
        <v>n</v>
      </c>
      <c r="CU15" s="76" t="str">
        <f t="shared" si="12"/>
        <v>n</v>
      </c>
      <c r="CV15" s="77" t="str">
        <f t="shared" si="12"/>
        <v>n</v>
      </c>
      <c r="CW15" s="76" t="str">
        <f t="shared" si="12"/>
        <v>n</v>
      </c>
      <c r="CX15" s="78" t="str">
        <f t="shared" si="12"/>
        <v>n</v>
      </c>
      <c r="CY15" s="75">
        <f>IF($N15=0,0,MAX(0,ROUNDUP(($AE15-($Z15*(60-COUNT(AF15:AK15,AM15:AO15,AQ15:AS15,AU15:AZ15,BB15:BG15,BI15:BN15,BP15:BU15,BW15:CB15,CD15:CF15,CH15:CJ15,CL15:CQ15,CS15:CX15))/2)/$N15)*2,-2)/2))</f>
        <v>650</v>
      </c>
      <c r="CZ15" s="76" t="str">
        <f t="shared" si="13"/>
        <v>n</v>
      </c>
      <c r="DA15" s="77" t="str">
        <f t="shared" si="13"/>
        <v>n</v>
      </c>
      <c r="DB15" s="76" t="str">
        <f t="shared" si="13"/>
        <v>n</v>
      </c>
      <c r="DC15" s="77" t="str">
        <f t="shared" si="13"/>
        <v>n</v>
      </c>
      <c r="DD15" s="76" t="str">
        <f t="shared" si="13"/>
        <v>n</v>
      </c>
      <c r="DE15" s="78">
        <f t="shared" si="13"/>
        <v>0</v>
      </c>
      <c r="DF15" s="75">
        <f>IF($N15=0,0,MAX(0,ROUNDUP(($AE15-($Z15*(66-COUNT(AF15:AK15,AM15:AO15,AQ15:AS15,AU15:AZ15,BB15:BG15,BI15:BN15,BP15:BU15,BW15:CB15,CD15:CF15,CH15:CJ15,CL15:CQ15,CS15:CX15,CZ15:DE15))/2)/$N15)*2,-2)/2))</f>
        <v>0</v>
      </c>
      <c r="DG15" s="76">
        <f t="shared" si="14"/>
        <v>0</v>
      </c>
      <c r="DH15" s="77">
        <f t="shared" si="14"/>
        <v>0</v>
      </c>
      <c r="DI15" s="76">
        <f t="shared" si="14"/>
        <v>0</v>
      </c>
      <c r="DJ15" s="77">
        <f t="shared" si="14"/>
        <v>0</v>
      </c>
      <c r="DK15" s="76">
        <f t="shared" si="14"/>
        <v>0</v>
      </c>
      <c r="DL15" s="78">
        <f t="shared" si="14"/>
        <v>0</v>
      </c>
      <c r="DM15" s="75">
        <f>IF($N15=0,0,MAX(0,ROUNDUP(($AE15-($Z15*(72-COUNT(AF15:AK15,AM15:AO15,AQ15:AS15,AU15:AZ15,BB15:BG15,BI15:BN15,BP15:BU15,BW15:CB15,CD15:CF15,CH15:CJ15,CL15:CQ15,CS15:CX15,CZ15:DE15,DG15:DL15))/2)/$N15)*2,-2)/2))</f>
        <v>0</v>
      </c>
      <c r="DN15" s="76">
        <f t="shared" si="15"/>
        <v>0</v>
      </c>
      <c r="DO15" s="77">
        <f t="shared" si="15"/>
        <v>0</v>
      </c>
      <c r="DP15" s="76">
        <f t="shared" si="15"/>
        <v>0</v>
      </c>
      <c r="DQ15" s="77">
        <f t="shared" si="15"/>
        <v>0</v>
      </c>
      <c r="DR15" s="76">
        <f t="shared" si="15"/>
        <v>0</v>
      </c>
      <c r="DS15" s="78">
        <f t="shared" si="15"/>
        <v>0</v>
      </c>
      <c r="DT15" s="135">
        <f>IF($N15=0,0,MAX(0,ROUNDUP(($AE15-($Z15*(78-COUNT(AF15:AK15,AM15:AO15,AQ15:AS15,AU15:AZ15,BB15:BG15,BI15:BN15,BP15:BU15,BW15:CB15,CD15:CF15,CH15:CJ15,CL15:CQ15,CS15:CX15,CZ15:DE15,DG15:DL15,DN15:DS15))/2)/$N15)*2,-2)/2))</f>
        <v>0</v>
      </c>
      <c r="DU15" s="136">
        <f t="shared" si="16"/>
        <v>0</v>
      </c>
      <c r="DV15" s="137">
        <f t="shared" si="16"/>
        <v>0</v>
      </c>
      <c r="DW15" s="138">
        <f t="shared" si="16"/>
        <v>0</v>
      </c>
      <c r="DX15" s="135">
        <f>IF($N15=0,0,MAX(0,ROUNDUP(($AE15-($Z15*(81-COUNT(BW15:CB15,CD15:CF15,CH15:CJ15,CL15:CQ15,CS15:CX15,CZ15:DE15,DG15:DL15,DN15:DS15,DU15:DW15,AF15:AK15,AM15:AO15,AQ15:AS15,AU15:AZ15,BB15:BG15,BI15:BN15,BP15:BU15))/2)/$N15)*2,-2)/2))</f>
        <v>0</v>
      </c>
      <c r="DY15" s="136">
        <f t="shared" si="17"/>
        <v>0</v>
      </c>
      <c r="DZ15" s="137">
        <f t="shared" si="17"/>
        <v>0</v>
      </c>
      <c r="EA15" s="138">
        <f t="shared" si="17"/>
        <v>0</v>
      </c>
      <c r="EB15" s="75">
        <f>IF($N15=0,0,MAX(0,ROUNDUP(($AE15-($Z15*(84-COUNT(BW15:CB15,CD15:CF15,CH15:CJ15,CL15:CQ15,CS15:CX15,CZ15:DE15,DG15:DL15,DN15:DS15,DU15:DW15,DY15:EA15,AF15:AK15,AM15:AO15,AQ15:AS15,AU15:AZ15,BB15:BG15,BI15:BN15,BP15:BU15))/2)/$N15)*2,-2)/2))</f>
        <v>0</v>
      </c>
      <c r="EC15" s="76">
        <f t="shared" si="18"/>
        <v>0</v>
      </c>
      <c r="ED15" s="77">
        <f t="shared" si="18"/>
        <v>0</v>
      </c>
      <c r="EE15" s="76">
        <f t="shared" si="18"/>
        <v>0</v>
      </c>
      <c r="EF15" s="77">
        <f t="shared" si="18"/>
        <v>0</v>
      </c>
      <c r="EG15" s="76">
        <f t="shared" si="18"/>
        <v>0</v>
      </c>
      <c r="EH15" s="78">
        <f t="shared" si="18"/>
        <v>0</v>
      </c>
      <c r="EI15" s="75">
        <f>IF($N15=0,0,MAX(0,ROUNDUP(($AE15-($Z15*(90-COUNT(BW15:CB15,CD15:CF15,CH15:CJ15,CL15:CQ15,CS15:CX15,CZ15:DE15,DG15:DL15,DN15:DS15,DU15:DW15,DY15:EA15,EC15:EH15,AF15:AK15,AM15:AO15,AQ15:AS15,AU15:AZ15,BB15:BG15,BI15:BN15,BP15:BU15))/2)/$N15)*2,-2)/2))</f>
        <v>0</v>
      </c>
      <c r="EJ15" s="76">
        <f t="shared" si="19"/>
        <v>0</v>
      </c>
      <c r="EK15" s="77">
        <f t="shared" si="19"/>
        <v>0</v>
      </c>
      <c r="EL15" s="76">
        <f t="shared" si="19"/>
        <v>0</v>
      </c>
      <c r="EM15" s="77">
        <f t="shared" si="19"/>
        <v>0</v>
      </c>
      <c r="EN15" s="76">
        <f t="shared" si="19"/>
        <v>0</v>
      </c>
      <c r="EO15" s="78">
        <f t="shared" si="19"/>
        <v>0</v>
      </c>
      <c r="EP15" s="75">
        <f>IF($N15=0,0,MAX(0,ROUNDUP(($AE15-($Z15*(96-COUNT(BW15:CB15,CD15:CF15,CH15:CJ15,CL15:CQ15,CS15:CX15,CZ15:DE15,DG15:DL15,DN15:DS15,DU15:DW15,DY15:EA15,EC15:EH15,EJ15:EO15,BP15:BU15,BI15:BN15,AF15:AK15,AM15:AO15,AQ15:AS15,AU15:AZ15,BB15:BG15))/2)/$N15)*2,-2)/2))</f>
        <v>0</v>
      </c>
      <c r="EQ15" s="76">
        <f t="shared" si="20"/>
        <v>0</v>
      </c>
      <c r="ER15" s="77">
        <f t="shared" si="20"/>
        <v>0</v>
      </c>
      <c r="ES15" s="76">
        <f t="shared" si="20"/>
        <v>0</v>
      </c>
      <c r="ET15" s="77">
        <f t="shared" si="20"/>
        <v>0</v>
      </c>
      <c r="EU15" s="76">
        <f t="shared" si="20"/>
        <v>0</v>
      </c>
      <c r="EV15" s="78">
        <f t="shared" si="20"/>
        <v>0</v>
      </c>
      <c r="EW15" s="75">
        <f>IF($N15=0,0,MAX(0,ROUNDUP(($AE15-($Z15*(102-COUNT(BW15:CB15,CD15:CF15,CH15:CJ15,CL15:CQ15,CS15:CX15,CZ15:DE15,DG15:DL15,DN15:DS15,DU15:DW15,DY15:EA15,EC15:EH15,EJ15:EO15,EQ15:EV15,AF15:AK15,AM15:AO15,AQ15:AS15,AU15:AZ15,BB15:BG15,BI15:BN15,BP15:BU15))/2)/$N15)*2,-2)/2))</f>
        <v>0</v>
      </c>
      <c r="EX15" s="76">
        <f t="shared" si="21"/>
        <v>0</v>
      </c>
      <c r="EY15" s="77">
        <f t="shared" si="21"/>
        <v>0</v>
      </c>
      <c r="EZ15" s="76">
        <f t="shared" si="21"/>
        <v>0</v>
      </c>
      <c r="FA15" s="77">
        <f t="shared" si="21"/>
        <v>0</v>
      </c>
      <c r="FB15" s="76">
        <f t="shared" si="21"/>
        <v>0</v>
      </c>
      <c r="FC15" s="78">
        <f t="shared" si="21"/>
        <v>0</v>
      </c>
      <c r="FD15" s="75">
        <f>IF($N15=0,0,MAX(0,ROUNDUP(($AE15-($Z15*(108-COUNT(BW15:CB15,CD15:CF15,CH15:CJ15,CL15:CQ15,CS15:CX15,CZ15:DE15,DG15:DL15,DN15:DS15,DU15:DW15,DY15:EA15,EC15:EH15,EJ15:EO15,EQ15:EV15,AF15:AK15,AM15:AO15,AQ15:AS15,AU15:AZ15,BB15:BG15,BI15:BN15,BP15:BU15,EX15:FC15))/2)/$N15)*2,-2)/2))</f>
        <v>0</v>
      </c>
      <c r="FE15" s="76">
        <f t="shared" si="22"/>
        <v>0</v>
      </c>
      <c r="FF15" s="77">
        <f t="shared" si="22"/>
        <v>0</v>
      </c>
      <c r="FG15" s="76">
        <f t="shared" si="22"/>
        <v>0</v>
      </c>
      <c r="FH15" s="77">
        <f t="shared" si="22"/>
        <v>0</v>
      </c>
      <c r="FI15" s="76">
        <f t="shared" si="22"/>
        <v>0</v>
      </c>
      <c r="FJ15" s="78">
        <f t="shared" si="22"/>
        <v>0</v>
      </c>
      <c r="FK15" s="135">
        <f>IF($N15=0,0,MAX(0,ROUNDUP(($AE15-($Z15*(114-COUNT(AF15:AK15,AM15:AO15,AQ15:AS15,AU15:AZ15,BB15:BG15,BI15:BN15,BP15:BU15,BW15:CB15,CD15:CF15,CH15:CJ15,CL15:CQ15,CS15:CX15,CZ15:DE15,DG15:DL15,DN15:DS15,DU15:DW15,DY15:EA15,EC15:EH15,EJ15:EO15,EQ15:EV15,EX15:FC15,FE15:FJ15))/2)/$N15)*2,-2)/2))</f>
        <v>0</v>
      </c>
      <c r="FL15" s="136">
        <f t="shared" si="23"/>
        <v>0</v>
      </c>
      <c r="FM15" s="137">
        <f t="shared" si="23"/>
        <v>0</v>
      </c>
      <c r="FN15" s="138">
        <f t="shared" si="23"/>
        <v>0</v>
      </c>
      <c r="FO15" s="135">
        <f>IF($N15=0,0,MAX(0,ROUNDUP(($AE15-($Z15*(117-COUNT(DN15:DS15,DU15:DW15,DY15:EA15,EC15:EH15,EJ15:EO15,EQ15:EV15,EX15:FC15,FE15:FJ15,FL15:FN15,AF15:AK15,AM15:AO15,AQ15:AS15,AU15:AZ15,BB15:BG15,BI15:BN15,BP15:BU15,BW15:CB15,CD15:CF15,CH15:CJ15,CL15:CQ15,CS15:CX15,CZ15:DE15,DG15:DL15))/2)/$N15)*2,-2)/2))</f>
        <v>0</v>
      </c>
      <c r="FP15" s="136">
        <f t="shared" si="24"/>
        <v>0</v>
      </c>
      <c r="FQ15" s="137">
        <f t="shared" si="24"/>
        <v>0</v>
      </c>
      <c r="FR15" s="138">
        <f t="shared" si="24"/>
        <v>0</v>
      </c>
      <c r="FS15" s="75">
        <f>IF($N15=0,0,MAX(0,ROUNDUP(($AE15-($Z15*(120-COUNT(DN15:DS15,DU15:DW15,DY15:EA15,EC15:EH15,EJ15:EO15,EQ15:EV15,EX15:FC15,FE15:FJ15,FL15:FN15,FP15:FR15,AF15:AK15,AM15:AO15,AQ15:AS15,AU15:AZ15,BB15:BG15,BI15:BN15,BP15:BU15,BW15:CB15,CD15:CF15,CH15:CJ15,CL15:CQ15,CS15:CX15,CZ15:DE15,DG15:DL15))/2)/$N15)*2,-2)/2))</f>
        <v>0</v>
      </c>
      <c r="FT15" s="76">
        <f t="shared" si="25"/>
        <v>0</v>
      </c>
      <c r="FU15" s="77">
        <f t="shared" si="25"/>
        <v>0</v>
      </c>
      <c r="FV15" s="76">
        <f t="shared" si="25"/>
        <v>0</v>
      </c>
      <c r="FW15" s="77">
        <f t="shared" si="25"/>
        <v>0</v>
      </c>
      <c r="FX15" s="76">
        <f t="shared" si="25"/>
        <v>0</v>
      </c>
      <c r="FY15" s="78">
        <f t="shared" si="25"/>
        <v>0</v>
      </c>
      <c r="FZ15" s="75">
        <f>IF($N15=0,0,MAX(0,ROUNDUP(($AE15-($Z15*(126-COUNT(DN15:DS15,DU15:DW15,DY15:EA15,EC15:EH15,EJ15:EO15,EQ15:EV15,EX15:FC15,FE15:FJ15,FL15:FN15,FP15:FR15,FT15:FY15,AF15:AK15,AM15:AO15,AQ15:AS15,AU15:AZ15,BB15:BG15,BI15:BN15,BP15:BU15,BW15:CB15,CD15:CF15,CH15:CJ15,CL15:CQ15,CS15:CX15,CZ15:DE15,DG15:DL15))/2)/$N15)*2,-2)/2))</f>
        <v>0</v>
      </c>
      <c r="GA15" s="76">
        <f t="shared" si="26"/>
        <v>0</v>
      </c>
      <c r="GB15" s="77">
        <f t="shared" si="26"/>
        <v>0</v>
      </c>
      <c r="GC15" s="76">
        <f t="shared" si="26"/>
        <v>0</v>
      </c>
      <c r="GD15" s="77">
        <f t="shared" si="26"/>
        <v>0</v>
      </c>
      <c r="GE15" s="76">
        <f t="shared" si="26"/>
        <v>0</v>
      </c>
      <c r="GF15" s="78">
        <f t="shared" si="26"/>
        <v>0</v>
      </c>
      <c r="GG15" s="75">
        <f>IF($N15=0,0,MAX(0,ROUNDUP(($AE15-($Z15*(132-COUNT(DN15:DS15,DU15:DW15,DY15:EA15,EC15:EH15,EJ15:EO15,EQ15:EV15,EX15:FC15,FE15:FJ15,FL15:FN15,FP15:FR15,FT15:FY15,GA15:GF15,DG15:DL15,CZ15:DE15,AF15:AK15,AM15:AO15,AQ15:AS15,AU15:AZ15,BB15:BG15,BI15:BN15,BP15:BU15,BW15:CB15,CD15:CF15,CH15:CJ15,CL15:CQ15,CS15:CX15))/2)/$N15)*2,-2)/2))</f>
        <v>0</v>
      </c>
      <c r="GH15" s="76">
        <f t="shared" si="27"/>
        <v>0</v>
      </c>
      <c r="GI15" s="77">
        <f t="shared" si="27"/>
        <v>0</v>
      </c>
      <c r="GJ15" s="76">
        <f t="shared" si="27"/>
        <v>0</v>
      </c>
      <c r="GK15" s="77">
        <f t="shared" si="27"/>
        <v>0</v>
      </c>
      <c r="GL15" s="76">
        <f t="shared" si="27"/>
        <v>0</v>
      </c>
      <c r="GM15" s="78">
        <f t="shared" si="27"/>
        <v>0</v>
      </c>
      <c r="GN15" s="75">
        <f>IF($N15=0,0,MAX(0,ROUNDUP(($AE15-($Z15*(138-COUNT(DN15:DS15,DU15:DW15,DY15:EA15,EC15:EH15,EJ15:EO15,EQ15:EV15,EX15:FC15,FE15:FJ15,FL15:FN15,FP15:FR15,FT15:FY15,GA15:GF15,GH15:GM15,AF15:AK15,AM15:AO15,AQ15:AS15,AU15:AZ15,BB15:BG15,BI15:BN15,BP15:BU15,BW15:CB15,CD15:CF15,CH15:CJ15,CL15:CQ15,CS15:CX15,CZ15:DE15,DG15:DL15))/2)/$N15)*2,-2)/2))</f>
        <v>0</v>
      </c>
      <c r="GO15" s="76">
        <f t="shared" si="28"/>
        <v>0</v>
      </c>
      <c r="GP15" s="77">
        <f t="shared" si="28"/>
        <v>0</v>
      </c>
      <c r="GQ15" s="76">
        <f t="shared" si="28"/>
        <v>0</v>
      </c>
      <c r="GR15" s="77">
        <f t="shared" si="28"/>
        <v>0</v>
      </c>
      <c r="GS15" s="76">
        <f t="shared" si="28"/>
        <v>0</v>
      </c>
      <c r="GT15" s="78">
        <f t="shared" si="28"/>
        <v>0</v>
      </c>
      <c r="GU15" s="75">
        <f>IF($N15=0,0,MAX(0,ROUNDUP(($AE15-($Z15*(144-COUNT(DN15:DS15,DU15:DW15,DY15:EA15,EC15:EH15,EJ15:EO15,EQ15:EV15,EX15:FC15,FE15:FJ15,FL15:FN15,FP15:FR15,FT15:FY15,GA15:GF15,GH15:GM15,AF15:AK15,AM15:AO15,AQ15:AS15,AU15:AZ15,BB15:BG15,BI15:BN15,BP15:BU15,BW15:CB15,CD15:CF15,CH15:CJ15,CL15:CQ15,CS15:CX15,CZ15:DE15,DG15:DL15,GO15:GT15))/2)/$N15)*2,-2)/2))</f>
        <v>0</v>
      </c>
      <c r="GV15" s="76">
        <f t="shared" si="29"/>
        <v>0</v>
      </c>
      <c r="GW15" s="77">
        <f t="shared" si="29"/>
        <v>0</v>
      </c>
      <c r="GX15" s="76">
        <f t="shared" si="29"/>
        <v>0</v>
      </c>
      <c r="GY15" s="77">
        <f t="shared" si="29"/>
        <v>0</v>
      </c>
      <c r="GZ15" s="76">
        <f t="shared" si="29"/>
        <v>0</v>
      </c>
      <c r="HA15" s="78">
        <f t="shared" si="29"/>
        <v>0</v>
      </c>
    </row>
    <row r="16" spans="1:209" s="26" customFormat="1" ht="19.5" x14ac:dyDescent="0.25">
      <c r="A16" s="83"/>
      <c r="B16" s="84"/>
      <c r="C16" s="84"/>
      <c r="D16" s="84"/>
      <c r="E16" s="85" t="str">
        <f>IFERROR(VLOOKUP(A15,[2]BDD!$D$3:$U$625,18,0),"")</f>
        <v/>
      </c>
      <c r="F16" s="117"/>
      <c r="G16" s="139"/>
      <c r="H16" s="119"/>
      <c r="I16" s="89"/>
      <c r="J16" s="90"/>
      <c r="K16" s="91"/>
      <c r="L16" s="89"/>
      <c r="M16" s="89"/>
      <c r="N16" s="92"/>
      <c r="O16" s="92"/>
      <c r="P16" s="93"/>
      <c r="Q16" s="94"/>
      <c r="R16" s="94"/>
      <c r="S16" s="92"/>
      <c r="T16" s="92"/>
      <c r="U16" s="95"/>
      <c r="V16" s="140"/>
      <c r="W16" s="68" t="str">
        <f>IF(G16&gt;0,1,"")</f>
        <v/>
      </c>
      <c r="X16" s="97">
        <f>Q16</f>
        <v>0</v>
      </c>
      <c r="Y16" s="98">
        <f>AE16*N16</f>
        <v>0</v>
      </c>
      <c r="Z16" s="141">
        <f>S16*U16*$Y$8</f>
        <v>0</v>
      </c>
      <c r="AA16" s="141"/>
      <c r="AB16" s="142"/>
      <c r="AC16" s="143"/>
      <c r="AD16" s="144" t="s">
        <v>36</v>
      </c>
      <c r="AE16" s="75"/>
      <c r="AF16" s="145"/>
      <c r="AG16" s="146"/>
      <c r="AH16" s="145"/>
      <c r="AI16" s="146"/>
      <c r="AJ16" s="145"/>
      <c r="AK16" s="147"/>
      <c r="AL16" s="148"/>
      <c r="AM16" s="77"/>
      <c r="AN16" s="149"/>
      <c r="AO16" s="150"/>
      <c r="AP16" s="148"/>
      <c r="AQ16" s="77"/>
      <c r="AR16" s="149"/>
      <c r="AS16" s="150"/>
      <c r="AT16" s="75"/>
      <c r="AU16" s="145"/>
      <c r="AV16" s="146"/>
      <c r="AW16" s="145"/>
      <c r="AX16" s="146"/>
      <c r="AY16" s="145"/>
      <c r="AZ16" s="147"/>
      <c r="BA16" s="75"/>
      <c r="BB16" s="145"/>
      <c r="BC16" s="146"/>
      <c r="BD16" s="145"/>
      <c r="BE16" s="146"/>
      <c r="BF16" s="145"/>
      <c r="BG16" s="147"/>
      <c r="BH16" s="75"/>
      <c r="BI16" s="145"/>
      <c r="BJ16" s="146"/>
      <c r="BK16" s="145"/>
      <c r="BL16" s="146"/>
      <c r="BM16" s="145"/>
      <c r="BN16" s="147"/>
      <c r="BO16" s="75"/>
      <c r="BP16" s="145"/>
      <c r="BQ16" s="146"/>
      <c r="BR16" s="145"/>
      <c r="BS16" s="146"/>
      <c r="BT16" s="145"/>
      <c r="BU16" s="147"/>
      <c r="BV16" s="75"/>
      <c r="BW16" s="145"/>
      <c r="BX16" s="146"/>
      <c r="BY16" s="145"/>
      <c r="BZ16" s="146"/>
      <c r="CA16" s="145"/>
      <c r="CB16" s="147"/>
      <c r="CC16" s="148"/>
      <c r="CD16" s="77"/>
      <c r="CE16" s="149"/>
      <c r="CF16" s="150"/>
      <c r="CG16" s="148"/>
      <c r="CH16" s="77"/>
      <c r="CI16" s="149"/>
      <c r="CJ16" s="150"/>
      <c r="CK16" s="75"/>
      <c r="CL16" s="145"/>
      <c r="CM16" s="146"/>
      <c r="CN16" s="145"/>
      <c r="CO16" s="146"/>
      <c r="CP16" s="145"/>
      <c r="CQ16" s="147"/>
      <c r="CR16" s="75"/>
      <c r="CS16" s="145"/>
      <c r="CT16" s="146"/>
      <c r="CU16" s="145"/>
      <c r="CV16" s="146"/>
      <c r="CW16" s="145"/>
      <c r="CX16" s="147"/>
      <c r="CY16" s="75"/>
      <c r="CZ16" s="145"/>
      <c r="DA16" s="146"/>
      <c r="DB16" s="145"/>
      <c r="DC16" s="146"/>
      <c r="DD16" s="145"/>
      <c r="DE16" s="147"/>
      <c r="DF16" s="75"/>
      <c r="DG16" s="145"/>
      <c r="DH16" s="146"/>
      <c r="DI16" s="145"/>
      <c r="DJ16" s="146"/>
      <c r="DK16" s="145"/>
      <c r="DL16" s="147"/>
      <c r="DM16" s="75"/>
      <c r="DN16" s="145"/>
      <c r="DO16" s="146"/>
      <c r="DP16" s="145"/>
      <c r="DQ16" s="146"/>
      <c r="DR16" s="145"/>
      <c r="DS16" s="147"/>
      <c r="DT16" s="148"/>
      <c r="DU16" s="77"/>
      <c r="DV16" s="149"/>
      <c r="DW16" s="150"/>
      <c r="DX16" s="148"/>
      <c r="DY16" s="77"/>
      <c r="DZ16" s="149"/>
      <c r="EA16" s="150"/>
      <c r="EB16" s="75"/>
      <c r="EC16" s="145"/>
      <c r="ED16" s="146"/>
      <c r="EE16" s="145"/>
      <c r="EF16" s="146"/>
      <c r="EG16" s="145"/>
      <c r="EH16" s="147"/>
      <c r="EI16" s="75"/>
      <c r="EJ16" s="145"/>
      <c r="EK16" s="146"/>
      <c r="EL16" s="145"/>
      <c r="EM16" s="146"/>
      <c r="EN16" s="145"/>
      <c r="EO16" s="147"/>
      <c r="EP16" s="75"/>
      <c r="EQ16" s="145"/>
      <c r="ER16" s="146"/>
      <c r="ES16" s="145"/>
      <c r="ET16" s="146"/>
      <c r="EU16" s="145"/>
      <c r="EV16" s="147"/>
      <c r="EW16" s="75"/>
      <c r="EX16" s="145"/>
      <c r="EY16" s="146"/>
      <c r="EZ16" s="145"/>
      <c r="FA16" s="146"/>
      <c r="FB16" s="145"/>
      <c r="FC16" s="147"/>
      <c r="FD16" s="75"/>
      <c r="FE16" s="145"/>
      <c r="FF16" s="146"/>
      <c r="FG16" s="145"/>
      <c r="FH16" s="146"/>
      <c r="FI16" s="145"/>
      <c r="FJ16" s="147"/>
      <c r="FK16" s="148"/>
      <c r="FL16" s="77"/>
      <c r="FM16" s="149"/>
      <c r="FN16" s="150"/>
      <c r="FO16" s="148"/>
      <c r="FP16" s="77"/>
      <c r="FQ16" s="149"/>
      <c r="FR16" s="150"/>
      <c r="FS16" s="75"/>
      <c r="FT16" s="145"/>
      <c r="FU16" s="146"/>
      <c r="FV16" s="145"/>
      <c r="FW16" s="146"/>
      <c r="FX16" s="145"/>
      <c r="FY16" s="147"/>
      <c r="FZ16" s="75"/>
      <c r="GA16" s="145"/>
      <c r="GB16" s="146"/>
      <c r="GC16" s="145"/>
      <c r="GD16" s="146"/>
      <c r="GE16" s="145"/>
      <c r="GF16" s="147"/>
      <c r="GG16" s="75"/>
      <c r="GH16" s="145"/>
      <c r="GI16" s="146"/>
      <c r="GJ16" s="145"/>
      <c r="GK16" s="146"/>
      <c r="GL16" s="145"/>
      <c r="GM16" s="147"/>
      <c r="GN16" s="75"/>
      <c r="GO16" s="145"/>
      <c r="GP16" s="146"/>
      <c r="GQ16" s="145"/>
      <c r="GR16" s="146"/>
      <c r="GS16" s="145"/>
      <c r="GT16" s="147"/>
      <c r="GU16" s="75"/>
      <c r="GV16" s="145"/>
      <c r="GW16" s="146"/>
      <c r="GX16" s="145"/>
      <c r="GY16" s="146"/>
      <c r="GZ16" s="145"/>
      <c r="HA16" s="147"/>
    </row>
    <row r="17" spans="1:209" s="26" customFormat="1" x14ac:dyDescent="0.25">
      <c r="A17" s="111"/>
      <c r="B17" s="55"/>
      <c r="C17" s="55"/>
      <c r="D17" s="55"/>
      <c r="E17" s="112" t="str">
        <f>IFERROR(VLOOKUP(A16,[2]BDD!$D$3:$U$625,18,0),"")</f>
        <v/>
      </c>
      <c r="F17" s="151" t="s">
        <v>40</v>
      </c>
      <c r="G17" s="124"/>
      <c r="H17" s="152"/>
      <c r="I17" s="260">
        <v>37</v>
      </c>
      <c r="J17" s="126"/>
      <c r="K17" s="127"/>
      <c r="L17" s="128"/>
      <c r="M17" s="128"/>
      <c r="N17" s="129">
        <v>37</v>
      </c>
      <c r="O17" s="129"/>
      <c r="P17" s="130"/>
      <c r="Q17" s="131"/>
      <c r="R17" s="255">
        <v>6000</v>
      </c>
      <c r="S17" s="129">
        <v>150</v>
      </c>
      <c r="T17" s="153"/>
      <c r="U17" s="133">
        <v>57</v>
      </c>
      <c r="V17" s="154"/>
      <c r="W17" s="68" t="str">
        <f t="shared" si="0"/>
        <v/>
      </c>
      <c r="X17" s="97">
        <f t="shared" ref="X17" si="32">IF(Q18=0,R17,Q17)</f>
        <v>6000</v>
      </c>
      <c r="Y17" s="70">
        <f t="shared" si="30"/>
        <v>222000</v>
      </c>
      <c r="Z17" s="71">
        <f t="shared" si="31"/>
        <v>8550</v>
      </c>
      <c r="AA17" s="71">
        <f>IF(Z17=0,0,ROUND(Y17/Z17*2,0)/2)</f>
        <v>26</v>
      </c>
      <c r="AB17" s="72">
        <f>IF(AE17=0,0,AC15)</f>
        <v>52.683333333333337</v>
      </c>
      <c r="AC17" s="73">
        <f>Y17/Z17*2+AB17</f>
        <v>104.61315789473684</v>
      </c>
      <c r="AD17" s="74" t="s">
        <v>36</v>
      </c>
      <c r="AE17" s="135">
        <f>IF(N17=0,0,R17)</f>
        <v>6000</v>
      </c>
      <c r="AF17" s="155">
        <f>IF(Y17=0,0,IF(AND(INT($AC17+1)&gt;=AF$8,AF$8&gt;=INT($AB17+1)),"n",0))</f>
        <v>0</v>
      </c>
      <c r="AG17" s="136">
        <f>IF(Z17=0,0,IF(AND(INT($AC17+1)&gt;=AG$8,AG$8&gt;=INT($AB17+1)),"n",0))</f>
        <v>0</v>
      </c>
      <c r="AH17" s="155">
        <f t="shared" si="1"/>
        <v>0</v>
      </c>
      <c r="AI17" s="136">
        <f t="shared" si="1"/>
        <v>0</v>
      </c>
      <c r="AJ17" s="155">
        <f t="shared" si="1"/>
        <v>0</v>
      </c>
      <c r="AK17" s="156">
        <f t="shared" si="1"/>
        <v>0</v>
      </c>
      <c r="AL17" s="135">
        <f>IF($N17=0,0,MAX(0,ROUNDUP(($AE17-($Z17*(6-COUNT(AF17:AK17))/2)/$N17)*2,-2)/2))</f>
        <v>6000</v>
      </c>
      <c r="AM17" s="136">
        <f t="shared" si="2"/>
        <v>0</v>
      </c>
      <c r="AN17" s="137">
        <f t="shared" si="2"/>
        <v>0</v>
      </c>
      <c r="AO17" s="138">
        <f t="shared" si="2"/>
        <v>0</v>
      </c>
      <c r="AP17" s="135">
        <f>IF($N17=0,0,MAX(0,ROUNDUP(($AE17-($Z17*(9-COUNT(AF17:AK17,AM17:AO17))/2)/$N17)*2,-2)/2))</f>
        <v>6000</v>
      </c>
      <c r="AQ17" s="136">
        <f t="shared" si="3"/>
        <v>0</v>
      </c>
      <c r="AR17" s="137">
        <f t="shared" si="3"/>
        <v>0</v>
      </c>
      <c r="AS17" s="138">
        <f t="shared" si="3"/>
        <v>0</v>
      </c>
      <c r="AT17" s="135">
        <f>IF($N17=0,0,MAX(0,ROUNDUP(($AE17-($Z17*(12-COUNT(AF17:AK17,AM17:AO17,AQ17:AS17))/2)/$N17)*2,-2)/2))</f>
        <v>6000</v>
      </c>
      <c r="AU17" s="155">
        <f t="shared" si="4"/>
        <v>0</v>
      </c>
      <c r="AV17" s="136">
        <f t="shared" si="4"/>
        <v>0</v>
      </c>
      <c r="AW17" s="155">
        <f t="shared" si="4"/>
        <v>0</v>
      </c>
      <c r="AX17" s="136">
        <f t="shared" si="4"/>
        <v>0</v>
      </c>
      <c r="AY17" s="155">
        <f t="shared" si="4"/>
        <v>0</v>
      </c>
      <c r="AZ17" s="156">
        <f t="shared" si="4"/>
        <v>0</v>
      </c>
      <c r="BA17" s="257">
        <f>IF($N17=0,0,MAX(0,ROUNDUP(($AE17-($Z17*(18-COUNT(AF17:AK17,AM17:AO17,AQ17:AS17,AU17:AZ17))/2)/$N17)*2,-2)/2))</f>
        <v>6000</v>
      </c>
      <c r="BB17" s="155">
        <f t="shared" si="5"/>
        <v>0</v>
      </c>
      <c r="BC17" s="136">
        <f t="shared" si="5"/>
        <v>0</v>
      </c>
      <c r="BD17" s="155">
        <f t="shared" si="5"/>
        <v>0</v>
      </c>
      <c r="BE17" s="136">
        <f t="shared" si="5"/>
        <v>0</v>
      </c>
      <c r="BF17" s="155">
        <f t="shared" si="5"/>
        <v>0</v>
      </c>
      <c r="BG17" s="156">
        <f t="shared" si="5"/>
        <v>0</v>
      </c>
      <c r="BH17" s="135">
        <f>IF($N17=0,0,MAX(0,ROUNDUP(($AE17-($Z17*(24-COUNT(AF17:AK17,AM17:AO17,AQ17:AS17,AU17:AZ17,BB17:BG17))/2)/$N17)*2,-2)/2))</f>
        <v>6000</v>
      </c>
      <c r="BI17" s="155">
        <f t="shared" si="6"/>
        <v>0</v>
      </c>
      <c r="BJ17" s="136">
        <f t="shared" si="6"/>
        <v>0</v>
      </c>
      <c r="BK17" s="155">
        <f t="shared" si="6"/>
        <v>0</v>
      </c>
      <c r="BL17" s="136">
        <f t="shared" si="6"/>
        <v>0</v>
      </c>
      <c r="BM17" s="155">
        <f t="shared" si="6"/>
        <v>0</v>
      </c>
      <c r="BN17" s="156">
        <f t="shared" si="6"/>
        <v>0</v>
      </c>
      <c r="BO17" s="135">
        <f>IF($N17=0,0,MAX(0,ROUNDUP(($AE17-($Z17*(30-COUNT(AF17:AK17,AM17:AO17,AQ17:AS17,AU17:AZ17,BB17:BG17,BI17:BN17))/2)/$N17)*2,-2)/2))</f>
        <v>6000</v>
      </c>
      <c r="BP17" s="155">
        <f t="shared" si="7"/>
        <v>0</v>
      </c>
      <c r="BQ17" s="136">
        <f t="shared" si="7"/>
        <v>0</v>
      </c>
      <c r="BR17" s="155">
        <f t="shared" si="7"/>
        <v>0</v>
      </c>
      <c r="BS17" s="136">
        <f t="shared" si="7"/>
        <v>0</v>
      </c>
      <c r="BT17" s="155">
        <f t="shared" si="7"/>
        <v>0</v>
      </c>
      <c r="BU17" s="156">
        <f t="shared" si="7"/>
        <v>0</v>
      </c>
      <c r="BV17" s="135">
        <f>IF($N17=0,0,MAX(0,ROUNDUP(($AE17-($Z17*(36-COUNT(AF17:AK17,AM17:AO17,AQ17:AS17,AU17:AZ17,BB17:BG17,BI17:BN17,BP17:BU17))/2)/$N17)*2,-2)/2))</f>
        <v>6000</v>
      </c>
      <c r="BW17" s="155">
        <f t="shared" si="8"/>
        <v>0</v>
      </c>
      <c r="BX17" s="136">
        <f t="shared" si="8"/>
        <v>0</v>
      </c>
      <c r="BY17" s="155">
        <f t="shared" si="8"/>
        <v>0</v>
      </c>
      <c r="BZ17" s="136">
        <f t="shared" si="8"/>
        <v>0</v>
      </c>
      <c r="CA17" s="155">
        <f t="shared" si="8"/>
        <v>0</v>
      </c>
      <c r="CB17" s="156">
        <f t="shared" si="8"/>
        <v>0</v>
      </c>
      <c r="CC17" s="135">
        <f>IF($N17=0,0,MAX(0,ROUNDUP(($AE17-($Z17*(42-COUNT(AF17:AK17,AM17:AO17,AQ17:AS17,AU17:AZ17,BB17:BG17,BI17:BN17,BP17:BU17,BW17:CB17))/2)/$N17)*2,-2)/2))</f>
        <v>6000</v>
      </c>
      <c r="CD17" s="136">
        <f t="shared" si="9"/>
        <v>0</v>
      </c>
      <c r="CE17" s="137">
        <f t="shared" si="9"/>
        <v>0</v>
      </c>
      <c r="CF17" s="138">
        <f t="shared" si="9"/>
        <v>0</v>
      </c>
      <c r="CG17" s="135">
        <f>IF($N17=0,0,MAX(0,ROUNDUP(($AE17-($Z17*(45-COUNT(AF17:AK17,AM17:AO17,AQ17:AS17,AU17:AZ17,BB17:BG17,BI17:BN17,BP17:BU17,BW17:CB17,CD17:CF17))/2)/$N17)*2,-2)/2))</f>
        <v>6000</v>
      </c>
      <c r="CH17" s="136">
        <f t="shared" si="10"/>
        <v>0</v>
      </c>
      <c r="CI17" s="137">
        <f t="shared" si="10"/>
        <v>0</v>
      </c>
      <c r="CJ17" s="138">
        <f t="shared" si="10"/>
        <v>0</v>
      </c>
      <c r="CK17" s="135">
        <f>IF($N17=0,0,MAX(0,ROUNDUP(($AE17-($Z17*(48-COUNT(AF17:AK17,AM17:AO17,AQ17:AS17,AU17:AZ17,BB17:BG17,BI17:BN17,BP17:BU17,BW17:CB17,CD17:CF17,CH17:CJ17))/2)/$N17)*2,-2)/2))</f>
        <v>6000</v>
      </c>
      <c r="CL17" s="155">
        <f t="shared" si="11"/>
        <v>0</v>
      </c>
      <c r="CM17" s="136">
        <f t="shared" si="11"/>
        <v>0</v>
      </c>
      <c r="CN17" s="155">
        <f t="shared" si="11"/>
        <v>0</v>
      </c>
      <c r="CO17" s="136">
        <f t="shared" si="11"/>
        <v>0</v>
      </c>
      <c r="CP17" s="155">
        <f t="shared" si="11"/>
        <v>0</v>
      </c>
      <c r="CQ17" s="156">
        <f t="shared" si="11"/>
        <v>0</v>
      </c>
      <c r="CR17" s="135">
        <f>IF($N17=0,0,MAX(0,ROUNDUP(($AE17-($Z17*(54-COUNT(AF17:AK17,AM17:AO17,AQ17:AS17,AU17:AZ17,BB17:BG17,BI17:BN17,BP17:BU17,BW17:CB17,CD17:CF17,CH17:CJ17,CL17:CQ17))/2)/$N17)*2,-2)/2))</f>
        <v>6000</v>
      </c>
      <c r="CS17" s="155">
        <f t="shared" si="12"/>
        <v>0</v>
      </c>
      <c r="CT17" s="136">
        <f t="shared" si="12"/>
        <v>0</v>
      </c>
      <c r="CU17" s="155">
        <f t="shared" si="12"/>
        <v>0</v>
      </c>
      <c r="CV17" s="136">
        <f t="shared" si="12"/>
        <v>0</v>
      </c>
      <c r="CW17" s="155">
        <f t="shared" si="12"/>
        <v>0</v>
      </c>
      <c r="CX17" s="156">
        <f t="shared" si="12"/>
        <v>0</v>
      </c>
      <c r="CY17" s="135">
        <f>IF($N17=0,0,MAX(0,ROUNDUP(($AE17-($Z17*(60-COUNT(AF17:AK17,AM17:AO17,AQ17:AS17,AU17:AZ17,BB17:BG17,BI17:BN17,BP17:BU17,BW17:CB17,CD17:CF17,CH17:CJ17,CL17:CQ17,CS17:CX17))/2)/$N17)*2,-2)/2))</f>
        <v>6000</v>
      </c>
      <c r="CZ17" s="155">
        <f t="shared" si="13"/>
        <v>0</v>
      </c>
      <c r="DA17" s="136">
        <f t="shared" si="13"/>
        <v>0</v>
      </c>
      <c r="DB17" s="155">
        <f t="shared" si="13"/>
        <v>0</v>
      </c>
      <c r="DC17" s="136">
        <f t="shared" si="13"/>
        <v>0</v>
      </c>
      <c r="DD17" s="155" t="str">
        <f t="shared" si="13"/>
        <v>n</v>
      </c>
      <c r="DE17" s="156" t="str">
        <f t="shared" si="13"/>
        <v>n</v>
      </c>
      <c r="DF17" s="135">
        <f>IF($N17=0,0,MAX(0,ROUNDUP(($AE17-($Z17*(66-COUNT(AF17:AK17,AM17:AO17,AQ17:AS17,AU17:AZ17,BB17:BG17,BI17:BN17,BP17:BU17,BW17:CB17,CD17:CF17,CH17:CJ17,CL17:CQ17,CS17:CX17,CZ17:DE17))/2)/$N17)*2,-2)/2))</f>
        <v>5800</v>
      </c>
      <c r="DG17" s="155" t="str">
        <f t="shared" si="14"/>
        <v>n</v>
      </c>
      <c r="DH17" s="136" t="str">
        <f t="shared" si="14"/>
        <v>n</v>
      </c>
      <c r="DI17" s="155" t="str">
        <f t="shared" si="14"/>
        <v>n</v>
      </c>
      <c r="DJ17" s="136" t="str">
        <f t="shared" si="14"/>
        <v>n</v>
      </c>
      <c r="DK17" s="155" t="str">
        <f t="shared" si="14"/>
        <v>n</v>
      </c>
      <c r="DL17" s="156" t="str">
        <f t="shared" si="14"/>
        <v>n</v>
      </c>
      <c r="DM17" s="135">
        <f>IF($N17=0,0,MAX(0,ROUNDUP(($AE17-($Z17*(72-COUNT(AF17:AK17,AM17:AO17,AQ17:AS17,AU17:AZ17,BB17:BG17,BI17:BN17,BP17:BU17,BW17:CB17,CD17:CF17,CH17:CJ17,CL17:CQ17,CS17:CX17,CZ17:DE17,DG17:DL17))/2)/$N17)*2,-2)/2))</f>
        <v>5100</v>
      </c>
      <c r="DN17" s="155" t="str">
        <f t="shared" si="15"/>
        <v>n</v>
      </c>
      <c r="DO17" s="136" t="str">
        <f t="shared" si="15"/>
        <v>n</v>
      </c>
      <c r="DP17" s="155" t="str">
        <f t="shared" si="15"/>
        <v>n</v>
      </c>
      <c r="DQ17" s="136" t="str">
        <f t="shared" si="15"/>
        <v>n</v>
      </c>
      <c r="DR17" s="155" t="str">
        <f t="shared" si="15"/>
        <v>n</v>
      </c>
      <c r="DS17" s="156" t="str">
        <f t="shared" si="15"/>
        <v>n</v>
      </c>
      <c r="DT17" s="135">
        <f>IF($N17=0,0,MAX(0,ROUNDUP(($AE17-($Z17*(78-COUNT(AF17:AK17,AM17:AO17,AQ17:AS17,AU17:AZ17,BB17:BG17,BI17:BN17,BP17:BU17,BW17:CB17,CD17:CF17,CH17:CJ17,CL17:CQ17,CS17:CX17,CZ17:DE17,DG17:DL17,DN17:DS17))/2)/$N17)*2,-2)/2))</f>
        <v>4400</v>
      </c>
      <c r="DU17" s="136">
        <f t="shared" si="16"/>
        <v>0</v>
      </c>
      <c r="DV17" s="137">
        <f t="shared" si="16"/>
        <v>0</v>
      </c>
      <c r="DW17" s="138">
        <f t="shared" si="16"/>
        <v>0</v>
      </c>
      <c r="DX17" s="135">
        <f>IF($N17=0,0,MAX(0,ROUNDUP(($AE17-($Z17*(81-COUNT(BW17:CB17,CD17:CF17,CH17:CJ17,CL17:CQ17,CS17:CX17,CZ17:DE17,DG17:DL17,DN17:DS17,DU17:DW17,AF17:AK17,AM17:AO17,AQ17:AS17,AU17:AZ17,BB17:BG17,BI17:BN17,BP17:BU17))/2)/$N17)*2,-2)/2))</f>
        <v>4400</v>
      </c>
      <c r="DY17" s="136">
        <f t="shared" si="17"/>
        <v>0</v>
      </c>
      <c r="DZ17" s="137">
        <f t="shared" si="17"/>
        <v>0</v>
      </c>
      <c r="EA17" s="138">
        <f t="shared" si="17"/>
        <v>0</v>
      </c>
      <c r="EB17" s="135">
        <f>IF($N17=0,0,MAX(0,ROUNDUP(($AE17-($Z17*(84-COUNT(BW17:CB17,CD17:CF17,CH17:CJ17,CL17:CQ17,CS17:CX17,CZ17:DE17,DG17:DL17,DN17:DS17,DU17:DW17,DY17:EA17,AF17:AK17,AM17:AO17,AQ17:AS17,AU17:AZ17,BB17:BG17,BI17:BN17,BP17:BU17))/2)/$N17)*2,-2)/2))</f>
        <v>4400</v>
      </c>
      <c r="EC17" s="155" t="str">
        <f t="shared" si="18"/>
        <v>n</v>
      </c>
      <c r="ED17" s="136" t="str">
        <f t="shared" si="18"/>
        <v>n</v>
      </c>
      <c r="EE17" s="155" t="str">
        <f t="shared" si="18"/>
        <v>n</v>
      </c>
      <c r="EF17" s="136" t="str">
        <f t="shared" si="18"/>
        <v>n</v>
      </c>
      <c r="EG17" s="155" t="str">
        <f t="shared" si="18"/>
        <v>n</v>
      </c>
      <c r="EH17" s="156" t="str">
        <f t="shared" si="18"/>
        <v>n</v>
      </c>
      <c r="EI17" s="135">
        <f>IF($N17=0,0,MAX(0,ROUNDUP(($AE17-($Z17*(90-COUNT(BW17:CB17,CD17:CF17,CH17:CJ17,CL17:CQ17,CS17:CX17,CZ17:DE17,DG17:DL17,DN17:DS17,DU17:DW17,DY17:EA17,EC17:EH17,AF17:AK17,AM17:AO17,AQ17:AS17,AU17:AZ17,BB17:BG17,BI17:BN17,BP17:BU17))/2)/$N17)*2,-2)/2))</f>
        <v>3700</v>
      </c>
      <c r="EJ17" s="155" t="str">
        <f t="shared" si="19"/>
        <v>n</v>
      </c>
      <c r="EK17" s="136" t="str">
        <f t="shared" si="19"/>
        <v>n</v>
      </c>
      <c r="EL17" s="155" t="str">
        <f t="shared" si="19"/>
        <v>n</v>
      </c>
      <c r="EM17" s="136" t="str">
        <f t="shared" si="19"/>
        <v>n</v>
      </c>
      <c r="EN17" s="155" t="str">
        <f t="shared" si="19"/>
        <v>n</v>
      </c>
      <c r="EO17" s="156" t="str">
        <f t="shared" si="19"/>
        <v>n</v>
      </c>
      <c r="EP17" s="135">
        <f>IF($N17=0,0,MAX(0,ROUNDUP(($AE17-($Z17*(96-COUNT(BW17:CB17,CD17:CF17,CH17:CJ17,CL17:CQ17,CS17:CX17,CZ17:DE17,DG17:DL17,DN17:DS17,DU17:DW17,DY17:EA17,EC17:EH17,EJ17:EO17,BP17:BU17,BI17:BN17,AF17:AK17,AM17:AO17,AQ17:AS17,AU17:AZ17,BB17:BG17))/2)/$N17)*2,-2)/2))</f>
        <v>3000</v>
      </c>
      <c r="EQ17" s="155" t="str">
        <f t="shared" si="20"/>
        <v>n</v>
      </c>
      <c r="ER17" s="136" t="str">
        <f t="shared" si="20"/>
        <v>n</v>
      </c>
      <c r="ES17" s="155" t="str">
        <f t="shared" si="20"/>
        <v>n</v>
      </c>
      <c r="ET17" s="136" t="str">
        <f t="shared" si="20"/>
        <v>n</v>
      </c>
      <c r="EU17" s="155" t="str">
        <f t="shared" si="20"/>
        <v>n</v>
      </c>
      <c r="EV17" s="156" t="str">
        <f t="shared" si="20"/>
        <v>n</v>
      </c>
      <c r="EW17" s="135">
        <f>IF($N17=0,0,MAX(0,ROUNDUP(($AE17-($Z17*(102-COUNT(BW17:CB17,CD17:CF17,CH17:CJ17,CL17:CQ17,CS17:CX17,CZ17:DE17,DG17:DL17,DN17:DS17,DU17:DW17,DY17:EA17,EC17:EH17,EJ17:EO17,EQ17:EV17,AF17:AK17,AM17:AO17,AQ17:AS17,AU17:AZ17,BB17:BG17,BI17:BN17,BP17:BU17))/2)/$N17)*2,-2)/2))</f>
        <v>2350</v>
      </c>
      <c r="EX17" s="155" t="str">
        <f t="shared" si="21"/>
        <v>n</v>
      </c>
      <c r="EY17" s="136" t="str">
        <f t="shared" si="21"/>
        <v>n</v>
      </c>
      <c r="EZ17" s="155" t="str">
        <f t="shared" si="21"/>
        <v>n</v>
      </c>
      <c r="FA17" s="136" t="str">
        <f t="shared" si="21"/>
        <v>n</v>
      </c>
      <c r="FB17" s="155" t="str">
        <f t="shared" si="21"/>
        <v>n</v>
      </c>
      <c r="FC17" s="156" t="str">
        <f t="shared" si="21"/>
        <v>n</v>
      </c>
      <c r="FD17" s="135">
        <f>IF($N17=0,0,MAX(0,ROUNDUP(($AE17-($Z17*(108-COUNT(BW17:CB17,CD17:CF17,CH17:CJ17,CL17:CQ17,CS17:CX17,CZ17:DE17,DG17:DL17,DN17:DS17,DU17:DW17,DY17:EA17,EC17:EH17,EJ17:EO17,EQ17:EV17,AF17:AK17,AM17:AO17,AQ17:AS17,AU17:AZ17,BB17:BG17,BI17:BN17,BP17:BU17,EX17:FC17))/2)/$N17)*2,-2)/2))</f>
        <v>1650</v>
      </c>
      <c r="FE17" s="155" t="str">
        <f t="shared" si="22"/>
        <v>n</v>
      </c>
      <c r="FF17" s="136" t="str">
        <f t="shared" si="22"/>
        <v>n</v>
      </c>
      <c r="FG17" s="155" t="str">
        <f t="shared" si="22"/>
        <v>n</v>
      </c>
      <c r="FH17" s="136" t="str">
        <f t="shared" si="22"/>
        <v>n</v>
      </c>
      <c r="FI17" s="155" t="str">
        <f t="shared" si="22"/>
        <v>n</v>
      </c>
      <c r="FJ17" s="156" t="str">
        <f t="shared" si="22"/>
        <v>n</v>
      </c>
      <c r="FK17" s="135">
        <f>IF($N17=0,0,MAX(0,ROUNDUP(($AE17-($Z17*(114-COUNT(AF17:AK17,AM17:AO17,AQ17:AS17,AU17:AZ17,BB17:BG17,BI17:BN17,BP17:BU17,BW17:CB17,CD17:CF17,CH17:CJ17,CL17:CQ17,CS17:CX17,CZ17:DE17,DG17:DL17,DN17:DS17,DU17:DW17,DY17:EA17,EC17:EH17,EJ17:EO17,EQ17:EV17,EX17:FC17,FE17:FJ17))/2)/$N17)*2,-2)/2))</f>
        <v>950</v>
      </c>
      <c r="FL17" s="136">
        <f t="shared" si="23"/>
        <v>0</v>
      </c>
      <c r="FM17" s="137">
        <f t="shared" si="23"/>
        <v>0</v>
      </c>
      <c r="FN17" s="138">
        <f t="shared" si="23"/>
        <v>0</v>
      </c>
      <c r="FO17" s="135">
        <f>IF($N17=0,0,MAX(0,ROUNDUP(($AE17-($Z17*(117-COUNT(DN17:DS17,DU17:DW17,DY17:EA17,EC17:EH17,EJ17:EO17,EQ17:EV17,EX17:FC17,FE17:FJ17,FL17:FN17,AF17:AK17,AM17:AO17,AQ17:AS17,AU17:AZ17,BB17:BG17,BI17:BN17,BP17:BU17,BW17:CB17,CD17:CF17,CH17:CJ17,CL17:CQ17,CS17:CX17,CZ17:DE17,DG17:DL17))/2)/$N17)*2,-2)/2))</f>
        <v>950</v>
      </c>
      <c r="FP17" s="136">
        <f t="shared" si="24"/>
        <v>0</v>
      </c>
      <c r="FQ17" s="137">
        <f t="shared" si="24"/>
        <v>0</v>
      </c>
      <c r="FR17" s="138">
        <f t="shared" si="24"/>
        <v>0</v>
      </c>
      <c r="FS17" s="135">
        <f>IF($N17=0,0,MAX(0,ROUNDUP(($AE17-($Z17*(120-COUNT(DN17:DS17,DU17:DW17,DY17:EA17,EC17:EH17,EJ17:EO17,EQ17:EV17,EX17:FC17,FE17:FJ17,FL17:FN17,FP17:FR17,AF17:AK17,AM17:AO17,AQ17:AS17,AU17:AZ17,BB17:BG17,BI17:BN17,BP17:BU17,BW17:CB17,CD17:CF17,CH17:CJ17,CL17:CQ17,CS17:CX17,CZ17:DE17,DG17:DL17))/2)/$N17)*2,-2)/2))</f>
        <v>950</v>
      </c>
      <c r="FT17" s="155" t="str">
        <f t="shared" si="25"/>
        <v>n</v>
      </c>
      <c r="FU17" s="136" t="str">
        <f t="shared" si="25"/>
        <v>n</v>
      </c>
      <c r="FV17" s="155" t="str">
        <f t="shared" si="25"/>
        <v>n</v>
      </c>
      <c r="FW17" s="136" t="str">
        <f t="shared" si="25"/>
        <v>n</v>
      </c>
      <c r="FX17" s="155" t="str">
        <f t="shared" si="25"/>
        <v>n</v>
      </c>
      <c r="FY17" s="156" t="str">
        <f t="shared" si="25"/>
        <v>n</v>
      </c>
      <c r="FZ17" s="135">
        <f>IF($N17=0,0,MAX(0,ROUNDUP(($AE17-($Z17*(126-COUNT(DN17:DS17,DU17:DW17,DY17:EA17,EC17:EH17,EJ17:EO17,EQ17:EV17,EX17:FC17,FE17:FJ17,FL17:FN17,FP17:FR17,FT17:FY17,AF17:AK17,AM17:AO17,AQ17:AS17,AU17:AZ17,BB17:BG17,BI17:BN17,BP17:BU17,BW17:CB17,CD17:CF17,CH17:CJ17,CL17:CQ17,CS17:CX17,CZ17:DE17,DG17:DL17))/2)/$N17)*2,-2)/2))</f>
        <v>250</v>
      </c>
      <c r="GA17" s="155" t="str">
        <f t="shared" si="26"/>
        <v>n</v>
      </c>
      <c r="GB17" s="136" t="str">
        <f t="shared" si="26"/>
        <v>n</v>
      </c>
      <c r="GC17" s="155" t="str">
        <f t="shared" si="26"/>
        <v>n</v>
      </c>
      <c r="GD17" s="136">
        <f t="shared" si="26"/>
        <v>0</v>
      </c>
      <c r="GE17" s="155">
        <f t="shared" si="26"/>
        <v>0</v>
      </c>
      <c r="GF17" s="156">
        <f t="shared" si="26"/>
        <v>0</v>
      </c>
      <c r="GG17" s="135">
        <f>IF($N17=0,0,MAX(0,ROUNDUP(($AE17-($Z17*(132-COUNT(DN17:DS17,DU17:DW17,DY17:EA17,EC17:EH17,EJ17:EO17,EQ17:EV17,EX17:FC17,FE17:FJ17,FL17:FN17,FP17:FR17,FT17:FY17,GA17:GF17,DG17:DL17,CZ17:DE17,AF17:AK17,AM17:AO17,AQ17:AS17,AU17:AZ17,BB17:BG17,BI17:BN17,BP17:BU17,BW17:CB17,CD17:CF17,CH17:CJ17,CL17:CQ17,CS17:CX17))/2)/$N17)*2,-2)/2))</f>
        <v>0</v>
      </c>
      <c r="GH17" s="155">
        <f t="shared" si="27"/>
        <v>0</v>
      </c>
      <c r="GI17" s="136">
        <f t="shared" si="27"/>
        <v>0</v>
      </c>
      <c r="GJ17" s="155">
        <f t="shared" si="27"/>
        <v>0</v>
      </c>
      <c r="GK17" s="136">
        <f t="shared" si="27"/>
        <v>0</v>
      </c>
      <c r="GL17" s="155">
        <f t="shared" si="27"/>
        <v>0</v>
      </c>
      <c r="GM17" s="156">
        <f t="shared" si="27"/>
        <v>0</v>
      </c>
      <c r="GN17" s="135">
        <f>IF($N17=0,0,MAX(0,ROUNDUP(($AE17-($Z17*(138-COUNT(DN17:DS17,DU17:DW17,DY17:EA17,EC17:EH17,EJ17:EO17,EQ17:EV17,EX17:FC17,FE17:FJ17,FL17:FN17,FP17:FR17,FT17:FY17,GA17:GF17,GH17:GM17,AF17:AK17,AM17:AO17,AQ17:AS17,AU17:AZ17,BB17:BG17,BI17:BN17,BP17:BU17,BW17:CB17,CD17:CF17,CH17:CJ17,CL17:CQ17,CS17:CX17,CZ17:DE17,DG17:DL17))/2)/$N17)*2,-2)/2))</f>
        <v>0</v>
      </c>
      <c r="GO17" s="155">
        <f t="shared" si="28"/>
        <v>0</v>
      </c>
      <c r="GP17" s="136">
        <f t="shared" si="28"/>
        <v>0</v>
      </c>
      <c r="GQ17" s="155">
        <f t="shared" si="28"/>
        <v>0</v>
      </c>
      <c r="GR17" s="136">
        <f t="shared" si="28"/>
        <v>0</v>
      </c>
      <c r="GS17" s="155">
        <f t="shared" si="28"/>
        <v>0</v>
      </c>
      <c r="GT17" s="156">
        <f t="shared" si="28"/>
        <v>0</v>
      </c>
      <c r="GU17" s="135">
        <f>IF($N17=0,0,MAX(0,ROUNDUP(($AE17-($Z17*(144-COUNT(DN17:DS17,DU17:DW17,DY17:EA17,EC17:EH17,EJ17:EO17,EQ17:EV17,EX17:FC17,FE17:FJ17,FL17:FN17,FP17:FR17,FT17:FY17,GA17:GF17,GH17:GM17,AF17:AK17,AM17:AO17,AQ17:AS17,AU17:AZ17,BB17:BG17,BI17:BN17,BP17:BU17,BW17:CB17,CD17:CF17,CH17:CJ17,CL17:CQ17,CS17:CX17,CZ17:DE17,DG17:DL17,GO17:GT17))/2)/$N17)*2,-2)/2))</f>
        <v>0</v>
      </c>
      <c r="GV17" s="155">
        <f t="shared" si="29"/>
        <v>0</v>
      </c>
      <c r="GW17" s="136">
        <f t="shared" si="29"/>
        <v>0</v>
      </c>
      <c r="GX17" s="155">
        <f t="shared" si="29"/>
        <v>0</v>
      </c>
      <c r="GY17" s="136">
        <f t="shared" si="29"/>
        <v>0</v>
      </c>
      <c r="GZ17" s="155">
        <f t="shared" si="29"/>
        <v>0</v>
      </c>
      <c r="HA17" s="156">
        <f t="shared" si="29"/>
        <v>0</v>
      </c>
    </row>
    <row r="18" spans="1:209" s="26" customFormat="1" ht="19.5" x14ac:dyDescent="0.25">
      <c r="A18" s="83"/>
      <c r="B18" s="84"/>
      <c r="C18" s="84"/>
      <c r="D18" s="84"/>
      <c r="E18" s="85" t="str">
        <f>IFERROR(VLOOKUP(A17,[2]BDD!$D$3:$U$625,18,0),"")</f>
        <v/>
      </c>
      <c r="F18" s="157"/>
      <c r="G18" s="139"/>
      <c r="H18" s="158"/>
      <c r="I18" s="89"/>
      <c r="J18" s="90"/>
      <c r="K18" s="91"/>
      <c r="L18" s="89"/>
      <c r="M18" s="89"/>
      <c r="N18" s="92"/>
      <c r="O18" s="92"/>
      <c r="P18" s="93"/>
      <c r="Q18" s="94"/>
      <c r="R18" s="94"/>
      <c r="S18" s="92"/>
      <c r="T18" s="92"/>
      <c r="U18" s="95"/>
      <c r="V18" s="121"/>
      <c r="W18" s="68" t="str">
        <f t="shared" si="0"/>
        <v/>
      </c>
      <c r="X18" s="97">
        <f t="shared" ref="X18" si="33">Q18</f>
        <v>0</v>
      </c>
      <c r="Y18" s="98">
        <f t="shared" si="30"/>
        <v>0</v>
      </c>
      <c r="Z18" s="99">
        <f t="shared" si="31"/>
        <v>0</v>
      </c>
      <c r="AA18" s="99"/>
      <c r="AB18" s="100"/>
      <c r="AC18" s="101"/>
      <c r="AD18" s="102" t="s">
        <v>36</v>
      </c>
      <c r="AE18" s="103"/>
      <c r="AF18" s="104"/>
      <c r="AG18" s="105"/>
      <c r="AH18" s="104"/>
      <c r="AI18" s="105"/>
      <c r="AJ18" s="104"/>
      <c r="AK18" s="106"/>
      <c r="AL18" s="107"/>
      <c r="AM18" s="108"/>
      <c r="AN18" s="109"/>
      <c r="AO18" s="110"/>
      <c r="AP18" s="107"/>
      <c r="AQ18" s="108"/>
      <c r="AR18" s="109"/>
      <c r="AS18" s="110"/>
      <c r="AT18" s="103"/>
      <c r="AU18" s="104"/>
      <c r="AV18" s="105"/>
      <c r="AW18" s="104"/>
      <c r="AX18" s="105"/>
      <c r="AY18" s="104"/>
      <c r="AZ18" s="106"/>
      <c r="BA18" s="103"/>
      <c r="BB18" s="104"/>
      <c r="BC18" s="105"/>
      <c r="BD18" s="104"/>
      <c r="BE18" s="105"/>
      <c r="BF18" s="104"/>
      <c r="BG18" s="106"/>
      <c r="BH18" s="103"/>
      <c r="BI18" s="104"/>
      <c r="BJ18" s="105"/>
      <c r="BK18" s="104"/>
      <c r="BL18" s="105"/>
      <c r="BM18" s="104"/>
      <c r="BN18" s="106"/>
      <c r="BO18" s="103"/>
      <c r="BP18" s="104"/>
      <c r="BQ18" s="105"/>
      <c r="BR18" s="104"/>
      <c r="BS18" s="105"/>
      <c r="BT18" s="104"/>
      <c r="BU18" s="106"/>
      <c r="BV18" s="103"/>
      <c r="BW18" s="104"/>
      <c r="BX18" s="105"/>
      <c r="BY18" s="104"/>
      <c r="BZ18" s="105"/>
      <c r="CA18" s="104"/>
      <c r="CB18" s="106"/>
      <c r="CC18" s="107"/>
      <c r="CD18" s="108"/>
      <c r="CE18" s="109"/>
      <c r="CF18" s="110"/>
      <c r="CG18" s="107"/>
      <c r="CH18" s="108"/>
      <c r="CI18" s="109"/>
      <c r="CJ18" s="110"/>
      <c r="CK18" s="103"/>
      <c r="CL18" s="104"/>
      <c r="CM18" s="105"/>
      <c r="CN18" s="104"/>
      <c r="CO18" s="105"/>
      <c r="CP18" s="104"/>
      <c r="CQ18" s="106"/>
      <c r="CR18" s="103"/>
      <c r="CS18" s="104"/>
      <c r="CT18" s="105"/>
      <c r="CU18" s="104"/>
      <c r="CV18" s="105"/>
      <c r="CW18" s="104"/>
      <c r="CX18" s="106"/>
      <c r="CY18" s="103"/>
      <c r="CZ18" s="104"/>
      <c r="DA18" s="105"/>
      <c r="DB18" s="104"/>
      <c r="DC18" s="105"/>
      <c r="DD18" s="104"/>
      <c r="DE18" s="106"/>
      <c r="DF18" s="103"/>
      <c r="DG18" s="104"/>
      <c r="DH18" s="105"/>
      <c r="DI18" s="104"/>
      <c r="DJ18" s="105"/>
      <c r="DK18" s="104"/>
      <c r="DL18" s="106"/>
      <c r="DM18" s="103"/>
      <c r="DN18" s="104"/>
      <c r="DO18" s="105"/>
      <c r="DP18" s="104"/>
      <c r="DQ18" s="105"/>
      <c r="DR18" s="104"/>
      <c r="DS18" s="106"/>
      <c r="DT18" s="107"/>
      <c r="DU18" s="108"/>
      <c r="DV18" s="109"/>
      <c r="DW18" s="110"/>
      <c r="DX18" s="107"/>
      <c r="DY18" s="108"/>
      <c r="DZ18" s="109"/>
      <c r="EA18" s="110"/>
      <c r="EB18" s="103"/>
      <c r="EC18" s="104"/>
      <c r="ED18" s="105"/>
      <c r="EE18" s="104"/>
      <c r="EF18" s="105"/>
      <c r="EG18" s="104"/>
      <c r="EH18" s="106"/>
      <c r="EI18" s="103"/>
      <c r="EJ18" s="104"/>
      <c r="EK18" s="105"/>
      <c r="EL18" s="104"/>
      <c r="EM18" s="105"/>
      <c r="EN18" s="104"/>
      <c r="EO18" s="106"/>
      <c r="EP18" s="103"/>
      <c r="EQ18" s="104"/>
      <c r="ER18" s="105"/>
      <c r="ES18" s="104"/>
      <c r="ET18" s="105"/>
      <c r="EU18" s="104"/>
      <c r="EV18" s="106"/>
      <c r="EW18" s="103"/>
      <c r="EX18" s="104"/>
      <c r="EY18" s="105"/>
      <c r="EZ18" s="104"/>
      <c r="FA18" s="105"/>
      <c r="FB18" s="104"/>
      <c r="FC18" s="106"/>
      <c r="FD18" s="103"/>
      <c r="FE18" s="104"/>
      <c r="FF18" s="105"/>
      <c r="FG18" s="104"/>
      <c r="FH18" s="105"/>
      <c r="FI18" s="104"/>
      <c r="FJ18" s="106"/>
      <c r="FK18" s="107"/>
      <c r="FL18" s="108"/>
      <c r="FM18" s="109"/>
      <c r="FN18" s="110"/>
      <c r="FO18" s="107"/>
      <c r="FP18" s="108"/>
      <c r="FQ18" s="109"/>
      <c r="FR18" s="110"/>
      <c r="FS18" s="103"/>
      <c r="FT18" s="104"/>
      <c r="FU18" s="105"/>
      <c r="FV18" s="104"/>
      <c r="FW18" s="105"/>
      <c r="FX18" s="104"/>
      <c r="FY18" s="106"/>
      <c r="FZ18" s="103"/>
      <c r="GA18" s="104"/>
      <c r="GB18" s="105"/>
      <c r="GC18" s="104"/>
      <c r="GD18" s="105"/>
      <c r="GE18" s="104"/>
      <c r="GF18" s="106"/>
      <c r="GG18" s="103"/>
      <c r="GH18" s="104"/>
      <c r="GI18" s="105"/>
      <c r="GJ18" s="104"/>
      <c r="GK18" s="105"/>
      <c r="GL18" s="104"/>
      <c r="GM18" s="106"/>
      <c r="GN18" s="103"/>
      <c r="GO18" s="104"/>
      <c r="GP18" s="105"/>
      <c r="GQ18" s="104"/>
      <c r="GR18" s="105"/>
      <c r="GS18" s="104"/>
      <c r="GT18" s="106"/>
      <c r="GU18" s="103"/>
      <c r="GV18" s="104"/>
      <c r="GW18" s="105"/>
      <c r="GX18" s="104"/>
      <c r="GY18" s="105"/>
      <c r="GZ18" s="104"/>
      <c r="HA18" s="106"/>
    </row>
    <row r="19" spans="1:209" s="26" customFormat="1" x14ac:dyDescent="0.25">
      <c r="A19" s="111"/>
      <c r="B19" s="55"/>
      <c r="C19" s="55"/>
      <c r="D19" s="55"/>
      <c r="E19" s="112" t="str">
        <f>IFERROR(VLOOKUP(A18,[2]BDD!$D$3:$U$625,18,0),"")</f>
        <v/>
      </c>
      <c r="F19" s="123" t="s">
        <v>41</v>
      </c>
      <c r="G19" s="124"/>
      <c r="H19" s="114"/>
      <c r="I19" s="250">
        <v>37</v>
      </c>
      <c r="J19" s="126"/>
      <c r="K19" s="127"/>
      <c r="L19" s="128"/>
      <c r="M19" s="128"/>
      <c r="N19" s="129">
        <v>25</v>
      </c>
      <c r="O19" s="129"/>
      <c r="P19" s="130"/>
      <c r="Q19" s="131"/>
      <c r="R19" s="254">
        <v>2400</v>
      </c>
      <c r="S19" s="129">
        <v>150</v>
      </c>
      <c r="T19" s="132"/>
      <c r="U19" s="133">
        <v>52</v>
      </c>
      <c r="V19" s="154"/>
      <c r="W19" s="68" t="str">
        <f t="shared" si="0"/>
        <v/>
      </c>
      <c r="X19" s="97">
        <f t="shared" ref="X19" si="34">IF(Q20=0,R19,Q19)</f>
        <v>2400</v>
      </c>
      <c r="Y19" s="70">
        <f t="shared" si="30"/>
        <v>60000</v>
      </c>
      <c r="Z19" s="71">
        <f t="shared" si="31"/>
        <v>7800</v>
      </c>
      <c r="AA19" s="71">
        <f>IF(Z19=0,0,ROUND(Y19/Z19*2,0)/2)</f>
        <v>7.5</v>
      </c>
      <c r="AB19" s="72">
        <f>IF(AE19=0,0,AC17)</f>
        <v>104.61315789473684</v>
      </c>
      <c r="AC19" s="73">
        <f>Y19/Z19*2+AB19</f>
        <v>119.99777327935223</v>
      </c>
      <c r="AD19" s="74" t="s">
        <v>36</v>
      </c>
      <c r="AE19" s="75">
        <f>IF(N19=0,0,R19)</f>
        <v>2400</v>
      </c>
      <c r="AF19" s="76">
        <f>IF(Y19=0,0,IF(AND(INT($AC19+1)&gt;=AF$8,AF$8&gt;=INT($AB19+1)),"n",0))</f>
        <v>0</v>
      </c>
      <c r="AG19" s="77">
        <f>IF(Z19=0,0,IF(AND(INT($AC19+1)&gt;=AG$8,AG$8&gt;=INT($AB19+1)),"n",0))</f>
        <v>0</v>
      </c>
      <c r="AH19" s="76">
        <f t="shared" si="1"/>
        <v>0</v>
      </c>
      <c r="AI19" s="77">
        <f t="shared" si="1"/>
        <v>0</v>
      </c>
      <c r="AJ19" s="76">
        <f t="shared" si="1"/>
        <v>0</v>
      </c>
      <c r="AK19" s="78">
        <f t="shared" si="1"/>
        <v>0</v>
      </c>
      <c r="AL19" s="135">
        <f>IF($N19=0,0,MAX(0,ROUNDUP(($AE19-($Z19*(6-COUNT(AF19:AK19))/2)/$N19)*2,-2)/2))</f>
        <v>2400</v>
      </c>
      <c r="AM19" s="136">
        <f t="shared" si="2"/>
        <v>0</v>
      </c>
      <c r="AN19" s="137">
        <f t="shared" si="2"/>
        <v>0</v>
      </c>
      <c r="AO19" s="138">
        <f t="shared" si="2"/>
        <v>0</v>
      </c>
      <c r="AP19" s="135">
        <f>IF($N19=0,0,MAX(0,ROUNDUP(($AE19-($Z19*(9-COUNT(AF19:AK19,AM19:AO19))/2)/$N19)*2,-2)/2))</f>
        <v>2400</v>
      </c>
      <c r="AQ19" s="136">
        <f t="shared" si="3"/>
        <v>0</v>
      </c>
      <c r="AR19" s="137">
        <f t="shared" si="3"/>
        <v>0</v>
      </c>
      <c r="AS19" s="138">
        <f t="shared" si="3"/>
        <v>0</v>
      </c>
      <c r="AT19" s="75">
        <f>IF($N19=0,0,MAX(0,ROUNDUP(($AE19-($Z19*(12-COUNT(AF19:AK19,AM19:AO19,AQ19:AS19))/2)/$N19)*2,-2)/2))</f>
        <v>2400</v>
      </c>
      <c r="AU19" s="76">
        <f t="shared" si="4"/>
        <v>0</v>
      </c>
      <c r="AV19" s="77">
        <f t="shared" si="4"/>
        <v>0</v>
      </c>
      <c r="AW19" s="76">
        <f t="shared" si="4"/>
        <v>0</v>
      </c>
      <c r="AX19" s="77">
        <f t="shared" si="4"/>
        <v>0</v>
      </c>
      <c r="AY19" s="76">
        <f t="shared" si="4"/>
        <v>0</v>
      </c>
      <c r="AZ19" s="78">
        <f t="shared" si="4"/>
        <v>0</v>
      </c>
      <c r="BA19" s="75">
        <f>IF($N19=0,0,MAX(0,ROUNDUP(($AE19-($Z19*(18-COUNT(AF19:AK19,AM19:AO19,AQ19:AS19,AU19:AZ19))/2)/$N19)*2,-2)/2))</f>
        <v>2400</v>
      </c>
      <c r="BB19" s="76">
        <f t="shared" si="5"/>
        <v>0</v>
      </c>
      <c r="BC19" s="77">
        <f t="shared" si="5"/>
        <v>0</v>
      </c>
      <c r="BD19" s="76">
        <f t="shared" si="5"/>
        <v>0</v>
      </c>
      <c r="BE19" s="77">
        <f t="shared" si="5"/>
        <v>0</v>
      </c>
      <c r="BF19" s="76">
        <f t="shared" si="5"/>
        <v>0</v>
      </c>
      <c r="BG19" s="78">
        <f t="shared" si="5"/>
        <v>0</v>
      </c>
      <c r="BH19" s="75">
        <f>IF($N19=0,0,MAX(0,ROUNDUP(($AE19-($Z19*(24-COUNT(AF19:AK19,AM19:AO19,AQ19:AS19,AU19:AZ19,BB19:BG19))/2)/$N19)*2,-2)/2))</f>
        <v>2400</v>
      </c>
      <c r="BI19" s="76">
        <f t="shared" si="6"/>
        <v>0</v>
      </c>
      <c r="BJ19" s="77">
        <f t="shared" si="6"/>
        <v>0</v>
      </c>
      <c r="BK19" s="76">
        <f t="shared" si="6"/>
        <v>0</v>
      </c>
      <c r="BL19" s="77">
        <f t="shared" si="6"/>
        <v>0</v>
      </c>
      <c r="BM19" s="76">
        <f t="shared" si="6"/>
        <v>0</v>
      </c>
      <c r="BN19" s="78">
        <f t="shared" si="6"/>
        <v>0</v>
      </c>
      <c r="BO19" s="75">
        <f>IF($N19=0,0,MAX(0,ROUNDUP(($AE19-($Z19*(30-COUNT(AF19:AK19,AM19:AO19,AQ19:AS19,AU19:AZ19,BB19:BG19,BI19:BN19))/2)/$N19)*2,-2)/2))</f>
        <v>2400</v>
      </c>
      <c r="BP19" s="76">
        <f t="shared" si="7"/>
        <v>0</v>
      </c>
      <c r="BQ19" s="77">
        <f t="shared" si="7"/>
        <v>0</v>
      </c>
      <c r="BR19" s="76">
        <f t="shared" si="7"/>
        <v>0</v>
      </c>
      <c r="BS19" s="77">
        <f t="shared" si="7"/>
        <v>0</v>
      </c>
      <c r="BT19" s="76">
        <f t="shared" si="7"/>
        <v>0</v>
      </c>
      <c r="BU19" s="78">
        <f t="shared" si="7"/>
        <v>0</v>
      </c>
      <c r="BV19" s="75">
        <f>IF($N19=0,0,MAX(0,ROUNDUP(($AE19-($Z19*(36-COUNT(AF19:AK19,AM19:AO19,AQ19:AS19,AU19:AZ19,BB19:BG19,BI19:BN19,BP19:BU19))/2)/$N19)*2,-2)/2))</f>
        <v>2400</v>
      </c>
      <c r="BW19" s="76">
        <f t="shared" si="8"/>
        <v>0</v>
      </c>
      <c r="BX19" s="77">
        <f t="shared" si="8"/>
        <v>0</v>
      </c>
      <c r="BY19" s="76">
        <f t="shared" si="8"/>
        <v>0</v>
      </c>
      <c r="BZ19" s="77">
        <f t="shared" si="8"/>
        <v>0</v>
      </c>
      <c r="CA19" s="76">
        <f t="shared" si="8"/>
        <v>0</v>
      </c>
      <c r="CB19" s="78">
        <f t="shared" si="8"/>
        <v>0</v>
      </c>
      <c r="CC19" s="135">
        <f>IF($N19=0,0,MAX(0,ROUNDUP(($AE19-($Z19*(42-COUNT(AF19:AK19,AM19:AO19,AQ19:AS19,AU19:AZ19,BB19:BG19,BI19:BN19,BP19:BU19,BW19:CB19))/2)/$N19)*2,-2)/2))</f>
        <v>2400</v>
      </c>
      <c r="CD19" s="136">
        <f t="shared" si="9"/>
        <v>0</v>
      </c>
      <c r="CE19" s="137">
        <f t="shared" si="9"/>
        <v>0</v>
      </c>
      <c r="CF19" s="138">
        <f t="shared" si="9"/>
        <v>0</v>
      </c>
      <c r="CG19" s="135">
        <f>IF($N19=0,0,MAX(0,ROUNDUP(($AE19-($Z19*(45-COUNT(AF19:AK19,AM19:AO19,AQ19:AS19,AU19:AZ19,BB19:BG19,BI19:BN19,BP19:BU19,BW19:CB19,CD19:CF19))/2)/$N19)*2,-2)/2))</f>
        <v>2400</v>
      </c>
      <c r="CH19" s="136">
        <f t="shared" si="10"/>
        <v>0</v>
      </c>
      <c r="CI19" s="137">
        <f t="shared" si="10"/>
        <v>0</v>
      </c>
      <c r="CJ19" s="138">
        <f t="shared" si="10"/>
        <v>0</v>
      </c>
      <c r="CK19" s="75">
        <f>IF($N19=0,0,MAX(0,ROUNDUP(($AE19-($Z19*(48-COUNT(AF19:AK19,AM19:AO19,AQ19:AS19,AU19:AZ19,BB19:BG19,BI19:BN19,BP19:BU19,BW19:CB19,CD19:CF19,CH19:CJ19))/2)/$N19)*2,-2)/2))</f>
        <v>2400</v>
      </c>
      <c r="CL19" s="76">
        <f t="shared" si="11"/>
        <v>0</v>
      </c>
      <c r="CM19" s="77">
        <f t="shared" si="11"/>
        <v>0</v>
      </c>
      <c r="CN19" s="76">
        <f t="shared" si="11"/>
        <v>0</v>
      </c>
      <c r="CO19" s="77">
        <f t="shared" si="11"/>
        <v>0</v>
      </c>
      <c r="CP19" s="76">
        <f t="shared" si="11"/>
        <v>0</v>
      </c>
      <c r="CQ19" s="78">
        <f t="shared" si="11"/>
        <v>0</v>
      </c>
      <c r="CR19" s="75">
        <f>IF($N19=0,0,MAX(0,ROUNDUP(($AE19-($Z19*(54-COUNT(AF19:AK19,AM19:AO19,AQ19:AS19,AU19:AZ19,BB19:BG19,BI19:BN19,BP19:BU19,BW19:CB19,CD19:CF19,CH19:CJ19,CL19:CQ19))/2)/$N19)*2,-2)/2))</f>
        <v>2400</v>
      </c>
      <c r="CS19" s="76">
        <f t="shared" si="12"/>
        <v>0</v>
      </c>
      <c r="CT19" s="77">
        <f t="shared" si="12"/>
        <v>0</v>
      </c>
      <c r="CU19" s="76">
        <f t="shared" si="12"/>
        <v>0</v>
      </c>
      <c r="CV19" s="77">
        <f t="shared" si="12"/>
        <v>0</v>
      </c>
      <c r="CW19" s="76">
        <f t="shared" si="12"/>
        <v>0</v>
      </c>
      <c r="CX19" s="78">
        <f t="shared" si="12"/>
        <v>0</v>
      </c>
      <c r="CY19" s="75">
        <f>IF($N19=0,0,MAX(0,ROUNDUP(($AE19-($Z19*(60-COUNT(AF19:AK19,AM19:AO19,AQ19:AS19,AU19:AZ19,BB19:BG19,BI19:BN19,BP19:BU19,BW19:CB19,CD19:CF19,CH19:CJ19,CL19:CQ19,CS19:CX19))/2)/$N19)*2,-2)/2))</f>
        <v>2400</v>
      </c>
      <c r="CZ19" s="76">
        <f t="shared" si="13"/>
        <v>0</v>
      </c>
      <c r="DA19" s="77">
        <f t="shared" si="13"/>
        <v>0</v>
      </c>
      <c r="DB19" s="76">
        <f t="shared" si="13"/>
        <v>0</v>
      </c>
      <c r="DC19" s="77">
        <f t="shared" si="13"/>
        <v>0</v>
      </c>
      <c r="DD19" s="76">
        <f t="shared" si="13"/>
        <v>0</v>
      </c>
      <c r="DE19" s="78">
        <f t="shared" si="13"/>
        <v>0</v>
      </c>
      <c r="DF19" s="75">
        <f>IF($N19=0,0,MAX(0,ROUNDUP(($AE19-($Z19*(66-COUNT(AF19:AK19,AM19:AO19,AQ19:AS19,AU19:AZ19,BB19:BG19,BI19:BN19,BP19:BU19,BW19:CB19,CD19:CF19,CH19:CJ19,CL19:CQ19,CS19:CX19,CZ19:DE19))/2)/$N19)*2,-2)/2))</f>
        <v>2400</v>
      </c>
      <c r="DG19" s="76">
        <f t="shared" si="14"/>
        <v>0</v>
      </c>
      <c r="DH19" s="77">
        <f t="shared" si="14"/>
        <v>0</v>
      </c>
      <c r="DI19" s="76">
        <f t="shared" si="14"/>
        <v>0</v>
      </c>
      <c r="DJ19" s="77">
        <f t="shared" si="14"/>
        <v>0</v>
      </c>
      <c r="DK19" s="76">
        <f t="shared" si="14"/>
        <v>0</v>
      </c>
      <c r="DL19" s="78">
        <f t="shared" si="14"/>
        <v>0</v>
      </c>
      <c r="DM19" s="75">
        <f>IF($N19=0,0,MAX(0,ROUNDUP(($AE19-($Z19*(72-COUNT(AF19:AK19,AM19:AO19,AQ19:AS19,AU19:AZ19,BB19:BG19,BI19:BN19,BP19:BU19,BW19:CB19,CD19:CF19,CH19:CJ19,CL19:CQ19,CS19:CX19,CZ19:DE19,DG19:DL19))/2)/$N19)*2,-2)/2))</f>
        <v>2400</v>
      </c>
      <c r="DN19" s="76">
        <f t="shared" si="15"/>
        <v>0</v>
      </c>
      <c r="DO19" s="77">
        <f t="shared" si="15"/>
        <v>0</v>
      </c>
      <c r="DP19" s="76">
        <f t="shared" si="15"/>
        <v>0</v>
      </c>
      <c r="DQ19" s="77">
        <f t="shared" si="15"/>
        <v>0</v>
      </c>
      <c r="DR19" s="76">
        <f t="shared" si="15"/>
        <v>0</v>
      </c>
      <c r="DS19" s="78">
        <f t="shared" si="15"/>
        <v>0</v>
      </c>
      <c r="DT19" s="135">
        <f>IF($N19=0,0,MAX(0,ROUNDUP(($AE19-($Z19*(78-COUNT(AF19:AK19,AM19:AO19,AQ19:AS19,AU19:AZ19,BB19:BG19,BI19:BN19,BP19:BU19,BW19:CB19,CD19:CF19,CH19:CJ19,CL19:CQ19,CS19:CX19,CZ19:DE19,DG19:DL19,DN19:DS19))/2)/$N19)*2,-2)/2))</f>
        <v>2400</v>
      </c>
      <c r="DU19" s="136">
        <f t="shared" si="16"/>
        <v>0</v>
      </c>
      <c r="DV19" s="137">
        <f t="shared" si="16"/>
        <v>0</v>
      </c>
      <c r="DW19" s="138">
        <f t="shared" si="16"/>
        <v>0</v>
      </c>
      <c r="DX19" s="135">
        <f>IF($N19=0,0,MAX(0,ROUNDUP(($AE19-($Z19*(81-COUNT(BW19:CB19,CD19:CF19,CH19:CJ19,CL19:CQ19,CS19:CX19,CZ19:DE19,DG19:DL19,DN19:DS19,DU19:DW19,AF19:AK19,AM19:AO19,AQ19:AS19,AU19:AZ19,BB19:BG19,BI19:BN19,BP19:BU19))/2)/$N19)*2,-2)/2))</f>
        <v>2400</v>
      </c>
      <c r="DY19" s="136">
        <f t="shared" si="17"/>
        <v>0</v>
      </c>
      <c r="DZ19" s="137">
        <f t="shared" si="17"/>
        <v>0</v>
      </c>
      <c r="EA19" s="138">
        <f t="shared" si="17"/>
        <v>0</v>
      </c>
      <c r="EB19" s="75">
        <f>IF($N19=0,0,MAX(0,ROUNDUP(($AE19-($Z19*(84-COUNT(BW19:CB19,CD19:CF19,CH19:CJ19,CL19:CQ19,CS19:CX19,CZ19:DE19,DG19:DL19,DN19:DS19,DU19:DW19,DY19:EA19,AF19:AK19,AM19:AO19,AQ19:AS19,AU19:AZ19,BB19:BG19,BI19:BN19,BP19:BU19))/2)/$N19)*2,-2)/2))</f>
        <v>2400</v>
      </c>
      <c r="EC19" s="76">
        <f t="shared" si="18"/>
        <v>0</v>
      </c>
      <c r="ED19" s="77">
        <f t="shared" si="18"/>
        <v>0</v>
      </c>
      <c r="EE19" s="76">
        <f t="shared" si="18"/>
        <v>0</v>
      </c>
      <c r="EF19" s="77">
        <f t="shared" si="18"/>
        <v>0</v>
      </c>
      <c r="EG19" s="76">
        <f t="shared" si="18"/>
        <v>0</v>
      </c>
      <c r="EH19" s="78">
        <f t="shared" si="18"/>
        <v>0</v>
      </c>
      <c r="EI19" s="75">
        <f>IF($N19=0,0,MAX(0,ROUNDUP(($AE19-($Z19*(90-COUNT(BW19:CB19,CD19:CF19,CH19:CJ19,CL19:CQ19,CS19:CX19,CZ19:DE19,DG19:DL19,DN19:DS19,DU19:DW19,DY19:EA19,EC19:EH19,AF19:AK19,AM19:AO19,AQ19:AS19,AU19:AZ19,BB19:BG19,BI19:BN19,BP19:BU19))/2)/$N19)*2,-2)/2))</f>
        <v>2400</v>
      </c>
      <c r="EJ19" s="76">
        <f t="shared" si="19"/>
        <v>0</v>
      </c>
      <c r="EK19" s="77">
        <f t="shared" si="19"/>
        <v>0</v>
      </c>
      <c r="EL19" s="76">
        <f t="shared" si="19"/>
        <v>0</v>
      </c>
      <c r="EM19" s="77">
        <f t="shared" si="19"/>
        <v>0</v>
      </c>
      <c r="EN19" s="76">
        <f t="shared" si="19"/>
        <v>0</v>
      </c>
      <c r="EO19" s="78">
        <f t="shared" si="19"/>
        <v>0</v>
      </c>
      <c r="EP19" s="75">
        <f>IF($N19=0,0,MAX(0,ROUNDUP(($AE19-($Z19*(96-COUNT(BW19:CB19,CD19:CF19,CH19:CJ19,CL19:CQ19,CS19:CX19,CZ19:DE19,DG19:DL19,DN19:DS19,DU19:DW19,DY19:EA19,EC19:EH19,EJ19:EO19,BP19:BU19,BI19:BN19,AF19:AK19,AM19:AO19,AQ19:AS19,AU19:AZ19,BB19:BG19))/2)/$N19)*2,-2)/2))</f>
        <v>2400</v>
      </c>
      <c r="EQ19" s="76">
        <f t="shared" si="20"/>
        <v>0</v>
      </c>
      <c r="ER19" s="77">
        <f t="shared" si="20"/>
        <v>0</v>
      </c>
      <c r="ES19" s="76">
        <f t="shared" si="20"/>
        <v>0</v>
      </c>
      <c r="ET19" s="77">
        <f t="shared" si="20"/>
        <v>0</v>
      </c>
      <c r="EU19" s="76">
        <f t="shared" si="20"/>
        <v>0</v>
      </c>
      <c r="EV19" s="78">
        <f t="shared" si="20"/>
        <v>0</v>
      </c>
      <c r="EW19" s="75">
        <f>IF($N19=0,0,MAX(0,ROUNDUP(($AE19-($Z19*(102-COUNT(BW19:CB19,CD19:CF19,CH19:CJ19,CL19:CQ19,CS19:CX19,CZ19:DE19,DG19:DL19,DN19:DS19,DU19:DW19,DY19:EA19,EC19:EH19,EJ19:EO19,EQ19:EV19,AF19:AK19,AM19:AO19,AQ19:AS19,AU19:AZ19,BB19:BG19,BI19:BN19,BP19:BU19))/2)/$N19)*2,-2)/2))</f>
        <v>2400</v>
      </c>
      <c r="EX19" s="76">
        <f t="shared" si="21"/>
        <v>0</v>
      </c>
      <c r="EY19" s="77">
        <f t="shared" si="21"/>
        <v>0</v>
      </c>
      <c r="EZ19" s="76">
        <f t="shared" si="21"/>
        <v>0</v>
      </c>
      <c r="FA19" s="77">
        <f t="shared" si="21"/>
        <v>0</v>
      </c>
      <c r="FB19" s="76">
        <f t="shared" si="21"/>
        <v>0</v>
      </c>
      <c r="FC19" s="78">
        <f t="shared" si="21"/>
        <v>0</v>
      </c>
      <c r="FD19" s="75">
        <f>IF($N19=0,0,MAX(0,ROUNDUP(($AE19-($Z19*(108-COUNT(BW19:CB19,CD19:CF19,CH19:CJ19,CL19:CQ19,CS19:CX19,CZ19:DE19,DG19:DL19,DN19:DS19,DU19:DW19,DY19:EA19,EC19:EH19,EJ19:EO19,EQ19:EV19,AF19:AK19,AM19:AO19,AQ19:AS19,AU19:AZ19,BB19:BG19,BI19:BN19,BP19:BU19,EX19:FC19))/2)/$N19)*2,-2)/2))</f>
        <v>2400</v>
      </c>
      <c r="FE19" s="76">
        <f t="shared" si="22"/>
        <v>0</v>
      </c>
      <c r="FF19" s="77">
        <f t="shared" si="22"/>
        <v>0</v>
      </c>
      <c r="FG19" s="76">
        <f t="shared" si="22"/>
        <v>0</v>
      </c>
      <c r="FH19" s="77">
        <f t="shared" si="22"/>
        <v>0</v>
      </c>
      <c r="FI19" s="76">
        <f t="shared" si="22"/>
        <v>0</v>
      </c>
      <c r="FJ19" s="78">
        <f t="shared" si="22"/>
        <v>0</v>
      </c>
      <c r="FK19" s="135">
        <f>IF($N19=0,0,MAX(0,ROUNDUP(($AE19-($Z19*(114-COUNT(AF19:AK19,AM19:AO19,AQ19:AS19,AU19:AZ19,BB19:BG19,BI19:BN19,BP19:BU19,BW19:CB19,CD19:CF19,CH19:CJ19,CL19:CQ19,CS19:CX19,CZ19:DE19,DG19:DL19,DN19:DS19,DU19:DW19,DY19:EA19,EC19:EH19,EJ19:EO19,EQ19:EV19,EX19:FC19,FE19:FJ19))/2)/$N19)*2,-2)/2))</f>
        <v>2400</v>
      </c>
      <c r="FL19" s="136">
        <f t="shared" si="23"/>
        <v>0</v>
      </c>
      <c r="FM19" s="137">
        <f t="shared" si="23"/>
        <v>0</v>
      </c>
      <c r="FN19" s="138">
        <f t="shared" si="23"/>
        <v>0</v>
      </c>
      <c r="FO19" s="135">
        <f>IF($N19=0,0,MAX(0,ROUNDUP(($AE19-($Z19*(117-COUNT(DN19:DS19,DU19:DW19,DY19:EA19,EC19:EH19,EJ19:EO19,EQ19:EV19,EX19:FC19,FE19:FJ19,FL19:FN19,AF19:AK19,AM19:AO19,AQ19:AS19,AU19:AZ19,BB19:BG19,BI19:BN19,BP19:BU19,BW19:CB19,CD19:CF19,CH19:CJ19,CL19:CQ19,CS19:CX19,CZ19:DE19,DG19:DL19))/2)/$N19)*2,-2)/2))</f>
        <v>2400</v>
      </c>
      <c r="FP19" s="136">
        <f t="shared" si="24"/>
        <v>0</v>
      </c>
      <c r="FQ19" s="137">
        <f t="shared" si="24"/>
        <v>0</v>
      </c>
      <c r="FR19" s="138">
        <f t="shared" si="24"/>
        <v>0</v>
      </c>
      <c r="FS19" s="75">
        <f>IF($N19=0,0,MAX(0,ROUNDUP(($AE19-($Z19*(120-COUNT(DN19:DS19,DU19:DW19,DY19:EA19,EC19:EH19,EJ19:EO19,EQ19:EV19,EX19:FC19,FE19:FJ19,FL19:FN19,FP19:FR19,AF19:AK19,AM19:AO19,AQ19:AS19,AU19:AZ19,BB19:BG19,BI19:BN19,BP19:BU19,BW19:CB19,CD19:CF19,CH19:CJ19,CL19:CQ19,CS19:CX19,CZ19:DE19,DG19:DL19))/2)/$N19)*2,-2)/2))</f>
        <v>2400</v>
      </c>
      <c r="FT19" s="76">
        <f t="shared" si="25"/>
        <v>0</v>
      </c>
      <c r="FU19" s="77">
        <f t="shared" si="25"/>
        <v>0</v>
      </c>
      <c r="FV19" s="76">
        <f t="shared" si="25"/>
        <v>0</v>
      </c>
      <c r="FW19" s="77">
        <f t="shared" si="25"/>
        <v>0</v>
      </c>
      <c r="FX19" s="76">
        <f t="shared" si="25"/>
        <v>0</v>
      </c>
      <c r="FY19" s="78">
        <f t="shared" si="25"/>
        <v>0</v>
      </c>
      <c r="FZ19" s="75">
        <f>IF($N19=0,0,MAX(0,ROUNDUP(($AE19-($Z19*(126-COUNT(DN19:DS19,DU19:DW19,DY19:EA19,EC19:EH19,EJ19:EO19,EQ19:EV19,EX19:FC19,FE19:FJ19,FL19:FN19,FP19:FR19,FT19:FY19,AF19:AK19,AM19:AO19,AQ19:AS19,AU19:AZ19,BB19:BG19,BI19:BN19,BP19:BU19,BW19:CB19,CD19:CF19,CH19:CJ19,CL19:CQ19,CS19:CX19,CZ19:DE19,DG19:DL19))/2)/$N19)*2,-2)/2))</f>
        <v>2400</v>
      </c>
      <c r="GA19" s="76">
        <f t="shared" si="26"/>
        <v>0</v>
      </c>
      <c r="GB19" s="77">
        <f t="shared" si="26"/>
        <v>0</v>
      </c>
      <c r="GC19" s="76" t="str">
        <f t="shared" si="26"/>
        <v>n</v>
      </c>
      <c r="GD19" s="77" t="str">
        <f t="shared" si="26"/>
        <v>n</v>
      </c>
      <c r="GE19" s="76" t="str">
        <f t="shared" si="26"/>
        <v>n</v>
      </c>
      <c r="GF19" s="78" t="str">
        <f t="shared" si="26"/>
        <v>n</v>
      </c>
      <c r="GG19" s="75">
        <f>IF($N19=0,0,MAX(0,ROUNDUP(($AE19-($Z19*(132-COUNT(DN19:DS19,DU19:DW19,DY19:EA19,EC19:EH19,EJ19:EO19,EQ19:EV19,EX19:FC19,FE19:FJ19,FL19:FN19,FP19:FR19,FT19:FY19,GA19:GF19,DG19:DL19,CZ19:DE19,AF19:AK19,AM19:AO19,AQ19:AS19,AU19:AZ19,BB19:BG19,BI19:BN19,BP19:BU19,BW19:CB19,CD19:CF19,CH19:CJ19,CL19:CQ19,CS19:CX19))/2)/$N19)*2,-2)/2))</f>
        <v>1800</v>
      </c>
      <c r="GH19" s="76" t="str">
        <f t="shared" si="27"/>
        <v>n</v>
      </c>
      <c r="GI19" s="77" t="str">
        <f t="shared" si="27"/>
        <v>n</v>
      </c>
      <c r="GJ19" s="76" t="str">
        <f t="shared" si="27"/>
        <v>n</v>
      </c>
      <c r="GK19" s="77" t="str">
        <f t="shared" si="27"/>
        <v>n</v>
      </c>
      <c r="GL19" s="76" t="str">
        <f t="shared" si="27"/>
        <v>n</v>
      </c>
      <c r="GM19" s="78" t="str">
        <f t="shared" si="27"/>
        <v>n</v>
      </c>
      <c r="GN19" s="75">
        <f>IF($N19=0,0,MAX(0,ROUNDUP(($AE19-($Z19*(138-COUNT(DN19:DS19,DU19:DW19,DY19:EA19,EC19:EH19,EJ19:EO19,EQ19:EV19,EX19:FC19,FE19:FJ19,FL19:FN19,FP19:FR19,FT19:FY19,GA19:GF19,GH19:GM19,AF19:AK19,AM19:AO19,AQ19:AS19,AU19:AZ19,BB19:BG19,BI19:BN19,BP19:BU19,BW19:CB19,CD19:CF19,CH19:CJ19,CL19:CQ19,CS19:CX19,CZ19:DE19,DG19:DL19))/2)/$N19)*2,-2)/2))</f>
        <v>850</v>
      </c>
      <c r="GO19" s="76" t="str">
        <f t="shared" si="28"/>
        <v>n</v>
      </c>
      <c r="GP19" s="77" t="str">
        <f t="shared" si="28"/>
        <v>n</v>
      </c>
      <c r="GQ19" s="76" t="str">
        <f t="shared" si="28"/>
        <v>n</v>
      </c>
      <c r="GR19" s="77" t="str">
        <f t="shared" si="28"/>
        <v>n</v>
      </c>
      <c r="GS19" s="76" t="str">
        <f t="shared" si="28"/>
        <v>n</v>
      </c>
      <c r="GT19" s="78" t="str">
        <f t="shared" si="28"/>
        <v>n</v>
      </c>
      <c r="GU19" s="75">
        <f>IF($N19=0,0,MAX(0,ROUNDUP(($AE19-($Z19*(144-COUNT(DN19:DS19,DU19:DW19,DY19:EA19,EC19:EH19,EJ19:EO19,EQ19:EV19,EX19:FC19,FE19:FJ19,FL19:FN19,FP19:FR19,FT19:FY19,GA19:GF19,GH19:GM19,AF19:AK19,AM19:AO19,AQ19:AS19,AU19:AZ19,BB19:BG19,BI19:BN19,BP19:BU19,BW19:CB19,CD19:CF19,CH19:CJ19,CL19:CQ19,CS19:CX19,CZ19:DE19,DG19:DL19,GO19:GT19))/2)/$N19)*2,-2)/2))</f>
        <v>0</v>
      </c>
      <c r="GV19" s="76">
        <f t="shared" si="29"/>
        <v>0</v>
      </c>
      <c r="GW19" s="77">
        <f t="shared" si="29"/>
        <v>0</v>
      </c>
      <c r="GX19" s="76">
        <f t="shared" si="29"/>
        <v>0</v>
      </c>
      <c r="GY19" s="77">
        <f t="shared" si="29"/>
        <v>0</v>
      </c>
      <c r="GZ19" s="76">
        <f t="shared" si="29"/>
        <v>0</v>
      </c>
      <c r="HA19" s="78">
        <f t="shared" si="29"/>
        <v>0</v>
      </c>
    </row>
    <row r="20" spans="1:209" s="26" customFormat="1" ht="19.5" x14ac:dyDescent="0.25">
      <c r="A20" s="83"/>
      <c r="B20" s="84"/>
      <c r="C20" s="84"/>
      <c r="D20" s="84"/>
      <c r="E20" s="85" t="str">
        <f>IFERROR(VLOOKUP(A19,[2]BDD!$D$3:$U$625,18,0),"")</f>
        <v/>
      </c>
      <c r="F20" s="117"/>
      <c r="G20" s="139"/>
      <c r="H20" s="158"/>
      <c r="I20" s="89"/>
      <c r="J20" s="90"/>
      <c r="K20" s="91"/>
      <c r="L20" s="89"/>
      <c r="M20" s="89"/>
      <c r="N20" s="92"/>
      <c r="O20" s="92"/>
      <c r="P20" s="93"/>
      <c r="Q20" s="94"/>
      <c r="R20" s="94"/>
      <c r="S20" s="92"/>
      <c r="T20" s="92"/>
      <c r="U20" s="95"/>
      <c r="V20" s="159"/>
      <c r="W20" s="68" t="str">
        <f t="shared" si="0"/>
        <v/>
      </c>
      <c r="X20" s="97">
        <f t="shared" ref="X20" si="35">Q20</f>
        <v>0</v>
      </c>
      <c r="Y20" s="98">
        <f t="shared" si="30"/>
        <v>0</v>
      </c>
      <c r="Z20" s="99">
        <f t="shared" si="31"/>
        <v>0</v>
      </c>
      <c r="AA20" s="99"/>
      <c r="AB20" s="100"/>
      <c r="AC20" s="101"/>
      <c r="AD20" s="102" t="s">
        <v>36</v>
      </c>
      <c r="AE20" s="103"/>
      <c r="AF20" s="104"/>
      <c r="AG20" s="105"/>
      <c r="AH20" s="104"/>
      <c r="AI20" s="105"/>
      <c r="AJ20" s="104"/>
      <c r="AK20" s="106"/>
      <c r="AL20" s="107"/>
      <c r="AM20" s="108"/>
      <c r="AN20" s="109"/>
      <c r="AO20" s="110"/>
      <c r="AP20" s="107"/>
      <c r="AQ20" s="108"/>
      <c r="AR20" s="109"/>
      <c r="AS20" s="110"/>
      <c r="AT20" s="103"/>
      <c r="AU20" s="104"/>
      <c r="AV20" s="105"/>
      <c r="AW20" s="104"/>
      <c r="AX20" s="105"/>
      <c r="AY20" s="104"/>
      <c r="AZ20" s="106"/>
      <c r="BA20" s="103"/>
      <c r="BB20" s="104"/>
      <c r="BC20" s="105"/>
      <c r="BD20" s="104"/>
      <c r="BE20" s="105"/>
      <c r="BF20" s="104"/>
      <c r="BG20" s="106"/>
      <c r="BH20" s="103"/>
      <c r="BI20" s="104"/>
      <c r="BJ20" s="105"/>
      <c r="BK20" s="104"/>
      <c r="BL20" s="105"/>
      <c r="BM20" s="104"/>
      <c r="BN20" s="106"/>
      <c r="BO20" s="103"/>
      <c r="BP20" s="104"/>
      <c r="BQ20" s="105"/>
      <c r="BR20" s="104"/>
      <c r="BS20" s="105"/>
      <c r="BT20" s="104"/>
      <c r="BU20" s="106"/>
      <c r="BV20" s="103"/>
      <c r="BW20" s="104"/>
      <c r="BX20" s="105"/>
      <c r="BY20" s="104"/>
      <c r="BZ20" s="105"/>
      <c r="CA20" s="104"/>
      <c r="CB20" s="106"/>
      <c r="CC20" s="107"/>
      <c r="CD20" s="108"/>
      <c r="CE20" s="109"/>
      <c r="CF20" s="110"/>
      <c r="CG20" s="107"/>
      <c r="CH20" s="108"/>
      <c r="CI20" s="109"/>
      <c r="CJ20" s="110"/>
      <c r="CK20" s="103"/>
      <c r="CL20" s="104"/>
      <c r="CM20" s="105"/>
      <c r="CN20" s="104"/>
      <c r="CO20" s="105"/>
      <c r="CP20" s="104"/>
      <c r="CQ20" s="106"/>
      <c r="CR20" s="103"/>
      <c r="CS20" s="104"/>
      <c r="CT20" s="105"/>
      <c r="CU20" s="104"/>
      <c r="CV20" s="105"/>
      <c r="CW20" s="104"/>
      <c r="CX20" s="106"/>
      <c r="CY20" s="103"/>
      <c r="CZ20" s="104"/>
      <c r="DA20" s="105"/>
      <c r="DB20" s="104"/>
      <c r="DC20" s="105"/>
      <c r="DD20" s="104"/>
      <c r="DE20" s="106"/>
      <c r="DF20" s="103"/>
      <c r="DG20" s="104"/>
      <c r="DH20" s="105"/>
      <c r="DI20" s="104"/>
      <c r="DJ20" s="105"/>
      <c r="DK20" s="104"/>
      <c r="DL20" s="106"/>
      <c r="DM20" s="103"/>
      <c r="DN20" s="104"/>
      <c r="DO20" s="105"/>
      <c r="DP20" s="104"/>
      <c r="DQ20" s="105"/>
      <c r="DR20" s="104"/>
      <c r="DS20" s="106"/>
      <c r="DT20" s="107"/>
      <c r="DU20" s="108"/>
      <c r="DV20" s="109"/>
      <c r="DW20" s="110"/>
      <c r="DX20" s="107"/>
      <c r="DY20" s="108"/>
      <c r="DZ20" s="109"/>
      <c r="EA20" s="110"/>
      <c r="EB20" s="103"/>
      <c r="EC20" s="104"/>
      <c r="ED20" s="105"/>
      <c r="EE20" s="104"/>
      <c r="EF20" s="105"/>
      <c r="EG20" s="104"/>
      <c r="EH20" s="106"/>
      <c r="EI20" s="103"/>
      <c r="EJ20" s="104"/>
      <c r="EK20" s="105"/>
      <c r="EL20" s="104"/>
      <c r="EM20" s="105"/>
      <c r="EN20" s="104"/>
      <c r="EO20" s="106"/>
      <c r="EP20" s="103"/>
      <c r="EQ20" s="104"/>
      <c r="ER20" s="105"/>
      <c r="ES20" s="104"/>
      <c r="ET20" s="105"/>
      <c r="EU20" s="104"/>
      <c r="EV20" s="106"/>
      <c r="EW20" s="103"/>
      <c r="EX20" s="104"/>
      <c r="EY20" s="105"/>
      <c r="EZ20" s="104"/>
      <c r="FA20" s="105"/>
      <c r="FB20" s="104"/>
      <c r="FC20" s="106"/>
      <c r="FD20" s="103"/>
      <c r="FE20" s="104"/>
      <c r="FF20" s="105"/>
      <c r="FG20" s="104"/>
      <c r="FH20" s="105"/>
      <c r="FI20" s="104"/>
      <c r="FJ20" s="106"/>
      <c r="FK20" s="107"/>
      <c r="FL20" s="108"/>
      <c r="FM20" s="109"/>
      <c r="FN20" s="110"/>
      <c r="FO20" s="107"/>
      <c r="FP20" s="108"/>
      <c r="FQ20" s="109"/>
      <c r="FR20" s="110"/>
      <c r="FS20" s="103"/>
      <c r="FT20" s="104"/>
      <c r="FU20" s="105"/>
      <c r="FV20" s="104"/>
      <c r="FW20" s="105"/>
      <c r="FX20" s="104"/>
      <c r="FY20" s="106"/>
      <c r="FZ20" s="103"/>
      <c r="GA20" s="104"/>
      <c r="GB20" s="105"/>
      <c r="GC20" s="104"/>
      <c r="GD20" s="105"/>
      <c r="GE20" s="104"/>
      <c r="GF20" s="106"/>
      <c r="GG20" s="103"/>
      <c r="GH20" s="104"/>
      <c r="GI20" s="105"/>
      <c r="GJ20" s="104"/>
      <c r="GK20" s="105"/>
      <c r="GL20" s="104"/>
      <c r="GM20" s="106"/>
      <c r="GN20" s="103"/>
      <c r="GO20" s="104"/>
      <c r="GP20" s="105"/>
      <c r="GQ20" s="104"/>
      <c r="GR20" s="105"/>
      <c r="GS20" s="104"/>
      <c r="GT20" s="106"/>
      <c r="GU20" s="103"/>
      <c r="GV20" s="104"/>
      <c r="GW20" s="105"/>
      <c r="GX20" s="104"/>
      <c r="GY20" s="105"/>
      <c r="GZ20" s="104"/>
      <c r="HA20" s="106"/>
    </row>
    <row r="21" spans="1:209" s="26" customFormat="1" ht="15.75" x14ac:dyDescent="0.25">
      <c r="A21" s="111"/>
      <c r="B21" s="55"/>
      <c r="C21" s="55"/>
      <c r="D21" s="55"/>
      <c r="E21" s="112" t="str">
        <f>IFERROR(VLOOKUP(A20,[2]BDD!$D$3:$U$625,18,0),"")</f>
        <v/>
      </c>
      <c r="F21" s="151"/>
      <c r="G21" s="160"/>
      <c r="H21" s="125"/>
      <c r="I21" s="251"/>
      <c r="J21" s="126"/>
      <c r="K21" s="127"/>
      <c r="L21" s="128"/>
      <c r="M21" s="128"/>
      <c r="N21" s="129">
        <v>15</v>
      </c>
      <c r="O21" s="129"/>
      <c r="P21" s="161"/>
      <c r="Q21" s="131"/>
      <c r="R21" s="132">
        <v>200</v>
      </c>
      <c r="S21" s="129">
        <v>100</v>
      </c>
      <c r="T21" s="132"/>
      <c r="U21" s="133">
        <v>48</v>
      </c>
      <c r="V21" s="116"/>
      <c r="W21" s="68" t="str">
        <f t="shared" si="0"/>
        <v/>
      </c>
      <c r="X21" s="97">
        <f t="shared" ref="X21" si="36">IF(Q22=0,R21,Q21)</f>
        <v>200</v>
      </c>
      <c r="Y21" s="70">
        <f t="shared" si="30"/>
        <v>3000</v>
      </c>
      <c r="Z21" s="71">
        <f t="shared" si="31"/>
        <v>4800</v>
      </c>
      <c r="AA21" s="71">
        <f>IF(Z21=0,0,ROUND(Y21/Z21*2,0)/2)</f>
        <v>0.5</v>
      </c>
      <c r="AB21" s="72">
        <f>IF(AE21=0,0,AC19)</f>
        <v>119.99777327935223</v>
      </c>
      <c r="AC21" s="73">
        <f>Y21/Z21*2+AB21</f>
        <v>121.24777327935223</v>
      </c>
      <c r="AD21" s="74" t="s">
        <v>36</v>
      </c>
      <c r="AE21" s="75">
        <f>IF(N21=0,0,R21)</f>
        <v>200</v>
      </c>
      <c r="AF21" s="76">
        <f>IF(Y21=0,0,IF(AND(INT($AC21+1)&gt;=AF$8,AF$8&gt;=INT($AB21+1)),"n",0))</f>
        <v>0</v>
      </c>
      <c r="AG21" s="77">
        <f>IF(Z21=0,0,IF(AND(INT($AC21+1)&gt;=AG$8,AG$8&gt;=INT($AB21+1)),"n",0))</f>
        <v>0</v>
      </c>
      <c r="AH21" s="76">
        <f t="shared" si="1"/>
        <v>0</v>
      </c>
      <c r="AI21" s="77">
        <f t="shared" si="1"/>
        <v>0</v>
      </c>
      <c r="AJ21" s="76">
        <f t="shared" si="1"/>
        <v>0</v>
      </c>
      <c r="AK21" s="78">
        <f t="shared" si="1"/>
        <v>0</v>
      </c>
      <c r="AL21" s="135">
        <f>IF($N21=0,0,MAX(0,ROUNDUP(($AE21-($Z21*(6-COUNT(AF21:AK21))/2)/$N21)*2,-2)/2))</f>
        <v>200</v>
      </c>
      <c r="AM21" s="136">
        <f t="shared" si="2"/>
        <v>0</v>
      </c>
      <c r="AN21" s="137">
        <f t="shared" si="2"/>
        <v>0</v>
      </c>
      <c r="AO21" s="138">
        <f t="shared" si="2"/>
        <v>0</v>
      </c>
      <c r="AP21" s="135">
        <f>IF($N21=0,0,MAX(0,ROUNDUP(($AE21-($Z21*(9-COUNT(AF21:AK21,AM21:AO21))/2)/$N21)*2,-2)/2))</f>
        <v>200</v>
      </c>
      <c r="AQ21" s="136">
        <f t="shared" si="3"/>
        <v>0</v>
      </c>
      <c r="AR21" s="137">
        <f t="shared" si="3"/>
        <v>0</v>
      </c>
      <c r="AS21" s="138">
        <f t="shared" si="3"/>
        <v>0</v>
      </c>
      <c r="AT21" s="75">
        <f>IF($N21=0,0,MAX(0,ROUNDUP(($AE21-($Z21*(12-COUNT(AF21:AK21,AM21:AO21,AQ21:AS21))/2)/$N21)*2,-2)/2))</f>
        <v>200</v>
      </c>
      <c r="AU21" s="76">
        <f t="shared" si="4"/>
        <v>0</v>
      </c>
      <c r="AV21" s="77">
        <f t="shared" si="4"/>
        <v>0</v>
      </c>
      <c r="AW21" s="76">
        <f t="shared" si="4"/>
        <v>0</v>
      </c>
      <c r="AX21" s="77">
        <f t="shared" si="4"/>
        <v>0</v>
      </c>
      <c r="AY21" s="76">
        <f t="shared" si="4"/>
        <v>0</v>
      </c>
      <c r="AZ21" s="78">
        <f t="shared" si="4"/>
        <v>0</v>
      </c>
      <c r="BA21" s="75">
        <f>IF($N21=0,0,MAX(0,ROUNDUP(($AE21-($Z21*(18-COUNT(AF21:AK21,AM21:AO21,AQ21:AS21,AU21:AZ21))/2)/$N21)*2,-2)/2))</f>
        <v>200</v>
      </c>
      <c r="BB21" s="76">
        <f t="shared" si="5"/>
        <v>0</v>
      </c>
      <c r="BC21" s="77">
        <f t="shared" si="5"/>
        <v>0</v>
      </c>
      <c r="BD21" s="76">
        <f t="shared" si="5"/>
        <v>0</v>
      </c>
      <c r="BE21" s="77">
        <f t="shared" si="5"/>
        <v>0</v>
      </c>
      <c r="BF21" s="76">
        <f t="shared" si="5"/>
        <v>0</v>
      </c>
      <c r="BG21" s="78">
        <f t="shared" si="5"/>
        <v>0</v>
      </c>
      <c r="BH21" s="75">
        <f>IF($N21=0,0,MAX(0,ROUNDUP(($AE21-($Z21*(24-COUNT(AF21:AK21,AM21:AO21,AQ21:AS21,AU21:AZ21,BB21:BG21))/2)/$N21)*2,-2)/2))</f>
        <v>200</v>
      </c>
      <c r="BI21" s="76">
        <f t="shared" si="6"/>
        <v>0</v>
      </c>
      <c r="BJ21" s="77">
        <f t="shared" si="6"/>
        <v>0</v>
      </c>
      <c r="BK21" s="76">
        <f t="shared" si="6"/>
        <v>0</v>
      </c>
      <c r="BL21" s="77">
        <f t="shared" si="6"/>
        <v>0</v>
      </c>
      <c r="BM21" s="76">
        <f t="shared" si="6"/>
        <v>0</v>
      </c>
      <c r="BN21" s="78">
        <f t="shared" si="6"/>
        <v>0</v>
      </c>
      <c r="BO21" s="75">
        <f>IF($N21=0,0,MAX(0,ROUNDUP(($AE21-($Z21*(30-COUNT(AF21:AK21,AM21:AO21,AQ21:AS21,AU21:AZ21,BB21:BG21,BI21:BN21))/2)/$N21)*2,-2)/2))</f>
        <v>200</v>
      </c>
      <c r="BP21" s="76">
        <f t="shared" si="7"/>
        <v>0</v>
      </c>
      <c r="BQ21" s="77">
        <f t="shared" si="7"/>
        <v>0</v>
      </c>
      <c r="BR21" s="76">
        <f t="shared" si="7"/>
        <v>0</v>
      </c>
      <c r="BS21" s="77">
        <f t="shared" si="7"/>
        <v>0</v>
      </c>
      <c r="BT21" s="76">
        <f t="shared" si="7"/>
        <v>0</v>
      </c>
      <c r="BU21" s="78">
        <f t="shared" si="7"/>
        <v>0</v>
      </c>
      <c r="BV21" s="75">
        <f>IF($N21=0,0,MAX(0,ROUNDUP(($AE21-($Z21*(36-COUNT(AF21:AK21,AM21:AO21,AQ21:AS21,AU21:AZ21,BB21:BG21,BI21:BN21,BP21:BU21))/2)/$N21)*2,-2)/2))</f>
        <v>200</v>
      </c>
      <c r="BW21" s="76">
        <f t="shared" si="8"/>
        <v>0</v>
      </c>
      <c r="BX21" s="77">
        <f t="shared" si="8"/>
        <v>0</v>
      </c>
      <c r="BY21" s="76">
        <f t="shared" si="8"/>
        <v>0</v>
      </c>
      <c r="BZ21" s="77">
        <f t="shared" si="8"/>
        <v>0</v>
      </c>
      <c r="CA21" s="76">
        <f t="shared" si="8"/>
        <v>0</v>
      </c>
      <c r="CB21" s="78">
        <f t="shared" si="8"/>
        <v>0</v>
      </c>
      <c r="CC21" s="135">
        <f>IF($N21=0,0,MAX(0,ROUNDUP(($AE21-($Z21*(42-COUNT(AF21:AK21,AM21:AO21,AQ21:AS21,AU21:AZ21,BB21:BG21,BI21:BN21,BP21:BU21,BW21:CB21))/2)/$N21)*2,-2)/2))</f>
        <v>200</v>
      </c>
      <c r="CD21" s="136">
        <f t="shared" si="9"/>
        <v>0</v>
      </c>
      <c r="CE21" s="137">
        <f t="shared" si="9"/>
        <v>0</v>
      </c>
      <c r="CF21" s="138">
        <f t="shared" si="9"/>
        <v>0</v>
      </c>
      <c r="CG21" s="135">
        <f>IF($N21=0,0,MAX(0,ROUNDUP(($AE21-($Z21*(45-COUNT(AF21:AK21,AM21:AO21,AQ21:AS21,AU21:AZ21,BB21:BG21,BI21:BN21,BP21:BU21,BW21:CB21,CD21:CF21))/2)/$N21)*2,-2)/2))</f>
        <v>200</v>
      </c>
      <c r="CH21" s="136">
        <f t="shared" si="10"/>
        <v>0</v>
      </c>
      <c r="CI21" s="137">
        <f t="shared" si="10"/>
        <v>0</v>
      </c>
      <c r="CJ21" s="138">
        <f t="shared" si="10"/>
        <v>0</v>
      </c>
      <c r="CK21" s="75">
        <f>IF($N21=0,0,MAX(0,ROUNDUP(($AE21-($Z21*(48-COUNT(AF21:AK21,AM21:AO21,AQ21:AS21,AU21:AZ21,BB21:BG21,BI21:BN21,BP21:BU21,BW21:CB21,CD21:CF21,CH21:CJ21))/2)/$N21)*2,-2)/2))</f>
        <v>200</v>
      </c>
      <c r="CL21" s="76">
        <f t="shared" si="11"/>
        <v>0</v>
      </c>
      <c r="CM21" s="77">
        <f t="shared" si="11"/>
        <v>0</v>
      </c>
      <c r="CN21" s="76">
        <f t="shared" si="11"/>
        <v>0</v>
      </c>
      <c r="CO21" s="77">
        <f t="shared" si="11"/>
        <v>0</v>
      </c>
      <c r="CP21" s="76">
        <f t="shared" si="11"/>
        <v>0</v>
      </c>
      <c r="CQ21" s="78">
        <f t="shared" si="11"/>
        <v>0</v>
      </c>
      <c r="CR21" s="75">
        <f>IF($N21=0,0,MAX(0,ROUNDUP(($AE21-($Z21*(54-COUNT(AF21:AK21,AM21:AO21,AQ21:AS21,AU21:AZ21,BB21:BG21,BI21:BN21,BP21:BU21,BW21:CB21,CD21:CF21,CH21:CJ21,CL21:CQ21))/2)/$N21)*2,-2)/2))</f>
        <v>200</v>
      </c>
      <c r="CS21" s="76">
        <f t="shared" si="12"/>
        <v>0</v>
      </c>
      <c r="CT21" s="77">
        <f t="shared" si="12"/>
        <v>0</v>
      </c>
      <c r="CU21" s="76">
        <f t="shared" si="12"/>
        <v>0</v>
      </c>
      <c r="CV21" s="77">
        <f t="shared" si="12"/>
        <v>0</v>
      </c>
      <c r="CW21" s="76">
        <f t="shared" si="12"/>
        <v>0</v>
      </c>
      <c r="CX21" s="78">
        <f t="shared" si="12"/>
        <v>0</v>
      </c>
      <c r="CY21" s="75">
        <f>IF($N21=0,0,MAX(0,ROUNDUP(($AE21-($Z21*(60-COUNT(AF21:AK21,AM21:AO21,AQ21:AS21,AU21:AZ21,BB21:BG21,BI21:BN21,BP21:BU21,BW21:CB21,CD21:CF21,CH21:CJ21,CL21:CQ21,CS21:CX21))/2)/$N21)*2,-2)/2))</f>
        <v>200</v>
      </c>
      <c r="CZ21" s="76">
        <f t="shared" si="13"/>
        <v>0</v>
      </c>
      <c r="DA21" s="77">
        <f t="shared" si="13"/>
        <v>0</v>
      </c>
      <c r="DB21" s="76">
        <f t="shared" si="13"/>
        <v>0</v>
      </c>
      <c r="DC21" s="77">
        <f t="shared" si="13"/>
        <v>0</v>
      </c>
      <c r="DD21" s="76">
        <f t="shared" si="13"/>
        <v>0</v>
      </c>
      <c r="DE21" s="78">
        <f t="shared" si="13"/>
        <v>0</v>
      </c>
      <c r="DF21" s="75">
        <f>IF($N21=0,0,MAX(0,ROUNDUP(($AE21-($Z21*(66-COUNT(AF21:AK21,AM21:AO21,AQ21:AS21,AU21:AZ21,BB21:BG21,BI21:BN21,BP21:BU21,BW21:CB21,CD21:CF21,CH21:CJ21,CL21:CQ21,CS21:CX21,CZ21:DE21))/2)/$N21)*2,-2)/2))</f>
        <v>200</v>
      </c>
      <c r="DG21" s="76">
        <f t="shared" si="14"/>
        <v>0</v>
      </c>
      <c r="DH21" s="77">
        <f t="shared" si="14"/>
        <v>0</v>
      </c>
      <c r="DI21" s="76">
        <f t="shared" si="14"/>
        <v>0</v>
      </c>
      <c r="DJ21" s="77">
        <f t="shared" si="14"/>
        <v>0</v>
      </c>
      <c r="DK21" s="76">
        <f t="shared" si="14"/>
        <v>0</v>
      </c>
      <c r="DL21" s="78">
        <f t="shared" si="14"/>
        <v>0</v>
      </c>
      <c r="DM21" s="75">
        <f>IF($N21=0,0,MAX(0,ROUNDUP(($AE21-($Z21*(72-COUNT(AF21:AK21,AM21:AO21,AQ21:AS21,AU21:AZ21,BB21:BG21,BI21:BN21,BP21:BU21,BW21:CB21,CD21:CF21,CH21:CJ21,CL21:CQ21,CS21:CX21,CZ21:DE21,DG21:DL21))/2)/$N21)*2,-2)/2))</f>
        <v>200</v>
      </c>
      <c r="DN21" s="76">
        <f t="shared" si="15"/>
        <v>0</v>
      </c>
      <c r="DO21" s="77">
        <f t="shared" si="15"/>
        <v>0</v>
      </c>
      <c r="DP21" s="76">
        <f t="shared" si="15"/>
        <v>0</v>
      </c>
      <c r="DQ21" s="77">
        <f t="shared" si="15"/>
        <v>0</v>
      </c>
      <c r="DR21" s="76">
        <f t="shared" si="15"/>
        <v>0</v>
      </c>
      <c r="DS21" s="78">
        <f t="shared" si="15"/>
        <v>0</v>
      </c>
      <c r="DT21" s="135">
        <f>IF($N21=0,0,MAX(0,ROUNDUP(($AE21-($Z21*(78-COUNT(AF21:AK21,AM21:AO21,AQ21:AS21,AU21:AZ21,BB21:BG21,BI21:BN21,BP21:BU21,BW21:CB21,CD21:CF21,CH21:CJ21,CL21:CQ21,CS21:CX21,CZ21:DE21,DG21:DL21,DN21:DS21))/2)/$N21)*2,-2)/2))</f>
        <v>200</v>
      </c>
      <c r="DU21" s="136">
        <f t="shared" si="16"/>
        <v>0</v>
      </c>
      <c r="DV21" s="137">
        <f t="shared" si="16"/>
        <v>0</v>
      </c>
      <c r="DW21" s="138">
        <f t="shared" si="16"/>
        <v>0</v>
      </c>
      <c r="DX21" s="135">
        <f>IF($N21=0,0,MAX(0,ROUNDUP(($AE21-($Z21*(81-COUNT(BW21:CB21,CD21:CF21,CH21:CJ21,CL21:CQ21,CS21:CX21,CZ21:DE21,DG21:DL21,DN21:DS21,DU21:DW21,AF21:AK21,AM21:AO21,AQ21:AS21,AU21:AZ21,BB21:BG21,BI21:BN21,BP21:BU21))/2)/$N21)*2,-2)/2))</f>
        <v>200</v>
      </c>
      <c r="DY21" s="136">
        <f t="shared" si="17"/>
        <v>0</v>
      </c>
      <c r="DZ21" s="137">
        <f t="shared" si="17"/>
        <v>0</v>
      </c>
      <c r="EA21" s="138">
        <f t="shared" si="17"/>
        <v>0</v>
      </c>
      <c r="EB21" s="75">
        <f>IF($N21=0,0,MAX(0,ROUNDUP(($AE21-($Z21*(84-COUNT(BW21:CB21,CD21:CF21,CH21:CJ21,CL21:CQ21,CS21:CX21,CZ21:DE21,DG21:DL21,DN21:DS21,DU21:DW21,DY21:EA21,AF21:AK21,AM21:AO21,AQ21:AS21,AU21:AZ21,BB21:BG21,BI21:BN21,BP21:BU21))/2)/$N21)*2,-2)/2))</f>
        <v>200</v>
      </c>
      <c r="EC21" s="76">
        <f t="shared" si="18"/>
        <v>0</v>
      </c>
      <c r="ED21" s="77">
        <f t="shared" si="18"/>
        <v>0</v>
      </c>
      <c r="EE21" s="76">
        <f t="shared" si="18"/>
        <v>0</v>
      </c>
      <c r="EF21" s="77">
        <f t="shared" si="18"/>
        <v>0</v>
      </c>
      <c r="EG21" s="76">
        <f t="shared" si="18"/>
        <v>0</v>
      </c>
      <c r="EH21" s="78">
        <f t="shared" si="18"/>
        <v>0</v>
      </c>
      <c r="EI21" s="75">
        <f>IF($N21=0,0,MAX(0,ROUNDUP(($AE21-($Z21*(90-COUNT(BW21:CB21,CD21:CF21,CH21:CJ21,CL21:CQ21,CS21:CX21,CZ21:DE21,DG21:DL21,DN21:DS21,DU21:DW21,DY21:EA21,EC21:EH21,AF21:AK21,AM21:AO21,AQ21:AS21,AU21:AZ21,BB21:BG21,BI21:BN21,BP21:BU21))/2)/$N21)*2,-2)/2))</f>
        <v>200</v>
      </c>
      <c r="EJ21" s="76">
        <f t="shared" si="19"/>
        <v>0</v>
      </c>
      <c r="EK21" s="77">
        <f t="shared" si="19"/>
        <v>0</v>
      </c>
      <c r="EL21" s="76">
        <f t="shared" si="19"/>
        <v>0</v>
      </c>
      <c r="EM21" s="77">
        <f t="shared" si="19"/>
        <v>0</v>
      </c>
      <c r="EN21" s="76">
        <f t="shared" si="19"/>
        <v>0</v>
      </c>
      <c r="EO21" s="78">
        <f t="shared" si="19"/>
        <v>0</v>
      </c>
      <c r="EP21" s="75">
        <f>IF($N21=0,0,MAX(0,ROUNDUP(($AE21-($Z21*(96-COUNT(BW21:CB21,CD21:CF21,CH21:CJ21,CL21:CQ21,CS21:CX21,CZ21:DE21,DG21:DL21,DN21:DS21,DU21:DW21,DY21:EA21,EC21:EH21,EJ21:EO21,BP21:BU21,BI21:BN21,AF21:AK21,AM21:AO21,AQ21:AS21,AU21:AZ21,BB21:BG21))/2)/$N21)*2,-2)/2))</f>
        <v>200</v>
      </c>
      <c r="EQ21" s="76">
        <f t="shared" si="20"/>
        <v>0</v>
      </c>
      <c r="ER21" s="77">
        <f t="shared" si="20"/>
        <v>0</v>
      </c>
      <c r="ES21" s="76">
        <f t="shared" si="20"/>
        <v>0</v>
      </c>
      <c r="ET21" s="77">
        <f t="shared" si="20"/>
        <v>0</v>
      </c>
      <c r="EU21" s="76">
        <f t="shared" si="20"/>
        <v>0</v>
      </c>
      <c r="EV21" s="78">
        <f t="shared" si="20"/>
        <v>0</v>
      </c>
      <c r="EW21" s="75">
        <f>IF($N21=0,0,MAX(0,ROUNDUP(($AE21-($Z21*(102-COUNT(BW21:CB21,CD21:CF21,CH21:CJ21,CL21:CQ21,CS21:CX21,CZ21:DE21,DG21:DL21,DN21:DS21,DU21:DW21,DY21:EA21,EC21:EH21,EJ21:EO21,EQ21:EV21,AF21:AK21,AM21:AO21,AQ21:AS21,AU21:AZ21,BB21:BG21,BI21:BN21,BP21:BU21))/2)/$N21)*2,-2)/2))</f>
        <v>200</v>
      </c>
      <c r="EX21" s="76">
        <f t="shared" si="21"/>
        <v>0</v>
      </c>
      <c r="EY21" s="77">
        <f t="shared" si="21"/>
        <v>0</v>
      </c>
      <c r="EZ21" s="76">
        <f t="shared" si="21"/>
        <v>0</v>
      </c>
      <c r="FA21" s="77">
        <f t="shared" si="21"/>
        <v>0</v>
      </c>
      <c r="FB21" s="76">
        <f t="shared" si="21"/>
        <v>0</v>
      </c>
      <c r="FC21" s="78">
        <f t="shared" si="21"/>
        <v>0</v>
      </c>
      <c r="FD21" s="75">
        <f>IF($N21=0,0,MAX(0,ROUNDUP(($AE21-($Z21*(108-COUNT(BW21:CB21,CD21:CF21,CH21:CJ21,CL21:CQ21,CS21:CX21,CZ21:DE21,DG21:DL21,DN21:DS21,DU21:DW21,DY21:EA21,EC21:EH21,EJ21:EO21,EQ21:EV21,AF21:AK21,AM21:AO21,AQ21:AS21,AU21:AZ21,BB21:BG21,BI21:BN21,BP21:BU21,EX21:FC21))/2)/$N21)*2,-2)/2))</f>
        <v>200</v>
      </c>
      <c r="FE21" s="76">
        <f t="shared" si="22"/>
        <v>0</v>
      </c>
      <c r="FF21" s="77">
        <f t="shared" si="22"/>
        <v>0</v>
      </c>
      <c r="FG21" s="76">
        <f t="shared" si="22"/>
        <v>0</v>
      </c>
      <c r="FH21" s="77">
        <f t="shared" si="22"/>
        <v>0</v>
      </c>
      <c r="FI21" s="76">
        <f t="shared" si="22"/>
        <v>0</v>
      </c>
      <c r="FJ21" s="78">
        <f t="shared" si="22"/>
        <v>0</v>
      </c>
      <c r="FK21" s="135">
        <f>IF($N21=0,0,MAX(0,ROUNDUP(($AE21-($Z21*(114-COUNT(AF21:AK21,AM21:AO21,AQ21:AS21,AU21:AZ21,BB21:BG21,BI21:BN21,BP21:BU21,BW21:CB21,CD21:CF21,CH21:CJ21,CL21:CQ21,CS21:CX21,CZ21:DE21,DG21:DL21,DN21:DS21,DU21:DW21,DY21:EA21,EC21:EH21,EJ21:EO21,EQ21:EV21,EX21:FC21,FE21:FJ21))/2)/$N21)*2,-2)/2))</f>
        <v>200</v>
      </c>
      <c r="FL21" s="136">
        <f t="shared" si="23"/>
        <v>0</v>
      </c>
      <c r="FM21" s="137">
        <f t="shared" si="23"/>
        <v>0</v>
      </c>
      <c r="FN21" s="138">
        <f t="shared" si="23"/>
        <v>0</v>
      </c>
      <c r="FO21" s="135">
        <f>IF($N21=0,0,MAX(0,ROUNDUP(($AE21-($Z21*(117-COUNT(DN21:DS21,DU21:DW21,DY21:EA21,EC21:EH21,EJ21:EO21,EQ21:EV21,EX21:FC21,FE21:FJ21,FL21:FN21,AF21:AK21,AM21:AO21,AQ21:AS21,AU21:AZ21,BB21:BG21,BI21:BN21,BP21:BU21,BW21:CB21,CD21:CF21,CH21:CJ21,CL21:CQ21,CS21:CX21,CZ21:DE21,DG21:DL21))/2)/$N21)*2,-2)/2))</f>
        <v>200</v>
      </c>
      <c r="FP21" s="136">
        <f t="shared" si="24"/>
        <v>0</v>
      </c>
      <c r="FQ21" s="137">
        <f t="shared" si="24"/>
        <v>0</v>
      </c>
      <c r="FR21" s="138">
        <f t="shared" si="24"/>
        <v>0</v>
      </c>
      <c r="FS21" s="75">
        <f>IF($N21=0,0,MAX(0,ROUNDUP(($AE21-($Z21*(120-COUNT(DN21:DS21,DU21:DW21,DY21:EA21,EC21:EH21,EJ21:EO21,EQ21:EV21,EX21:FC21,FE21:FJ21,FL21:FN21,FP21:FR21,AF21:AK21,AM21:AO21,AQ21:AS21,AU21:AZ21,BB21:BG21,BI21:BN21,BP21:BU21,BW21:CB21,CD21:CF21,CH21:CJ21,CL21:CQ21,CS21:CX21,CZ21:DE21,DG21:DL21))/2)/$N21)*2,-2)/2))</f>
        <v>200</v>
      </c>
      <c r="FT21" s="76">
        <f t="shared" si="25"/>
        <v>0</v>
      </c>
      <c r="FU21" s="77">
        <f t="shared" si="25"/>
        <v>0</v>
      </c>
      <c r="FV21" s="76">
        <f t="shared" si="25"/>
        <v>0</v>
      </c>
      <c r="FW21" s="77">
        <f t="shared" si="25"/>
        <v>0</v>
      </c>
      <c r="FX21" s="76">
        <f t="shared" si="25"/>
        <v>0</v>
      </c>
      <c r="FY21" s="78">
        <f t="shared" si="25"/>
        <v>0</v>
      </c>
      <c r="FZ21" s="75">
        <f>IF($N21=0,0,MAX(0,ROUNDUP(($AE21-($Z21*(126-COUNT(DN21:DS21,DU21:DW21,DY21:EA21,EC21:EH21,EJ21:EO21,EQ21:EV21,EX21:FC21,FE21:FJ21,FL21:FN21,FP21:FR21,FT21:FY21,AF21:AK21,AM21:AO21,AQ21:AS21,AU21:AZ21,BB21:BG21,BI21:BN21,BP21:BU21,BW21:CB21,CD21:CF21,CH21:CJ21,CL21:CQ21,CS21:CX21,CZ21:DE21,DG21:DL21))/2)/$N21)*2,-2)/2))</f>
        <v>200</v>
      </c>
      <c r="GA21" s="76">
        <f t="shared" si="26"/>
        <v>0</v>
      </c>
      <c r="GB21" s="77">
        <f t="shared" si="26"/>
        <v>0</v>
      </c>
      <c r="GC21" s="76">
        <f t="shared" si="26"/>
        <v>0</v>
      </c>
      <c r="GD21" s="77">
        <f t="shared" si="26"/>
        <v>0</v>
      </c>
      <c r="GE21" s="76">
        <f t="shared" si="26"/>
        <v>0</v>
      </c>
      <c r="GF21" s="78">
        <f t="shared" si="26"/>
        <v>0</v>
      </c>
      <c r="GG21" s="75">
        <f>IF($N21=0,0,MAX(0,ROUNDUP(($AE21-($Z21*(132-COUNT(DN21:DS21,DU21:DW21,DY21:EA21,EC21:EH21,EJ21:EO21,EQ21:EV21,EX21:FC21,FE21:FJ21,FL21:FN21,FP21:FR21,FT21:FY21,GA21:GF21,DG21:DL21,CZ21:DE21,AF21:AK21,AM21:AO21,AQ21:AS21,AU21:AZ21,BB21:BG21,BI21:BN21,BP21:BU21,BW21:CB21,CD21:CF21,CH21:CJ21,CL21:CQ21,CS21:CX21))/2)/$N21)*2,-2)/2))</f>
        <v>200</v>
      </c>
      <c r="GH21" s="76">
        <f t="shared" si="27"/>
        <v>0</v>
      </c>
      <c r="GI21" s="77">
        <f t="shared" si="27"/>
        <v>0</v>
      </c>
      <c r="GJ21" s="76">
        <f t="shared" si="27"/>
        <v>0</v>
      </c>
      <c r="GK21" s="77">
        <f t="shared" si="27"/>
        <v>0</v>
      </c>
      <c r="GL21" s="76">
        <f t="shared" si="27"/>
        <v>0</v>
      </c>
      <c r="GM21" s="78">
        <f t="shared" si="27"/>
        <v>0</v>
      </c>
      <c r="GN21" s="75">
        <f>IF($N21=0,0,MAX(0,ROUNDUP(($AE21-($Z21*(138-COUNT(DN21:DS21,DU21:DW21,DY21:EA21,EC21:EH21,EJ21:EO21,EQ21:EV21,EX21:FC21,FE21:FJ21,FL21:FN21,FP21:FR21,FT21:FY21,GA21:GF21,GH21:GM21,AF21:AK21,AM21:AO21,AQ21:AS21,AU21:AZ21,BB21:BG21,BI21:BN21,BP21:BU21,BW21:CB21,CD21:CF21,CH21:CJ21,CL21:CQ21,CS21:CX21,CZ21:DE21,DG21:DL21))/2)/$N21)*2,-2)/2))</f>
        <v>200</v>
      </c>
      <c r="GO21" s="76">
        <f t="shared" si="28"/>
        <v>0</v>
      </c>
      <c r="GP21" s="77">
        <f t="shared" si="28"/>
        <v>0</v>
      </c>
      <c r="GQ21" s="76">
        <f t="shared" si="28"/>
        <v>0</v>
      </c>
      <c r="GR21" s="77">
        <f t="shared" si="28"/>
        <v>0</v>
      </c>
      <c r="GS21" s="76">
        <f t="shared" si="28"/>
        <v>0</v>
      </c>
      <c r="GT21" s="78" t="str">
        <f t="shared" si="28"/>
        <v>n</v>
      </c>
      <c r="GU21" s="75">
        <f>IF($N21=0,0,MAX(0,ROUNDUP(($AE21-($Z21*(144-COUNT(DN21:DS21,DU21:DW21,DY21:EA21,EC21:EH21,EJ21:EO21,EQ21:EV21,EX21:FC21,FE21:FJ21,FL21:FN21,FP21:FR21,FT21:FY21,GA21:GF21,GH21:GM21,AF21:AK21,AM21:AO21,AQ21:AS21,AU21:AZ21,BB21:BG21,BI21:BN21,BP21:BU21,BW21:CB21,CD21:CF21,CH21:CJ21,CL21:CQ21,CS21:CX21,CZ21:DE21,DG21:DL21,GO21:GT21))/2)/$N21)*2,-2)/2))</f>
        <v>50</v>
      </c>
      <c r="GV21" s="76" t="str">
        <f t="shared" si="29"/>
        <v>n</v>
      </c>
      <c r="GW21" s="77" t="str">
        <f t="shared" si="29"/>
        <v>n</v>
      </c>
      <c r="GX21" s="76">
        <f t="shared" si="29"/>
        <v>0</v>
      </c>
      <c r="GY21" s="77">
        <f t="shared" si="29"/>
        <v>0</v>
      </c>
      <c r="GZ21" s="76">
        <f t="shared" si="29"/>
        <v>0</v>
      </c>
      <c r="HA21" s="78">
        <f t="shared" si="29"/>
        <v>0</v>
      </c>
    </row>
    <row r="22" spans="1:209" s="26" customFormat="1" ht="19.5" x14ac:dyDescent="0.25">
      <c r="A22" s="83"/>
      <c r="B22" s="84"/>
      <c r="C22" s="84"/>
      <c r="D22" s="84"/>
      <c r="E22" s="85" t="str">
        <f>IFERROR(VLOOKUP(A21,[2]BDD!$D$3:$U$625,18,0),"")</f>
        <v/>
      </c>
      <c r="F22" s="86"/>
      <c r="G22" s="162"/>
      <c r="H22" s="158"/>
      <c r="I22" s="89"/>
      <c r="J22" s="90"/>
      <c r="K22" s="91"/>
      <c r="L22" s="89"/>
      <c r="M22" s="89"/>
      <c r="N22" s="92"/>
      <c r="O22" s="92"/>
      <c r="P22" s="120"/>
      <c r="Q22" s="94"/>
      <c r="R22" s="163"/>
      <c r="S22" s="92"/>
      <c r="T22" s="92"/>
      <c r="U22" s="164"/>
      <c r="V22" s="96"/>
      <c r="W22" s="68" t="str">
        <f t="shared" si="0"/>
        <v/>
      </c>
      <c r="X22" s="97">
        <f t="shared" ref="X22" si="37">Q22</f>
        <v>0</v>
      </c>
      <c r="Y22" s="98"/>
      <c r="Z22" s="99">
        <f t="shared" si="31"/>
        <v>0</v>
      </c>
      <c r="AA22" s="99"/>
      <c r="AB22" s="100"/>
      <c r="AC22" s="101"/>
      <c r="AD22" s="102" t="s">
        <v>36</v>
      </c>
      <c r="AE22" s="103"/>
      <c r="AF22" s="104"/>
      <c r="AG22" s="105"/>
      <c r="AH22" s="104"/>
      <c r="AI22" s="105"/>
      <c r="AJ22" s="104"/>
      <c r="AK22" s="106"/>
      <c r="AL22" s="107"/>
      <c r="AM22" s="108"/>
      <c r="AN22" s="109"/>
      <c r="AO22" s="110"/>
      <c r="AP22" s="107"/>
      <c r="AQ22" s="108"/>
      <c r="AR22" s="109"/>
      <c r="AS22" s="110"/>
      <c r="AT22" s="103"/>
      <c r="AU22" s="104"/>
      <c r="AV22" s="105"/>
      <c r="AW22" s="104"/>
      <c r="AX22" s="105"/>
      <c r="AY22" s="104"/>
      <c r="AZ22" s="106"/>
      <c r="BA22" s="103"/>
      <c r="BB22" s="104"/>
      <c r="BC22" s="105"/>
      <c r="BD22" s="104"/>
      <c r="BE22" s="105"/>
      <c r="BF22" s="104"/>
      <c r="BG22" s="106"/>
      <c r="BH22" s="103"/>
      <c r="BI22" s="104"/>
      <c r="BJ22" s="105"/>
      <c r="BK22" s="104"/>
      <c r="BL22" s="105"/>
      <c r="BM22" s="104"/>
      <c r="BN22" s="106"/>
      <c r="BO22" s="103"/>
      <c r="BP22" s="104"/>
      <c r="BQ22" s="105"/>
      <c r="BR22" s="104"/>
      <c r="BS22" s="105"/>
      <c r="BT22" s="104"/>
      <c r="BU22" s="106"/>
      <c r="BV22" s="103"/>
      <c r="BW22" s="104"/>
      <c r="BX22" s="105"/>
      <c r="BY22" s="104"/>
      <c r="BZ22" s="105"/>
      <c r="CA22" s="104"/>
      <c r="CB22" s="106"/>
      <c r="CC22" s="107"/>
      <c r="CD22" s="108"/>
      <c r="CE22" s="109"/>
      <c r="CF22" s="110"/>
      <c r="CG22" s="107"/>
      <c r="CH22" s="108"/>
      <c r="CI22" s="109"/>
      <c r="CJ22" s="110"/>
      <c r="CK22" s="103"/>
      <c r="CL22" s="104"/>
      <c r="CM22" s="105"/>
      <c r="CN22" s="104"/>
      <c r="CO22" s="105"/>
      <c r="CP22" s="104"/>
      <c r="CQ22" s="106"/>
      <c r="CR22" s="103"/>
      <c r="CS22" s="104"/>
      <c r="CT22" s="105"/>
      <c r="CU22" s="104"/>
      <c r="CV22" s="105"/>
      <c r="CW22" s="104"/>
      <c r="CX22" s="106"/>
      <c r="CY22" s="103"/>
      <c r="CZ22" s="104"/>
      <c r="DA22" s="105"/>
      <c r="DB22" s="104"/>
      <c r="DC22" s="105"/>
      <c r="DD22" s="104"/>
      <c r="DE22" s="106"/>
      <c r="DF22" s="103"/>
      <c r="DG22" s="104"/>
      <c r="DH22" s="105"/>
      <c r="DI22" s="104"/>
      <c r="DJ22" s="105"/>
      <c r="DK22" s="104"/>
      <c r="DL22" s="106"/>
      <c r="DM22" s="103"/>
      <c r="DN22" s="104"/>
      <c r="DO22" s="105"/>
      <c r="DP22" s="104"/>
      <c r="DQ22" s="105"/>
      <c r="DR22" s="104"/>
      <c r="DS22" s="106"/>
      <c r="DT22" s="107"/>
      <c r="DU22" s="108"/>
      <c r="DV22" s="109"/>
      <c r="DW22" s="110"/>
      <c r="DX22" s="107"/>
      <c r="DY22" s="108"/>
      <c r="DZ22" s="109"/>
      <c r="EA22" s="110"/>
      <c r="EB22" s="103"/>
      <c r="EC22" s="104"/>
      <c r="ED22" s="105"/>
      <c r="EE22" s="104"/>
      <c r="EF22" s="105"/>
      <c r="EG22" s="104"/>
      <c r="EH22" s="106"/>
      <c r="EI22" s="103"/>
      <c r="EJ22" s="104"/>
      <c r="EK22" s="105"/>
      <c r="EL22" s="104"/>
      <c r="EM22" s="105"/>
      <c r="EN22" s="104"/>
      <c r="EO22" s="106"/>
      <c r="EP22" s="103"/>
      <c r="EQ22" s="104"/>
      <c r="ER22" s="105"/>
      <c r="ES22" s="104"/>
      <c r="ET22" s="105"/>
      <c r="EU22" s="104"/>
      <c r="EV22" s="106"/>
      <c r="EW22" s="103"/>
      <c r="EX22" s="104"/>
      <c r="EY22" s="105"/>
      <c r="EZ22" s="104"/>
      <c r="FA22" s="105"/>
      <c r="FB22" s="104"/>
      <c r="FC22" s="106"/>
      <c r="FD22" s="103"/>
      <c r="FE22" s="104"/>
      <c r="FF22" s="105"/>
      <c r="FG22" s="104"/>
      <c r="FH22" s="105"/>
      <c r="FI22" s="104"/>
      <c r="FJ22" s="106"/>
      <c r="FK22" s="107"/>
      <c r="FL22" s="108"/>
      <c r="FM22" s="109"/>
      <c r="FN22" s="110"/>
      <c r="FO22" s="107"/>
      <c r="FP22" s="108"/>
      <c r="FQ22" s="109"/>
      <c r="FR22" s="110"/>
      <c r="FS22" s="103"/>
      <c r="FT22" s="104"/>
      <c r="FU22" s="105"/>
      <c r="FV22" s="104"/>
      <c r="FW22" s="105"/>
      <c r="FX22" s="104"/>
      <c r="FY22" s="106"/>
      <c r="FZ22" s="103"/>
      <c r="GA22" s="104"/>
      <c r="GB22" s="105"/>
      <c r="GC22" s="104"/>
      <c r="GD22" s="105"/>
      <c r="GE22" s="104"/>
      <c r="GF22" s="106"/>
      <c r="GG22" s="103"/>
      <c r="GH22" s="104"/>
      <c r="GI22" s="105"/>
      <c r="GJ22" s="104"/>
      <c r="GK22" s="105"/>
      <c r="GL22" s="104"/>
      <c r="GM22" s="106"/>
      <c r="GN22" s="103"/>
      <c r="GO22" s="104"/>
      <c r="GP22" s="105"/>
      <c r="GQ22" s="104"/>
      <c r="GR22" s="105"/>
      <c r="GS22" s="104"/>
      <c r="GT22" s="106"/>
      <c r="GU22" s="103"/>
      <c r="GV22" s="104"/>
      <c r="GW22" s="105"/>
      <c r="GX22" s="104"/>
      <c r="GY22" s="105"/>
      <c r="GZ22" s="104"/>
      <c r="HA22" s="106"/>
    </row>
    <row r="23" spans="1:209" s="26" customFormat="1" x14ac:dyDescent="0.25">
      <c r="A23" s="111"/>
      <c r="B23" s="55"/>
      <c r="C23" s="55"/>
      <c r="D23" s="55"/>
      <c r="E23" s="112" t="str">
        <f>IFERROR(VLOOKUP(A22,[2]BDD!$D$3:$U$625,18,0),"")</f>
        <v/>
      </c>
      <c r="F23" s="165"/>
      <c r="G23" s="166"/>
      <c r="H23" s="114"/>
      <c r="I23" s="167"/>
      <c r="J23" s="167"/>
      <c r="K23" s="167"/>
      <c r="L23" s="167"/>
      <c r="M23" s="167"/>
      <c r="N23" s="168">
        <v>25</v>
      </c>
      <c r="O23" s="168"/>
      <c r="P23" s="169"/>
      <c r="Q23" s="132"/>
      <c r="R23" s="132">
        <v>1000</v>
      </c>
      <c r="S23" s="168">
        <v>150</v>
      </c>
      <c r="T23" s="153"/>
      <c r="U23" s="168">
        <v>50</v>
      </c>
      <c r="V23" s="154"/>
      <c r="W23" s="68" t="str">
        <f t="shared" si="0"/>
        <v/>
      </c>
      <c r="X23" s="97">
        <f t="shared" ref="X23" si="38">IF(Q24=0,R23,Q23)</f>
        <v>1000</v>
      </c>
      <c r="Y23" s="70">
        <f t="shared" ref="Y23:Y30" si="39">AE23*N23</f>
        <v>25000</v>
      </c>
      <c r="Z23" s="71">
        <f t="shared" si="31"/>
        <v>7500</v>
      </c>
      <c r="AA23" s="71">
        <f>IF(Z23=0,0,ROUND(Y23/Z23*2,0)/2)</f>
        <v>3.5</v>
      </c>
      <c r="AB23" s="72">
        <f>IF(AE23=0,0,AC21)</f>
        <v>121.24777327935223</v>
      </c>
      <c r="AC23" s="73">
        <f>Y23/Z23*2+AB23</f>
        <v>127.9144399460189</v>
      </c>
      <c r="AD23" s="74" t="s">
        <v>36</v>
      </c>
      <c r="AE23" s="75">
        <f>IF(N23=0,0,R23)</f>
        <v>1000</v>
      </c>
      <c r="AF23" s="76">
        <f>IF(Y23=0,0,IF(AND(INT($AC23+1)&gt;=AF$8,AF$8&gt;=INT($AB23+1)),"n",0))</f>
        <v>0</v>
      </c>
      <c r="AG23" s="77">
        <f>IF(Z23=0,0,IF(AND(INT($AC23+1)&gt;=AG$8,AG$8&gt;=INT($AB23+1)),"n",0))</f>
        <v>0</v>
      </c>
      <c r="AH23" s="76">
        <f t="shared" si="1"/>
        <v>0</v>
      </c>
      <c r="AI23" s="77">
        <f t="shared" si="1"/>
        <v>0</v>
      </c>
      <c r="AJ23" s="76">
        <f t="shared" si="1"/>
        <v>0</v>
      </c>
      <c r="AK23" s="78">
        <f t="shared" si="1"/>
        <v>0</v>
      </c>
      <c r="AL23" s="135">
        <f>IF($N23=0,0,MAX(0,ROUNDUP(($AE23-($Z23*(6-COUNT(AF23:AK23))/2)/$N23)*2,-2)/2))</f>
        <v>1000</v>
      </c>
      <c r="AM23" s="136">
        <f t="shared" si="2"/>
        <v>0</v>
      </c>
      <c r="AN23" s="137">
        <f t="shared" si="2"/>
        <v>0</v>
      </c>
      <c r="AO23" s="138">
        <f t="shared" si="2"/>
        <v>0</v>
      </c>
      <c r="AP23" s="135">
        <f>IF($N23=0,0,MAX(0,ROUNDUP(($AE23-($Z23*(9-COUNT(AF23:AK23,AM23:AO23))/2)/$N23)*2,-2)/2))</f>
        <v>1000</v>
      </c>
      <c r="AQ23" s="136">
        <f t="shared" si="3"/>
        <v>0</v>
      </c>
      <c r="AR23" s="137">
        <f t="shared" si="3"/>
        <v>0</v>
      </c>
      <c r="AS23" s="138">
        <f t="shared" si="3"/>
        <v>0</v>
      </c>
      <c r="AT23" s="75">
        <f>IF($N23=0,0,MAX(0,ROUNDUP(($AE23-($Z23*(12-COUNT(AF23:AK23,AM23:AO23,AQ23:AS23))/2)/$N23)*2,-2)/2))</f>
        <v>1000</v>
      </c>
      <c r="AU23" s="76">
        <f t="shared" si="4"/>
        <v>0</v>
      </c>
      <c r="AV23" s="77">
        <f t="shared" si="4"/>
        <v>0</v>
      </c>
      <c r="AW23" s="76">
        <f t="shared" si="4"/>
        <v>0</v>
      </c>
      <c r="AX23" s="77">
        <f t="shared" si="4"/>
        <v>0</v>
      </c>
      <c r="AY23" s="76">
        <f t="shared" si="4"/>
        <v>0</v>
      </c>
      <c r="AZ23" s="78">
        <f t="shared" si="4"/>
        <v>0</v>
      </c>
      <c r="BA23" s="75">
        <f>IF($N23=0,0,MAX(0,ROUNDUP(($AE23-($Z23*(18-COUNT(AF23:AK23,AM23:AO23,AQ23:AS23,AU23:AZ23))/2)/$N23)*2,-2)/2))</f>
        <v>1000</v>
      </c>
      <c r="BB23" s="76">
        <f t="shared" si="5"/>
        <v>0</v>
      </c>
      <c r="BC23" s="77">
        <f t="shared" si="5"/>
        <v>0</v>
      </c>
      <c r="BD23" s="76">
        <f t="shared" si="5"/>
        <v>0</v>
      </c>
      <c r="BE23" s="77">
        <f t="shared" si="5"/>
        <v>0</v>
      </c>
      <c r="BF23" s="76">
        <f t="shared" si="5"/>
        <v>0</v>
      </c>
      <c r="BG23" s="78">
        <f t="shared" si="5"/>
        <v>0</v>
      </c>
      <c r="BH23" s="75">
        <f>IF($N23=0,0,MAX(0,ROUNDUP(($AE23-($Z23*(24-COUNT(AF23:AK23,AM23:AO23,AQ23:AS23,AU23:AZ23,BB23:BG23))/2)/$N23)*2,-2)/2))</f>
        <v>1000</v>
      </c>
      <c r="BI23" s="76">
        <f t="shared" si="6"/>
        <v>0</v>
      </c>
      <c r="BJ23" s="77">
        <f t="shared" si="6"/>
        <v>0</v>
      </c>
      <c r="BK23" s="76">
        <f t="shared" si="6"/>
        <v>0</v>
      </c>
      <c r="BL23" s="77">
        <f t="shared" si="6"/>
        <v>0</v>
      </c>
      <c r="BM23" s="76">
        <f t="shared" si="6"/>
        <v>0</v>
      </c>
      <c r="BN23" s="78">
        <f t="shared" si="6"/>
        <v>0</v>
      </c>
      <c r="BO23" s="75">
        <f>IF($N23=0,0,MAX(0,ROUNDUP(($AE23-($Z23*(30-COUNT(AF23:AK23,AM23:AO23,AQ23:AS23,AU23:AZ23,BB23:BG23,BI23:BN23))/2)/$N23)*2,-2)/2))</f>
        <v>1000</v>
      </c>
      <c r="BP23" s="76">
        <f t="shared" si="7"/>
        <v>0</v>
      </c>
      <c r="BQ23" s="77">
        <f t="shared" si="7"/>
        <v>0</v>
      </c>
      <c r="BR23" s="76">
        <f t="shared" si="7"/>
        <v>0</v>
      </c>
      <c r="BS23" s="77">
        <f t="shared" si="7"/>
        <v>0</v>
      </c>
      <c r="BT23" s="76">
        <f t="shared" si="7"/>
        <v>0</v>
      </c>
      <c r="BU23" s="78">
        <f t="shared" si="7"/>
        <v>0</v>
      </c>
      <c r="BV23" s="75">
        <f>IF($N23=0,0,MAX(0,ROUNDUP(($AE23-($Z23*(36-COUNT(AF23:AK23,AM23:AO23,AQ23:AS23,AU23:AZ23,BB23:BG23,BI23:BN23,BP23:BU23))/2)/$N23)*2,-2)/2))</f>
        <v>1000</v>
      </c>
      <c r="BW23" s="76">
        <f t="shared" si="8"/>
        <v>0</v>
      </c>
      <c r="BX23" s="77">
        <f t="shared" si="8"/>
        <v>0</v>
      </c>
      <c r="BY23" s="76">
        <f t="shared" si="8"/>
        <v>0</v>
      </c>
      <c r="BZ23" s="77">
        <f t="shared" si="8"/>
        <v>0</v>
      </c>
      <c r="CA23" s="76">
        <f t="shared" si="8"/>
        <v>0</v>
      </c>
      <c r="CB23" s="78">
        <f t="shared" si="8"/>
        <v>0</v>
      </c>
      <c r="CC23" s="135">
        <f>IF($N23=0,0,MAX(0,ROUNDUP(($AE23-($Z23*(42-COUNT(AF23:AK23,AM23:AO23,AQ23:AS23,AU23:AZ23,BB23:BG23,BI23:BN23,BP23:BU23,BW23:CB23))/2)/$N23)*2,-2)/2))</f>
        <v>1000</v>
      </c>
      <c r="CD23" s="136">
        <f t="shared" si="9"/>
        <v>0</v>
      </c>
      <c r="CE23" s="137">
        <f t="shared" si="9"/>
        <v>0</v>
      </c>
      <c r="CF23" s="138">
        <f t="shared" si="9"/>
        <v>0</v>
      </c>
      <c r="CG23" s="135">
        <f>IF($N23=0,0,MAX(0,ROUNDUP(($AE23-($Z23*(45-COUNT(AF23:AK23,AM23:AO23,AQ23:AS23,AU23:AZ23,BB23:BG23,BI23:BN23,BP23:BU23,BW23:CB23,CD23:CF23))/2)/$N23)*2,-2)/2))</f>
        <v>1000</v>
      </c>
      <c r="CH23" s="136">
        <f t="shared" si="10"/>
        <v>0</v>
      </c>
      <c r="CI23" s="137">
        <f t="shared" si="10"/>
        <v>0</v>
      </c>
      <c r="CJ23" s="138">
        <f t="shared" si="10"/>
        <v>0</v>
      </c>
      <c r="CK23" s="75">
        <f>IF($N23=0,0,MAX(0,ROUNDUP(($AE23-($Z23*(48-COUNT(AF23:AK23,AM23:AO23,AQ23:AS23,AU23:AZ23,BB23:BG23,BI23:BN23,BP23:BU23,BW23:CB23,CD23:CF23,CH23:CJ23))/2)/$N23)*2,-2)/2))</f>
        <v>1000</v>
      </c>
      <c r="CL23" s="76">
        <f t="shared" si="11"/>
        <v>0</v>
      </c>
      <c r="CM23" s="77">
        <f t="shared" si="11"/>
        <v>0</v>
      </c>
      <c r="CN23" s="76">
        <f t="shared" si="11"/>
        <v>0</v>
      </c>
      <c r="CO23" s="77">
        <f t="shared" si="11"/>
        <v>0</v>
      </c>
      <c r="CP23" s="76">
        <f t="shared" si="11"/>
        <v>0</v>
      </c>
      <c r="CQ23" s="78">
        <f t="shared" si="11"/>
        <v>0</v>
      </c>
      <c r="CR23" s="75">
        <f>IF($N23=0,0,MAX(0,ROUNDUP(($AE23-($Z23*(54-COUNT(AF23:AK23,AM23:AO23,AQ23:AS23,AU23:AZ23,BB23:BG23,BI23:BN23,BP23:BU23,BW23:CB23,CD23:CF23,CH23:CJ23,CL23:CQ23))/2)/$N23)*2,-2)/2))</f>
        <v>1000</v>
      </c>
      <c r="CS23" s="76">
        <f t="shared" si="12"/>
        <v>0</v>
      </c>
      <c r="CT23" s="77">
        <f t="shared" si="12"/>
        <v>0</v>
      </c>
      <c r="CU23" s="76">
        <f t="shared" si="12"/>
        <v>0</v>
      </c>
      <c r="CV23" s="77">
        <f t="shared" si="12"/>
        <v>0</v>
      </c>
      <c r="CW23" s="76">
        <f t="shared" si="12"/>
        <v>0</v>
      </c>
      <c r="CX23" s="78">
        <f t="shared" si="12"/>
        <v>0</v>
      </c>
      <c r="CY23" s="75">
        <f>IF($N23=0,0,MAX(0,ROUNDUP(($AE23-($Z23*(60-COUNT(AF23:AK23,AM23:AO23,AQ23:AS23,AU23:AZ23,BB23:BG23,BI23:BN23,BP23:BU23,BW23:CB23,CD23:CF23,CH23:CJ23,CL23:CQ23,CS23:CX23))/2)/$N23)*2,-2)/2))</f>
        <v>1000</v>
      </c>
      <c r="CZ23" s="76">
        <f t="shared" si="13"/>
        <v>0</v>
      </c>
      <c r="DA23" s="77">
        <f t="shared" si="13"/>
        <v>0</v>
      </c>
      <c r="DB23" s="76">
        <f t="shared" si="13"/>
        <v>0</v>
      </c>
      <c r="DC23" s="77">
        <f t="shared" si="13"/>
        <v>0</v>
      </c>
      <c r="DD23" s="76">
        <f t="shared" si="13"/>
        <v>0</v>
      </c>
      <c r="DE23" s="78">
        <f t="shared" si="13"/>
        <v>0</v>
      </c>
      <c r="DF23" s="75">
        <f>IF($N23=0,0,MAX(0,ROUNDUP(($AE23-($Z23*(66-COUNT(AF23:AK23,AM23:AO23,AQ23:AS23,AU23:AZ23,BB23:BG23,BI23:BN23,BP23:BU23,BW23:CB23,CD23:CF23,CH23:CJ23,CL23:CQ23,CS23:CX23,CZ23:DE23))/2)/$N23)*2,-2)/2))</f>
        <v>1000</v>
      </c>
      <c r="DG23" s="76">
        <f t="shared" si="14"/>
        <v>0</v>
      </c>
      <c r="DH23" s="77">
        <f t="shared" si="14"/>
        <v>0</v>
      </c>
      <c r="DI23" s="76">
        <f t="shared" si="14"/>
        <v>0</v>
      </c>
      <c r="DJ23" s="77">
        <f t="shared" si="14"/>
        <v>0</v>
      </c>
      <c r="DK23" s="76">
        <f t="shared" si="14"/>
        <v>0</v>
      </c>
      <c r="DL23" s="78">
        <f t="shared" si="14"/>
        <v>0</v>
      </c>
      <c r="DM23" s="75">
        <f>IF($N23=0,0,MAX(0,ROUNDUP(($AE23-($Z23*(72-COUNT(AF23:AK23,AM23:AO23,AQ23:AS23,AU23:AZ23,BB23:BG23,BI23:BN23,BP23:BU23,BW23:CB23,CD23:CF23,CH23:CJ23,CL23:CQ23,CS23:CX23,CZ23:DE23,DG23:DL23))/2)/$N23)*2,-2)/2))</f>
        <v>1000</v>
      </c>
      <c r="DN23" s="76">
        <f t="shared" si="15"/>
        <v>0</v>
      </c>
      <c r="DO23" s="77">
        <f t="shared" si="15"/>
        <v>0</v>
      </c>
      <c r="DP23" s="76">
        <f t="shared" si="15"/>
        <v>0</v>
      </c>
      <c r="DQ23" s="77">
        <f t="shared" si="15"/>
        <v>0</v>
      </c>
      <c r="DR23" s="76">
        <f t="shared" si="15"/>
        <v>0</v>
      </c>
      <c r="DS23" s="78">
        <f t="shared" si="15"/>
        <v>0</v>
      </c>
      <c r="DT23" s="135">
        <f>IF($N23=0,0,MAX(0,ROUNDUP(($AE23-($Z23*(78-COUNT(AF23:AK23,AM23:AO23,AQ23:AS23,AU23:AZ23,BB23:BG23,BI23:BN23,BP23:BU23,BW23:CB23,CD23:CF23,CH23:CJ23,CL23:CQ23,CS23:CX23,CZ23:DE23,DG23:DL23,DN23:DS23))/2)/$N23)*2,-2)/2))</f>
        <v>1000</v>
      </c>
      <c r="DU23" s="136">
        <f t="shared" si="16"/>
        <v>0</v>
      </c>
      <c r="DV23" s="137">
        <f t="shared" si="16"/>
        <v>0</v>
      </c>
      <c r="DW23" s="138">
        <f t="shared" si="16"/>
        <v>0</v>
      </c>
      <c r="DX23" s="135">
        <f>IF($N23=0,0,MAX(0,ROUNDUP(($AE23-($Z23*(81-COUNT(BW23:CB23,CD23:CF23,CH23:CJ23,CL23:CQ23,CS23:CX23,CZ23:DE23,DG23:DL23,DN23:DS23,DU23:DW23,AF23:AK23,AM23:AO23,AQ23:AS23,AU23:AZ23,BB23:BG23,BI23:BN23,BP23:BU23))/2)/$N23)*2,-2)/2))</f>
        <v>1000</v>
      </c>
      <c r="DY23" s="136">
        <f t="shared" si="17"/>
        <v>0</v>
      </c>
      <c r="DZ23" s="137">
        <f t="shared" si="17"/>
        <v>0</v>
      </c>
      <c r="EA23" s="138">
        <f t="shared" si="17"/>
        <v>0</v>
      </c>
      <c r="EB23" s="75">
        <f>IF($N23=0,0,MAX(0,ROUNDUP(($AE23-($Z23*(84-COUNT(BW23:CB23,CD23:CF23,CH23:CJ23,CL23:CQ23,CS23:CX23,CZ23:DE23,DG23:DL23,DN23:DS23,DU23:DW23,DY23:EA23,AF23:AK23,AM23:AO23,AQ23:AS23,AU23:AZ23,BB23:BG23,BI23:BN23,BP23:BU23))/2)/$N23)*2,-2)/2))</f>
        <v>1000</v>
      </c>
      <c r="EC23" s="76">
        <f t="shared" si="18"/>
        <v>0</v>
      </c>
      <c r="ED23" s="77">
        <f t="shared" si="18"/>
        <v>0</v>
      </c>
      <c r="EE23" s="76">
        <f t="shared" si="18"/>
        <v>0</v>
      </c>
      <c r="EF23" s="77">
        <f t="shared" si="18"/>
        <v>0</v>
      </c>
      <c r="EG23" s="76">
        <f t="shared" si="18"/>
        <v>0</v>
      </c>
      <c r="EH23" s="78">
        <f t="shared" si="18"/>
        <v>0</v>
      </c>
      <c r="EI23" s="75">
        <f>IF($N23=0,0,MAX(0,ROUNDUP(($AE23-($Z23*(90-COUNT(BW23:CB23,CD23:CF23,CH23:CJ23,CL23:CQ23,CS23:CX23,CZ23:DE23,DG23:DL23,DN23:DS23,DU23:DW23,DY23:EA23,EC23:EH23,AF23:AK23,AM23:AO23,AQ23:AS23,AU23:AZ23,BB23:BG23,BI23:BN23,BP23:BU23))/2)/$N23)*2,-2)/2))</f>
        <v>1000</v>
      </c>
      <c r="EJ23" s="76">
        <f t="shared" si="19"/>
        <v>0</v>
      </c>
      <c r="EK23" s="77">
        <f t="shared" si="19"/>
        <v>0</v>
      </c>
      <c r="EL23" s="76">
        <f t="shared" si="19"/>
        <v>0</v>
      </c>
      <c r="EM23" s="77">
        <f t="shared" si="19"/>
        <v>0</v>
      </c>
      <c r="EN23" s="76">
        <f t="shared" si="19"/>
        <v>0</v>
      </c>
      <c r="EO23" s="78">
        <f t="shared" si="19"/>
        <v>0</v>
      </c>
      <c r="EP23" s="75">
        <f>IF($N23=0,0,MAX(0,ROUNDUP(($AE23-($Z23*(96-COUNT(BW23:CB23,CD23:CF23,CH23:CJ23,CL23:CQ23,CS23:CX23,CZ23:DE23,DG23:DL23,DN23:DS23,DU23:DW23,DY23:EA23,EC23:EH23,EJ23:EO23,BP23:BU23,BI23:BN23,AF23:AK23,AM23:AO23,AQ23:AS23,AU23:AZ23,BB23:BG23))/2)/$N23)*2,-2)/2))</f>
        <v>1000</v>
      </c>
      <c r="EQ23" s="76">
        <f t="shared" si="20"/>
        <v>0</v>
      </c>
      <c r="ER23" s="77">
        <f t="shared" si="20"/>
        <v>0</v>
      </c>
      <c r="ES23" s="76">
        <f t="shared" si="20"/>
        <v>0</v>
      </c>
      <c r="ET23" s="77">
        <f t="shared" si="20"/>
        <v>0</v>
      </c>
      <c r="EU23" s="76">
        <f t="shared" si="20"/>
        <v>0</v>
      </c>
      <c r="EV23" s="78">
        <f t="shared" si="20"/>
        <v>0</v>
      </c>
      <c r="EW23" s="75">
        <f>IF($N23=0,0,MAX(0,ROUNDUP(($AE23-($Z23*(102-COUNT(BW23:CB23,CD23:CF23,CH23:CJ23,CL23:CQ23,CS23:CX23,CZ23:DE23,DG23:DL23,DN23:DS23,DU23:DW23,DY23:EA23,EC23:EH23,EJ23:EO23,EQ23:EV23,AF23:AK23,AM23:AO23,AQ23:AS23,AU23:AZ23,BB23:BG23,BI23:BN23,BP23:BU23))/2)/$N23)*2,-2)/2))</f>
        <v>1000</v>
      </c>
      <c r="EX23" s="76">
        <f t="shared" si="21"/>
        <v>0</v>
      </c>
      <c r="EY23" s="77">
        <f t="shared" si="21"/>
        <v>0</v>
      </c>
      <c r="EZ23" s="76">
        <f t="shared" si="21"/>
        <v>0</v>
      </c>
      <c r="FA23" s="77">
        <f t="shared" si="21"/>
        <v>0</v>
      </c>
      <c r="FB23" s="76">
        <f t="shared" si="21"/>
        <v>0</v>
      </c>
      <c r="FC23" s="78">
        <f t="shared" si="21"/>
        <v>0</v>
      </c>
      <c r="FD23" s="75">
        <f>IF($N23=0,0,MAX(0,ROUNDUP(($AE23-($Z23*(108-COUNT(BW23:CB23,CD23:CF23,CH23:CJ23,CL23:CQ23,CS23:CX23,CZ23:DE23,DG23:DL23,DN23:DS23,DU23:DW23,DY23:EA23,EC23:EH23,EJ23:EO23,EQ23:EV23,AF23:AK23,AM23:AO23,AQ23:AS23,AU23:AZ23,BB23:BG23,BI23:BN23,BP23:BU23,EX23:FC23))/2)/$N23)*2,-2)/2))</f>
        <v>1000</v>
      </c>
      <c r="FE23" s="76">
        <f t="shared" si="22"/>
        <v>0</v>
      </c>
      <c r="FF23" s="77">
        <f t="shared" si="22"/>
        <v>0</v>
      </c>
      <c r="FG23" s="76">
        <f t="shared" si="22"/>
        <v>0</v>
      </c>
      <c r="FH23" s="77">
        <f t="shared" si="22"/>
        <v>0</v>
      </c>
      <c r="FI23" s="76">
        <f t="shared" si="22"/>
        <v>0</v>
      </c>
      <c r="FJ23" s="78">
        <f t="shared" si="22"/>
        <v>0</v>
      </c>
      <c r="FK23" s="135">
        <f>IF($N23=0,0,MAX(0,ROUNDUP(($AE23-($Z23*(114-COUNT(AF23:AK23,AM23:AO23,AQ23:AS23,AU23:AZ23,BB23:BG23,BI23:BN23,BP23:BU23,BW23:CB23,CD23:CF23,CH23:CJ23,CL23:CQ23,CS23:CX23,CZ23:DE23,DG23:DL23,DN23:DS23,DU23:DW23,DY23:EA23,EC23:EH23,EJ23:EO23,EQ23:EV23,EX23:FC23,FE23:FJ23))/2)/$N23)*2,-2)/2))</f>
        <v>1000</v>
      </c>
      <c r="FL23" s="136">
        <f t="shared" si="23"/>
        <v>0</v>
      </c>
      <c r="FM23" s="137">
        <f t="shared" si="23"/>
        <v>0</v>
      </c>
      <c r="FN23" s="138">
        <f t="shared" si="23"/>
        <v>0</v>
      </c>
      <c r="FO23" s="135">
        <f>IF($N23=0,0,MAX(0,ROUNDUP(($AE23-($Z23*(117-COUNT(DN23:DS23,DU23:DW23,DY23:EA23,EC23:EH23,EJ23:EO23,EQ23:EV23,EX23:FC23,FE23:FJ23,FL23:FN23,AF23:AK23,AM23:AO23,AQ23:AS23,AU23:AZ23,BB23:BG23,BI23:BN23,BP23:BU23,BW23:CB23,CD23:CF23,CH23:CJ23,CL23:CQ23,CS23:CX23,CZ23:DE23,DG23:DL23))/2)/$N23)*2,-2)/2))</f>
        <v>1000</v>
      </c>
      <c r="FP23" s="136">
        <f t="shared" si="24"/>
        <v>0</v>
      </c>
      <c r="FQ23" s="137">
        <f t="shared" si="24"/>
        <v>0</v>
      </c>
      <c r="FR23" s="138">
        <f t="shared" si="24"/>
        <v>0</v>
      </c>
      <c r="FS23" s="75">
        <f>IF($N23=0,0,MAX(0,ROUNDUP(($AE23-($Z23*(120-COUNT(DN23:DS23,DU23:DW23,DY23:EA23,EC23:EH23,EJ23:EO23,EQ23:EV23,EX23:FC23,FE23:FJ23,FL23:FN23,FP23:FR23,AF23:AK23,AM23:AO23,AQ23:AS23,AU23:AZ23,BB23:BG23,BI23:BN23,BP23:BU23,BW23:CB23,CD23:CF23,CH23:CJ23,CL23:CQ23,CS23:CX23,CZ23:DE23,DG23:DL23))/2)/$N23)*2,-2)/2))</f>
        <v>1000</v>
      </c>
      <c r="FT23" s="76">
        <f t="shared" si="25"/>
        <v>0</v>
      </c>
      <c r="FU23" s="77">
        <f t="shared" si="25"/>
        <v>0</v>
      </c>
      <c r="FV23" s="76">
        <f t="shared" si="25"/>
        <v>0</v>
      </c>
      <c r="FW23" s="77">
        <f t="shared" si="25"/>
        <v>0</v>
      </c>
      <c r="FX23" s="76">
        <f t="shared" si="25"/>
        <v>0</v>
      </c>
      <c r="FY23" s="78">
        <f t="shared" si="25"/>
        <v>0</v>
      </c>
      <c r="FZ23" s="75">
        <f>IF($N23=0,0,MAX(0,ROUNDUP(($AE23-($Z23*(126-COUNT(DN23:DS23,DU23:DW23,DY23:EA23,EC23:EH23,EJ23:EO23,EQ23:EV23,EX23:FC23,FE23:FJ23,FL23:FN23,FP23:FR23,FT23:FY23,AF23:AK23,AM23:AO23,AQ23:AS23,AU23:AZ23,BB23:BG23,BI23:BN23,BP23:BU23,BW23:CB23,CD23:CF23,CH23:CJ23,CL23:CQ23,CS23:CX23,CZ23:DE23,DG23:DL23))/2)/$N23)*2,-2)/2))</f>
        <v>1000</v>
      </c>
      <c r="GA23" s="76">
        <f t="shared" si="26"/>
        <v>0</v>
      </c>
      <c r="GB23" s="77">
        <f t="shared" si="26"/>
        <v>0</v>
      </c>
      <c r="GC23" s="76">
        <f t="shared" si="26"/>
        <v>0</v>
      </c>
      <c r="GD23" s="77">
        <f t="shared" si="26"/>
        <v>0</v>
      </c>
      <c r="GE23" s="76">
        <f t="shared" si="26"/>
        <v>0</v>
      </c>
      <c r="GF23" s="78">
        <f t="shared" si="26"/>
        <v>0</v>
      </c>
      <c r="GG23" s="75">
        <f>IF($N23=0,0,MAX(0,ROUNDUP(($AE23-($Z23*(132-COUNT(DN23:DS23,DU23:DW23,DY23:EA23,EC23:EH23,EJ23:EO23,EQ23:EV23,EX23:FC23,FE23:FJ23,FL23:FN23,FP23:FR23,FT23:FY23,GA23:GF23,DG23:DL23,CZ23:DE23,AF23:AK23,AM23:AO23,AQ23:AS23,AU23:AZ23,BB23:BG23,BI23:BN23,BP23:BU23,BW23:CB23,CD23:CF23,CH23:CJ23,CL23:CQ23,CS23:CX23))/2)/$N23)*2,-2)/2))</f>
        <v>1000</v>
      </c>
      <c r="GH23" s="76">
        <f t="shared" si="27"/>
        <v>0</v>
      </c>
      <c r="GI23" s="77">
        <f t="shared" si="27"/>
        <v>0</v>
      </c>
      <c r="GJ23" s="76">
        <f t="shared" si="27"/>
        <v>0</v>
      </c>
      <c r="GK23" s="77">
        <f t="shared" si="27"/>
        <v>0</v>
      </c>
      <c r="GL23" s="76">
        <f t="shared" si="27"/>
        <v>0</v>
      </c>
      <c r="GM23" s="78">
        <f t="shared" si="27"/>
        <v>0</v>
      </c>
      <c r="GN23" s="75">
        <f>IF($N23=0,0,MAX(0,ROUNDUP(($AE23-($Z23*(138-COUNT(DN23:DS23,DU23:DW23,DY23:EA23,EC23:EH23,EJ23:EO23,EQ23:EV23,EX23:FC23,FE23:FJ23,FL23:FN23,FP23:FR23,FT23:FY23,GA23:GF23,GH23:GM23,AF23:AK23,AM23:AO23,AQ23:AS23,AU23:AZ23,BB23:BG23,BI23:BN23,BP23:BU23,BW23:CB23,CD23:CF23,CH23:CJ23,CL23:CQ23,CS23:CX23,CZ23:DE23,DG23:DL23))/2)/$N23)*2,-2)/2))</f>
        <v>1000</v>
      </c>
      <c r="GO23" s="76">
        <f t="shared" si="28"/>
        <v>0</v>
      </c>
      <c r="GP23" s="77">
        <f t="shared" si="28"/>
        <v>0</v>
      </c>
      <c r="GQ23" s="76">
        <f t="shared" si="28"/>
        <v>0</v>
      </c>
      <c r="GR23" s="77">
        <f t="shared" si="28"/>
        <v>0</v>
      </c>
      <c r="GS23" s="76">
        <f t="shared" si="28"/>
        <v>0</v>
      </c>
      <c r="GT23" s="78">
        <f t="shared" si="28"/>
        <v>0</v>
      </c>
      <c r="GU23" s="75">
        <f>IF($N23=0,0,MAX(0,ROUNDUP(($AE23-($Z23*(144-COUNT(DN23:DS23,DU23:DW23,DY23:EA23,EC23:EH23,EJ23:EO23,EQ23:EV23,EX23:FC23,FE23:FJ23,FL23:FN23,FP23:FR23,FT23:FY23,GA23:GF23,GH23:GM23,AF23:AK23,AM23:AO23,AQ23:AS23,AU23:AZ23,BB23:BG23,BI23:BN23,BP23:BU23,BW23:CB23,CD23:CF23,CH23:CJ23,CL23:CQ23,CS23:CX23,CZ23:DE23,DG23:DL23,GO23:GT23))/2)/$N23)*2,-2)/2))</f>
        <v>1000</v>
      </c>
      <c r="GV23" s="76">
        <f t="shared" si="29"/>
        <v>0</v>
      </c>
      <c r="GW23" s="77" t="str">
        <f t="shared" si="29"/>
        <v>n</v>
      </c>
      <c r="GX23" s="76" t="str">
        <f t="shared" si="29"/>
        <v>n</v>
      </c>
      <c r="GY23" s="77" t="str">
        <f t="shared" si="29"/>
        <v>n</v>
      </c>
      <c r="GZ23" s="76" t="str">
        <f t="shared" si="29"/>
        <v>n</v>
      </c>
      <c r="HA23" s="78" t="str">
        <f t="shared" si="29"/>
        <v>n</v>
      </c>
    </row>
    <row r="24" spans="1:209" s="26" customFormat="1" ht="19.5" x14ac:dyDescent="0.25">
      <c r="A24" s="83"/>
      <c r="B24" s="84"/>
      <c r="C24" s="84"/>
      <c r="D24" s="84"/>
      <c r="E24" s="85" t="str">
        <f>IFERROR(VLOOKUP(A23,[2]BDD!$D$3:$U$625,18,0),"")</f>
        <v/>
      </c>
      <c r="F24" s="117"/>
      <c r="G24" s="170"/>
      <c r="H24" s="171"/>
      <c r="I24" s="172"/>
      <c r="J24" s="172"/>
      <c r="K24" s="172"/>
      <c r="L24" s="172"/>
      <c r="M24" s="172"/>
      <c r="N24" s="173"/>
      <c r="O24" s="173"/>
      <c r="P24" s="174"/>
      <c r="Q24" s="163"/>
      <c r="R24" s="163"/>
      <c r="S24" s="175"/>
      <c r="T24" s="173"/>
      <c r="U24" s="95"/>
      <c r="V24" s="176"/>
      <c r="W24" s="68" t="str">
        <f t="shared" si="0"/>
        <v/>
      </c>
      <c r="X24" s="97">
        <f t="shared" ref="X24" si="40">Q24</f>
        <v>0</v>
      </c>
      <c r="Y24" s="98">
        <f t="shared" si="39"/>
        <v>0</v>
      </c>
      <c r="Z24" s="99">
        <f t="shared" si="31"/>
        <v>0</v>
      </c>
      <c r="AA24" s="99"/>
      <c r="AB24" s="100"/>
      <c r="AC24" s="73"/>
      <c r="AD24" s="102" t="s">
        <v>36</v>
      </c>
      <c r="AE24" s="103"/>
      <c r="AF24" s="104"/>
      <c r="AG24" s="105"/>
      <c r="AH24" s="104"/>
      <c r="AI24" s="105"/>
      <c r="AJ24" s="104"/>
      <c r="AK24" s="106"/>
      <c r="AL24" s="107"/>
      <c r="AM24" s="108"/>
      <c r="AN24" s="109"/>
      <c r="AO24" s="110"/>
      <c r="AP24" s="107"/>
      <c r="AQ24" s="108"/>
      <c r="AR24" s="109"/>
      <c r="AS24" s="110"/>
      <c r="AT24" s="103"/>
      <c r="AU24" s="104"/>
      <c r="AV24" s="105"/>
      <c r="AW24" s="104"/>
      <c r="AX24" s="105"/>
      <c r="AY24" s="104"/>
      <c r="AZ24" s="106"/>
      <c r="BA24" s="103"/>
      <c r="BB24" s="104"/>
      <c r="BC24" s="105"/>
      <c r="BD24" s="104"/>
      <c r="BE24" s="105"/>
      <c r="BF24" s="104"/>
      <c r="BG24" s="106"/>
      <c r="BH24" s="103"/>
      <c r="BI24" s="104"/>
      <c r="BJ24" s="105"/>
      <c r="BK24" s="104"/>
      <c r="BL24" s="105"/>
      <c r="BM24" s="104"/>
      <c r="BN24" s="106"/>
      <c r="BO24" s="103"/>
      <c r="BP24" s="104"/>
      <c r="BQ24" s="105"/>
      <c r="BR24" s="104"/>
      <c r="BS24" s="105"/>
      <c r="BT24" s="104"/>
      <c r="BU24" s="106"/>
      <c r="BV24" s="103"/>
      <c r="BW24" s="104"/>
      <c r="BX24" s="105"/>
      <c r="BY24" s="104"/>
      <c r="BZ24" s="105"/>
      <c r="CA24" s="104"/>
      <c r="CB24" s="106"/>
      <c r="CC24" s="107"/>
      <c r="CD24" s="108"/>
      <c r="CE24" s="109"/>
      <c r="CF24" s="110"/>
      <c r="CG24" s="107"/>
      <c r="CH24" s="108"/>
      <c r="CI24" s="109"/>
      <c r="CJ24" s="110"/>
      <c r="CK24" s="103"/>
      <c r="CL24" s="104"/>
      <c r="CM24" s="105"/>
      <c r="CN24" s="104"/>
      <c r="CO24" s="105"/>
      <c r="CP24" s="104"/>
      <c r="CQ24" s="106"/>
      <c r="CR24" s="103"/>
      <c r="CS24" s="104"/>
      <c r="CT24" s="105"/>
      <c r="CU24" s="104"/>
      <c r="CV24" s="105"/>
      <c r="CW24" s="104"/>
      <c r="CX24" s="106"/>
      <c r="CY24" s="103"/>
      <c r="CZ24" s="104"/>
      <c r="DA24" s="105"/>
      <c r="DB24" s="104"/>
      <c r="DC24" s="105"/>
      <c r="DD24" s="104"/>
      <c r="DE24" s="106"/>
      <c r="DF24" s="103"/>
      <c r="DG24" s="104"/>
      <c r="DH24" s="105"/>
      <c r="DI24" s="104"/>
      <c r="DJ24" s="105"/>
      <c r="DK24" s="104"/>
      <c r="DL24" s="106"/>
      <c r="DM24" s="103"/>
      <c r="DN24" s="104"/>
      <c r="DO24" s="105"/>
      <c r="DP24" s="104"/>
      <c r="DQ24" s="105">
        <f t="shared" si="15"/>
        <v>0</v>
      </c>
      <c r="DR24" s="104"/>
      <c r="DS24" s="106"/>
      <c r="DT24" s="107"/>
      <c r="DU24" s="108"/>
      <c r="DV24" s="109"/>
      <c r="DW24" s="110"/>
      <c r="DX24" s="107"/>
      <c r="DY24" s="108"/>
      <c r="DZ24" s="109"/>
      <c r="EA24" s="110"/>
      <c r="EB24" s="103"/>
      <c r="EC24" s="104"/>
      <c r="ED24" s="105"/>
      <c r="EE24" s="104"/>
      <c r="EF24" s="105"/>
      <c r="EG24" s="104"/>
      <c r="EH24" s="106"/>
      <c r="EI24" s="103"/>
      <c r="EJ24" s="104"/>
      <c r="EK24" s="105"/>
      <c r="EL24" s="104"/>
      <c r="EM24" s="105"/>
      <c r="EN24" s="104"/>
      <c r="EO24" s="106"/>
      <c r="EP24" s="103"/>
      <c r="EQ24" s="104"/>
      <c r="ER24" s="105"/>
      <c r="ES24" s="104"/>
      <c r="ET24" s="105"/>
      <c r="EU24" s="104"/>
      <c r="EV24" s="106"/>
      <c r="EW24" s="103"/>
      <c r="EX24" s="104"/>
      <c r="EY24" s="105"/>
      <c r="EZ24" s="104"/>
      <c r="FA24" s="105"/>
      <c r="FB24" s="104"/>
      <c r="FC24" s="106"/>
      <c r="FD24" s="103"/>
      <c r="FE24" s="104"/>
      <c r="FF24" s="105"/>
      <c r="FG24" s="104"/>
      <c r="FH24" s="105"/>
      <c r="FI24" s="104"/>
      <c r="FJ24" s="106"/>
      <c r="FK24" s="107"/>
      <c r="FL24" s="108"/>
      <c r="FM24" s="109"/>
      <c r="FN24" s="110"/>
      <c r="FO24" s="107"/>
      <c r="FP24" s="108"/>
      <c r="FQ24" s="109"/>
      <c r="FR24" s="110"/>
      <c r="FS24" s="103"/>
      <c r="FT24" s="104"/>
      <c r="FU24" s="105"/>
      <c r="FV24" s="104"/>
      <c r="FW24" s="105"/>
      <c r="FX24" s="104"/>
      <c r="FY24" s="106"/>
      <c r="FZ24" s="103"/>
      <c r="GA24" s="104"/>
      <c r="GB24" s="105"/>
      <c r="GC24" s="104"/>
      <c r="GD24" s="105"/>
      <c r="GE24" s="104"/>
      <c r="GF24" s="106"/>
      <c r="GG24" s="103"/>
      <c r="GH24" s="104"/>
      <c r="GI24" s="105"/>
      <c r="GJ24" s="104"/>
      <c r="GK24" s="105"/>
      <c r="GL24" s="104"/>
      <c r="GM24" s="106"/>
      <c r="GN24" s="103"/>
      <c r="GO24" s="104"/>
      <c r="GP24" s="105"/>
      <c r="GQ24" s="104"/>
      <c r="GR24" s="105"/>
      <c r="GS24" s="104"/>
      <c r="GT24" s="106"/>
      <c r="GU24" s="103"/>
      <c r="GV24" s="104"/>
      <c r="GW24" s="105"/>
      <c r="GX24" s="104"/>
      <c r="GY24" s="105"/>
      <c r="GZ24" s="104"/>
      <c r="HA24" s="106"/>
    </row>
    <row r="25" spans="1:209" s="26" customFormat="1" x14ac:dyDescent="0.25">
      <c r="A25" s="111"/>
      <c r="B25" s="55"/>
      <c r="C25" s="55"/>
      <c r="D25" s="55"/>
      <c r="E25" s="112" t="str">
        <f>IFERROR(VLOOKUP(A24,[2]BDD!$D$3:$U$625,18,0),"")</f>
        <v/>
      </c>
      <c r="F25" s="151"/>
      <c r="G25" s="124"/>
      <c r="H25" s="114"/>
      <c r="I25" s="250"/>
      <c r="J25" s="126"/>
      <c r="K25" s="127"/>
      <c r="L25" s="128"/>
      <c r="M25" s="128"/>
      <c r="N25" s="129">
        <v>37</v>
      </c>
      <c r="O25" s="129"/>
      <c r="P25" s="130"/>
      <c r="Q25" s="131"/>
      <c r="R25" s="131">
        <v>2400</v>
      </c>
      <c r="S25" s="129">
        <v>150</v>
      </c>
      <c r="T25" s="153"/>
      <c r="U25" s="133">
        <v>57</v>
      </c>
      <c r="V25" s="154"/>
      <c r="W25" s="68" t="str">
        <f t="shared" si="0"/>
        <v/>
      </c>
      <c r="X25" s="97">
        <f t="shared" ref="X25" si="41">IF(Q26=0,R25,Q25)</f>
        <v>2400</v>
      </c>
      <c r="Y25" s="70">
        <f t="shared" si="39"/>
        <v>88800</v>
      </c>
      <c r="Z25" s="71">
        <f t="shared" si="31"/>
        <v>8550</v>
      </c>
      <c r="AA25" s="71">
        <f>IF(Z25=0,0,ROUND(Y25/Z25*2,0)/2)</f>
        <v>10.5</v>
      </c>
      <c r="AB25" s="72">
        <f>IF(AE25=0,0,AC23)</f>
        <v>127.9144399460189</v>
      </c>
      <c r="AC25" s="73">
        <f>Y25/Z25*2+AB25</f>
        <v>148.68636977058031</v>
      </c>
      <c r="AD25" s="74" t="s">
        <v>36</v>
      </c>
      <c r="AE25" s="75">
        <f>IF(N25=0,0,R25)</f>
        <v>2400</v>
      </c>
      <c r="AF25" s="76">
        <f>IF(Y25=0,0,IF(AND(INT($AC25+1)&gt;=AF$8,AF$8&gt;=INT($AB25+1)),"n",0))</f>
        <v>0</v>
      </c>
      <c r="AG25" s="77">
        <f>IF(Z25=0,0,IF(AND(INT($AC25+1)&gt;=AG$8,AG$8&gt;=INT($AB25+1)),"n",0))</f>
        <v>0</v>
      </c>
      <c r="AH25" s="76">
        <f t="shared" si="1"/>
        <v>0</v>
      </c>
      <c r="AI25" s="77">
        <f t="shared" si="1"/>
        <v>0</v>
      </c>
      <c r="AJ25" s="76">
        <f t="shared" si="1"/>
        <v>0</v>
      </c>
      <c r="AK25" s="78">
        <f t="shared" si="1"/>
        <v>0</v>
      </c>
      <c r="AL25" s="135">
        <f>IF($N25=0,0,MAX(0,ROUNDUP(($AE25-($Z25*(6-COUNT(AF25:AK25))/2)/$N25)*2,-2)/2))</f>
        <v>2400</v>
      </c>
      <c r="AM25" s="136">
        <f t="shared" si="2"/>
        <v>0</v>
      </c>
      <c r="AN25" s="137">
        <f t="shared" si="2"/>
        <v>0</v>
      </c>
      <c r="AO25" s="138">
        <f t="shared" si="2"/>
        <v>0</v>
      </c>
      <c r="AP25" s="135">
        <f>IF($N25=0,0,MAX(0,ROUNDUP(($AE25-($Z25*(9-COUNT(AF25:AK25,AM25:AO25))/2)/$N25)*2,-2)/2))</f>
        <v>2400</v>
      </c>
      <c r="AQ25" s="136">
        <f t="shared" si="3"/>
        <v>0</v>
      </c>
      <c r="AR25" s="137">
        <f t="shared" si="3"/>
        <v>0</v>
      </c>
      <c r="AS25" s="138">
        <f t="shared" si="3"/>
        <v>0</v>
      </c>
      <c r="AT25" s="75">
        <f>IF($N25=0,0,MAX(0,ROUNDUP(($AE25-($Z25*(12-COUNT(AF25:AK25,AM25:AO25,AQ25:AS25))/2)/$N25)*2,-2)/2))</f>
        <v>2400</v>
      </c>
      <c r="AU25" s="76">
        <f t="shared" si="4"/>
        <v>0</v>
      </c>
      <c r="AV25" s="77">
        <f t="shared" si="4"/>
        <v>0</v>
      </c>
      <c r="AW25" s="76">
        <f t="shared" si="4"/>
        <v>0</v>
      </c>
      <c r="AX25" s="77">
        <f t="shared" si="4"/>
        <v>0</v>
      </c>
      <c r="AY25" s="76">
        <f t="shared" si="4"/>
        <v>0</v>
      </c>
      <c r="AZ25" s="78">
        <f t="shared" si="4"/>
        <v>0</v>
      </c>
      <c r="BA25" s="75">
        <f>IF($N25=0,0,MAX(0,ROUNDUP(($AE25-($Z25*(18-COUNT(AF25:AK25,AM25:AO25,AQ25:AS25,AU25:AZ25))/2)/$N25)*2,-2)/2))</f>
        <v>2400</v>
      </c>
      <c r="BB25" s="76">
        <f t="shared" si="5"/>
        <v>0</v>
      </c>
      <c r="BC25" s="77">
        <f t="shared" si="5"/>
        <v>0</v>
      </c>
      <c r="BD25" s="76">
        <f t="shared" si="5"/>
        <v>0</v>
      </c>
      <c r="BE25" s="77">
        <f t="shared" si="5"/>
        <v>0</v>
      </c>
      <c r="BF25" s="76">
        <f t="shared" si="5"/>
        <v>0</v>
      </c>
      <c r="BG25" s="78">
        <f t="shared" si="5"/>
        <v>0</v>
      </c>
      <c r="BH25" s="75">
        <f>IF($N25=0,0,MAX(0,ROUNDUP(($AE25-($Z25*(24-COUNT(AF25:AK25,AM25:AO25,AQ25:AS25,AU25:AZ25,BB25:BG25))/2)/$N25)*2,-2)/2))</f>
        <v>2400</v>
      </c>
      <c r="BI25" s="76">
        <f t="shared" si="6"/>
        <v>0</v>
      </c>
      <c r="BJ25" s="77">
        <f t="shared" si="6"/>
        <v>0</v>
      </c>
      <c r="BK25" s="76">
        <f t="shared" si="6"/>
        <v>0</v>
      </c>
      <c r="BL25" s="77">
        <f t="shared" si="6"/>
        <v>0</v>
      </c>
      <c r="BM25" s="76">
        <f t="shared" si="6"/>
        <v>0</v>
      </c>
      <c r="BN25" s="78">
        <f t="shared" si="6"/>
        <v>0</v>
      </c>
      <c r="BO25" s="75">
        <f>IF($N25=0,0,MAX(0,ROUNDUP(($AE25-($Z25*(30-COUNT(AF25:AK25,AM25:AO25,AQ25:AS25,AU25:AZ25,BB25:BG25,BI25:BN25))/2)/$N25)*2,-2)/2))</f>
        <v>2400</v>
      </c>
      <c r="BP25" s="76">
        <f t="shared" si="7"/>
        <v>0</v>
      </c>
      <c r="BQ25" s="77">
        <f t="shared" si="7"/>
        <v>0</v>
      </c>
      <c r="BR25" s="76">
        <f t="shared" si="7"/>
        <v>0</v>
      </c>
      <c r="BS25" s="77">
        <f t="shared" si="7"/>
        <v>0</v>
      </c>
      <c r="BT25" s="76">
        <f t="shared" si="7"/>
        <v>0</v>
      </c>
      <c r="BU25" s="78">
        <f t="shared" si="7"/>
        <v>0</v>
      </c>
      <c r="BV25" s="75">
        <f>IF($N25=0,0,MAX(0,ROUNDUP(($AE25-($Z25*(36-COUNT(AF25:AK25,AM25:AO25,AQ25:AS25,AU25:AZ25,BB25:BG25,BI25:BN25,BP25:BU25))/2)/$N25)*2,-2)/2))</f>
        <v>2400</v>
      </c>
      <c r="BW25" s="76">
        <f t="shared" si="8"/>
        <v>0</v>
      </c>
      <c r="BX25" s="77">
        <f t="shared" si="8"/>
        <v>0</v>
      </c>
      <c r="BY25" s="76">
        <f t="shared" si="8"/>
        <v>0</v>
      </c>
      <c r="BZ25" s="77">
        <f t="shared" si="8"/>
        <v>0</v>
      </c>
      <c r="CA25" s="76">
        <f t="shared" si="8"/>
        <v>0</v>
      </c>
      <c r="CB25" s="78">
        <f t="shared" si="8"/>
        <v>0</v>
      </c>
      <c r="CC25" s="135">
        <f>IF($N25=0,0,MAX(0,ROUNDUP(($AE25-($Z25*(42-COUNT(AF25:AK25,AM25:AO25,AQ25:AS25,AU25:AZ25,BB25:BG25,BI25:BN25,BP25:BU25,BW25:CB25))/2)/$N25)*2,-2)/2))</f>
        <v>2400</v>
      </c>
      <c r="CD25" s="136">
        <f t="shared" si="9"/>
        <v>0</v>
      </c>
      <c r="CE25" s="137">
        <f t="shared" si="9"/>
        <v>0</v>
      </c>
      <c r="CF25" s="138">
        <f t="shared" si="9"/>
        <v>0</v>
      </c>
      <c r="CG25" s="135">
        <f>IF($N25=0,0,MAX(0,ROUNDUP(($AE25-($Z25*(45-COUNT(AF25:AK25,AM25:AO25,AQ25:AS25,AU25:AZ25,BB25:BG25,BI25:BN25,BP25:BU25,BW25:CB25,CD25:CF25))/2)/$N25)*2,-2)/2))</f>
        <v>2400</v>
      </c>
      <c r="CH25" s="136">
        <f t="shared" si="10"/>
        <v>0</v>
      </c>
      <c r="CI25" s="137">
        <f t="shared" si="10"/>
        <v>0</v>
      </c>
      <c r="CJ25" s="138">
        <f t="shared" si="10"/>
        <v>0</v>
      </c>
      <c r="CK25" s="75">
        <f>IF($N25=0,0,MAX(0,ROUNDUP(($AE25-($Z25*(48-COUNT(AF25:AK25,AM25:AO25,AQ25:AS25,AU25:AZ25,BB25:BG25,BI25:BN25,BP25:BU25,BW25:CB25,CD25:CF25,CH25:CJ25))/2)/$N25)*2,-2)/2))</f>
        <v>2400</v>
      </c>
      <c r="CL25" s="76">
        <f t="shared" si="11"/>
        <v>0</v>
      </c>
      <c r="CM25" s="77">
        <f t="shared" si="11"/>
        <v>0</v>
      </c>
      <c r="CN25" s="76">
        <f t="shared" si="11"/>
        <v>0</v>
      </c>
      <c r="CO25" s="77">
        <f t="shared" si="11"/>
        <v>0</v>
      </c>
      <c r="CP25" s="76">
        <f t="shared" si="11"/>
        <v>0</v>
      </c>
      <c r="CQ25" s="78">
        <f t="shared" si="11"/>
        <v>0</v>
      </c>
      <c r="CR25" s="75">
        <f>IF($N25=0,0,MAX(0,ROUNDUP(($AE25-($Z25*(54-COUNT(AF25:AK25,AM25:AO25,AQ25:AS25,AU25:AZ25,BB25:BG25,BI25:BN25,BP25:BU25,BW25:CB25,CD25:CF25,CH25:CJ25,CL25:CQ25))/2)/$N25)*2,-2)/2))</f>
        <v>2400</v>
      </c>
      <c r="CS25" s="76">
        <f t="shared" si="12"/>
        <v>0</v>
      </c>
      <c r="CT25" s="77">
        <f t="shared" si="12"/>
        <v>0</v>
      </c>
      <c r="CU25" s="76">
        <f t="shared" si="12"/>
        <v>0</v>
      </c>
      <c r="CV25" s="77">
        <f t="shared" si="12"/>
        <v>0</v>
      </c>
      <c r="CW25" s="76">
        <f t="shared" si="12"/>
        <v>0</v>
      </c>
      <c r="CX25" s="78">
        <f t="shared" si="12"/>
        <v>0</v>
      </c>
      <c r="CY25" s="75">
        <f>IF($N25=0,0,MAX(0,ROUNDUP(($AE25-($Z25*(60-COUNT(AF25:AK25,AM25:AO25,AQ25:AS25,AU25:AZ25,BB25:BG25,BI25:BN25,BP25:BU25,BW25:CB25,CD25:CF25,CH25:CJ25,CL25:CQ25,CS25:CX25))/2)/$N25)*2,-2)/2))</f>
        <v>2400</v>
      </c>
      <c r="CZ25" s="76">
        <f t="shared" si="13"/>
        <v>0</v>
      </c>
      <c r="DA25" s="77">
        <f t="shared" si="13"/>
        <v>0</v>
      </c>
      <c r="DB25" s="76">
        <f t="shared" si="13"/>
        <v>0</v>
      </c>
      <c r="DC25" s="77">
        <f t="shared" si="13"/>
        <v>0</v>
      </c>
      <c r="DD25" s="76">
        <f t="shared" si="13"/>
        <v>0</v>
      </c>
      <c r="DE25" s="78">
        <f t="shared" si="13"/>
        <v>0</v>
      </c>
      <c r="DF25" s="75">
        <f>IF($N25=0,0,MAX(0,ROUNDUP(($AE25-($Z25*(66-COUNT(AF25:AK25,AM25:AO25,AQ25:AS25,AU25:AZ25,BB25:BG25,BI25:BN25,BP25:BU25,BW25:CB25,CD25:CF25,CH25:CJ25,CL25:CQ25,CS25:CX25,CZ25:DE25))/2)/$N25)*2,-2)/2))</f>
        <v>2400</v>
      </c>
      <c r="DG25" s="76">
        <f t="shared" si="14"/>
        <v>0</v>
      </c>
      <c r="DH25" s="77">
        <f t="shared" si="14"/>
        <v>0</v>
      </c>
      <c r="DI25" s="76">
        <f t="shared" si="14"/>
        <v>0</v>
      </c>
      <c r="DJ25" s="77">
        <f t="shared" si="14"/>
        <v>0</v>
      </c>
      <c r="DK25" s="76">
        <f t="shared" si="14"/>
        <v>0</v>
      </c>
      <c r="DL25" s="78">
        <f t="shared" si="14"/>
        <v>0</v>
      </c>
      <c r="DM25" s="75">
        <f>IF($N25=0,0,MAX(0,ROUNDUP(($AE25-($Z25*(72-COUNT(AF25:AK25,AM25:AO25,AQ25:AS25,AU25:AZ25,BB25:BG25,BI25:BN25,BP25:BU25,BW25:CB25,CD25:CF25,CH25:CJ25,CL25:CQ25,CS25:CX25,CZ25:DE25,DG25:DL25))/2)/$N25)*2,-2)/2))</f>
        <v>2400</v>
      </c>
      <c r="DN25" s="76">
        <f t="shared" si="15"/>
        <v>0</v>
      </c>
      <c r="DO25" s="77">
        <f t="shared" si="15"/>
        <v>0</v>
      </c>
      <c r="DP25" s="76">
        <f t="shared" si="15"/>
        <v>0</v>
      </c>
      <c r="DQ25" s="77">
        <f t="shared" si="15"/>
        <v>0</v>
      </c>
      <c r="DR25" s="76">
        <f t="shared" si="15"/>
        <v>0</v>
      </c>
      <c r="DS25" s="78">
        <f t="shared" si="15"/>
        <v>0</v>
      </c>
      <c r="DT25" s="135">
        <f>IF($N25=0,0,MAX(0,ROUNDUP(($AE25-($Z25*(78-COUNT(AF25:AK25,AM25:AO25,AQ25:AS25,AU25:AZ25,BB25:BG25,BI25:BN25,BP25:BU25,BW25:CB25,CD25:CF25,CH25:CJ25,CL25:CQ25,CS25:CX25,CZ25:DE25,DG25:DL25,DN25:DS25))/2)/$N25)*2,-2)/2))</f>
        <v>2400</v>
      </c>
      <c r="DU25" s="136">
        <f t="shared" si="16"/>
        <v>0</v>
      </c>
      <c r="DV25" s="137">
        <f t="shared" si="16"/>
        <v>0</v>
      </c>
      <c r="DW25" s="138">
        <f t="shared" si="16"/>
        <v>0</v>
      </c>
      <c r="DX25" s="135">
        <f>IF($N25=0,0,MAX(0,ROUNDUP(($AE25-($Z25*(81-COUNT(BW25:CB25,CD25:CF25,CH25:CJ25,CL25:CQ25,CS25:CX25,CZ25:DE25,DG25:DL25,DN25:DS25,DU25:DW25,AF25:AK25,AM25:AO25,AQ25:AS25,AU25:AZ25,BB25:BG25,BI25:BN25,BP25:BU25))/2)/$N25)*2,-2)/2))</f>
        <v>2400</v>
      </c>
      <c r="DY25" s="136">
        <f t="shared" si="17"/>
        <v>0</v>
      </c>
      <c r="DZ25" s="137">
        <f t="shared" si="17"/>
        <v>0</v>
      </c>
      <c r="EA25" s="138">
        <f t="shared" si="17"/>
        <v>0</v>
      </c>
      <c r="EB25" s="75">
        <f>IF($N25=0,0,MAX(0,ROUNDUP(($AE25-($Z25*(84-COUNT(BW25:CB25,CD25:CF25,CH25:CJ25,CL25:CQ25,CS25:CX25,CZ25:DE25,DG25:DL25,DN25:DS25,DU25:DW25,DY25:EA25,AF25:AK25,AM25:AO25,AQ25:AS25,AU25:AZ25,BB25:BG25,BI25:BN25,BP25:BU25))/2)/$N25)*2,-2)/2))</f>
        <v>2400</v>
      </c>
      <c r="EC25" s="76">
        <f t="shared" si="18"/>
        <v>0</v>
      </c>
      <c r="ED25" s="77">
        <f t="shared" si="18"/>
        <v>0</v>
      </c>
      <c r="EE25" s="76">
        <f t="shared" si="18"/>
        <v>0</v>
      </c>
      <c r="EF25" s="77">
        <f t="shared" si="18"/>
        <v>0</v>
      </c>
      <c r="EG25" s="76">
        <f t="shared" si="18"/>
        <v>0</v>
      </c>
      <c r="EH25" s="78">
        <f t="shared" si="18"/>
        <v>0</v>
      </c>
      <c r="EI25" s="75">
        <f>IF($N25=0,0,MAX(0,ROUNDUP(($AE25-($Z25*(90-COUNT(BW25:CB25,CD25:CF25,CH25:CJ25,CL25:CQ25,CS25:CX25,CZ25:DE25,DG25:DL25,DN25:DS25,DU25:DW25,DY25:EA25,EC25:EH25,AF25:AK25,AM25:AO25,AQ25:AS25,AU25:AZ25,BB25:BG25,BI25:BN25,BP25:BU25))/2)/$N25)*2,-2)/2))</f>
        <v>2400</v>
      </c>
      <c r="EJ25" s="76">
        <f t="shared" si="19"/>
        <v>0</v>
      </c>
      <c r="EK25" s="77">
        <f t="shared" si="19"/>
        <v>0</v>
      </c>
      <c r="EL25" s="76">
        <f t="shared" si="19"/>
        <v>0</v>
      </c>
      <c r="EM25" s="77">
        <f t="shared" si="19"/>
        <v>0</v>
      </c>
      <c r="EN25" s="76">
        <f t="shared" si="19"/>
        <v>0</v>
      </c>
      <c r="EO25" s="78">
        <f t="shared" si="19"/>
        <v>0</v>
      </c>
      <c r="EP25" s="75">
        <f>IF($N25=0,0,MAX(0,ROUNDUP(($AE25-($Z25*(96-COUNT(BW25:CB25,CD25:CF25,CH25:CJ25,CL25:CQ25,CS25:CX25,CZ25:DE25,DG25:DL25,DN25:DS25,DU25:DW25,DY25:EA25,EC25:EH25,EJ25:EO25,BP25:BU25,BI25:BN25,AF25:AK25,AM25:AO25,AQ25:AS25,AU25:AZ25,BB25:BG25))/2)/$N25)*2,-2)/2))</f>
        <v>2400</v>
      </c>
      <c r="EQ25" s="76">
        <f t="shared" si="20"/>
        <v>0</v>
      </c>
      <c r="ER25" s="77">
        <f t="shared" si="20"/>
        <v>0</v>
      </c>
      <c r="ES25" s="76">
        <f t="shared" si="20"/>
        <v>0</v>
      </c>
      <c r="ET25" s="77">
        <f t="shared" si="20"/>
        <v>0</v>
      </c>
      <c r="EU25" s="76">
        <f t="shared" si="20"/>
        <v>0</v>
      </c>
      <c r="EV25" s="78">
        <f t="shared" si="20"/>
        <v>0</v>
      </c>
      <c r="EW25" s="75">
        <f>IF($N25=0,0,MAX(0,ROUNDUP(($AE25-($Z25*(102-COUNT(BW25:CB25,CD25:CF25,CH25:CJ25,CL25:CQ25,CS25:CX25,CZ25:DE25,DG25:DL25,DN25:DS25,DU25:DW25,DY25:EA25,EC25:EH25,EJ25:EO25,EQ25:EV25,AF25:AK25,AM25:AO25,AQ25:AS25,AU25:AZ25,BB25:BG25,BI25:BN25,BP25:BU25))/2)/$N25)*2,-2)/2))</f>
        <v>2400</v>
      </c>
      <c r="EX25" s="76">
        <f t="shared" si="21"/>
        <v>0</v>
      </c>
      <c r="EY25" s="77">
        <f t="shared" si="21"/>
        <v>0</v>
      </c>
      <c r="EZ25" s="76">
        <f t="shared" si="21"/>
        <v>0</v>
      </c>
      <c r="FA25" s="77">
        <f t="shared" si="21"/>
        <v>0</v>
      </c>
      <c r="FB25" s="76">
        <f t="shared" si="21"/>
        <v>0</v>
      </c>
      <c r="FC25" s="78">
        <f t="shared" si="21"/>
        <v>0</v>
      </c>
      <c r="FD25" s="75">
        <f>IF($N25=0,0,MAX(0,ROUNDUP(($AE25-($Z25*(108-COUNT(BW25:CB25,CD25:CF25,CH25:CJ25,CL25:CQ25,CS25:CX25,CZ25:DE25,DG25:DL25,DN25:DS25,DU25:DW25,DY25:EA25,EC25:EH25,EJ25:EO25,EQ25:EV25,AF25:AK25,AM25:AO25,AQ25:AS25,AU25:AZ25,BB25:BG25,BI25:BN25,BP25:BU25,EX25:FC25))/2)/$N25)*2,-2)/2))</f>
        <v>2400</v>
      </c>
      <c r="FE25" s="76">
        <f t="shared" si="22"/>
        <v>0</v>
      </c>
      <c r="FF25" s="77">
        <f t="shared" si="22"/>
        <v>0</v>
      </c>
      <c r="FG25" s="76">
        <f t="shared" si="22"/>
        <v>0</v>
      </c>
      <c r="FH25" s="77">
        <f t="shared" si="22"/>
        <v>0</v>
      </c>
      <c r="FI25" s="76">
        <f t="shared" si="22"/>
        <v>0</v>
      </c>
      <c r="FJ25" s="78">
        <f t="shared" si="22"/>
        <v>0</v>
      </c>
      <c r="FK25" s="135">
        <f>IF($N25=0,0,MAX(0,ROUNDUP(($AE25-($Z25*(114-COUNT(AF25:AK25,AM25:AO25,AQ25:AS25,AU25:AZ25,BB25:BG25,BI25:BN25,BP25:BU25,BW25:CB25,CD25:CF25,CH25:CJ25,CL25:CQ25,CS25:CX25,CZ25:DE25,DG25:DL25,DN25:DS25,DU25:DW25,DY25:EA25,EC25:EH25,EJ25:EO25,EQ25:EV25,EX25:FC25,FE25:FJ25))/2)/$N25)*2,-2)/2))</f>
        <v>2400</v>
      </c>
      <c r="FL25" s="136">
        <f t="shared" si="23"/>
        <v>0</v>
      </c>
      <c r="FM25" s="137">
        <f t="shared" si="23"/>
        <v>0</v>
      </c>
      <c r="FN25" s="138">
        <f t="shared" si="23"/>
        <v>0</v>
      </c>
      <c r="FO25" s="135">
        <f>IF($N25=0,0,MAX(0,ROUNDUP(($AE25-($Z25*(117-COUNT(DN25:DS25,DU25:DW25,DY25:EA25,EC25:EH25,EJ25:EO25,EQ25:EV25,EX25:FC25,FE25:FJ25,FL25:FN25,AF25:AK25,AM25:AO25,AQ25:AS25,AU25:AZ25,BB25:BG25,BI25:BN25,BP25:BU25,BW25:CB25,CD25:CF25,CH25:CJ25,CL25:CQ25,CS25:CX25,CZ25:DE25,DG25:DL25))/2)/$N25)*2,-2)/2))</f>
        <v>2400</v>
      </c>
      <c r="FP25" s="136">
        <f t="shared" si="24"/>
        <v>0</v>
      </c>
      <c r="FQ25" s="137">
        <f t="shared" si="24"/>
        <v>0</v>
      </c>
      <c r="FR25" s="138">
        <f t="shared" si="24"/>
        <v>0</v>
      </c>
      <c r="FS25" s="75">
        <f>IF($N25=0,0,MAX(0,ROUNDUP(($AE25-($Z25*(120-COUNT(DN25:DS25,DU25:DW25,DY25:EA25,EC25:EH25,EJ25:EO25,EQ25:EV25,EX25:FC25,FE25:FJ25,FL25:FN25,FP25:FR25,AF25:AK25,AM25:AO25,AQ25:AS25,AU25:AZ25,BB25:BG25,BI25:BN25,BP25:BU25,BW25:CB25,CD25:CF25,CH25:CJ25,CL25:CQ25,CS25:CX25,CZ25:DE25,DG25:DL25))/2)/$N25)*2,-2)/2))</f>
        <v>2400</v>
      </c>
      <c r="FT25" s="76">
        <f t="shared" si="25"/>
        <v>0</v>
      </c>
      <c r="FU25" s="77">
        <f t="shared" si="25"/>
        <v>0</v>
      </c>
      <c r="FV25" s="76">
        <f t="shared" si="25"/>
        <v>0</v>
      </c>
      <c r="FW25" s="77">
        <f t="shared" si="25"/>
        <v>0</v>
      </c>
      <c r="FX25" s="76">
        <f t="shared" si="25"/>
        <v>0</v>
      </c>
      <c r="FY25" s="78">
        <f t="shared" si="25"/>
        <v>0</v>
      </c>
      <c r="FZ25" s="75">
        <f>IF($N25=0,0,MAX(0,ROUNDUP(($AE25-($Z25*(126-COUNT(DN25:DS25,DU25:DW25,DY25:EA25,EC25:EH25,EJ25:EO25,EQ25:EV25,EX25:FC25,FE25:FJ25,FL25:FN25,FP25:FR25,FT25:FY25,AF25:AK25,AM25:AO25,AQ25:AS25,AU25:AZ25,BB25:BG25,BI25:BN25,BP25:BU25,BW25:CB25,CD25:CF25,CH25:CJ25,CL25:CQ25,CS25:CX25,CZ25:DE25,DG25:DL25))/2)/$N25)*2,-2)/2))</f>
        <v>2400</v>
      </c>
      <c r="GA25" s="76">
        <f t="shared" si="26"/>
        <v>0</v>
      </c>
      <c r="GB25" s="77">
        <f t="shared" si="26"/>
        <v>0</v>
      </c>
      <c r="GC25" s="76">
        <f t="shared" si="26"/>
        <v>0</v>
      </c>
      <c r="GD25" s="77">
        <f t="shared" si="26"/>
        <v>0</v>
      </c>
      <c r="GE25" s="76">
        <f t="shared" si="26"/>
        <v>0</v>
      </c>
      <c r="GF25" s="78">
        <f t="shared" si="26"/>
        <v>0</v>
      </c>
      <c r="GG25" s="75">
        <f>IF($N25=0,0,MAX(0,ROUNDUP(($AE25-($Z25*(132-COUNT(DN25:DS25,DU25:DW25,DY25:EA25,EC25:EH25,EJ25:EO25,EQ25:EV25,EX25:FC25,FE25:FJ25,FL25:FN25,FP25:FR25,FT25:FY25,GA25:GF25,DG25:DL25,CZ25:DE25,AF25:AK25,AM25:AO25,AQ25:AS25,AU25:AZ25,BB25:BG25,BI25:BN25,BP25:BU25,BW25:CB25,CD25:CF25,CH25:CJ25,CL25:CQ25,CS25:CX25))/2)/$N25)*2,-2)/2))</f>
        <v>2400</v>
      </c>
      <c r="GH25" s="76">
        <f t="shared" si="27"/>
        <v>0</v>
      </c>
      <c r="GI25" s="77">
        <f t="shared" si="27"/>
        <v>0</v>
      </c>
      <c r="GJ25" s="76">
        <f t="shared" si="27"/>
        <v>0</v>
      </c>
      <c r="GK25" s="77">
        <f t="shared" si="27"/>
        <v>0</v>
      </c>
      <c r="GL25" s="76">
        <f t="shared" si="27"/>
        <v>0</v>
      </c>
      <c r="GM25" s="78">
        <f t="shared" si="27"/>
        <v>0</v>
      </c>
      <c r="GN25" s="75">
        <f>IF($N25=0,0,MAX(0,ROUNDUP(($AE25-($Z25*(138-COUNT(DN25:DS25,DU25:DW25,DY25:EA25,EC25:EH25,EJ25:EO25,EQ25:EV25,EX25:FC25,FE25:FJ25,FL25:FN25,FP25:FR25,FT25:FY25,GA25:GF25,GH25:GM25,AF25:AK25,AM25:AO25,AQ25:AS25,AU25:AZ25,BB25:BG25,BI25:BN25,BP25:BU25,BW25:CB25,CD25:CF25,CH25:CJ25,CL25:CQ25,CS25:CX25,CZ25:DE25,DG25:DL25))/2)/$N25)*2,-2)/2))</f>
        <v>2400</v>
      </c>
      <c r="GO25" s="76">
        <f t="shared" si="28"/>
        <v>0</v>
      </c>
      <c r="GP25" s="77">
        <f t="shared" si="28"/>
        <v>0</v>
      </c>
      <c r="GQ25" s="76">
        <f t="shared" si="28"/>
        <v>0</v>
      </c>
      <c r="GR25" s="77">
        <f t="shared" si="28"/>
        <v>0</v>
      </c>
      <c r="GS25" s="76">
        <f t="shared" si="28"/>
        <v>0</v>
      </c>
      <c r="GT25" s="78">
        <f t="shared" si="28"/>
        <v>0</v>
      </c>
      <c r="GU25" s="75">
        <f>IF($N25=0,0,MAX(0,ROUNDUP(($AE25-($Z25*(144-COUNT(DN25:DS25,DU25:DW25,DY25:EA25,EC25:EH25,EJ25:EO25,EQ25:EV25,EX25:FC25,FE25:FJ25,FL25:FN25,FP25:FR25,FT25:FY25,GA25:GF25,GH25:GM25,AF25:AK25,AM25:AO25,AQ25:AS25,AU25:AZ25,BB25:BG25,BI25:BN25,BP25:BU25,BW25:CB25,CD25:CF25,CH25:CJ25,CL25:CQ25,CS25:CX25,CZ25:DE25,DG25:DL25,GO25:GT25))/2)/$N25)*2,-2)/2))</f>
        <v>2400</v>
      </c>
      <c r="GV25" s="76">
        <f t="shared" si="29"/>
        <v>0</v>
      </c>
      <c r="GW25" s="77">
        <f t="shared" si="29"/>
        <v>0</v>
      </c>
      <c r="GX25" s="76">
        <f t="shared" si="29"/>
        <v>0</v>
      </c>
      <c r="GY25" s="77">
        <f t="shared" si="29"/>
        <v>0</v>
      </c>
      <c r="GZ25" s="76">
        <f t="shared" si="29"/>
        <v>0</v>
      </c>
      <c r="HA25" s="78">
        <f t="shared" si="29"/>
        <v>0</v>
      </c>
    </row>
    <row r="26" spans="1:209" s="26" customFormat="1" ht="19.5" x14ac:dyDescent="0.25">
      <c r="A26" s="83"/>
      <c r="B26" s="84"/>
      <c r="C26" s="84"/>
      <c r="D26" s="84"/>
      <c r="E26" s="85" t="str">
        <f>IFERROR(VLOOKUP(A25,[2]BDD!$D$3:$U$625,18,0),"")</f>
        <v/>
      </c>
      <c r="F26" s="157"/>
      <c r="G26" s="139"/>
      <c r="H26" s="158"/>
      <c r="I26" s="89"/>
      <c r="J26" s="90"/>
      <c r="K26" s="91"/>
      <c r="L26" s="89"/>
      <c r="M26" s="89"/>
      <c r="N26" s="92"/>
      <c r="O26" s="92"/>
      <c r="P26" s="93"/>
      <c r="Q26" s="94"/>
      <c r="R26" s="94"/>
      <c r="S26" s="92"/>
      <c r="T26" s="92"/>
      <c r="U26" s="95"/>
      <c r="V26" s="121"/>
      <c r="W26" s="68" t="str">
        <f t="shared" si="0"/>
        <v/>
      </c>
      <c r="X26" s="97">
        <f t="shared" ref="X26" si="42">Q26</f>
        <v>0</v>
      </c>
      <c r="Y26" s="98">
        <f t="shared" si="39"/>
        <v>0</v>
      </c>
      <c r="Z26" s="99">
        <f t="shared" si="31"/>
        <v>0</v>
      </c>
      <c r="AA26" s="99"/>
      <c r="AB26" s="100"/>
      <c r="AC26" s="73"/>
      <c r="AD26" s="102" t="s">
        <v>36</v>
      </c>
      <c r="AE26" s="103"/>
      <c r="AF26" s="104"/>
      <c r="AG26" s="105"/>
      <c r="AH26" s="104"/>
      <c r="AI26" s="105"/>
      <c r="AJ26" s="104"/>
      <c r="AK26" s="106"/>
      <c r="AL26" s="107"/>
      <c r="AM26" s="108"/>
      <c r="AN26" s="109"/>
      <c r="AO26" s="110"/>
      <c r="AP26" s="107"/>
      <c r="AQ26" s="108"/>
      <c r="AR26" s="109"/>
      <c r="AS26" s="110"/>
      <c r="AT26" s="103"/>
      <c r="AU26" s="104"/>
      <c r="AV26" s="105"/>
      <c r="AW26" s="104"/>
      <c r="AX26" s="105"/>
      <c r="AY26" s="104"/>
      <c r="AZ26" s="106"/>
      <c r="BA26" s="103"/>
      <c r="BB26" s="104"/>
      <c r="BC26" s="105"/>
      <c r="BD26" s="104"/>
      <c r="BE26" s="105"/>
      <c r="BF26" s="104"/>
      <c r="BG26" s="106"/>
      <c r="BH26" s="103"/>
      <c r="BI26" s="104"/>
      <c r="BJ26" s="105"/>
      <c r="BK26" s="104"/>
      <c r="BL26" s="105"/>
      <c r="BM26" s="104"/>
      <c r="BN26" s="106"/>
      <c r="BO26" s="103"/>
      <c r="BP26" s="104"/>
      <c r="BQ26" s="105"/>
      <c r="BR26" s="104"/>
      <c r="BS26" s="105"/>
      <c r="BT26" s="104"/>
      <c r="BU26" s="106"/>
      <c r="BV26" s="103"/>
      <c r="BW26" s="104"/>
      <c r="BX26" s="105"/>
      <c r="BY26" s="104"/>
      <c r="BZ26" s="105"/>
      <c r="CA26" s="104"/>
      <c r="CB26" s="106"/>
      <c r="CC26" s="107"/>
      <c r="CD26" s="108"/>
      <c r="CE26" s="109"/>
      <c r="CF26" s="110"/>
      <c r="CG26" s="107"/>
      <c r="CH26" s="108"/>
      <c r="CI26" s="109"/>
      <c r="CJ26" s="110"/>
      <c r="CK26" s="103"/>
      <c r="CL26" s="104"/>
      <c r="CM26" s="105"/>
      <c r="CN26" s="104"/>
      <c r="CO26" s="105"/>
      <c r="CP26" s="104"/>
      <c r="CQ26" s="106"/>
      <c r="CR26" s="103"/>
      <c r="CS26" s="104"/>
      <c r="CT26" s="105"/>
      <c r="CU26" s="104"/>
      <c r="CV26" s="105"/>
      <c r="CW26" s="104"/>
      <c r="CX26" s="106"/>
      <c r="CY26" s="103"/>
      <c r="CZ26" s="104"/>
      <c r="DA26" s="105"/>
      <c r="DB26" s="104"/>
      <c r="DC26" s="105"/>
      <c r="DD26" s="104"/>
      <c r="DE26" s="106"/>
      <c r="DF26" s="103"/>
      <c r="DG26" s="104"/>
      <c r="DH26" s="105"/>
      <c r="DI26" s="104"/>
      <c r="DJ26" s="105"/>
      <c r="DK26" s="104"/>
      <c r="DL26" s="106"/>
      <c r="DM26" s="103"/>
      <c r="DN26" s="104"/>
      <c r="DO26" s="105"/>
      <c r="DP26" s="104"/>
      <c r="DQ26" s="105"/>
      <c r="DR26" s="104"/>
      <c r="DS26" s="106"/>
      <c r="DT26" s="107"/>
      <c r="DU26" s="108"/>
      <c r="DV26" s="109"/>
      <c r="DW26" s="110"/>
      <c r="DX26" s="107"/>
      <c r="DY26" s="108"/>
      <c r="DZ26" s="109"/>
      <c r="EA26" s="110"/>
      <c r="EB26" s="103"/>
      <c r="EC26" s="104"/>
      <c r="ED26" s="105"/>
      <c r="EE26" s="104"/>
      <c r="EF26" s="105"/>
      <c r="EG26" s="104"/>
      <c r="EH26" s="106"/>
      <c r="EI26" s="103"/>
      <c r="EJ26" s="104"/>
      <c r="EK26" s="105"/>
      <c r="EL26" s="104"/>
      <c r="EM26" s="105"/>
      <c r="EN26" s="104"/>
      <c r="EO26" s="106"/>
      <c r="EP26" s="103"/>
      <c r="EQ26" s="104"/>
      <c r="ER26" s="105"/>
      <c r="ES26" s="104"/>
      <c r="ET26" s="105"/>
      <c r="EU26" s="104"/>
      <c r="EV26" s="106"/>
      <c r="EW26" s="103"/>
      <c r="EX26" s="104"/>
      <c r="EY26" s="105"/>
      <c r="EZ26" s="104"/>
      <c r="FA26" s="105"/>
      <c r="FB26" s="104"/>
      <c r="FC26" s="106"/>
      <c r="FD26" s="103"/>
      <c r="FE26" s="104"/>
      <c r="FF26" s="105"/>
      <c r="FG26" s="104"/>
      <c r="FH26" s="105"/>
      <c r="FI26" s="104"/>
      <c r="FJ26" s="106"/>
      <c r="FK26" s="107"/>
      <c r="FL26" s="108"/>
      <c r="FM26" s="109"/>
      <c r="FN26" s="110"/>
      <c r="FO26" s="107"/>
      <c r="FP26" s="108"/>
      <c r="FQ26" s="109"/>
      <c r="FR26" s="110"/>
      <c r="FS26" s="103"/>
      <c r="FT26" s="104"/>
      <c r="FU26" s="105"/>
      <c r="FV26" s="104"/>
      <c r="FW26" s="105"/>
      <c r="FX26" s="104"/>
      <c r="FY26" s="106"/>
      <c r="FZ26" s="103"/>
      <c r="GA26" s="104"/>
      <c r="GB26" s="105"/>
      <c r="GC26" s="104"/>
      <c r="GD26" s="105"/>
      <c r="GE26" s="104"/>
      <c r="GF26" s="106"/>
      <c r="GG26" s="103"/>
      <c r="GH26" s="104"/>
      <c r="GI26" s="105"/>
      <c r="GJ26" s="104"/>
      <c r="GK26" s="105"/>
      <c r="GL26" s="104"/>
      <c r="GM26" s="106"/>
      <c r="GN26" s="103"/>
      <c r="GO26" s="104"/>
      <c r="GP26" s="105"/>
      <c r="GQ26" s="104"/>
      <c r="GR26" s="105"/>
      <c r="GS26" s="104"/>
      <c r="GT26" s="106"/>
      <c r="GU26" s="103"/>
      <c r="GV26" s="104"/>
      <c r="GW26" s="105"/>
      <c r="GX26" s="104"/>
      <c r="GY26" s="105"/>
      <c r="GZ26" s="104"/>
      <c r="HA26" s="106"/>
    </row>
    <row r="27" spans="1:209" s="26" customFormat="1" ht="15.75" x14ac:dyDescent="0.25">
      <c r="A27" s="111"/>
      <c r="B27" s="55"/>
      <c r="C27" s="55"/>
      <c r="D27" s="55"/>
      <c r="E27" s="112" t="str">
        <f>IFERROR(VLOOKUP(A26,[2]BDD!$D$3:$U$625,18,0),"")</f>
        <v/>
      </c>
      <c r="F27" s="57"/>
      <c r="G27" s="58"/>
      <c r="H27" s="177"/>
      <c r="I27" s="60"/>
      <c r="J27" s="61"/>
      <c r="K27" s="62"/>
      <c r="L27" s="60"/>
      <c r="M27" s="60"/>
      <c r="N27" s="63">
        <v>22</v>
      </c>
      <c r="O27" s="63"/>
      <c r="P27" s="64"/>
      <c r="Q27" s="65"/>
      <c r="R27" s="65">
        <v>600</v>
      </c>
      <c r="S27" s="63">
        <v>50</v>
      </c>
      <c r="T27" s="132"/>
      <c r="U27" s="66">
        <v>44</v>
      </c>
      <c r="V27" s="67"/>
      <c r="W27" s="68" t="str">
        <f t="shared" si="0"/>
        <v/>
      </c>
      <c r="X27" s="97">
        <f t="shared" ref="X27" si="43">IF(Q28=0,R27,Q27)</f>
        <v>600</v>
      </c>
      <c r="Y27" s="70">
        <f t="shared" si="39"/>
        <v>13200</v>
      </c>
      <c r="Z27" s="71">
        <f t="shared" si="31"/>
        <v>2200</v>
      </c>
      <c r="AA27" s="71">
        <f>IF(Z27=0,0,ROUND(Y27/Z27*2,0)/2)</f>
        <v>6</v>
      </c>
      <c r="AB27" s="72">
        <f>IF(AE27=0,0,AC25)</f>
        <v>148.68636977058031</v>
      </c>
      <c r="AC27" s="73">
        <f>Y27/Z27*2+AB27</f>
        <v>160.68636977058031</v>
      </c>
      <c r="AD27" s="74" t="s">
        <v>36</v>
      </c>
      <c r="AE27" s="75">
        <f>IF(N27=0,0,R27)</f>
        <v>600</v>
      </c>
      <c r="AF27" s="76">
        <f>IF(Y27=0,0,IF(AND(INT($AC27+1)&gt;=AF$8,AF$8&gt;=INT($AB27+1)),"n",0))</f>
        <v>0</v>
      </c>
      <c r="AG27" s="77">
        <f>IF(Z27=0,0,IF(AND(INT($AC27+1)&gt;=AG$8,AG$8&gt;=INT($AB27+1)),"n",0))</f>
        <v>0</v>
      </c>
      <c r="AH27" s="76">
        <f t="shared" si="1"/>
        <v>0</v>
      </c>
      <c r="AI27" s="77">
        <f t="shared" si="1"/>
        <v>0</v>
      </c>
      <c r="AJ27" s="76">
        <f t="shared" si="1"/>
        <v>0</v>
      </c>
      <c r="AK27" s="78">
        <f t="shared" si="1"/>
        <v>0</v>
      </c>
      <c r="AL27" s="135">
        <f>IF($N27=0,0,MAX(0,ROUNDUP(($AE27-($Z27*(6-COUNT(AF27:AK27))/2)/$N27)*2,-2)/2))</f>
        <v>600</v>
      </c>
      <c r="AM27" s="136">
        <f t="shared" si="2"/>
        <v>0</v>
      </c>
      <c r="AN27" s="137">
        <f t="shared" si="2"/>
        <v>0</v>
      </c>
      <c r="AO27" s="138">
        <f t="shared" si="2"/>
        <v>0</v>
      </c>
      <c r="AP27" s="135">
        <f>IF($N27=0,0,MAX(0,ROUNDUP(($AE27-($Z27*(9-COUNT(AF27:AK27,AM27:AO27))/2)/$N27)*2,-2)/2))</f>
        <v>600</v>
      </c>
      <c r="AQ27" s="136">
        <f t="shared" si="3"/>
        <v>0</v>
      </c>
      <c r="AR27" s="137">
        <f t="shared" si="3"/>
        <v>0</v>
      </c>
      <c r="AS27" s="138">
        <f t="shared" si="3"/>
        <v>0</v>
      </c>
      <c r="AT27" s="75">
        <f>IF($N27=0,0,MAX(0,ROUNDUP(($AE27-($Z27*(12-COUNT(AF27:AK27,AM27:AO27,AQ27:AS27))/2)/$N27)*2,-2)/2))</f>
        <v>600</v>
      </c>
      <c r="AU27" s="76">
        <f t="shared" si="4"/>
        <v>0</v>
      </c>
      <c r="AV27" s="77">
        <f t="shared" si="4"/>
        <v>0</v>
      </c>
      <c r="AW27" s="76">
        <f t="shared" si="4"/>
        <v>0</v>
      </c>
      <c r="AX27" s="77">
        <f t="shared" si="4"/>
        <v>0</v>
      </c>
      <c r="AY27" s="76">
        <f t="shared" si="4"/>
        <v>0</v>
      </c>
      <c r="AZ27" s="78">
        <f t="shared" si="4"/>
        <v>0</v>
      </c>
      <c r="BA27" s="75">
        <f>IF($N27=0,0,MAX(0,ROUNDUP(($AE27-($Z27*(18-COUNT(AF27:AK27,AM27:AO27,AQ27:AS27,AU27:AZ27))/2)/$N27)*2,-2)/2))</f>
        <v>600</v>
      </c>
      <c r="BB27" s="76">
        <f t="shared" si="5"/>
        <v>0</v>
      </c>
      <c r="BC27" s="77">
        <f t="shared" si="5"/>
        <v>0</v>
      </c>
      <c r="BD27" s="76">
        <f t="shared" si="5"/>
        <v>0</v>
      </c>
      <c r="BE27" s="77">
        <f t="shared" si="5"/>
        <v>0</v>
      </c>
      <c r="BF27" s="76">
        <f t="shared" si="5"/>
        <v>0</v>
      </c>
      <c r="BG27" s="78">
        <f t="shared" si="5"/>
        <v>0</v>
      </c>
      <c r="BH27" s="75">
        <f>IF($N27=0,0,MAX(0,ROUNDUP(($AE27-($Z27*(24-COUNT(AF27:AK27,AM27:AO27,AQ27:AS27,AU27:AZ27,BB27:BG27))/2)/$N27)*2,-2)/2))</f>
        <v>600</v>
      </c>
      <c r="BI27" s="76">
        <f t="shared" si="6"/>
        <v>0</v>
      </c>
      <c r="BJ27" s="77">
        <f t="shared" si="6"/>
        <v>0</v>
      </c>
      <c r="BK27" s="76">
        <f t="shared" si="6"/>
        <v>0</v>
      </c>
      <c r="BL27" s="77">
        <f t="shared" si="6"/>
        <v>0</v>
      </c>
      <c r="BM27" s="76">
        <f t="shared" si="6"/>
        <v>0</v>
      </c>
      <c r="BN27" s="78">
        <f t="shared" si="6"/>
        <v>0</v>
      </c>
      <c r="BO27" s="75">
        <f>IF($N27=0,0,MAX(0,ROUNDUP(($AE27-($Z27*(30-COUNT(AF27:AK27,AM27:AO27,AQ27:AS27,AU27:AZ27,BB27:BG27,BI27:BN27))/2)/$N27)*2,-2)/2))</f>
        <v>600</v>
      </c>
      <c r="BP27" s="76">
        <f t="shared" si="7"/>
        <v>0</v>
      </c>
      <c r="BQ27" s="77">
        <f t="shared" si="7"/>
        <v>0</v>
      </c>
      <c r="BR27" s="76">
        <f t="shared" si="7"/>
        <v>0</v>
      </c>
      <c r="BS27" s="77">
        <f t="shared" si="7"/>
        <v>0</v>
      </c>
      <c r="BT27" s="76">
        <f t="shared" si="7"/>
        <v>0</v>
      </c>
      <c r="BU27" s="78">
        <f t="shared" si="7"/>
        <v>0</v>
      </c>
      <c r="BV27" s="75">
        <f>IF($N27=0,0,MAX(0,ROUNDUP(($AE27-($Z27*(36-COUNT(AF27:AK27,AM27:AO27,AQ27:AS27,AU27:AZ27,BB27:BG27,BI27:BN27,BP27:BU27))/2)/$N27)*2,-2)/2))</f>
        <v>600</v>
      </c>
      <c r="BW27" s="76">
        <f t="shared" si="8"/>
        <v>0</v>
      </c>
      <c r="BX27" s="77">
        <f t="shared" si="8"/>
        <v>0</v>
      </c>
      <c r="BY27" s="76">
        <f t="shared" si="8"/>
        <v>0</v>
      </c>
      <c r="BZ27" s="77">
        <f t="shared" si="8"/>
        <v>0</v>
      </c>
      <c r="CA27" s="76">
        <f t="shared" si="8"/>
        <v>0</v>
      </c>
      <c r="CB27" s="78">
        <f t="shared" si="8"/>
        <v>0</v>
      </c>
      <c r="CC27" s="135">
        <f>IF($N27=0,0,MAX(0,ROUNDUP(($AE27-($Z27*(42-COUNT(AF27:AK27,AM27:AO27,AQ27:AS27,AU27:AZ27,BB27:BG27,BI27:BN27,BP27:BU27,BW27:CB27))/2)/$N27)*2,-2)/2))</f>
        <v>600</v>
      </c>
      <c r="CD27" s="136">
        <f t="shared" si="9"/>
        <v>0</v>
      </c>
      <c r="CE27" s="137">
        <f t="shared" si="9"/>
        <v>0</v>
      </c>
      <c r="CF27" s="138">
        <f t="shared" si="9"/>
        <v>0</v>
      </c>
      <c r="CG27" s="135">
        <f>IF($N27=0,0,MAX(0,ROUNDUP(($AE27-($Z27*(45-COUNT(AF27:AK27,AM27:AO27,AQ27:AS27,AU27:AZ27,BB27:BG27,BI27:BN27,BP27:BU27,BW27:CB27,CD27:CF27))/2)/$N27)*2,-2)/2))</f>
        <v>600</v>
      </c>
      <c r="CH27" s="136">
        <f t="shared" si="10"/>
        <v>0</v>
      </c>
      <c r="CI27" s="137">
        <f t="shared" si="10"/>
        <v>0</v>
      </c>
      <c r="CJ27" s="138">
        <f t="shared" si="10"/>
        <v>0</v>
      </c>
      <c r="CK27" s="75">
        <f>IF($N27=0,0,MAX(0,ROUNDUP(($AE27-($Z27*(48-COUNT(AF27:AK27,AM27:AO27,AQ27:AS27,AU27:AZ27,BB27:BG27,BI27:BN27,BP27:BU27,BW27:CB27,CD27:CF27,CH27:CJ27))/2)/$N27)*2,-2)/2))</f>
        <v>600</v>
      </c>
      <c r="CL27" s="76">
        <f t="shared" si="11"/>
        <v>0</v>
      </c>
      <c r="CM27" s="77">
        <f t="shared" si="11"/>
        <v>0</v>
      </c>
      <c r="CN27" s="76">
        <f t="shared" si="11"/>
        <v>0</v>
      </c>
      <c r="CO27" s="77">
        <f t="shared" si="11"/>
        <v>0</v>
      </c>
      <c r="CP27" s="76">
        <f t="shared" si="11"/>
        <v>0</v>
      </c>
      <c r="CQ27" s="78">
        <f t="shared" si="11"/>
        <v>0</v>
      </c>
      <c r="CR27" s="75">
        <f>IF($N27=0,0,MAX(0,ROUNDUP(($AE27-($Z27*(54-COUNT(AF27:AK27,AM27:AO27,AQ27:AS27,AU27:AZ27,BB27:BG27,BI27:BN27,BP27:BU27,BW27:CB27,CD27:CF27,CH27:CJ27,CL27:CQ27))/2)/$N27)*2,-2)/2))</f>
        <v>600</v>
      </c>
      <c r="CS27" s="76">
        <f t="shared" si="12"/>
        <v>0</v>
      </c>
      <c r="CT27" s="77">
        <f t="shared" si="12"/>
        <v>0</v>
      </c>
      <c r="CU27" s="76">
        <f t="shared" si="12"/>
        <v>0</v>
      </c>
      <c r="CV27" s="77">
        <f t="shared" si="12"/>
        <v>0</v>
      </c>
      <c r="CW27" s="76">
        <f t="shared" si="12"/>
        <v>0</v>
      </c>
      <c r="CX27" s="78">
        <f t="shared" si="12"/>
        <v>0</v>
      </c>
      <c r="CY27" s="75">
        <f>IF($N27=0,0,MAX(0,ROUNDUP(($AE27-($Z27*(60-COUNT(AF27:AK27,AM27:AO27,AQ27:AS27,AU27:AZ27,BB27:BG27,BI27:BN27,BP27:BU27,BW27:CB27,CD27:CF27,CH27:CJ27,CL27:CQ27,CS27:CX27))/2)/$N27)*2,-2)/2))</f>
        <v>600</v>
      </c>
      <c r="CZ27" s="76">
        <f t="shared" si="13"/>
        <v>0</v>
      </c>
      <c r="DA27" s="77">
        <f t="shared" si="13"/>
        <v>0</v>
      </c>
      <c r="DB27" s="76">
        <f t="shared" si="13"/>
        <v>0</v>
      </c>
      <c r="DC27" s="77">
        <f t="shared" si="13"/>
        <v>0</v>
      </c>
      <c r="DD27" s="76">
        <f t="shared" si="13"/>
        <v>0</v>
      </c>
      <c r="DE27" s="78">
        <f t="shared" si="13"/>
        <v>0</v>
      </c>
      <c r="DF27" s="75">
        <f>IF($N27=0,0,MAX(0,ROUNDUP(($AE27-($Z27*(66-COUNT(AF27:AK27,AM27:AO27,AQ27:AS27,AU27:AZ27,BB27:BG27,BI27:BN27,BP27:BU27,BW27:CB27,CD27:CF27,CH27:CJ27,CL27:CQ27,CS27:CX27,CZ27:DE27))/2)/$N27)*2,-2)/2))</f>
        <v>600</v>
      </c>
      <c r="DG27" s="76">
        <f t="shared" si="14"/>
        <v>0</v>
      </c>
      <c r="DH27" s="77">
        <f t="shared" si="14"/>
        <v>0</v>
      </c>
      <c r="DI27" s="76">
        <f t="shared" si="14"/>
        <v>0</v>
      </c>
      <c r="DJ27" s="77">
        <f t="shared" si="14"/>
        <v>0</v>
      </c>
      <c r="DK27" s="76">
        <f t="shared" si="14"/>
        <v>0</v>
      </c>
      <c r="DL27" s="78">
        <f t="shared" si="14"/>
        <v>0</v>
      </c>
      <c r="DM27" s="75">
        <f>IF($N27=0,0,MAX(0,ROUNDUP(($AE27-($Z27*(72-COUNT(AF27:AK27,AM27:AO27,AQ27:AS27,AU27:AZ27,BB27:BG27,BI27:BN27,BP27:BU27,BW27:CB27,CD27:CF27,CH27:CJ27,CL27:CQ27,CS27:CX27,CZ27:DE27,DG27:DL27))/2)/$N27)*2,-2)/2))</f>
        <v>600</v>
      </c>
      <c r="DN27" s="76">
        <f t="shared" si="15"/>
        <v>0</v>
      </c>
      <c r="DO27" s="77">
        <f t="shared" si="15"/>
        <v>0</v>
      </c>
      <c r="DP27" s="76">
        <f t="shared" si="15"/>
        <v>0</v>
      </c>
      <c r="DQ27" s="77">
        <f t="shared" si="15"/>
        <v>0</v>
      </c>
      <c r="DR27" s="76">
        <f t="shared" si="15"/>
        <v>0</v>
      </c>
      <c r="DS27" s="78">
        <f t="shared" si="15"/>
        <v>0</v>
      </c>
      <c r="DT27" s="135">
        <f>IF($N27=0,0,MAX(0,ROUNDUP(($AE27-($Z27*(78-COUNT(AF27:AK27,AM27:AO27,AQ27:AS27,AU27:AZ27,BB27:BG27,BI27:BN27,BP27:BU27,BW27:CB27,CD27:CF27,CH27:CJ27,CL27:CQ27,CS27:CX27,CZ27:DE27,DG27:DL27,DN27:DS27))/2)/$N27)*2,-2)/2))</f>
        <v>600</v>
      </c>
      <c r="DU27" s="136">
        <f t="shared" si="16"/>
        <v>0</v>
      </c>
      <c r="DV27" s="137">
        <f t="shared" si="16"/>
        <v>0</v>
      </c>
      <c r="DW27" s="138">
        <f t="shared" si="16"/>
        <v>0</v>
      </c>
      <c r="DX27" s="135">
        <f>IF($N27=0,0,MAX(0,ROUNDUP(($AE27-($Z27*(81-COUNT(BW27:CB27,CD27:CF27,CH27:CJ27,CL27:CQ27,CS27:CX27,CZ27:DE27,DG27:DL27,DN27:DS27,DU27:DW27,AF27:AK27,AM27:AO27,AQ27:AS27,AU27:AZ27,BB27:BG27,BI27:BN27,BP27:BU27))/2)/$N27)*2,-2)/2))</f>
        <v>600</v>
      </c>
      <c r="DY27" s="136">
        <f t="shared" si="17"/>
        <v>0</v>
      </c>
      <c r="DZ27" s="137">
        <f t="shared" si="17"/>
        <v>0</v>
      </c>
      <c r="EA27" s="138">
        <f t="shared" si="17"/>
        <v>0</v>
      </c>
      <c r="EB27" s="75">
        <f>IF($N27=0,0,MAX(0,ROUNDUP(($AE27-($Z27*(84-COUNT(BW27:CB27,CD27:CF27,CH27:CJ27,CL27:CQ27,CS27:CX27,CZ27:DE27,DG27:DL27,DN27:DS27,DU27:DW27,DY27:EA27,AF27:AK27,AM27:AO27,AQ27:AS27,AU27:AZ27,BB27:BG27,BI27:BN27,BP27:BU27))/2)/$N27)*2,-2)/2))</f>
        <v>600</v>
      </c>
      <c r="EC27" s="76">
        <f t="shared" si="18"/>
        <v>0</v>
      </c>
      <c r="ED27" s="77">
        <f t="shared" si="18"/>
        <v>0</v>
      </c>
      <c r="EE27" s="76">
        <f t="shared" si="18"/>
        <v>0</v>
      </c>
      <c r="EF27" s="77">
        <f t="shared" si="18"/>
        <v>0</v>
      </c>
      <c r="EG27" s="76">
        <f t="shared" si="18"/>
        <v>0</v>
      </c>
      <c r="EH27" s="78">
        <f t="shared" si="18"/>
        <v>0</v>
      </c>
      <c r="EI27" s="75">
        <f>IF($N27=0,0,MAX(0,ROUNDUP(($AE27-($Z27*(90-COUNT(BW27:CB27,CD27:CF27,CH27:CJ27,CL27:CQ27,CS27:CX27,CZ27:DE27,DG27:DL27,DN27:DS27,DU27:DW27,DY27:EA27,EC27:EH27,AF27:AK27,AM27:AO27,AQ27:AS27,AU27:AZ27,BB27:BG27,BI27:BN27,BP27:BU27))/2)/$N27)*2,-2)/2))</f>
        <v>600</v>
      </c>
      <c r="EJ27" s="76">
        <f t="shared" si="19"/>
        <v>0</v>
      </c>
      <c r="EK27" s="77">
        <f t="shared" si="19"/>
        <v>0</v>
      </c>
      <c r="EL27" s="76">
        <f t="shared" si="19"/>
        <v>0</v>
      </c>
      <c r="EM27" s="77">
        <f t="shared" si="19"/>
        <v>0</v>
      </c>
      <c r="EN27" s="76">
        <f t="shared" si="19"/>
        <v>0</v>
      </c>
      <c r="EO27" s="78">
        <f t="shared" si="19"/>
        <v>0</v>
      </c>
      <c r="EP27" s="75">
        <f>IF($N27=0,0,MAX(0,ROUNDUP(($AE27-($Z27*(96-COUNT(BW27:CB27,CD27:CF27,CH27:CJ27,CL27:CQ27,CS27:CX27,CZ27:DE27,DG27:DL27,DN27:DS27,DU27:DW27,DY27:EA27,EC27:EH27,EJ27:EO27,BP27:BU27,BI27:BN27,AF27:AK27,AM27:AO27,AQ27:AS27,AU27:AZ27,BB27:BG27))/2)/$N27)*2,-2)/2))</f>
        <v>600</v>
      </c>
      <c r="EQ27" s="76">
        <f t="shared" si="20"/>
        <v>0</v>
      </c>
      <c r="ER27" s="77">
        <f t="shared" si="20"/>
        <v>0</v>
      </c>
      <c r="ES27" s="76">
        <f t="shared" si="20"/>
        <v>0</v>
      </c>
      <c r="ET27" s="77">
        <f t="shared" si="20"/>
        <v>0</v>
      </c>
      <c r="EU27" s="76">
        <f t="shared" si="20"/>
        <v>0</v>
      </c>
      <c r="EV27" s="78">
        <f t="shared" si="20"/>
        <v>0</v>
      </c>
      <c r="EW27" s="75">
        <f>IF($N27=0,0,MAX(0,ROUNDUP(($AE27-($Z27*(102-COUNT(BW27:CB27,CD27:CF27,CH27:CJ27,CL27:CQ27,CS27:CX27,CZ27:DE27,DG27:DL27,DN27:DS27,DU27:DW27,DY27:EA27,EC27:EH27,EJ27:EO27,EQ27:EV27,AF27:AK27,AM27:AO27,AQ27:AS27,AU27:AZ27,BB27:BG27,BI27:BN27,BP27:BU27))/2)/$N27)*2,-2)/2))</f>
        <v>600</v>
      </c>
      <c r="EX27" s="76">
        <f t="shared" si="21"/>
        <v>0</v>
      </c>
      <c r="EY27" s="77">
        <f t="shared" si="21"/>
        <v>0</v>
      </c>
      <c r="EZ27" s="76">
        <f t="shared" si="21"/>
        <v>0</v>
      </c>
      <c r="FA27" s="77">
        <f t="shared" si="21"/>
        <v>0</v>
      </c>
      <c r="FB27" s="76">
        <f t="shared" si="21"/>
        <v>0</v>
      </c>
      <c r="FC27" s="78">
        <f t="shared" si="21"/>
        <v>0</v>
      </c>
      <c r="FD27" s="75">
        <f>IF($N27=0,0,MAX(0,ROUNDUP(($AE27-($Z27*(108-COUNT(BW27:CB27,CD27:CF27,CH27:CJ27,CL27:CQ27,CS27:CX27,CZ27:DE27,DG27:DL27,DN27:DS27,DU27:DW27,DY27:EA27,EC27:EH27,EJ27:EO27,EQ27:EV27,AF27:AK27,AM27:AO27,AQ27:AS27,AU27:AZ27,BB27:BG27,BI27:BN27,BP27:BU27,EX27:FC27))/2)/$N27)*2,-2)/2))</f>
        <v>600</v>
      </c>
      <c r="FE27" s="76">
        <f t="shared" si="22"/>
        <v>0</v>
      </c>
      <c r="FF27" s="77">
        <f t="shared" si="22"/>
        <v>0</v>
      </c>
      <c r="FG27" s="76">
        <f t="shared" si="22"/>
        <v>0</v>
      </c>
      <c r="FH27" s="77">
        <f t="shared" si="22"/>
        <v>0</v>
      </c>
      <c r="FI27" s="76">
        <f t="shared" si="22"/>
        <v>0</v>
      </c>
      <c r="FJ27" s="78">
        <f t="shared" si="22"/>
        <v>0</v>
      </c>
      <c r="FK27" s="135">
        <f>IF($N27=0,0,MAX(0,ROUNDUP(($AE27-($Z27*(114-COUNT(AF27:AK27,AM27:AO27,AQ27:AS27,AU27:AZ27,BB27:BG27,BI27:BN27,BP27:BU27,BW27:CB27,CD27:CF27,CH27:CJ27,CL27:CQ27,CS27:CX27,CZ27:DE27,DG27:DL27,DN27:DS27,DU27:DW27,DY27:EA27,EC27:EH27,EJ27:EO27,EQ27:EV27,EX27:FC27,FE27:FJ27))/2)/$N27)*2,-2)/2))</f>
        <v>600</v>
      </c>
      <c r="FL27" s="136">
        <f t="shared" si="23"/>
        <v>0</v>
      </c>
      <c r="FM27" s="137">
        <f t="shared" si="23"/>
        <v>0</v>
      </c>
      <c r="FN27" s="138">
        <f t="shared" si="23"/>
        <v>0</v>
      </c>
      <c r="FO27" s="135">
        <f>IF($N27=0,0,MAX(0,ROUNDUP(($AE27-($Z27*(117-COUNT(DN27:DS27,DU27:DW27,DY27:EA27,EC27:EH27,EJ27:EO27,EQ27:EV27,EX27:FC27,FE27:FJ27,FL27:FN27,AF27:AK27,AM27:AO27,AQ27:AS27,AU27:AZ27,BB27:BG27,BI27:BN27,BP27:BU27,BW27:CB27,CD27:CF27,CH27:CJ27,CL27:CQ27,CS27:CX27,CZ27:DE27,DG27:DL27))/2)/$N27)*2,-2)/2))</f>
        <v>600</v>
      </c>
      <c r="FP27" s="136">
        <f t="shared" si="24"/>
        <v>0</v>
      </c>
      <c r="FQ27" s="137">
        <f t="shared" si="24"/>
        <v>0</v>
      </c>
      <c r="FR27" s="138">
        <f t="shared" si="24"/>
        <v>0</v>
      </c>
      <c r="FS27" s="75">
        <f>IF($N27=0,0,MAX(0,ROUNDUP(($AE27-($Z27*(120-COUNT(DN27:DS27,DU27:DW27,DY27:EA27,EC27:EH27,EJ27:EO27,EQ27:EV27,EX27:FC27,FE27:FJ27,FL27:FN27,FP27:FR27,AF27:AK27,AM27:AO27,AQ27:AS27,AU27:AZ27,BB27:BG27,BI27:BN27,BP27:BU27,BW27:CB27,CD27:CF27,CH27:CJ27,CL27:CQ27,CS27:CX27,CZ27:DE27,DG27:DL27))/2)/$N27)*2,-2)/2))</f>
        <v>600</v>
      </c>
      <c r="FT27" s="76">
        <f t="shared" si="25"/>
        <v>0</v>
      </c>
      <c r="FU27" s="77">
        <f t="shared" si="25"/>
        <v>0</v>
      </c>
      <c r="FV27" s="76">
        <f t="shared" si="25"/>
        <v>0</v>
      </c>
      <c r="FW27" s="77">
        <f t="shared" si="25"/>
        <v>0</v>
      </c>
      <c r="FX27" s="76">
        <f t="shared" si="25"/>
        <v>0</v>
      </c>
      <c r="FY27" s="78">
        <f t="shared" si="25"/>
        <v>0</v>
      </c>
      <c r="FZ27" s="75">
        <f>IF($N27=0,0,MAX(0,ROUNDUP(($AE27-($Z27*(126-COUNT(DN27:DS27,DU27:DW27,DY27:EA27,EC27:EH27,EJ27:EO27,EQ27:EV27,EX27:FC27,FE27:FJ27,FL27:FN27,FP27:FR27,FT27:FY27,AF27:AK27,AM27:AO27,AQ27:AS27,AU27:AZ27,BB27:BG27,BI27:BN27,BP27:BU27,BW27:CB27,CD27:CF27,CH27:CJ27,CL27:CQ27,CS27:CX27,CZ27:DE27,DG27:DL27))/2)/$N27)*2,-2)/2))</f>
        <v>600</v>
      </c>
      <c r="GA27" s="76">
        <f t="shared" si="26"/>
        <v>0</v>
      </c>
      <c r="GB27" s="77">
        <f t="shared" si="26"/>
        <v>0</v>
      </c>
      <c r="GC27" s="76">
        <f t="shared" si="26"/>
        <v>0</v>
      </c>
      <c r="GD27" s="77">
        <f t="shared" si="26"/>
        <v>0</v>
      </c>
      <c r="GE27" s="76">
        <f t="shared" si="26"/>
        <v>0</v>
      </c>
      <c r="GF27" s="78">
        <f t="shared" si="26"/>
        <v>0</v>
      </c>
      <c r="GG27" s="75">
        <f>IF($N27=0,0,MAX(0,ROUNDUP(($AE27-($Z27*(132-COUNT(DN27:DS27,DU27:DW27,DY27:EA27,EC27:EH27,EJ27:EO27,EQ27:EV27,EX27:FC27,FE27:FJ27,FL27:FN27,FP27:FR27,FT27:FY27,GA27:GF27,DG27:DL27,CZ27:DE27,AF27:AK27,AM27:AO27,AQ27:AS27,AU27:AZ27,BB27:BG27,BI27:BN27,BP27:BU27,BW27:CB27,CD27:CF27,CH27:CJ27,CL27:CQ27,CS27:CX27))/2)/$N27)*2,-2)/2))</f>
        <v>600</v>
      </c>
      <c r="GH27" s="76">
        <f t="shared" si="27"/>
        <v>0</v>
      </c>
      <c r="GI27" s="77">
        <f t="shared" si="27"/>
        <v>0</v>
      </c>
      <c r="GJ27" s="76">
        <f t="shared" si="27"/>
        <v>0</v>
      </c>
      <c r="GK27" s="77">
        <f t="shared" si="27"/>
        <v>0</v>
      </c>
      <c r="GL27" s="76">
        <f t="shared" si="27"/>
        <v>0</v>
      </c>
      <c r="GM27" s="78">
        <f t="shared" si="27"/>
        <v>0</v>
      </c>
      <c r="GN27" s="75">
        <f>IF($N27=0,0,MAX(0,ROUNDUP(($AE27-($Z27*(138-COUNT(DN27:DS27,DU27:DW27,DY27:EA27,EC27:EH27,EJ27:EO27,EQ27:EV27,EX27:FC27,FE27:FJ27,FL27:FN27,FP27:FR27,FT27:FY27,GA27:GF27,GH27:GM27,AF27:AK27,AM27:AO27,AQ27:AS27,AU27:AZ27,BB27:BG27,BI27:BN27,BP27:BU27,BW27:CB27,CD27:CF27,CH27:CJ27,CL27:CQ27,CS27:CX27,CZ27:DE27,DG27:DL27))/2)/$N27)*2,-2)/2))</f>
        <v>600</v>
      </c>
      <c r="GO27" s="76">
        <f t="shared" si="28"/>
        <v>0</v>
      </c>
      <c r="GP27" s="77">
        <f t="shared" si="28"/>
        <v>0</v>
      </c>
      <c r="GQ27" s="76">
        <f t="shared" si="28"/>
        <v>0</v>
      </c>
      <c r="GR27" s="77">
        <f t="shared" si="28"/>
        <v>0</v>
      </c>
      <c r="GS27" s="76">
        <f t="shared" si="28"/>
        <v>0</v>
      </c>
      <c r="GT27" s="78">
        <f t="shared" si="28"/>
        <v>0</v>
      </c>
      <c r="GU27" s="75">
        <f>IF($N27=0,0,MAX(0,ROUNDUP(($AE27-($Z27*(144-COUNT(DN27:DS27,DU27:DW27,DY27:EA27,EC27:EH27,EJ27:EO27,EQ27:EV27,EX27:FC27,FE27:FJ27,FL27:FN27,FP27:FR27,FT27:FY27,GA27:GF27,GH27:GM27,AF27:AK27,AM27:AO27,AQ27:AS27,AU27:AZ27,BB27:BG27,BI27:BN27,BP27:BU27,BW27:CB27,CD27:CF27,CH27:CJ27,CL27:CQ27,CS27:CX27,CZ27:DE27,DG27:DL27,GO27:GT27))/2)/$N27)*2,-2)/2))</f>
        <v>600</v>
      </c>
      <c r="GV27" s="76">
        <f t="shared" si="29"/>
        <v>0</v>
      </c>
      <c r="GW27" s="77">
        <f t="shared" si="29"/>
        <v>0</v>
      </c>
      <c r="GX27" s="76">
        <f t="shared" si="29"/>
        <v>0</v>
      </c>
      <c r="GY27" s="77">
        <f t="shared" si="29"/>
        <v>0</v>
      </c>
      <c r="GZ27" s="76">
        <f t="shared" si="29"/>
        <v>0</v>
      </c>
      <c r="HA27" s="78">
        <f t="shared" si="29"/>
        <v>0</v>
      </c>
    </row>
    <row r="28" spans="1:209" s="26" customFormat="1" ht="19.5" x14ac:dyDescent="0.25">
      <c r="A28" s="83"/>
      <c r="B28" s="84"/>
      <c r="C28" s="84"/>
      <c r="D28" s="84"/>
      <c r="E28" s="85" t="str">
        <f>IFERROR(VLOOKUP(A27,[2]BDD!$D$3:$U$625,18,0),"")</f>
        <v/>
      </c>
      <c r="F28" s="178"/>
      <c r="G28" s="87"/>
      <c r="H28" s="88"/>
      <c r="I28" s="89"/>
      <c r="J28" s="90"/>
      <c r="K28" s="91"/>
      <c r="L28" s="89"/>
      <c r="M28" s="89"/>
      <c r="N28" s="92"/>
      <c r="O28" s="92"/>
      <c r="P28" s="93"/>
      <c r="Q28" s="94"/>
      <c r="R28" s="94"/>
      <c r="S28" s="92"/>
      <c r="T28" s="92"/>
      <c r="U28" s="95"/>
      <c r="V28" s="96"/>
      <c r="W28" s="68" t="str">
        <f t="shared" si="0"/>
        <v/>
      </c>
      <c r="X28" s="97">
        <f t="shared" ref="X28" si="44">Q28</f>
        <v>0</v>
      </c>
      <c r="Y28" s="98">
        <f t="shared" si="39"/>
        <v>0</v>
      </c>
      <c r="Z28" s="99">
        <f t="shared" si="31"/>
        <v>0</v>
      </c>
      <c r="AA28" s="99"/>
      <c r="AB28" s="100"/>
      <c r="AC28" s="101"/>
      <c r="AD28" s="102" t="s">
        <v>36</v>
      </c>
      <c r="AE28" s="103"/>
      <c r="AF28" s="104"/>
      <c r="AG28" s="105"/>
      <c r="AH28" s="104"/>
      <c r="AI28" s="105"/>
      <c r="AJ28" s="104"/>
      <c r="AK28" s="106"/>
      <c r="AL28" s="107"/>
      <c r="AM28" s="108"/>
      <c r="AN28" s="109"/>
      <c r="AO28" s="110"/>
      <c r="AP28" s="107"/>
      <c r="AQ28" s="108"/>
      <c r="AR28" s="109"/>
      <c r="AS28" s="110"/>
      <c r="AT28" s="103"/>
      <c r="AU28" s="104"/>
      <c r="AV28" s="105"/>
      <c r="AW28" s="104"/>
      <c r="AX28" s="105"/>
      <c r="AY28" s="104"/>
      <c r="AZ28" s="106"/>
      <c r="BA28" s="103"/>
      <c r="BB28" s="104"/>
      <c r="BC28" s="105"/>
      <c r="BD28" s="104"/>
      <c r="BE28" s="105"/>
      <c r="BF28" s="104"/>
      <c r="BG28" s="106"/>
      <c r="BH28" s="103"/>
      <c r="BI28" s="104"/>
      <c r="BJ28" s="105"/>
      <c r="BK28" s="104"/>
      <c r="BL28" s="105"/>
      <c r="BM28" s="104"/>
      <c r="BN28" s="106"/>
      <c r="BO28" s="103"/>
      <c r="BP28" s="104"/>
      <c r="BQ28" s="105"/>
      <c r="BR28" s="104"/>
      <c r="BS28" s="105"/>
      <c r="BT28" s="104"/>
      <c r="BU28" s="106"/>
      <c r="BV28" s="103"/>
      <c r="BW28" s="104"/>
      <c r="BX28" s="105"/>
      <c r="BY28" s="104"/>
      <c r="BZ28" s="105"/>
      <c r="CA28" s="104"/>
      <c r="CB28" s="106"/>
      <c r="CC28" s="107"/>
      <c r="CD28" s="108"/>
      <c r="CE28" s="109"/>
      <c r="CF28" s="110"/>
      <c r="CG28" s="107"/>
      <c r="CH28" s="108"/>
      <c r="CI28" s="109"/>
      <c r="CJ28" s="110"/>
      <c r="CK28" s="103"/>
      <c r="CL28" s="104"/>
      <c r="CM28" s="105"/>
      <c r="CN28" s="104"/>
      <c r="CO28" s="105"/>
      <c r="CP28" s="104"/>
      <c r="CQ28" s="106"/>
      <c r="CR28" s="103"/>
      <c r="CS28" s="104"/>
      <c r="CT28" s="105"/>
      <c r="CU28" s="104"/>
      <c r="CV28" s="105"/>
      <c r="CW28" s="104"/>
      <c r="CX28" s="106"/>
      <c r="CY28" s="103"/>
      <c r="CZ28" s="104"/>
      <c r="DA28" s="105"/>
      <c r="DB28" s="104"/>
      <c r="DC28" s="105"/>
      <c r="DD28" s="104"/>
      <c r="DE28" s="106"/>
      <c r="DF28" s="103"/>
      <c r="DG28" s="104"/>
      <c r="DH28" s="105"/>
      <c r="DI28" s="104"/>
      <c r="DJ28" s="105"/>
      <c r="DK28" s="104"/>
      <c r="DL28" s="106"/>
      <c r="DM28" s="103"/>
      <c r="DN28" s="104"/>
      <c r="DO28" s="105"/>
      <c r="DP28" s="104"/>
      <c r="DQ28" s="105"/>
      <c r="DR28" s="104"/>
      <c r="DS28" s="106"/>
      <c r="DT28" s="107"/>
      <c r="DU28" s="108"/>
      <c r="DV28" s="109"/>
      <c r="DW28" s="110"/>
      <c r="DX28" s="107"/>
      <c r="DY28" s="108"/>
      <c r="DZ28" s="109"/>
      <c r="EA28" s="110"/>
      <c r="EB28" s="103"/>
      <c r="EC28" s="104"/>
      <c r="ED28" s="105"/>
      <c r="EE28" s="104"/>
      <c r="EF28" s="105"/>
      <c r="EG28" s="104"/>
      <c r="EH28" s="106"/>
      <c r="EI28" s="103"/>
      <c r="EJ28" s="104"/>
      <c r="EK28" s="105"/>
      <c r="EL28" s="104"/>
      <c r="EM28" s="105"/>
      <c r="EN28" s="104"/>
      <c r="EO28" s="106"/>
      <c r="EP28" s="103"/>
      <c r="EQ28" s="104"/>
      <c r="ER28" s="105"/>
      <c r="ES28" s="104"/>
      <c r="ET28" s="105"/>
      <c r="EU28" s="104"/>
      <c r="EV28" s="106"/>
      <c r="EW28" s="103"/>
      <c r="EX28" s="104"/>
      <c r="EY28" s="105"/>
      <c r="EZ28" s="104"/>
      <c r="FA28" s="105"/>
      <c r="FB28" s="104"/>
      <c r="FC28" s="106"/>
      <c r="FD28" s="103"/>
      <c r="FE28" s="104"/>
      <c r="FF28" s="105"/>
      <c r="FG28" s="104"/>
      <c r="FH28" s="105"/>
      <c r="FI28" s="104"/>
      <c r="FJ28" s="106"/>
      <c r="FK28" s="107"/>
      <c r="FL28" s="108"/>
      <c r="FM28" s="109"/>
      <c r="FN28" s="110"/>
      <c r="FO28" s="107"/>
      <c r="FP28" s="108"/>
      <c r="FQ28" s="109"/>
      <c r="FR28" s="110"/>
      <c r="FS28" s="103"/>
      <c r="FT28" s="104"/>
      <c r="FU28" s="105"/>
      <c r="FV28" s="104"/>
      <c r="FW28" s="105"/>
      <c r="FX28" s="104"/>
      <c r="FY28" s="106"/>
      <c r="FZ28" s="103"/>
      <c r="GA28" s="104"/>
      <c r="GB28" s="105"/>
      <c r="GC28" s="104"/>
      <c r="GD28" s="105"/>
      <c r="GE28" s="104"/>
      <c r="GF28" s="106"/>
      <c r="GG28" s="103"/>
      <c r="GH28" s="104"/>
      <c r="GI28" s="105"/>
      <c r="GJ28" s="104"/>
      <c r="GK28" s="105"/>
      <c r="GL28" s="104"/>
      <c r="GM28" s="106"/>
      <c r="GN28" s="103"/>
      <c r="GO28" s="104"/>
      <c r="GP28" s="105"/>
      <c r="GQ28" s="104"/>
      <c r="GR28" s="105"/>
      <c r="GS28" s="104"/>
      <c r="GT28" s="106"/>
      <c r="GU28" s="103"/>
      <c r="GV28" s="104"/>
      <c r="GW28" s="105"/>
      <c r="GX28" s="104"/>
      <c r="GY28" s="105"/>
      <c r="GZ28" s="104"/>
      <c r="HA28" s="106"/>
    </row>
    <row r="29" spans="1:209" s="26" customFormat="1" x14ac:dyDescent="0.25">
      <c r="A29" s="111"/>
      <c r="B29" s="55"/>
      <c r="C29" s="55"/>
      <c r="D29" s="55"/>
      <c r="E29" s="112" t="str">
        <f>IFERROR(VLOOKUP(A28,[2]BDD!$D$3:$U$625,18,0),"")</f>
        <v/>
      </c>
      <c r="F29" s="165"/>
      <c r="G29" s="166"/>
      <c r="H29" s="114"/>
      <c r="I29" s="167"/>
      <c r="J29" s="167"/>
      <c r="K29" s="167"/>
      <c r="L29" s="167"/>
      <c r="M29" s="167"/>
      <c r="N29" s="168">
        <v>25</v>
      </c>
      <c r="O29" s="168"/>
      <c r="P29" s="169"/>
      <c r="Q29" s="132"/>
      <c r="R29" s="132">
        <v>2400</v>
      </c>
      <c r="S29" s="168">
        <v>150</v>
      </c>
      <c r="T29" s="153"/>
      <c r="U29" s="168">
        <v>50</v>
      </c>
      <c r="V29" s="154"/>
      <c r="W29" s="68" t="str">
        <f t="shared" si="0"/>
        <v/>
      </c>
      <c r="X29" s="97">
        <f t="shared" ref="X29" si="45">IF(Q30=0,R29,Q29)</f>
        <v>2400</v>
      </c>
      <c r="Y29" s="70">
        <f t="shared" si="39"/>
        <v>60000</v>
      </c>
      <c r="Z29" s="71">
        <f t="shared" si="31"/>
        <v>7500</v>
      </c>
      <c r="AA29" s="71">
        <f>IF(Z29=0,0,ROUND(Y29/Z29*2,0)/2)</f>
        <v>8</v>
      </c>
      <c r="AB29" s="72">
        <f>IF(AE29=0,0,AC27)</f>
        <v>160.68636977058031</v>
      </c>
      <c r="AC29" s="73">
        <f>Y29/Z29*2+AB29</f>
        <v>176.68636977058031</v>
      </c>
      <c r="AD29" s="74" t="s">
        <v>36</v>
      </c>
      <c r="AE29" s="75">
        <f>IF(N29=0,0,R29)</f>
        <v>2400</v>
      </c>
      <c r="AF29" s="76">
        <f>IF(Y29=0,0,IF(AND(INT($AC29+1)&gt;=AF$8,AF$8&gt;=INT($AB29+1)),"n",0))</f>
        <v>0</v>
      </c>
      <c r="AG29" s="77">
        <f>IF(Z29=0,0,IF(AND(INT($AC29+1)&gt;=AG$8,AG$8&gt;=INT($AB29+1)),"n",0))</f>
        <v>0</v>
      </c>
      <c r="AH29" s="76">
        <f t="shared" si="1"/>
        <v>0</v>
      </c>
      <c r="AI29" s="77">
        <f t="shared" si="1"/>
        <v>0</v>
      </c>
      <c r="AJ29" s="76">
        <f t="shared" si="1"/>
        <v>0</v>
      </c>
      <c r="AK29" s="78">
        <f t="shared" si="1"/>
        <v>0</v>
      </c>
      <c r="AL29" s="135">
        <f>IF($N29=0,0,MAX(0,ROUNDUP(($AE29-($Z29*(6-COUNT(AF29:AK29))/2)/$N29)*2,-2)/2))</f>
        <v>2400</v>
      </c>
      <c r="AM29" s="136">
        <f t="shared" si="2"/>
        <v>0</v>
      </c>
      <c r="AN29" s="137">
        <f t="shared" si="2"/>
        <v>0</v>
      </c>
      <c r="AO29" s="138">
        <f t="shared" si="2"/>
        <v>0</v>
      </c>
      <c r="AP29" s="135">
        <f>IF($N29=0,0,MAX(0,ROUNDUP(($AE29-($Z29*(9-COUNT(AF29:AK29,AM29:AO29))/2)/$N29)*2,-2)/2))</f>
        <v>2400</v>
      </c>
      <c r="AQ29" s="136">
        <f t="shared" si="3"/>
        <v>0</v>
      </c>
      <c r="AR29" s="137">
        <f t="shared" si="3"/>
        <v>0</v>
      </c>
      <c r="AS29" s="138">
        <f t="shared" si="3"/>
        <v>0</v>
      </c>
      <c r="AT29" s="75">
        <f>IF($N29=0,0,MAX(0,ROUNDUP(($AE29-($Z29*(12-COUNT(AF29:AK29,AM29:AO29,AQ29:AS29))/2)/$N29)*2,-2)/2))</f>
        <v>2400</v>
      </c>
      <c r="AU29" s="76">
        <f t="shared" si="4"/>
        <v>0</v>
      </c>
      <c r="AV29" s="77">
        <f t="shared" si="4"/>
        <v>0</v>
      </c>
      <c r="AW29" s="76">
        <f t="shared" si="4"/>
        <v>0</v>
      </c>
      <c r="AX29" s="77">
        <f t="shared" si="4"/>
        <v>0</v>
      </c>
      <c r="AY29" s="76">
        <f t="shared" si="4"/>
        <v>0</v>
      </c>
      <c r="AZ29" s="78">
        <f t="shared" si="4"/>
        <v>0</v>
      </c>
      <c r="BA29" s="75">
        <f>IF($N29=0,0,MAX(0,ROUNDUP(($AE29-($Z29*(18-COUNT(AF29:AK29,AM29:AO29,AQ29:AS29,AU29:AZ29))/2)/$N29)*2,-2)/2))</f>
        <v>2400</v>
      </c>
      <c r="BB29" s="76">
        <f t="shared" si="5"/>
        <v>0</v>
      </c>
      <c r="BC29" s="77">
        <f t="shared" si="5"/>
        <v>0</v>
      </c>
      <c r="BD29" s="76">
        <f t="shared" si="5"/>
        <v>0</v>
      </c>
      <c r="BE29" s="77">
        <f t="shared" si="5"/>
        <v>0</v>
      </c>
      <c r="BF29" s="76">
        <f t="shared" si="5"/>
        <v>0</v>
      </c>
      <c r="BG29" s="78">
        <f t="shared" si="5"/>
        <v>0</v>
      </c>
      <c r="BH29" s="75">
        <f>IF($N29=0,0,MAX(0,ROUNDUP(($AE29-($Z29*(24-COUNT(AF29:AK29,AM29:AO29,AQ29:AS29,AU29:AZ29,BB29:BG29))/2)/$N29)*2,-2)/2))</f>
        <v>2400</v>
      </c>
      <c r="BI29" s="76">
        <f t="shared" si="6"/>
        <v>0</v>
      </c>
      <c r="BJ29" s="77">
        <f t="shared" si="6"/>
        <v>0</v>
      </c>
      <c r="BK29" s="76">
        <f t="shared" si="6"/>
        <v>0</v>
      </c>
      <c r="BL29" s="77">
        <f t="shared" si="6"/>
        <v>0</v>
      </c>
      <c r="BM29" s="76">
        <f t="shared" si="6"/>
        <v>0</v>
      </c>
      <c r="BN29" s="78">
        <f t="shared" si="6"/>
        <v>0</v>
      </c>
      <c r="BO29" s="75">
        <f>IF($N29=0,0,MAX(0,ROUNDUP(($AE29-($Z29*(30-COUNT(AF29:AK29,AM29:AO29,AQ29:AS29,AU29:AZ29,BB29:BG29,BI29:BN29))/2)/$N29)*2,-2)/2))</f>
        <v>2400</v>
      </c>
      <c r="BP29" s="76">
        <f t="shared" si="7"/>
        <v>0</v>
      </c>
      <c r="BQ29" s="77">
        <f t="shared" si="7"/>
        <v>0</v>
      </c>
      <c r="BR29" s="76">
        <f t="shared" si="7"/>
        <v>0</v>
      </c>
      <c r="BS29" s="77">
        <f t="shared" si="7"/>
        <v>0</v>
      </c>
      <c r="BT29" s="76">
        <f t="shared" si="7"/>
        <v>0</v>
      </c>
      <c r="BU29" s="78">
        <f t="shared" si="7"/>
        <v>0</v>
      </c>
      <c r="BV29" s="75">
        <f>IF($N29=0,0,MAX(0,ROUNDUP(($AE29-($Z29*(36-COUNT(AF29:AK29,AM29:AO29,AQ29:AS29,AU29:AZ29,BB29:BG29,BI29:BN29,BP29:BU29))/2)/$N29)*2,-2)/2))</f>
        <v>2400</v>
      </c>
      <c r="BW29" s="76">
        <f t="shared" si="8"/>
        <v>0</v>
      </c>
      <c r="BX29" s="77">
        <f t="shared" si="8"/>
        <v>0</v>
      </c>
      <c r="BY29" s="76">
        <f t="shared" si="8"/>
        <v>0</v>
      </c>
      <c r="BZ29" s="77">
        <f t="shared" si="8"/>
        <v>0</v>
      </c>
      <c r="CA29" s="76">
        <f t="shared" si="8"/>
        <v>0</v>
      </c>
      <c r="CB29" s="78">
        <f t="shared" si="8"/>
        <v>0</v>
      </c>
      <c r="CC29" s="135">
        <f>IF($N29=0,0,MAX(0,ROUNDUP(($AE29-($Z29*(42-COUNT(AF29:AK29,AM29:AO29,AQ29:AS29,AU29:AZ29,BB29:BG29,BI29:BN29,BP29:BU29,BW29:CB29))/2)/$N29)*2,-2)/2))</f>
        <v>2400</v>
      </c>
      <c r="CD29" s="136">
        <f t="shared" si="9"/>
        <v>0</v>
      </c>
      <c r="CE29" s="137">
        <f t="shared" si="9"/>
        <v>0</v>
      </c>
      <c r="CF29" s="138">
        <f t="shared" si="9"/>
        <v>0</v>
      </c>
      <c r="CG29" s="135">
        <f>IF($N29=0,0,MAX(0,ROUNDUP(($AE29-($Z29*(45-COUNT(AF29:AK29,AM29:AO29,AQ29:AS29,AU29:AZ29,BB29:BG29,BI29:BN29,BP29:BU29,BW29:CB29,CD29:CF29))/2)/$N29)*2,-2)/2))</f>
        <v>2400</v>
      </c>
      <c r="CH29" s="136">
        <f t="shared" si="10"/>
        <v>0</v>
      </c>
      <c r="CI29" s="137">
        <f t="shared" si="10"/>
        <v>0</v>
      </c>
      <c r="CJ29" s="138">
        <f t="shared" si="10"/>
        <v>0</v>
      </c>
      <c r="CK29" s="75">
        <f>IF($N29=0,0,MAX(0,ROUNDUP(($AE29-($Z29*(48-COUNT(AF29:AK29,AM29:AO29,AQ29:AS29,AU29:AZ29,BB29:BG29,BI29:BN29,BP29:BU29,BW29:CB29,CD29:CF29,CH29:CJ29))/2)/$N29)*2,-2)/2))</f>
        <v>2400</v>
      </c>
      <c r="CL29" s="76">
        <f t="shared" si="11"/>
        <v>0</v>
      </c>
      <c r="CM29" s="77">
        <f t="shared" si="11"/>
        <v>0</v>
      </c>
      <c r="CN29" s="76">
        <f t="shared" si="11"/>
        <v>0</v>
      </c>
      <c r="CO29" s="77">
        <f t="shared" si="11"/>
        <v>0</v>
      </c>
      <c r="CP29" s="76">
        <f t="shared" si="11"/>
        <v>0</v>
      </c>
      <c r="CQ29" s="78">
        <f t="shared" si="11"/>
        <v>0</v>
      </c>
      <c r="CR29" s="75">
        <f>IF($N29=0,0,MAX(0,ROUNDUP(($AE29-($Z29*(54-COUNT(AF29:AK29,AM29:AO29,AQ29:AS29,AU29:AZ29,BB29:BG29,BI29:BN29,BP29:BU29,BW29:CB29,CD29:CF29,CH29:CJ29,CL29:CQ29))/2)/$N29)*2,-2)/2))</f>
        <v>2400</v>
      </c>
      <c r="CS29" s="76">
        <f t="shared" si="12"/>
        <v>0</v>
      </c>
      <c r="CT29" s="77">
        <f t="shared" si="12"/>
        <v>0</v>
      </c>
      <c r="CU29" s="76">
        <f t="shared" si="12"/>
        <v>0</v>
      </c>
      <c r="CV29" s="77">
        <f t="shared" si="12"/>
        <v>0</v>
      </c>
      <c r="CW29" s="76">
        <f t="shared" si="12"/>
        <v>0</v>
      </c>
      <c r="CX29" s="78">
        <f t="shared" si="12"/>
        <v>0</v>
      </c>
      <c r="CY29" s="75">
        <f>IF($N29=0,0,MAX(0,ROUNDUP(($AE29-($Z29*(60-COUNT(AF29:AK29,AM29:AO29,AQ29:AS29,AU29:AZ29,BB29:BG29,BI29:BN29,BP29:BU29,BW29:CB29,CD29:CF29,CH29:CJ29,CL29:CQ29,CS29:CX29))/2)/$N29)*2,-2)/2))</f>
        <v>2400</v>
      </c>
      <c r="CZ29" s="76">
        <f t="shared" si="13"/>
        <v>0</v>
      </c>
      <c r="DA29" s="77">
        <f t="shared" si="13"/>
        <v>0</v>
      </c>
      <c r="DB29" s="76">
        <f t="shared" si="13"/>
        <v>0</v>
      </c>
      <c r="DC29" s="77">
        <f t="shared" si="13"/>
        <v>0</v>
      </c>
      <c r="DD29" s="76">
        <f t="shared" si="13"/>
        <v>0</v>
      </c>
      <c r="DE29" s="78">
        <f t="shared" si="13"/>
        <v>0</v>
      </c>
      <c r="DF29" s="75">
        <f>IF($N29=0,0,MAX(0,ROUNDUP(($AE29-($Z29*(66-COUNT(AF29:AK29,AM29:AO29,AQ29:AS29,AU29:AZ29,BB29:BG29,BI29:BN29,BP29:BU29,BW29:CB29,CD29:CF29,CH29:CJ29,CL29:CQ29,CS29:CX29,CZ29:DE29))/2)/$N29)*2,-2)/2))</f>
        <v>2400</v>
      </c>
      <c r="DG29" s="76">
        <f t="shared" si="14"/>
        <v>0</v>
      </c>
      <c r="DH29" s="77">
        <f t="shared" si="14"/>
        <v>0</v>
      </c>
      <c r="DI29" s="76">
        <f t="shared" si="14"/>
        <v>0</v>
      </c>
      <c r="DJ29" s="77">
        <f t="shared" si="14"/>
        <v>0</v>
      </c>
      <c r="DK29" s="76">
        <f t="shared" si="14"/>
        <v>0</v>
      </c>
      <c r="DL29" s="78">
        <f t="shared" si="14"/>
        <v>0</v>
      </c>
      <c r="DM29" s="75">
        <f>IF($N29=0,0,MAX(0,ROUNDUP(($AE29-($Z29*(72-COUNT(AF29:AK29,AM29:AO29,AQ29:AS29,AU29:AZ29,BB29:BG29,BI29:BN29,BP29:BU29,BW29:CB29,CD29:CF29,CH29:CJ29,CL29:CQ29,CS29:CX29,CZ29:DE29,DG29:DL29))/2)/$N29)*2,-2)/2))</f>
        <v>2400</v>
      </c>
      <c r="DN29" s="76">
        <f t="shared" si="15"/>
        <v>0</v>
      </c>
      <c r="DO29" s="77">
        <f t="shared" si="15"/>
        <v>0</v>
      </c>
      <c r="DP29" s="76">
        <f t="shared" si="15"/>
        <v>0</v>
      </c>
      <c r="DQ29" s="77">
        <f t="shared" si="15"/>
        <v>0</v>
      </c>
      <c r="DR29" s="76">
        <f t="shared" si="15"/>
        <v>0</v>
      </c>
      <c r="DS29" s="78">
        <f t="shared" si="15"/>
        <v>0</v>
      </c>
      <c r="DT29" s="135">
        <f>IF($N29=0,0,MAX(0,ROUNDUP(($AE29-($Z29*(78-COUNT(AF29:AK29,AM29:AO29,AQ29:AS29,AU29:AZ29,BB29:BG29,BI29:BN29,BP29:BU29,BW29:CB29,CD29:CF29,CH29:CJ29,CL29:CQ29,CS29:CX29,CZ29:DE29,DG29:DL29,DN29:DS29))/2)/$N29)*2,-2)/2))</f>
        <v>2400</v>
      </c>
      <c r="DU29" s="136">
        <f t="shared" si="16"/>
        <v>0</v>
      </c>
      <c r="DV29" s="137">
        <f t="shared" si="16"/>
        <v>0</v>
      </c>
      <c r="DW29" s="138">
        <f t="shared" si="16"/>
        <v>0</v>
      </c>
      <c r="DX29" s="135">
        <f>IF($N29=0,0,MAX(0,ROUNDUP(($AE29-($Z29*(81-COUNT(BW29:CB29,CD29:CF29,CH29:CJ29,CL29:CQ29,CS29:CX29,CZ29:DE29,DG29:DL29,DN29:DS29,DU29:DW29,AF29:AK29,AM29:AO29,AQ29:AS29,AU29:AZ29,BB29:BG29,BI29:BN29,BP29:BU29))/2)/$N29)*2,-2)/2))</f>
        <v>2400</v>
      </c>
      <c r="DY29" s="136">
        <f t="shared" si="17"/>
        <v>0</v>
      </c>
      <c r="DZ29" s="137">
        <f t="shared" si="17"/>
        <v>0</v>
      </c>
      <c r="EA29" s="138">
        <f t="shared" si="17"/>
        <v>0</v>
      </c>
      <c r="EB29" s="75">
        <f>IF($N29=0,0,MAX(0,ROUNDUP(($AE29-($Z29*(84-COUNT(BW29:CB29,CD29:CF29,CH29:CJ29,CL29:CQ29,CS29:CX29,CZ29:DE29,DG29:DL29,DN29:DS29,DU29:DW29,DY29:EA29,AF29:AK29,AM29:AO29,AQ29:AS29,AU29:AZ29,BB29:BG29,BI29:BN29,BP29:BU29))/2)/$N29)*2,-2)/2))</f>
        <v>2400</v>
      </c>
      <c r="EC29" s="76">
        <f t="shared" si="18"/>
        <v>0</v>
      </c>
      <c r="ED29" s="77">
        <f t="shared" si="18"/>
        <v>0</v>
      </c>
      <c r="EE29" s="76">
        <f t="shared" si="18"/>
        <v>0</v>
      </c>
      <c r="EF29" s="77">
        <f t="shared" si="18"/>
        <v>0</v>
      </c>
      <c r="EG29" s="76">
        <f t="shared" si="18"/>
        <v>0</v>
      </c>
      <c r="EH29" s="78">
        <f t="shared" si="18"/>
        <v>0</v>
      </c>
      <c r="EI29" s="75">
        <f>IF($N29=0,0,MAX(0,ROUNDUP(($AE29-($Z29*(90-COUNT(BW29:CB29,CD29:CF29,CH29:CJ29,CL29:CQ29,CS29:CX29,CZ29:DE29,DG29:DL29,DN29:DS29,DU29:DW29,DY29:EA29,EC29:EH29,AF29:AK29,AM29:AO29,AQ29:AS29,AU29:AZ29,BB29:BG29,BI29:BN29,BP29:BU29))/2)/$N29)*2,-2)/2))</f>
        <v>2400</v>
      </c>
      <c r="EJ29" s="76">
        <f t="shared" si="19"/>
        <v>0</v>
      </c>
      <c r="EK29" s="77">
        <f t="shared" si="19"/>
        <v>0</v>
      </c>
      <c r="EL29" s="76">
        <f t="shared" si="19"/>
        <v>0</v>
      </c>
      <c r="EM29" s="77">
        <f t="shared" si="19"/>
        <v>0</v>
      </c>
      <c r="EN29" s="76">
        <f t="shared" si="19"/>
        <v>0</v>
      </c>
      <c r="EO29" s="78">
        <f t="shared" si="19"/>
        <v>0</v>
      </c>
      <c r="EP29" s="75">
        <f>IF($N29=0,0,MAX(0,ROUNDUP(($AE29-($Z29*(96-COUNT(BW29:CB29,CD29:CF29,CH29:CJ29,CL29:CQ29,CS29:CX29,CZ29:DE29,DG29:DL29,DN29:DS29,DU29:DW29,DY29:EA29,EC29:EH29,EJ29:EO29,BP29:BU29,BI29:BN29,AF29:AK29,AM29:AO29,AQ29:AS29,AU29:AZ29,BB29:BG29))/2)/$N29)*2,-2)/2))</f>
        <v>2400</v>
      </c>
      <c r="EQ29" s="76">
        <f t="shared" si="20"/>
        <v>0</v>
      </c>
      <c r="ER29" s="77">
        <f t="shared" si="20"/>
        <v>0</v>
      </c>
      <c r="ES29" s="76">
        <f t="shared" si="20"/>
        <v>0</v>
      </c>
      <c r="ET29" s="77">
        <f t="shared" si="20"/>
        <v>0</v>
      </c>
      <c r="EU29" s="76">
        <f t="shared" si="20"/>
        <v>0</v>
      </c>
      <c r="EV29" s="78">
        <f t="shared" si="20"/>
        <v>0</v>
      </c>
      <c r="EW29" s="75">
        <f>IF($N29=0,0,MAX(0,ROUNDUP(($AE29-($Z29*(102-COUNT(BW29:CB29,CD29:CF29,CH29:CJ29,CL29:CQ29,CS29:CX29,CZ29:DE29,DG29:DL29,DN29:DS29,DU29:DW29,DY29:EA29,EC29:EH29,EJ29:EO29,EQ29:EV29,AF29:AK29,AM29:AO29,AQ29:AS29,AU29:AZ29,BB29:BG29,BI29:BN29,BP29:BU29))/2)/$N29)*2,-2)/2))</f>
        <v>2400</v>
      </c>
      <c r="EX29" s="76">
        <f t="shared" si="21"/>
        <v>0</v>
      </c>
      <c r="EY29" s="77">
        <f t="shared" si="21"/>
        <v>0</v>
      </c>
      <c r="EZ29" s="76">
        <f t="shared" si="21"/>
        <v>0</v>
      </c>
      <c r="FA29" s="77">
        <f t="shared" si="21"/>
        <v>0</v>
      </c>
      <c r="FB29" s="76">
        <f t="shared" si="21"/>
        <v>0</v>
      </c>
      <c r="FC29" s="78">
        <f t="shared" si="21"/>
        <v>0</v>
      </c>
      <c r="FD29" s="75">
        <f>IF($N29=0,0,MAX(0,ROUNDUP(($AE29-($Z29*(108-COUNT(BW29:CB29,CD29:CF29,CH29:CJ29,CL29:CQ29,CS29:CX29,CZ29:DE29,DG29:DL29,DN29:DS29,DU29:DW29,DY29:EA29,EC29:EH29,EJ29:EO29,EQ29:EV29,AF29:AK29,AM29:AO29,AQ29:AS29,AU29:AZ29,BB29:BG29,BI29:BN29,BP29:BU29,EX29:FC29))/2)/$N29)*2,-2)/2))</f>
        <v>2400</v>
      </c>
      <c r="FE29" s="76">
        <f t="shared" si="22"/>
        <v>0</v>
      </c>
      <c r="FF29" s="77">
        <f t="shared" si="22"/>
        <v>0</v>
      </c>
      <c r="FG29" s="76">
        <f t="shared" si="22"/>
        <v>0</v>
      </c>
      <c r="FH29" s="77">
        <f t="shared" si="22"/>
        <v>0</v>
      </c>
      <c r="FI29" s="76">
        <f t="shared" si="22"/>
        <v>0</v>
      </c>
      <c r="FJ29" s="78">
        <f t="shared" si="22"/>
        <v>0</v>
      </c>
      <c r="FK29" s="135">
        <f>IF($N29=0,0,MAX(0,ROUNDUP(($AE29-($Z29*(114-COUNT(AF29:AK29,AM29:AO29,AQ29:AS29,AU29:AZ29,BB29:BG29,BI29:BN29,BP29:BU29,BW29:CB29,CD29:CF29,CH29:CJ29,CL29:CQ29,CS29:CX29,CZ29:DE29,DG29:DL29,DN29:DS29,DU29:DW29,DY29:EA29,EC29:EH29,EJ29:EO29,EQ29:EV29,EX29:FC29,FE29:FJ29))/2)/$N29)*2,-2)/2))</f>
        <v>2400</v>
      </c>
      <c r="FL29" s="136">
        <f t="shared" si="23"/>
        <v>0</v>
      </c>
      <c r="FM29" s="137">
        <f t="shared" si="23"/>
        <v>0</v>
      </c>
      <c r="FN29" s="138">
        <f t="shared" si="23"/>
        <v>0</v>
      </c>
      <c r="FO29" s="135">
        <f>IF($N29=0,0,MAX(0,ROUNDUP(($AE29-($Z29*(117-COUNT(DN29:DS29,DU29:DW29,DY29:EA29,EC29:EH29,EJ29:EO29,EQ29:EV29,EX29:FC29,FE29:FJ29,FL29:FN29,AF29:AK29,AM29:AO29,AQ29:AS29,AU29:AZ29,BB29:BG29,BI29:BN29,BP29:BU29,BW29:CB29,CD29:CF29,CH29:CJ29,CL29:CQ29,CS29:CX29,CZ29:DE29,DG29:DL29))/2)/$N29)*2,-2)/2))</f>
        <v>2400</v>
      </c>
      <c r="FP29" s="136">
        <f t="shared" si="24"/>
        <v>0</v>
      </c>
      <c r="FQ29" s="137">
        <f t="shared" si="24"/>
        <v>0</v>
      </c>
      <c r="FR29" s="138">
        <f t="shared" si="24"/>
        <v>0</v>
      </c>
      <c r="FS29" s="75">
        <f>IF($N29=0,0,MAX(0,ROUNDUP(($AE29-($Z29*(120-COUNT(DN29:DS29,DU29:DW29,DY29:EA29,EC29:EH29,EJ29:EO29,EQ29:EV29,EX29:FC29,FE29:FJ29,FL29:FN29,FP29:FR29,AF29:AK29,AM29:AO29,AQ29:AS29,AU29:AZ29,BB29:BG29,BI29:BN29,BP29:BU29,BW29:CB29,CD29:CF29,CH29:CJ29,CL29:CQ29,CS29:CX29,CZ29:DE29,DG29:DL29))/2)/$N29)*2,-2)/2))</f>
        <v>2400</v>
      </c>
      <c r="FT29" s="76">
        <f t="shared" si="25"/>
        <v>0</v>
      </c>
      <c r="FU29" s="77">
        <f t="shared" si="25"/>
        <v>0</v>
      </c>
      <c r="FV29" s="76">
        <f t="shared" si="25"/>
        <v>0</v>
      </c>
      <c r="FW29" s="77">
        <f t="shared" si="25"/>
        <v>0</v>
      </c>
      <c r="FX29" s="76">
        <f t="shared" si="25"/>
        <v>0</v>
      </c>
      <c r="FY29" s="78">
        <f t="shared" si="25"/>
        <v>0</v>
      </c>
      <c r="FZ29" s="75">
        <f>IF($N29=0,0,MAX(0,ROUNDUP(($AE29-($Z29*(126-COUNT(DN29:DS29,DU29:DW29,DY29:EA29,EC29:EH29,EJ29:EO29,EQ29:EV29,EX29:FC29,FE29:FJ29,FL29:FN29,FP29:FR29,FT29:FY29,AF29:AK29,AM29:AO29,AQ29:AS29,AU29:AZ29,BB29:BG29,BI29:BN29,BP29:BU29,BW29:CB29,CD29:CF29,CH29:CJ29,CL29:CQ29,CS29:CX29,CZ29:DE29,DG29:DL29))/2)/$N29)*2,-2)/2))</f>
        <v>2400</v>
      </c>
      <c r="GA29" s="76">
        <f t="shared" si="26"/>
        <v>0</v>
      </c>
      <c r="GB29" s="77">
        <f t="shared" si="26"/>
        <v>0</v>
      </c>
      <c r="GC29" s="76">
        <f t="shared" si="26"/>
        <v>0</v>
      </c>
      <c r="GD29" s="77">
        <f t="shared" si="26"/>
        <v>0</v>
      </c>
      <c r="GE29" s="76">
        <f t="shared" si="26"/>
        <v>0</v>
      </c>
      <c r="GF29" s="78">
        <f t="shared" si="26"/>
        <v>0</v>
      </c>
      <c r="GG29" s="75">
        <f>IF($N29=0,0,MAX(0,ROUNDUP(($AE29-($Z29*(132-COUNT(DN29:DS29,DU29:DW29,DY29:EA29,EC29:EH29,EJ29:EO29,EQ29:EV29,EX29:FC29,FE29:FJ29,FL29:FN29,FP29:FR29,FT29:FY29,GA29:GF29,DG29:DL29,CZ29:DE29,AF29:AK29,AM29:AO29,AQ29:AS29,AU29:AZ29,BB29:BG29,BI29:BN29,BP29:BU29,BW29:CB29,CD29:CF29,CH29:CJ29,CL29:CQ29,CS29:CX29))/2)/$N29)*2,-2)/2))</f>
        <v>2400</v>
      </c>
      <c r="GH29" s="76">
        <f t="shared" si="27"/>
        <v>0</v>
      </c>
      <c r="GI29" s="77">
        <f t="shared" si="27"/>
        <v>0</v>
      </c>
      <c r="GJ29" s="76">
        <f t="shared" si="27"/>
        <v>0</v>
      </c>
      <c r="GK29" s="77">
        <f t="shared" si="27"/>
        <v>0</v>
      </c>
      <c r="GL29" s="76">
        <f t="shared" si="27"/>
        <v>0</v>
      </c>
      <c r="GM29" s="78">
        <f t="shared" si="27"/>
        <v>0</v>
      </c>
      <c r="GN29" s="75">
        <f>IF($N29=0,0,MAX(0,ROUNDUP(($AE29-($Z29*(138-COUNT(DN29:DS29,DU29:DW29,DY29:EA29,EC29:EH29,EJ29:EO29,EQ29:EV29,EX29:FC29,FE29:FJ29,FL29:FN29,FP29:FR29,FT29:FY29,GA29:GF29,GH29:GM29,AF29:AK29,AM29:AO29,AQ29:AS29,AU29:AZ29,BB29:BG29,BI29:BN29,BP29:BU29,BW29:CB29,CD29:CF29,CH29:CJ29,CL29:CQ29,CS29:CX29,CZ29:DE29,DG29:DL29))/2)/$N29)*2,-2)/2))</f>
        <v>2400</v>
      </c>
      <c r="GO29" s="76">
        <f t="shared" si="28"/>
        <v>0</v>
      </c>
      <c r="GP29" s="77">
        <f t="shared" si="28"/>
        <v>0</v>
      </c>
      <c r="GQ29" s="76">
        <f t="shared" si="28"/>
        <v>0</v>
      </c>
      <c r="GR29" s="77">
        <f t="shared" si="28"/>
        <v>0</v>
      </c>
      <c r="GS29" s="76">
        <f t="shared" si="28"/>
        <v>0</v>
      </c>
      <c r="GT29" s="78">
        <f t="shared" si="28"/>
        <v>0</v>
      </c>
      <c r="GU29" s="75">
        <f>IF($N29=0,0,MAX(0,ROUNDUP(($AE29-($Z29*(144-COUNT(DN29:DS29,DU29:DW29,DY29:EA29,EC29:EH29,EJ29:EO29,EQ29:EV29,EX29:FC29,FE29:FJ29,FL29:FN29,FP29:FR29,FT29:FY29,GA29:GF29,GH29:GM29,AF29:AK29,AM29:AO29,AQ29:AS29,AU29:AZ29,BB29:BG29,BI29:BN29,BP29:BU29,BW29:CB29,CD29:CF29,CH29:CJ29,CL29:CQ29,CS29:CX29,CZ29:DE29,DG29:DL29,GO29:GT29))/2)/$N29)*2,-2)/2))</f>
        <v>2400</v>
      </c>
      <c r="GV29" s="76">
        <f t="shared" si="29"/>
        <v>0</v>
      </c>
      <c r="GW29" s="77">
        <f t="shared" si="29"/>
        <v>0</v>
      </c>
      <c r="GX29" s="76">
        <f t="shared" si="29"/>
        <v>0</v>
      </c>
      <c r="GY29" s="77">
        <f t="shared" si="29"/>
        <v>0</v>
      </c>
      <c r="GZ29" s="76">
        <f t="shared" si="29"/>
        <v>0</v>
      </c>
      <c r="HA29" s="78">
        <f t="shared" si="29"/>
        <v>0</v>
      </c>
    </row>
    <row r="30" spans="1:209" s="26" customFormat="1" ht="19.5" x14ac:dyDescent="0.25">
      <c r="A30" s="83"/>
      <c r="B30" s="84"/>
      <c r="C30" s="84"/>
      <c r="D30" s="84"/>
      <c r="E30" s="85" t="str">
        <f>IFERROR(VLOOKUP(A29,[2]BDD!$D$3:$U$625,18,0),"")</f>
        <v/>
      </c>
      <c r="F30" s="117"/>
      <c r="G30" s="170"/>
      <c r="H30" s="171"/>
      <c r="I30" s="172"/>
      <c r="J30" s="172"/>
      <c r="K30" s="172"/>
      <c r="L30" s="172"/>
      <c r="M30" s="172"/>
      <c r="N30" s="173"/>
      <c r="O30" s="173"/>
      <c r="P30" s="174"/>
      <c r="Q30" s="163"/>
      <c r="R30" s="163"/>
      <c r="S30" s="175"/>
      <c r="T30" s="173"/>
      <c r="U30" s="95"/>
      <c r="V30" s="176"/>
      <c r="W30" s="68" t="str">
        <f t="shared" si="0"/>
        <v/>
      </c>
      <c r="X30" s="97">
        <f t="shared" ref="X30" si="46">Q30</f>
        <v>0</v>
      </c>
      <c r="Y30" s="98">
        <f t="shared" si="39"/>
        <v>0</v>
      </c>
      <c r="Z30" s="99">
        <f t="shared" si="31"/>
        <v>0</v>
      </c>
      <c r="AA30" s="99"/>
      <c r="AB30" s="100"/>
      <c r="AC30" s="101"/>
      <c r="AD30" s="102" t="s">
        <v>36</v>
      </c>
      <c r="AE30" s="103"/>
      <c r="AF30" s="104"/>
      <c r="AG30" s="105"/>
      <c r="AH30" s="104"/>
      <c r="AI30" s="105"/>
      <c r="AJ30" s="104"/>
      <c r="AK30" s="106"/>
      <c r="AL30" s="107"/>
      <c r="AM30" s="108"/>
      <c r="AN30" s="109"/>
      <c r="AO30" s="110"/>
      <c r="AP30" s="107"/>
      <c r="AQ30" s="108"/>
      <c r="AR30" s="109"/>
      <c r="AS30" s="110"/>
      <c r="AT30" s="103"/>
      <c r="AU30" s="104"/>
      <c r="AV30" s="105"/>
      <c r="AW30" s="104"/>
      <c r="AX30" s="105"/>
      <c r="AY30" s="104"/>
      <c r="AZ30" s="106"/>
      <c r="BA30" s="103"/>
      <c r="BB30" s="104"/>
      <c r="BC30" s="105"/>
      <c r="BD30" s="104"/>
      <c r="BE30" s="105"/>
      <c r="BF30" s="104"/>
      <c r="BG30" s="106"/>
      <c r="BH30" s="103"/>
      <c r="BI30" s="104"/>
      <c r="BJ30" s="105"/>
      <c r="BK30" s="104"/>
      <c r="BL30" s="105"/>
      <c r="BM30" s="104"/>
      <c r="BN30" s="106"/>
      <c r="BO30" s="103"/>
      <c r="BP30" s="104"/>
      <c r="BQ30" s="105"/>
      <c r="BR30" s="104"/>
      <c r="BS30" s="105"/>
      <c r="BT30" s="104"/>
      <c r="BU30" s="106"/>
      <c r="BV30" s="103"/>
      <c r="BW30" s="104"/>
      <c r="BX30" s="105"/>
      <c r="BY30" s="104"/>
      <c r="BZ30" s="105"/>
      <c r="CA30" s="104"/>
      <c r="CB30" s="106"/>
      <c r="CC30" s="107"/>
      <c r="CD30" s="108"/>
      <c r="CE30" s="109"/>
      <c r="CF30" s="110"/>
      <c r="CG30" s="107"/>
      <c r="CH30" s="108"/>
      <c r="CI30" s="109"/>
      <c r="CJ30" s="110"/>
      <c r="CK30" s="103"/>
      <c r="CL30" s="104"/>
      <c r="CM30" s="105"/>
      <c r="CN30" s="104"/>
      <c r="CO30" s="105"/>
      <c r="CP30" s="104"/>
      <c r="CQ30" s="106"/>
      <c r="CR30" s="103"/>
      <c r="CS30" s="104"/>
      <c r="CT30" s="105"/>
      <c r="CU30" s="104"/>
      <c r="CV30" s="105"/>
      <c r="CW30" s="104"/>
      <c r="CX30" s="106"/>
      <c r="CY30" s="103"/>
      <c r="CZ30" s="104"/>
      <c r="DA30" s="105"/>
      <c r="DB30" s="104"/>
      <c r="DC30" s="105"/>
      <c r="DD30" s="104"/>
      <c r="DE30" s="106"/>
      <c r="DF30" s="103"/>
      <c r="DG30" s="104"/>
      <c r="DH30" s="105"/>
      <c r="DI30" s="104"/>
      <c r="DJ30" s="105"/>
      <c r="DK30" s="104"/>
      <c r="DL30" s="106"/>
      <c r="DM30" s="103"/>
      <c r="DN30" s="104"/>
      <c r="DO30" s="105"/>
      <c r="DP30" s="104"/>
      <c r="DQ30" s="105"/>
      <c r="DR30" s="104"/>
      <c r="DS30" s="106"/>
      <c r="DT30" s="107"/>
      <c r="DU30" s="108"/>
      <c r="DV30" s="109"/>
      <c r="DW30" s="110"/>
      <c r="DX30" s="107"/>
      <c r="DY30" s="108"/>
      <c r="DZ30" s="109"/>
      <c r="EA30" s="110"/>
      <c r="EB30" s="103"/>
      <c r="EC30" s="104"/>
      <c r="ED30" s="105"/>
      <c r="EE30" s="104"/>
      <c r="EF30" s="105"/>
      <c r="EG30" s="104"/>
      <c r="EH30" s="106"/>
      <c r="EI30" s="103"/>
      <c r="EJ30" s="104"/>
      <c r="EK30" s="105"/>
      <c r="EL30" s="104"/>
      <c r="EM30" s="105"/>
      <c r="EN30" s="104"/>
      <c r="EO30" s="106"/>
      <c r="EP30" s="103"/>
      <c r="EQ30" s="104"/>
      <c r="ER30" s="105"/>
      <c r="ES30" s="104"/>
      <c r="ET30" s="105"/>
      <c r="EU30" s="104"/>
      <c r="EV30" s="106"/>
      <c r="EW30" s="103"/>
      <c r="EX30" s="104"/>
      <c r="EY30" s="105"/>
      <c r="EZ30" s="104"/>
      <c r="FA30" s="105"/>
      <c r="FB30" s="104"/>
      <c r="FC30" s="106"/>
      <c r="FD30" s="103"/>
      <c r="FE30" s="104"/>
      <c r="FF30" s="105"/>
      <c r="FG30" s="104"/>
      <c r="FH30" s="105"/>
      <c r="FI30" s="104"/>
      <c r="FJ30" s="106"/>
      <c r="FK30" s="107"/>
      <c r="FL30" s="108"/>
      <c r="FM30" s="109"/>
      <c r="FN30" s="110"/>
      <c r="FO30" s="107"/>
      <c r="FP30" s="108"/>
      <c r="FQ30" s="109"/>
      <c r="FR30" s="110"/>
      <c r="FS30" s="103"/>
      <c r="FT30" s="104"/>
      <c r="FU30" s="105"/>
      <c r="FV30" s="104"/>
      <c r="FW30" s="105"/>
      <c r="FX30" s="104"/>
      <c r="FY30" s="106"/>
      <c r="FZ30" s="103"/>
      <c r="GA30" s="104"/>
      <c r="GB30" s="105"/>
      <c r="GC30" s="104"/>
      <c r="GD30" s="105"/>
      <c r="GE30" s="104"/>
      <c r="GF30" s="106"/>
      <c r="GG30" s="103"/>
      <c r="GH30" s="104"/>
      <c r="GI30" s="105"/>
      <c r="GJ30" s="104"/>
      <c r="GK30" s="105"/>
      <c r="GL30" s="104"/>
      <c r="GM30" s="106"/>
      <c r="GN30" s="103"/>
      <c r="GO30" s="104"/>
      <c r="GP30" s="105"/>
      <c r="GQ30" s="104"/>
      <c r="GR30" s="105"/>
      <c r="GS30" s="104"/>
      <c r="GT30" s="106"/>
      <c r="GU30" s="103"/>
      <c r="GV30" s="104"/>
      <c r="GW30" s="105"/>
      <c r="GX30" s="104"/>
      <c r="GY30" s="105"/>
      <c r="GZ30" s="104"/>
      <c r="HA30" s="106"/>
    </row>
    <row r="57" outlineLevel="1" x14ac:dyDescent="0.25"/>
    <row r="58" outlineLevel="1" x14ac:dyDescent="0.25"/>
    <row r="59" outlineLevel="1" x14ac:dyDescent="0.25"/>
    <row r="60" outlineLevel="1" x14ac:dyDescent="0.25"/>
    <row r="61" outlineLevel="1" x14ac:dyDescent="0.25"/>
    <row r="62" outlineLevel="1" x14ac:dyDescent="0.25"/>
    <row r="63" outlineLevel="1" x14ac:dyDescent="0.25"/>
    <row r="64" outlineLevel="1" x14ac:dyDescent="0.25"/>
    <row r="65" outlineLevel="1" x14ac:dyDescent="0.25"/>
    <row r="66" outlineLevel="1" x14ac:dyDescent="0.25"/>
    <row r="67" outlineLevel="1" x14ac:dyDescent="0.25"/>
    <row r="68" outlineLevel="1" x14ac:dyDescent="0.25"/>
    <row r="69" outlineLevel="1" x14ac:dyDescent="0.25"/>
    <row r="70" outlineLevel="1" x14ac:dyDescent="0.25"/>
    <row r="71" outlineLevel="1" x14ac:dyDescent="0.25"/>
    <row r="72" outlineLevel="1" x14ac:dyDescent="0.25"/>
    <row r="77" ht="21.75" customHeight="1" x14ac:dyDescent="0.25"/>
    <row r="124" hidden="1" outlineLevel="1" x14ac:dyDescent="0.25"/>
    <row r="125" hidden="1" outlineLevel="1" x14ac:dyDescent="0.25"/>
    <row r="126" hidden="1" outlineLevel="1" x14ac:dyDescent="0.25"/>
    <row r="127" hidden="1" outlineLevel="1" x14ac:dyDescent="0.25"/>
    <row r="128" hidden="1" outlineLevel="1" x14ac:dyDescent="0.25"/>
    <row r="129" hidden="1" outlineLevel="1" x14ac:dyDescent="0.25"/>
    <row r="130" hidden="1" outlineLevel="1" x14ac:dyDescent="0.25"/>
    <row r="131" hidden="1" outlineLevel="1" x14ac:dyDescent="0.25"/>
    <row r="132" hidden="1" outlineLevel="1" x14ac:dyDescent="0.25"/>
    <row r="133" hidden="1" outlineLevel="1" x14ac:dyDescent="0.25"/>
    <row r="134" hidden="1" outlineLevel="1" x14ac:dyDescent="0.25"/>
    <row r="135" hidden="1" outlineLevel="1" x14ac:dyDescent="0.25"/>
    <row r="136" hidden="1" outlineLevel="1" x14ac:dyDescent="0.25"/>
    <row r="137" hidden="1" outlineLevel="1" x14ac:dyDescent="0.25"/>
    <row r="138" hidden="1" outlineLevel="1" x14ac:dyDescent="0.25"/>
    <row r="139" hidden="1" outlineLevel="1" x14ac:dyDescent="0.25"/>
    <row r="140" hidden="1" outlineLevel="1" x14ac:dyDescent="0.25"/>
    <row r="141" hidden="1" outlineLevel="1" x14ac:dyDescent="0.25"/>
    <row r="142" collapsed="1" x14ac:dyDescent="0.25"/>
    <row r="145" ht="21.75" customHeight="1" x14ac:dyDescent="0.25"/>
  </sheetData>
  <mergeCells count="86">
    <mergeCell ref="FI10:FJ10"/>
    <mergeCell ref="BO6:BP6"/>
    <mergeCell ref="BV6:BW6"/>
    <mergeCell ref="FX10:FY10"/>
    <mergeCell ref="GE10:GF10"/>
    <mergeCell ref="GL10:GM10"/>
    <mergeCell ref="GS10:GT10"/>
    <mergeCell ref="GZ10:HA10"/>
    <mergeCell ref="DK10:DL10"/>
    <mergeCell ref="DR10:DS10"/>
    <mergeCell ref="EG10:EH10"/>
    <mergeCell ref="EN10:EO10"/>
    <mergeCell ref="EU10:EV10"/>
    <mergeCell ref="FB10:FC10"/>
    <mergeCell ref="GW9:HA9"/>
    <mergeCell ref="AJ10:AK10"/>
    <mergeCell ref="AY10:AZ10"/>
    <mergeCell ref="BF10:BG10"/>
    <mergeCell ref="BM10:BN10"/>
    <mergeCell ref="BT10:BU10"/>
    <mergeCell ref="CA10:CB10"/>
    <mergeCell ref="CP10:CQ10"/>
    <mergeCell ref="CW10:CX10"/>
    <mergeCell ref="DD10:DE10"/>
    <mergeCell ref="FP9:FR9"/>
    <mergeCell ref="FT9:FU9"/>
    <mergeCell ref="FV9:FY9"/>
    <mergeCell ref="GB9:GF9"/>
    <mergeCell ref="GI9:GM9"/>
    <mergeCell ref="GP9:GT9"/>
    <mergeCell ref="EE9:EH9"/>
    <mergeCell ref="EK9:EO9"/>
    <mergeCell ref="ER9:EV9"/>
    <mergeCell ref="FL9:FN9"/>
    <mergeCell ref="DA9:DE9"/>
    <mergeCell ref="DH9:DL9"/>
    <mergeCell ref="DO9:DS9"/>
    <mergeCell ref="DU9:DW9"/>
    <mergeCell ref="DY9:EA9"/>
    <mergeCell ref="EC9:ED9"/>
    <mergeCell ref="BQ9:BU9"/>
    <mergeCell ref="BX9:CB9"/>
    <mergeCell ref="CD9:CF9"/>
    <mergeCell ref="CH9:CJ9"/>
    <mergeCell ref="CN9:CQ9"/>
    <mergeCell ref="CS9:CX9"/>
    <mergeCell ref="AM9:AO9"/>
    <mergeCell ref="AQ9:AS9"/>
    <mergeCell ref="AU9:AV9"/>
    <mergeCell ref="AW9:AZ9"/>
    <mergeCell ref="BC9:BG9"/>
    <mergeCell ref="BJ9:BN9"/>
    <mergeCell ref="EY9:FC9"/>
    <mergeCell ref="FF9:FJ9"/>
    <mergeCell ref="N9:N10"/>
    <mergeCell ref="O9:O10"/>
    <mergeCell ref="P9:P10"/>
    <mergeCell ref="T9:T10"/>
    <mergeCell ref="W9:W10"/>
    <mergeCell ref="AG9:AK9"/>
    <mergeCell ref="GG6:GH6"/>
    <mergeCell ref="GN6:GO6"/>
    <mergeCell ref="GU6:GV6"/>
    <mergeCell ref="B9:B10"/>
    <mergeCell ref="C9:C10"/>
    <mergeCell ref="H9:H10"/>
    <mergeCell ref="I9:I10"/>
    <mergeCell ref="K9:K10"/>
    <mergeCell ref="L9:L10"/>
    <mergeCell ref="M9:M10"/>
    <mergeCell ref="EI6:EJ6"/>
    <mergeCell ref="EP6:EQ6"/>
    <mergeCell ref="EW6:EX6"/>
    <mergeCell ref="FD6:FE6"/>
    <mergeCell ref="FS6:FT6"/>
    <mergeCell ref="FZ6:GA6"/>
    <mergeCell ref="CK6:CL6"/>
    <mergeCell ref="CR6:CS6"/>
    <mergeCell ref="CY6:CZ6"/>
    <mergeCell ref="DF6:DG6"/>
    <mergeCell ref="DM6:DN6"/>
    <mergeCell ref="EB6:EC6"/>
    <mergeCell ref="AE6:AF6"/>
    <mergeCell ref="AT6:AU6"/>
    <mergeCell ref="BA6:BB6"/>
    <mergeCell ref="BH6:BI6"/>
  </mergeCells>
  <conditionalFormatting sqref="A1">
    <cfRule type="dataBar" priority="10462">
      <dataBar>
        <cfvo type="min"/>
        <cfvo type="max"/>
        <color rgb="FF0070C0"/>
      </dataBar>
      <extLst>
        <ext xmlns:x14="http://schemas.microsoft.com/office/spreadsheetml/2009/9/main" uri="{B025F937-C7B1-47D3-B67F-A62EFF666E3E}">
          <x14:id>{CC4C3F25-A28F-437F-8639-86E1EFD5356C}</x14:id>
        </ext>
      </extLst>
    </cfRule>
  </conditionalFormatting>
  <conditionalFormatting sqref="E11:E28">
    <cfRule type="dataBar" priority="8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{CD0BEDE7-8794-4E8E-B169-5B0470922D66}</x14:id>
        </ext>
      </extLst>
    </cfRule>
  </conditionalFormatting>
  <conditionalFormatting sqref="E11:E28">
    <cfRule type="dataBar" priority="8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{BABE3A30-916B-4BCB-A36E-94BC702D6103}</x14:id>
        </ext>
      </extLst>
    </cfRule>
  </conditionalFormatting>
  <conditionalFormatting sqref="A7:A30">
    <cfRule type="dataBar" priority="80">
      <dataBar>
        <cfvo type="min"/>
        <cfvo type="max"/>
        <color rgb="FF0070C0"/>
      </dataBar>
      <extLst>
        <ext xmlns:x14="http://schemas.microsoft.com/office/spreadsheetml/2009/9/main" uri="{B025F937-C7B1-47D3-B67F-A62EFF666E3E}">
          <x14:id>{10819655-75BC-4736-924F-5C0757E873A8}</x14:id>
        </ext>
      </extLst>
    </cfRule>
  </conditionalFormatting>
  <conditionalFormatting sqref="E29:E30">
    <cfRule type="dataBar" priority="79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{7C9FFA67-D986-455C-9E28-0847A9DAAC16}</x14:id>
        </ext>
      </extLst>
    </cfRule>
  </conditionalFormatting>
  <conditionalFormatting sqref="E29:E30">
    <cfRule type="dataBar" priority="78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{BA7D6599-B26A-4C72-B318-0721BCB1C88D}</x14:id>
        </ext>
      </extLst>
    </cfRule>
  </conditionalFormatting>
  <conditionalFormatting sqref="I13">
    <cfRule type="expression" dxfId="2" priority="77">
      <formula>AND($BA$13&lt;$AT$13,$AU$9=$I$13)</formula>
    </cfRule>
  </conditionalFormatting>
  <dataValidations count="1">
    <dataValidation type="list" errorStyle="information" allowBlank="1" showInputMessage="1" showErrorMessage="1" error="liste deroulante dessins_x000a_" sqref="H13 F21:M21" xr:uid="{E4396DDD-564F-4B1E-B257-2D37BB49F5D6}">
      <formula1>dessin</formula1>
    </dataValidation>
  </dataValidations>
  <pageMargins left="0.7" right="0.7" top="0.75" bottom="0.75" header="0.3" footer="0.3"/>
  <pageSetup paperSize="8" scale="36" fitToHeight="2" orientation="landscape" r:id="rId1"/>
  <rowBreaks count="1" manualBreakCount="1">
    <brk id="141" max="98" man="1"/>
  </row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C4C3F25-A28F-437F-8639-86E1EFD5356C}">
            <x14:dataBar minLength="0" maxLength="100" border="1" negativeBarBorderColorSameAsPositive="0">
              <x14:cfvo type="autoMin"/>
              <x14:cfvo type="autoMax"/>
              <x14:borderColor rgb="FF0070C0"/>
              <x14:negativeFillColor rgb="FFFF0000"/>
              <x14:negativeBorderColor rgb="FFFF0000"/>
              <x14:axisColor rgb="FF000000"/>
            </x14:dataBar>
          </x14:cfRule>
          <xm:sqref>A1</xm:sqref>
        </x14:conditionalFormatting>
        <x14:conditionalFormatting xmlns:xm="http://schemas.microsoft.com/office/excel/2006/main">
          <x14:cfRule type="dataBar" id="{CD0BEDE7-8794-4E8E-B169-5B0470922D66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E11:E28</xm:sqref>
        </x14:conditionalFormatting>
        <x14:conditionalFormatting xmlns:xm="http://schemas.microsoft.com/office/excel/2006/main">
          <x14:cfRule type="dataBar" id="{BABE3A30-916B-4BCB-A36E-94BC702D6103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E11:E28</xm:sqref>
        </x14:conditionalFormatting>
        <x14:conditionalFormatting xmlns:xm="http://schemas.microsoft.com/office/excel/2006/main">
          <x14:cfRule type="dataBar" id="{10819655-75BC-4736-924F-5C0757E873A8}">
            <x14:dataBar minLength="0" maxLength="100" border="1" negativeBarBorderColorSameAsPositive="0">
              <x14:cfvo type="autoMin"/>
              <x14:cfvo type="autoMax"/>
              <x14:borderColor rgb="FF0070C0"/>
              <x14:negativeFillColor rgb="FFFF0000"/>
              <x14:negativeBorderColor rgb="FFFF0000"/>
              <x14:axisColor rgb="FF000000"/>
            </x14:dataBar>
          </x14:cfRule>
          <xm:sqref>A7:A30</xm:sqref>
        </x14:conditionalFormatting>
        <x14:conditionalFormatting xmlns:xm="http://schemas.microsoft.com/office/excel/2006/main">
          <x14:cfRule type="dataBar" id="{7C9FFA67-D986-455C-9E28-0847A9DAAC16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E29:E30</xm:sqref>
        </x14:conditionalFormatting>
        <x14:conditionalFormatting xmlns:xm="http://schemas.microsoft.com/office/excel/2006/main">
          <x14:cfRule type="dataBar" id="{BA7D6599-B26A-4C72-B318-0721BCB1C88D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E29:E30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Mareschal</dc:creator>
  <cp:lastModifiedBy>Antony DE ALMEIDA</cp:lastModifiedBy>
  <cp:lastPrinted>2020-11-06T10:19:58Z</cp:lastPrinted>
  <dcterms:created xsi:type="dcterms:W3CDTF">2020-09-24T10:48:45Z</dcterms:created>
  <dcterms:modified xsi:type="dcterms:W3CDTF">2021-02-25T21:20:19Z</dcterms:modified>
</cp:coreProperties>
</file>