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1361891D-2F3C-4F86-A45B-770356339A60}" xr6:coauthVersionLast="46" xr6:coauthVersionMax="46" xr10:uidLastSave="{00000000-0000-0000-0000-000000000000}"/>
  <bookViews>
    <workbookView xWindow="-120" yWindow="-120" windowWidth="29040" windowHeight="16440" tabRatio="596" activeTab="1" xr2:uid="{00000000-000D-0000-FFFF-FFFF00000000}"/>
  </bookViews>
  <sheets>
    <sheet name="Lexique culinaire sagere v1" sheetId="21" r:id="rId1"/>
    <sheet name="Menu" sheetId="2" r:id="rId2"/>
    <sheet name="Commande" sheetId="11" r:id="rId3"/>
    <sheet name="RECAP SEMAINE" sheetId="13" r:id="rId4"/>
    <sheet name="Récap lundi" sheetId="1" r:id="rId5"/>
    <sheet name="Récap mardi" sheetId="4" r:id="rId6"/>
    <sheet name="Récap mercredi" sheetId="5" r:id="rId7"/>
    <sheet name="Récap jeudi" sheetId="6" r:id="rId8"/>
    <sheet name="Récap vendredi" sheetId="7" r:id="rId9"/>
    <sheet name="Récap samedi" sheetId="8" r:id="rId10"/>
    <sheet name="Récap dimanche" sheetId="9" r:id="rId11"/>
    <sheet name="image" sheetId="16" r:id="rId12"/>
    <sheet name="liste" sheetId="17" r:id="rId13"/>
  </sheets>
  <definedNames>
    <definedName name="LETTRES">'Lexique culinaire sagere v1'!$T$2:$T$28</definedName>
    <definedName name="Nom" localSheetId="0">#REF!</definedName>
    <definedName name="Nom">#REF!</definedName>
    <definedName name="p_entree">'Lexique culinaire sagere v1'!$A$2:$A$200</definedName>
    <definedName name="_xlnm.Print_Area" localSheetId="2">Commande!$A$4:$K$46</definedName>
    <definedName name="_xlnm.Print_Area" localSheetId="1">Menu!$A$1:$N$36</definedName>
    <definedName name="_xlnm.Print_Area" localSheetId="10">'Récap dimanche'!$A$1:$L$35</definedName>
    <definedName name="_xlnm.Print_Area" localSheetId="4">'Récap lundi'!$A$1:$L$39</definedName>
    <definedName name="_xlnm.Print_Area" localSheetId="5">'Récap mardi'!$A$1:$L$35</definedName>
    <definedName name="_xlnm.Print_Area" localSheetId="9">'Récap samedi'!$A$1:$L$35</definedName>
    <definedName name="_xlnm.Print_Area" localSheetId="3">'RECAP SEMAINE'!$A$1:$AO$43</definedName>
  </definedNames>
  <calcPr calcId="181029"/>
</workbook>
</file>

<file path=xl/calcChain.xml><?xml version="1.0" encoding="utf-8"?>
<calcChain xmlns="http://schemas.openxmlformats.org/spreadsheetml/2006/main">
  <c r="A3" i="7" l="1"/>
  <c r="A3" i="6"/>
  <c r="A3" i="5"/>
  <c r="A3" i="4"/>
  <c r="A4" i="1"/>
  <c r="A5" i="1"/>
  <c r="A6" i="1"/>
  <c r="A7" i="1"/>
  <c r="A8" i="1"/>
  <c r="A9" i="1"/>
  <c r="A10" i="1"/>
  <c r="A11" i="1"/>
  <c r="A12" i="1"/>
  <c r="A13" i="1"/>
  <c r="A3" i="1"/>
  <c r="B23" i="1"/>
  <c r="C23" i="1"/>
  <c r="D23" i="1"/>
  <c r="E23" i="1"/>
  <c r="J23" i="1" s="1"/>
  <c r="F23" i="1"/>
  <c r="G23" i="1"/>
  <c r="H23" i="1"/>
  <c r="I23" i="1"/>
  <c r="K23" i="1"/>
  <c r="L23" i="1"/>
  <c r="AM2" i="13" l="1"/>
  <c r="C24" i="11" l="1"/>
  <c r="C22" i="11"/>
  <c r="B26" i="1" l="1"/>
  <c r="B27" i="1"/>
  <c r="B28" i="1"/>
  <c r="B29" i="1"/>
  <c r="B30" i="1"/>
  <c r="B31" i="1"/>
  <c r="B32" i="1"/>
  <c r="B33" i="1"/>
  <c r="B34" i="1"/>
  <c r="B35" i="1"/>
  <c r="B37" i="1"/>
  <c r="B38" i="1"/>
  <c r="B5" i="1"/>
  <c r="G37" i="1" l="1"/>
  <c r="L37" i="1" s="1"/>
  <c r="F37" i="1"/>
  <c r="K37" i="1" s="1"/>
  <c r="E37" i="1"/>
  <c r="J37" i="1" s="1"/>
  <c r="D37" i="1"/>
  <c r="I37" i="1" s="1"/>
  <c r="C37" i="1"/>
  <c r="H37" i="1" s="1"/>
  <c r="A37" i="1"/>
  <c r="G36" i="1"/>
  <c r="L36" i="1" s="1"/>
  <c r="F36" i="1"/>
  <c r="K36" i="1" s="1"/>
  <c r="E36" i="1"/>
  <c r="J36" i="1" s="1"/>
  <c r="D36" i="1"/>
  <c r="I36" i="1" s="1"/>
  <c r="C36" i="1"/>
  <c r="H36" i="1" s="1"/>
  <c r="A36" i="1"/>
  <c r="AL38" i="13" l="1"/>
  <c r="E4" i="11" l="1"/>
  <c r="I4" i="11" s="1"/>
  <c r="C6" i="2"/>
  <c r="A1" i="1" s="1"/>
  <c r="A24" i="9"/>
  <c r="A25" i="9"/>
  <c r="A26" i="9"/>
  <c r="A27" i="9"/>
  <c r="A28" i="9"/>
  <c r="A29" i="9"/>
  <c r="A30" i="9"/>
  <c r="A31" i="9"/>
  <c r="A32" i="9"/>
  <c r="A33" i="9"/>
  <c r="A34" i="9"/>
  <c r="A35" i="9"/>
  <c r="A24" i="8"/>
  <c r="A25" i="8"/>
  <c r="A26" i="8"/>
  <c r="A27" i="8"/>
  <c r="A28" i="8"/>
  <c r="A29" i="8"/>
  <c r="A30" i="8"/>
  <c r="A31" i="8"/>
  <c r="A32" i="8"/>
  <c r="A33" i="8"/>
  <c r="A34" i="8"/>
  <c r="A35" i="8"/>
  <c r="A24" i="7"/>
  <c r="A25" i="7"/>
  <c r="A26" i="7"/>
  <c r="A27" i="7"/>
  <c r="A28" i="7"/>
  <c r="A29" i="7"/>
  <c r="A30" i="7"/>
  <c r="A31" i="7"/>
  <c r="A32" i="7"/>
  <c r="A33" i="7"/>
  <c r="A34" i="7"/>
  <c r="A35" i="7"/>
  <c r="A24" i="6"/>
  <c r="A25" i="6"/>
  <c r="A26" i="6"/>
  <c r="A27" i="6"/>
  <c r="A28" i="6"/>
  <c r="A29" i="6"/>
  <c r="A30" i="6"/>
  <c r="A31" i="6"/>
  <c r="A32" i="6"/>
  <c r="A33" i="6"/>
  <c r="A34" i="6"/>
  <c r="A35" i="6"/>
  <c r="A24" i="5"/>
  <c r="A25" i="5"/>
  <c r="A26" i="5"/>
  <c r="A27" i="5"/>
  <c r="A28" i="5"/>
  <c r="A29" i="5"/>
  <c r="A30" i="5"/>
  <c r="A31" i="5"/>
  <c r="A32" i="5"/>
  <c r="A33" i="5"/>
  <c r="A34" i="5"/>
  <c r="A35" i="5"/>
  <c r="A24" i="4"/>
  <c r="A25" i="4"/>
  <c r="A26" i="4"/>
  <c r="A27" i="4"/>
  <c r="A28" i="4"/>
  <c r="A29" i="4"/>
  <c r="A30" i="4"/>
  <c r="A31" i="4"/>
  <c r="A32" i="4"/>
  <c r="A33" i="4"/>
  <c r="A34" i="4"/>
  <c r="A35" i="4"/>
  <c r="A24" i="1"/>
  <c r="A25" i="1"/>
  <c r="A26" i="1"/>
  <c r="A27" i="1"/>
  <c r="A28" i="1"/>
  <c r="A29" i="1"/>
  <c r="A30" i="1"/>
  <c r="A31" i="1"/>
  <c r="A32" i="1"/>
  <c r="A33" i="1"/>
  <c r="A34" i="1"/>
  <c r="A35" i="1"/>
  <c r="G1" i="2"/>
  <c r="Q31" i="2"/>
  <c r="O37" i="11" s="1"/>
  <c r="O31" i="2"/>
  <c r="M37" i="11" s="1"/>
  <c r="C37" i="11"/>
  <c r="K37" i="11"/>
  <c r="I37" i="11"/>
  <c r="G37" i="11"/>
  <c r="E37" i="11"/>
  <c r="C36" i="11"/>
  <c r="O14" i="2"/>
  <c r="M20" i="11" s="1"/>
  <c r="O15" i="2"/>
  <c r="M21" i="11" s="1"/>
  <c r="F6" i="11"/>
  <c r="B1" i="13" s="1"/>
  <c r="C15" i="11"/>
  <c r="C14" i="11"/>
  <c r="B3" i="1"/>
  <c r="C3" i="1"/>
  <c r="H3" i="1" s="1"/>
  <c r="D3" i="1"/>
  <c r="I3" i="1" s="1"/>
  <c r="E3" i="1"/>
  <c r="J3" i="1" s="1"/>
  <c r="F3" i="1"/>
  <c r="K3" i="1" s="1"/>
  <c r="G3" i="1"/>
  <c r="L3" i="1" s="1"/>
  <c r="B4" i="1"/>
  <c r="C4" i="1"/>
  <c r="H4" i="1" s="1"/>
  <c r="D4" i="1"/>
  <c r="I4" i="1" s="1"/>
  <c r="E4" i="1"/>
  <c r="J4" i="1" s="1"/>
  <c r="F4" i="1"/>
  <c r="K4" i="1" s="1"/>
  <c r="G4" i="1"/>
  <c r="L4" i="1" s="1"/>
  <c r="C5" i="1"/>
  <c r="H5" i="1" s="1"/>
  <c r="D5" i="1"/>
  <c r="I5" i="1" s="1"/>
  <c r="E5" i="1"/>
  <c r="J5" i="1" s="1"/>
  <c r="F5" i="1"/>
  <c r="G5" i="1"/>
  <c r="L5" i="1" s="1"/>
  <c r="B6" i="1"/>
  <c r="C6" i="1"/>
  <c r="H6" i="1" s="1"/>
  <c r="D6" i="1"/>
  <c r="I6" i="1" s="1"/>
  <c r="E6" i="1"/>
  <c r="J6" i="1" s="1"/>
  <c r="F6" i="1"/>
  <c r="K6" i="1" s="1"/>
  <c r="G6" i="1"/>
  <c r="L6" i="1" s="1"/>
  <c r="B7" i="1"/>
  <c r="C7" i="1"/>
  <c r="H7" i="1" s="1"/>
  <c r="D7" i="1"/>
  <c r="I7" i="1" s="1"/>
  <c r="E7" i="1"/>
  <c r="F7" i="1"/>
  <c r="K7" i="1" s="1"/>
  <c r="G7" i="1"/>
  <c r="L7" i="1" s="1"/>
  <c r="B8" i="1"/>
  <c r="C8" i="1"/>
  <c r="H8" i="1" s="1"/>
  <c r="D8" i="1"/>
  <c r="I8" i="1" s="1"/>
  <c r="E8" i="1"/>
  <c r="J8" i="1" s="1"/>
  <c r="F8" i="1"/>
  <c r="K8" i="1" s="1"/>
  <c r="G8" i="1"/>
  <c r="L8" i="1" s="1"/>
  <c r="B9" i="1"/>
  <c r="C9" i="1"/>
  <c r="H9" i="1" s="1"/>
  <c r="D9" i="1"/>
  <c r="I9" i="1" s="1"/>
  <c r="E9" i="1"/>
  <c r="J9" i="1" s="1"/>
  <c r="F9" i="1"/>
  <c r="K9" i="1" s="1"/>
  <c r="G9" i="1"/>
  <c r="L9" i="1" s="1"/>
  <c r="C35" i="4"/>
  <c r="F35" i="4"/>
  <c r="K35" i="4" s="1"/>
  <c r="E35" i="4"/>
  <c r="J35" i="4" s="1"/>
  <c r="D35" i="4"/>
  <c r="I35" i="4" s="1"/>
  <c r="B35" i="4"/>
  <c r="G37" i="9"/>
  <c r="L37" i="9" s="1"/>
  <c r="F37" i="9"/>
  <c r="K37" i="9" s="1"/>
  <c r="E37" i="9"/>
  <c r="J37" i="9" s="1"/>
  <c r="D37" i="9"/>
  <c r="I37" i="9" s="1"/>
  <c r="C37" i="9"/>
  <c r="H37" i="9" s="1"/>
  <c r="A37" i="9"/>
  <c r="G36" i="9"/>
  <c r="L36" i="9" s="1"/>
  <c r="F36" i="9"/>
  <c r="K36" i="9" s="1"/>
  <c r="E36" i="9"/>
  <c r="J36" i="9" s="1"/>
  <c r="D36" i="9"/>
  <c r="I36" i="9" s="1"/>
  <c r="A36" i="9"/>
  <c r="G35" i="9"/>
  <c r="L35" i="9" s="1"/>
  <c r="F35" i="9"/>
  <c r="K35" i="9" s="1"/>
  <c r="E35" i="9"/>
  <c r="J35" i="9" s="1"/>
  <c r="D35" i="9"/>
  <c r="I35" i="9" s="1"/>
  <c r="C35" i="9"/>
  <c r="H35" i="9" s="1"/>
  <c r="G34" i="9"/>
  <c r="L34" i="9" s="1"/>
  <c r="F34" i="9"/>
  <c r="K34" i="9" s="1"/>
  <c r="E34" i="9"/>
  <c r="J34" i="9" s="1"/>
  <c r="D34" i="9"/>
  <c r="I34" i="9" s="1"/>
  <c r="C34" i="9"/>
  <c r="H34" i="9" s="1"/>
  <c r="G33" i="9"/>
  <c r="F33" i="9"/>
  <c r="E33" i="9"/>
  <c r="D33" i="9"/>
  <c r="C33" i="9"/>
  <c r="H33" i="9" s="1"/>
  <c r="G32" i="9"/>
  <c r="F32" i="9"/>
  <c r="E32" i="9"/>
  <c r="D32" i="9"/>
  <c r="C32" i="9"/>
  <c r="G31" i="9"/>
  <c r="L31" i="9" s="1"/>
  <c r="F31" i="9"/>
  <c r="K31" i="9" s="1"/>
  <c r="E31" i="9"/>
  <c r="J31" i="9" s="1"/>
  <c r="D31" i="9"/>
  <c r="I31" i="9" s="1"/>
  <c r="C31" i="9"/>
  <c r="H31" i="9" s="1"/>
  <c r="G30" i="9"/>
  <c r="L30" i="9" s="1"/>
  <c r="F30" i="9"/>
  <c r="K30" i="9" s="1"/>
  <c r="E30" i="9"/>
  <c r="J30" i="9" s="1"/>
  <c r="D30" i="9"/>
  <c r="I30" i="9" s="1"/>
  <c r="C30" i="9"/>
  <c r="H30" i="9" s="1"/>
  <c r="G29" i="9"/>
  <c r="F29" i="9"/>
  <c r="E29" i="9"/>
  <c r="D29" i="9"/>
  <c r="C29" i="9"/>
  <c r="H29" i="9" s="1"/>
  <c r="G28" i="9"/>
  <c r="F28" i="9"/>
  <c r="E28" i="9"/>
  <c r="D28" i="9"/>
  <c r="C28" i="9"/>
  <c r="G27" i="9"/>
  <c r="L27" i="9" s="1"/>
  <c r="F27" i="9"/>
  <c r="E27" i="9"/>
  <c r="J27" i="9" s="1"/>
  <c r="D27" i="9"/>
  <c r="I27" i="9" s="1"/>
  <c r="C27" i="9"/>
  <c r="G37" i="8"/>
  <c r="L37" i="8" s="1"/>
  <c r="F37" i="8"/>
  <c r="K37" i="8" s="1"/>
  <c r="E37" i="8"/>
  <c r="J37" i="8" s="1"/>
  <c r="D37" i="8"/>
  <c r="I37" i="8" s="1"/>
  <c r="C37" i="8"/>
  <c r="H37" i="8" s="1"/>
  <c r="A37" i="8"/>
  <c r="G36" i="8"/>
  <c r="L36" i="8" s="1"/>
  <c r="F36" i="8"/>
  <c r="K36" i="8" s="1"/>
  <c r="E36" i="8"/>
  <c r="J36" i="8" s="1"/>
  <c r="D36" i="8"/>
  <c r="I36" i="8" s="1"/>
  <c r="A36" i="8"/>
  <c r="G35" i="8"/>
  <c r="L35" i="8" s="1"/>
  <c r="F35" i="8"/>
  <c r="K35" i="8" s="1"/>
  <c r="E35" i="8"/>
  <c r="J35" i="8" s="1"/>
  <c r="D35" i="8"/>
  <c r="I35" i="8" s="1"/>
  <c r="C35" i="8"/>
  <c r="G34" i="8"/>
  <c r="L34" i="8" s="1"/>
  <c r="F34" i="8"/>
  <c r="K34" i="8" s="1"/>
  <c r="E34" i="8"/>
  <c r="J34" i="8" s="1"/>
  <c r="D34" i="8"/>
  <c r="I34" i="8" s="1"/>
  <c r="C34" i="8"/>
  <c r="H34" i="8" s="1"/>
  <c r="G33" i="8"/>
  <c r="L33" i="8" s="1"/>
  <c r="F33" i="8"/>
  <c r="E33" i="8"/>
  <c r="D33" i="8"/>
  <c r="C33" i="8"/>
  <c r="H33" i="8" s="1"/>
  <c r="G32" i="8"/>
  <c r="L32" i="8" s="1"/>
  <c r="F32" i="8"/>
  <c r="K32" i="8" s="1"/>
  <c r="E32" i="8"/>
  <c r="J32" i="8" s="1"/>
  <c r="D32" i="8"/>
  <c r="I32" i="8" s="1"/>
  <c r="C32" i="8"/>
  <c r="H32" i="8" s="1"/>
  <c r="G31" i="8"/>
  <c r="L31" i="8" s="1"/>
  <c r="F31" i="8"/>
  <c r="K31" i="8" s="1"/>
  <c r="E31" i="8"/>
  <c r="J31" i="8" s="1"/>
  <c r="D31" i="8"/>
  <c r="I31" i="8" s="1"/>
  <c r="C31" i="8"/>
  <c r="H31" i="8" s="1"/>
  <c r="G30" i="8"/>
  <c r="L30" i="8" s="1"/>
  <c r="F30" i="8"/>
  <c r="K30" i="8" s="1"/>
  <c r="E30" i="8"/>
  <c r="J30" i="8" s="1"/>
  <c r="D30" i="8"/>
  <c r="I30" i="8" s="1"/>
  <c r="C30" i="8"/>
  <c r="H30" i="8" s="1"/>
  <c r="G29" i="8"/>
  <c r="F29" i="8"/>
  <c r="E29" i="8"/>
  <c r="D29" i="8"/>
  <c r="I29" i="8" s="1"/>
  <c r="C29" i="8"/>
  <c r="G28" i="8"/>
  <c r="L28" i="8" s="1"/>
  <c r="F28" i="8"/>
  <c r="E28" i="8"/>
  <c r="D28" i="8"/>
  <c r="I28" i="8" s="1"/>
  <c r="C28" i="8"/>
  <c r="G27" i="8"/>
  <c r="L27" i="8" s="1"/>
  <c r="F27" i="8"/>
  <c r="E27" i="8"/>
  <c r="J27" i="8" s="1"/>
  <c r="D27" i="8"/>
  <c r="I27" i="8" s="1"/>
  <c r="C27" i="8"/>
  <c r="G37" i="7"/>
  <c r="L37" i="7" s="1"/>
  <c r="F37" i="7"/>
  <c r="K37" i="7" s="1"/>
  <c r="E37" i="7"/>
  <c r="J37" i="7" s="1"/>
  <c r="D37" i="7"/>
  <c r="I37" i="7" s="1"/>
  <c r="C37" i="7"/>
  <c r="H37" i="7" s="1"/>
  <c r="A37" i="7"/>
  <c r="G36" i="7"/>
  <c r="L36" i="7" s="1"/>
  <c r="F36" i="7"/>
  <c r="K36" i="7" s="1"/>
  <c r="E36" i="7"/>
  <c r="J36" i="7" s="1"/>
  <c r="D36" i="7"/>
  <c r="I36" i="7" s="1"/>
  <c r="A36" i="7"/>
  <c r="G35" i="7"/>
  <c r="L35" i="7" s="1"/>
  <c r="F35" i="7"/>
  <c r="K35" i="7" s="1"/>
  <c r="E35" i="7"/>
  <c r="J35" i="7" s="1"/>
  <c r="D35" i="7"/>
  <c r="I35" i="7" s="1"/>
  <c r="C35" i="7"/>
  <c r="H35" i="7" s="1"/>
  <c r="G34" i="7"/>
  <c r="L34" i="7" s="1"/>
  <c r="F34" i="7"/>
  <c r="K34" i="7" s="1"/>
  <c r="E34" i="7"/>
  <c r="J34" i="7" s="1"/>
  <c r="D34" i="7"/>
  <c r="I34" i="7" s="1"/>
  <c r="C34" i="7"/>
  <c r="H34" i="7" s="1"/>
  <c r="G33" i="7"/>
  <c r="L33" i="7" s="1"/>
  <c r="F33" i="7"/>
  <c r="K33" i="7" s="1"/>
  <c r="E33" i="7"/>
  <c r="J33" i="7" s="1"/>
  <c r="D33" i="7"/>
  <c r="I33" i="7" s="1"/>
  <c r="C33" i="7"/>
  <c r="H33" i="7" s="1"/>
  <c r="G32" i="7"/>
  <c r="L32" i="7" s="1"/>
  <c r="F32" i="7"/>
  <c r="K32" i="7" s="1"/>
  <c r="E32" i="7"/>
  <c r="J32" i="7" s="1"/>
  <c r="D32" i="7"/>
  <c r="I32" i="7" s="1"/>
  <c r="C32" i="7"/>
  <c r="H32" i="7" s="1"/>
  <c r="G31" i="7"/>
  <c r="L31" i="7" s="1"/>
  <c r="F31" i="7"/>
  <c r="K31" i="7" s="1"/>
  <c r="E31" i="7"/>
  <c r="J31" i="7" s="1"/>
  <c r="D31" i="7"/>
  <c r="I31" i="7" s="1"/>
  <c r="C31" i="7"/>
  <c r="H31" i="7" s="1"/>
  <c r="G30" i="7"/>
  <c r="L30" i="7" s="1"/>
  <c r="F30" i="7"/>
  <c r="K30" i="7" s="1"/>
  <c r="E30" i="7"/>
  <c r="J30" i="7" s="1"/>
  <c r="D30" i="7"/>
  <c r="I30" i="7" s="1"/>
  <c r="C30" i="7"/>
  <c r="H30" i="7" s="1"/>
  <c r="G29" i="7"/>
  <c r="L29" i="7" s="1"/>
  <c r="F29" i="7"/>
  <c r="K29" i="7" s="1"/>
  <c r="E29" i="7"/>
  <c r="J29" i="7" s="1"/>
  <c r="D29" i="7"/>
  <c r="I29" i="7" s="1"/>
  <c r="C29" i="7"/>
  <c r="H29" i="7" s="1"/>
  <c r="G28" i="7"/>
  <c r="L28" i="7" s="1"/>
  <c r="F28" i="7"/>
  <c r="K28" i="7" s="1"/>
  <c r="E28" i="7"/>
  <c r="J28" i="7" s="1"/>
  <c r="D28" i="7"/>
  <c r="I28" i="7" s="1"/>
  <c r="C28" i="7"/>
  <c r="H28" i="7" s="1"/>
  <c r="G27" i="7"/>
  <c r="L27" i="7" s="1"/>
  <c r="F27" i="7"/>
  <c r="K27" i="7" s="1"/>
  <c r="E27" i="7"/>
  <c r="J27" i="7" s="1"/>
  <c r="D27" i="7"/>
  <c r="I27" i="7" s="1"/>
  <c r="C27" i="7"/>
  <c r="H27" i="7" s="1"/>
  <c r="G37" i="6"/>
  <c r="L37" i="6" s="1"/>
  <c r="F37" i="6"/>
  <c r="K37" i="6" s="1"/>
  <c r="E37" i="6"/>
  <c r="J37" i="6" s="1"/>
  <c r="D37" i="6"/>
  <c r="I37" i="6" s="1"/>
  <c r="C37" i="6"/>
  <c r="H37" i="6" s="1"/>
  <c r="A37" i="6"/>
  <c r="G36" i="6"/>
  <c r="L36" i="6" s="1"/>
  <c r="F36" i="6"/>
  <c r="K36" i="6" s="1"/>
  <c r="E36" i="6"/>
  <c r="J36" i="6" s="1"/>
  <c r="D36" i="6"/>
  <c r="I36" i="6" s="1"/>
  <c r="A36" i="6"/>
  <c r="G35" i="6"/>
  <c r="L35" i="6" s="1"/>
  <c r="F35" i="6"/>
  <c r="K35" i="6" s="1"/>
  <c r="E35" i="6"/>
  <c r="J35" i="6" s="1"/>
  <c r="D35" i="6"/>
  <c r="I35" i="6" s="1"/>
  <c r="C35" i="6"/>
  <c r="H35" i="6" s="1"/>
  <c r="G34" i="6"/>
  <c r="L34" i="6" s="1"/>
  <c r="F34" i="6"/>
  <c r="K34" i="6" s="1"/>
  <c r="E34" i="6"/>
  <c r="J34" i="6" s="1"/>
  <c r="D34" i="6"/>
  <c r="I34" i="6" s="1"/>
  <c r="C34" i="6"/>
  <c r="H34" i="6" s="1"/>
  <c r="G33" i="6"/>
  <c r="L33" i="6" s="1"/>
  <c r="F33" i="6"/>
  <c r="K33" i="6" s="1"/>
  <c r="E33" i="6"/>
  <c r="J33" i="6" s="1"/>
  <c r="D33" i="6"/>
  <c r="I33" i="6" s="1"/>
  <c r="C33" i="6"/>
  <c r="H33" i="6" s="1"/>
  <c r="G32" i="6"/>
  <c r="L32" i="6" s="1"/>
  <c r="F32" i="6"/>
  <c r="K32" i="6" s="1"/>
  <c r="E32" i="6"/>
  <c r="J32" i="6" s="1"/>
  <c r="D32" i="6"/>
  <c r="I32" i="6" s="1"/>
  <c r="C32" i="6"/>
  <c r="H32" i="6" s="1"/>
  <c r="G31" i="6"/>
  <c r="L31" i="6" s="1"/>
  <c r="F31" i="6"/>
  <c r="K31" i="6" s="1"/>
  <c r="E31" i="6"/>
  <c r="J31" i="6" s="1"/>
  <c r="D31" i="6"/>
  <c r="I31" i="6" s="1"/>
  <c r="C31" i="6"/>
  <c r="H31" i="6" s="1"/>
  <c r="G30" i="6"/>
  <c r="L30" i="6" s="1"/>
  <c r="F30" i="6"/>
  <c r="K30" i="6" s="1"/>
  <c r="E30" i="6"/>
  <c r="J30" i="6" s="1"/>
  <c r="D30" i="6"/>
  <c r="I30" i="6" s="1"/>
  <c r="C30" i="6"/>
  <c r="H30" i="6" s="1"/>
  <c r="G29" i="6"/>
  <c r="L29" i="6" s="1"/>
  <c r="F29" i="6"/>
  <c r="K29" i="6" s="1"/>
  <c r="E29" i="6"/>
  <c r="J29" i="6" s="1"/>
  <c r="D29" i="6"/>
  <c r="I29" i="6" s="1"/>
  <c r="C29" i="6"/>
  <c r="H29" i="6" s="1"/>
  <c r="G28" i="6"/>
  <c r="L28" i="6" s="1"/>
  <c r="F28" i="6"/>
  <c r="K28" i="6" s="1"/>
  <c r="E28" i="6"/>
  <c r="J28" i="6" s="1"/>
  <c r="D28" i="6"/>
  <c r="I28" i="6" s="1"/>
  <c r="C28" i="6"/>
  <c r="G27" i="6"/>
  <c r="L27" i="6" s="1"/>
  <c r="F27" i="6"/>
  <c r="K27" i="6" s="1"/>
  <c r="E27" i="6"/>
  <c r="J27" i="6" s="1"/>
  <c r="D27" i="6"/>
  <c r="I27" i="6" s="1"/>
  <c r="C27" i="6"/>
  <c r="H27" i="6" s="1"/>
  <c r="G37" i="5"/>
  <c r="L37" i="5" s="1"/>
  <c r="F37" i="5"/>
  <c r="K37" i="5" s="1"/>
  <c r="E37" i="5"/>
  <c r="J37" i="5" s="1"/>
  <c r="D37" i="5"/>
  <c r="I37" i="5" s="1"/>
  <c r="C37" i="5"/>
  <c r="H37" i="5" s="1"/>
  <c r="A37" i="5"/>
  <c r="G36" i="5"/>
  <c r="L36" i="5" s="1"/>
  <c r="F36" i="5"/>
  <c r="K36" i="5" s="1"/>
  <c r="E36" i="5"/>
  <c r="J36" i="5" s="1"/>
  <c r="D36" i="5"/>
  <c r="I36" i="5" s="1"/>
  <c r="A36" i="5"/>
  <c r="G35" i="5"/>
  <c r="L35" i="5" s="1"/>
  <c r="F35" i="5"/>
  <c r="K35" i="5" s="1"/>
  <c r="E35" i="5"/>
  <c r="J35" i="5" s="1"/>
  <c r="D35" i="5"/>
  <c r="I35" i="5" s="1"/>
  <c r="C35" i="5"/>
  <c r="H35" i="5" s="1"/>
  <c r="G34" i="5"/>
  <c r="L34" i="5" s="1"/>
  <c r="F34" i="5"/>
  <c r="K34" i="5" s="1"/>
  <c r="E34" i="5"/>
  <c r="J34" i="5" s="1"/>
  <c r="D34" i="5"/>
  <c r="I34" i="5" s="1"/>
  <c r="C34" i="5"/>
  <c r="H34" i="5" s="1"/>
  <c r="G33" i="5"/>
  <c r="L33" i="5" s="1"/>
  <c r="F33" i="5"/>
  <c r="K33" i="5" s="1"/>
  <c r="E33" i="5"/>
  <c r="J33" i="5" s="1"/>
  <c r="D33" i="5"/>
  <c r="I33" i="5" s="1"/>
  <c r="C33" i="5"/>
  <c r="H33" i="5" s="1"/>
  <c r="G32" i="5"/>
  <c r="L32" i="5" s="1"/>
  <c r="F32" i="5"/>
  <c r="K32" i="5" s="1"/>
  <c r="E32" i="5"/>
  <c r="J32" i="5" s="1"/>
  <c r="D32" i="5"/>
  <c r="I32" i="5" s="1"/>
  <c r="C32" i="5"/>
  <c r="H32" i="5" s="1"/>
  <c r="G31" i="5"/>
  <c r="L31" i="5" s="1"/>
  <c r="F31" i="5"/>
  <c r="K31" i="5" s="1"/>
  <c r="E31" i="5"/>
  <c r="J31" i="5" s="1"/>
  <c r="D31" i="5"/>
  <c r="I31" i="5" s="1"/>
  <c r="C31" i="5"/>
  <c r="H31" i="5" s="1"/>
  <c r="G30" i="5"/>
  <c r="L30" i="5" s="1"/>
  <c r="F30" i="5"/>
  <c r="K30" i="5" s="1"/>
  <c r="E30" i="5"/>
  <c r="J30" i="5" s="1"/>
  <c r="D30" i="5"/>
  <c r="I30" i="5" s="1"/>
  <c r="C30" i="5"/>
  <c r="H30" i="5" s="1"/>
  <c r="G29" i="5"/>
  <c r="L29" i="5" s="1"/>
  <c r="F29" i="5"/>
  <c r="K29" i="5" s="1"/>
  <c r="E29" i="5"/>
  <c r="J29" i="5" s="1"/>
  <c r="D29" i="5"/>
  <c r="I29" i="5" s="1"/>
  <c r="C29" i="5"/>
  <c r="H29" i="5" s="1"/>
  <c r="G28" i="5"/>
  <c r="L28" i="5" s="1"/>
  <c r="F28" i="5"/>
  <c r="K28" i="5" s="1"/>
  <c r="E28" i="5"/>
  <c r="J28" i="5" s="1"/>
  <c r="D28" i="5"/>
  <c r="I28" i="5" s="1"/>
  <c r="C28" i="5"/>
  <c r="H28" i="5" s="1"/>
  <c r="G27" i="5"/>
  <c r="L27" i="5" s="1"/>
  <c r="F27" i="5"/>
  <c r="K27" i="5" s="1"/>
  <c r="E27" i="5"/>
  <c r="J27" i="5" s="1"/>
  <c r="D27" i="5"/>
  <c r="I27" i="5" s="1"/>
  <c r="C27" i="5"/>
  <c r="H27" i="5" s="1"/>
  <c r="G38" i="1"/>
  <c r="L38" i="1" s="1"/>
  <c r="F38" i="1"/>
  <c r="K38" i="1" s="1"/>
  <c r="E38" i="1"/>
  <c r="J38" i="1" s="1"/>
  <c r="D38" i="1"/>
  <c r="I38" i="1" s="1"/>
  <c r="A38" i="1"/>
  <c r="G35" i="1"/>
  <c r="L35" i="1" s="1"/>
  <c r="F35" i="1"/>
  <c r="K35" i="1" s="1"/>
  <c r="E35" i="1"/>
  <c r="J35" i="1" s="1"/>
  <c r="D35" i="1"/>
  <c r="I35" i="1" s="1"/>
  <c r="C35" i="1"/>
  <c r="H35" i="1" s="1"/>
  <c r="G34" i="1"/>
  <c r="L34" i="1" s="1"/>
  <c r="F34" i="1"/>
  <c r="K34" i="1" s="1"/>
  <c r="E34" i="1"/>
  <c r="J34" i="1" s="1"/>
  <c r="D34" i="1"/>
  <c r="I34" i="1" s="1"/>
  <c r="C34" i="1"/>
  <c r="H34" i="1" s="1"/>
  <c r="G33" i="1"/>
  <c r="L33" i="1" s="1"/>
  <c r="F33" i="1"/>
  <c r="K33" i="1" s="1"/>
  <c r="E33" i="1"/>
  <c r="J33" i="1" s="1"/>
  <c r="D33" i="1"/>
  <c r="I33" i="1" s="1"/>
  <c r="C33" i="1"/>
  <c r="H33" i="1" s="1"/>
  <c r="G32" i="1"/>
  <c r="L32" i="1" s="1"/>
  <c r="F32" i="1"/>
  <c r="K32" i="1" s="1"/>
  <c r="E32" i="1"/>
  <c r="J32" i="1" s="1"/>
  <c r="D32" i="1"/>
  <c r="I32" i="1" s="1"/>
  <c r="C32" i="1"/>
  <c r="H32" i="1" s="1"/>
  <c r="G31" i="1"/>
  <c r="L31" i="1" s="1"/>
  <c r="F31" i="1"/>
  <c r="K31" i="1" s="1"/>
  <c r="E31" i="1"/>
  <c r="J31" i="1" s="1"/>
  <c r="D31" i="1"/>
  <c r="I31" i="1" s="1"/>
  <c r="C31" i="1"/>
  <c r="H31" i="1" s="1"/>
  <c r="G30" i="1"/>
  <c r="L30" i="1" s="1"/>
  <c r="F30" i="1"/>
  <c r="K30" i="1" s="1"/>
  <c r="E30" i="1"/>
  <c r="J30" i="1" s="1"/>
  <c r="D30" i="1"/>
  <c r="I30" i="1" s="1"/>
  <c r="C30" i="1"/>
  <c r="H30" i="1" s="1"/>
  <c r="G29" i="1"/>
  <c r="L29" i="1" s="1"/>
  <c r="F29" i="1"/>
  <c r="K29" i="1" s="1"/>
  <c r="E29" i="1"/>
  <c r="J29" i="1" s="1"/>
  <c r="D29" i="1"/>
  <c r="I29" i="1" s="1"/>
  <c r="C29" i="1"/>
  <c r="H29" i="1" s="1"/>
  <c r="G28" i="1"/>
  <c r="L28" i="1" s="1"/>
  <c r="F28" i="1"/>
  <c r="K28" i="1" s="1"/>
  <c r="E28" i="1"/>
  <c r="J28" i="1" s="1"/>
  <c r="D28" i="1"/>
  <c r="I28" i="1" s="1"/>
  <c r="C28" i="1"/>
  <c r="H28" i="1" s="1"/>
  <c r="G37" i="4"/>
  <c r="L37" i="4" s="1"/>
  <c r="F37" i="4"/>
  <c r="K37" i="4" s="1"/>
  <c r="E37" i="4"/>
  <c r="J37" i="4" s="1"/>
  <c r="D37" i="4"/>
  <c r="I37" i="4" s="1"/>
  <c r="C37" i="4"/>
  <c r="H37" i="4" s="1"/>
  <c r="A37" i="4"/>
  <c r="G36" i="4"/>
  <c r="L36" i="4" s="1"/>
  <c r="F36" i="4"/>
  <c r="K36" i="4" s="1"/>
  <c r="E36" i="4"/>
  <c r="J36" i="4" s="1"/>
  <c r="D36" i="4"/>
  <c r="I36" i="4" s="1"/>
  <c r="A36" i="4"/>
  <c r="G35" i="4"/>
  <c r="L35" i="4" s="1"/>
  <c r="G34" i="4"/>
  <c r="L34" i="4" s="1"/>
  <c r="F34" i="4"/>
  <c r="K34" i="4" s="1"/>
  <c r="E34" i="4"/>
  <c r="J34" i="4" s="1"/>
  <c r="D34" i="4"/>
  <c r="I34" i="4" s="1"/>
  <c r="C34" i="4"/>
  <c r="H34" i="4" s="1"/>
  <c r="G33" i="4"/>
  <c r="L33" i="4" s="1"/>
  <c r="F33" i="4"/>
  <c r="K33" i="4" s="1"/>
  <c r="E33" i="4"/>
  <c r="J33" i="4" s="1"/>
  <c r="D33" i="4"/>
  <c r="I33" i="4" s="1"/>
  <c r="C33" i="4"/>
  <c r="H33" i="4" s="1"/>
  <c r="G32" i="4"/>
  <c r="L32" i="4" s="1"/>
  <c r="F32" i="4"/>
  <c r="K32" i="4" s="1"/>
  <c r="E32" i="4"/>
  <c r="J32" i="4" s="1"/>
  <c r="D32" i="4"/>
  <c r="I32" i="4" s="1"/>
  <c r="C32" i="4"/>
  <c r="H32" i="4" s="1"/>
  <c r="G31" i="4"/>
  <c r="L31" i="4" s="1"/>
  <c r="F31" i="4"/>
  <c r="K31" i="4" s="1"/>
  <c r="E31" i="4"/>
  <c r="J31" i="4" s="1"/>
  <c r="D31" i="4"/>
  <c r="I31" i="4" s="1"/>
  <c r="C31" i="4"/>
  <c r="H31" i="4" s="1"/>
  <c r="G30" i="4"/>
  <c r="L30" i="4" s="1"/>
  <c r="F30" i="4"/>
  <c r="K30" i="4" s="1"/>
  <c r="E30" i="4"/>
  <c r="J30" i="4" s="1"/>
  <c r="D30" i="4"/>
  <c r="I30" i="4" s="1"/>
  <c r="C30" i="4"/>
  <c r="H30" i="4" s="1"/>
  <c r="G29" i="4"/>
  <c r="L29" i="4" s="1"/>
  <c r="F29" i="4"/>
  <c r="K29" i="4" s="1"/>
  <c r="E29" i="4"/>
  <c r="J29" i="4" s="1"/>
  <c r="D29" i="4"/>
  <c r="I29" i="4" s="1"/>
  <c r="C29" i="4"/>
  <c r="H29" i="4" s="1"/>
  <c r="G28" i="4"/>
  <c r="L28" i="4" s="1"/>
  <c r="F28" i="4"/>
  <c r="K28" i="4" s="1"/>
  <c r="E28" i="4"/>
  <c r="J28" i="4" s="1"/>
  <c r="D28" i="4"/>
  <c r="I28" i="4" s="1"/>
  <c r="C28" i="4"/>
  <c r="H28" i="4" s="1"/>
  <c r="G27" i="4"/>
  <c r="L27" i="4" s="1"/>
  <c r="F27" i="4"/>
  <c r="K27" i="4" s="1"/>
  <c r="E27" i="4"/>
  <c r="J27" i="4" s="1"/>
  <c r="D27" i="4"/>
  <c r="I27" i="4" s="1"/>
  <c r="C27" i="4"/>
  <c r="H27" i="4" s="1"/>
  <c r="G27" i="1"/>
  <c r="L27" i="1" s="1"/>
  <c r="F27" i="1"/>
  <c r="K27" i="1" s="1"/>
  <c r="E27" i="1"/>
  <c r="J27" i="1" s="1"/>
  <c r="D27" i="1"/>
  <c r="I27" i="1" s="1"/>
  <c r="C27" i="1"/>
  <c r="H27" i="1" s="1"/>
  <c r="E26" i="7"/>
  <c r="J26" i="7" s="1"/>
  <c r="E25" i="7"/>
  <c r="J25" i="7" s="1"/>
  <c r="E24" i="7"/>
  <c r="J24" i="7" s="1"/>
  <c r="E23" i="7"/>
  <c r="J23" i="7" s="1"/>
  <c r="E22" i="7"/>
  <c r="J22" i="7" s="1"/>
  <c r="E21" i="7"/>
  <c r="J21" i="7" s="1"/>
  <c r="E20" i="7"/>
  <c r="J20" i="7" s="1"/>
  <c r="E19" i="7"/>
  <c r="J19" i="7" s="1"/>
  <c r="E18" i="7"/>
  <c r="J18" i="7" s="1"/>
  <c r="E17" i="7"/>
  <c r="J17" i="7" s="1"/>
  <c r="E16" i="7"/>
  <c r="J16" i="7" s="1"/>
  <c r="E15" i="7"/>
  <c r="J15" i="7" s="1"/>
  <c r="E14" i="7"/>
  <c r="J14" i="7" s="1"/>
  <c r="E13" i="7"/>
  <c r="J13" i="7" s="1"/>
  <c r="E12" i="7"/>
  <c r="J12" i="7" s="1"/>
  <c r="E11" i="7"/>
  <c r="J11" i="7" s="1"/>
  <c r="E10" i="7"/>
  <c r="J10" i="7" s="1"/>
  <c r="E9" i="7"/>
  <c r="J9" i="7" s="1"/>
  <c r="E8" i="7"/>
  <c r="J8" i="7" s="1"/>
  <c r="E7" i="7"/>
  <c r="J7" i="7" s="1"/>
  <c r="E6" i="7"/>
  <c r="J6" i="7" s="1"/>
  <c r="E5" i="7"/>
  <c r="J5" i="7" s="1"/>
  <c r="E4" i="7"/>
  <c r="J4" i="7" s="1"/>
  <c r="E3" i="7"/>
  <c r="J3" i="7" s="1"/>
  <c r="E26" i="8"/>
  <c r="J26" i="8" s="1"/>
  <c r="E25" i="8"/>
  <c r="J25" i="8" s="1"/>
  <c r="E24" i="8"/>
  <c r="J24" i="8" s="1"/>
  <c r="E23" i="8"/>
  <c r="J23" i="8" s="1"/>
  <c r="E22" i="8"/>
  <c r="J22" i="8" s="1"/>
  <c r="E21" i="8"/>
  <c r="J21" i="8" s="1"/>
  <c r="E20" i="8"/>
  <c r="J20" i="8" s="1"/>
  <c r="E19" i="8"/>
  <c r="J19" i="8" s="1"/>
  <c r="E18" i="8"/>
  <c r="J18" i="8" s="1"/>
  <c r="E17" i="8"/>
  <c r="J17" i="8" s="1"/>
  <c r="E16" i="8"/>
  <c r="E15" i="8"/>
  <c r="J15" i="8" s="1"/>
  <c r="E14" i="8"/>
  <c r="J14" i="8" s="1"/>
  <c r="E13" i="8"/>
  <c r="J13" i="8" s="1"/>
  <c r="E12" i="8"/>
  <c r="J12" i="8" s="1"/>
  <c r="E11" i="8"/>
  <c r="J11" i="8" s="1"/>
  <c r="E10" i="8"/>
  <c r="J10" i="8" s="1"/>
  <c r="E9" i="8"/>
  <c r="J9" i="8" s="1"/>
  <c r="E8" i="8"/>
  <c r="J8" i="8" s="1"/>
  <c r="E7" i="8"/>
  <c r="J7" i="8" s="1"/>
  <c r="E6" i="8"/>
  <c r="J6" i="8" s="1"/>
  <c r="E5" i="8"/>
  <c r="J5" i="8" s="1"/>
  <c r="E4" i="8"/>
  <c r="E3" i="8"/>
  <c r="J3" i="8" s="1"/>
  <c r="E26" i="9"/>
  <c r="J26" i="9" s="1"/>
  <c r="E25" i="9"/>
  <c r="J25" i="9" s="1"/>
  <c r="E24" i="9"/>
  <c r="J24" i="9" s="1"/>
  <c r="E23" i="9"/>
  <c r="J23" i="9" s="1"/>
  <c r="E22" i="9"/>
  <c r="J22" i="9" s="1"/>
  <c r="E21" i="9"/>
  <c r="J21" i="9" s="1"/>
  <c r="E20" i="9"/>
  <c r="J20" i="9" s="1"/>
  <c r="E19" i="9"/>
  <c r="J19" i="9" s="1"/>
  <c r="E18" i="9"/>
  <c r="J18" i="9" s="1"/>
  <c r="E17" i="9"/>
  <c r="J17" i="9" s="1"/>
  <c r="E16" i="9"/>
  <c r="J16" i="9" s="1"/>
  <c r="E15" i="9"/>
  <c r="J15" i="9" s="1"/>
  <c r="E14" i="9"/>
  <c r="J14" i="9" s="1"/>
  <c r="E13" i="9"/>
  <c r="J13" i="9" s="1"/>
  <c r="E12" i="9"/>
  <c r="J12" i="9" s="1"/>
  <c r="E11" i="9"/>
  <c r="J11" i="9" s="1"/>
  <c r="E10" i="9"/>
  <c r="J10" i="9" s="1"/>
  <c r="E9" i="9"/>
  <c r="J9" i="9" s="1"/>
  <c r="E8" i="9"/>
  <c r="J8" i="9" s="1"/>
  <c r="E7" i="9"/>
  <c r="J7" i="9" s="1"/>
  <c r="E6" i="9"/>
  <c r="J6" i="9" s="1"/>
  <c r="E5" i="9"/>
  <c r="J5" i="9" s="1"/>
  <c r="E4" i="9"/>
  <c r="J4" i="9" s="1"/>
  <c r="E3" i="9"/>
  <c r="J3" i="9" s="1"/>
  <c r="Q24" i="2"/>
  <c r="O16" i="2"/>
  <c r="M22" i="11" s="1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7" i="9"/>
  <c r="B6" i="9"/>
  <c r="B5" i="9"/>
  <c r="B4" i="9"/>
  <c r="B3" i="9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4" i="8"/>
  <c r="B3" i="8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B3" i="7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B3" i="6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4" i="5"/>
  <c r="B3" i="5"/>
  <c r="B5" i="4"/>
  <c r="B7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6" i="4"/>
  <c r="B4" i="4"/>
  <c r="B3" i="4"/>
  <c r="B25" i="1"/>
  <c r="B24" i="1"/>
  <c r="B21" i="1"/>
  <c r="B20" i="1"/>
  <c r="B19" i="1"/>
  <c r="B18" i="1"/>
  <c r="B17" i="1"/>
  <c r="B16" i="1"/>
  <c r="B15" i="1"/>
  <c r="B14" i="1"/>
  <c r="B13" i="1"/>
  <c r="B12" i="1"/>
  <c r="B11" i="1"/>
  <c r="B10" i="1"/>
  <c r="B22" i="1"/>
  <c r="F22" i="1"/>
  <c r="K22" i="1" s="1"/>
  <c r="G3" i="7"/>
  <c r="L3" i="7" s="1"/>
  <c r="F3" i="7"/>
  <c r="K3" i="7" s="1"/>
  <c r="D3" i="7"/>
  <c r="I3" i="7" s="1"/>
  <c r="C3" i="7"/>
  <c r="H3" i="7" s="1"/>
  <c r="C3" i="9"/>
  <c r="H3" i="9" s="1"/>
  <c r="D3" i="9"/>
  <c r="I3" i="9" s="1"/>
  <c r="F3" i="9"/>
  <c r="K3" i="9" s="1"/>
  <c r="G3" i="9"/>
  <c r="C4" i="9"/>
  <c r="H4" i="9" s="1"/>
  <c r="D4" i="9"/>
  <c r="I4" i="9" s="1"/>
  <c r="F4" i="9"/>
  <c r="K4" i="9" s="1"/>
  <c r="G4" i="9"/>
  <c r="L4" i="9" s="1"/>
  <c r="C5" i="9"/>
  <c r="H5" i="9" s="1"/>
  <c r="Q10" i="2"/>
  <c r="O16" i="11" s="1"/>
  <c r="D5" i="9"/>
  <c r="I5" i="9" s="1"/>
  <c r="Q14" i="2"/>
  <c r="O20" i="11" s="1"/>
  <c r="Q22" i="2"/>
  <c r="F5" i="9"/>
  <c r="K5" i="9" s="1"/>
  <c r="Q27" i="2"/>
  <c r="O33" i="11" s="1"/>
  <c r="G5" i="9"/>
  <c r="L5" i="9" s="1"/>
  <c r="Q29" i="2"/>
  <c r="O35" i="11" s="1"/>
  <c r="C6" i="9"/>
  <c r="Q12" i="2"/>
  <c r="D6" i="9"/>
  <c r="I6" i="9" s="1"/>
  <c r="Q16" i="2"/>
  <c r="O22" i="11" s="1"/>
  <c r="F6" i="9"/>
  <c r="K6" i="9" s="1"/>
  <c r="G6" i="9"/>
  <c r="L6" i="9" s="1"/>
  <c r="Q30" i="2"/>
  <c r="O36" i="11" s="1"/>
  <c r="C7" i="9"/>
  <c r="H7" i="9" s="1"/>
  <c r="D7" i="9"/>
  <c r="I7" i="9" s="1"/>
  <c r="F7" i="9"/>
  <c r="K7" i="9" s="1"/>
  <c r="G7" i="9"/>
  <c r="L7" i="9" s="1"/>
  <c r="C8" i="9"/>
  <c r="H8" i="9" s="1"/>
  <c r="D8" i="9"/>
  <c r="I8" i="9" s="1"/>
  <c r="F8" i="9"/>
  <c r="K8" i="9" s="1"/>
  <c r="G8" i="9"/>
  <c r="L8" i="9" s="1"/>
  <c r="C9" i="9"/>
  <c r="H9" i="9" s="1"/>
  <c r="D9" i="9"/>
  <c r="I9" i="9" s="1"/>
  <c r="F9" i="9"/>
  <c r="K9" i="9" s="1"/>
  <c r="G9" i="9"/>
  <c r="L9" i="9" s="1"/>
  <c r="C10" i="9"/>
  <c r="H10" i="9" s="1"/>
  <c r="D10" i="9"/>
  <c r="I10" i="9" s="1"/>
  <c r="F10" i="9"/>
  <c r="K10" i="9" s="1"/>
  <c r="G10" i="9"/>
  <c r="L10" i="9" s="1"/>
  <c r="C11" i="9"/>
  <c r="H11" i="9" s="1"/>
  <c r="D11" i="9"/>
  <c r="I11" i="9" s="1"/>
  <c r="F11" i="9"/>
  <c r="K11" i="9" s="1"/>
  <c r="G11" i="9"/>
  <c r="L11" i="9" s="1"/>
  <c r="C12" i="9"/>
  <c r="H12" i="9" s="1"/>
  <c r="D12" i="9"/>
  <c r="I12" i="9" s="1"/>
  <c r="F12" i="9"/>
  <c r="K12" i="9" s="1"/>
  <c r="G12" i="9"/>
  <c r="L12" i="9" s="1"/>
  <c r="C13" i="9"/>
  <c r="H13" i="9" s="1"/>
  <c r="D13" i="9"/>
  <c r="I13" i="9" s="1"/>
  <c r="F13" i="9"/>
  <c r="K13" i="9" s="1"/>
  <c r="G13" i="9"/>
  <c r="L13" i="9" s="1"/>
  <c r="C14" i="9"/>
  <c r="H14" i="9" s="1"/>
  <c r="Q11" i="2"/>
  <c r="D14" i="9"/>
  <c r="I14" i="9" s="1"/>
  <c r="F14" i="9"/>
  <c r="K14" i="9" s="1"/>
  <c r="Q26" i="2"/>
  <c r="G14" i="9"/>
  <c r="L14" i="9" s="1"/>
  <c r="C15" i="9"/>
  <c r="H15" i="9" s="1"/>
  <c r="D15" i="9"/>
  <c r="I15" i="9" s="1"/>
  <c r="Q20" i="2"/>
  <c r="O26" i="11" s="1"/>
  <c r="F15" i="9"/>
  <c r="K15" i="9" s="1"/>
  <c r="G15" i="9"/>
  <c r="L15" i="9" s="1"/>
  <c r="C16" i="9"/>
  <c r="H16" i="9" s="1"/>
  <c r="D16" i="9"/>
  <c r="I16" i="9" s="1"/>
  <c r="F16" i="9"/>
  <c r="K16" i="9" s="1"/>
  <c r="G16" i="9"/>
  <c r="L16" i="9" s="1"/>
  <c r="C17" i="9"/>
  <c r="H17" i="9" s="1"/>
  <c r="D17" i="9"/>
  <c r="I17" i="9" s="1"/>
  <c r="F17" i="9"/>
  <c r="K17" i="9" s="1"/>
  <c r="G17" i="9"/>
  <c r="L17" i="9" s="1"/>
  <c r="C18" i="9"/>
  <c r="H18" i="9" s="1"/>
  <c r="D18" i="9"/>
  <c r="F18" i="9"/>
  <c r="K18" i="9" s="1"/>
  <c r="G18" i="9"/>
  <c r="L18" i="9" s="1"/>
  <c r="C19" i="9"/>
  <c r="H19" i="9" s="1"/>
  <c r="D19" i="9"/>
  <c r="I19" i="9" s="1"/>
  <c r="F19" i="9"/>
  <c r="K19" i="9" s="1"/>
  <c r="G19" i="9"/>
  <c r="L19" i="9" s="1"/>
  <c r="C20" i="9"/>
  <c r="H20" i="9" s="1"/>
  <c r="D20" i="9"/>
  <c r="I20" i="9" s="1"/>
  <c r="F20" i="9"/>
  <c r="K20" i="9" s="1"/>
  <c r="G20" i="9"/>
  <c r="L20" i="9" s="1"/>
  <c r="C21" i="9"/>
  <c r="H21" i="9" s="1"/>
  <c r="D21" i="9"/>
  <c r="I21" i="9" s="1"/>
  <c r="F21" i="9"/>
  <c r="K21" i="9" s="1"/>
  <c r="G21" i="9"/>
  <c r="L21" i="9" s="1"/>
  <c r="C22" i="9"/>
  <c r="H22" i="9" s="1"/>
  <c r="D22" i="9"/>
  <c r="I22" i="9" s="1"/>
  <c r="F22" i="9"/>
  <c r="K22" i="9" s="1"/>
  <c r="G22" i="9"/>
  <c r="L22" i="9" s="1"/>
  <c r="Q9" i="2"/>
  <c r="O15" i="11" s="1"/>
  <c r="C23" i="9"/>
  <c r="H23" i="9" s="1"/>
  <c r="D23" i="9"/>
  <c r="I23" i="9" s="1"/>
  <c r="F23" i="9"/>
  <c r="K23" i="9" s="1"/>
  <c r="G23" i="9"/>
  <c r="L23" i="9" s="1"/>
  <c r="C24" i="9"/>
  <c r="H24" i="9" s="1"/>
  <c r="D24" i="9"/>
  <c r="I24" i="9" s="1"/>
  <c r="F24" i="9"/>
  <c r="K24" i="9" s="1"/>
  <c r="G24" i="9"/>
  <c r="L24" i="9" s="1"/>
  <c r="C25" i="9"/>
  <c r="H25" i="9" s="1"/>
  <c r="D25" i="9"/>
  <c r="I25" i="9" s="1"/>
  <c r="F25" i="9"/>
  <c r="K25" i="9" s="1"/>
  <c r="G25" i="9"/>
  <c r="L25" i="9" s="1"/>
  <c r="C26" i="9"/>
  <c r="H26" i="9" s="1"/>
  <c r="D26" i="9"/>
  <c r="I26" i="9" s="1"/>
  <c r="F26" i="9"/>
  <c r="K26" i="9" s="1"/>
  <c r="G26" i="9"/>
  <c r="L26" i="9" s="1"/>
  <c r="C3" i="8"/>
  <c r="H3" i="8" s="1"/>
  <c r="D3" i="8"/>
  <c r="I3" i="8" s="1"/>
  <c r="F3" i="8"/>
  <c r="K3" i="8" s="1"/>
  <c r="G3" i="8"/>
  <c r="L3" i="8" s="1"/>
  <c r="C4" i="8"/>
  <c r="H4" i="8" s="1"/>
  <c r="D4" i="8"/>
  <c r="F4" i="8"/>
  <c r="K4" i="8" s="1"/>
  <c r="G4" i="8"/>
  <c r="L4" i="8" s="1"/>
  <c r="C5" i="8"/>
  <c r="H5" i="8" s="1"/>
  <c r="D5" i="8"/>
  <c r="I5" i="8" s="1"/>
  <c r="F5" i="8"/>
  <c r="K5" i="8" s="1"/>
  <c r="G5" i="8"/>
  <c r="L5" i="8" s="1"/>
  <c r="C6" i="8"/>
  <c r="H6" i="8" s="1"/>
  <c r="O12" i="2"/>
  <c r="M18" i="11" s="1"/>
  <c r="D6" i="8"/>
  <c r="I6" i="8" s="1"/>
  <c r="O23" i="2"/>
  <c r="M29" i="11" s="1"/>
  <c r="F6" i="8"/>
  <c r="K6" i="8" s="1"/>
  <c r="O27" i="2"/>
  <c r="M33" i="11" s="1"/>
  <c r="G6" i="8"/>
  <c r="L6" i="8" s="1"/>
  <c r="O30" i="2"/>
  <c r="M36" i="11" s="1"/>
  <c r="C7" i="8"/>
  <c r="H7" i="8" s="1"/>
  <c r="D7" i="8"/>
  <c r="I7" i="8" s="1"/>
  <c r="O20" i="2"/>
  <c r="M26" i="11" s="1"/>
  <c r="F7" i="8"/>
  <c r="K7" i="8" s="1"/>
  <c r="G7" i="8"/>
  <c r="C8" i="8"/>
  <c r="H8" i="8" s="1"/>
  <c r="D8" i="8"/>
  <c r="I8" i="8" s="1"/>
  <c r="F8" i="8"/>
  <c r="G8" i="8"/>
  <c r="L8" i="8" s="1"/>
  <c r="C9" i="8"/>
  <c r="H9" i="8" s="1"/>
  <c r="D9" i="8"/>
  <c r="I9" i="8" s="1"/>
  <c r="F9" i="8"/>
  <c r="K9" i="8" s="1"/>
  <c r="G9" i="8"/>
  <c r="L9" i="8" s="1"/>
  <c r="C10" i="8"/>
  <c r="D10" i="8"/>
  <c r="I10" i="8" s="1"/>
  <c r="F10" i="8"/>
  <c r="K10" i="8" s="1"/>
  <c r="G10" i="8"/>
  <c r="L10" i="8" s="1"/>
  <c r="C11" i="8"/>
  <c r="H11" i="8" s="1"/>
  <c r="D11" i="8"/>
  <c r="I11" i="8" s="1"/>
  <c r="F11" i="8"/>
  <c r="K11" i="8" s="1"/>
  <c r="G11" i="8"/>
  <c r="L11" i="8" s="1"/>
  <c r="C12" i="8"/>
  <c r="H12" i="8" s="1"/>
  <c r="D12" i="8"/>
  <c r="F12" i="8"/>
  <c r="K12" i="8" s="1"/>
  <c r="G12" i="8"/>
  <c r="L12" i="8" s="1"/>
  <c r="C13" i="8"/>
  <c r="H13" i="8" s="1"/>
  <c r="D13" i="8"/>
  <c r="I13" i="8" s="1"/>
  <c r="F13" i="8"/>
  <c r="K13" i="8" s="1"/>
  <c r="G13" i="8"/>
  <c r="L13" i="8" s="1"/>
  <c r="C14" i="8"/>
  <c r="H14" i="8" s="1"/>
  <c r="O11" i="2"/>
  <c r="M17" i="11" s="1"/>
  <c r="D14" i="8"/>
  <c r="I14" i="8" s="1"/>
  <c r="F14" i="8"/>
  <c r="K14" i="8" s="1"/>
  <c r="O26" i="2"/>
  <c r="M32" i="11" s="1"/>
  <c r="G14" i="8"/>
  <c r="L14" i="8" s="1"/>
  <c r="C15" i="8"/>
  <c r="H15" i="8" s="1"/>
  <c r="D15" i="8"/>
  <c r="I15" i="8" s="1"/>
  <c r="F15" i="8"/>
  <c r="K15" i="8" s="1"/>
  <c r="G15" i="8"/>
  <c r="L15" i="8" s="1"/>
  <c r="C16" i="8"/>
  <c r="H16" i="8" s="1"/>
  <c r="D16" i="8"/>
  <c r="I16" i="8" s="1"/>
  <c r="J16" i="8"/>
  <c r="F16" i="8"/>
  <c r="K16" i="8" s="1"/>
  <c r="G16" i="8"/>
  <c r="L16" i="8" s="1"/>
  <c r="C17" i="8"/>
  <c r="H17" i="8" s="1"/>
  <c r="D17" i="8"/>
  <c r="I17" i="8" s="1"/>
  <c r="F17" i="8"/>
  <c r="K17" i="8" s="1"/>
  <c r="G17" i="8"/>
  <c r="L17" i="8" s="1"/>
  <c r="C18" i="8"/>
  <c r="H18" i="8" s="1"/>
  <c r="D18" i="8"/>
  <c r="I18" i="8" s="1"/>
  <c r="F18" i="8"/>
  <c r="K18" i="8" s="1"/>
  <c r="G18" i="8"/>
  <c r="L18" i="8" s="1"/>
  <c r="C19" i="8"/>
  <c r="H19" i="8" s="1"/>
  <c r="D19" i="8"/>
  <c r="I19" i="8" s="1"/>
  <c r="F19" i="8"/>
  <c r="K19" i="8" s="1"/>
  <c r="G19" i="8"/>
  <c r="L19" i="8" s="1"/>
  <c r="C20" i="8"/>
  <c r="H20" i="8" s="1"/>
  <c r="D20" i="8"/>
  <c r="I20" i="8" s="1"/>
  <c r="F20" i="8"/>
  <c r="K20" i="8" s="1"/>
  <c r="G20" i="8"/>
  <c r="L20" i="8" s="1"/>
  <c r="C21" i="8"/>
  <c r="H21" i="8"/>
  <c r="D21" i="8"/>
  <c r="I21" i="8" s="1"/>
  <c r="F21" i="8"/>
  <c r="K21" i="8" s="1"/>
  <c r="G21" i="8"/>
  <c r="L21" i="8" s="1"/>
  <c r="C22" i="8"/>
  <c r="H22" i="8" s="1"/>
  <c r="D22" i="8"/>
  <c r="I22" i="8" s="1"/>
  <c r="F22" i="8"/>
  <c r="K22" i="8" s="1"/>
  <c r="G22" i="8"/>
  <c r="L22" i="8" s="1"/>
  <c r="O8" i="2"/>
  <c r="M14" i="11" s="1"/>
  <c r="O21" i="2"/>
  <c r="M27" i="11" s="1"/>
  <c r="C23" i="8"/>
  <c r="H23" i="8" s="1"/>
  <c r="D23" i="8"/>
  <c r="I23" i="8" s="1"/>
  <c r="F23" i="8"/>
  <c r="K23" i="8" s="1"/>
  <c r="G23" i="8"/>
  <c r="L23" i="8" s="1"/>
  <c r="C24" i="8"/>
  <c r="H24" i="8" s="1"/>
  <c r="D24" i="8"/>
  <c r="I24" i="8" s="1"/>
  <c r="F24" i="8"/>
  <c r="K24" i="8" s="1"/>
  <c r="G24" i="8"/>
  <c r="L24" i="8" s="1"/>
  <c r="C25" i="8"/>
  <c r="H25" i="8" s="1"/>
  <c r="D25" i="8"/>
  <c r="I25" i="8" s="1"/>
  <c r="F25" i="8"/>
  <c r="K25" i="8" s="1"/>
  <c r="G25" i="8"/>
  <c r="L25" i="8" s="1"/>
  <c r="C26" i="8"/>
  <c r="H26" i="8" s="1"/>
  <c r="D26" i="8"/>
  <c r="I26" i="8" s="1"/>
  <c r="F26" i="8"/>
  <c r="K26" i="8" s="1"/>
  <c r="G26" i="8"/>
  <c r="L26" i="8" s="1"/>
  <c r="C4" i="7"/>
  <c r="H4" i="7" s="1"/>
  <c r="D4" i="7"/>
  <c r="I4" i="7" s="1"/>
  <c r="F4" i="7"/>
  <c r="K4" i="7" s="1"/>
  <c r="G4" i="7"/>
  <c r="L4" i="7" s="1"/>
  <c r="C5" i="7"/>
  <c r="H5" i="7" s="1"/>
  <c r="D5" i="7"/>
  <c r="I5" i="7" s="1"/>
  <c r="F5" i="7"/>
  <c r="K5" i="7" s="1"/>
  <c r="G5" i="7"/>
  <c r="L5" i="7" s="1"/>
  <c r="C6" i="7"/>
  <c r="H6" i="7" s="1"/>
  <c r="D6" i="7"/>
  <c r="I6" i="7" s="1"/>
  <c r="F6" i="7"/>
  <c r="K6" i="7" s="1"/>
  <c r="G6" i="7"/>
  <c r="L6" i="7" s="1"/>
  <c r="C7" i="7"/>
  <c r="H7" i="7" s="1"/>
  <c r="D7" i="7"/>
  <c r="I7" i="7" s="1"/>
  <c r="F7" i="7"/>
  <c r="K7" i="7" s="1"/>
  <c r="G7" i="7"/>
  <c r="L7" i="7" s="1"/>
  <c r="C8" i="7"/>
  <c r="H8" i="7" s="1"/>
  <c r="D8" i="7"/>
  <c r="I8" i="7" s="1"/>
  <c r="F8" i="7"/>
  <c r="K8" i="7" s="1"/>
  <c r="G8" i="7"/>
  <c r="L8" i="7" s="1"/>
  <c r="C9" i="7"/>
  <c r="H9" i="7" s="1"/>
  <c r="D9" i="7"/>
  <c r="I9" i="7" s="1"/>
  <c r="F9" i="7"/>
  <c r="K9" i="7" s="1"/>
  <c r="G9" i="7"/>
  <c r="L9" i="7" s="1"/>
  <c r="C10" i="7"/>
  <c r="H10" i="7" s="1"/>
  <c r="D10" i="7"/>
  <c r="I10" i="7" s="1"/>
  <c r="F10" i="7"/>
  <c r="K10" i="7" s="1"/>
  <c r="G10" i="7"/>
  <c r="L10" i="7" s="1"/>
  <c r="C11" i="7"/>
  <c r="H11" i="7" s="1"/>
  <c r="D11" i="7"/>
  <c r="I11" i="7" s="1"/>
  <c r="F11" i="7"/>
  <c r="K11" i="7" s="1"/>
  <c r="G11" i="7"/>
  <c r="L11" i="7" s="1"/>
  <c r="C12" i="7"/>
  <c r="H12" i="7" s="1"/>
  <c r="D12" i="7"/>
  <c r="I12" i="7" s="1"/>
  <c r="F12" i="7"/>
  <c r="K12" i="7" s="1"/>
  <c r="G12" i="7"/>
  <c r="L12" i="7" s="1"/>
  <c r="C13" i="7"/>
  <c r="H13" i="7" s="1"/>
  <c r="D13" i="7"/>
  <c r="I13" i="7" s="1"/>
  <c r="F13" i="7"/>
  <c r="K13" i="7" s="1"/>
  <c r="G13" i="7"/>
  <c r="L13" i="7" s="1"/>
  <c r="C14" i="7"/>
  <c r="H14" i="7" s="1"/>
  <c r="D14" i="7"/>
  <c r="I14" i="7" s="1"/>
  <c r="F14" i="7"/>
  <c r="K14" i="7" s="1"/>
  <c r="G14" i="7"/>
  <c r="L14" i="7" s="1"/>
  <c r="C15" i="7"/>
  <c r="H15" i="7" s="1"/>
  <c r="D15" i="7"/>
  <c r="I15" i="7" s="1"/>
  <c r="F15" i="7"/>
  <c r="K15" i="7" s="1"/>
  <c r="G15" i="7"/>
  <c r="L15" i="7" s="1"/>
  <c r="C16" i="7"/>
  <c r="H16" i="7" s="1"/>
  <c r="D16" i="7"/>
  <c r="I16" i="7" s="1"/>
  <c r="F16" i="7"/>
  <c r="K16" i="7" s="1"/>
  <c r="G16" i="7"/>
  <c r="L16" i="7" s="1"/>
  <c r="C17" i="7"/>
  <c r="H17" i="7" s="1"/>
  <c r="D17" i="7"/>
  <c r="I17" i="7" s="1"/>
  <c r="F17" i="7"/>
  <c r="K17" i="7" s="1"/>
  <c r="G17" i="7"/>
  <c r="L17" i="7" s="1"/>
  <c r="C18" i="7"/>
  <c r="H18" i="7" s="1"/>
  <c r="D18" i="7"/>
  <c r="I18" i="7" s="1"/>
  <c r="F18" i="7"/>
  <c r="K18" i="7" s="1"/>
  <c r="G18" i="7"/>
  <c r="L18" i="7" s="1"/>
  <c r="C19" i="7"/>
  <c r="H19" i="7" s="1"/>
  <c r="D19" i="7"/>
  <c r="I19" i="7" s="1"/>
  <c r="F19" i="7"/>
  <c r="K19" i="7" s="1"/>
  <c r="G19" i="7"/>
  <c r="L19" i="7" s="1"/>
  <c r="C20" i="7"/>
  <c r="H20" i="7" s="1"/>
  <c r="D20" i="7"/>
  <c r="I20" i="7" s="1"/>
  <c r="F20" i="7"/>
  <c r="K20" i="7" s="1"/>
  <c r="G20" i="7"/>
  <c r="L20" i="7" s="1"/>
  <c r="C21" i="7"/>
  <c r="H21" i="7" s="1"/>
  <c r="D21" i="7"/>
  <c r="I21" i="7" s="1"/>
  <c r="F21" i="7"/>
  <c r="K21" i="7" s="1"/>
  <c r="G21" i="7"/>
  <c r="L21" i="7" s="1"/>
  <c r="C22" i="7"/>
  <c r="H22" i="7" s="1"/>
  <c r="D22" i="7"/>
  <c r="I22" i="7" s="1"/>
  <c r="F22" i="7"/>
  <c r="K22" i="7" s="1"/>
  <c r="G22" i="7"/>
  <c r="L22" i="7" s="1"/>
  <c r="C23" i="7"/>
  <c r="H23" i="7" s="1"/>
  <c r="D23" i="7"/>
  <c r="I23" i="7" s="1"/>
  <c r="F23" i="7"/>
  <c r="K23" i="7" s="1"/>
  <c r="G23" i="7"/>
  <c r="L23" i="7" s="1"/>
  <c r="C24" i="7"/>
  <c r="H24" i="7" s="1"/>
  <c r="D24" i="7"/>
  <c r="I24" i="7" s="1"/>
  <c r="F24" i="7"/>
  <c r="K24" i="7" s="1"/>
  <c r="G24" i="7"/>
  <c r="L24" i="7" s="1"/>
  <c r="C25" i="7"/>
  <c r="H25" i="7" s="1"/>
  <c r="D25" i="7"/>
  <c r="I25" i="7" s="1"/>
  <c r="F25" i="7"/>
  <c r="K25" i="7" s="1"/>
  <c r="G25" i="7"/>
  <c r="L25" i="7" s="1"/>
  <c r="C26" i="7"/>
  <c r="H26" i="7" s="1"/>
  <c r="D26" i="7"/>
  <c r="I26" i="7" s="1"/>
  <c r="F26" i="7"/>
  <c r="K26" i="7" s="1"/>
  <c r="G26" i="7"/>
  <c r="L26" i="7" s="1"/>
  <c r="C3" i="6"/>
  <c r="H3" i="6" s="1"/>
  <c r="D3" i="6"/>
  <c r="I3" i="6" s="1"/>
  <c r="E3" i="6"/>
  <c r="J3" i="6" s="1"/>
  <c r="F3" i="6"/>
  <c r="G3" i="6"/>
  <c r="L3" i="6" s="1"/>
  <c r="C4" i="6"/>
  <c r="H4" i="6" s="1"/>
  <c r="D4" i="6"/>
  <c r="I4" i="6" s="1"/>
  <c r="E4" i="6"/>
  <c r="J4" i="6" s="1"/>
  <c r="F4" i="6"/>
  <c r="K4" i="6" s="1"/>
  <c r="G4" i="6"/>
  <c r="C5" i="6"/>
  <c r="H5" i="6" s="1"/>
  <c r="D5" i="6"/>
  <c r="I5" i="6" s="1"/>
  <c r="E5" i="6"/>
  <c r="F5" i="6"/>
  <c r="K5" i="6" s="1"/>
  <c r="G5" i="6"/>
  <c r="L5" i="6" s="1"/>
  <c r="C6" i="6"/>
  <c r="H6" i="6" s="1"/>
  <c r="D6" i="6"/>
  <c r="I6" i="6" s="1"/>
  <c r="E6" i="6"/>
  <c r="J6" i="6" s="1"/>
  <c r="F6" i="6"/>
  <c r="K6" i="6" s="1"/>
  <c r="G6" i="6"/>
  <c r="L6" i="6" s="1"/>
  <c r="C7" i="6"/>
  <c r="H7" i="6" s="1"/>
  <c r="D7" i="6"/>
  <c r="I7" i="6" s="1"/>
  <c r="E7" i="6"/>
  <c r="J7" i="6" s="1"/>
  <c r="F7" i="6"/>
  <c r="K7" i="6" s="1"/>
  <c r="G7" i="6"/>
  <c r="L7" i="6" s="1"/>
  <c r="C8" i="6"/>
  <c r="H8" i="6" s="1"/>
  <c r="D8" i="6"/>
  <c r="I8" i="6" s="1"/>
  <c r="E8" i="6"/>
  <c r="J8" i="6" s="1"/>
  <c r="F8" i="6"/>
  <c r="K8" i="6" s="1"/>
  <c r="G8" i="6"/>
  <c r="L8" i="6" s="1"/>
  <c r="C9" i="6"/>
  <c r="H9" i="6" s="1"/>
  <c r="D9" i="6"/>
  <c r="E9" i="6"/>
  <c r="J9" i="6" s="1"/>
  <c r="F9" i="6"/>
  <c r="K9" i="6" s="1"/>
  <c r="G9" i="6"/>
  <c r="L9" i="6" s="1"/>
  <c r="C10" i="6"/>
  <c r="H10" i="6" s="1"/>
  <c r="D10" i="6"/>
  <c r="I10" i="6" s="1"/>
  <c r="E10" i="6"/>
  <c r="J10" i="6" s="1"/>
  <c r="F10" i="6"/>
  <c r="K10" i="6" s="1"/>
  <c r="G10" i="6"/>
  <c r="L10" i="6" s="1"/>
  <c r="C11" i="6"/>
  <c r="H11" i="6" s="1"/>
  <c r="D11" i="6"/>
  <c r="I11" i="6" s="1"/>
  <c r="E11" i="6"/>
  <c r="J11" i="6" s="1"/>
  <c r="F11" i="6"/>
  <c r="K11" i="6" s="1"/>
  <c r="G11" i="6"/>
  <c r="L11" i="6" s="1"/>
  <c r="C12" i="6"/>
  <c r="H12" i="6" s="1"/>
  <c r="D12" i="6"/>
  <c r="I12" i="6" s="1"/>
  <c r="E12" i="6"/>
  <c r="J12" i="6" s="1"/>
  <c r="F12" i="6"/>
  <c r="K12" i="6" s="1"/>
  <c r="G12" i="6"/>
  <c r="L12" i="6" s="1"/>
  <c r="C13" i="6"/>
  <c r="H13" i="6" s="1"/>
  <c r="D13" i="6"/>
  <c r="I13" i="6" s="1"/>
  <c r="E13" i="6"/>
  <c r="J13" i="6" s="1"/>
  <c r="F13" i="6"/>
  <c r="K13" i="6" s="1"/>
  <c r="G13" i="6"/>
  <c r="L13" i="6" s="1"/>
  <c r="C14" i="6"/>
  <c r="H14" i="6" s="1"/>
  <c r="D14" i="6"/>
  <c r="I14" i="6" s="1"/>
  <c r="E14" i="6"/>
  <c r="J14" i="6" s="1"/>
  <c r="F14" i="6"/>
  <c r="K14" i="6" s="1"/>
  <c r="G14" i="6"/>
  <c r="L14" i="6" s="1"/>
  <c r="C15" i="6"/>
  <c r="H15" i="6" s="1"/>
  <c r="D15" i="6"/>
  <c r="I15" i="6" s="1"/>
  <c r="E15" i="6"/>
  <c r="J15" i="6" s="1"/>
  <c r="F15" i="6"/>
  <c r="K15" i="6" s="1"/>
  <c r="G15" i="6"/>
  <c r="L15" i="6" s="1"/>
  <c r="C16" i="6"/>
  <c r="H16" i="6" s="1"/>
  <c r="D16" i="6"/>
  <c r="I16" i="6" s="1"/>
  <c r="E16" i="6"/>
  <c r="J16" i="6" s="1"/>
  <c r="F16" i="6"/>
  <c r="K16" i="6" s="1"/>
  <c r="G16" i="6"/>
  <c r="L16" i="6" s="1"/>
  <c r="C17" i="6"/>
  <c r="H17" i="6" s="1"/>
  <c r="D17" i="6"/>
  <c r="I17" i="6" s="1"/>
  <c r="E17" i="6"/>
  <c r="J17" i="6" s="1"/>
  <c r="F17" i="6"/>
  <c r="K17" i="6" s="1"/>
  <c r="G17" i="6"/>
  <c r="L17" i="6" s="1"/>
  <c r="C18" i="6"/>
  <c r="H18" i="6" s="1"/>
  <c r="D18" i="6"/>
  <c r="I18" i="6" s="1"/>
  <c r="E18" i="6"/>
  <c r="J18" i="6" s="1"/>
  <c r="F18" i="6"/>
  <c r="K18" i="6" s="1"/>
  <c r="G18" i="6"/>
  <c r="L18" i="6" s="1"/>
  <c r="C19" i="6"/>
  <c r="H19" i="6" s="1"/>
  <c r="D19" i="6"/>
  <c r="I19" i="6" s="1"/>
  <c r="E19" i="6"/>
  <c r="J19" i="6" s="1"/>
  <c r="F19" i="6"/>
  <c r="K19" i="6" s="1"/>
  <c r="G19" i="6"/>
  <c r="L19" i="6" s="1"/>
  <c r="C20" i="6"/>
  <c r="H20" i="6" s="1"/>
  <c r="D20" i="6"/>
  <c r="I20" i="6" s="1"/>
  <c r="E20" i="6"/>
  <c r="J20" i="6" s="1"/>
  <c r="F20" i="6"/>
  <c r="K20" i="6" s="1"/>
  <c r="G20" i="6"/>
  <c r="L20" i="6" s="1"/>
  <c r="C21" i="6"/>
  <c r="H21" i="6" s="1"/>
  <c r="D21" i="6"/>
  <c r="I21" i="6" s="1"/>
  <c r="E21" i="6"/>
  <c r="J21" i="6" s="1"/>
  <c r="F21" i="6"/>
  <c r="K21" i="6" s="1"/>
  <c r="G21" i="6"/>
  <c r="L21" i="6" s="1"/>
  <c r="C22" i="6"/>
  <c r="H22" i="6" s="1"/>
  <c r="D22" i="6"/>
  <c r="I22" i="6" s="1"/>
  <c r="E22" i="6"/>
  <c r="J22" i="6" s="1"/>
  <c r="F22" i="6"/>
  <c r="K22" i="6" s="1"/>
  <c r="G22" i="6"/>
  <c r="L22" i="6" s="1"/>
  <c r="C23" i="6"/>
  <c r="H23" i="6" s="1"/>
  <c r="D23" i="6"/>
  <c r="I23" i="6" s="1"/>
  <c r="E23" i="6"/>
  <c r="J23" i="6" s="1"/>
  <c r="F23" i="6"/>
  <c r="K23" i="6" s="1"/>
  <c r="G23" i="6"/>
  <c r="L23" i="6" s="1"/>
  <c r="C24" i="6"/>
  <c r="H24" i="6" s="1"/>
  <c r="D24" i="6"/>
  <c r="I24" i="6" s="1"/>
  <c r="E24" i="6"/>
  <c r="J24" i="6" s="1"/>
  <c r="F24" i="6"/>
  <c r="K24" i="6" s="1"/>
  <c r="G24" i="6"/>
  <c r="L24" i="6" s="1"/>
  <c r="C25" i="6"/>
  <c r="H25" i="6" s="1"/>
  <c r="D25" i="6"/>
  <c r="I25" i="6" s="1"/>
  <c r="E25" i="6"/>
  <c r="J25" i="6" s="1"/>
  <c r="F25" i="6"/>
  <c r="K25" i="6" s="1"/>
  <c r="G25" i="6"/>
  <c r="L25" i="6" s="1"/>
  <c r="C26" i="6"/>
  <c r="H26" i="6" s="1"/>
  <c r="D26" i="6"/>
  <c r="I26" i="6" s="1"/>
  <c r="E26" i="6"/>
  <c r="J26" i="6" s="1"/>
  <c r="F26" i="6"/>
  <c r="K26" i="6" s="1"/>
  <c r="G26" i="6"/>
  <c r="L26" i="6" s="1"/>
  <c r="C3" i="5"/>
  <c r="H3" i="5" s="1"/>
  <c r="D3" i="5"/>
  <c r="I3" i="5" s="1"/>
  <c r="E3" i="5"/>
  <c r="J3" i="5" s="1"/>
  <c r="F3" i="5"/>
  <c r="K3" i="5" s="1"/>
  <c r="G3" i="5"/>
  <c r="L3" i="5" s="1"/>
  <c r="C4" i="5"/>
  <c r="H4" i="5" s="1"/>
  <c r="D4" i="5"/>
  <c r="I4" i="5" s="1"/>
  <c r="E4" i="5"/>
  <c r="J4" i="5" s="1"/>
  <c r="F4" i="5"/>
  <c r="K4" i="5" s="1"/>
  <c r="G4" i="5"/>
  <c r="L4" i="5" s="1"/>
  <c r="C5" i="5"/>
  <c r="H5" i="5" s="1"/>
  <c r="D5" i="5"/>
  <c r="E5" i="5"/>
  <c r="J5" i="5" s="1"/>
  <c r="F5" i="5"/>
  <c r="G5" i="5"/>
  <c r="L5" i="5" s="1"/>
  <c r="C6" i="5"/>
  <c r="H6" i="5" s="1"/>
  <c r="D6" i="5"/>
  <c r="I6" i="5" s="1"/>
  <c r="E6" i="5"/>
  <c r="J6" i="5" s="1"/>
  <c r="F6" i="5"/>
  <c r="K6" i="5" s="1"/>
  <c r="G6" i="5"/>
  <c r="C7" i="5"/>
  <c r="H7" i="5" s="1"/>
  <c r="D7" i="5"/>
  <c r="I7" i="5" s="1"/>
  <c r="E7" i="5"/>
  <c r="J7" i="5" s="1"/>
  <c r="F7" i="5"/>
  <c r="K7" i="5" s="1"/>
  <c r="G7" i="5"/>
  <c r="L7" i="5" s="1"/>
  <c r="C8" i="5"/>
  <c r="H8" i="5" s="1"/>
  <c r="D8" i="5"/>
  <c r="I8" i="5" s="1"/>
  <c r="E8" i="5"/>
  <c r="J8" i="5" s="1"/>
  <c r="F8" i="5"/>
  <c r="K8" i="5" s="1"/>
  <c r="G8" i="5"/>
  <c r="L8" i="5" s="1"/>
  <c r="C9" i="5"/>
  <c r="H9" i="5" s="1"/>
  <c r="D9" i="5"/>
  <c r="I9" i="5" s="1"/>
  <c r="E9" i="5"/>
  <c r="J9" i="5" s="1"/>
  <c r="F9" i="5"/>
  <c r="K9" i="5" s="1"/>
  <c r="G9" i="5"/>
  <c r="L9" i="5" s="1"/>
  <c r="C10" i="5"/>
  <c r="H10" i="5" s="1"/>
  <c r="D10" i="5"/>
  <c r="I10" i="5" s="1"/>
  <c r="E10" i="5"/>
  <c r="J10" i="5" s="1"/>
  <c r="F10" i="5"/>
  <c r="K10" i="5" s="1"/>
  <c r="G10" i="5"/>
  <c r="L10" i="5" s="1"/>
  <c r="C11" i="5"/>
  <c r="H11" i="5" s="1"/>
  <c r="D11" i="5"/>
  <c r="I11" i="5" s="1"/>
  <c r="E11" i="5"/>
  <c r="J11" i="5" s="1"/>
  <c r="F11" i="5"/>
  <c r="K11" i="5" s="1"/>
  <c r="G11" i="5"/>
  <c r="L11" i="5" s="1"/>
  <c r="C12" i="5"/>
  <c r="H12" i="5" s="1"/>
  <c r="D12" i="5"/>
  <c r="I12" i="5" s="1"/>
  <c r="E12" i="5"/>
  <c r="J12" i="5" s="1"/>
  <c r="F12" i="5"/>
  <c r="K12" i="5" s="1"/>
  <c r="G12" i="5"/>
  <c r="L12" i="5" s="1"/>
  <c r="C13" i="5"/>
  <c r="H13" i="5" s="1"/>
  <c r="D13" i="5"/>
  <c r="I13" i="5" s="1"/>
  <c r="E13" i="5"/>
  <c r="J13" i="5" s="1"/>
  <c r="F13" i="5"/>
  <c r="K13" i="5" s="1"/>
  <c r="G13" i="5"/>
  <c r="L13" i="5" s="1"/>
  <c r="C14" i="5"/>
  <c r="H14" i="5" s="1"/>
  <c r="D14" i="5"/>
  <c r="I14" i="5" s="1"/>
  <c r="E14" i="5"/>
  <c r="J14" i="5" s="1"/>
  <c r="F14" i="5"/>
  <c r="K14" i="5" s="1"/>
  <c r="G14" i="5"/>
  <c r="L14" i="5" s="1"/>
  <c r="C15" i="5"/>
  <c r="H15" i="5" s="1"/>
  <c r="D15" i="5"/>
  <c r="I15" i="5" s="1"/>
  <c r="E15" i="5"/>
  <c r="J15" i="5" s="1"/>
  <c r="F15" i="5"/>
  <c r="K15" i="5" s="1"/>
  <c r="G15" i="5"/>
  <c r="L15" i="5" s="1"/>
  <c r="C16" i="5"/>
  <c r="H16" i="5" s="1"/>
  <c r="D16" i="5"/>
  <c r="I16" i="5" s="1"/>
  <c r="E16" i="5"/>
  <c r="J16" i="5" s="1"/>
  <c r="F16" i="5"/>
  <c r="K16" i="5" s="1"/>
  <c r="G16" i="5"/>
  <c r="L16" i="5" s="1"/>
  <c r="C17" i="5"/>
  <c r="H17" i="5" s="1"/>
  <c r="D17" i="5"/>
  <c r="I17" i="5" s="1"/>
  <c r="E17" i="5"/>
  <c r="J17" i="5" s="1"/>
  <c r="F17" i="5"/>
  <c r="K17" i="5" s="1"/>
  <c r="G17" i="5"/>
  <c r="L17" i="5" s="1"/>
  <c r="C18" i="5"/>
  <c r="H18" i="5" s="1"/>
  <c r="D18" i="5"/>
  <c r="I18" i="5" s="1"/>
  <c r="E18" i="5"/>
  <c r="J18" i="5" s="1"/>
  <c r="F18" i="5"/>
  <c r="K18" i="5" s="1"/>
  <c r="G18" i="5"/>
  <c r="L18" i="5" s="1"/>
  <c r="C19" i="5"/>
  <c r="H19" i="5" s="1"/>
  <c r="D19" i="5"/>
  <c r="I19" i="5" s="1"/>
  <c r="E19" i="5"/>
  <c r="J19" i="5" s="1"/>
  <c r="F19" i="5"/>
  <c r="K19" i="5" s="1"/>
  <c r="G19" i="5"/>
  <c r="L19" i="5" s="1"/>
  <c r="C20" i="5"/>
  <c r="H20" i="5" s="1"/>
  <c r="D20" i="5"/>
  <c r="I20" i="5" s="1"/>
  <c r="E20" i="5"/>
  <c r="J20" i="5" s="1"/>
  <c r="F20" i="5"/>
  <c r="K20" i="5" s="1"/>
  <c r="G20" i="5"/>
  <c r="L20" i="5" s="1"/>
  <c r="C21" i="5"/>
  <c r="H21" i="5" s="1"/>
  <c r="D21" i="5"/>
  <c r="I21" i="5" s="1"/>
  <c r="E21" i="5"/>
  <c r="J21" i="5" s="1"/>
  <c r="F21" i="5"/>
  <c r="K21" i="5" s="1"/>
  <c r="G21" i="5"/>
  <c r="L21" i="5" s="1"/>
  <c r="C22" i="5"/>
  <c r="H22" i="5" s="1"/>
  <c r="D22" i="5"/>
  <c r="I22" i="5" s="1"/>
  <c r="E22" i="5"/>
  <c r="J22" i="5" s="1"/>
  <c r="F22" i="5"/>
  <c r="K22" i="5" s="1"/>
  <c r="G22" i="5"/>
  <c r="L22" i="5" s="1"/>
  <c r="C23" i="5"/>
  <c r="H23" i="5" s="1"/>
  <c r="D23" i="5"/>
  <c r="I23" i="5" s="1"/>
  <c r="E23" i="5"/>
  <c r="J23" i="5" s="1"/>
  <c r="F23" i="5"/>
  <c r="K23" i="5" s="1"/>
  <c r="G23" i="5"/>
  <c r="L23" i="5" s="1"/>
  <c r="C24" i="5"/>
  <c r="H24" i="5" s="1"/>
  <c r="D24" i="5"/>
  <c r="I24" i="5" s="1"/>
  <c r="E24" i="5"/>
  <c r="J24" i="5" s="1"/>
  <c r="F24" i="5"/>
  <c r="K24" i="5" s="1"/>
  <c r="G24" i="5"/>
  <c r="L24" i="5" s="1"/>
  <c r="C25" i="5"/>
  <c r="H25" i="5" s="1"/>
  <c r="D25" i="5"/>
  <c r="I25" i="5" s="1"/>
  <c r="E25" i="5"/>
  <c r="J25" i="5" s="1"/>
  <c r="F25" i="5"/>
  <c r="K25" i="5" s="1"/>
  <c r="G25" i="5"/>
  <c r="L25" i="5" s="1"/>
  <c r="C26" i="5"/>
  <c r="H26" i="5" s="1"/>
  <c r="D26" i="5"/>
  <c r="I26" i="5" s="1"/>
  <c r="E26" i="5"/>
  <c r="J26" i="5" s="1"/>
  <c r="F26" i="5"/>
  <c r="K26" i="5" s="1"/>
  <c r="G26" i="5"/>
  <c r="L26" i="5" s="1"/>
  <c r="C3" i="4"/>
  <c r="H3" i="4" s="1"/>
  <c r="D3" i="4"/>
  <c r="I3" i="4" s="1"/>
  <c r="E3" i="4"/>
  <c r="J3" i="4" s="1"/>
  <c r="F3" i="4"/>
  <c r="K3" i="4" s="1"/>
  <c r="G3" i="4"/>
  <c r="C4" i="4"/>
  <c r="D4" i="4"/>
  <c r="I4" i="4" s="1"/>
  <c r="E4" i="4"/>
  <c r="J4" i="4" s="1"/>
  <c r="F4" i="4"/>
  <c r="G4" i="4"/>
  <c r="L4" i="4" s="1"/>
  <c r="C5" i="4"/>
  <c r="H5" i="4" s="1"/>
  <c r="D5" i="4"/>
  <c r="I5" i="4" s="1"/>
  <c r="E5" i="4"/>
  <c r="F5" i="4"/>
  <c r="K5" i="4" s="1"/>
  <c r="G5" i="4"/>
  <c r="L5" i="4" s="1"/>
  <c r="C6" i="4"/>
  <c r="H6" i="4" s="1"/>
  <c r="D6" i="4"/>
  <c r="I6" i="4" s="1"/>
  <c r="E6" i="4"/>
  <c r="J6" i="4" s="1"/>
  <c r="F6" i="4"/>
  <c r="K6" i="4" s="1"/>
  <c r="G6" i="4"/>
  <c r="L6" i="4" s="1"/>
  <c r="C7" i="4"/>
  <c r="H7" i="4" s="1"/>
  <c r="D7" i="4"/>
  <c r="I7" i="4" s="1"/>
  <c r="E7" i="4"/>
  <c r="J7" i="4" s="1"/>
  <c r="F7" i="4"/>
  <c r="K7" i="4" s="1"/>
  <c r="G7" i="4"/>
  <c r="L7" i="4" s="1"/>
  <c r="C8" i="4"/>
  <c r="H8" i="4" s="1"/>
  <c r="D8" i="4"/>
  <c r="I8" i="4" s="1"/>
  <c r="E8" i="4"/>
  <c r="J8" i="4" s="1"/>
  <c r="F8" i="4"/>
  <c r="K8" i="4" s="1"/>
  <c r="G8" i="4"/>
  <c r="L8" i="4" s="1"/>
  <c r="C9" i="4"/>
  <c r="H9" i="4" s="1"/>
  <c r="D9" i="4"/>
  <c r="I9" i="4" s="1"/>
  <c r="E9" i="4"/>
  <c r="J9" i="4" s="1"/>
  <c r="F9" i="4"/>
  <c r="K9" i="4" s="1"/>
  <c r="G9" i="4"/>
  <c r="L9" i="4" s="1"/>
  <c r="C10" i="4"/>
  <c r="H10" i="4" s="1"/>
  <c r="D10" i="4"/>
  <c r="I10" i="4" s="1"/>
  <c r="E10" i="4"/>
  <c r="J10" i="4" s="1"/>
  <c r="F10" i="4"/>
  <c r="K10" i="4" s="1"/>
  <c r="G10" i="4"/>
  <c r="L10" i="4" s="1"/>
  <c r="C11" i="4"/>
  <c r="H11" i="4" s="1"/>
  <c r="D11" i="4"/>
  <c r="I11" i="4" s="1"/>
  <c r="E11" i="4"/>
  <c r="J11" i="4" s="1"/>
  <c r="F11" i="4"/>
  <c r="K11" i="4" s="1"/>
  <c r="G11" i="4"/>
  <c r="L11" i="4" s="1"/>
  <c r="C12" i="4"/>
  <c r="H12" i="4" s="1"/>
  <c r="D12" i="4"/>
  <c r="I12" i="4" s="1"/>
  <c r="E12" i="4"/>
  <c r="J12" i="4" s="1"/>
  <c r="F12" i="4"/>
  <c r="K12" i="4" s="1"/>
  <c r="G12" i="4"/>
  <c r="L12" i="4" s="1"/>
  <c r="C13" i="4"/>
  <c r="H13" i="4" s="1"/>
  <c r="D13" i="4"/>
  <c r="I13" i="4" s="1"/>
  <c r="E13" i="4"/>
  <c r="J13" i="4" s="1"/>
  <c r="F13" i="4"/>
  <c r="K13" i="4" s="1"/>
  <c r="G13" i="4"/>
  <c r="L13" i="4" s="1"/>
  <c r="C14" i="4"/>
  <c r="H14" i="4" s="1"/>
  <c r="D14" i="4"/>
  <c r="I14" i="4" s="1"/>
  <c r="E14" i="4"/>
  <c r="J14" i="4" s="1"/>
  <c r="F14" i="4"/>
  <c r="K14" i="4" s="1"/>
  <c r="G14" i="4"/>
  <c r="L14" i="4" s="1"/>
  <c r="C15" i="4"/>
  <c r="H15" i="4" s="1"/>
  <c r="D15" i="4"/>
  <c r="I15" i="4" s="1"/>
  <c r="E15" i="4"/>
  <c r="J15" i="4" s="1"/>
  <c r="F15" i="4"/>
  <c r="K15" i="4" s="1"/>
  <c r="G15" i="4"/>
  <c r="L15" i="4" s="1"/>
  <c r="C16" i="4"/>
  <c r="H16" i="4" s="1"/>
  <c r="D16" i="4"/>
  <c r="I16" i="4" s="1"/>
  <c r="E16" i="4"/>
  <c r="J16" i="4" s="1"/>
  <c r="F16" i="4"/>
  <c r="K16" i="4" s="1"/>
  <c r="G16" i="4"/>
  <c r="L16" i="4" s="1"/>
  <c r="C17" i="4"/>
  <c r="H17" i="4" s="1"/>
  <c r="D17" i="4"/>
  <c r="I17" i="4" s="1"/>
  <c r="E17" i="4"/>
  <c r="J17" i="4" s="1"/>
  <c r="F17" i="4"/>
  <c r="K17" i="4" s="1"/>
  <c r="G17" i="4"/>
  <c r="L17" i="4" s="1"/>
  <c r="C18" i="4"/>
  <c r="H18" i="4" s="1"/>
  <c r="D18" i="4"/>
  <c r="I18" i="4" s="1"/>
  <c r="E18" i="4"/>
  <c r="J18" i="4" s="1"/>
  <c r="F18" i="4"/>
  <c r="K18" i="4" s="1"/>
  <c r="G18" i="4"/>
  <c r="L18" i="4" s="1"/>
  <c r="C19" i="4"/>
  <c r="H19" i="4" s="1"/>
  <c r="D19" i="4"/>
  <c r="I19" i="4" s="1"/>
  <c r="E19" i="4"/>
  <c r="J19" i="4" s="1"/>
  <c r="F19" i="4"/>
  <c r="K19" i="4" s="1"/>
  <c r="G19" i="4"/>
  <c r="L19" i="4" s="1"/>
  <c r="C20" i="4"/>
  <c r="H20" i="4" s="1"/>
  <c r="D20" i="4"/>
  <c r="I20" i="4" s="1"/>
  <c r="E20" i="4"/>
  <c r="J20" i="4" s="1"/>
  <c r="F20" i="4"/>
  <c r="K20" i="4" s="1"/>
  <c r="G20" i="4"/>
  <c r="L20" i="4" s="1"/>
  <c r="C21" i="4"/>
  <c r="H21" i="4" s="1"/>
  <c r="D21" i="4"/>
  <c r="I21" i="4" s="1"/>
  <c r="E21" i="4"/>
  <c r="J21" i="4" s="1"/>
  <c r="F21" i="4"/>
  <c r="K21" i="4" s="1"/>
  <c r="G21" i="4"/>
  <c r="L21" i="4" s="1"/>
  <c r="C22" i="4"/>
  <c r="H22" i="4" s="1"/>
  <c r="D22" i="4"/>
  <c r="I22" i="4" s="1"/>
  <c r="E22" i="4"/>
  <c r="J22" i="4" s="1"/>
  <c r="F22" i="4"/>
  <c r="K22" i="4" s="1"/>
  <c r="G22" i="4"/>
  <c r="L22" i="4" s="1"/>
  <c r="C23" i="4"/>
  <c r="H23" i="4" s="1"/>
  <c r="D23" i="4"/>
  <c r="I23" i="4" s="1"/>
  <c r="E23" i="4"/>
  <c r="J23" i="4" s="1"/>
  <c r="F23" i="4"/>
  <c r="K23" i="4" s="1"/>
  <c r="G23" i="4"/>
  <c r="L23" i="4" s="1"/>
  <c r="C24" i="4"/>
  <c r="H24" i="4" s="1"/>
  <c r="D24" i="4"/>
  <c r="I24" i="4" s="1"/>
  <c r="E24" i="4"/>
  <c r="J24" i="4" s="1"/>
  <c r="F24" i="4"/>
  <c r="K24" i="4" s="1"/>
  <c r="G24" i="4"/>
  <c r="L24" i="4" s="1"/>
  <c r="C25" i="4"/>
  <c r="H25" i="4" s="1"/>
  <c r="D25" i="4"/>
  <c r="I25" i="4" s="1"/>
  <c r="E25" i="4"/>
  <c r="J25" i="4" s="1"/>
  <c r="F25" i="4"/>
  <c r="K25" i="4" s="1"/>
  <c r="G25" i="4"/>
  <c r="L25" i="4" s="1"/>
  <c r="C26" i="4"/>
  <c r="H26" i="4" s="1"/>
  <c r="D26" i="4"/>
  <c r="I26" i="4" s="1"/>
  <c r="E26" i="4"/>
  <c r="J26" i="4" s="1"/>
  <c r="F26" i="4"/>
  <c r="K26" i="4" s="1"/>
  <c r="G26" i="4"/>
  <c r="L26" i="4" s="1"/>
  <c r="C10" i="1"/>
  <c r="H10" i="1" s="1"/>
  <c r="D10" i="1"/>
  <c r="E10" i="1"/>
  <c r="J10" i="1" s="1"/>
  <c r="F10" i="1"/>
  <c r="K10" i="1" s="1"/>
  <c r="G10" i="1"/>
  <c r="L10" i="1" s="1"/>
  <c r="C11" i="1"/>
  <c r="H11" i="1" s="1"/>
  <c r="D11" i="1"/>
  <c r="I11" i="1" s="1"/>
  <c r="E11" i="1"/>
  <c r="J11" i="1" s="1"/>
  <c r="F11" i="1"/>
  <c r="K11" i="1" s="1"/>
  <c r="G11" i="1"/>
  <c r="L11" i="1" s="1"/>
  <c r="C12" i="1"/>
  <c r="H12" i="1" s="1"/>
  <c r="D12" i="1"/>
  <c r="I12" i="1" s="1"/>
  <c r="E12" i="1"/>
  <c r="J12" i="1" s="1"/>
  <c r="F12" i="1"/>
  <c r="K12" i="1" s="1"/>
  <c r="G12" i="1"/>
  <c r="L12" i="1" s="1"/>
  <c r="C13" i="1"/>
  <c r="H13" i="1" s="1"/>
  <c r="D13" i="1"/>
  <c r="I13" i="1" s="1"/>
  <c r="E13" i="1"/>
  <c r="J13" i="1" s="1"/>
  <c r="F13" i="1"/>
  <c r="K13" i="1" s="1"/>
  <c r="G13" i="1"/>
  <c r="L13" i="1" s="1"/>
  <c r="C14" i="1"/>
  <c r="H14" i="1" s="1"/>
  <c r="D14" i="1"/>
  <c r="I14" i="1" s="1"/>
  <c r="E14" i="1"/>
  <c r="J14" i="1" s="1"/>
  <c r="F14" i="1"/>
  <c r="K14" i="1" s="1"/>
  <c r="G14" i="1"/>
  <c r="L14" i="1" s="1"/>
  <c r="C15" i="1"/>
  <c r="H15" i="1" s="1"/>
  <c r="D15" i="1"/>
  <c r="I15" i="1" s="1"/>
  <c r="E15" i="1"/>
  <c r="J15" i="1" s="1"/>
  <c r="F15" i="1"/>
  <c r="K15" i="1" s="1"/>
  <c r="G15" i="1"/>
  <c r="L15" i="1" s="1"/>
  <c r="C16" i="1"/>
  <c r="H16" i="1" s="1"/>
  <c r="D16" i="1"/>
  <c r="I16" i="1" s="1"/>
  <c r="E16" i="1"/>
  <c r="J16" i="1" s="1"/>
  <c r="F16" i="1"/>
  <c r="K16" i="1" s="1"/>
  <c r="G16" i="1"/>
  <c r="L16" i="1" s="1"/>
  <c r="C17" i="1"/>
  <c r="H17" i="1" s="1"/>
  <c r="D17" i="1"/>
  <c r="I17" i="1" s="1"/>
  <c r="E17" i="1"/>
  <c r="J17" i="1" s="1"/>
  <c r="F17" i="1"/>
  <c r="K17" i="1" s="1"/>
  <c r="G17" i="1"/>
  <c r="L17" i="1" s="1"/>
  <c r="C18" i="1"/>
  <c r="H18" i="1" s="1"/>
  <c r="D18" i="1"/>
  <c r="I18" i="1" s="1"/>
  <c r="E18" i="1"/>
  <c r="J18" i="1" s="1"/>
  <c r="F18" i="1"/>
  <c r="K18" i="1" s="1"/>
  <c r="G18" i="1"/>
  <c r="L18" i="1" s="1"/>
  <c r="C19" i="1"/>
  <c r="H19" i="1" s="1"/>
  <c r="D19" i="1"/>
  <c r="I19" i="1" s="1"/>
  <c r="E19" i="1"/>
  <c r="J19" i="1" s="1"/>
  <c r="F19" i="1"/>
  <c r="K19" i="1" s="1"/>
  <c r="G19" i="1"/>
  <c r="L19" i="1" s="1"/>
  <c r="C20" i="1"/>
  <c r="H20" i="1" s="1"/>
  <c r="D20" i="1"/>
  <c r="I20" i="1" s="1"/>
  <c r="E20" i="1"/>
  <c r="J20" i="1" s="1"/>
  <c r="F20" i="1"/>
  <c r="K20" i="1" s="1"/>
  <c r="G20" i="1"/>
  <c r="L20" i="1" s="1"/>
  <c r="C21" i="1"/>
  <c r="H21" i="1" s="1"/>
  <c r="D21" i="1"/>
  <c r="I21" i="1" s="1"/>
  <c r="E21" i="1"/>
  <c r="J21" i="1" s="1"/>
  <c r="F21" i="1"/>
  <c r="K21" i="1" s="1"/>
  <c r="G21" i="1"/>
  <c r="L21" i="1" s="1"/>
  <c r="C22" i="1"/>
  <c r="H22" i="1" s="1"/>
  <c r="D22" i="1"/>
  <c r="I22" i="1" s="1"/>
  <c r="E22" i="1"/>
  <c r="J22" i="1" s="1"/>
  <c r="G22" i="1"/>
  <c r="L22" i="1" s="1"/>
  <c r="C24" i="1"/>
  <c r="H24" i="1" s="1"/>
  <c r="D24" i="1"/>
  <c r="I24" i="1" s="1"/>
  <c r="E24" i="1"/>
  <c r="J24" i="1" s="1"/>
  <c r="F24" i="1"/>
  <c r="K24" i="1" s="1"/>
  <c r="G24" i="1"/>
  <c r="L24" i="1" s="1"/>
  <c r="C25" i="1"/>
  <c r="H25" i="1" s="1"/>
  <c r="D25" i="1"/>
  <c r="I25" i="1" s="1"/>
  <c r="E25" i="1"/>
  <c r="J25" i="1" s="1"/>
  <c r="F25" i="1"/>
  <c r="K25" i="1" s="1"/>
  <c r="G25" i="1"/>
  <c r="L25" i="1" s="1"/>
  <c r="C26" i="1"/>
  <c r="H26" i="1" s="1"/>
  <c r="D26" i="1"/>
  <c r="I26" i="1" s="1"/>
  <c r="E26" i="1"/>
  <c r="J26" i="1" s="1"/>
  <c r="F26" i="1"/>
  <c r="K26" i="1" s="1"/>
  <c r="G26" i="1"/>
  <c r="L26" i="1" s="1"/>
  <c r="K36" i="11"/>
  <c r="K34" i="11"/>
  <c r="K28" i="11"/>
  <c r="K29" i="11"/>
  <c r="I28" i="11"/>
  <c r="I29" i="11"/>
  <c r="G28" i="11"/>
  <c r="G29" i="11"/>
  <c r="E28" i="11"/>
  <c r="E29" i="11"/>
  <c r="C28" i="11"/>
  <c r="C29" i="11"/>
  <c r="K35" i="11"/>
  <c r="K33" i="11"/>
  <c r="K32" i="11"/>
  <c r="K31" i="11"/>
  <c r="K30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I36" i="11"/>
  <c r="I35" i="11"/>
  <c r="I34" i="11"/>
  <c r="I33" i="11"/>
  <c r="I32" i="11"/>
  <c r="I31" i="11"/>
  <c r="I30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G36" i="11"/>
  <c r="G35" i="11"/>
  <c r="G34" i="11"/>
  <c r="G33" i="11"/>
  <c r="G32" i="11"/>
  <c r="G31" i="11"/>
  <c r="G30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E36" i="11"/>
  <c r="E35" i="11"/>
  <c r="E34" i="11"/>
  <c r="E33" i="11"/>
  <c r="E32" i="11"/>
  <c r="E31" i="11"/>
  <c r="E30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C35" i="11"/>
  <c r="C34" i="11"/>
  <c r="C33" i="11"/>
  <c r="C32" i="11"/>
  <c r="C31" i="11"/>
  <c r="C30" i="11"/>
  <c r="C27" i="11"/>
  <c r="C26" i="11"/>
  <c r="C25" i="11"/>
  <c r="C23" i="11"/>
  <c r="C21" i="11"/>
  <c r="C20" i="11"/>
  <c r="C19" i="11"/>
  <c r="C18" i="11"/>
  <c r="C17" i="11"/>
  <c r="C16" i="11"/>
  <c r="D13" i="11"/>
  <c r="F13" i="11" s="1"/>
  <c r="H13" i="11" s="1"/>
  <c r="J13" i="11" s="1"/>
  <c r="L13" i="11" s="1"/>
  <c r="N13" i="11" s="1"/>
  <c r="E13" i="11"/>
  <c r="O29" i="2"/>
  <c r="M35" i="11" s="1"/>
  <c r="O17" i="11"/>
  <c r="Q13" i="2"/>
  <c r="O19" i="11" s="1"/>
  <c r="O13" i="2"/>
  <c r="M19" i="11" s="1"/>
  <c r="Q17" i="2"/>
  <c r="O23" i="11" s="1"/>
  <c r="O17" i="2"/>
  <c r="M23" i="11" s="1"/>
  <c r="Q18" i="2"/>
  <c r="O24" i="11" s="1"/>
  <c r="O18" i="2"/>
  <c r="M24" i="11" s="1"/>
  <c r="O28" i="11"/>
  <c r="O22" i="2"/>
  <c r="M28" i="11" s="1"/>
  <c r="Q23" i="2"/>
  <c r="O29" i="11" s="1"/>
  <c r="O24" i="2"/>
  <c r="M30" i="11" s="1"/>
  <c r="Q19" i="2"/>
  <c r="O25" i="11" s="1"/>
  <c r="O19" i="2"/>
  <c r="M25" i="11" s="1"/>
  <c r="Q25" i="2"/>
  <c r="O31" i="11" s="1"/>
  <c r="O25" i="2"/>
  <c r="M31" i="11" s="1"/>
  <c r="Q28" i="2"/>
  <c r="O34" i="11" s="1"/>
  <c r="O28" i="2"/>
  <c r="M34" i="11" s="1"/>
  <c r="Q8" i="2"/>
  <c r="O14" i="11" s="1"/>
  <c r="O9" i="2"/>
  <c r="M15" i="11" s="1"/>
  <c r="O10" i="2"/>
  <c r="M16" i="11" s="1"/>
  <c r="Q15" i="2"/>
  <c r="O21" i="11" s="1"/>
  <c r="Q21" i="2"/>
  <c r="O27" i="11" s="1"/>
  <c r="D7" i="2"/>
  <c r="F7" i="2" s="1"/>
  <c r="H7" i="2" s="1"/>
  <c r="J7" i="2" s="1"/>
  <c r="L7" i="2" s="1"/>
  <c r="P7" i="2" s="1"/>
  <c r="E7" i="2"/>
  <c r="O30" i="11"/>
  <c r="O18" i="11"/>
  <c r="H35" i="4"/>
  <c r="H28" i="6"/>
  <c r="H35" i="8"/>
  <c r="I4" i="8"/>
  <c r="C36" i="8"/>
  <c r="H36" i="8" s="1"/>
  <c r="C36" i="6"/>
  <c r="C36" i="5"/>
  <c r="H36" i="5" s="1"/>
  <c r="C36" i="9"/>
  <c r="C36" i="7"/>
  <c r="H36" i="7" s="1"/>
  <c r="C38" i="1"/>
  <c r="H38" i="1" s="1"/>
  <c r="C36" i="4"/>
  <c r="H36" i="4" s="1"/>
  <c r="B36" i="13"/>
  <c r="B36" i="1" s="1"/>
  <c r="J33" i="8" l="1"/>
  <c r="K28" i="9"/>
  <c r="J29" i="9"/>
  <c r="K32" i="9"/>
  <c r="J33" i="9"/>
  <c r="H28" i="8"/>
  <c r="H28" i="9"/>
  <c r="H32" i="9"/>
  <c r="I32" i="9"/>
  <c r="J28" i="8"/>
  <c r="I33" i="8"/>
  <c r="J28" i="9"/>
  <c r="I29" i="9"/>
  <c r="I33" i="9"/>
  <c r="L29" i="9"/>
  <c r="L28" i="9"/>
  <c r="L33" i="9"/>
  <c r="L32" i="9"/>
  <c r="L29" i="8"/>
  <c r="K33" i="9"/>
  <c r="K29" i="8"/>
  <c r="K28" i="8"/>
  <c r="K29" i="9"/>
  <c r="K33" i="8"/>
  <c r="J32" i="9"/>
  <c r="J29" i="8"/>
  <c r="I28" i="9"/>
  <c r="H29" i="8"/>
  <c r="E6" i="2"/>
  <c r="A1" i="4" s="1"/>
  <c r="C12" i="11"/>
  <c r="E12" i="11" s="1"/>
  <c r="G12" i="11" s="1"/>
  <c r="I12" i="11" s="1"/>
  <c r="K12" i="11" s="1"/>
  <c r="M12" i="11" s="1"/>
  <c r="O12" i="11" s="1"/>
  <c r="C1" i="13"/>
  <c r="H1" i="13" s="1"/>
  <c r="M1" i="13" s="1"/>
  <c r="R1" i="13" s="1"/>
  <c r="W1" i="13" s="1"/>
  <c r="AB1" i="13" s="1"/>
  <c r="AG1" i="13" s="1"/>
  <c r="L28" i="11"/>
  <c r="L27" i="11"/>
  <c r="K27" i="9"/>
  <c r="H36" i="11"/>
  <c r="H25" i="11"/>
  <c r="O32" i="11"/>
  <c r="N28" i="11"/>
  <c r="N37" i="11"/>
  <c r="L18" i="11"/>
  <c r="L36" i="11"/>
  <c r="L30" i="11"/>
  <c r="L22" i="11"/>
  <c r="L21" i="11"/>
  <c r="L26" i="11"/>
  <c r="I9" i="6"/>
  <c r="F37" i="11"/>
  <c r="F33" i="11"/>
  <c r="D24" i="11"/>
  <c r="D27" i="11"/>
  <c r="F18" i="11"/>
  <c r="H26" i="11"/>
  <c r="J5" i="6"/>
  <c r="L24" i="11"/>
  <c r="D14" i="11"/>
  <c r="N31" i="11"/>
  <c r="I5" i="5"/>
  <c r="F21" i="11"/>
  <c r="F20" i="11"/>
  <c r="F22" i="11"/>
  <c r="L7" i="8"/>
  <c r="L37" i="11"/>
  <c r="D37" i="11"/>
  <c r="D36" i="11"/>
  <c r="F17" i="11"/>
  <c r="F15" i="11"/>
  <c r="F19" i="11"/>
  <c r="F14" i="11"/>
  <c r="I12" i="8"/>
  <c r="L20" i="11"/>
  <c r="L23" i="11"/>
  <c r="J7" i="1"/>
  <c r="B27" i="11"/>
  <c r="F24" i="11"/>
  <c r="H19" i="11"/>
  <c r="L33" i="11"/>
  <c r="K4" i="4"/>
  <c r="D32" i="11"/>
  <c r="K8" i="8"/>
  <c r="L32" i="11"/>
  <c r="L34" i="11"/>
  <c r="J4" i="8"/>
  <c r="L31" i="11"/>
  <c r="N17" i="11"/>
  <c r="H36" i="9"/>
  <c r="I10" i="1"/>
  <c r="B21" i="11"/>
  <c r="I18" i="9"/>
  <c r="N24" i="11"/>
  <c r="N21" i="11"/>
  <c r="N20" i="11"/>
  <c r="N25" i="11"/>
  <c r="H27" i="11"/>
  <c r="L35" i="11"/>
  <c r="H33" i="11"/>
  <c r="K3" i="6"/>
  <c r="H34" i="11"/>
  <c r="N18" i="11"/>
  <c r="H23" i="11"/>
  <c r="H22" i="11"/>
  <c r="F34" i="11"/>
  <c r="H14" i="11"/>
  <c r="F23" i="11"/>
  <c r="H18" i="11"/>
  <c r="N23" i="11"/>
  <c r="D26" i="11"/>
  <c r="J5" i="4"/>
  <c r="L4" i="6"/>
  <c r="H35" i="11"/>
  <c r="H15" i="11"/>
  <c r="H17" i="11"/>
  <c r="H6" i="9"/>
  <c r="N14" i="11"/>
  <c r="L3" i="9"/>
  <c r="N36" i="11"/>
  <c r="B30" i="11"/>
  <c r="H4" i="4"/>
  <c r="D17" i="11"/>
  <c r="D16" i="11"/>
  <c r="D18" i="11"/>
  <c r="H30" i="11"/>
  <c r="H31" i="11"/>
  <c r="H28" i="11"/>
  <c r="H29" i="11"/>
  <c r="H10" i="8"/>
  <c r="L16" i="11"/>
  <c r="L14" i="11"/>
  <c r="L17" i="11"/>
  <c r="L15" i="11"/>
  <c r="K5" i="1"/>
  <c r="B34" i="11"/>
  <c r="B32" i="11"/>
  <c r="H24" i="11"/>
  <c r="B33" i="11"/>
  <c r="N22" i="11"/>
  <c r="B25" i="11"/>
  <c r="H20" i="11"/>
  <c r="D19" i="11"/>
  <c r="B17" i="11"/>
  <c r="H32" i="11"/>
  <c r="N35" i="11"/>
  <c r="L25" i="11"/>
  <c r="B29" i="11"/>
  <c r="F25" i="11"/>
  <c r="D15" i="11"/>
  <c r="N29" i="11"/>
  <c r="F16" i="11"/>
  <c r="H21" i="11"/>
  <c r="L19" i="11"/>
  <c r="H37" i="11"/>
  <c r="F35" i="11"/>
  <c r="N34" i="11"/>
  <c r="D29" i="11"/>
  <c r="L29" i="11"/>
  <c r="L6" i="5"/>
  <c r="F36" i="11"/>
  <c r="K5" i="5"/>
  <c r="F32" i="11"/>
  <c r="F31" i="11"/>
  <c r="F29" i="11"/>
  <c r="F28" i="11"/>
  <c r="F30" i="11"/>
  <c r="F26" i="11"/>
  <c r="F27" i="11"/>
  <c r="N33" i="11"/>
  <c r="N32" i="11"/>
  <c r="N27" i="11"/>
  <c r="N26" i="11"/>
  <c r="N30" i="11"/>
  <c r="N16" i="11"/>
  <c r="N15" i="11"/>
  <c r="N19" i="11"/>
  <c r="H16" i="11"/>
  <c r="H36" i="6"/>
  <c r="D23" i="11"/>
  <c r="D22" i="11"/>
  <c r="D25" i="11"/>
  <c r="D20" i="11"/>
  <c r="D21" i="11"/>
  <c r="D30" i="11"/>
  <c r="D31" i="11"/>
  <c r="D28" i="11"/>
  <c r="L3" i="4"/>
  <c r="D34" i="11"/>
  <c r="D33" i="11"/>
  <c r="K27" i="8"/>
  <c r="H27" i="8"/>
  <c r="H27" i="9"/>
  <c r="D35" i="11"/>
  <c r="B15" i="11"/>
  <c r="B16" i="11"/>
  <c r="B22" i="11"/>
  <c r="B18" i="11"/>
  <c r="B37" i="11"/>
  <c r="B28" i="11"/>
  <c r="B23" i="11"/>
  <c r="B24" i="11"/>
  <c r="B19" i="11"/>
  <c r="B14" i="11"/>
  <c r="B35" i="11"/>
  <c r="B31" i="11"/>
  <c r="B36" i="11"/>
  <c r="B26" i="11"/>
  <c r="B20" i="11"/>
  <c r="J18" i="11" l="1"/>
  <c r="J15" i="11"/>
  <c r="G6" i="2"/>
  <c r="J21" i="11"/>
  <c r="J28" i="11"/>
  <c r="J27" i="11"/>
  <c r="N38" i="11"/>
  <c r="J31" i="11"/>
  <c r="J16" i="11"/>
  <c r="L38" i="11"/>
  <c r="J36" i="11"/>
  <c r="J25" i="11"/>
  <c r="J20" i="11"/>
  <c r="J30" i="11"/>
  <c r="J29" i="11"/>
  <c r="J24" i="11"/>
  <c r="J33" i="11"/>
  <c r="J14" i="11"/>
  <c r="J34" i="11"/>
  <c r="J37" i="11"/>
  <c r="J35" i="11"/>
  <c r="J26" i="11"/>
  <c r="J17" i="11"/>
  <c r="J22" i="11"/>
  <c r="D38" i="11"/>
  <c r="H40" i="13" s="1"/>
  <c r="J23" i="11"/>
  <c r="H38" i="11"/>
  <c r="R40" i="13" s="1"/>
  <c r="J19" i="11"/>
  <c r="F38" i="11"/>
  <c r="M40" i="13" s="1"/>
  <c r="J32" i="11"/>
  <c r="B38" i="11"/>
  <c r="C40" i="13" s="1"/>
  <c r="I6" i="2" l="1"/>
  <c r="A1" i="5"/>
  <c r="J38" i="11"/>
  <c r="W40" i="13" s="1"/>
  <c r="B40" i="13" s="1"/>
  <c r="A1" i="6" l="1"/>
  <c r="K6" i="2"/>
  <c r="D42" i="11"/>
  <c r="A1" i="7" l="1"/>
  <c r="O6" i="2"/>
  <c r="A1" i="8" l="1"/>
  <c r="Q6" i="2"/>
  <c r="A1" i="9" s="1"/>
</calcChain>
</file>

<file path=xl/sharedStrings.xml><?xml version="1.0" encoding="utf-8"?>
<sst xmlns="http://schemas.openxmlformats.org/spreadsheetml/2006/main" count="773" uniqueCount="589">
  <si>
    <t>Nom</t>
  </si>
  <si>
    <t xml:space="preserve"> </t>
  </si>
  <si>
    <t xml:space="preserve">    </t>
  </si>
  <si>
    <t xml:space="preserve">   </t>
  </si>
  <si>
    <t>Code</t>
  </si>
  <si>
    <t>Menu</t>
  </si>
  <si>
    <t>TOTAL</t>
  </si>
  <si>
    <t>Entrée</t>
  </si>
  <si>
    <t>Plat</t>
  </si>
  <si>
    <t>Légumes</t>
  </si>
  <si>
    <t>Dessert</t>
  </si>
  <si>
    <t>Fromage</t>
  </si>
  <si>
    <t>Sam</t>
  </si>
  <si>
    <t>Dim</t>
  </si>
  <si>
    <t>qté</t>
  </si>
  <si>
    <t>NOM:</t>
  </si>
  <si>
    <t>Tomate vinaigrette</t>
  </si>
  <si>
    <t>Salade verte</t>
  </si>
  <si>
    <t>SAGERE</t>
  </si>
  <si>
    <t>Qté</t>
  </si>
  <si>
    <t xml:space="preserve">au </t>
  </si>
  <si>
    <t>SEMAINE :</t>
  </si>
  <si>
    <t>du</t>
  </si>
  <si>
    <t>au</t>
  </si>
  <si>
    <t>NOM</t>
  </si>
  <si>
    <t xml:space="preserve">Semaine </t>
  </si>
  <si>
    <t>Semaine</t>
  </si>
  <si>
    <t>Purée</t>
  </si>
  <si>
    <t xml:space="preserve">Contient du porc </t>
  </si>
  <si>
    <t>Œuf dur mayonnaise</t>
  </si>
  <si>
    <t>Frites blanches</t>
  </si>
  <si>
    <t>Pâtes</t>
  </si>
  <si>
    <t xml:space="preserve">Total semaine </t>
  </si>
  <si>
    <t>Filet Meunière</t>
  </si>
  <si>
    <t>Poisson à la Bordelaise</t>
  </si>
  <si>
    <t>Omelette</t>
  </si>
  <si>
    <t>Steack végètal d'épeautre</t>
  </si>
  <si>
    <t>Pommes vapeur</t>
  </si>
  <si>
    <t>Haricots verts</t>
  </si>
  <si>
    <t>Epinards à la créme</t>
  </si>
  <si>
    <t>Compote de fruits</t>
  </si>
  <si>
    <t>Patisserie gourmande du jour</t>
  </si>
  <si>
    <t>Pomme de saison</t>
  </si>
  <si>
    <t>Coupelle de fruits</t>
  </si>
  <si>
    <t>Fromage blanc et confiture</t>
  </si>
  <si>
    <t>Tarte aux pommes</t>
  </si>
  <si>
    <t>Créme dessert chocolat</t>
  </si>
  <si>
    <t>Escalope de volaille</t>
  </si>
  <si>
    <t>Côte de porc cuite *</t>
  </si>
  <si>
    <t>Steack hachè cru</t>
  </si>
  <si>
    <t>Entrecôte crue</t>
  </si>
  <si>
    <t>Patisserie gourmande du jour * Choix Sagére</t>
  </si>
  <si>
    <t>*</t>
  </si>
  <si>
    <t>Entrée N°1</t>
  </si>
  <si>
    <t>Entrée N°2</t>
  </si>
  <si>
    <t>Entrée N°3</t>
  </si>
  <si>
    <t>Plat N°1</t>
  </si>
  <si>
    <t>Plat N°2</t>
  </si>
  <si>
    <t>Légume N°1</t>
  </si>
  <si>
    <t>Légume N°2</t>
  </si>
  <si>
    <t>Laitier N°3</t>
  </si>
  <si>
    <t>Dessert N°1</t>
  </si>
  <si>
    <t>Dessert N°2</t>
  </si>
  <si>
    <t>Légumes N°1</t>
  </si>
  <si>
    <t xml:space="preserve">Dernier délai </t>
  </si>
  <si>
    <t>N° REPAS</t>
  </si>
  <si>
    <t>Yaourt nature</t>
  </si>
  <si>
    <t>Yaourt sucré</t>
  </si>
  <si>
    <t>Yaourt aromatisé</t>
  </si>
  <si>
    <t>Petits suisse nature</t>
  </si>
  <si>
    <t>Petits suisse sucré</t>
  </si>
  <si>
    <t>Laitage saveur vanille</t>
  </si>
  <si>
    <t>Laitage saveur chocolat</t>
  </si>
  <si>
    <t>Petis suisse aux fruits</t>
  </si>
  <si>
    <t>Milanette</t>
  </si>
  <si>
    <t>Edam</t>
  </si>
  <si>
    <t>Saint-Moret</t>
  </si>
  <si>
    <t>Saint-Paulin</t>
  </si>
  <si>
    <t>Bleu douceur</t>
  </si>
  <si>
    <t>Camenbert</t>
  </si>
  <si>
    <t>Saint Nectaire</t>
  </si>
  <si>
    <t xml:space="preserve">Rondelé ail </t>
  </si>
  <si>
    <t>Comté</t>
  </si>
  <si>
    <t>Port-salut</t>
  </si>
  <si>
    <t>Emmental</t>
  </si>
  <si>
    <t>Carré président</t>
  </si>
  <si>
    <t>Brie</t>
  </si>
  <si>
    <t>Cantal</t>
  </si>
  <si>
    <t>Coulommier</t>
  </si>
  <si>
    <t>Mini roulè ail</t>
  </si>
  <si>
    <t>Gouda</t>
  </si>
  <si>
    <t>Buchette mi chèvre</t>
  </si>
  <si>
    <t>Tartare</t>
  </si>
  <si>
    <t>Pomme</t>
  </si>
  <si>
    <t>Poire</t>
  </si>
  <si>
    <t>Orange</t>
  </si>
  <si>
    <t>Kiwi</t>
  </si>
  <si>
    <t>Nectarine</t>
  </si>
  <si>
    <t>Banane</t>
  </si>
  <si>
    <t>Golden</t>
  </si>
  <si>
    <t>Pomme rouge</t>
  </si>
  <si>
    <t>Pêche</t>
  </si>
  <si>
    <t>Ananas Frais</t>
  </si>
  <si>
    <t>Kaki</t>
  </si>
  <si>
    <t>Fraises</t>
  </si>
  <si>
    <t>Jambon blanc *</t>
  </si>
  <si>
    <t>Tel :</t>
  </si>
  <si>
    <t>Mail :</t>
  </si>
  <si>
    <t>Cervelas *</t>
  </si>
  <si>
    <t>Saucisson à l'ail *</t>
  </si>
  <si>
    <t>Pâté de canard  *</t>
  </si>
  <si>
    <t>Rosette *</t>
  </si>
  <si>
    <t>Pâté en croute *</t>
  </si>
  <si>
    <t>Rillette *</t>
  </si>
  <si>
    <t>Andouille de Vire *</t>
  </si>
  <si>
    <t>Roulade de volaille</t>
  </si>
  <si>
    <t>Fromage de tête *</t>
  </si>
  <si>
    <t>Paté forestier *</t>
  </si>
  <si>
    <t>Salami *</t>
  </si>
  <si>
    <t>Galantine pistachèe *</t>
  </si>
  <si>
    <t>Pâté de foie *</t>
  </si>
  <si>
    <t>Pâté de lapin *</t>
  </si>
  <si>
    <t>Laitier N°2</t>
  </si>
  <si>
    <t>Salade composées</t>
  </si>
  <si>
    <t>Snaking</t>
  </si>
  <si>
    <t>Fromage  1</t>
  </si>
  <si>
    <t>Légumes N°2</t>
  </si>
  <si>
    <t>Lègumes</t>
  </si>
  <si>
    <t>impaire</t>
  </si>
  <si>
    <t>Pizza au poulet/salade verte</t>
  </si>
  <si>
    <t>Impaire</t>
  </si>
  <si>
    <t>Laitier N°1</t>
  </si>
  <si>
    <t>Chausson dinde et fromage</t>
  </si>
  <si>
    <t>Betteraves nordique</t>
  </si>
  <si>
    <t xml:space="preserve">Bouchées du fromager </t>
  </si>
  <si>
    <t xml:space="preserve">Boulgour </t>
  </si>
  <si>
    <t xml:space="preserve">Amandine </t>
  </si>
  <si>
    <t>Croisillon Dubarry</t>
  </si>
  <si>
    <t>Carottes rapées aux fruits secs</t>
  </si>
  <si>
    <t xml:space="preserve">Brandade de poisson </t>
  </si>
  <si>
    <t xml:space="preserve">Blé à l'indienne </t>
  </si>
  <si>
    <t xml:space="preserve">Carrot Cake </t>
  </si>
  <si>
    <t>Feuilleté du jardinier</t>
  </si>
  <si>
    <t>Céleri à l'indienne</t>
  </si>
  <si>
    <t xml:space="preserve">Brandade de poisson crécy </t>
  </si>
  <si>
    <t>Coudes</t>
  </si>
  <si>
    <t>Feuilleté hot-dog</t>
  </si>
  <si>
    <t>Chou blanc sce fromagère</t>
  </si>
  <si>
    <t xml:space="preserve">Carbonnade de bœuf  à la flamande </t>
  </si>
  <si>
    <t xml:space="preserve">Fondue de poirea ux </t>
  </si>
  <si>
    <t>Clafoutis</t>
  </si>
  <si>
    <t>Feuilleté de poulet à la normande</t>
  </si>
  <si>
    <t>Chou blanc sce dijonnaise</t>
  </si>
  <si>
    <r>
      <rPr>
        <sz val="10"/>
        <color rgb="FF151516"/>
        <rFont val="Dubai"/>
        <family val="2"/>
      </rPr>
      <t>Cervelas obernois</t>
    </r>
    <r>
      <rPr>
        <sz val="10"/>
        <color rgb="FF2A2F31"/>
        <rFont val="Dubai"/>
        <family val="2"/>
      </rPr>
      <t xml:space="preserve">* </t>
    </r>
  </si>
  <si>
    <t xml:space="preserve">Gratin de pomme de terre </t>
  </si>
  <si>
    <t xml:space="preserve">Eclairs </t>
  </si>
  <si>
    <t>Flan au fromage</t>
  </si>
  <si>
    <t>Julienne courgette féta</t>
  </si>
  <si>
    <t xml:space="preserve">Choucroute garnie* </t>
  </si>
  <si>
    <t xml:space="preserve">Jardinière de légumes </t>
  </si>
  <si>
    <t xml:space="preserve">Flan tradition </t>
  </si>
  <si>
    <t>Flan courgette -chèvre</t>
  </si>
  <si>
    <t>Julienne courgette au thon</t>
  </si>
  <si>
    <t xml:space="preserve">Couscous Royal </t>
  </si>
  <si>
    <t>Poêlée ardéchoise</t>
  </si>
  <si>
    <t xml:space="preserve">Gland pâtissier </t>
  </si>
  <si>
    <t>Macédoine à la russe</t>
  </si>
  <si>
    <t xml:space="preserve">Poêlée méditerranéenne </t>
  </si>
  <si>
    <t xml:space="preserve">Napolitain </t>
  </si>
  <si>
    <t>Flan du pêcheur</t>
  </si>
  <si>
    <t>Pois chiche à la marocaine</t>
  </si>
  <si>
    <t xml:space="preserve">Escalope milanaise </t>
  </si>
  <si>
    <t xml:space="preserve">Paris Brest </t>
  </si>
  <si>
    <t>Flan provençale</t>
  </si>
  <si>
    <t>Pommes de terre à l'irlandaise</t>
  </si>
  <si>
    <t xml:space="preserve">Poêlée printemps </t>
  </si>
  <si>
    <t xml:space="preserve">Pointe au caramel </t>
  </si>
  <si>
    <t>Flan brocollis-roquefort</t>
  </si>
  <si>
    <t>Salade Alaska</t>
  </si>
  <si>
    <t xml:space="preserve">Feuilleté de cabillaud au Gewurztraminer </t>
  </si>
  <si>
    <t>Pommes boulangères</t>
  </si>
  <si>
    <t xml:space="preserve">Tarte aux poires </t>
  </si>
  <si>
    <t>Salade alsacienne*</t>
  </si>
  <si>
    <t xml:space="preserve">Filet meunière </t>
  </si>
  <si>
    <t>Torsade au chocolat</t>
  </si>
  <si>
    <t>Quiche campagnarde</t>
  </si>
  <si>
    <t>Salade américaine</t>
  </si>
  <si>
    <t xml:space="preserve">Galette au sarrasin* </t>
  </si>
  <si>
    <t xml:space="preserve">Printanière de légumes </t>
  </si>
  <si>
    <t xml:space="preserve">Torsade framboise </t>
  </si>
  <si>
    <t>Quiche Ch'ti</t>
  </si>
  <si>
    <t>Salade Antillaise</t>
  </si>
  <si>
    <t xml:space="preserve">Gibelette de porc à la diable* </t>
  </si>
  <si>
    <t>Salade ariègeoise*</t>
  </si>
  <si>
    <t xml:space="preserve">Hachis Parmentier </t>
  </si>
  <si>
    <t xml:space="preserve">Purée muscade </t>
  </si>
  <si>
    <t>Pizza royale</t>
  </si>
  <si>
    <t>Salade arlequin</t>
  </si>
  <si>
    <t>Normandin de veau</t>
  </si>
  <si>
    <t>Tarte Monégasque</t>
  </si>
  <si>
    <t>Salade Asiatique</t>
  </si>
  <si>
    <t xml:space="preserve">Paëlla* </t>
  </si>
  <si>
    <t xml:space="preserve">Riz cantonais </t>
  </si>
  <si>
    <t>Tarte printanière</t>
  </si>
  <si>
    <t>Salade basque</t>
  </si>
  <si>
    <t xml:space="preserve">Pané de porc à la tomate*  </t>
  </si>
  <si>
    <t xml:space="preserve">Riz créole </t>
  </si>
  <si>
    <t>Tarte savoyarde</t>
  </si>
  <si>
    <t>Salade bressane</t>
  </si>
  <si>
    <t xml:space="preserve">Potée auvergnate*  </t>
  </si>
  <si>
    <t xml:space="preserve">Riz des îles </t>
  </si>
  <si>
    <t>Salade bretonne</t>
  </si>
  <si>
    <t xml:space="preserve">Poulet waterzoi  </t>
  </si>
  <si>
    <t xml:space="preserve">Riz pilaf </t>
  </si>
  <si>
    <t>Salade brésilienne</t>
  </si>
  <si>
    <t xml:space="preserve">Raclette </t>
  </si>
  <si>
    <t xml:space="preserve">Riz madras </t>
  </si>
  <si>
    <t>Salade bollywood</t>
  </si>
  <si>
    <t xml:space="preserve">Steak végétal épeautre et provolone  </t>
  </si>
  <si>
    <t xml:space="preserve">Riz safrané </t>
  </si>
  <si>
    <t>Salade Caesar</t>
  </si>
  <si>
    <t xml:space="preserve">Tagliatelles à la romaine </t>
  </si>
  <si>
    <t xml:space="preserve">Riz 3 saveurs </t>
  </si>
  <si>
    <t>Salade caraïbe</t>
  </si>
  <si>
    <t xml:space="preserve">Tagliatelles Carbonara* </t>
  </si>
  <si>
    <t>Salade charcutière*</t>
  </si>
  <si>
    <t xml:space="preserve">Tortillas </t>
  </si>
  <si>
    <t>Salade circus</t>
  </si>
  <si>
    <t>Tourte jurasienne*</t>
  </si>
  <si>
    <t>Salade Coleslaw</t>
  </si>
  <si>
    <t>Salade dublin</t>
  </si>
  <si>
    <t>Salade d'automne</t>
  </si>
  <si>
    <t>Salade de blè à la provençale</t>
  </si>
  <si>
    <t>Salade de boulgour à la grecque</t>
  </si>
  <si>
    <t>Salade de lentilles*</t>
  </si>
  <si>
    <t>Salade de pommes de terre moutarde*</t>
  </si>
  <si>
    <t>Salade de quinoa</t>
  </si>
  <si>
    <t>Salade de riz à la grecque</t>
  </si>
  <si>
    <t>Salade de riz créole</t>
  </si>
  <si>
    <t>Salade du chef</t>
  </si>
  <si>
    <t>Salade du dragon</t>
  </si>
  <si>
    <t>Salade du finistère</t>
  </si>
  <si>
    <t>Salade du jardinier</t>
  </si>
  <si>
    <t>Salade du midi</t>
  </si>
  <si>
    <t>Salade espagnole</t>
  </si>
  <si>
    <t>Salade exotique</t>
  </si>
  <si>
    <t>Salade fermière</t>
  </si>
  <si>
    <t>Salade flamenco*</t>
  </si>
  <si>
    <t xml:space="preserve">Salade fraicheur </t>
  </si>
  <si>
    <t>Salade grecque</t>
  </si>
  <si>
    <t>Salade havanaise</t>
  </si>
  <si>
    <t>Salade Hawaï</t>
  </si>
  <si>
    <t>Salade hollandaise</t>
  </si>
  <si>
    <t>Salade ibèrique*</t>
  </si>
  <si>
    <t>Salade jurasienn *</t>
  </si>
  <si>
    <t>Salade libonne</t>
  </si>
  <si>
    <t>Salade lyonnaise*</t>
  </si>
  <si>
    <t>Salade madrilène</t>
  </si>
  <si>
    <t>Salade maraichère</t>
  </si>
  <si>
    <t xml:space="preserve">Salade marine </t>
  </si>
  <si>
    <t>Salade Massaï</t>
  </si>
  <si>
    <t>Salade montagnarde*</t>
  </si>
  <si>
    <t>Salade mèridionale</t>
  </si>
  <si>
    <t>Salade mexicaine</t>
  </si>
  <si>
    <t>Salade nantaise</t>
  </si>
  <si>
    <t>Salade Nicoise</t>
  </si>
  <si>
    <t>Salade norvégienne</t>
  </si>
  <si>
    <t>Salade paysanne*</t>
  </si>
  <si>
    <t>Salade pièmontaise*</t>
  </si>
  <si>
    <t>Salade polaire</t>
  </si>
  <si>
    <t>Salade printanière</t>
  </si>
  <si>
    <t>Salade savoyarde</t>
  </si>
  <si>
    <t>Salade sombrero</t>
  </si>
  <si>
    <t>Salade strasbourgoise*</t>
  </si>
  <si>
    <t>Salade tahitienne</t>
  </si>
  <si>
    <t>Salade texane</t>
  </si>
  <si>
    <t>Salade transalpine</t>
  </si>
  <si>
    <t>Salade tunisienne</t>
  </si>
  <si>
    <t>Taboulè libanais</t>
  </si>
  <si>
    <t>Tartare de tomate/basilic</t>
  </si>
  <si>
    <t>Tartare courgette/surimi</t>
  </si>
  <si>
    <t xml:space="preserve">Tomate monégasque </t>
  </si>
  <si>
    <t>Entrée 13</t>
  </si>
  <si>
    <t>Entrée Variées</t>
  </si>
  <si>
    <t>Plats 23-24-25</t>
  </si>
  <si>
    <t>Poisson pané</t>
  </si>
  <si>
    <t>Croq du fromager</t>
  </si>
  <si>
    <t>Bouchèe de poisson pané</t>
  </si>
  <si>
    <t>Légumes 34-35-36</t>
  </si>
  <si>
    <t>Desserts 53</t>
  </si>
  <si>
    <t>Plat 21-22</t>
  </si>
  <si>
    <t>Entrée 14 -15-16</t>
  </si>
  <si>
    <t>Légumes 32-33</t>
  </si>
  <si>
    <t>Fruits 51</t>
  </si>
  <si>
    <t>Desserts 52</t>
  </si>
  <si>
    <t>Semoule</t>
  </si>
  <si>
    <t xml:space="preserve">Riz à l'espagnole </t>
  </si>
  <si>
    <r>
      <rPr>
        <sz val="10"/>
        <color rgb="FF161616"/>
        <rFont val="Dubai"/>
        <family val="2"/>
      </rPr>
      <t>Pommes grand</t>
    </r>
    <r>
      <rPr>
        <sz val="10"/>
        <color rgb="FF383838"/>
        <rFont val="Dubai"/>
        <family val="2"/>
      </rPr>
      <t>-</t>
    </r>
    <r>
      <rPr>
        <sz val="10"/>
        <color rgb="FF161616"/>
        <rFont val="Dubai"/>
        <family val="2"/>
      </rPr>
      <t>mère</t>
    </r>
  </si>
  <si>
    <t>Fromage                  41-42-43</t>
  </si>
  <si>
    <t xml:space="preserve">Carottes rapées </t>
  </si>
  <si>
    <t>Duo de carottes</t>
  </si>
  <si>
    <t>Compote</t>
  </si>
  <si>
    <t>Cookie choco blanc</t>
  </si>
  <si>
    <t>Créme dessert praliné</t>
  </si>
  <si>
    <t>Concombre vinaigrette</t>
  </si>
  <si>
    <t>Petits pois/carottes</t>
  </si>
  <si>
    <t>Ratatouille</t>
  </si>
  <si>
    <t>Œuf dur béarnaise</t>
  </si>
  <si>
    <t>Riz</t>
  </si>
  <si>
    <t>Bœuf braisé</t>
  </si>
  <si>
    <t>Tranchette de volaille sce poivrons</t>
  </si>
  <si>
    <t>Cassoulet Toulousain</t>
  </si>
  <si>
    <t>Crépinette grillèe</t>
  </si>
  <si>
    <t>Filet de volaille sce poivrons</t>
  </si>
  <si>
    <t xml:space="preserve">Dos de colin sce matelotte </t>
  </si>
  <si>
    <t>Haricots beurre</t>
  </si>
  <si>
    <t>Pavé de poisson à la provençale</t>
  </si>
  <si>
    <t>Jambon blanc</t>
  </si>
  <si>
    <t>Escalope bolognaise</t>
  </si>
  <si>
    <t xml:space="preserve">Salade parmentière </t>
  </si>
  <si>
    <t>Tomate balsamique</t>
  </si>
  <si>
    <t>Salade du pêcheur</t>
  </si>
  <si>
    <t>Salade Multicérèale et radis</t>
  </si>
  <si>
    <t>Beignets de camenbert/salade verte</t>
  </si>
  <si>
    <t xml:space="preserve">Croustade de volaille/salade verte </t>
  </si>
  <si>
    <t>Lasagne au saumon /salade verte</t>
  </si>
  <si>
    <t xml:space="preserve">Croque Monsieur/salade verte </t>
  </si>
  <si>
    <t>Velouté de poireaux</t>
  </si>
  <si>
    <t>Trio brocolis poulet,tomates</t>
  </si>
  <si>
    <t>Tomate au basilic</t>
  </si>
  <si>
    <t>Taboulè à la menthe</t>
  </si>
  <si>
    <t>Salade de farfalles aux dés de jambon *</t>
  </si>
  <si>
    <t>Salade de blè au maïs et mimolette</t>
  </si>
  <si>
    <t>Tranchette de volaille à la lyonnaise</t>
  </si>
  <si>
    <t>Steack végètal sarrazin,lentilles,poireaux</t>
  </si>
  <si>
    <t>Steack Hachè ( Pré cuit)</t>
  </si>
  <si>
    <t>Salade aux gésiers</t>
  </si>
  <si>
    <t>Pilons de poulet rôtis</t>
  </si>
  <si>
    <t>Semoule au curcuma</t>
  </si>
  <si>
    <t>Paupiette de veau sce chasseur</t>
  </si>
  <si>
    <t xml:space="preserve">Paupiette de lapin </t>
  </si>
  <si>
    <t>Omelette aux champignons</t>
  </si>
  <si>
    <t>Longe de porc au maroille</t>
  </si>
  <si>
    <t>Riz au petits lègumes</t>
  </si>
  <si>
    <t>Longe de porc à l'andalouse</t>
  </si>
  <si>
    <t>Lasagnes Bolognaise</t>
  </si>
  <si>
    <t>Œuf dur sce tartare</t>
  </si>
  <si>
    <t>Œuf dur sce cocktail</t>
  </si>
  <si>
    <t>Œuf dur sce Béarnaise</t>
  </si>
  <si>
    <t>Hachè de veau sce italienne</t>
  </si>
  <si>
    <t>Purée de potiron</t>
  </si>
  <si>
    <t>Momosa à la parisienne</t>
  </si>
  <si>
    <t>Pommes rondes</t>
  </si>
  <si>
    <t>Filet de poulet pané</t>
  </si>
  <si>
    <t>Pommes rissolées</t>
  </si>
  <si>
    <t>Flan épinard /chèvre</t>
  </si>
  <si>
    <t>Amandine aux framboises</t>
  </si>
  <si>
    <t>Poelée potagère</t>
  </si>
  <si>
    <t xml:space="preserve">Poêlée paysanne </t>
  </si>
  <si>
    <t>Flamiche aux poireaux*</t>
  </si>
  <si>
    <t>Poêlée champêtre</t>
  </si>
  <si>
    <t>Dos de colin Meunière</t>
  </si>
  <si>
    <t>Clafoutis pommes/canelle</t>
  </si>
  <si>
    <t>Dos de colin à l'aneth</t>
  </si>
  <si>
    <t>Petits pois à l'étuvéé</t>
  </si>
  <si>
    <t>Croustillant de poisson pané</t>
  </si>
  <si>
    <t>Endives aux noix</t>
  </si>
  <si>
    <t>Demi pomelo</t>
  </si>
  <si>
    <t xml:space="preserve">Cookie chocolat </t>
  </si>
  <si>
    <t>Lègumes pot au feu</t>
  </si>
  <si>
    <t>Crépinette aux herbes</t>
  </si>
  <si>
    <t>Créme dessert caramel</t>
  </si>
  <si>
    <t>Jeunes carottes</t>
  </si>
  <si>
    <t>Créme dessert pistache</t>
  </si>
  <si>
    <t>Concombre ciboulette</t>
  </si>
  <si>
    <t>Cordon bleu</t>
  </si>
  <si>
    <t>Haricots coco à la tomate</t>
  </si>
  <si>
    <t>Colin citronné</t>
  </si>
  <si>
    <t>Raisins</t>
  </si>
  <si>
    <t>Choux rouge aux lardons</t>
  </si>
  <si>
    <t xml:space="preserve">Frites </t>
  </si>
  <si>
    <t>Roulade aux olives *</t>
  </si>
  <si>
    <t>Grillé aux abricots</t>
  </si>
  <si>
    <t>Liégeois Chocolat</t>
  </si>
  <si>
    <t>Liégeois Vanille /caramel</t>
  </si>
  <si>
    <t>Choux fleur au fines herbes</t>
  </si>
  <si>
    <t>Boulette de veau sce provençale</t>
  </si>
  <si>
    <t>Boudin noir*</t>
  </si>
  <si>
    <t>Céleri rémoulade</t>
  </si>
  <si>
    <t>Tarte au citron</t>
  </si>
  <si>
    <t>Carottes rondelles</t>
  </si>
  <si>
    <t>Bœuf braisé Mironton</t>
  </si>
  <si>
    <t xml:space="preserve">Carottes rapées vinaigrette </t>
  </si>
  <si>
    <t>Bœuf braisé au caramel</t>
  </si>
  <si>
    <t>Paté de campagne*</t>
  </si>
  <si>
    <t>Tarte noix de coco</t>
  </si>
  <si>
    <t>Clémentines</t>
  </si>
  <si>
    <t>Blè aux petits lègumes</t>
  </si>
  <si>
    <t>Blanquette de poulet à la Basquaise</t>
  </si>
  <si>
    <t>Betteraves vinaigrette</t>
  </si>
  <si>
    <t>Batonnets de carottes</t>
  </si>
  <si>
    <t>Aiguillette de poulet panées</t>
  </si>
  <si>
    <t>Aiguillettes de poulet sce mexicaine</t>
  </si>
  <si>
    <t>Aiguillettes de poulets aux épices</t>
  </si>
  <si>
    <t>Beignet au chocolat</t>
  </si>
  <si>
    <t>Aiguillettes de volaille sce poulette</t>
  </si>
  <si>
    <t>Beignet aux pommes</t>
  </si>
  <si>
    <t>Andouillette sce moutarde*</t>
  </si>
  <si>
    <t>Brassé a la pulpe</t>
  </si>
  <si>
    <t>Blanquette de poulet sce camenbert</t>
  </si>
  <si>
    <t xml:space="preserve">Riz </t>
  </si>
  <si>
    <t>Chou blanc  a l'emmental</t>
  </si>
  <si>
    <t>Clafoutis pommes/figues</t>
  </si>
  <si>
    <t>Boulette de porc à la tomate*</t>
  </si>
  <si>
    <t>Saucisson sec *</t>
  </si>
  <si>
    <t>Créme dessert vanille</t>
  </si>
  <si>
    <t>Duo d'agrume à la canelle</t>
  </si>
  <si>
    <t>Crêpes jambon fromage</t>
  </si>
  <si>
    <t>Gateau Basque</t>
  </si>
  <si>
    <t>Côte de porc sce Picarde</t>
  </si>
  <si>
    <t>Endives vinaigrette</t>
  </si>
  <si>
    <t>Mousse au chocolat</t>
  </si>
  <si>
    <t>Flageolets à l'échalote</t>
  </si>
  <si>
    <t>Cuisse de poulet au citron</t>
  </si>
  <si>
    <t>Poelée primeur</t>
  </si>
  <si>
    <t>Dos de colin aux crevettes</t>
  </si>
  <si>
    <t>Semoule au lait</t>
  </si>
  <si>
    <t>Dos de colin pané</t>
  </si>
  <si>
    <t xml:space="preserve">Tarte Normande </t>
  </si>
  <si>
    <t>Escalope de volaille à l'indienne</t>
  </si>
  <si>
    <t xml:space="preserve">Yaourt aux fruits </t>
  </si>
  <si>
    <t>Lentilles a l'échalotes</t>
  </si>
  <si>
    <t xml:space="preserve">Purée DuBarry </t>
  </si>
  <si>
    <t>Estouffade de bœuf aux champignons</t>
  </si>
  <si>
    <t>Quartier de pommes vapeur</t>
  </si>
  <si>
    <t>Estouffade de porc au lait*</t>
  </si>
  <si>
    <t>Filet de poulet à l'ancienne</t>
  </si>
  <si>
    <t>Filet de volaille grillèe</t>
  </si>
  <si>
    <t>Frilet de poulet sce caramel</t>
  </si>
  <si>
    <t xml:space="preserve">Salade verte </t>
  </si>
  <si>
    <t>Quiche Forestière *</t>
  </si>
  <si>
    <t xml:space="preserve">Lasagne au saumon </t>
  </si>
  <si>
    <t>Lasagne de lègumes</t>
  </si>
  <si>
    <t>Omelette fraiche</t>
  </si>
  <si>
    <t>Roti de dinde  aux épices</t>
  </si>
  <si>
    <t>Roti de dinde sce poulette</t>
  </si>
  <si>
    <t>Roti de porc* sce chorizo</t>
  </si>
  <si>
    <t>Salade de haricots rouges et maîs</t>
  </si>
  <si>
    <t>Salade de pâtes aux pois chiches</t>
  </si>
  <si>
    <t>Saumonette sce armoricaine</t>
  </si>
  <si>
    <t>Salade de quinoa, petits ,pois et feta</t>
  </si>
  <si>
    <t>Sauté de porc*sce lyonnaise</t>
  </si>
  <si>
    <t xml:space="preserve">Sauté de volaille à la mexicaine </t>
  </si>
  <si>
    <t>Steack  pré cuit</t>
  </si>
  <si>
    <t>Salade de soja aux crevettes</t>
  </si>
  <si>
    <t>Steack végètal blè,fromage,épinards</t>
  </si>
  <si>
    <t>Tartiflette</t>
  </si>
  <si>
    <t>Tête de veau sce gribiche</t>
  </si>
  <si>
    <t>Tranchette de poulet à l'ananas</t>
  </si>
  <si>
    <t>Tranchette de volaille sce basquaise</t>
  </si>
  <si>
    <t>Trio de courgettes,blè,noisettes</t>
  </si>
  <si>
    <t>Velouté de lègumes</t>
  </si>
  <si>
    <t>Velouté de potiron</t>
  </si>
  <si>
    <t>Quiche  Normande *</t>
  </si>
  <si>
    <t>Brocolis</t>
  </si>
  <si>
    <t>Snaking  31/08/20 au 02/05/21</t>
  </si>
  <si>
    <t>1ERE</t>
  </si>
  <si>
    <t xml:space="preserve">COMMANDE </t>
  </si>
  <si>
    <t>Poireaux vinaigrette</t>
  </si>
  <si>
    <t>Sauté de bœuf  à l'ancienne</t>
  </si>
  <si>
    <t>Filet de poulet au curry</t>
  </si>
  <si>
    <t>Kefta de volaille orientale</t>
  </si>
  <si>
    <t>Roti de porc* sce lyonnaise</t>
  </si>
  <si>
    <t>Croustillant de poulet pané</t>
  </si>
  <si>
    <t>Saucisse de Toulouse*</t>
  </si>
  <si>
    <t>Saucisse fumée*</t>
  </si>
  <si>
    <t>Sauté de porc a la romaine*</t>
  </si>
  <si>
    <t>Pommes  sautées</t>
  </si>
  <si>
    <t>Chou praliné</t>
  </si>
  <si>
    <t>Coleslaw aux cranberries</t>
  </si>
  <si>
    <t>Concombre à la menthe</t>
  </si>
  <si>
    <t>Concombre Tzazki</t>
  </si>
  <si>
    <t>Julienne de lègumes</t>
  </si>
  <si>
    <t>1ere COMMANDE</t>
  </si>
  <si>
    <t>Sauté de bœuf Strogonoff</t>
  </si>
  <si>
    <t>Choux fleur  béchamel</t>
  </si>
  <si>
    <t xml:space="preserve">Velouté de carottes </t>
  </si>
  <si>
    <t>Salade de riz à la niçoise</t>
  </si>
  <si>
    <t>Emincé de poulet sce romaine</t>
  </si>
  <si>
    <t>Dos de colin sce corail</t>
  </si>
  <si>
    <t>Longe de porc sce chorizo *</t>
  </si>
  <si>
    <t xml:space="preserve">Choux de Bruxelles </t>
  </si>
  <si>
    <t>Salade Tika</t>
  </si>
  <si>
    <t>Dos de colin au cépices</t>
  </si>
  <si>
    <t>Sauté de bœuf aux fruits rouges</t>
  </si>
  <si>
    <t>Chili con carnes</t>
  </si>
  <si>
    <t>Bouchée au camenbert</t>
  </si>
  <si>
    <t>Pavé de poisson mariné huile olive</t>
  </si>
  <si>
    <t>Pomme à l'anglaise</t>
  </si>
  <si>
    <t>Riz à la mexicaine</t>
  </si>
  <si>
    <t>Mousse au café</t>
  </si>
  <si>
    <t>Beignet du carnaval</t>
  </si>
  <si>
    <t>Chou pistache</t>
  </si>
  <si>
    <t>Sphagettis bolognaise</t>
  </si>
  <si>
    <t>Escalope de volaille  au miel</t>
  </si>
  <si>
    <t>Salade composées  Mars21</t>
  </si>
  <si>
    <t>Choux rouge aux noix</t>
  </si>
  <si>
    <t>Betteraves ciboulette</t>
  </si>
  <si>
    <t xml:space="preserve">Radis </t>
  </si>
  <si>
    <t>Tomate mozzarella</t>
  </si>
  <si>
    <t>Concombre  à l'aneth</t>
  </si>
  <si>
    <t>Flan poulet -tomate</t>
  </si>
  <si>
    <t>Concombre à la crème</t>
  </si>
  <si>
    <t>Tomate féta-menthe</t>
  </si>
  <si>
    <t>Salade Amèricaine</t>
  </si>
  <si>
    <t xml:space="preserve">Salade de blè à la provençale </t>
  </si>
  <si>
    <t>Bœuf braisé aux oignons</t>
  </si>
  <si>
    <t>Boulettes de porc aux épices*</t>
  </si>
  <si>
    <t>Aiguilette de volaille sce poulette</t>
  </si>
  <si>
    <t>Médaillons de volaille sce charcutière</t>
  </si>
  <si>
    <t>Crépinette  grillée *</t>
  </si>
  <si>
    <t>Omelette au fromage</t>
  </si>
  <si>
    <t>Filet de colin doré au beurre</t>
  </si>
  <si>
    <t>Estouffade de porc aux herbes *</t>
  </si>
  <si>
    <t>Sauté de porc au maroille*</t>
  </si>
  <si>
    <t>Roti de dinde sce colombo</t>
  </si>
  <si>
    <t>Boulette de bœuf sce italienne</t>
  </si>
  <si>
    <t>Filet de poulet grillè</t>
  </si>
  <si>
    <t>Saumonette sce crevettes</t>
  </si>
  <si>
    <t>Roti de veau sce marengo</t>
  </si>
  <si>
    <t>Bœuf braisé à l'ancienne</t>
  </si>
  <si>
    <t>Dos de colin au curry</t>
  </si>
  <si>
    <t>Aiguilette de poulet sce charcutière</t>
  </si>
  <si>
    <t>Roti de dinde sce romaine *</t>
  </si>
  <si>
    <t>Côte de porc sce chorizo *</t>
  </si>
  <si>
    <t>Dos de colin meunière</t>
  </si>
  <si>
    <t>Sauté de porc sce provençale *</t>
  </si>
  <si>
    <t>Boulgour à la provençale</t>
  </si>
  <si>
    <t>Poélee paysanne</t>
  </si>
  <si>
    <t>Pommes noisettes</t>
  </si>
  <si>
    <t>Boulgour</t>
  </si>
  <si>
    <t>Pôelée potagère</t>
  </si>
  <si>
    <t>Blè à la tomate</t>
  </si>
  <si>
    <t>Jeunes carottes sautées</t>
  </si>
  <si>
    <t>Pôelée primeur</t>
  </si>
  <si>
    <t>Tomme blanche</t>
  </si>
  <si>
    <t>Tomme noire</t>
  </si>
  <si>
    <t>Tartare nature</t>
  </si>
  <si>
    <t>Pomme bicolore</t>
  </si>
  <si>
    <t xml:space="preserve">Pomme golden </t>
  </si>
  <si>
    <t>Donuts</t>
  </si>
  <si>
    <t xml:space="preserve">Fromage blanc aux fruits </t>
  </si>
  <si>
    <t>Salade paysanne *</t>
  </si>
  <si>
    <t>Salade parisienne *</t>
  </si>
  <si>
    <t>Salade de lentilles *</t>
  </si>
  <si>
    <t>Salade caesar</t>
  </si>
  <si>
    <t xml:space="preserve">Mercredi 17 Février </t>
  </si>
  <si>
    <t>Quiche Alsacienne*</t>
  </si>
  <si>
    <t>Tomate à l'emmental</t>
  </si>
  <si>
    <t>Tarte pommes/rhubarbe</t>
  </si>
  <si>
    <t>Entrée  11 -12</t>
  </si>
  <si>
    <t xml:space="preserve">DUPONT </t>
  </si>
  <si>
    <t>Q</t>
  </si>
  <si>
    <t>LETTRES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</si>
  <si>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</si>
  <si>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</si>
  <si>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</si>
  <si>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</si>
  <si>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</si>
  <si>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</si>
  <si>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</si>
  <si>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</si>
  <si>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</si>
  <si>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</si>
  <si>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</si>
  <si>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</si>
  <si>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</si>
  <si>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</si>
  <si>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</si>
  <si>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R</t>
  </si>
  <si>
    <t>S</t>
  </si>
  <si>
    <t>T</t>
  </si>
  <si>
    <t>U</t>
  </si>
  <si>
    <t>V</t>
  </si>
  <si>
    <t>W</t>
  </si>
  <si>
    <t>X</t>
  </si>
  <si>
    <t>Y</t>
  </si>
  <si>
    <t>Z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</si>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</sst>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;;&quot;&quot;"/>
    <numFmt numFmtId="165" formatCode="&quot;Semaine du &quot;dddd\ dd\ mmmm\ yyyy"/>
    <numFmt numFmtId="166" formatCode="[$-F800]dddd\,\ mmmm\ dd\,\ yyyy"/>
    <numFmt numFmtId="167" formatCode="dddd\ dd\ mmm"/>
    <numFmt numFmtId="168" formatCode="[$-40C]d\-mmm;@"/>
    <numFmt numFmtId="169" formatCode="ddd\ dd\ mmm"/>
  </numFmts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0"/>
      <name val="Cambria"/>
      <family val="1"/>
      <scheme val="major"/>
    </font>
    <font>
      <b/>
      <sz val="10"/>
      <name val="Cambria"/>
      <family val="1"/>
      <scheme val="major"/>
    </font>
    <font>
      <u/>
      <sz val="10"/>
      <color theme="10"/>
      <name val="Arial"/>
      <family val="2"/>
    </font>
    <font>
      <sz val="10"/>
      <name val="Trebuchet MS"/>
      <family val="2"/>
    </font>
    <font>
      <b/>
      <sz val="14"/>
      <name val="Trebuchet MS"/>
      <family val="2"/>
    </font>
    <font>
      <b/>
      <sz val="14"/>
      <name val="Dubai"/>
      <family val="2"/>
    </font>
    <font>
      <b/>
      <sz val="10"/>
      <name val="Dubai"/>
      <family val="2"/>
    </font>
    <font>
      <sz val="10"/>
      <name val="Dubai"/>
      <family val="2"/>
    </font>
    <font>
      <sz val="9"/>
      <name val="Dubai"/>
      <family val="2"/>
    </font>
    <font>
      <sz val="14"/>
      <name val="Dubai"/>
      <family val="2"/>
    </font>
    <font>
      <b/>
      <sz val="11"/>
      <name val="Dubai"/>
      <family val="2"/>
    </font>
    <font>
      <b/>
      <sz val="12"/>
      <name val="Dubai"/>
      <family val="2"/>
    </font>
    <font>
      <u/>
      <sz val="10"/>
      <name val="Dubai"/>
      <family val="2"/>
    </font>
    <font>
      <sz val="11"/>
      <name val="Dubai"/>
      <family val="2"/>
    </font>
    <font>
      <sz val="12"/>
      <name val="Dubai"/>
      <family val="2"/>
    </font>
    <font>
      <b/>
      <sz val="11"/>
      <color theme="1"/>
      <name val="Dubai"/>
      <family val="2"/>
    </font>
    <font>
      <sz val="10"/>
      <color theme="1"/>
      <name val="Dubai"/>
      <family val="2"/>
    </font>
    <font>
      <sz val="10"/>
      <color rgb="FF151516"/>
      <name val="Dubai"/>
      <family val="2"/>
    </font>
    <font>
      <sz val="9"/>
      <color rgb="FF161616"/>
      <name val="Dubai"/>
      <family val="2"/>
    </font>
    <font>
      <sz val="10"/>
      <color rgb="FF161618"/>
      <name val="Dubai"/>
      <family val="2"/>
    </font>
    <font>
      <sz val="10"/>
      <color rgb="FF2A2F31"/>
      <name val="Dubai"/>
      <family val="2"/>
    </font>
    <font>
      <sz val="9"/>
      <color rgb="FF161618"/>
      <name val="Dubai"/>
      <family val="2"/>
    </font>
    <font>
      <sz val="10"/>
      <color rgb="FF161616"/>
      <name val="Dubai"/>
      <family val="2"/>
    </font>
    <font>
      <sz val="10"/>
      <color rgb="FF383838"/>
      <name val="Dubai"/>
      <family val="2"/>
    </font>
    <font>
      <sz val="10"/>
      <color theme="1"/>
      <name val="Calibri"/>
      <family val="2"/>
      <scheme val="minor"/>
    </font>
    <font>
      <b/>
      <sz val="16"/>
      <name val="Dubai"/>
      <family val="2"/>
    </font>
    <font>
      <sz val="11"/>
      <name val="Candara"/>
      <family val="2"/>
    </font>
    <font>
      <b/>
      <sz val="13"/>
      <name val="Candara"/>
      <family val="2"/>
    </font>
    <font>
      <sz val="13"/>
      <name val="Candara"/>
      <family val="2"/>
    </font>
    <font>
      <b/>
      <sz val="13"/>
      <color rgb="FFFF0000"/>
      <name val="Candara"/>
      <family val="2"/>
    </font>
    <font>
      <b/>
      <sz val="13"/>
      <color rgb="FF00B050"/>
      <name val="Candara"/>
      <family val="2"/>
    </font>
    <font>
      <b/>
      <sz val="13"/>
      <color indexed="22"/>
      <name val="Candara"/>
      <family val="2"/>
    </font>
    <font>
      <sz val="13"/>
      <color indexed="8"/>
      <name val="Candara"/>
      <family val="2"/>
    </font>
    <font>
      <sz val="13"/>
      <color rgb="FFFF0000"/>
      <name val="Candara"/>
      <family val="2"/>
    </font>
    <font>
      <b/>
      <sz val="15"/>
      <name val="Candara"/>
      <family val="2"/>
    </font>
    <font>
      <sz val="15"/>
      <name val="Candara"/>
      <family val="2"/>
    </font>
    <font>
      <sz val="10"/>
      <name val="Candara"/>
      <family val="2"/>
    </font>
    <font>
      <sz val="10"/>
      <color rgb="FFFF0000"/>
      <name val="Candara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4" fillId="0" borderId="0" applyNumberFormat="0" applyFill="0" applyBorder="0" applyAlignment="0" applyProtection="0"/>
    <xf numFmtId="0" fontId="5" fillId="0" borderId="0"/>
    <xf numFmtId="0" fontId="4" fillId="0" borderId="0"/>
    <xf numFmtId="0" fontId="6" fillId="0" borderId="0"/>
    <xf numFmtId="0" fontId="3" fillId="0" borderId="0"/>
    <xf numFmtId="0" fontId="2" fillId="0" borderId="0"/>
  </cellStyleXfs>
  <cellXfs count="414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Border="1"/>
    <xf numFmtId="0" fontId="8" fillId="0" borderId="0" xfId="0" applyFont="1"/>
    <xf numFmtId="0" fontId="7" fillId="0" borderId="0" xfId="0" applyFont="1"/>
    <xf numFmtId="0" fontId="6" fillId="0" borderId="0" xfId="0" applyFont="1"/>
    <xf numFmtId="0" fontId="0" fillId="0" borderId="0" xfId="0" applyFill="1"/>
    <xf numFmtId="165" fontId="9" fillId="0" borderId="0" xfId="0" applyNumberFormat="1" applyFont="1" applyBorder="1" applyAlignment="1"/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4" borderId="0" xfId="0" applyFill="1"/>
    <xf numFmtId="0" fontId="11" fillId="0" borderId="0" xfId="0" applyFont="1"/>
    <xf numFmtId="0" fontId="11" fillId="2" borderId="0" xfId="0" applyFont="1" applyFill="1" applyAlignment="1">
      <alignment vertical="center"/>
    </xf>
    <xf numFmtId="0" fontId="12" fillId="0" borderId="0" xfId="0" applyFont="1" applyBorder="1"/>
    <xf numFmtId="0" fontId="12" fillId="0" borderId="0" xfId="0" applyFont="1"/>
    <xf numFmtId="0" fontId="13" fillId="0" borderId="0" xfId="0" applyFont="1" applyBorder="1"/>
    <xf numFmtId="0" fontId="12" fillId="4" borderId="0" xfId="0" applyFont="1" applyFill="1" applyBorder="1"/>
    <xf numFmtId="0" fontId="12" fillId="4" borderId="0" xfId="0" applyFont="1" applyFill="1" applyBorder="1" applyAlignment="1">
      <alignment vertical="center" wrapText="1"/>
    </xf>
    <xf numFmtId="0" fontId="0" fillId="0" borderId="0" xfId="0" applyFont="1"/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/>
    <xf numFmtId="165" fontId="16" fillId="0" borderId="0" xfId="0" applyNumberFormat="1" applyFont="1" applyBorder="1" applyAlignment="1"/>
    <xf numFmtId="0" fontId="15" fillId="2" borderId="0" xfId="0" applyFont="1" applyFill="1" applyAlignment="1">
      <alignment vertical="center"/>
    </xf>
    <xf numFmtId="0" fontId="19" fillId="4" borderId="48" xfId="0" applyFont="1" applyFill="1" applyBorder="1" applyAlignment="1">
      <alignment horizontal="left" vertical="center"/>
    </xf>
    <xf numFmtId="0" fontId="19" fillId="4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right"/>
    </xf>
    <xf numFmtId="0" fontId="19" fillId="0" borderId="0" xfId="0" applyFont="1"/>
    <xf numFmtId="0" fontId="19" fillId="4" borderId="1" xfId="0" applyFont="1" applyFill="1" applyBorder="1" applyAlignment="1">
      <alignment horizontal="center"/>
    </xf>
    <xf numFmtId="0" fontId="19" fillId="4" borderId="1" xfId="0" applyFont="1" applyFill="1" applyBorder="1"/>
    <xf numFmtId="0" fontId="19" fillId="4" borderId="12" xfId="0" applyFont="1" applyFill="1" applyBorder="1"/>
    <xf numFmtId="0" fontId="19" fillId="4" borderId="39" xfId="0" applyFont="1" applyFill="1" applyBorder="1"/>
    <xf numFmtId="0" fontId="19" fillId="4" borderId="40" xfId="0" applyFont="1" applyFill="1" applyBorder="1"/>
    <xf numFmtId="0" fontId="18" fillId="0" borderId="0" xfId="0" applyFont="1"/>
    <xf numFmtId="0" fontId="21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165" fontId="17" fillId="0" borderId="0" xfId="0" applyNumberFormat="1" applyFont="1" applyBorder="1" applyAlignment="1">
      <alignment horizontal="center" vertical="center"/>
    </xf>
    <xf numFmtId="165" fontId="17" fillId="0" borderId="0" xfId="0" applyNumberFormat="1" applyFont="1" applyBorder="1" applyAlignment="1"/>
    <xf numFmtId="0" fontId="18" fillId="0" borderId="0" xfId="0" applyFont="1" applyBorder="1"/>
    <xf numFmtId="0" fontId="19" fillId="0" borderId="0" xfId="0" applyFont="1" applyBorder="1"/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centerContinuous" vertical="justify" wrapText="1"/>
    </xf>
    <xf numFmtId="0" fontId="18" fillId="0" borderId="0" xfId="0" applyFont="1" applyBorder="1" applyAlignment="1">
      <alignment horizontal="centerContinuous" vertical="justify"/>
    </xf>
    <xf numFmtId="0" fontId="19" fillId="0" borderId="0" xfId="0" applyFont="1" applyBorder="1" applyAlignment="1">
      <alignment horizontal="centerContinuous" vertical="justify"/>
    </xf>
    <xf numFmtId="0" fontId="23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26" fillId="0" borderId="15" xfId="0" applyFont="1" applyBorder="1" applyAlignment="1">
      <alignment vertical="center"/>
    </xf>
    <xf numFmtId="0" fontId="23" fillId="4" borderId="7" xfId="0" applyFont="1" applyFill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18" xfId="0" applyFont="1" applyBorder="1" applyAlignment="1">
      <alignment vertical="center"/>
    </xf>
    <xf numFmtId="0" fontId="23" fillId="4" borderId="19" xfId="0" applyFont="1" applyFill="1" applyBorder="1" applyAlignment="1">
      <alignment horizontal="center" vertical="center"/>
    </xf>
    <xf numFmtId="0" fontId="26" fillId="4" borderId="0" xfId="0" applyFont="1" applyFill="1" applyBorder="1" applyAlignment="1">
      <alignment horizontal="center" vertical="center"/>
    </xf>
    <xf numFmtId="0" fontId="26" fillId="4" borderId="20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vertical="center"/>
    </xf>
    <xf numFmtId="0" fontId="23" fillId="4" borderId="41" xfId="0" applyFont="1" applyFill="1" applyBorder="1" applyAlignment="1">
      <alignment horizontal="center" vertical="center"/>
    </xf>
    <xf numFmtId="0" fontId="26" fillId="4" borderId="23" xfId="0" applyFont="1" applyFill="1" applyBorder="1" applyAlignment="1">
      <alignment horizontal="left" vertical="center" wrapText="1"/>
    </xf>
    <xf numFmtId="0" fontId="23" fillId="4" borderId="21" xfId="0" applyFont="1" applyFill="1" applyBorder="1" applyAlignment="1">
      <alignment horizontal="center" vertical="center"/>
    </xf>
    <xf numFmtId="0" fontId="26" fillId="4" borderId="24" xfId="0" applyFont="1" applyFill="1" applyBorder="1" applyAlignment="1">
      <alignment horizontal="left" vertical="center" wrapText="1"/>
    </xf>
    <xf numFmtId="0" fontId="26" fillId="0" borderId="21" xfId="0" applyFont="1" applyBorder="1" applyAlignment="1">
      <alignment horizontal="center" vertical="center"/>
    </xf>
    <xf numFmtId="0" fontId="26" fillId="0" borderId="23" xfId="0" applyFont="1" applyBorder="1" applyAlignment="1">
      <alignment horizontal="left" vertical="center" wrapText="1"/>
    </xf>
    <xf numFmtId="0" fontId="26" fillId="0" borderId="24" xfId="0" applyFont="1" applyBorder="1" applyAlignment="1">
      <alignment horizontal="left" vertical="center" wrapText="1"/>
    </xf>
    <xf numFmtId="0" fontId="26" fillId="0" borderId="10" xfId="0" applyFont="1" applyBorder="1" applyAlignment="1">
      <alignment vertical="center"/>
    </xf>
    <xf numFmtId="0" fontId="23" fillId="4" borderId="38" xfId="0" applyFont="1" applyFill="1" applyBorder="1" applyAlignment="1">
      <alignment horizontal="center" vertical="center"/>
    </xf>
    <xf numFmtId="0" fontId="26" fillId="4" borderId="22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center" vertical="center"/>
    </xf>
    <xf numFmtId="0" fontId="26" fillId="4" borderId="25" xfId="0" applyFont="1" applyFill="1" applyBorder="1" applyAlignment="1">
      <alignment horizontal="left" vertical="center" wrapText="1"/>
    </xf>
    <xf numFmtId="0" fontId="26" fillId="0" borderId="10" xfId="0" applyFont="1" applyBorder="1" applyAlignment="1">
      <alignment horizontal="center" vertical="center"/>
    </xf>
    <xf numFmtId="0" fontId="26" fillId="0" borderId="22" xfId="0" applyFont="1" applyBorder="1" applyAlignment="1">
      <alignment horizontal="left" vertical="center" wrapText="1"/>
    </xf>
    <xf numFmtId="0" fontId="26" fillId="0" borderId="25" xfId="0" applyFont="1" applyBorder="1" applyAlignment="1">
      <alignment horizontal="left" vertical="center" wrapText="1"/>
    </xf>
    <xf numFmtId="0" fontId="23" fillId="4" borderId="42" xfId="0" applyFont="1" applyFill="1" applyBorder="1" applyAlignment="1">
      <alignment horizontal="center" vertical="center"/>
    </xf>
    <xf numFmtId="0" fontId="26" fillId="4" borderId="27" xfId="0" applyFont="1" applyFill="1" applyBorder="1" applyAlignment="1">
      <alignment horizontal="left" vertical="center" wrapText="1"/>
    </xf>
    <xf numFmtId="0" fontId="23" fillId="4" borderId="26" xfId="0" applyFont="1" applyFill="1" applyBorder="1" applyAlignment="1">
      <alignment horizontal="center" vertical="center"/>
    </xf>
    <xf numFmtId="0" fontId="26" fillId="4" borderId="29" xfId="0" applyFont="1" applyFill="1" applyBorder="1" applyAlignment="1">
      <alignment horizontal="left" vertical="center" wrapText="1"/>
    </xf>
    <xf numFmtId="0" fontId="26" fillId="0" borderId="26" xfId="0" applyFont="1" applyBorder="1" applyAlignment="1">
      <alignment horizontal="center" vertical="center"/>
    </xf>
    <xf numFmtId="0" fontId="26" fillId="0" borderId="27" xfId="0" applyFont="1" applyBorder="1" applyAlignment="1">
      <alignment horizontal="left" vertical="center" wrapText="1"/>
    </xf>
    <xf numFmtId="0" fontId="26" fillId="0" borderId="29" xfId="0" applyFont="1" applyBorder="1" applyAlignment="1">
      <alignment horizontal="left" vertical="center" wrapText="1"/>
    </xf>
    <xf numFmtId="0" fontId="26" fillId="0" borderId="8" xfId="0" applyFont="1" applyBorder="1" applyAlignment="1">
      <alignment vertical="center"/>
    </xf>
    <xf numFmtId="0" fontId="23" fillId="4" borderId="43" xfId="0" applyFont="1" applyFill="1" applyBorder="1" applyAlignment="1">
      <alignment horizontal="center" vertical="center"/>
    </xf>
    <xf numFmtId="0" fontId="26" fillId="4" borderId="44" xfId="0" applyFont="1" applyFill="1" applyBorder="1" applyAlignment="1">
      <alignment horizontal="left" vertical="center" wrapText="1"/>
    </xf>
    <xf numFmtId="0" fontId="23" fillId="4" borderId="8" xfId="0" applyFont="1" applyFill="1" applyBorder="1" applyAlignment="1">
      <alignment horizontal="center" vertical="center"/>
    </xf>
    <xf numFmtId="0" fontId="26" fillId="4" borderId="43" xfId="0" applyFont="1" applyFill="1" applyBorder="1" applyAlignment="1">
      <alignment horizontal="left" vertical="center" wrapText="1"/>
    </xf>
    <xf numFmtId="0" fontId="26" fillId="0" borderId="8" xfId="0" applyFont="1" applyBorder="1" applyAlignment="1">
      <alignment horizontal="center" vertical="center"/>
    </xf>
    <xf numFmtId="0" fontId="26" fillId="0" borderId="44" xfId="0" applyFont="1" applyBorder="1" applyAlignment="1">
      <alignment horizontal="left" vertical="center" wrapText="1"/>
    </xf>
    <xf numFmtId="0" fontId="26" fillId="0" borderId="43" xfId="0" applyFont="1" applyBorder="1" applyAlignment="1">
      <alignment horizontal="left" vertical="center" wrapText="1"/>
    </xf>
    <xf numFmtId="0" fontId="23" fillId="4" borderId="25" xfId="0" applyFont="1" applyFill="1" applyBorder="1" applyAlignment="1">
      <alignment horizontal="center" vertical="center"/>
    </xf>
    <xf numFmtId="0" fontId="23" fillId="4" borderId="3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left" vertical="center" wrapText="1"/>
    </xf>
    <xf numFmtId="0" fontId="23" fillId="4" borderId="28" xfId="0" applyFont="1" applyFill="1" applyBorder="1" applyAlignment="1">
      <alignment horizontal="center" vertical="center"/>
    </xf>
    <xf numFmtId="0" fontId="26" fillId="4" borderId="3" xfId="0" applyFont="1" applyFill="1" applyBorder="1" applyAlignment="1">
      <alignment horizontal="left" vertical="center" wrapText="1"/>
    </xf>
    <xf numFmtId="0" fontId="26" fillId="0" borderId="28" xfId="0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left" vertical="center" wrapText="1"/>
    </xf>
    <xf numFmtId="0" fontId="23" fillId="4" borderId="17" xfId="0" applyFont="1" applyFill="1" applyBorder="1" applyAlignment="1">
      <alignment horizontal="center" vertical="center"/>
    </xf>
    <xf numFmtId="0" fontId="26" fillId="4" borderId="16" xfId="0" applyFont="1" applyFill="1" applyBorder="1" applyAlignment="1">
      <alignment horizontal="left" vertical="center" wrapText="1"/>
    </xf>
    <xf numFmtId="0" fontId="26" fillId="4" borderId="17" xfId="0" applyFont="1" applyFill="1" applyBorder="1" applyAlignment="1">
      <alignment horizontal="left" vertical="center" wrapText="1"/>
    </xf>
    <xf numFmtId="0" fontId="26" fillId="0" borderId="16" xfId="0" applyFont="1" applyBorder="1" applyAlignment="1">
      <alignment horizontal="left" vertical="center" wrapText="1"/>
    </xf>
    <xf numFmtId="0" fontId="26" fillId="0" borderId="17" xfId="0" applyFont="1" applyBorder="1" applyAlignment="1">
      <alignment horizontal="left" vertical="center" wrapText="1"/>
    </xf>
    <xf numFmtId="0" fontId="23" fillId="4" borderId="24" xfId="0" applyFont="1" applyFill="1" applyBorder="1" applyAlignment="1">
      <alignment horizontal="center" vertical="center"/>
    </xf>
    <xf numFmtId="0" fontId="26" fillId="0" borderId="19" xfId="0" applyFont="1" applyBorder="1" applyAlignment="1">
      <alignment vertical="center" textRotation="60"/>
    </xf>
    <xf numFmtId="0" fontId="26" fillId="0" borderId="49" xfId="0" applyFont="1" applyBorder="1" applyAlignment="1">
      <alignment vertical="center" textRotation="60"/>
    </xf>
    <xf numFmtId="0" fontId="23" fillId="4" borderId="29" xfId="0" applyFont="1" applyFill="1" applyBorder="1" applyAlignment="1">
      <alignment horizontal="center" vertical="center"/>
    </xf>
    <xf numFmtId="0" fontId="26" fillId="0" borderId="21" xfId="0" applyFont="1" applyBorder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26" xfId="0" applyFont="1" applyBorder="1" applyAlignment="1">
      <alignment vertical="center" wrapText="1"/>
    </xf>
    <xf numFmtId="0" fontId="26" fillId="4" borderId="21" xfId="0" applyFont="1" applyFill="1" applyBorder="1" applyAlignment="1">
      <alignment horizontal="left" vertical="center" wrapText="1"/>
    </xf>
    <xf numFmtId="0" fontId="26" fillId="4" borderId="10" xfId="0" applyFont="1" applyFill="1" applyBorder="1" applyAlignment="1">
      <alignment horizontal="left" vertical="center" wrapText="1"/>
    </xf>
    <xf numFmtId="0" fontId="26" fillId="0" borderId="26" xfId="0" applyFont="1" applyBorder="1" applyAlignment="1">
      <alignment vertical="center"/>
    </xf>
    <xf numFmtId="0" fontId="26" fillId="4" borderId="26" xfId="0" applyFont="1" applyFill="1" applyBorder="1" applyAlignment="1">
      <alignment horizontal="left" vertical="center" wrapText="1"/>
    </xf>
    <xf numFmtId="0" fontId="26" fillId="0" borderId="45" xfId="0" applyFont="1" applyBorder="1" applyAlignment="1">
      <alignment horizontal="center" vertical="center"/>
    </xf>
    <xf numFmtId="0" fontId="23" fillId="4" borderId="49" xfId="0" applyFont="1" applyFill="1" applyBorder="1" applyAlignment="1">
      <alignment horizontal="center" vertical="center"/>
    </xf>
    <xf numFmtId="0" fontId="23" fillId="4" borderId="50" xfId="0" applyFont="1" applyFill="1" applyBorder="1" applyAlignment="1">
      <alignment horizontal="center" vertical="center"/>
    </xf>
    <xf numFmtId="0" fontId="23" fillId="4" borderId="51" xfId="0" applyFont="1" applyFill="1" applyBorder="1" applyAlignment="1">
      <alignment horizontal="center" vertical="center"/>
    </xf>
    <xf numFmtId="0" fontId="23" fillId="4" borderId="53" xfId="0" applyFont="1" applyFill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0" fontId="23" fillId="0" borderId="54" xfId="0" applyFont="1" applyBorder="1" applyAlignment="1">
      <alignment horizontal="center" vertical="center"/>
    </xf>
    <xf numFmtId="0" fontId="26" fillId="0" borderId="0" xfId="0" applyFont="1" applyBorder="1"/>
    <xf numFmtId="0" fontId="23" fillId="0" borderId="0" xfId="0" applyFont="1" applyBorder="1"/>
    <xf numFmtId="0" fontId="26" fillId="0" borderId="0" xfId="0" applyFont="1"/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/>
    <xf numFmtId="0" fontId="19" fillId="0" borderId="0" xfId="0" applyFont="1" applyBorder="1" applyAlignment="1">
      <alignment horizontal="left"/>
    </xf>
    <xf numFmtId="0" fontId="19" fillId="5" borderId="0" xfId="0" applyFont="1" applyFill="1" applyBorder="1" applyAlignment="1">
      <alignment horizontal="right"/>
    </xf>
    <xf numFmtId="0" fontId="19" fillId="5" borderId="0" xfId="0" applyFont="1" applyFill="1" applyBorder="1"/>
    <xf numFmtId="0" fontId="18" fillId="4" borderId="1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left" vertical="center" wrapText="1"/>
    </xf>
    <xf numFmtId="0" fontId="22" fillId="4" borderId="1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vertical="center" wrapText="1"/>
    </xf>
    <xf numFmtId="0" fontId="25" fillId="4" borderId="1" xfId="0" applyFont="1" applyFill="1" applyBorder="1" applyAlignment="1">
      <alignment vertical="center"/>
    </xf>
    <xf numFmtId="15" fontId="22" fillId="4" borderId="1" xfId="0" applyNumberFormat="1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vertical="center" wrapText="1"/>
    </xf>
    <xf numFmtId="0" fontId="25" fillId="4" borderId="1" xfId="0" applyFont="1" applyFill="1" applyBorder="1"/>
    <xf numFmtId="0" fontId="25" fillId="0" borderId="1" xfId="0" applyFont="1" applyBorder="1"/>
    <xf numFmtId="0" fontId="19" fillId="0" borderId="1" xfId="0" applyFont="1" applyBorder="1"/>
    <xf numFmtId="0" fontId="19" fillId="0" borderId="1" xfId="0" applyFont="1" applyBorder="1" applyAlignment="1">
      <alignment horizontal="left" vertical="center"/>
    </xf>
    <xf numFmtId="0" fontId="22" fillId="4" borderId="1" xfId="0" applyFont="1" applyFill="1" applyBorder="1"/>
    <xf numFmtId="0" fontId="18" fillId="0" borderId="1" xfId="0" applyFont="1" applyBorder="1"/>
    <xf numFmtId="0" fontId="19" fillId="4" borderId="0" xfId="0" applyFont="1" applyFill="1" applyBorder="1" applyAlignment="1">
      <alignment vertical="center" wrapText="1"/>
    </xf>
    <xf numFmtId="0" fontId="19" fillId="4" borderId="6" xfId="0" applyFont="1" applyFill="1" applyBorder="1" applyAlignment="1">
      <alignment horizontal="center"/>
    </xf>
    <xf numFmtId="0" fontId="19" fillId="4" borderId="2" xfId="0" applyFont="1" applyFill="1" applyBorder="1" applyAlignment="1">
      <alignment horizontal="center"/>
    </xf>
    <xf numFmtId="0" fontId="25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2" fillId="0" borderId="1" xfId="0" applyFont="1" applyBorder="1"/>
    <xf numFmtId="0" fontId="19" fillId="4" borderId="30" xfId="0" applyFont="1" applyFill="1" applyBorder="1" applyAlignment="1">
      <alignment horizontal="center" vertical="center"/>
    </xf>
    <xf numFmtId="0" fontId="19" fillId="4" borderId="31" xfId="0" applyFont="1" applyFill="1" applyBorder="1" applyAlignment="1">
      <alignment horizontal="center" vertical="center"/>
    </xf>
    <xf numFmtId="0" fontId="19" fillId="4" borderId="32" xfId="0" applyFont="1" applyFill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/>
    </xf>
    <xf numFmtId="0" fontId="19" fillId="0" borderId="12" xfId="0" applyFont="1" applyBorder="1"/>
    <xf numFmtId="0" fontId="25" fillId="4" borderId="11" xfId="0" applyFont="1" applyFill="1" applyBorder="1" applyAlignment="1">
      <alignment horizontal="left" vertical="center" wrapText="1"/>
    </xf>
    <xf numFmtId="0" fontId="25" fillId="4" borderId="1" xfId="0" applyFont="1" applyFill="1" applyBorder="1" applyAlignment="1">
      <alignment horizontal="left" vertical="center"/>
    </xf>
    <xf numFmtId="0" fontId="19" fillId="4" borderId="12" xfId="0" applyFont="1" applyFill="1" applyBorder="1" applyAlignment="1">
      <alignment vertical="center" wrapText="1"/>
    </xf>
    <xf numFmtId="0" fontId="25" fillId="6" borderId="11" xfId="0" applyFont="1" applyFill="1" applyBorder="1" applyAlignment="1">
      <alignment horizontal="left" vertical="center" wrapText="1"/>
    </xf>
    <xf numFmtId="0" fontId="25" fillId="6" borderId="1" xfId="0" applyFont="1" applyFill="1" applyBorder="1" applyAlignment="1">
      <alignment horizontal="left" vertical="center"/>
    </xf>
    <xf numFmtId="0" fontId="19" fillId="6" borderId="12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horizontal="left" vertical="center"/>
    </xf>
    <xf numFmtId="0" fontId="25" fillId="4" borderId="55" xfId="0" applyFont="1" applyFill="1" applyBorder="1" applyAlignment="1">
      <alignment horizontal="left" vertical="center" wrapText="1"/>
    </xf>
    <xf numFmtId="0" fontId="22" fillId="0" borderId="2" xfId="0" applyFont="1" applyBorder="1"/>
    <xf numFmtId="0" fontId="25" fillId="0" borderId="2" xfId="0" applyFont="1" applyBorder="1"/>
    <xf numFmtId="0" fontId="19" fillId="0" borderId="2" xfId="0" applyFont="1" applyBorder="1"/>
    <xf numFmtId="0" fontId="19" fillId="4" borderId="5" xfId="0" applyFont="1" applyFill="1" applyBorder="1" applyAlignment="1">
      <alignment vertical="center" wrapText="1"/>
    </xf>
    <xf numFmtId="0" fontId="19" fillId="3" borderId="33" xfId="0" applyFont="1" applyFill="1" applyBorder="1" applyAlignment="1">
      <alignment horizontal="center"/>
    </xf>
    <xf numFmtId="0" fontId="19" fillId="3" borderId="34" xfId="0" applyFont="1" applyFill="1" applyBorder="1" applyAlignment="1">
      <alignment horizontal="center"/>
    </xf>
    <xf numFmtId="0" fontId="19" fillId="0" borderId="11" xfId="0" applyFont="1" applyBorder="1" applyAlignment="1">
      <alignment horizontal="left" vertical="center"/>
    </xf>
    <xf numFmtId="0" fontId="19" fillId="4" borderId="35" xfId="0" applyFont="1" applyFill="1" applyBorder="1" applyAlignment="1">
      <alignment horizontal="left" vertical="center" wrapText="1"/>
    </xf>
    <xf numFmtId="0" fontId="18" fillId="4" borderId="9" xfId="0" applyFont="1" applyFill="1" applyBorder="1" applyAlignment="1">
      <alignment horizontal="center" vertical="center"/>
    </xf>
    <xf numFmtId="0" fontId="19" fillId="4" borderId="36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19" fillId="4" borderId="37" xfId="0" applyFont="1" applyFill="1" applyBorder="1" applyAlignment="1">
      <alignment horizontal="center" vertical="center"/>
    </xf>
    <xf numFmtId="15" fontId="18" fillId="4" borderId="1" xfId="0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9" fillId="6" borderId="36" xfId="0" applyFont="1" applyFill="1" applyBorder="1" applyAlignment="1">
      <alignment horizontal="center" vertical="center"/>
    </xf>
    <xf numFmtId="0" fontId="19" fillId="6" borderId="9" xfId="0" applyFont="1" applyFill="1" applyBorder="1" applyAlignment="1">
      <alignment horizontal="center" vertical="center"/>
    </xf>
    <xf numFmtId="0" fontId="19" fillId="6" borderId="37" xfId="0" applyFont="1" applyFill="1" applyBorder="1" applyAlignment="1">
      <alignment horizontal="center" vertical="center"/>
    </xf>
    <xf numFmtId="0" fontId="18" fillId="4" borderId="1" xfId="0" applyFont="1" applyFill="1" applyBorder="1"/>
    <xf numFmtId="0" fontId="19" fillId="4" borderId="38" xfId="0" applyFont="1" applyFill="1" applyBorder="1"/>
    <xf numFmtId="0" fontId="18" fillId="4" borderId="39" xfId="0" applyFont="1" applyFill="1" applyBorder="1"/>
    <xf numFmtId="0" fontId="19" fillId="4" borderId="40" xfId="0" applyFont="1" applyFill="1" applyBorder="1" applyAlignment="1">
      <alignment vertical="center" wrapText="1"/>
    </xf>
    <xf numFmtId="0" fontId="19" fillId="4" borderId="11" xfId="0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/>
    <xf numFmtId="0" fontId="19" fillId="6" borderId="12" xfId="0" applyFont="1" applyFill="1" applyBorder="1"/>
    <xf numFmtId="0" fontId="19" fillId="0" borderId="39" xfId="0" applyFont="1" applyBorder="1"/>
    <xf numFmtId="167" fontId="23" fillId="4" borderId="16" xfId="0" applyNumberFormat="1" applyFont="1" applyFill="1" applyBorder="1" applyAlignment="1">
      <alignment horizontal="center" vertical="center"/>
    </xf>
    <xf numFmtId="167" fontId="23" fillId="4" borderId="7" xfId="0" applyNumberFormat="1" applyFont="1" applyFill="1" applyBorder="1" applyAlignment="1">
      <alignment vertical="center"/>
    </xf>
    <xf numFmtId="167" fontId="23" fillId="4" borderId="7" xfId="0" applyNumberFormat="1" applyFont="1" applyFill="1" applyBorder="1" applyAlignment="1">
      <alignment horizontal="center" vertical="center"/>
    </xf>
    <xf numFmtId="167" fontId="23" fillId="4" borderId="17" xfId="0" applyNumberFormat="1" applyFont="1" applyFill="1" applyBorder="1" applyAlignment="1">
      <alignment horizontal="center" vertical="center"/>
    </xf>
    <xf numFmtId="167" fontId="26" fillId="0" borderId="7" xfId="0" applyNumberFormat="1" applyFont="1" applyBorder="1" applyAlignment="1">
      <alignment horizontal="center" vertical="center"/>
    </xf>
    <xf numFmtId="167" fontId="26" fillId="0" borderId="16" xfId="0" applyNumberFormat="1" applyFont="1" applyBorder="1" applyAlignment="1">
      <alignment horizontal="center" vertical="center"/>
    </xf>
    <xf numFmtId="167" fontId="26" fillId="0" borderId="17" xfId="0" applyNumberFormat="1" applyFont="1" applyBorder="1" applyAlignment="1">
      <alignment horizontal="center" vertical="center"/>
    </xf>
    <xf numFmtId="0" fontId="27" fillId="9" borderId="1" xfId="6" applyFont="1" applyFill="1" applyBorder="1" applyAlignment="1">
      <alignment horizontal="center" vertical="center"/>
    </xf>
    <xf numFmtId="0" fontId="27" fillId="11" borderId="1" xfId="6" applyFont="1" applyFill="1" applyBorder="1" applyAlignment="1">
      <alignment horizontal="center" vertical="center" wrapText="1"/>
    </xf>
    <xf numFmtId="0" fontId="27" fillId="6" borderId="1" xfId="6" applyFont="1" applyFill="1" applyBorder="1" applyAlignment="1">
      <alignment horizontal="center" vertical="center" wrapText="1"/>
    </xf>
    <xf numFmtId="0" fontId="27" fillId="10" borderId="1" xfId="6" applyFont="1" applyFill="1" applyBorder="1" applyAlignment="1">
      <alignment horizontal="center" vertical="center"/>
    </xf>
    <xf numFmtId="0" fontId="2" fillId="0" borderId="0" xfId="6"/>
    <xf numFmtId="0" fontId="28" fillId="4" borderId="0" xfId="6" applyFont="1" applyFill="1"/>
    <xf numFmtId="0" fontId="28" fillId="0" borderId="0" xfId="6" applyFont="1"/>
    <xf numFmtId="0" fontId="36" fillId="0" borderId="0" xfId="6" applyFont="1"/>
    <xf numFmtId="0" fontId="23" fillId="4" borderId="52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19" fillId="4" borderId="0" xfId="4" applyFont="1" applyFill="1"/>
    <xf numFmtId="0" fontId="19" fillId="4" borderId="0" xfId="4" applyFont="1" applyFill="1" applyBorder="1" applyAlignment="1">
      <alignment vertical="center"/>
    </xf>
    <xf numFmtId="0" fontId="29" fillId="4" borderId="0" xfId="6" applyFont="1" applyFill="1" applyBorder="1" applyAlignment="1">
      <alignment horizontal="left" vertical="top"/>
    </xf>
    <xf numFmtId="0" fontId="30" fillId="4" borderId="0" xfId="6" applyFont="1" applyFill="1" applyBorder="1" applyAlignment="1">
      <alignment horizontal="left" vertical="top"/>
    </xf>
    <xf numFmtId="0" fontId="31" fillId="4" borderId="0" xfId="6" applyFont="1" applyFill="1" applyBorder="1" applyAlignment="1">
      <alignment horizontal="left" vertical="top"/>
    </xf>
    <xf numFmtId="0" fontId="2" fillId="4" borderId="0" xfId="6" applyFill="1"/>
    <xf numFmtId="0" fontId="34" fillId="4" borderId="0" xfId="6" applyFont="1" applyFill="1" applyBorder="1" applyAlignment="1">
      <alignment horizontal="left" vertical="top"/>
    </xf>
    <xf numFmtId="0" fontId="20" fillId="4" borderId="0" xfId="6" applyFont="1" applyFill="1" applyBorder="1" applyAlignment="1">
      <alignment horizontal="left" vertical="top"/>
    </xf>
    <xf numFmtId="0" fontId="19" fillId="4" borderId="0" xfId="6" applyFont="1" applyFill="1" applyBorder="1" applyAlignment="1">
      <alignment horizontal="left" vertical="top"/>
    </xf>
    <xf numFmtId="0" fontId="19" fillId="4" borderId="0" xfId="4" applyFont="1" applyFill="1" applyBorder="1" applyAlignment="1">
      <alignment horizontal="left" vertical="center"/>
    </xf>
    <xf numFmtId="0" fontId="19" fillId="4" borderId="0" xfId="4" applyFont="1" applyFill="1" applyBorder="1"/>
    <xf numFmtId="0" fontId="27" fillId="4" borderId="0" xfId="6" applyFont="1" applyFill="1"/>
    <xf numFmtId="0" fontId="33" fillId="4" borderId="0" xfId="6" applyFont="1" applyFill="1" applyBorder="1" applyAlignment="1">
      <alignment horizontal="left" vertical="top"/>
    </xf>
    <xf numFmtId="0" fontId="27" fillId="4" borderId="0" xfId="6" applyFont="1" applyFill="1" applyBorder="1"/>
    <xf numFmtId="0" fontId="19" fillId="4" borderId="0" xfId="4" applyFont="1" applyFill="1" applyBorder="1" applyAlignment="1"/>
    <xf numFmtId="0" fontId="19" fillId="4" borderId="0" xfId="4" applyFont="1" applyFill="1" applyAlignment="1"/>
    <xf numFmtId="0" fontId="19" fillId="4" borderId="0" xfId="4" applyFont="1" applyFill="1" applyAlignment="1">
      <alignment vertical="center"/>
    </xf>
    <xf numFmtId="0" fontId="36" fillId="4" borderId="0" xfId="6" applyFont="1" applyFill="1"/>
    <xf numFmtId="0" fontId="39" fillId="0" borderId="0" xfId="0" applyFont="1" applyBorder="1" applyAlignment="1">
      <alignment horizontal="center" vertical="center"/>
    </xf>
    <xf numFmtId="14" fontId="39" fillId="0" borderId="0" xfId="0" applyNumberFormat="1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40" fillId="0" borderId="0" xfId="0" applyFont="1"/>
    <xf numFmtId="0" fontId="40" fillId="8" borderId="0" xfId="0" applyFont="1" applyFill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1" fontId="41" fillId="0" borderId="0" xfId="0" applyNumberFormat="1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167" fontId="41" fillId="0" borderId="0" xfId="0" applyNumberFormat="1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0" fillId="0" borderId="0" xfId="0" applyFont="1" applyBorder="1"/>
    <xf numFmtId="0" fontId="40" fillId="0" borderId="0" xfId="0" applyFont="1" applyBorder="1" applyAlignment="1">
      <alignment horizontal="left" vertical="center"/>
    </xf>
    <xf numFmtId="0" fontId="43" fillId="0" borderId="0" xfId="0" applyFont="1" applyBorder="1"/>
    <xf numFmtId="0" fontId="39" fillId="2" borderId="0" xfId="0" applyFont="1" applyFill="1" applyBorder="1" applyAlignment="1">
      <alignment horizontal="center" vertical="center"/>
    </xf>
    <xf numFmtId="0" fontId="40" fillId="0" borderId="0" xfId="0" applyFont="1" applyFill="1" applyAlignment="1">
      <alignment horizontal="center" vertical="center"/>
    </xf>
    <xf numFmtId="167" fontId="39" fillId="8" borderId="1" xfId="0" applyNumberFormat="1" applyFont="1" applyFill="1" applyBorder="1" applyAlignment="1">
      <alignment horizontal="center" vertical="center"/>
    </xf>
    <xf numFmtId="0" fontId="39" fillId="8" borderId="1" xfId="0" applyFont="1" applyFill="1" applyBorder="1" applyAlignment="1">
      <alignment vertical="center"/>
    </xf>
    <xf numFmtId="0" fontId="39" fillId="8" borderId="1" xfId="0" applyFont="1" applyFill="1" applyBorder="1" applyAlignment="1">
      <alignment horizontal="center" vertical="center"/>
    </xf>
    <xf numFmtId="0" fontId="40" fillId="0" borderId="0" xfId="0" applyFont="1" applyBorder="1" applyAlignment="1">
      <alignment vertical="center"/>
    </xf>
    <xf numFmtId="0" fontId="40" fillId="0" borderId="1" xfId="0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40" fillId="0" borderId="1" xfId="0" applyFont="1" applyBorder="1" applyAlignment="1">
      <alignment vertical="center"/>
    </xf>
    <xf numFmtId="0" fontId="40" fillId="0" borderId="9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left" vertical="center" wrapText="1"/>
    </xf>
    <xf numFmtId="0" fontId="40" fillId="0" borderId="41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0" fontId="40" fillId="0" borderId="33" xfId="0" applyFont="1" applyBorder="1" applyAlignment="1">
      <alignment horizontal="left" vertical="center" wrapText="1"/>
    </xf>
    <xf numFmtId="0" fontId="40" fillId="0" borderId="34" xfId="0" applyFont="1" applyBorder="1" applyAlignment="1">
      <alignment horizontal="left" vertical="center" wrapText="1"/>
    </xf>
    <xf numFmtId="0" fontId="40" fillId="0" borderId="11" xfId="0" applyFont="1" applyBorder="1" applyAlignment="1">
      <alignment vertical="center"/>
    </xf>
    <xf numFmtId="0" fontId="40" fillId="0" borderId="1" xfId="0" applyFont="1" applyBorder="1" applyAlignment="1">
      <alignment horizontal="left" vertical="center" wrapText="1"/>
    </xf>
    <xf numFmtId="0" fontId="40" fillId="0" borderId="12" xfId="0" applyFont="1" applyBorder="1" applyAlignment="1">
      <alignment horizontal="left" vertical="center" wrapText="1"/>
    </xf>
    <xf numFmtId="0" fontId="40" fillId="0" borderId="39" xfId="0" applyFont="1" applyFill="1" applyBorder="1" applyAlignment="1">
      <alignment horizontal="center" vertical="center"/>
    </xf>
    <xf numFmtId="0" fontId="40" fillId="0" borderId="39" xfId="0" applyFont="1" applyFill="1" applyBorder="1" applyAlignment="1">
      <alignment horizontal="left" vertical="center" wrapText="1"/>
    </xf>
    <xf numFmtId="0" fontId="40" fillId="0" borderId="39" xfId="0" applyFont="1" applyBorder="1" applyAlignment="1">
      <alignment horizontal="center" vertical="center"/>
    </xf>
    <xf numFmtId="0" fontId="40" fillId="2" borderId="39" xfId="0" applyFont="1" applyFill="1" applyBorder="1" applyAlignment="1">
      <alignment horizontal="center" vertical="center"/>
    </xf>
    <xf numFmtId="0" fontId="40" fillId="0" borderId="39" xfId="0" applyFont="1" applyBorder="1" applyAlignment="1">
      <alignment horizontal="left" vertical="center" wrapText="1"/>
    </xf>
    <xf numFmtId="0" fontId="40" fillId="0" borderId="40" xfId="0" applyFont="1" applyBorder="1" applyAlignment="1">
      <alignment horizontal="left" vertical="center" wrapText="1"/>
    </xf>
    <xf numFmtId="0" fontId="40" fillId="0" borderId="46" xfId="0" applyFont="1" applyBorder="1" applyAlignment="1">
      <alignment vertical="center"/>
    </xf>
    <xf numFmtId="0" fontId="44" fillId="0" borderId="33" xfId="0" applyFont="1" applyFill="1" applyBorder="1" applyAlignment="1">
      <alignment horizontal="center" vertical="center"/>
    </xf>
    <xf numFmtId="0" fontId="44" fillId="0" borderId="33" xfId="0" applyFont="1" applyFill="1" applyBorder="1" applyAlignment="1">
      <alignment horizontal="left" vertical="center" wrapText="1"/>
    </xf>
    <xf numFmtId="0" fontId="40" fillId="2" borderId="33" xfId="0" applyFont="1" applyFill="1" applyBorder="1" applyAlignment="1">
      <alignment horizontal="center" vertical="center"/>
    </xf>
    <xf numFmtId="0" fontId="40" fillId="0" borderId="33" xfId="0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left" vertical="center" wrapText="1"/>
    </xf>
    <xf numFmtId="15" fontId="40" fillId="0" borderId="1" xfId="0" applyNumberFormat="1" applyFont="1" applyFill="1" applyBorder="1" applyAlignment="1">
      <alignment horizontal="left" vertical="center" wrapText="1"/>
    </xf>
    <xf numFmtId="0" fontId="40" fillId="0" borderId="47" xfId="0" applyFont="1" applyBorder="1" applyAlignment="1">
      <alignment vertical="center"/>
    </xf>
    <xf numFmtId="0" fontId="40" fillId="0" borderId="33" xfId="0" applyFont="1" applyFill="1" applyBorder="1" applyAlignment="1">
      <alignment horizontal="left" vertical="center" wrapText="1"/>
    </xf>
    <xf numFmtId="0" fontId="40" fillId="0" borderId="34" xfId="0" applyFont="1" applyFill="1" applyBorder="1" applyAlignment="1">
      <alignment horizontal="left" vertical="center" wrapText="1"/>
    </xf>
    <xf numFmtId="0" fontId="44" fillId="0" borderId="39" xfId="0" applyFont="1" applyFill="1" applyBorder="1" applyAlignment="1">
      <alignment horizontal="center" vertical="center"/>
    </xf>
    <xf numFmtId="0" fontId="44" fillId="0" borderId="39" xfId="0" applyFont="1" applyFill="1" applyBorder="1" applyAlignment="1">
      <alignment horizontal="left" vertical="center" wrapText="1"/>
    </xf>
    <xf numFmtId="0" fontId="40" fillId="2" borderId="39" xfId="0" applyFont="1" applyFill="1" applyBorder="1" applyAlignment="1">
      <alignment horizontal="left" vertical="center" wrapText="1"/>
    </xf>
    <xf numFmtId="0" fontId="40" fillId="0" borderId="1" xfId="0" applyFont="1" applyBorder="1" applyAlignment="1">
      <alignment vertical="center" wrapText="1"/>
    </xf>
    <xf numFmtId="0" fontId="40" fillId="0" borderId="46" xfId="0" applyFont="1" applyBorder="1" applyAlignment="1">
      <alignment vertical="center" wrapText="1"/>
    </xf>
    <xf numFmtId="0" fontId="40" fillId="0" borderId="11" xfId="0" applyFont="1" applyBorder="1" applyAlignment="1">
      <alignment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164" fontId="40" fillId="2" borderId="1" xfId="0" applyNumberFormat="1" applyFont="1" applyFill="1" applyBorder="1" applyAlignment="1">
      <alignment horizontal="center" vertical="center" wrapText="1"/>
    </xf>
    <xf numFmtId="164" fontId="40" fillId="0" borderId="1" xfId="0" applyNumberFormat="1" applyFont="1" applyBorder="1" applyAlignment="1">
      <alignment horizontal="center" vertical="center" wrapText="1"/>
    </xf>
    <xf numFmtId="0" fontId="40" fillId="0" borderId="47" xfId="0" applyFont="1" applyBorder="1" applyAlignment="1">
      <alignment vertical="center" wrapText="1"/>
    </xf>
    <xf numFmtId="0" fontId="44" fillId="0" borderId="39" xfId="0" applyFont="1" applyBorder="1" applyAlignment="1">
      <alignment horizontal="center" vertical="center"/>
    </xf>
    <xf numFmtId="164" fontId="44" fillId="2" borderId="39" xfId="0" applyNumberFormat="1" applyFont="1" applyFill="1" applyBorder="1" applyAlignment="1">
      <alignment horizontal="center" vertical="center"/>
    </xf>
    <xf numFmtId="164" fontId="44" fillId="0" borderId="39" xfId="0" applyNumberFormat="1" applyFont="1" applyBorder="1" applyAlignment="1">
      <alignment horizontal="center" vertical="center"/>
    </xf>
    <xf numFmtId="0" fontId="44" fillId="0" borderId="39" xfId="0" applyFont="1" applyBorder="1" applyAlignment="1">
      <alignment horizontal="left" vertical="center" wrapText="1"/>
    </xf>
    <xf numFmtId="0" fontId="44" fillId="0" borderId="40" xfId="0" applyFont="1" applyBorder="1" applyAlignment="1">
      <alignment horizontal="left" vertical="center" wrapText="1"/>
    </xf>
    <xf numFmtId="164" fontId="40" fillId="0" borderId="33" xfId="0" applyNumberFormat="1" applyFont="1" applyFill="1" applyBorder="1" applyAlignment="1">
      <alignment horizontal="left" vertical="center" wrapText="1"/>
    </xf>
    <xf numFmtId="0" fontId="45" fillId="4" borderId="9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0" fontId="46" fillId="0" borderId="38" xfId="0" applyFont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/>
    </xf>
    <xf numFmtId="0" fontId="46" fillId="4" borderId="1" xfId="0" applyFont="1" applyFill="1" applyBorder="1" applyAlignment="1">
      <alignment horizontal="center"/>
    </xf>
    <xf numFmtId="0" fontId="47" fillId="4" borderId="36" xfId="0" applyFont="1" applyFill="1" applyBorder="1" applyAlignment="1"/>
    <xf numFmtId="0" fontId="47" fillId="4" borderId="0" xfId="0" applyFont="1" applyFill="1" applyBorder="1"/>
    <xf numFmtId="0" fontId="46" fillId="4" borderId="0" xfId="0" applyFont="1" applyFill="1" applyBorder="1" applyAlignment="1">
      <alignment horizontal="center"/>
    </xf>
    <xf numFmtId="0" fontId="46" fillId="0" borderId="1" xfId="0" applyFont="1" applyBorder="1" applyAlignment="1">
      <alignment horizontal="center" vertical="center"/>
    </xf>
    <xf numFmtId="0" fontId="47" fillId="0" borderId="37" xfId="0" applyFont="1" applyBorder="1" applyAlignment="1">
      <alignment vertical="center" textRotation="90" wrapText="1"/>
    </xf>
    <xf numFmtId="0" fontId="47" fillId="0" borderId="44" xfId="0" applyFont="1" applyBorder="1" applyAlignment="1">
      <alignment vertical="center" textRotation="90" wrapText="1"/>
    </xf>
    <xf numFmtId="0" fontId="47" fillId="0" borderId="36" xfId="0" applyFont="1" applyBorder="1" applyAlignment="1">
      <alignment vertical="center" textRotation="90" wrapText="1"/>
    </xf>
    <xf numFmtId="0" fontId="46" fillId="0" borderId="0" xfId="0" applyFont="1" applyAlignment="1">
      <alignment horizontal="center" vertical="center"/>
    </xf>
    <xf numFmtId="0" fontId="47" fillId="0" borderId="0" xfId="0" applyFont="1"/>
    <xf numFmtId="0" fontId="47" fillId="0" borderId="1" xfId="0" applyFont="1" applyBorder="1" applyAlignment="1">
      <alignment horizontal="right"/>
    </xf>
    <xf numFmtId="0" fontId="46" fillId="0" borderId="1" xfId="0" applyFont="1" applyBorder="1" applyAlignment="1">
      <alignment horizontal="center"/>
    </xf>
    <xf numFmtId="0" fontId="40" fillId="4" borderId="48" xfId="0" applyFont="1" applyFill="1" applyBorder="1" applyAlignment="1">
      <alignment horizontal="left" vertical="center"/>
    </xf>
    <xf numFmtId="0" fontId="39" fillId="4" borderId="10" xfId="0" applyFont="1" applyFill="1" applyBorder="1" applyAlignment="1">
      <alignment horizontal="center"/>
    </xf>
    <xf numFmtId="0" fontId="40" fillId="4" borderId="11" xfId="0" applyFont="1" applyFill="1" applyBorder="1" applyAlignment="1">
      <alignment horizontal="center"/>
    </xf>
    <xf numFmtId="0" fontId="40" fillId="4" borderId="1" xfId="0" applyFont="1" applyFill="1" applyBorder="1" applyAlignment="1">
      <alignment horizontal="center"/>
    </xf>
    <xf numFmtId="0" fontId="40" fillId="4" borderId="12" xfId="0" applyFont="1" applyFill="1" applyBorder="1" applyAlignment="1">
      <alignment horizontal="center"/>
    </xf>
    <xf numFmtId="0" fontId="39" fillId="0" borderId="38" xfId="0" applyFont="1" applyBorder="1" applyAlignment="1">
      <alignment horizontal="center" vertical="center"/>
    </xf>
    <xf numFmtId="0" fontId="39" fillId="4" borderId="38" xfId="0" applyFont="1" applyFill="1" applyBorder="1" applyAlignment="1">
      <alignment horizontal="center" vertical="center"/>
    </xf>
    <xf numFmtId="0" fontId="40" fillId="0" borderId="0" xfId="0" applyFont="1" applyFill="1"/>
    <xf numFmtId="0" fontId="40" fillId="4" borderId="11" xfId="0" applyFont="1" applyFill="1" applyBorder="1"/>
    <xf numFmtId="0" fontId="40" fillId="4" borderId="1" xfId="0" applyFont="1" applyFill="1" applyBorder="1"/>
    <xf numFmtId="0" fontId="40" fillId="4" borderId="12" xfId="0" applyFont="1" applyFill="1" applyBorder="1"/>
    <xf numFmtId="0" fontId="40" fillId="4" borderId="55" xfId="0" applyFont="1" applyFill="1" applyBorder="1"/>
    <xf numFmtId="0" fontId="40" fillId="4" borderId="2" xfId="0" applyFont="1" applyFill="1" applyBorder="1"/>
    <xf numFmtId="0" fontId="40" fillId="4" borderId="5" xfId="0" applyFont="1" applyFill="1" applyBorder="1"/>
    <xf numFmtId="0" fontId="39" fillId="4" borderId="10" xfId="0" applyFont="1" applyFill="1" applyBorder="1" applyAlignment="1">
      <alignment horizontal="center" vertical="center"/>
    </xf>
    <xf numFmtId="0" fontId="40" fillId="4" borderId="11" xfId="0" applyFont="1" applyFill="1" applyBorder="1" applyAlignment="1">
      <alignment vertical="center"/>
    </xf>
    <xf numFmtId="0" fontId="40" fillId="4" borderId="1" xfId="0" applyFont="1" applyFill="1" applyBorder="1" applyAlignment="1">
      <alignment vertical="center"/>
    </xf>
    <xf numFmtId="0" fontId="40" fillId="4" borderId="12" xfId="0" applyFont="1" applyFill="1" applyBorder="1" applyAlignment="1">
      <alignment vertical="center"/>
    </xf>
    <xf numFmtId="0" fontId="40" fillId="4" borderId="56" xfId="0" applyFont="1" applyFill="1" applyBorder="1"/>
    <xf numFmtId="0" fontId="39" fillId="4" borderId="26" xfId="0" applyFont="1" applyFill="1" applyBorder="1" applyAlignment="1">
      <alignment horizontal="center"/>
    </xf>
    <xf numFmtId="0" fontId="40" fillId="4" borderId="47" xfId="0" applyFont="1" applyFill="1" applyBorder="1"/>
    <xf numFmtId="0" fontId="40" fillId="4" borderId="39" xfId="0" applyFont="1" applyFill="1" applyBorder="1"/>
    <xf numFmtId="0" fontId="40" fillId="4" borderId="40" xfId="0" applyFont="1" applyFill="1" applyBorder="1"/>
    <xf numFmtId="0" fontId="48" fillId="0" borderId="46" xfId="0" applyFont="1" applyFill="1" applyBorder="1" applyAlignment="1">
      <alignment vertical="center" wrapText="1"/>
    </xf>
    <xf numFmtId="0" fontId="49" fillId="0" borderId="47" xfId="0" applyFont="1" applyBorder="1" applyAlignment="1">
      <alignment horizontal="left" vertical="top" wrapText="1"/>
    </xf>
    <xf numFmtId="0" fontId="27" fillId="10" borderId="1" xfId="6" applyFont="1" applyFill="1" applyBorder="1" applyAlignment="1">
      <alignment horizontal="center" vertical="center"/>
    </xf>
    <xf numFmtId="0" fontId="27" fillId="9" borderId="1" xfId="6" applyFont="1" applyFill="1" applyBorder="1" applyAlignment="1">
      <alignment horizontal="center" vertical="center"/>
    </xf>
    <xf numFmtId="0" fontId="27" fillId="12" borderId="64" xfId="6" applyFont="1" applyFill="1" applyBorder="1" applyAlignment="1">
      <alignment horizontal="center" vertical="center"/>
    </xf>
    <xf numFmtId="0" fontId="27" fillId="12" borderId="38" xfId="6" applyFont="1" applyFill="1" applyBorder="1" applyAlignment="1">
      <alignment horizontal="center" vertical="center"/>
    </xf>
    <xf numFmtId="0" fontId="27" fillId="12" borderId="1" xfId="6" applyFont="1" applyFill="1" applyBorder="1" applyAlignment="1">
      <alignment horizontal="center" vertical="center"/>
    </xf>
    <xf numFmtId="0" fontId="27" fillId="11" borderId="1" xfId="6" applyFont="1" applyFill="1" applyBorder="1" applyAlignment="1">
      <alignment horizontal="center" vertical="center"/>
    </xf>
    <xf numFmtId="14" fontId="39" fillId="0" borderId="0" xfId="0" applyNumberFormat="1" applyFont="1" applyAlignment="1">
      <alignment horizontal="center" vertical="center"/>
    </xf>
    <xf numFmtId="165" fontId="39" fillId="0" borderId="0" xfId="0" applyNumberFormat="1" applyFont="1" applyBorder="1" applyAlignment="1">
      <alignment horizontal="right" vertical="center"/>
    </xf>
    <xf numFmtId="0" fontId="39" fillId="0" borderId="0" xfId="0" applyFont="1" applyBorder="1" applyAlignment="1">
      <alignment horizontal="right" vertical="center"/>
    </xf>
    <xf numFmtId="0" fontId="40" fillId="0" borderId="11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applyFont="1" applyBorder="1" applyAlignment="1">
      <alignment horizontal="left" vertical="top" wrapText="1"/>
    </xf>
    <xf numFmtId="0" fontId="42" fillId="0" borderId="0" xfId="0" applyFont="1" applyBorder="1" applyAlignment="1">
      <alignment horizontal="center" vertical="center"/>
    </xf>
    <xf numFmtId="166" fontId="18" fillId="0" borderId="0" xfId="0" applyNumberFormat="1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165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26" fillId="0" borderId="10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26" fillId="0" borderId="49" xfId="0" applyFont="1" applyBorder="1" applyAlignment="1">
      <alignment horizontal="center" vertical="center"/>
    </xf>
    <xf numFmtId="0" fontId="24" fillId="0" borderId="0" xfId="1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horizontal="right" vertical="center"/>
    </xf>
    <xf numFmtId="0" fontId="47" fillId="0" borderId="1" xfId="0" applyFont="1" applyBorder="1" applyAlignment="1">
      <alignment horizontal="center"/>
    </xf>
    <xf numFmtId="0" fontId="47" fillId="0" borderId="0" xfId="0" applyFont="1" applyBorder="1" applyAlignment="1">
      <alignment horizontal="center"/>
    </xf>
    <xf numFmtId="168" fontId="47" fillId="0" borderId="61" xfId="0" applyNumberFormat="1" applyFont="1" applyBorder="1" applyAlignment="1">
      <alignment horizontal="center" vertical="center" textRotation="90" wrapText="1"/>
    </xf>
    <xf numFmtId="168" fontId="47" fillId="0" borderId="0" xfId="0" applyNumberFormat="1" applyFont="1" applyBorder="1" applyAlignment="1">
      <alignment horizontal="center" vertical="center" textRotation="90" wrapText="1"/>
    </xf>
    <xf numFmtId="168" fontId="47" fillId="0" borderId="63" xfId="0" applyNumberFormat="1" applyFont="1" applyBorder="1" applyAlignment="1">
      <alignment horizontal="center" vertical="center" textRotation="90" wrapText="1"/>
    </xf>
    <xf numFmtId="168" fontId="47" fillId="0" borderId="37" xfId="0" applyNumberFormat="1" applyFont="1" applyBorder="1" applyAlignment="1">
      <alignment horizontal="center" vertical="center" textRotation="90" wrapText="1"/>
    </xf>
    <xf numFmtId="168" fontId="47" fillId="0" borderId="44" xfId="0" applyNumberFormat="1" applyFont="1" applyBorder="1" applyAlignment="1">
      <alignment horizontal="center" vertical="center" textRotation="90" wrapText="1"/>
    </xf>
    <xf numFmtId="168" fontId="47" fillId="0" borderId="36" xfId="0" applyNumberFormat="1" applyFont="1" applyBorder="1" applyAlignment="1">
      <alignment horizontal="center" vertical="center" textRotation="90" wrapText="1"/>
    </xf>
    <xf numFmtId="168" fontId="40" fillId="7" borderId="62" xfId="0" applyNumberFormat="1" applyFont="1" applyFill="1" applyBorder="1" applyAlignment="1">
      <alignment horizontal="center" vertical="center" wrapText="1"/>
    </xf>
    <xf numFmtId="168" fontId="40" fillId="7" borderId="4" xfId="0" applyNumberFormat="1" applyFont="1" applyFill="1" applyBorder="1" applyAlignment="1">
      <alignment horizontal="center" vertical="center" wrapText="1"/>
    </xf>
    <xf numFmtId="168" fontId="40" fillId="7" borderId="6" xfId="0" applyNumberFormat="1" applyFont="1" applyFill="1" applyBorder="1" applyAlignment="1">
      <alignment horizontal="center" vertical="center" wrapText="1"/>
    </xf>
    <xf numFmtId="0" fontId="47" fillId="0" borderId="64" xfId="0" applyFont="1" applyBorder="1" applyAlignment="1">
      <alignment horizontal="center" vertical="center" textRotation="90" wrapText="1"/>
    </xf>
    <xf numFmtId="0" fontId="47" fillId="0" borderId="22" xfId="0" applyFont="1" applyBorder="1" applyAlignment="1">
      <alignment horizontal="center" vertical="center" textRotation="90" wrapText="1"/>
    </xf>
    <xf numFmtId="0" fontId="47" fillId="0" borderId="38" xfId="0" applyFont="1" applyBorder="1" applyAlignment="1">
      <alignment horizontal="center" vertical="center" textRotation="90" wrapText="1"/>
    </xf>
    <xf numFmtId="169" fontId="38" fillId="0" borderId="1" xfId="0" applyNumberFormat="1" applyFont="1" applyBorder="1" applyAlignment="1">
      <alignment horizontal="center" vertical="center" wrapText="1"/>
    </xf>
    <xf numFmtId="14" fontId="47" fillId="0" borderId="62" xfId="0" applyNumberFormat="1" applyFont="1" applyBorder="1" applyAlignment="1">
      <alignment horizontal="center" vertical="center" wrapText="1"/>
    </xf>
    <xf numFmtId="14" fontId="47" fillId="0" borderId="4" xfId="0" applyNumberFormat="1" applyFont="1" applyBorder="1" applyAlignment="1">
      <alignment horizontal="center" vertical="center" wrapText="1"/>
    </xf>
    <xf numFmtId="14" fontId="47" fillId="0" borderId="6" xfId="0" applyNumberFormat="1" applyFont="1" applyBorder="1" applyAlignment="1">
      <alignment horizontal="center" vertical="center" wrapText="1"/>
    </xf>
    <xf numFmtId="14" fontId="47" fillId="0" borderId="61" xfId="0" applyNumberFormat="1" applyFont="1" applyBorder="1" applyAlignment="1">
      <alignment horizontal="center" vertical="center" wrapText="1"/>
    </xf>
    <xf numFmtId="14" fontId="47" fillId="0" borderId="0" xfId="0" applyNumberFormat="1" applyFont="1" applyBorder="1" applyAlignment="1">
      <alignment horizontal="center" vertical="center" wrapText="1"/>
    </xf>
    <xf numFmtId="14" fontId="47" fillId="0" borderId="63" xfId="0" applyNumberFormat="1" applyFont="1" applyBorder="1" applyAlignment="1">
      <alignment horizontal="center" vertical="center" wrapText="1"/>
    </xf>
    <xf numFmtId="166" fontId="23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66" fontId="23" fillId="0" borderId="57" xfId="0" applyNumberFormat="1" applyFont="1" applyBorder="1" applyAlignment="1">
      <alignment horizontal="center" vertical="center"/>
    </xf>
    <xf numFmtId="0" fontId="19" fillId="0" borderId="58" xfId="0" applyFont="1" applyBorder="1" applyAlignment="1">
      <alignment horizontal="center" vertical="center"/>
    </xf>
    <xf numFmtId="0" fontId="19" fillId="0" borderId="59" xfId="0" applyFont="1" applyBorder="1" applyAlignment="1">
      <alignment horizontal="center" vertical="center"/>
    </xf>
    <xf numFmtId="166" fontId="23" fillId="0" borderId="60" xfId="0" applyNumberFormat="1" applyFont="1" applyBorder="1" applyAlignment="1">
      <alignment horizontal="center" vertical="center"/>
    </xf>
    <xf numFmtId="166" fontId="23" fillId="0" borderId="46" xfId="0" applyNumberFormat="1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40" fillId="0" borderId="0" xfId="0" quotePrefix="1" applyFont="1" applyAlignment="1">
      <alignment horizontal="center" vertical="center"/>
    </xf>
    <xf numFmtId="0" fontId="1" fillId="0" borderId="0" xfId="6" applyFont="1"/>
  </cellXfs>
  <cellStyles count="7">
    <cellStyle name="Lien hypertexte" xfId="1" builtinId="8"/>
    <cellStyle name="Normal" xfId="0" builtinId="0"/>
    <cellStyle name="Normal 2" xfId="2" xr:uid="{BAD28D1C-EE51-4F44-879E-2DB0FA904951}"/>
    <cellStyle name="Normal 2 2" xfId="3" xr:uid="{BF197D31-5D90-4920-94AE-769C6AF90E9B}"/>
    <cellStyle name="Normal 2 2 2" xfId="5" xr:uid="{F3806CCF-C106-418D-B050-49497F934BC6}"/>
    <cellStyle name="Normal 2 2 2 2" xfId="6" xr:uid="{DE347C9B-7BBE-4106-904C-E0CE5120CCE7}"/>
    <cellStyle name="Normal 4" xfId="4" xr:uid="{CF940D74-06C6-4044-88A6-662C0E75C0BB}"/>
  </cellStyles>
  <dxfs count="7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CCECFF"/>
        </patternFill>
      </fill>
    </dxf>
  </dxfs>
  <tableStyles count="0" defaultTableStyle="TableStyleMedium9" defaultPivotStyle="PivotStyleLight16"/>
  <colors>
    <mruColors>
      <color rgb="FFFFFF99"/>
      <color rgb="FFFFE0C1"/>
      <color rgb="FFCCECFF"/>
      <color rgb="FFCC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38100</xdr:rowOff>
        </xdr:from>
        <xdr:to>
          <xdr:col>0</xdr:col>
          <xdr:colOff>1504950</xdr:colOff>
          <xdr:row>6</xdr:row>
          <xdr:rowOff>142875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B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0</xdr:row>
          <xdr:rowOff>28575</xdr:rowOff>
        </xdr:from>
        <xdr:to>
          <xdr:col>2</xdr:col>
          <xdr:colOff>1466850</xdr:colOff>
          <xdr:row>6</xdr:row>
          <xdr:rowOff>133350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B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0</xdr:row>
          <xdr:rowOff>38100</xdr:rowOff>
        </xdr:from>
        <xdr:to>
          <xdr:col>3</xdr:col>
          <xdr:colOff>1495425</xdr:colOff>
          <xdr:row>6</xdr:row>
          <xdr:rowOff>142875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B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8</xdr:row>
          <xdr:rowOff>19050</xdr:rowOff>
        </xdr:from>
        <xdr:to>
          <xdr:col>0</xdr:col>
          <xdr:colOff>1485900</xdr:colOff>
          <xdr:row>14</xdr:row>
          <xdr:rowOff>123825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B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8</xdr:row>
          <xdr:rowOff>47625</xdr:rowOff>
        </xdr:from>
        <xdr:to>
          <xdr:col>1</xdr:col>
          <xdr:colOff>1476375</xdr:colOff>
          <xdr:row>14</xdr:row>
          <xdr:rowOff>152400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B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</xdr:row>
          <xdr:rowOff>47625</xdr:rowOff>
        </xdr:from>
        <xdr:to>
          <xdr:col>2</xdr:col>
          <xdr:colOff>1466850</xdr:colOff>
          <xdr:row>14</xdr:row>
          <xdr:rowOff>152400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B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8</xdr:row>
          <xdr:rowOff>38100</xdr:rowOff>
        </xdr:from>
        <xdr:to>
          <xdr:col>3</xdr:col>
          <xdr:colOff>1495425</xdr:colOff>
          <xdr:row>15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B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47625</xdr:rowOff>
        </xdr:from>
        <xdr:to>
          <xdr:col>1</xdr:col>
          <xdr:colOff>1485900</xdr:colOff>
          <xdr:row>6</xdr:row>
          <xdr:rowOff>152400</xdr:rowOff>
        </xdr:to>
        <xdr:sp macro="" textlink="">
          <xdr:nvSpPr>
            <xdr:cNvPr id="3080" name="Objet 2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B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18" Type="http://schemas.openxmlformats.org/officeDocument/2006/relationships/oleObject" Target="../embeddings/oleObject8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7.bin"/><Relationship Id="rId1" Type="http://schemas.openxmlformats.org/officeDocument/2006/relationships/printerSettings" Target="../printerSettings/printerSettings12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oleObject" Target="../embeddings/oleObject4.bin"/><Relationship Id="rId19" Type="http://schemas.openxmlformats.org/officeDocument/2006/relationships/image" Target="../media/image8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Relationship Id="rId14" Type="http://schemas.openxmlformats.org/officeDocument/2006/relationships/oleObject" Target="../embeddings/oleObject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C1F41-014F-40BA-8AAC-FE9A3CD81442}">
  <sheetPr>
    <tabColor rgb="FF00B0F0"/>
  </sheetPr>
  <dimension ref="A1:T958"/>
  <sheetViews>
    <sheetView workbookViewId="0">
      <selection activeCell="B8" sqref="B8"/>
    </sheetView>
  </sheetViews>
  <sheetFormatPr baseColWidth="10" defaultColWidth="11.42578125" defaultRowHeight="18.75" x14ac:dyDescent="0.5"/>
  <cols>
    <col min="1" max="1" width="11.42578125" style="221"/>
    <col min="2" max="2" width="16.85546875" style="219" customWidth="1"/>
    <col min="3" max="3" width="18.42578125" style="219" customWidth="1"/>
    <col min="4" max="5" width="11.42578125" style="219"/>
    <col min="6" max="6" width="11.42578125" style="221"/>
    <col min="7" max="7" width="21.42578125" style="219" customWidth="1"/>
    <col min="8" max="8" width="11.42578125" style="221"/>
    <col min="9" max="9" width="11.42578125" style="219"/>
    <col min="10" max="10" width="11.42578125" style="222"/>
    <col min="11" max="11" width="20.85546875" style="219" customWidth="1"/>
    <col min="12" max="13" width="17.28515625" style="219" customWidth="1"/>
    <col min="14" max="14" width="14.85546875" style="219" customWidth="1"/>
    <col min="15" max="15" width="17.5703125" style="219" customWidth="1"/>
    <col min="16" max="17" width="11.42578125" style="221"/>
    <col min="18" max="16384" width="11.42578125" style="219"/>
  </cols>
  <sheetData>
    <row r="1" spans="1:20" ht="42" x14ac:dyDescent="0.25">
      <c r="A1" s="357" t="s">
        <v>560</v>
      </c>
      <c r="B1" s="357"/>
      <c r="C1" s="215" t="s">
        <v>282</v>
      </c>
      <c r="D1" s="357" t="s">
        <v>291</v>
      </c>
      <c r="E1" s="357"/>
      <c r="F1" s="358" t="s">
        <v>290</v>
      </c>
      <c r="G1" s="359"/>
      <c r="H1" s="360" t="s">
        <v>284</v>
      </c>
      <c r="I1" s="360"/>
      <c r="J1" s="361" t="s">
        <v>292</v>
      </c>
      <c r="K1" s="361"/>
      <c r="L1" s="216" t="s">
        <v>288</v>
      </c>
      <c r="M1" s="217" t="s">
        <v>298</v>
      </c>
      <c r="N1" s="218" t="s">
        <v>293</v>
      </c>
      <c r="O1" s="218" t="s">
        <v>294</v>
      </c>
      <c r="P1" s="356" t="s">
        <v>289</v>
      </c>
      <c r="Q1" s="356"/>
      <c r="T1" s="413" t="s">
        <v>563</v>
      </c>
    </row>
    <row r="2" spans="1:20" x14ac:dyDescent="0.5">
      <c r="A2" s="220" t="s">
        <v>507</v>
      </c>
      <c r="B2" s="220"/>
      <c r="C2" s="225" t="s">
        <v>114</v>
      </c>
      <c r="D2" s="226" t="s">
        <v>29</v>
      </c>
      <c r="E2" s="220"/>
      <c r="F2" s="220" t="s">
        <v>532</v>
      </c>
      <c r="G2" s="227"/>
      <c r="H2" s="226" t="s">
        <v>48</v>
      </c>
      <c r="I2" s="220"/>
      <c r="J2" s="220" t="s">
        <v>400</v>
      </c>
      <c r="K2" s="228"/>
      <c r="L2" s="226" t="s">
        <v>39</v>
      </c>
      <c r="M2" s="225" t="s">
        <v>78</v>
      </c>
      <c r="N2" s="225" t="s">
        <v>102</v>
      </c>
      <c r="O2" s="229" t="s">
        <v>136</v>
      </c>
      <c r="P2" s="220" t="s">
        <v>40</v>
      </c>
      <c r="Q2" s="220"/>
      <c r="R2" s="230"/>
      <c r="T2" s="413" t="s">
        <v>564</v>
      </c>
    </row>
    <row r="3" spans="1:20" x14ac:dyDescent="0.5">
      <c r="A3" s="220" t="s">
        <v>133</v>
      </c>
      <c r="B3" s="220"/>
      <c r="C3" s="225" t="s">
        <v>108</v>
      </c>
      <c r="D3" s="226" t="s">
        <v>17</v>
      </c>
      <c r="E3" s="220"/>
      <c r="F3" s="220" t="s">
        <v>518</v>
      </c>
      <c r="G3" s="227"/>
      <c r="H3" s="226" t="s">
        <v>50</v>
      </c>
      <c r="I3" s="220"/>
      <c r="J3" s="220" t="s">
        <v>542</v>
      </c>
      <c r="K3" s="228"/>
      <c r="L3" s="226" t="s">
        <v>30</v>
      </c>
      <c r="M3" s="225" t="s">
        <v>86</v>
      </c>
      <c r="N3" s="225" t="s">
        <v>98</v>
      </c>
      <c r="O3" s="220" t="s">
        <v>356</v>
      </c>
      <c r="P3" s="220" t="s">
        <v>43</v>
      </c>
      <c r="Q3" s="220"/>
      <c r="R3" s="230"/>
      <c r="T3" s="413" t="s">
        <v>565</v>
      </c>
    </row>
    <row r="4" spans="1:20" x14ac:dyDescent="0.5">
      <c r="A4" s="220" t="s">
        <v>399</v>
      </c>
      <c r="B4" s="220"/>
      <c r="C4" s="225" t="s">
        <v>116</v>
      </c>
      <c r="D4" s="226" t="s">
        <v>16</v>
      </c>
      <c r="E4" s="220"/>
      <c r="F4" s="220" t="s">
        <v>401</v>
      </c>
      <c r="G4" s="227"/>
      <c r="H4" s="226" t="s">
        <v>47</v>
      </c>
      <c r="I4" s="220"/>
      <c r="J4" s="231" t="s">
        <v>140</v>
      </c>
      <c r="K4" s="232"/>
      <c r="L4" s="226" t="s">
        <v>38</v>
      </c>
      <c r="M4" s="225" t="s">
        <v>91</v>
      </c>
      <c r="N4" s="225" t="s">
        <v>396</v>
      </c>
      <c r="O4" s="220" t="s">
        <v>404</v>
      </c>
      <c r="P4" s="220" t="s">
        <v>46</v>
      </c>
      <c r="Q4" s="220"/>
      <c r="R4" s="230"/>
      <c r="T4" s="413" t="s">
        <v>566</v>
      </c>
    </row>
    <row r="5" spans="1:20" x14ac:dyDescent="0.5">
      <c r="A5" s="220" t="s">
        <v>299</v>
      </c>
      <c r="B5" s="220"/>
      <c r="C5" s="225" t="s">
        <v>119</v>
      </c>
      <c r="D5" s="220" t="s">
        <v>283</v>
      </c>
      <c r="E5" s="220"/>
      <c r="F5" s="220" t="s">
        <v>402</v>
      </c>
      <c r="G5" s="227"/>
      <c r="H5" s="226" t="s">
        <v>33</v>
      </c>
      <c r="I5" s="220"/>
      <c r="J5" s="220" t="s">
        <v>397</v>
      </c>
      <c r="K5" s="228"/>
      <c r="L5" s="226" t="s">
        <v>31</v>
      </c>
      <c r="M5" s="225" t="s">
        <v>79</v>
      </c>
      <c r="N5" s="225" t="s">
        <v>104</v>
      </c>
      <c r="O5" s="220" t="s">
        <v>406</v>
      </c>
      <c r="P5" s="220" t="s">
        <v>44</v>
      </c>
      <c r="Q5" s="220"/>
      <c r="R5" s="230"/>
      <c r="T5" s="413" t="s">
        <v>567</v>
      </c>
    </row>
    <row r="6" spans="1:20" x14ac:dyDescent="0.5">
      <c r="A6" s="220" t="s">
        <v>138</v>
      </c>
      <c r="B6" s="220"/>
      <c r="C6" s="220" t="s">
        <v>394</v>
      </c>
      <c r="D6" s="220"/>
      <c r="E6" s="220"/>
      <c r="F6" s="220" t="s">
        <v>403</v>
      </c>
      <c r="G6" s="233"/>
      <c r="H6" s="226" t="s">
        <v>105</v>
      </c>
      <c r="I6" s="220"/>
      <c r="J6" s="220" t="s">
        <v>540</v>
      </c>
      <c r="K6" s="228"/>
      <c r="L6" s="226" t="s">
        <v>37</v>
      </c>
      <c r="M6" s="225" t="s">
        <v>87</v>
      </c>
      <c r="N6" s="225" t="s">
        <v>99</v>
      </c>
      <c r="O6" s="220" t="s">
        <v>501</v>
      </c>
      <c r="P6" s="220" t="s">
        <v>41</v>
      </c>
      <c r="Q6" s="220"/>
      <c r="R6" s="230"/>
      <c r="T6" s="413" t="s">
        <v>568</v>
      </c>
    </row>
    <row r="7" spans="1:20" x14ac:dyDescent="0.5">
      <c r="A7" s="220" t="s">
        <v>392</v>
      </c>
      <c r="B7" s="220"/>
      <c r="C7" s="225" t="s">
        <v>110</v>
      </c>
      <c r="D7" s="220"/>
      <c r="E7" s="220"/>
      <c r="F7" s="220" t="s">
        <v>405</v>
      </c>
      <c r="G7" s="227"/>
      <c r="H7" s="226" t="s">
        <v>35</v>
      </c>
      <c r="I7" s="220"/>
      <c r="J7" s="231" t="s">
        <v>135</v>
      </c>
      <c r="K7" s="228"/>
      <c r="L7" s="226" t="s">
        <v>27</v>
      </c>
      <c r="M7" s="225" t="s">
        <v>85</v>
      </c>
      <c r="N7" s="225" t="s">
        <v>103</v>
      </c>
      <c r="O7" s="220" t="s">
        <v>408</v>
      </c>
      <c r="P7" s="220" t="s">
        <v>42</v>
      </c>
      <c r="Q7" s="220"/>
      <c r="R7" s="230"/>
      <c r="T7" s="413" t="s">
        <v>569</v>
      </c>
    </row>
    <row r="8" spans="1:20" x14ac:dyDescent="0.5">
      <c r="A8" s="220" t="s">
        <v>143</v>
      </c>
      <c r="B8" s="220"/>
      <c r="C8" s="225" t="s">
        <v>120</v>
      </c>
      <c r="D8" s="220"/>
      <c r="E8" s="220"/>
      <c r="F8" s="220" t="s">
        <v>407</v>
      </c>
      <c r="G8" s="227"/>
      <c r="H8" s="226" t="s">
        <v>34</v>
      </c>
      <c r="I8" s="220"/>
      <c r="J8" s="220" t="s">
        <v>537</v>
      </c>
      <c r="K8" s="228"/>
      <c r="L8" s="226" t="s">
        <v>410</v>
      </c>
      <c r="M8" s="225" t="s">
        <v>82</v>
      </c>
      <c r="N8" s="225" t="s">
        <v>96</v>
      </c>
      <c r="O8" s="229" t="s">
        <v>141</v>
      </c>
      <c r="P8" s="220" t="s">
        <v>45</v>
      </c>
      <c r="Q8" s="220"/>
      <c r="R8" s="230"/>
      <c r="T8" s="413" t="s">
        <v>570</v>
      </c>
    </row>
    <row r="9" spans="1:20" x14ac:dyDescent="0.5">
      <c r="A9" s="220" t="s">
        <v>388</v>
      </c>
      <c r="B9" s="220"/>
      <c r="C9" s="225" t="s">
        <v>121</v>
      </c>
      <c r="D9" s="220"/>
      <c r="E9" s="220"/>
      <c r="F9" s="220" t="s">
        <v>398</v>
      </c>
      <c r="G9" s="227"/>
      <c r="H9" s="226" t="s">
        <v>49</v>
      </c>
      <c r="I9" s="220"/>
      <c r="J9" s="220" t="s">
        <v>464</v>
      </c>
      <c r="K9" s="228"/>
      <c r="L9" s="234" t="s">
        <v>17</v>
      </c>
      <c r="M9" s="225" t="s">
        <v>88</v>
      </c>
      <c r="N9" s="225" t="s">
        <v>97</v>
      </c>
      <c r="O9" s="220" t="s">
        <v>502</v>
      </c>
      <c r="P9" s="220"/>
      <c r="Q9" s="220"/>
      <c r="R9" s="230"/>
      <c r="T9" s="413" t="s">
        <v>571</v>
      </c>
    </row>
    <row r="10" spans="1:20" ht="21" x14ac:dyDescent="0.55000000000000004">
      <c r="A10" s="220" t="s">
        <v>132</v>
      </c>
      <c r="B10" s="220"/>
      <c r="C10" s="225" t="s">
        <v>112</v>
      </c>
      <c r="D10" s="220"/>
      <c r="E10" s="220"/>
      <c r="F10" s="220" t="s">
        <v>409</v>
      </c>
      <c r="G10" s="227"/>
      <c r="H10" s="235" t="s">
        <v>36</v>
      </c>
      <c r="I10" s="220"/>
      <c r="J10" s="220" t="s">
        <v>390</v>
      </c>
      <c r="K10" s="228"/>
      <c r="L10" s="236"/>
      <c r="M10" s="225" t="s">
        <v>75</v>
      </c>
      <c r="N10" s="225" t="s">
        <v>95</v>
      </c>
      <c r="O10" s="229" t="s">
        <v>478</v>
      </c>
      <c r="P10" s="220"/>
      <c r="Q10" s="220"/>
      <c r="R10" s="230"/>
      <c r="T10" s="413" t="s">
        <v>572</v>
      </c>
    </row>
    <row r="11" spans="1:20" x14ac:dyDescent="0.5">
      <c r="A11" s="220" t="s">
        <v>411</v>
      </c>
      <c r="B11" s="220"/>
      <c r="C11" s="225" t="s">
        <v>117</v>
      </c>
      <c r="D11" s="220"/>
      <c r="E11" s="220"/>
      <c r="F11" s="220" t="s">
        <v>309</v>
      </c>
      <c r="G11" s="227"/>
      <c r="H11" s="220" t="s">
        <v>285</v>
      </c>
      <c r="I11" s="220"/>
      <c r="J11" s="220" t="s">
        <v>491</v>
      </c>
      <c r="K11" s="228"/>
      <c r="L11" s="228"/>
      <c r="M11" s="225" t="s">
        <v>84</v>
      </c>
      <c r="N11" s="225" t="s">
        <v>101</v>
      </c>
      <c r="O11" s="229" t="s">
        <v>150</v>
      </c>
      <c r="P11" s="220"/>
      <c r="Q11" s="220"/>
      <c r="R11" s="230"/>
      <c r="T11" s="413" t="s">
        <v>573</v>
      </c>
    </row>
    <row r="12" spans="1:20" x14ac:dyDescent="0.5">
      <c r="A12" s="220" t="s">
        <v>152</v>
      </c>
      <c r="B12" s="220"/>
      <c r="C12" s="225" t="s">
        <v>113</v>
      </c>
      <c r="D12" s="220"/>
      <c r="E12" s="220"/>
      <c r="F12" s="220" t="s">
        <v>530</v>
      </c>
      <c r="G12" s="227"/>
      <c r="H12" s="220" t="s">
        <v>286</v>
      </c>
      <c r="I12" s="220"/>
      <c r="J12" s="220" t="s">
        <v>485</v>
      </c>
      <c r="K12" s="228"/>
      <c r="L12" s="228"/>
      <c r="M12" s="225" t="s">
        <v>90</v>
      </c>
      <c r="N12" s="225" t="s">
        <v>94</v>
      </c>
      <c r="O12" s="220" t="s">
        <v>362</v>
      </c>
      <c r="P12" s="220"/>
      <c r="Q12" s="220"/>
      <c r="R12" s="230"/>
      <c r="T12" s="413" t="s">
        <v>574</v>
      </c>
    </row>
    <row r="13" spans="1:20" x14ac:dyDescent="0.5">
      <c r="A13" s="220" t="s">
        <v>147</v>
      </c>
      <c r="B13" s="220"/>
      <c r="C13" s="225" t="s">
        <v>111</v>
      </c>
      <c r="D13" s="220"/>
      <c r="E13" s="220"/>
      <c r="F13" s="220" t="s">
        <v>393</v>
      </c>
      <c r="G13" s="227"/>
      <c r="H13" s="220" t="s">
        <v>287</v>
      </c>
      <c r="I13" s="220"/>
      <c r="J13" s="220" t="s">
        <v>385</v>
      </c>
      <c r="K13" s="232"/>
      <c r="L13" s="232"/>
      <c r="M13" s="225" t="s">
        <v>74</v>
      </c>
      <c r="N13" s="225" t="s">
        <v>93</v>
      </c>
      <c r="O13" s="220" t="s">
        <v>412</v>
      </c>
      <c r="P13" s="220"/>
      <c r="Q13" s="220"/>
      <c r="R13" s="230"/>
      <c r="T13" s="413" t="s">
        <v>575</v>
      </c>
    </row>
    <row r="14" spans="1:20" x14ac:dyDescent="0.5">
      <c r="A14" s="220" t="s">
        <v>379</v>
      </c>
      <c r="B14" s="220"/>
      <c r="C14" s="220" t="s">
        <v>381</v>
      </c>
      <c r="D14" s="220"/>
      <c r="E14" s="220"/>
      <c r="F14" s="220" t="s">
        <v>516</v>
      </c>
      <c r="G14" s="227"/>
      <c r="H14" s="220"/>
      <c r="I14" s="220"/>
      <c r="J14" s="233" t="s">
        <v>145</v>
      </c>
      <c r="K14" s="228"/>
      <c r="L14" s="228"/>
      <c r="M14" s="225" t="s">
        <v>89</v>
      </c>
      <c r="N14" s="220" t="s">
        <v>548</v>
      </c>
      <c r="O14" s="220" t="s">
        <v>301</v>
      </c>
      <c r="P14" s="220"/>
      <c r="Q14" s="220"/>
      <c r="R14" s="230"/>
      <c r="T14" s="413" t="s">
        <v>576</v>
      </c>
    </row>
    <row r="15" spans="1:20" x14ac:dyDescent="0.5">
      <c r="A15" s="220" t="s">
        <v>506</v>
      </c>
      <c r="B15" s="220"/>
      <c r="C15" s="225" t="s">
        <v>115</v>
      </c>
      <c r="D15" s="220"/>
      <c r="E15" s="220"/>
      <c r="F15" s="220" t="s">
        <v>391</v>
      </c>
      <c r="G15" s="227"/>
      <c r="H15" s="220"/>
      <c r="I15" s="220"/>
      <c r="J15" s="220" t="s">
        <v>300</v>
      </c>
      <c r="K15" s="228"/>
      <c r="L15" s="228"/>
      <c r="M15" s="225" t="s">
        <v>83</v>
      </c>
      <c r="N15" s="220" t="s">
        <v>549</v>
      </c>
      <c r="O15" s="220" t="s">
        <v>302</v>
      </c>
      <c r="P15" s="220"/>
      <c r="Q15" s="220"/>
      <c r="R15" s="230"/>
      <c r="T15" s="413" t="s">
        <v>577</v>
      </c>
    </row>
    <row r="16" spans="1:20" x14ac:dyDescent="0.5">
      <c r="A16" s="220" t="s">
        <v>479</v>
      </c>
      <c r="B16" s="220"/>
      <c r="C16" s="225" t="s">
        <v>118</v>
      </c>
      <c r="D16" s="220"/>
      <c r="E16" s="220"/>
      <c r="F16" s="220" t="s">
        <v>496</v>
      </c>
      <c r="G16" s="227"/>
      <c r="H16" s="220"/>
      <c r="I16" s="220"/>
      <c r="J16" s="231" t="s">
        <v>149</v>
      </c>
      <c r="K16" s="228"/>
      <c r="L16" s="228"/>
      <c r="M16" s="225" t="s">
        <v>81</v>
      </c>
      <c r="N16" s="225" t="s">
        <v>100</v>
      </c>
      <c r="O16" s="220" t="s">
        <v>368</v>
      </c>
      <c r="P16" s="220"/>
      <c r="Q16" s="220"/>
      <c r="R16" s="230"/>
      <c r="T16" s="413" t="s">
        <v>578</v>
      </c>
    </row>
    <row r="17" spans="1:20" x14ac:dyDescent="0.5">
      <c r="A17" s="220" t="s">
        <v>510</v>
      </c>
      <c r="B17" s="220"/>
      <c r="C17" s="225" t="s">
        <v>109</v>
      </c>
      <c r="D17" s="220"/>
      <c r="E17" s="220"/>
      <c r="F17" s="227" t="s">
        <v>134</v>
      </c>
      <c r="G17" s="227"/>
      <c r="H17" s="220"/>
      <c r="I17" s="220"/>
      <c r="J17" s="220" t="s">
        <v>380</v>
      </c>
      <c r="K17" s="229"/>
      <c r="L17" s="228"/>
      <c r="M17" s="225" t="s">
        <v>80</v>
      </c>
      <c r="N17" s="225" t="s">
        <v>378</v>
      </c>
      <c r="O17" s="220" t="s">
        <v>371</v>
      </c>
      <c r="P17" s="220"/>
      <c r="Q17" s="220"/>
      <c r="R17" s="230"/>
      <c r="T17" s="413" t="s">
        <v>588</v>
      </c>
    </row>
    <row r="18" spans="1:20" x14ac:dyDescent="0.5">
      <c r="A18" s="221" t="s">
        <v>512</v>
      </c>
      <c r="B18" s="220"/>
      <c r="C18" s="220" t="s">
        <v>414</v>
      </c>
      <c r="D18" s="220"/>
      <c r="E18" s="220"/>
      <c r="F18" s="220" t="s">
        <v>387</v>
      </c>
      <c r="G18" s="227"/>
      <c r="H18" s="220"/>
      <c r="I18" s="220"/>
      <c r="J18" s="231" t="s">
        <v>154</v>
      </c>
      <c r="K18" s="237"/>
      <c r="L18" s="228"/>
      <c r="M18" s="225" t="s">
        <v>76</v>
      </c>
      <c r="N18" s="220"/>
      <c r="O18" s="220" t="s">
        <v>373</v>
      </c>
      <c r="P18" s="220"/>
      <c r="Q18" s="220"/>
      <c r="R18" s="230"/>
      <c r="T18" s="413" t="s">
        <v>562</v>
      </c>
    </row>
    <row r="19" spans="1:20" x14ac:dyDescent="0.5">
      <c r="A19" s="220" t="s">
        <v>480</v>
      </c>
      <c r="B19" s="220"/>
      <c r="C19" s="220"/>
      <c r="D19" s="220"/>
      <c r="E19" s="220"/>
      <c r="F19" s="220" t="s">
        <v>526</v>
      </c>
      <c r="G19" s="227"/>
      <c r="H19" s="220"/>
      <c r="I19" s="220"/>
      <c r="J19" s="220" t="s">
        <v>315</v>
      </c>
      <c r="K19" s="237"/>
      <c r="L19" s="228"/>
      <c r="M19" s="225" t="s">
        <v>77</v>
      </c>
      <c r="N19" s="220"/>
      <c r="O19" s="220" t="s">
        <v>303</v>
      </c>
      <c r="P19" s="220"/>
      <c r="Q19" s="220"/>
      <c r="R19" s="230"/>
      <c r="T19" s="413" t="s">
        <v>579</v>
      </c>
    </row>
    <row r="20" spans="1:20" x14ac:dyDescent="0.5">
      <c r="A20" s="220" t="s">
        <v>374</v>
      </c>
      <c r="B20" s="220"/>
      <c r="C20" s="220"/>
      <c r="D20" s="220"/>
      <c r="E20" s="220"/>
      <c r="F20" s="220" t="s">
        <v>413</v>
      </c>
      <c r="G20" s="227"/>
      <c r="H20" s="220"/>
      <c r="I20" s="220"/>
      <c r="J20" s="220" t="s">
        <v>315</v>
      </c>
      <c r="K20" s="237"/>
      <c r="L20" s="228"/>
      <c r="M20" s="225" t="s">
        <v>92</v>
      </c>
      <c r="N20" s="220"/>
      <c r="O20" s="220" t="s">
        <v>415</v>
      </c>
      <c r="P20" s="220"/>
      <c r="Q20" s="220"/>
      <c r="R20" s="230"/>
      <c r="T20" s="413" t="s">
        <v>580</v>
      </c>
    </row>
    <row r="21" spans="1:20" x14ac:dyDescent="0.5">
      <c r="A21" s="220" t="s">
        <v>481</v>
      </c>
      <c r="B21" s="220"/>
      <c r="C21" s="220"/>
      <c r="D21" s="220"/>
      <c r="E21" s="220"/>
      <c r="F21" s="220" t="s">
        <v>386</v>
      </c>
      <c r="G21" s="227"/>
      <c r="H21" s="220"/>
      <c r="I21" s="220"/>
      <c r="J21" s="220" t="s">
        <v>376</v>
      </c>
      <c r="K21" s="237"/>
      <c r="L21" s="228"/>
      <c r="M21" s="225" t="s">
        <v>545</v>
      </c>
      <c r="N21" s="220"/>
      <c r="O21" s="220" t="s">
        <v>550</v>
      </c>
      <c r="P21" s="220"/>
      <c r="Q21" s="220"/>
      <c r="R21" s="230"/>
      <c r="T21" s="413" t="s">
        <v>581</v>
      </c>
    </row>
    <row r="22" spans="1:20" x14ac:dyDescent="0.5">
      <c r="A22" s="220" t="s">
        <v>304</v>
      </c>
      <c r="B22" s="220"/>
      <c r="C22" s="220"/>
      <c r="D22" s="220"/>
      <c r="E22" s="220"/>
      <c r="F22" s="220" t="s">
        <v>517</v>
      </c>
      <c r="G22" s="227"/>
      <c r="H22" s="220"/>
      <c r="I22" s="220"/>
      <c r="J22" s="220" t="s">
        <v>38</v>
      </c>
      <c r="K22" s="237"/>
      <c r="L22" s="232"/>
      <c r="M22" s="225" t="s">
        <v>546</v>
      </c>
      <c r="N22" s="220"/>
      <c r="O22" s="220" t="s">
        <v>416</v>
      </c>
      <c r="P22" s="220"/>
      <c r="Q22" s="220"/>
      <c r="R22" s="230"/>
      <c r="T22" s="413" t="s">
        <v>582</v>
      </c>
    </row>
    <row r="23" spans="1:20" ht="21" x14ac:dyDescent="0.55000000000000004">
      <c r="A23" s="220" t="s">
        <v>417</v>
      </c>
      <c r="B23" s="220"/>
      <c r="C23" s="220"/>
      <c r="D23" s="220"/>
      <c r="E23" s="220"/>
      <c r="F23" s="227" t="s">
        <v>139</v>
      </c>
      <c r="G23" s="227"/>
      <c r="H23" s="238"/>
      <c r="I23" s="220"/>
      <c r="J23" s="231" t="s">
        <v>159</v>
      </c>
      <c r="K23" s="237"/>
      <c r="L23" s="228"/>
      <c r="M23" s="225" t="s">
        <v>547</v>
      </c>
      <c r="N23" s="220"/>
      <c r="O23" s="229" t="s">
        <v>155</v>
      </c>
      <c r="P23" s="220"/>
      <c r="Q23" s="220"/>
      <c r="R23" s="230"/>
      <c r="T23" s="413" t="s">
        <v>583</v>
      </c>
    </row>
    <row r="24" spans="1:20" x14ac:dyDescent="0.5">
      <c r="A24" s="220" t="s">
        <v>137</v>
      </c>
      <c r="B24" s="220"/>
      <c r="C24" s="220"/>
      <c r="D24" s="220"/>
      <c r="E24" s="220"/>
      <c r="F24" s="227" t="s">
        <v>144</v>
      </c>
      <c r="G24" s="231"/>
      <c r="H24" s="239"/>
      <c r="I24" s="220"/>
      <c r="J24" s="220" t="s">
        <v>372</v>
      </c>
      <c r="K24" s="237"/>
      <c r="L24" s="228"/>
      <c r="M24" s="225"/>
      <c r="N24" s="220"/>
      <c r="O24" s="229" t="s">
        <v>160</v>
      </c>
      <c r="P24" s="220"/>
      <c r="Q24" s="220"/>
      <c r="R24" s="230"/>
      <c r="T24" s="413" t="s">
        <v>584</v>
      </c>
    </row>
    <row r="25" spans="1:20" x14ac:dyDescent="0.5">
      <c r="A25" s="220" t="s">
        <v>367</v>
      </c>
      <c r="B25" s="220"/>
      <c r="C25" s="220"/>
      <c r="D25" s="220"/>
      <c r="E25" s="220"/>
      <c r="F25" s="227" t="s">
        <v>148</v>
      </c>
      <c r="G25" s="231"/>
      <c r="H25" s="240"/>
      <c r="I25" s="220"/>
      <c r="J25" s="220" t="s">
        <v>543</v>
      </c>
      <c r="K25" s="230"/>
      <c r="L25" s="228"/>
      <c r="M25" s="225"/>
      <c r="N25" s="220"/>
      <c r="O25" s="220" t="s">
        <v>551</v>
      </c>
      <c r="P25" s="220"/>
      <c r="Q25" s="220"/>
      <c r="R25" s="230"/>
      <c r="T25" s="413" t="s">
        <v>585</v>
      </c>
    </row>
    <row r="26" spans="1:20" x14ac:dyDescent="0.5">
      <c r="A26" s="220" t="s">
        <v>366</v>
      </c>
      <c r="B26" s="220"/>
      <c r="C26" s="220"/>
      <c r="D26" s="220"/>
      <c r="E26" s="220"/>
      <c r="F26" s="220" t="s">
        <v>311</v>
      </c>
      <c r="G26" s="231"/>
      <c r="H26" s="240"/>
      <c r="I26" s="220"/>
      <c r="J26" s="220" t="s">
        <v>482</v>
      </c>
      <c r="K26" s="220"/>
      <c r="L26" s="229"/>
      <c r="M26" s="225"/>
      <c r="N26" s="220"/>
      <c r="O26" s="220" t="s">
        <v>44</v>
      </c>
      <c r="P26" s="220"/>
      <c r="Q26" s="220"/>
      <c r="R26" s="230"/>
      <c r="T26" s="413" t="s">
        <v>586</v>
      </c>
    </row>
    <row r="27" spans="1:20" x14ac:dyDescent="0.5">
      <c r="A27" s="220" t="s">
        <v>420</v>
      </c>
      <c r="B27" s="220"/>
      <c r="C27" s="220"/>
      <c r="D27" s="220"/>
      <c r="E27" s="220"/>
      <c r="F27" s="233" t="s">
        <v>153</v>
      </c>
      <c r="G27" s="231"/>
      <c r="H27" s="240"/>
      <c r="I27" s="220"/>
      <c r="J27" s="220" t="s">
        <v>369</v>
      </c>
      <c r="K27" s="220"/>
      <c r="L27" s="237"/>
      <c r="M27" s="225"/>
      <c r="N27" s="220"/>
      <c r="O27" s="220" t="s">
        <v>418</v>
      </c>
      <c r="P27" s="220"/>
      <c r="Q27" s="220"/>
      <c r="R27" s="230"/>
      <c r="T27" s="413" t="s">
        <v>587</v>
      </c>
    </row>
    <row r="28" spans="1:20" x14ac:dyDescent="0.5">
      <c r="A28" s="220" t="s">
        <v>151</v>
      </c>
      <c r="B28" s="220"/>
      <c r="C28" s="220"/>
      <c r="D28" s="220"/>
      <c r="E28" s="220"/>
      <c r="F28" s="220" t="s">
        <v>495</v>
      </c>
      <c r="G28" s="230"/>
      <c r="H28" s="241"/>
      <c r="I28" s="220"/>
      <c r="J28" s="220" t="s">
        <v>31</v>
      </c>
      <c r="K28" s="220"/>
      <c r="L28" s="237"/>
      <c r="M28" s="225"/>
      <c r="N28" s="220"/>
      <c r="O28" s="229" t="s">
        <v>165</v>
      </c>
      <c r="P28" s="220"/>
      <c r="Q28" s="220"/>
      <c r="R28" s="230"/>
    </row>
    <row r="29" spans="1:20" x14ac:dyDescent="0.5">
      <c r="A29" s="220" t="s">
        <v>142</v>
      </c>
      <c r="B29" s="220"/>
      <c r="C29" s="220"/>
      <c r="D29" s="220"/>
      <c r="E29" s="220"/>
      <c r="F29" s="227" t="s">
        <v>158</v>
      </c>
      <c r="G29" s="220"/>
      <c r="H29" s="240"/>
      <c r="I29" s="220"/>
      <c r="J29" s="220" t="s">
        <v>364</v>
      </c>
      <c r="K29" s="220"/>
      <c r="L29" s="237"/>
      <c r="M29" s="225"/>
      <c r="N29" s="220"/>
      <c r="O29" s="220" t="s">
        <v>382</v>
      </c>
      <c r="P29" s="220"/>
      <c r="Q29" s="220"/>
      <c r="R29" s="230"/>
    </row>
    <row r="30" spans="1:20" x14ac:dyDescent="0.5">
      <c r="A30" s="220" t="s">
        <v>146</v>
      </c>
      <c r="B30" s="220"/>
      <c r="C30" s="220"/>
      <c r="D30" s="220"/>
      <c r="E30" s="220"/>
      <c r="F30" s="220" t="s">
        <v>377</v>
      </c>
      <c r="G30" s="220"/>
      <c r="H30" s="240"/>
      <c r="I30" s="220"/>
      <c r="J30" s="220" t="s">
        <v>305</v>
      </c>
      <c r="K30" s="220"/>
      <c r="L30" s="237"/>
      <c r="M30" s="232"/>
      <c r="N30" s="220"/>
      <c r="O30" s="220" t="s">
        <v>383</v>
      </c>
      <c r="P30" s="220"/>
      <c r="Q30" s="220"/>
      <c r="R30" s="230"/>
    </row>
    <row r="31" spans="1:20" x14ac:dyDescent="0.5">
      <c r="A31" s="220" t="s">
        <v>422</v>
      </c>
      <c r="B31" s="220"/>
      <c r="C31" s="220"/>
      <c r="D31" s="220"/>
      <c r="E31" s="220"/>
      <c r="F31" s="220" t="s">
        <v>375</v>
      </c>
      <c r="G31" s="220"/>
      <c r="H31" s="220"/>
      <c r="I31" s="220"/>
      <c r="J31" s="231" t="s">
        <v>164</v>
      </c>
      <c r="K31" s="220"/>
      <c r="L31" s="237"/>
      <c r="M31" s="228"/>
      <c r="N31" s="220"/>
      <c r="O31" s="220" t="s">
        <v>384</v>
      </c>
      <c r="P31" s="220"/>
      <c r="Q31" s="220"/>
      <c r="R31" s="230"/>
    </row>
    <row r="32" spans="1:20" x14ac:dyDescent="0.5">
      <c r="A32" s="221" t="s">
        <v>422</v>
      </c>
      <c r="B32" s="220"/>
      <c r="C32" s="220"/>
      <c r="D32" s="220"/>
      <c r="E32" s="220"/>
      <c r="F32" s="220" t="s">
        <v>534</v>
      </c>
      <c r="G32" s="220"/>
      <c r="H32" s="220"/>
      <c r="I32" s="220"/>
      <c r="J32" s="220" t="s">
        <v>360</v>
      </c>
      <c r="K32" s="220"/>
      <c r="L32" s="237"/>
      <c r="M32" s="225" t="s">
        <v>72</v>
      </c>
      <c r="N32" s="220"/>
      <c r="O32" s="220" t="s">
        <v>500</v>
      </c>
      <c r="P32" s="220"/>
      <c r="Q32" s="220"/>
      <c r="R32" s="230"/>
    </row>
    <row r="33" spans="1:18" x14ac:dyDescent="0.5">
      <c r="A33" s="220" t="s">
        <v>359</v>
      </c>
      <c r="B33" s="220"/>
      <c r="C33" s="230"/>
      <c r="D33" s="220"/>
      <c r="E33" s="220"/>
      <c r="F33" s="220" t="s">
        <v>419</v>
      </c>
      <c r="G33" s="220"/>
      <c r="H33" s="220"/>
      <c r="I33" s="220"/>
      <c r="J33" s="231" t="s">
        <v>167</v>
      </c>
      <c r="K33" s="220"/>
      <c r="L33" s="237"/>
      <c r="M33" s="225" t="s">
        <v>71</v>
      </c>
      <c r="N33" s="220"/>
      <c r="O33" s="220" t="s">
        <v>421</v>
      </c>
      <c r="P33" s="220"/>
      <c r="Q33" s="220"/>
      <c r="R33" s="230"/>
    </row>
    <row r="34" spans="1:18" x14ac:dyDescent="0.5">
      <c r="A34" s="220" t="s">
        <v>156</v>
      </c>
      <c r="B34" s="220"/>
      <c r="C34" s="230"/>
      <c r="D34" s="220"/>
      <c r="E34" s="220"/>
      <c r="F34" s="227" t="s">
        <v>163</v>
      </c>
      <c r="G34" s="220"/>
      <c r="H34" s="220"/>
      <c r="I34" s="220"/>
      <c r="J34" s="220" t="s">
        <v>538</v>
      </c>
      <c r="K34" s="220"/>
      <c r="L34" s="230"/>
      <c r="M34" s="225" t="s">
        <v>73</v>
      </c>
      <c r="N34" s="220"/>
      <c r="O34" s="229" t="s">
        <v>168</v>
      </c>
      <c r="P34" s="220"/>
      <c r="Q34" s="220"/>
      <c r="R34" s="230"/>
    </row>
    <row r="35" spans="1:18" x14ac:dyDescent="0.5">
      <c r="A35" s="220" t="s">
        <v>177</v>
      </c>
      <c r="B35" s="220"/>
      <c r="C35" s="230"/>
      <c r="D35" s="220"/>
      <c r="E35" s="220"/>
      <c r="F35" s="220" t="s">
        <v>520</v>
      </c>
      <c r="G35" s="220"/>
      <c r="H35" s="220"/>
      <c r="I35" s="220"/>
      <c r="J35" s="231" t="s">
        <v>358</v>
      </c>
      <c r="K35" s="220"/>
      <c r="L35" s="220"/>
      <c r="M35" s="225" t="s">
        <v>69</v>
      </c>
      <c r="N35" s="220"/>
      <c r="O35" s="229" t="s">
        <v>172</v>
      </c>
      <c r="P35" s="220"/>
      <c r="Q35" s="220"/>
      <c r="R35" s="230"/>
    </row>
    <row r="36" spans="1:18" x14ac:dyDescent="0.5">
      <c r="A36" s="220" t="s">
        <v>161</v>
      </c>
      <c r="B36" s="220"/>
      <c r="C36" s="230"/>
      <c r="D36" s="220"/>
      <c r="E36" s="220"/>
      <c r="F36" s="220" t="s">
        <v>370</v>
      </c>
      <c r="G36" s="220"/>
      <c r="H36" s="220"/>
      <c r="I36" s="220"/>
      <c r="J36" s="220" t="s">
        <v>357</v>
      </c>
      <c r="K36" s="220"/>
      <c r="L36" s="220"/>
      <c r="M36" s="225" t="s">
        <v>70</v>
      </c>
      <c r="N36" s="220"/>
      <c r="O36" s="229" t="s">
        <v>176</v>
      </c>
      <c r="P36" s="220"/>
      <c r="Q36" s="220"/>
      <c r="R36" s="230"/>
    </row>
    <row r="37" spans="1:18" x14ac:dyDescent="0.5">
      <c r="A37" s="220" t="s">
        <v>169</v>
      </c>
      <c r="B37" s="220"/>
      <c r="C37" s="230"/>
      <c r="D37" s="220"/>
      <c r="E37" s="220"/>
      <c r="F37" s="220" t="s">
        <v>312</v>
      </c>
      <c r="G37" s="220"/>
      <c r="H37" s="220"/>
      <c r="I37" s="220"/>
      <c r="J37" s="220" t="s">
        <v>541</v>
      </c>
      <c r="K37" s="220"/>
      <c r="L37" s="220"/>
      <c r="M37" s="225" t="s">
        <v>68</v>
      </c>
      <c r="N37" s="220"/>
      <c r="O37" s="220" t="s">
        <v>426</v>
      </c>
      <c r="P37" s="220"/>
      <c r="Q37" s="220"/>
      <c r="R37" s="230"/>
    </row>
    <row r="38" spans="1:18" x14ac:dyDescent="0.5">
      <c r="A38" s="220" t="s">
        <v>355</v>
      </c>
      <c r="B38" s="220"/>
      <c r="C38" s="230"/>
      <c r="D38" s="220"/>
      <c r="E38" s="220"/>
      <c r="F38" s="220" t="s">
        <v>365</v>
      </c>
      <c r="G38" s="220"/>
      <c r="H38" s="220"/>
      <c r="I38" s="220"/>
      <c r="J38" s="220" t="s">
        <v>424</v>
      </c>
      <c r="K38" s="220"/>
      <c r="L38" s="220"/>
      <c r="M38" s="225" t="s">
        <v>66</v>
      </c>
      <c r="N38" s="220"/>
      <c r="O38" s="220" t="s">
        <v>389</v>
      </c>
      <c r="P38" s="220"/>
      <c r="Q38" s="220"/>
      <c r="R38" s="230"/>
    </row>
    <row r="39" spans="1:18" x14ac:dyDescent="0.5">
      <c r="A39" s="220" t="s">
        <v>511</v>
      </c>
      <c r="B39" s="220"/>
      <c r="C39" s="230"/>
      <c r="D39" s="220"/>
      <c r="E39" s="220"/>
      <c r="F39" s="220" t="s">
        <v>473</v>
      </c>
      <c r="G39" s="220"/>
      <c r="H39" s="220"/>
      <c r="I39" s="220"/>
      <c r="J39" s="220" t="s">
        <v>544</v>
      </c>
      <c r="K39" s="220"/>
      <c r="L39" s="220"/>
      <c r="M39" s="225" t="s">
        <v>67</v>
      </c>
      <c r="N39" s="220"/>
      <c r="O39" s="229" t="s">
        <v>181</v>
      </c>
      <c r="P39" s="220"/>
      <c r="Q39" s="220"/>
      <c r="R39" s="230"/>
    </row>
    <row r="40" spans="1:18" x14ac:dyDescent="0.5">
      <c r="A40" s="220" t="s">
        <v>173</v>
      </c>
      <c r="B40" s="220"/>
      <c r="C40" s="230"/>
      <c r="D40" s="220"/>
      <c r="E40" s="220"/>
      <c r="F40" s="220" t="s">
        <v>423</v>
      </c>
      <c r="G40" s="220"/>
      <c r="H40" s="220"/>
      <c r="I40" s="220"/>
      <c r="J40" s="231" t="s">
        <v>175</v>
      </c>
      <c r="K40" s="220"/>
      <c r="L40" s="220"/>
      <c r="M40" s="220"/>
      <c r="N40" s="220"/>
      <c r="O40" s="220" t="s">
        <v>395</v>
      </c>
      <c r="P40" s="220"/>
      <c r="Q40" s="220"/>
      <c r="R40" s="230"/>
    </row>
    <row r="41" spans="1:18" x14ac:dyDescent="0.5">
      <c r="A41" s="220" t="s">
        <v>162</v>
      </c>
      <c r="B41" s="220"/>
      <c r="C41" s="230"/>
      <c r="D41" s="220"/>
      <c r="E41" s="220"/>
      <c r="F41" s="220" t="s">
        <v>363</v>
      </c>
      <c r="G41" s="220"/>
      <c r="H41" s="220"/>
      <c r="I41" s="220"/>
      <c r="J41" s="220" t="s">
        <v>498</v>
      </c>
      <c r="K41" s="220"/>
      <c r="L41" s="220"/>
      <c r="M41" s="220"/>
      <c r="N41" s="220"/>
      <c r="O41" s="220" t="s">
        <v>428</v>
      </c>
      <c r="P41" s="220"/>
      <c r="Q41" s="220"/>
      <c r="R41" s="230"/>
    </row>
    <row r="42" spans="1:18" x14ac:dyDescent="0.5">
      <c r="A42" s="220" t="s">
        <v>157</v>
      </c>
      <c r="B42" s="220"/>
      <c r="C42" s="230"/>
      <c r="D42" s="220"/>
      <c r="E42" s="220"/>
      <c r="F42" s="220" t="s">
        <v>493</v>
      </c>
      <c r="G42" s="220"/>
      <c r="H42" s="220"/>
      <c r="I42" s="220"/>
      <c r="J42" s="220" t="s">
        <v>477</v>
      </c>
      <c r="K42" s="220"/>
      <c r="L42" s="220"/>
      <c r="M42" s="220"/>
      <c r="N42" s="220"/>
      <c r="O42" s="220" t="s">
        <v>428</v>
      </c>
      <c r="P42" s="220"/>
      <c r="Q42" s="220"/>
      <c r="R42" s="230"/>
    </row>
    <row r="43" spans="1:18" x14ac:dyDescent="0.5">
      <c r="A43" s="220" t="s">
        <v>431</v>
      </c>
      <c r="B43" s="220"/>
      <c r="C43" s="230"/>
      <c r="D43" s="220"/>
      <c r="E43" s="220"/>
      <c r="F43" s="220" t="s">
        <v>531</v>
      </c>
      <c r="G43" s="220"/>
      <c r="H43" s="220"/>
      <c r="I43" s="220"/>
      <c r="J43" s="231" t="s">
        <v>180</v>
      </c>
      <c r="K43" s="220"/>
      <c r="L43" s="220"/>
      <c r="M43" s="220"/>
      <c r="N43" s="220"/>
      <c r="O43" s="229" t="s">
        <v>184</v>
      </c>
      <c r="P43" s="220"/>
      <c r="Q43" s="220"/>
      <c r="R43" s="230"/>
    </row>
    <row r="44" spans="1:18" x14ac:dyDescent="0.5">
      <c r="A44" s="220" t="s">
        <v>166</v>
      </c>
      <c r="B44" s="220"/>
      <c r="C44" s="230"/>
      <c r="D44" s="220"/>
      <c r="E44" s="220"/>
      <c r="F44" s="220" t="s">
        <v>425</v>
      </c>
      <c r="G44" s="220"/>
      <c r="H44" s="220"/>
      <c r="I44" s="220"/>
      <c r="J44" s="233" t="s">
        <v>297</v>
      </c>
      <c r="K44" s="220"/>
      <c r="L44" s="220"/>
      <c r="M44" s="220"/>
      <c r="N44" s="220"/>
      <c r="O44" s="229" t="s">
        <v>189</v>
      </c>
      <c r="P44" s="220"/>
      <c r="Q44" s="220"/>
      <c r="R44" s="230"/>
    </row>
    <row r="45" spans="1:18" x14ac:dyDescent="0.5">
      <c r="A45" s="220" t="s">
        <v>351</v>
      </c>
      <c r="B45" s="220"/>
      <c r="C45" s="230"/>
      <c r="D45" s="220"/>
      <c r="E45" s="220"/>
      <c r="F45" s="220" t="s">
        <v>361</v>
      </c>
      <c r="G45" s="220"/>
      <c r="H45" s="220"/>
      <c r="I45" s="220"/>
      <c r="J45" s="220" t="s">
        <v>539</v>
      </c>
      <c r="K45" s="220"/>
      <c r="L45" s="220"/>
      <c r="M45" s="220"/>
      <c r="N45" s="220"/>
      <c r="O45" s="220" t="s">
        <v>430</v>
      </c>
      <c r="P45" s="220"/>
      <c r="Q45" s="220"/>
      <c r="R45" s="230"/>
    </row>
    <row r="46" spans="1:18" x14ac:dyDescent="0.5">
      <c r="A46" s="220" t="s">
        <v>307</v>
      </c>
      <c r="B46" s="220"/>
      <c r="C46" s="230"/>
      <c r="D46" s="220"/>
      <c r="E46" s="220"/>
      <c r="F46" s="220" t="s">
        <v>535</v>
      </c>
      <c r="G46" s="220"/>
      <c r="H46" s="220"/>
      <c r="I46" s="220"/>
      <c r="J46" s="220" t="s">
        <v>354</v>
      </c>
      <c r="K46" s="220"/>
      <c r="L46" s="220"/>
      <c r="M46" s="220"/>
      <c r="N46" s="220"/>
      <c r="O46" s="220" t="s">
        <v>559</v>
      </c>
      <c r="P46" s="220"/>
      <c r="Q46" s="220"/>
      <c r="R46" s="230"/>
    </row>
    <row r="47" spans="1:18" x14ac:dyDescent="0.5">
      <c r="A47" s="220" t="s">
        <v>29</v>
      </c>
      <c r="B47" s="220"/>
      <c r="C47" s="230"/>
      <c r="D47" s="220"/>
      <c r="E47" s="220"/>
      <c r="F47" s="220" t="s">
        <v>427</v>
      </c>
      <c r="G47" s="220"/>
      <c r="H47" s="220"/>
      <c r="I47" s="220"/>
      <c r="J47" s="220" t="s">
        <v>352</v>
      </c>
      <c r="K47" s="220"/>
      <c r="L47" s="220"/>
      <c r="M47" s="220"/>
      <c r="N47" s="220"/>
      <c r="O47" s="220"/>
      <c r="P47" s="220"/>
      <c r="Q47" s="220"/>
      <c r="R47" s="230"/>
    </row>
    <row r="48" spans="1:18" x14ac:dyDescent="0.5">
      <c r="A48" s="220" t="s">
        <v>348</v>
      </c>
      <c r="B48" s="220"/>
      <c r="C48" s="230"/>
      <c r="D48" s="220"/>
      <c r="E48" s="220"/>
      <c r="F48" s="220" t="s">
        <v>489</v>
      </c>
      <c r="G48" s="220"/>
      <c r="H48" s="220"/>
      <c r="I48" s="220"/>
      <c r="J48" s="220" t="s">
        <v>37</v>
      </c>
      <c r="K48" s="220"/>
      <c r="L48" s="220"/>
      <c r="M48" s="220"/>
      <c r="N48" s="220"/>
      <c r="O48" s="220"/>
      <c r="P48" s="220"/>
      <c r="Q48" s="220"/>
      <c r="R48" s="230"/>
    </row>
    <row r="49" spans="1:18" x14ac:dyDescent="0.5">
      <c r="A49" s="220" t="s">
        <v>347</v>
      </c>
      <c r="B49" s="220"/>
      <c r="C49" s="230"/>
      <c r="D49" s="220"/>
      <c r="E49" s="220"/>
      <c r="F49" s="220" t="s">
        <v>314</v>
      </c>
      <c r="G49" s="220"/>
      <c r="H49" s="220"/>
      <c r="I49" s="220"/>
      <c r="J49" s="231" t="s">
        <v>188</v>
      </c>
      <c r="K49" s="220"/>
      <c r="L49" s="220"/>
      <c r="M49" s="220"/>
      <c r="N49" s="220"/>
      <c r="O49" s="220"/>
      <c r="P49" s="220"/>
      <c r="Q49" s="220"/>
      <c r="R49" s="230"/>
    </row>
    <row r="50" spans="1:18" x14ac:dyDescent="0.5">
      <c r="A50" s="220" t="s">
        <v>346</v>
      </c>
      <c r="B50" s="220"/>
      <c r="C50" s="230"/>
      <c r="D50" s="220"/>
      <c r="E50" s="220"/>
      <c r="F50" s="227" t="s">
        <v>488</v>
      </c>
      <c r="G50" s="220"/>
      <c r="H50" s="220"/>
      <c r="I50" s="220"/>
      <c r="J50" s="220" t="s">
        <v>350</v>
      </c>
      <c r="K50" s="220"/>
      <c r="L50" s="220"/>
      <c r="M50" s="220"/>
      <c r="N50" s="220"/>
      <c r="O50" s="220"/>
      <c r="P50" s="220"/>
      <c r="Q50" s="220"/>
      <c r="R50" s="230"/>
    </row>
    <row r="51" spans="1:18" x14ac:dyDescent="0.5">
      <c r="A51" s="220" t="s">
        <v>196</v>
      </c>
      <c r="B51" s="220"/>
      <c r="C51" s="230"/>
      <c r="D51" s="220"/>
      <c r="E51" s="220"/>
      <c r="F51" s="220" t="s">
        <v>318</v>
      </c>
      <c r="G51" s="220"/>
      <c r="H51" s="220"/>
      <c r="I51" s="220"/>
      <c r="J51" s="231" t="s">
        <v>432</v>
      </c>
      <c r="K51" s="220"/>
      <c r="L51" s="220"/>
      <c r="M51" s="220"/>
      <c r="N51" s="220"/>
      <c r="O51" s="220"/>
      <c r="P51" s="220"/>
      <c r="Q51" s="220"/>
      <c r="R51" s="230"/>
    </row>
    <row r="52" spans="1:18" x14ac:dyDescent="0.5">
      <c r="A52" s="220" t="s">
        <v>468</v>
      </c>
      <c r="B52" s="220"/>
      <c r="C52" s="230"/>
      <c r="D52" s="220"/>
      <c r="E52" s="220"/>
      <c r="F52" s="227" t="s">
        <v>504</v>
      </c>
      <c r="G52" s="220"/>
      <c r="H52" s="220"/>
      <c r="I52" s="220"/>
      <c r="J52" s="231" t="s">
        <v>195</v>
      </c>
      <c r="K52" s="220"/>
      <c r="L52" s="220"/>
      <c r="M52" s="220"/>
      <c r="N52" s="220"/>
      <c r="O52" s="220"/>
      <c r="P52" s="220"/>
      <c r="Q52" s="220"/>
      <c r="R52" s="230"/>
    </row>
    <row r="53" spans="1:18" x14ac:dyDescent="0.5">
      <c r="A53" s="220" t="s">
        <v>468</v>
      </c>
      <c r="B53" s="220"/>
      <c r="C53" s="230"/>
      <c r="D53" s="220"/>
      <c r="E53" s="220"/>
      <c r="F53" s="220" t="s">
        <v>429</v>
      </c>
      <c r="G53" s="220"/>
      <c r="H53" s="220"/>
      <c r="I53" s="220"/>
      <c r="J53" s="220" t="s">
        <v>434</v>
      </c>
      <c r="K53" s="220"/>
      <c r="L53" s="220"/>
      <c r="M53" s="220"/>
      <c r="N53" s="220"/>
      <c r="O53" s="220"/>
      <c r="P53" s="220"/>
      <c r="Q53" s="220"/>
      <c r="R53" s="230"/>
    </row>
    <row r="54" spans="1:18" x14ac:dyDescent="0.5">
      <c r="A54" s="220" t="s">
        <v>170</v>
      </c>
      <c r="B54" s="220"/>
      <c r="C54" s="230"/>
      <c r="D54" s="220"/>
      <c r="E54" s="220"/>
      <c r="F54" s="227" t="s">
        <v>171</v>
      </c>
      <c r="G54" s="220"/>
      <c r="H54" s="220"/>
      <c r="I54" s="220"/>
      <c r="J54" s="220" t="s">
        <v>306</v>
      </c>
      <c r="K54" s="220"/>
      <c r="L54" s="220"/>
      <c r="M54" s="220"/>
      <c r="N54" s="220"/>
      <c r="O54" s="220"/>
      <c r="P54" s="220"/>
      <c r="Q54" s="220"/>
      <c r="R54" s="230"/>
    </row>
    <row r="55" spans="1:18" x14ac:dyDescent="0.5">
      <c r="A55" s="220" t="s">
        <v>174</v>
      </c>
      <c r="B55" s="220"/>
      <c r="C55" s="230"/>
      <c r="D55" s="220"/>
      <c r="E55" s="220"/>
      <c r="F55" s="220" t="s">
        <v>433</v>
      </c>
      <c r="G55" s="220"/>
      <c r="H55" s="220"/>
      <c r="I55" s="220"/>
      <c r="J55" s="220" t="s">
        <v>308</v>
      </c>
      <c r="K55" s="220"/>
      <c r="L55" s="220"/>
      <c r="M55" s="220"/>
      <c r="N55" s="220"/>
      <c r="O55" s="220"/>
      <c r="P55" s="220"/>
      <c r="Q55" s="220"/>
      <c r="R55" s="230"/>
    </row>
    <row r="56" spans="1:18" x14ac:dyDescent="0.5">
      <c r="A56" s="220" t="s">
        <v>463</v>
      </c>
      <c r="B56" s="220"/>
      <c r="C56" s="230"/>
      <c r="D56" s="220"/>
      <c r="E56" s="220"/>
      <c r="F56" s="220" t="s">
        <v>435</v>
      </c>
      <c r="G56" s="220"/>
      <c r="H56" s="220"/>
      <c r="I56" s="220"/>
      <c r="J56" s="229" t="s">
        <v>222</v>
      </c>
      <c r="K56" s="220"/>
      <c r="L56" s="220"/>
      <c r="M56" s="220"/>
      <c r="N56" s="220"/>
      <c r="O56" s="220"/>
      <c r="P56" s="220"/>
      <c r="Q56" s="220"/>
      <c r="R56" s="230"/>
    </row>
    <row r="57" spans="1:18" x14ac:dyDescent="0.5">
      <c r="A57" s="220" t="s">
        <v>557</v>
      </c>
      <c r="B57" s="220"/>
      <c r="C57" s="230"/>
      <c r="D57" s="220"/>
      <c r="E57" s="220"/>
      <c r="F57" s="220" t="s">
        <v>523</v>
      </c>
      <c r="G57" s="220"/>
      <c r="H57" s="220"/>
      <c r="I57" s="220"/>
      <c r="J57" s="220" t="s">
        <v>499</v>
      </c>
      <c r="K57" s="220"/>
      <c r="L57" s="220"/>
      <c r="M57" s="220"/>
      <c r="N57" s="220"/>
      <c r="O57" s="220"/>
      <c r="P57" s="220"/>
      <c r="Q57" s="220"/>
      <c r="R57" s="230"/>
    </row>
    <row r="58" spans="1:18" x14ac:dyDescent="0.5">
      <c r="A58" s="220" t="s">
        <v>185</v>
      </c>
      <c r="B58" s="220"/>
      <c r="C58" s="230"/>
      <c r="D58" s="220"/>
      <c r="E58" s="220"/>
      <c r="F58" s="227" t="s">
        <v>179</v>
      </c>
      <c r="G58" s="220"/>
      <c r="H58" s="220"/>
      <c r="I58" s="220"/>
      <c r="J58" s="229" t="s">
        <v>296</v>
      </c>
      <c r="K58" s="220"/>
      <c r="L58" s="220"/>
      <c r="M58" s="220"/>
      <c r="N58" s="220"/>
      <c r="O58" s="220"/>
      <c r="P58" s="220"/>
      <c r="Q58" s="220"/>
      <c r="R58" s="230"/>
    </row>
    <row r="59" spans="1:18" x14ac:dyDescent="0.5">
      <c r="A59" s="220" t="s">
        <v>190</v>
      </c>
      <c r="B59" s="220"/>
      <c r="C59" s="230"/>
      <c r="D59" s="220"/>
      <c r="E59" s="220"/>
      <c r="F59" s="220" t="s">
        <v>522</v>
      </c>
      <c r="G59" s="220"/>
      <c r="H59" s="220"/>
      <c r="I59" s="220"/>
      <c r="J59" s="220" t="s">
        <v>343</v>
      </c>
      <c r="K59" s="220"/>
      <c r="L59" s="220"/>
      <c r="M59" s="220"/>
      <c r="N59" s="220"/>
      <c r="O59" s="220"/>
      <c r="P59" s="220"/>
      <c r="Q59" s="220"/>
      <c r="R59" s="230"/>
    </row>
    <row r="60" spans="1:18" x14ac:dyDescent="0.5">
      <c r="A60" s="220" t="s">
        <v>440</v>
      </c>
      <c r="B60" s="220"/>
      <c r="C60" s="230"/>
      <c r="D60" s="220"/>
      <c r="E60" s="220"/>
      <c r="F60" s="220" t="s">
        <v>436</v>
      </c>
      <c r="G60" s="220"/>
      <c r="H60" s="220"/>
      <c r="I60" s="220"/>
      <c r="J60" s="229" t="s">
        <v>202</v>
      </c>
      <c r="K60" s="220"/>
      <c r="L60" s="220"/>
      <c r="M60" s="220"/>
      <c r="N60" s="220"/>
      <c r="O60" s="220"/>
      <c r="P60" s="220"/>
      <c r="Q60" s="220"/>
      <c r="R60" s="230"/>
    </row>
    <row r="61" spans="1:18" x14ac:dyDescent="0.5">
      <c r="A61" s="221" t="s">
        <v>508</v>
      </c>
      <c r="B61" s="220"/>
      <c r="C61" s="230"/>
      <c r="D61" s="220"/>
      <c r="E61" s="220"/>
      <c r="F61" s="220" t="s">
        <v>470</v>
      </c>
      <c r="G61" s="220"/>
      <c r="H61" s="220"/>
      <c r="I61" s="220"/>
      <c r="J61" s="229" t="s">
        <v>206</v>
      </c>
      <c r="K61" s="220"/>
      <c r="L61" s="220"/>
      <c r="M61" s="220"/>
      <c r="N61" s="220"/>
      <c r="O61" s="220"/>
      <c r="P61" s="220"/>
      <c r="Q61" s="220"/>
      <c r="R61" s="230"/>
    </row>
    <row r="62" spans="1:18" x14ac:dyDescent="0.5">
      <c r="A62" s="220" t="s">
        <v>178</v>
      </c>
      <c r="B62" s="220"/>
      <c r="C62" s="230"/>
      <c r="D62" s="220"/>
      <c r="E62" s="220"/>
      <c r="F62" s="220" t="s">
        <v>527</v>
      </c>
      <c r="G62" s="220"/>
      <c r="H62" s="220"/>
      <c r="I62" s="220"/>
      <c r="J62" s="229" t="s">
        <v>210</v>
      </c>
      <c r="K62" s="220"/>
      <c r="L62" s="220"/>
      <c r="M62" s="220"/>
      <c r="N62" s="220"/>
      <c r="O62" s="220"/>
      <c r="P62" s="220"/>
      <c r="Q62" s="220"/>
      <c r="R62" s="230"/>
    </row>
    <row r="63" spans="1:18" x14ac:dyDescent="0.5">
      <c r="A63" s="220" t="s">
        <v>182</v>
      </c>
      <c r="B63" s="220"/>
      <c r="C63" s="230"/>
      <c r="D63" s="220"/>
      <c r="E63" s="220"/>
      <c r="F63" s="220" t="s">
        <v>353</v>
      </c>
      <c r="G63" s="220"/>
      <c r="H63" s="220"/>
      <c r="I63" s="220"/>
      <c r="J63" s="229" t="s">
        <v>216</v>
      </c>
      <c r="K63" s="220"/>
      <c r="L63" s="220"/>
      <c r="M63" s="220"/>
      <c r="N63" s="220"/>
      <c r="O63" s="220"/>
      <c r="P63" s="220"/>
      <c r="Q63" s="220"/>
      <c r="R63" s="230"/>
    </row>
    <row r="64" spans="1:18" x14ac:dyDescent="0.5">
      <c r="A64" s="220" t="s">
        <v>186</v>
      </c>
      <c r="B64" s="220"/>
      <c r="C64" s="230"/>
      <c r="D64" s="220"/>
      <c r="E64" s="220"/>
      <c r="F64" s="220" t="s">
        <v>437</v>
      </c>
      <c r="G64" s="220"/>
      <c r="H64" s="220"/>
      <c r="I64" s="220"/>
      <c r="J64" s="229" t="s">
        <v>213</v>
      </c>
      <c r="K64" s="220"/>
      <c r="L64" s="220"/>
      <c r="M64" s="220"/>
      <c r="N64" s="220"/>
      <c r="O64" s="220"/>
      <c r="P64" s="220"/>
      <c r="Q64" s="220"/>
      <c r="R64" s="230"/>
    </row>
    <row r="65" spans="1:18" x14ac:dyDescent="0.5">
      <c r="A65" s="221" t="s">
        <v>514</v>
      </c>
      <c r="B65" s="220"/>
      <c r="C65" s="230"/>
      <c r="D65" s="220"/>
      <c r="E65" s="220"/>
      <c r="F65" s="220" t="s">
        <v>313</v>
      </c>
      <c r="G65" s="220"/>
      <c r="H65" s="220"/>
      <c r="I65" s="220"/>
      <c r="J65" s="229" t="s">
        <v>219</v>
      </c>
      <c r="K65" s="220"/>
      <c r="L65" s="220"/>
      <c r="M65" s="220"/>
      <c r="N65" s="220"/>
      <c r="O65" s="220"/>
      <c r="P65" s="220"/>
      <c r="Q65" s="220"/>
      <c r="R65" s="230"/>
    </row>
    <row r="66" spans="1:18" x14ac:dyDescent="0.5">
      <c r="A66" s="220" t="s">
        <v>191</v>
      </c>
      <c r="B66" s="220"/>
      <c r="C66" s="230"/>
      <c r="D66" s="220"/>
      <c r="E66" s="220"/>
      <c r="F66" s="227" t="s">
        <v>183</v>
      </c>
      <c r="G66" s="220"/>
      <c r="H66" s="220"/>
      <c r="I66" s="220"/>
      <c r="J66" s="220" t="s">
        <v>439</v>
      </c>
      <c r="K66" s="220"/>
      <c r="L66" s="220"/>
      <c r="M66" s="220"/>
      <c r="N66" s="220"/>
      <c r="O66" s="220"/>
      <c r="P66" s="220"/>
      <c r="Q66" s="220"/>
      <c r="R66" s="230"/>
    </row>
    <row r="67" spans="1:18" x14ac:dyDescent="0.5">
      <c r="A67" s="220" t="s">
        <v>193</v>
      </c>
      <c r="B67" s="220"/>
      <c r="C67" s="230"/>
      <c r="D67" s="220"/>
      <c r="E67" s="220"/>
      <c r="F67" s="220" t="s">
        <v>438</v>
      </c>
      <c r="G67" s="220"/>
      <c r="H67" s="220"/>
      <c r="I67" s="220"/>
      <c r="J67" s="242" t="s">
        <v>295</v>
      </c>
      <c r="K67" s="220"/>
      <c r="L67" s="220"/>
      <c r="M67" s="220"/>
      <c r="N67" s="220"/>
      <c r="O67" s="220"/>
      <c r="P67" s="220"/>
      <c r="Q67" s="220"/>
      <c r="R67" s="230"/>
    </row>
    <row r="68" spans="1:18" x14ac:dyDescent="0.5">
      <c r="A68" s="220" t="s">
        <v>197</v>
      </c>
      <c r="B68" s="220"/>
      <c r="C68" s="230"/>
      <c r="D68" s="220"/>
      <c r="E68" s="220"/>
      <c r="F68" s="227" t="s">
        <v>187</v>
      </c>
      <c r="G68" s="220"/>
      <c r="H68" s="220"/>
      <c r="I68" s="220"/>
      <c r="J68" s="220" t="s">
        <v>338</v>
      </c>
      <c r="K68" s="220"/>
      <c r="L68" s="220"/>
      <c r="M68" s="220"/>
      <c r="N68" s="220"/>
      <c r="O68" s="220"/>
      <c r="P68" s="220"/>
      <c r="Q68" s="220"/>
      <c r="R68" s="230"/>
    </row>
    <row r="69" spans="1:18" x14ac:dyDescent="0.5">
      <c r="A69" s="220" t="s">
        <v>200</v>
      </c>
      <c r="B69" s="220"/>
      <c r="C69" s="230"/>
      <c r="D69" s="220"/>
      <c r="E69" s="220"/>
      <c r="F69" s="227" t="s">
        <v>192</v>
      </c>
      <c r="G69" s="220"/>
      <c r="H69" s="220"/>
      <c r="I69" s="220"/>
      <c r="J69" s="220"/>
      <c r="K69" s="220"/>
      <c r="L69" s="220"/>
      <c r="M69" s="220"/>
      <c r="N69" s="220"/>
      <c r="O69" s="220"/>
      <c r="P69" s="220"/>
      <c r="Q69" s="220"/>
      <c r="R69" s="230"/>
    </row>
    <row r="70" spans="1:18" x14ac:dyDescent="0.5">
      <c r="A70" s="220" t="s">
        <v>336</v>
      </c>
      <c r="B70" s="220"/>
      <c r="C70" s="230"/>
      <c r="D70" s="220"/>
      <c r="E70" s="220"/>
      <c r="F70" s="220" t="s">
        <v>349</v>
      </c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30"/>
    </row>
    <row r="71" spans="1:18" x14ac:dyDescent="0.5">
      <c r="A71" s="220" t="s">
        <v>204</v>
      </c>
      <c r="B71" s="220"/>
      <c r="C71" s="230"/>
      <c r="D71" s="220"/>
      <c r="E71" s="220"/>
      <c r="F71" s="227" t="s">
        <v>194</v>
      </c>
      <c r="G71" s="220"/>
      <c r="H71" s="220"/>
      <c r="I71" s="220"/>
      <c r="J71" s="220"/>
      <c r="K71" s="220"/>
      <c r="L71" s="220"/>
      <c r="M71" s="220"/>
      <c r="N71" s="220"/>
      <c r="O71" s="220"/>
      <c r="P71" s="220"/>
      <c r="Q71" s="220"/>
      <c r="R71" s="230"/>
    </row>
    <row r="72" spans="1:18" x14ac:dyDescent="0.5">
      <c r="A72" s="220" t="s">
        <v>217</v>
      </c>
      <c r="B72" s="220"/>
      <c r="C72" s="230"/>
      <c r="D72" s="220"/>
      <c r="E72" s="220"/>
      <c r="F72" s="220" t="s">
        <v>317</v>
      </c>
      <c r="G72" s="220"/>
      <c r="H72" s="220"/>
      <c r="I72" s="220"/>
      <c r="J72" s="220"/>
      <c r="K72" s="220"/>
      <c r="L72" s="220"/>
      <c r="M72" s="220"/>
      <c r="N72" s="220"/>
      <c r="O72" s="220"/>
      <c r="P72" s="220"/>
      <c r="Q72" s="220"/>
      <c r="R72" s="230"/>
    </row>
    <row r="73" spans="1:18" x14ac:dyDescent="0.5">
      <c r="A73" s="220" t="s">
        <v>214</v>
      </c>
      <c r="B73" s="220"/>
      <c r="C73" s="230"/>
      <c r="D73" s="220"/>
      <c r="E73" s="220"/>
      <c r="F73" s="220" t="s">
        <v>471</v>
      </c>
      <c r="G73" s="220"/>
      <c r="H73" s="220"/>
      <c r="I73" s="220"/>
      <c r="J73" s="220"/>
      <c r="K73" s="220"/>
      <c r="L73" s="220"/>
      <c r="M73" s="220"/>
      <c r="N73" s="220"/>
      <c r="O73" s="220"/>
      <c r="P73" s="220"/>
      <c r="Q73" s="220"/>
      <c r="R73" s="230"/>
    </row>
    <row r="74" spans="1:18" x14ac:dyDescent="0.5">
      <c r="A74" s="220" t="s">
        <v>208</v>
      </c>
      <c r="B74" s="220"/>
      <c r="C74" s="230"/>
      <c r="D74" s="220"/>
      <c r="E74" s="220"/>
      <c r="F74" s="220" t="s">
        <v>441</v>
      </c>
      <c r="G74" s="220"/>
      <c r="H74" s="220"/>
      <c r="I74" s="220"/>
      <c r="J74" s="220"/>
      <c r="K74" s="220"/>
      <c r="L74" s="220"/>
      <c r="M74" s="220"/>
      <c r="N74" s="220"/>
      <c r="O74" s="220"/>
      <c r="P74" s="220"/>
      <c r="Q74" s="220"/>
      <c r="R74" s="230"/>
    </row>
    <row r="75" spans="1:18" x14ac:dyDescent="0.5">
      <c r="A75" s="220" t="s">
        <v>211</v>
      </c>
      <c r="B75" s="220"/>
      <c r="C75" s="230"/>
      <c r="D75" s="220"/>
      <c r="E75" s="220"/>
      <c r="F75" s="220" t="s">
        <v>442</v>
      </c>
      <c r="G75" s="220"/>
      <c r="H75" s="220"/>
      <c r="I75" s="220"/>
      <c r="J75" s="220"/>
      <c r="K75" s="220"/>
      <c r="L75" s="220"/>
      <c r="M75" s="220"/>
      <c r="N75" s="220"/>
      <c r="O75" s="220"/>
      <c r="P75" s="220"/>
      <c r="Q75" s="220"/>
      <c r="R75" s="230"/>
    </row>
    <row r="76" spans="1:18" x14ac:dyDescent="0.5">
      <c r="A76" s="220" t="s">
        <v>220</v>
      </c>
      <c r="B76" s="220"/>
      <c r="C76" s="230"/>
      <c r="D76" s="220"/>
      <c r="E76" s="220"/>
      <c r="F76" s="220" t="s">
        <v>345</v>
      </c>
      <c r="G76" s="220"/>
      <c r="H76" s="220"/>
      <c r="I76" s="220"/>
      <c r="J76" s="220"/>
      <c r="K76" s="220"/>
      <c r="L76" s="220"/>
      <c r="M76" s="220"/>
      <c r="N76" s="220"/>
      <c r="O76" s="220"/>
      <c r="P76" s="220"/>
      <c r="Q76" s="220"/>
      <c r="R76" s="230"/>
    </row>
    <row r="77" spans="1:18" x14ac:dyDescent="0.5">
      <c r="A77" s="220" t="s">
        <v>223</v>
      </c>
      <c r="B77" s="220"/>
      <c r="C77" s="230"/>
      <c r="D77" s="220"/>
      <c r="E77" s="220"/>
      <c r="F77" s="220" t="s">
        <v>344</v>
      </c>
      <c r="G77" s="220"/>
      <c r="H77" s="220"/>
      <c r="I77" s="220"/>
      <c r="J77" s="220"/>
      <c r="K77" s="220"/>
      <c r="L77" s="220"/>
      <c r="M77" s="220"/>
      <c r="N77" s="220"/>
      <c r="O77" s="220"/>
      <c r="P77" s="220"/>
      <c r="Q77" s="220"/>
      <c r="R77" s="230"/>
    </row>
    <row r="78" spans="1:18" x14ac:dyDescent="0.5">
      <c r="A78" s="220" t="s">
        <v>225</v>
      </c>
      <c r="B78" s="220"/>
      <c r="C78" s="230"/>
      <c r="D78" s="220"/>
      <c r="E78" s="220"/>
      <c r="F78" s="220" t="s">
        <v>342</v>
      </c>
      <c r="G78" s="220"/>
      <c r="H78" s="220"/>
      <c r="I78" s="220"/>
      <c r="J78" s="220"/>
      <c r="K78" s="220"/>
      <c r="L78" s="220"/>
      <c r="M78" s="220"/>
      <c r="N78" s="220"/>
      <c r="O78" s="220"/>
      <c r="P78" s="220"/>
      <c r="Q78" s="220"/>
      <c r="R78" s="230"/>
    </row>
    <row r="79" spans="1:18" x14ac:dyDescent="0.5">
      <c r="A79" s="220" t="s">
        <v>227</v>
      </c>
      <c r="B79" s="220"/>
      <c r="C79" s="230"/>
      <c r="D79" s="220"/>
      <c r="E79" s="220"/>
      <c r="F79" s="220" t="s">
        <v>490</v>
      </c>
      <c r="G79" s="220"/>
      <c r="H79" s="220"/>
      <c r="I79" s="220"/>
      <c r="J79" s="220"/>
      <c r="K79" s="220"/>
      <c r="L79" s="220"/>
      <c r="M79" s="220"/>
      <c r="N79" s="220"/>
      <c r="O79" s="220"/>
      <c r="P79" s="220"/>
      <c r="Q79" s="220"/>
      <c r="R79" s="230"/>
    </row>
    <row r="80" spans="1:18" x14ac:dyDescent="0.5">
      <c r="A80" s="220" t="s">
        <v>229</v>
      </c>
      <c r="B80" s="220"/>
      <c r="C80" s="230"/>
      <c r="D80" s="220"/>
      <c r="E80" s="220"/>
      <c r="F80" s="220" t="s">
        <v>519</v>
      </c>
      <c r="G80" s="220"/>
      <c r="H80" s="220"/>
      <c r="I80" s="220"/>
      <c r="J80" s="220"/>
      <c r="K80" s="220"/>
      <c r="L80" s="220"/>
      <c r="M80" s="220"/>
      <c r="N80" s="220"/>
      <c r="O80" s="220"/>
      <c r="P80" s="220"/>
      <c r="Q80" s="220"/>
      <c r="R80" s="230"/>
    </row>
    <row r="81" spans="1:18" x14ac:dyDescent="0.5">
      <c r="A81" s="220" t="s">
        <v>231</v>
      </c>
      <c r="B81" s="220"/>
      <c r="C81" s="230"/>
      <c r="D81" s="220"/>
      <c r="E81" s="220"/>
      <c r="F81" s="227" t="s">
        <v>198</v>
      </c>
      <c r="G81" s="220"/>
      <c r="H81" s="220"/>
      <c r="I81" s="220"/>
      <c r="J81" s="220"/>
      <c r="K81" s="220"/>
      <c r="L81" s="220"/>
      <c r="M81" s="220"/>
      <c r="N81" s="220"/>
      <c r="O81" s="220"/>
      <c r="P81" s="220"/>
      <c r="Q81" s="220"/>
      <c r="R81" s="230"/>
    </row>
    <row r="82" spans="1:18" x14ac:dyDescent="0.5">
      <c r="A82" s="220" t="s">
        <v>232</v>
      </c>
      <c r="B82" s="220"/>
      <c r="C82" s="230"/>
      <c r="D82" s="220"/>
      <c r="E82" s="220"/>
      <c r="F82" s="220" t="s">
        <v>521</v>
      </c>
      <c r="G82" s="220"/>
      <c r="H82" s="220"/>
      <c r="I82" s="220"/>
      <c r="J82" s="220"/>
      <c r="K82" s="220"/>
      <c r="L82" s="220"/>
      <c r="M82" s="220"/>
      <c r="N82" s="220"/>
      <c r="O82" s="220"/>
      <c r="P82" s="220"/>
      <c r="Q82" s="220"/>
      <c r="R82" s="230"/>
    </row>
    <row r="83" spans="1:18" x14ac:dyDescent="0.5">
      <c r="A83" s="221" t="s">
        <v>515</v>
      </c>
      <c r="B83" s="220"/>
      <c r="C83" s="230"/>
      <c r="D83" s="220"/>
      <c r="E83" s="220"/>
      <c r="F83" s="220" t="s">
        <v>341</v>
      </c>
      <c r="G83" s="220"/>
      <c r="H83" s="220"/>
      <c r="I83" s="220"/>
      <c r="J83" s="220"/>
      <c r="K83" s="220"/>
      <c r="L83" s="220"/>
      <c r="M83" s="220"/>
      <c r="N83" s="220"/>
      <c r="O83" s="220"/>
      <c r="P83" s="220"/>
      <c r="Q83" s="220"/>
      <c r="R83" s="230"/>
    </row>
    <row r="84" spans="1:18" x14ac:dyDescent="0.5">
      <c r="A84" s="220" t="s">
        <v>332</v>
      </c>
      <c r="B84" s="220"/>
      <c r="C84" s="220"/>
      <c r="D84" s="220"/>
      <c r="E84" s="220"/>
      <c r="F84" s="220" t="s">
        <v>443</v>
      </c>
      <c r="G84" s="220"/>
      <c r="H84" s="220"/>
      <c r="I84" s="220"/>
      <c r="J84" s="220"/>
      <c r="K84" s="220"/>
      <c r="L84" s="220"/>
      <c r="M84" s="220"/>
      <c r="N84" s="220"/>
      <c r="O84" s="220"/>
      <c r="P84" s="220"/>
      <c r="Q84" s="220"/>
      <c r="R84" s="230"/>
    </row>
    <row r="85" spans="1:18" x14ac:dyDescent="0.5">
      <c r="A85" s="220" t="s">
        <v>233</v>
      </c>
      <c r="B85" s="220"/>
      <c r="C85" s="220"/>
      <c r="D85" s="220"/>
      <c r="E85" s="220"/>
      <c r="F85" s="227" t="s">
        <v>201</v>
      </c>
      <c r="G85" s="220"/>
      <c r="H85" s="220"/>
      <c r="I85" s="220"/>
      <c r="J85" s="220"/>
      <c r="K85" s="220"/>
      <c r="L85" s="220"/>
      <c r="M85" s="220"/>
      <c r="N85" s="220"/>
      <c r="O85" s="220"/>
      <c r="P85" s="220"/>
      <c r="Q85" s="220"/>
      <c r="R85" s="230"/>
    </row>
    <row r="86" spans="1:18" x14ac:dyDescent="0.5">
      <c r="A86" s="220" t="s">
        <v>331</v>
      </c>
      <c r="B86" s="220"/>
      <c r="C86" s="220"/>
      <c r="D86" s="220"/>
      <c r="E86" s="220"/>
      <c r="F86" s="227" t="s">
        <v>205</v>
      </c>
      <c r="G86" s="220"/>
      <c r="H86" s="220"/>
      <c r="I86" s="220"/>
      <c r="J86" s="220"/>
      <c r="K86" s="220"/>
      <c r="L86" s="220"/>
      <c r="M86" s="220"/>
      <c r="N86" s="220"/>
      <c r="O86" s="220"/>
      <c r="P86" s="220"/>
      <c r="Q86" s="220"/>
      <c r="R86" s="230"/>
    </row>
    <row r="87" spans="1:18" x14ac:dyDescent="0.5">
      <c r="A87" s="220" t="s">
        <v>447</v>
      </c>
      <c r="B87" s="220"/>
      <c r="C87" s="220"/>
      <c r="D87" s="220"/>
      <c r="E87" s="220"/>
      <c r="F87" s="220" t="s">
        <v>340</v>
      </c>
      <c r="G87" s="220"/>
      <c r="H87" s="220"/>
      <c r="I87" s="220"/>
      <c r="J87" s="220"/>
      <c r="K87" s="220"/>
      <c r="L87" s="220"/>
      <c r="M87" s="220"/>
      <c r="N87" s="220"/>
      <c r="O87" s="220"/>
      <c r="P87" s="220"/>
      <c r="Q87" s="220"/>
      <c r="R87" s="230"/>
    </row>
    <row r="88" spans="1:18" x14ac:dyDescent="0.5">
      <c r="A88" s="220" t="s">
        <v>234</v>
      </c>
      <c r="B88" s="220"/>
      <c r="C88" s="220"/>
      <c r="D88" s="220"/>
      <c r="E88" s="220"/>
      <c r="F88" s="220" t="s">
        <v>339</v>
      </c>
      <c r="G88" s="220"/>
      <c r="H88" s="220"/>
      <c r="I88" s="220"/>
      <c r="J88" s="220"/>
      <c r="K88" s="220"/>
      <c r="L88" s="220"/>
      <c r="M88" s="220"/>
      <c r="N88" s="220"/>
      <c r="O88" s="220"/>
      <c r="P88" s="220"/>
      <c r="Q88" s="220"/>
      <c r="R88" s="230"/>
    </row>
    <row r="89" spans="1:18" x14ac:dyDescent="0.5">
      <c r="A89" s="220" t="s">
        <v>448</v>
      </c>
      <c r="B89" s="220"/>
      <c r="C89" s="220"/>
      <c r="D89" s="220"/>
      <c r="E89" s="220"/>
      <c r="F89" s="220" t="s">
        <v>316</v>
      </c>
      <c r="G89" s="220"/>
      <c r="H89" s="220"/>
      <c r="I89" s="220"/>
      <c r="J89" s="220"/>
      <c r="K89" s="220"/>
      <c r="L89" s="220"/>
      <c r="M89" s="220"/>
      <c r="N89" s="220"/>
      <c r="O89" s="220"/>
      <c r="P89" s="220"/>
      <c r="Q89" s="220"/>
      <c r="R89" s="230"/>
    </row>
    <row r="90" spans="1:18" x14ac:dyDescent="0.5">
      <c r="A90" s="220" t="s">
        <v>235</v>
      </c>
      <c r="B90" s="220"/>
      <c r="C90" s="220"/>
      <c r="D90" s="220"/>
      <c r="E90" s="220"/>
      <c r="F90" s="220" t="s">
        <v>497</v>
      </c>
      <c r="G90" s="220"/>
      <c r="H90" s="220"/>
      <c r="I90" s="220"/>
      <c r="J90" s="220"/>
      <c r="K90" s="220"/>
      <c r="L90" s="220"/>
      <c r="M90" s="220"/>
      <c r="N90" s="220"/>
      <c r="O90" s="220"/>
      <c r="P90" s="220"/>
      <c r="Q90" s="220"/>
      <c r="R90" s="230"/>
    </row>
    <row r="91" spans="1:18" x14ac:dyDescent="0.5">
      <c r="A91" s="220" t="s">
        <v>236</v>
      </c>
      <c r="B91" s="220"/>
      <c r="C91" s="220"/>
      <c r="D91" s="220"/>
      <c r="E91" s="220"/>
      <c r="F91" s="220" t="s">
        <v>337</v>
      </c>
      <c r="G91" s="220"/>
      <c r="H91" s="220"/>
      <c r="I91" s="220"/>
      <c r="J91" s="220"/>
      <c r="K91" s="220"/>
      <c r="L91" s="220"/>
      <c r="M91" s="220"/>
      <c r="N91" s="220"/>
      <c r="O91" s="220"/>
      <c r="P91" s="220"/>
      <c r="Q91" s="220"/>
      <c r="R91" s="230"/>
    </row>
    <row r="92" spans="1:18" x14ac:dyDescent="0.5">
      <c r="A92" s="220" t="s">
        <v>450</v>
      </c>
      <c r="B92" s="220"/>
      <c r="C92" s="220"/>
      <c r="D92" s="220"/>
      <c r="E92" s="220"/>
      <c r="F92" s="220" t="s">
        <v>34</v>
      </c>
      <c r="G92" s="220"/>
      <c r="H92" s="220"/>
      <c r="I92" s="220"/>
      <c r="J92" s="220"/>
      <c r="K92" s="220"/>
      <c r="L92" s="220"/>
      <c r="M92" s="220"/>
      <c r="N92" s="220"/>
      <c r="O92" s="220"/>
      <c r="P92" s="220"/>
      <c r="Q92" s="220"/>
      <c r="R92" s="230"/>
    </row>
    <row r="93" spans="1:18" x14ac:dyDescent="0.5">
      <c r="A93" s="220" t="s">
        <v>237</v>
      </c>
      <c r="B93" s="220"/>
      <c r="C93" s="220"/>
      <c r="D93" s="220"/>
      <c r="E93" s="220"/>
      <c r="F93" s="227" t="s">
        <v>209</v>
      </c>
      <c r="G93" s="220"/>
      <c r="H93" s="220"/>
      <c r="I93" s="220"/>
      <c r="J93" s="220"/>
      <c r="K93" s="220"/>
      <c r="L93" s="220"/>
      <c r="M93" s="220"/>
      <c r="N93" s="220"/>
      <c r="O93" s="220"/>
      <c r="P93" s="220"/>
      <c r="Q93" s="220"/>
      <c r="R93" s="230"/>
    </row>
    <row r="94" spans="1:18" x14ac:dyDescent="0.5">
      <c r="A94" s="220" t="s">
        <v>487</v>
      </c>
      <c r="B94" s="220"/>
      <c r="C94" s="220"/>
      <c r="D94" s="220"/>
      <c r="E94" s="220"/>
      <c r="F94" s="227" t="s">
        <v>212</v>
      </c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30"/>
    </row>
    <row r="95" spans="1:18" x14ac:dyDescent="0.5">
      <c r="A95" s="220" t="s">
        <v>238</v>
      </c>
      <c r="B95" s="220"/>
      <c r="C95" s="220"/>
      <c r="D95" s="220"/>
      <c r="E95" s="220"/>
      <c r="F95" s="227" t="s">
        <v>215</v>
      </c>
      <c r="G95" s="220"/>
      <c r="H95" s="220"/>
      <c r="I95" s="220"/>
      <c r="J95" s="220"/>
      <c r="K95" s="220"/>
      <c r="L95" s="220"/>
      <c r="M95" s="220"/>
      <c r="N95" s="220"/>
      <c r="O95" s="220"/>
      <c r="P95" s="220"/>
      <c r="Q95" s="220"/>
      <c r="R95" s="230"/>
    </row>
    <row r="96" spans="1:18" x14ac:dyDescent="0.5">
      <c r="A96" s="220" t="s">
        <v>454</v>
      </c>
      <c r="B96" s="220"/>
      <c r="C96" s="220"/>
      <c r="D96" s="220"/>
      <c r="E96" s="220"/>
      <c r="F96" s="220" t="s">
        <v>444</v>
      </c>
      <c r="G96" s="220"/>
      <c r="H96" s="220"/>
      <c r="I96" s="220"/>
      <c r="J96" s="220"/>
      <c r="K96" s="220"/>
      <c r="L96" s="220"/>
      <c r="M96" s="220"/>
      <c r="N96" s="220"/>
      <c r="O96" s="220"/>
      <c r="P96" s="220"/>
      <c r="Q96" s="220"/>
      <c r="R96" s="230"/>
    </row>
    <row r="97" spans="1:18" x14ac:dyDescent="0.5">
      <c r="A97" s="220" t="s">
        <v>239</v>
      </c>
      <c r="B97" s="220"/>
      <c r="C97" s="220"/>
      <c r="D97" s="220"/>
      <c r="E97" s="220"/>
      <c r="F97" s="220" t="s">
        <v>525</v>
      </c>
      <c r="G97" s="220"/>
      <c r="H97" s="220"/>
      <c r="I97" s="220"/>
      <c r="J97" s="220"/>
      <c r="K97" s="220"/>
      <c r="L97" s="220"/>
      <c r="M97" s="220"/>
      <c r="N97" s="220"/>
      <c r="O97" s="220"/>
      <c r="P97" s="220"/>
      <c r="Q97" s="220"/>
      <c r="R97" s="230"/>
    </row>
    <row r="98" spans="1:18" x14ac:dyDescent="0.5">
      <c r="A98" s="220" t="s">
        <v>240</v>
      </c>
      <c r="B98" s="220"/>
      <c r="C98" s="220"/>
      <c r="D98" s="220"/>
      <c r="E98" s="220"/>
      <c r="F98" s="220" t="s">
        <v>445</v>
      </c>
      <c r="G98" s="220"/>
      <c r="H98" s="220"/>
      <c r="I98" s="220"/>
      <c r="J98" s="220"/>
      <c r="K98" s="220"/>
      <c r="L98" s="220"/>
      <c r="M98" s="220"/>
      <c r="N98" s="220"/>
      <c r="O98" s="220"/>
      <c r="P98" s="220"/>
      <c r="Q98" s="220"/>
      <c r="R98" s="230"/>
    </row>
    <row r="99" spans="1:18" x14ac:dyDescent="0.5">
      <c r="A99" s="220" t="s">
        <v>241</v>
      </c>
      <c r="B99" s="220"/>
      <c r="C99" s="220"/>
      <c r="D99" s="220"/>
      <c r="E99" s="220"/>
      <c r="F99" s="220" t="s">
        <v>533</v>
      </c>
      <c r="G99" s="220"/>
      <c r="H99" s="220"/>
      <c r="I99" s="220"/>
      <c r="J99" s="220"/>
      <c r="K99" s="220"/>
      <c r="L99" s="220"/>
      <c r="M99" s="220"/>
      <c r="N99" s="220"/>
      <c r="O99" s="220"/>
      <c r="P99" s="220"/>
      <c r="Q99" s="220"/>
      <c r="R99" s="230"/>
    </row>
    <row r="100" spans="1:18" x14ac:dyDescent="0.5">
      <c r="A100" s="220" t="s">
        <v>242</v>
      </c>
      <c r="B100" s="220"/>
      <c r="C100" s="220"/>
      <c r="D100" s="220"/>
      <c r="E100" s="220"/>
      <c r="F100" s="220" t="s">
        <v>446</v>
      </c>
      <c r="G100" s="220"/>
      <c r="H100" s="220"/>
      <c r="I100" s="220"/>
      <c r="J100" s="220"/>
      <c r="K100" s="220"/>
      <c r="L100" s="220"/>
      <c r="M100" s="220"/>
      <c r="N100" s="220"/>
      <c r="O100" s="220"/>
      <c r="P100" s="220"/>
      <c r="Q100" s="220"/>
      <c r="R100" s="230"/>
    </row>
    <row r="101" spans="1:18" x14ac:dyDescent="0.5">
      <c r="A101" s="220" t="s">
        <v>243</v>
      </c>
      <c r="B101" s="220"/>
      <c r="C101" s="220"/>
      <c r="D101" s="220"/>
      <c r="E101" s="220"/>
      <c r="F101" s="220" t="s">
        <v>472</v>
      </c>
      <c r="G101" s="220"/>
      <c r="H101" s="220"/>
      <c r="I101" s="220"/>
      <c r="J101" s="220"/>
      <c r="K101" s="220"/>
      <c r="L101" s="220"/>
      <c r="M101" s="220"/>
      <c r="N101" s="220"/>
      <c r="O101" s="220"/>
      <c r="P101" s="220"/>
      <c r="Q101" s="220"/>
      <c r="R101" s="230"/>
    </row>
    <row r="102" spans="1:18" x14ac:dyDescent="0.5">
      <c r="A102" s="220" t="s">
        <v>321</v>
      </c>
      <c r="B102" s="220"/>
      <c r="C102" s="220"/>
      <c r="D102" s="220"/>
      <c r="E102" s="220"/>
      <c r="F102" s="220" t="s">
        <v>529</v>
      </c>
      <c r="G102" s="220"/>
      <c r="H102" s="220"/>
      <c r="I102" s="220"/>
      <c r="J102" s="220"/>
      <c r="K102" s="220"/>
      <c r="L102" s="220"/>
      <c r="M102" s="220"/>
      <c r="N102" s="220"/>
      <c r="O102" s="220"/>
      <c r="P102" s="220"/>
      <c r="Q102" s="220"/>
      <c r="R102" s="230"/>
    </row>
    <row r="103" spans="1:18" x14ac:dyDescent="0.5">
      <c r="A103" s="220" t="s">
        <v>230</v>
      </c>
      <c r="B103" s="220"/>
      <c r="C103" s="220"/>
      <c r="D103" s="220"/>
      <c r="E103" s="220"/>
      <c r="F103" s="220" t="s">
        <v>474</v>
      </c>
      <c r="G103" s="220"/>
      <c r="H103" s="220"/>
      <c r="I103" s="220"/>
      <c r="J103" s="220"/>
      <c r="K103" s="220"/>
      <c r="L103" s="220"/>
      <c r="M103" s="220"/>
      <c r="N103" s="220"/>
      <c r="O103" s="220"/>
      <c r="P103" s="220"/>
      <c r="Q103" s="220"/>
      <c r="R103" s="230"/>
    </row>
    <row r="104" spans="1:18" x14ac:dyDescent="0.5">
      <c r="A104" s="220" t="s">
        <v>244</v>
      </c>
      <c r="B104" s="220"/>
      <c r="C104" s="220"/>
      <c r="D104" s="220"/>
      <c r="E104" s="220"/>
      <c r="F104" s="220" t="s">
        <v>475</v>
      </c>
      <c r="G104" s="220"/>
      <c r="H104" s="220"/>
      <c r="I104" s="220"/>
      <c r="J104" s="220"/>
      <c r="K104" s="220"/>
      <c r="L104" s="220"/>
      <c r="M104" s="220"/>
      <c r="N104" s="220"/>
      <c r="O104" s="220"/>
      <c r="P104" s="220"/>
      <c r="Q104" s="220"/>
      <c r="R104" s="230"/>
    </row>
    <row r="105" spans="1:18" x14ac:dyDescent="0.5">
      <c r="A105" s="220" t="s">
        <v>245</v>
      </c>
      <c r="B105" s="220"/>
      <c r="C105" s="220"/>
      <c r="D105" s="220"/>
      <c r="E105" s="220"/>
      <c r="F105" s="220" t="s">
        <v>449</v>
      </c>
      <c r="G105" s="220"/>
      <c r="H105" s="220"/>
      <c r="I105" s="220"/>
      <c r="J105" s="220"/>
      <c r="K105" s="220"/>
      <c r="L105" s="220"/>
      <c r="M105" s="220"/>
      <c r="N105" s="220"/>
      <c r="O105" s="220"/>
      <c r="P105" s="220"/>
      <c r="Q105" s="220"/>
      <c r="R105" s="230"/>
    </row>
    <row r="106" spans="1:18" x14ac:dyDescent="0.5">
      <c r="A106" s="220" t="s">
        <v>246</v>
      </c>
      <c r="B106" s="220"/>
      <c r="C106" s="220"/>
      <c r="D106" s="220"/>
      <c r="E106" s="220"/>
      <c r="F106" s="220" t="s">
        <v>528</v>
      </c>
      <c r="G106" s="220"/>
      <c r="H106" s="220"/>
      <c r="I106" s="220"/>
      <c r="J106" s="220"/>
      <c r="K106" s="220"/>
      <c r="L106" s="220"/>
      <c r="M106" s="220"/>
      <c r="N106" s="220"/>
      <c r="O106" s="220"/>
      <c r="P106" s="220"/>
      <c r="Q106" s="220"/>
      <c r="R106" s="230"/>
    </row>
    <row r="107" spans="1:18" x14ac:dyDescent="0.5">
      <c r="A107" s="220" t="s">
        <v>247</v>
      </c>
      <c r="B107" s="220"/>
      <c r="C107" s="220"/>
      <c r="D107" s="220"/>
      <c r="E107" s="220"/>
      <c r="F107" s="220" t="s">
        <v>469</v>
      </c>
      <c r="G107" s="220"/>
      <c r="H107" s="220"/>
      <c r="I107" s="220"/>
      <c r="J107" s="220"/>
      <c r="K107" s="220"/>
      <c r="L107" s="220"/>
      <c r="M107" s="220"/>
      <c r="N107" s="220"/>
      <c r="O107" s="220"/>
      <c r="P107" s="220"/>
      <c r="Q107" s="220"/>
      <c r="R107" s="230"/>
    </row>
    <row r="108" spans="1:18" x14ac:dyDescent="0.5">
      <c r="A108" s="220" t="s">
        <v>248</v>
      </c>
      <c r="B108" s="220"/>
      <c r="C108" s="220"/>
      <c r="D108" s="220"/>
      <c r="E108" s="220"/>
      <c r="F108" s="220" t="s">
        <v>494</v>
      </c>
      <c r="G108" s="220"/>
      <c r="H108" s="220"/>
      <c r="I108" s="220"/>
      <c r="J108" s="220"/>
      <c r="K108" s="220"/>
      <c r="L108" s="220"/>
      <c r="M108" s="220"/>
      <c r="N108" s="220"/>
      <c r="O108" s="220"/>
      <c r="P108" s="220"/>
      <c r="Q108" s="220"/>
      <c r="R108" s="230"/>
    </row>
    <row r="109" spans="1:18" x14ac:dyDescent="0.5">
      <c r="A109" s="220" t="s">
        <v>249</v>
      </c>
      <c r="B109" s="220"/>
      <c r="C109" s="220"/>
      <c r="D109" s="220"/>
      <c r="E109" s="220"/>
      <c r="F109" s="220" t="s">
        <v>484</v>
      </c>
      <c r="G109" s="220"/>
      <c r="H109" s="220"/>
      <c r="I109" s="220"/>
      <c r="J109" s="220"/>
      <c r="K109" s="220"/>
      <c r="L109" s="220"/>
      <c r="M109" s="220"/>
      <c r="N109" s="220"/>
      <c r="O109" s="220"/>
      <c r="P109" s="220"/>
      <c r="Q109" s="220"/>
      <c r="R109" s="230"/>
    </row>
    <row r="110" spans="1:18" x14ac:dyDescent="0.5">
      <c r="A110" s="220" t="s">
        <v>250</v>
      </c>
      <c r="B110" s="220"/>
      <c r="C110" s="220"/>
      <c r="D110" s="220"/>
      <c r="E110" s="220"/>
      <c r="F110" s="220" t="s">
        <v>476</v>
      </c>
      <c r="G110" s="220"/>
      <c r="H110" s="220"/>
      <c r="I110" s="220"/>
      <c r="J110" s="220"/>
      <c r="K110" s="220"/>
      <c r="L110" s="220"/>
      <c r="M110" s="220"/>
      <c r="N110" s="220"/>
      <c r="O110" s="220"/>
      <c r="P110" s="220"/>
      <c r="Q110" s="220"/>
      <c r="R110" s="230"/>
    </row>
    <row r="111" spans="1:18" x14ac:dyDescent="0.5">
      <c r="A111" s="220" t="s">
        <v>251</v>
      </c>
      <c r="B111" s="220"/>
      <c r="C111" s="220"/>
      <c r="D111" s="220"/>
      <c r="E111" s="220"/>
      <c r="F111" s="220" t="s">
        <v>524</v>
      </c>
      <c r="G111" s="220"/>
      <c r="H111" s="220"/>
      <c r="I111" s="220"/>
      <c r="J111" s="220"/>
      <c r="K111" s="220"/>
      <c r="L111" s="220"/>
      <c r="M111" s="220"/>
      <c r="N111" s="220"/>
      <c r="O111" s="220"/>
      <c r="P111" s="220"/>
      <c r="Q111" s="220"/>
      <c r="R111" s="230"/>
    </row>
    <row r="112" spans="1:18" x14ac:dyDescent="0.5">
      <c r="A112" s="220" t="s">
        <v>252</v>
      </c>
      <c r="B112" s="220"/>
      <c r="C112" s="220"/>
      <c r="D112" s="220"/>
      <c r="E112" s="220"/>
      <c r="F112" s="220" t="s">
        <v>536</v>
      </c>
      <c r="G112" s="220"/>
      <c r="H112" s="220"/>
      <c r="I112" s="220"/>
      <c r="J112" s="220"/>
      <c r="K112" s="220"/>
      <c r="L112" s="220"/>
      <c r="M112" s="220"/>
      <c r="N112" s="220"/>
      <c r="O112" s="220"/>
      <c r="P112" s="220"/>
      <c r="Q112" s="220"/>
      <c r="R112" s="230"/>
    </row>
    <row r="113" spans="1:18" x14ac:dyDescent="0.5">
      <c r="A113" s="220" t="s">
        <v>253</v>
      </c>
      <c r="B113" s="220"/>
      <c r="C113" s="220"/>
      <c r="D113" s="220"/>
      <c r="E113" s="220"/>
      <c r="F113" s="220" t="s">
        <v>451</v>
      </c>
      <c r="G113" s="220"/>
      <c r="H113" s="220"/>
      <c r="I113" s="220"/>
      <c r="J113" s="220"/>
      <c r="K113" s="220"/>
      <c r="L113" s="220"/>
      <c r="M113" s="220"/>
      <c r="N113" s="220"/>
      <c r="O113" s="220"/>
      <c r="P113" s="220"/>
      <c r="Q113" s="220"/>
      <c r="R113" s="230"/>
    </row>
    <row r="114" spans="1:18" x14ac:dyDescent="0.5">
      <c r="A114" s="220" t="s">
        <v>254</v>
      </c>
      <c r="B114" s="220"/>
      <c r="C114" s="220"/>
      <c r="D114" s="220"/>
      <c r="E114" s="220"/>
      <c r="F114" s="220" t="s">
        <v>452</v>
      </c>
      <c r="G114" s="220"/>
      <c r="H114" s="220"/>
      <c r="I114" s="220"/>
      <c r="J114" s="220"/>
      <c r="K114" s="220"/>
      <c r="L114" s="220"/>
      <c r="M114" s="220"/>
      <c r="N114" s="220"/>
      <c r="O114" s="220"/>
      <c r="P114" s="220"/>
      <c r="Q114" s="220"/>
      <c r="R114" s="230"/>
    </row>
    <row r="115" spans="1:18" x14ac:dyDescent="0.5">
      <c r="A115" s="220" t="s">
        <v>255</v>
      </c>
      <c r="B115" s="220"/>
      <c r="C115" s="220"/>
      <c r="D115" s="220"/>
      <c r="E115" s="220"/>
      <c r="F115" s="220" t="s">
        <v>503</v>
      </c>
      <c r="G115" s="220"/>
      <c r="H115" s="220"/>
      <c r="I115" s="220"/>
      <c r="J115" s="220"/>
      <c r="K115" s="220"/>
      <c r="L115" s="220"/>
      <c r="M115" s="220"/>
      <c r="N115" s="220"/>
      <c r="O115" s="220"/>
      <c r="P115" s="220"/>
      <c r="Q115" s="220"/>
      <c r="R115" s="230"/>
    </row>
    <row r="116" spans="1:18" x14ac:dyDescent="0.5">
      <c r="A116" s="220" t="s">
        <v>256</v>
      </c>
      <c r="B116" s="220"/>
      <c r="C116" s="220"/>
      <c r="D116" s="220"/>
      <c r="E116" s="220"/>
      <c r="F116" s="220" t="s">
        <v>453</v>
      </c>
      <c r="G116" s="220"/>
      <c r="H116" s="220"/>
      <c r="I116" s="220"/>
      <c r="J116" s="220"/>
      <c r="K116" s="220"/>
      <c r="L116" s="220"/>
      <c r="M116" s="220"/>
      <c r="N116" s="220"/>
      <c r="O116" s="220"/>
      <c r="P116" s="220"/>
      <c r="Q116" s="220"/>
      <c r="R116" s="230"/>
    </row>
    <row r="117" spans="1:18" x14ac:dyDescent="0.5">
      <c r="A117" s="220" t="s">
        <v>257</v>
      </c>
      <c r="B117" s="220"/>
      <c r="C117" s="220"/>
      <c r="D117" s="220"/>
      <c r="E117" s="220"/>
      <c r="F117" s="220" t="s">
        <v>335</v>
      </c>
      <c r="G117" s="220"/>
      <c r="H117" s="220"/>
      <c r="I117" s="220"/>
      <c r="J117" s="220"/>
      <c r="K117" s="220"/>
      <c r="L117" s="220"/>
      <c r="M117" s="220"/>
      <c r="N117" s="220"/>
      <c r="O117" s="220"/>
      <c r="P117" s="220"/>
      <c r="Q117" s="220"/>
      <c r="R117" s="230"/>
    </row>
    <row r="118" spans="1:18" x14ac:dyDescent="0.5">
      <c r="A118" s="220" t="s">
        <v>258</v>
      </c>
      <c r="B118" s="220"/>
      <c r="C118" s="220"/>
      <c r="D118" s="220"/>
      <c r="E118" s="220"/>
      <c r="F118" s="220" t="s">
        <v>455</v>
      </c>
      <c r="G118" s="220"/>
      <c r="H118" s="220"/>
      <c r="I118" s="220"/>
      <c r="J118" s="220"/>
      <c r="K118" s="220"/>
      <c r="L118" s="220"/>
      <c r="M118" s="220"/>
      <c r="N118" s="220"/>
      <c r="O118" s="220"/>
      <c r="P118" s="220"/>
      <c r="Q118" s="220"/>
      <c r="R118" s="230"/>
    </row>
    <row r="119" spans="1:18" x14ac:dyDescent="0.5">
      <c r="A119" s="220" t="s">
        <v>259</v>
      </c>
      <c r="B119" s="220"/>
      <c r="C119" s="220"/>
      <c r="D119" s="220"/>
      <c r="E119" s="220"/>
      <c r="F119" s="220" t="s">
        <v>334</v>
      </c>
      <c r="G119" s="220"/>
      <c r="H119" s="220"/>
      <c r="I119" s="220"/>
      <c r="J119" s="220"/>
      <c r="K119" s="220"/>
      <c r="L119" s="220"/>
      <c r="M119" s="220"/>
      <c r="N119" s="220"/>
      <c r="O119" s="220"/>
      <c r="P119" s="220"/>
      <c r="Q119" s="220"/>
      <c r="R119" s="230"/>
    </row>
    <row r="120" spans="1:18" x14ac:dyDescent="0.5">
      <c r="A120" s="220" t="s">
        <v>260</v>
      </c>
      <c r="B120" s="220"/>
      <c r="C120" s="220"/>
      <c r="D120" s="220"/>
      <c r="E120" s="220"/>
      <c r="F120" s="227" t="s">
        <v>218</v>
      </c>
      <c r="G120" s="220"/>
      <c r="H120" s="220"/>
      <c r="I120" s="220"/>
      <c r="J120" s="220"/>
      <c r="K120" s="220"/>
      <c r="L120" s="220"/>
      <c r="M120" s="220"/>
      <c r="N120" s="220"/>
      <c r="O120" s="220"/>
      <c r="P120" s="220"/>
      <c r="Q120" s="220"/>
      <c r="R120" s="230"/>
    </row>
    <row r="121" spans="1:18" x14ac:dyDescent="0.5">
      <c r="A121" s="220" t="s">
        <v>262</v>
      </c>
      <c r="B121" s="220"/>
      <c r="C121" s="220"/>
      <c r="D121" s="220"/>
      <c r="E121" s="220"/>
      <c r="F121" s="231" t="s">
        <v>221</v>
      </c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30"/>
    </row>
    <row r="122" spans="1:18" x14ac:dyDescent="0.5">
      <c r="A122" s="220" t="s">
        <v>263</v>
      </c>
      <c r="B122" s="220"/>
      <c r="C122" s="220"/>
      <c r="D122" s="220"/>
      <c r="E122" s="220"/>
      <c r="F122" s="231" t="s">
        <v>224</v>
      </c>
      <c r="G122" s="220"/>
      <c r="H122" s="220"/>
      <c r="I122" s="220"/>
      <c r="J122" s="220"/>
      <c r="K122" s="220"/>
      <c r="L122" s="220"/>
      <c r="M122" s="220"/>
      <c r="N122" s="220"/>
      <c r="O122" s="220"/>
      <c r="P122" s="220"/>
      <c r="Q122" s="220"/>
      <c r="R122" s="230"/>
    </row>
    <row r="123" spans="1:18" x14ac:dyDescent="0.5">
      <c r="A123" s="220" t="s">
        <v>261</v>
      </c>
      <c r="B123" s="220"/>
      <c r="C123" s="220"/>
      <c r="D123" s="220"/>
      <c r="E123" s="220"/>
      <c r="F123" s="220" t="s">
        <v>456</v>
      </c>
      <c r="G123" s="220"/>
      <c r="H123" s="220"/>
      <c r="I123" s="220"/>
      <c r="J123" s="220"/>
      <c r="K123" s="220"/>
      <c r="L123" s="220"/>
      <c r="M123" s="220"/>
      <c r="N123" s="220"/>
      <c r="O123" s="220"/>
      <c r="P123" s="220"/>
      <c r="Q123" s="220"/>
      <c r="R123" s="230"/>
    </row>
    <row r="124" spans="1:18" x14ac:dyDescent="0.5">
      <c r="A124" s="220" t="s">
        <v>322</v>
      </c>
      <c r="B124" s="220"/>
      <c r="C124" s="220"/>
      <c r="D124" s="220"/>
      <c r="E124" s="220"/>
      <c r="F124" s="220" t="s">
        <v>457</v>
      </c>
      <c r="G124" s="220"/>
      <c r="H124" s="220"/>
      <c r="I124" s="220"/>
      <c r="J124" s="220"/>
      <c r="K124" s="220"/>
      <c r="L124" s="220"/>
      <c r="M124" s="220"/>
      <c r="N124" s="220"/>
      <c r="O124" s="220"/>
      <c r="P124" s="220"/>
      <c r="Q124" s="220"/>
      <c r="R124" s="230"/>
    </row>
    <row r="125" spans="1:18" x14ac:dyDescent="0.5">
      <c r="A125" s="220" t="s">
        <v>264</v>
      </c>
      <c r="B125" s="220"/>
      <c r="C125" s="220"/>
      <c r="D125" s="220"/>
      <c r="E125" s="220"/>
      <c r="F125" s="231" t="s">
        <v>226</v>
      </c>
      <c r="G125" s="220"/>
      <c r="H125" s="220"/>
      <c r="I125" s="220"/>
      <c r="J125" s="220"/>
      <c r="K125" s="220"/>
      <c r="L125" s="220"/>
      <c r="M125" s="220"/>
      <c r="N125" s="220"/>
      <c r="O125" s="220"/>
      <c r="P125" s="220"/>
      <c r="Q125" s="220"/>
      <c r="R125" s="230"/>
    </row>
    <row r="126" spans="1:18" x14ac:dyDescent="0.5">
      <c r="A126" s="220" t="s">
        <v>265</v>
      </c>
      <c r="B126" s="220"/>
      <c r="C126" s="220"/>
      <c r="D126" s="220"/>
      <c r="E126" s="220"/>
      <c r="F126" s="231" t="s">
        <v>228</v>
      </c>
      <c r="G126" s="220"/>
      <c r="H126" s="220"/>
      <c r="I126" s="220"/>
      <c r="J126" s="220"/>
      <c r="K126" s="220"/>
      <c r="L126" s="220"/>
      <c r="M126" s="220"/>
      <c r="N126" s="220"/>
      <c r="O126" s="220"/>
      <c r="P126" s="220"/>
      <c r="Q126" s="220"/>
      <c r="R126" s="230"/>
    </row>
    <row r="127" spans="1:18" x14ac:dyDescent="0.5">
      <c r="A127" s="220" t="s">
        <v>266</v>
      </c>
      <c r="B127" s="220"/>
      <c r="C127" s="220"/>
      <c r="D127" s="220"/>
      <c r="E127" s="220"/>
      <c r="F127" s="220" t="s">
        <v>458</v>
      </c>
      <c r="G127" s="220"/>
      <c r="H127" s="220"/>
      <c r="I127" s="220"/>
      <c r="J127" s="220"/>
      <c r="K127" s="220"/>
      <c r="L127" s="220"/>
      <c r="M127" s="220"/>
      <c r="N127" s="220"/>
      <c r="O127" s="220"/>
      <c r="P127" s="220"/>
      <c r="Q127" s="220"/>
      <c r="R127" s="230"/>
    </row>
    <row r="128" spans="1:18" x14ac:dyDescent="0.5">
      <c r="A128" s="220" t="s">
        <v>319</v>
      </c>
      <c r="B128" s="220"/>
      <c r="C128" s="220"/>
      <c r="D128" s="220"/>
      <c r="E128" s="220"/>
      <c r="F128" s="220" t="s">
        <v>333</v>
      </c>
      <c r="G128" s="220"/>
      <c r="H128" s="220"/>
      <c r="I128" s="220"/>
      <c r="J128" s="220"/>
      <c r="K128" s="220"/>
      <c r="L128" s="220"/>
      <c r="M128" s="220"/>
      <c r="N128" s="220"/>
      <c r="O128" s="220"/>
      <c r="P128" s="220"/>
      <c r="Q128" s="220"/>
      <c r="R128" s="230"/>
    </row>
    <row r="129" spans="1:18" x14ac:dyDescent="0.5">
      <c r="A129" s="220" t="s">
        <v>267</v>
      </c>
      <c r="B129" s="220"/>
      <c r="C129" s="220"/>
      <c r="D129" s="220"/>
      <c r="E129" s="220"/>
      <c r="F129" s="220" t="s">
        <v>459</v>
      </c>
      <c r="G129" s="220"/>
      <c r="H129" s="220"/>
      <c r="I129" s="220"/>
      <c r="J129" s="220"/>
      <c r="K129" s="220"/>
      <c r="L129" s="220"/>
      <c r="M129" s="220"/>
      <c r="N129" s="220"/>
      <c r="O129" s="220"/>
      <c r="P129" s="220"/>
      <c r="Q129" s="220"/>
      <c r="R129" s="230"/>
    </row>
    <row r="130" spans="1:18" x14ac:dyDescent="0.5">
      <c r="A130" s="220" t="s">
        <v>268</v>
      </c>
      <c r="B130" s="220"/>
      <c r="C130" s="220"/>
      <c r="D130" s="220"/>
      <c r="E130" s="220"/>
      <c r="F130" s="220" t="s">
        <v>310</v>
      </c>
      <c r="G130" s="220"/>
      <c r="H130" s="220"/>
      <c r="I130" s="220"/>
      <c r="J130" s="220"/>
      <c r="K130" s="220"/>
      <c r="L130" s="220"/>
      <c r="M130" s="220"/>
      <c r="N130" s="220"/>
      <c r="O130" s="220"/>
      <c r="P130" s="220"/>
      <c r="Q130" s="220"/>
      <c r="R130" s="230"/>
    </row>
    <row r="131" spans="1:18" x14ac:dyDescent="0.5">
      <c r="A131" s="220" t="s">
        <v>269</v>
      </c>
      <c r="B131" s="220"/>
      <c r="C131" s="220"/>
      <c r="D131" s="220"/>
      <c r="E131" s="220"/>
      <c r="F131" s="220"/>
      <c r="G131" s="220"/>
      <c r="H131" s="220"/>
      <c r="I131" s="220"/>
      <c r="J131" s="220"/>
      <c r="K131" s="220"/>
      <c r="L131" s="220"/>
      <c r="M131" s="220"/>
      <c r="N131" s="220"/>
      <c r="O131" s="220"/>
      <c r="P131" s="220"/>
      <c r="Q131" s="220"/>
      <c r="R131" s="230"/>
    </row>
    <row r="132" spans="1:18" x14ac:dyDescent="0.5">
      <c r="A132" s="220" t="s">
        <v>270</v>
      </c>
      <c r="B132" s="220"/>
      <c r="C132" s="220"/>
      <c r="D132" s="220"/>
      <c r="E132" s="220"/>
      <c r="F132" s="220"/>
      <c r="G132" s="220"/>
      <c r="H132" s="220"/>
      <c r="I132" s="220"/>
      <c r="J132" s="220"/>
      <c r="K132" s="220"/>
      <c r="L132" s="220"/>
      <c r="M132" s="220"/>
      <c r="N132" s="220"/>
      <c r="O132" s="220"/>
      <c r="P132" s="220"/>
      <c r="Q132" s="220"/>
      <c r="R132" s="230"/>
    </row>
    <row r="133" spans="1:18" x14ac:dyDescent="0.5">
      <c r="A133" s="220" t="s">
        <v>271</v>
      </c>
      <c r="B133" s="220"/>
      <c r="C133" s="220"/>
      <c r="D133" s="220"/>
      <c r="E133" s="220"/>
      <c r="F133" s="220"/>
      <c r="G133" s="220"/>
      <c r="H133" s="220"/>
      <c r="I133" s="220"/>
      <c r="J133" s="220"/>
      <c r="K133" s="220"/>
      <c r="L133" s="220"/>
      <c r="M133" s="220"/>
      <c r="N133" s="220"/>
      <c r="O133" s="220"/>
      <c r="P133" s="220"/>
      <c r="Q133" s="220"/>
      <c r="R133" s="230"/>
    </row>
    <row r="134" spans="1:18" x14ac:dyDescent="0.5">
      <c r="A134" s="220" t="s">
        <v>272</v>
      </c>
      <c r="B134" s="220"/>
      <c r="C134" s="220"/>
      <c r="D134" s="220"/>
      <c r="E134" s="220"/>
      <c r="F134" s="220"/>
      <c r="G134" s="220"/>
      <c r="H134" s="220"/>
      <c r="I134" s="220"/>
      <c r="J134" s="220"/>
      <c r="K134" s="220"/>
      <c r="L134" s="220"/>
      <c r="M134" s="220"/>
      <c r="N134" s="220"/>
      <c r="O134" s="220"/>
      <c r="P134" s="220"/>
      <c r="Q134" s="220"/>
      <c r="R134" s="230"/>
    </row>
    <row r="135" spans="1:18" x14ac:dyDescent="0.5">
      <c r="A135" s="220" t="s">
        <v>273</v>
      </c>
      <c r="B135" s="220"/>
      <c r="C135" s="220"/>
      <c r="D135" s="220"/>
      <c r="E135" s="220"/>
      <c r="F135" s="220"/>
      <c r="G135" s="220"/>
      <c r="H135" s="220"/>
      <c r="I135" s="220"/>
      <c r="J135" s="220"/>
      <c r="K135" s="220"/>
      <c r="L135" s="220"/>
      <c r="M135" s="220"/>
      <c r="N135" s="220"/>
      <c r="O135" s="220"/>
      <c r="P135" s="220"/>
      <c r="Q135" s="220"/>
      <c r="R135" s="230"/>
    </row>
    <row r="136" spans="1:18" x14ac:dyDescent="0.5">
      <c r="A136" s="220" t="s">
        <v>274</v>
      </c>
      <c r="B136" s="220"/>
      <c r="C136" s="220"/>
      <c r="D136" s="220"/>
      <c r="E136" s="220"/>
      <c r="F136" s="220"/>
      <c r="G136" s="220"/>
      <c r="H136" s="220"/>
      <c r="I136" s="220"/>
      <c r="J136" s="220"/>
      <c r="K136" s="220"/>
      <c r="L136" s="220"/>
      <c r="M136" s="220"/>
      <c r="N136" s="220"/>
      <c r="O136" s="220"/>
      <c r="P136" s="220"/>
      <c r="Q136" s="220"/>
      <c r="R136" s="230"/>
    </row>
    <row r="137" spans="1:18" x14ac:dyDescent="0.5">
      <c r="A137" s="220" t="s">
        <v>275</v>
      </c>
      <c r="B137" s="220"/>
      <c r="C137" s="220"/>
      <c r="D137" s="220"/>
      <c r="E137" s="220"/>
      <c r="F137" s="220"/>
      <c r="G137" s="220"/>
      <c r="H137" s="220"/>
      <c r="I137" s="220"/>
      <c r="J137" s="220"/>
      <c r="K137" s="220"/>
      <c r="L137" s="220"/>
      <c r="M137" s="220"/>
      <c r="N137" s="220"/>
      <c r="O137" s="220"/>
      <c r="P137" s="220"/>
      <c r="Q137" s="220"/>
      <c r="R137" s="230"/>
    </row>
    <row r="138" spans="1:18" x14ac:dyDescent="0.5">
      <c r="A138" s="220" t="s">
        <v>492</v>
      </c>
      <c r="B138" s="220"/>
      <c r="C138" s="220"/>
      <c r="D138" s="220"/>
      <c r="E138" s="220"/>
      <c r="F138" s="220"/>
      <c r="G138" s="220"/>
      <c r="H138" s="220"/>
      <c r="I138" s="220"/>
      <c r="J138" s="220"/>
      <c r="K138" s="220"/>
      <c r="L138" s="220"/>
      <c r="M138" s="220"/>
      <c r="N138" s="220"/>
      <c r="O138" s="220"/>
      <c r="P138" s="220"/>
      <c r="Q138" s="220"/>
      <c r="R138" s="230"/>
    </row>
    <row r="139" spans="1:18" x14ac:dyDescent="0.5">
      <c r="A139" s="220" t="s">
        <v>276</v>
      </c>
      <c r="B139" s="220"/>
      <c r="C139" s="220"/>
      <c r="D139" s="220"/>
      <c r="E139" s="220"/>
      <c r="F139" s="220"/>
      <c r="G139" s="220"/>
      <c r="H139" s="220"/>
      <c r="I139" s="220"/>
      <c r="J139" s="220"/>
      <c r="K139" s="220"/>
      <c r="L139" s="220"/>
      <c r="M139" s="220"/>
      <c r="N139" s="220"/>
      <c r="O139" s="220"/>
      <c r="P139" s="220"/>
      <c r="Q139" s="220"/>
      <c r="R139" s="230"/>
    </row>
    <row r="140" spans="1:18" x14ac:dyDescent="0.5">
      <c r="A140" s="220" t="s">
        <v>277</v>
      </c>
      <c r="B140" s="220"/>
      <c r="C140" s="220"/>
      <c r="D140" s="220"/>
      <c r="E140" s="220"/>
      <c r="F140" s="220"/>
      <c r="G140" s="220"/>
      <c r="H140" s="220"/>
      <c r="I140" s="220"/>
      <c r="J140" s="220"/>
      <c r="K140" s="220"/>
      <c r="L140" s="220"/>
      <c r="M140" s="220"/>
      <c r="N140" s="220"/>
      <c r="O140" s="220"/>
      <c r="P140" s="220"/>
      <c r="Q140" s="220"/>
      <c r="R140" s="230"/>
    </row>
    <row r="141" spans="1:18" x14ac:dyDescent="0.5">
      <c r="A141" s="220" t="s">
        <v>330</v>
      </c>
      <c r="B141" s="220"/>
      <c r="C141" s="220"/>
      <c r="D141" s="220"/>
      <c r="E141" s="220"/>
      <c r="F141" s="220"/>
      <c r="G141" s="220"/>
      <c r="H141" s="220"/>
      <c r="I141" s="220"/>
      <c r="J141" s="220"/>
      <c r="K141" s="220"/>
      <c r="L141" s="220"/>
      <c r="M141" s="220"/>
      <c r="N141" s="220"/>
      <c r="O141" s="220"/>
      <c r="P141" s="220"/>
      <c r="Q141" s="220"/>
      <c r="R141" s="230"/>
    </row>
    <row r="142" spans="1:18" x14ac:dyDescent="0.5">
      <c r="A142" s="220" t="s">
        <v>278</v>
      </c>
      <c r="B142" s="220"/>
      <c r="C142" s="220"/>
      <c r="D142" s="220"/>
      <c r="E142" s="220"/>
      <c r="F142" s="220"/>
      <c r="G142" s="220"/>
      <c r="H142" s="220"/>
      <c r="I142" s="220"/>
      <c r="J142" s="220"/>
      <c r="K142" s="220"/>
      <c r="L142" s="220"/>
      <c r="M142" s="220"/>
      <c r="N142" s="220"/>
      <c r="O142" s="220"/>
      <c r="P142" s="220"/>
      <c r="Q142" s="220"/>
      <c r="R142" s="230"/>
    </row>
    <row r="143" spans="1:18" x14ac:dyDescent="0.5">
      <c r="A143" s="220" t="s">
        <v>280</v>
      </c>
      <c r="B143" s="220"/>
      <c r="C143" s="220"/>
      <c r="D143" s="220"/>
      <c r="E143" s="220"/>
      <c r="F143" s="220"/>
      <c r="G143" s="220"/>
      <c r="H143" s="220"/>
      <c r="I143" s="220"/>
      <c r="J143" s="220"/>
      <c r="K143" s="220"/>
      <c r="L143" s="220"/>
      <c r="M143" s="220"/>
      <c r="N143" s="220"/>
      <c r="O143" s="220"/>
      <c r="P143" s="220"/>
      <c r="Q143" s="220"/>
      <c r="R143" s="230"/>
    </row>
    <row r="144" spans="1:18" x14ac:dyDescent="0.5">
      <c r="A144" s="220" t="s">
        <v>279</v>
      </c>
      <c r="B144" s="220"/>
      <c r="C144" s="220"/>
      <c r="D144" s="220"/>
      <c r="E144" s="220"/>
      <c r="F144" s="220"/>
      <c r="G144" s="220"/>
      <c r="H144" s="220"/>
      <c r="I144" s="220"/>
      <c r="J144" s="220"/>
      <c r="K144" s="220"/>
      <c r="L144" s="220"/>
      <c r="M144" s="220"/>
      <c r="N144" s="220"/>
      <c r="O144" s="220"/>
      <c r="P144" s="220"/>
      <c r="Q144" s="220"/>
      <c r="R144" s="230"/>
    </row>
    <row r="145" spans="1:18" x14ac:dyDescent="0.5">
      <c r="A145" s="220" t="s">
        <v>199</v>
      </c>
      <c r="B145" s="220"/>
      <c r="C145" s="220"/>
      <c r="D145" s="220"/>
      <c r="E145" s="220"/>
      <c r="F145" s="220"/>
      <c r="G145" s="220"/>
      <c r="H145" s="220"/>
      <c r="I145" s="220"/>
      <c r="J145" s="220"/>
      <c r="K145" s="220"/>
      <c r="L145" s="220"/>
      <c r="M145" s="220"/>
      <c r="N145" s="220"/>
      <c r="O145" s="220"/>
      <c r="P145" s="220"/>
      <c r="Q145" s="220"/>
      <c r="R145" s="230"/>
    </row>
    <row r="146" spans="1:18" x14ac:dyDescent="0.5">
      <c r="A146" s="220" t="s">
        <v>203</v>
      </c>
      <c r="B146" s="220"/>
      <c r="C146" s="220"/>
      <c r="D146" s="220"/>
      <c r="E146" s="220"/>
      <c r="F146" s="220"/>
      <c r="G146" s="220"/>
      <c r="H146" s="220"/>
      <c r="I146" s="220"/>
      <c r="J146" s="220"/>
      <c r="K146" s="220"/>
      <c r="L146" s="220"/>
      <c r="M146" s="220"/>
      <c r="N146" s="220"/>
      <c r="O146" s="220"/>
      <c r="P146" s="220"/>
      <c r="Q146" s="220"/>
      <c r="R146" s="230"/>
    </row>
    <row r="147" spans="1:18" x14ac:dyDescent="0.5">
      <c r="A147" s="220" t="s">
        <v>207</v>
      </c>
      <c r="B147" s="220"/>
      <c r="C147" s="220"/>
      <c r="D147" s="220"/>
      <c r="E147" s="220"/>
      <c r="F147" s="220"/>
      <c r="G147" s="220"/>
      <c r="H147" s="220"/>
      <c r="I147" s="220"/>
      <c r="J147" s="220"/>
      <c r="K147" s="220"/>
      <c r="L147" s="220"/>
      <c r="M147" s="220"/>
      <c r="N147" s="220"/>
      <c r="O147" s="220"/>
      <c r="P147" s="220"/>
      <c r="Q147" s="220"/>
      <c r="R147" s="230"/>
    </row>
    <row r="148" spans="1:18" x14ac:dyDescent="0.5">
      <c r="A148" s="220" t="s">
        <v>329</v>
      </c>
      <c r="B148" s="220"/>
      <c r="C148" s="220"/>
      <c r="D148" s="220"/>
      <c r="E148" s="220"/>
      <c r="F148" s="220"/>
      <c r="G148" s="220"/>
      <c r="H148" s="220"/>
      <c r="I148" s="220"/>
      <c r="J148" s="220"/>
      <c r="K148" s="220"/>
      <c r="L148" s="220"/>
      <c r="M148" s="220"/>
      <c r="N148" s="220"/>
      <c r="O148" s="220"/>
      <c r="P148" s="220"/>
      <c r="Q148" s="220"/>
      <c r="R148" s="230"/>
    </row>
    <row r="149" spans="1:18" x14ac:dyDescent="0.5">
      <c r="A149" s="220" t="s">
        <v>320</v>
      </c>
      <c r="B149" s="220"/>
      <c r="C149" s="220"/>
      <c r="D149" s="220"/>
      <c r="E149" s="220"/>
      <c r="F149" s="220"/>
      <c r="G149" s="220"/>
      <c r="H149" s="220"/>
      <c r="I149" s="220"/>
      <c r="J149" s="220"/>
      <c r="K149" s="220"/>
      <c r="L149" s="220"/>
      <c r="M149" s="220"/>
      <c r="N149" s="220"/>
      <c r="O149" s="220"/>
      <c r="P149" s="220"/>
      <c r="Q149" s="220"/>
      <c r="R149" s="230"/>
    </row>
    <row r="150" spans="1:18" x14ac:dyDescent="0.5">
      <c r="A150" s="221" t="s">
        <v>513</v>
      </c>
      <c r="B150" s="220"/>
      <c r="C150" s="220"/>
      <c r="D150" s="220"/>
      <c r="E150" s="220"/>
      <c r="F150" s="220"/>
      <c r="G150" s="220"/>
      <c r="H150" s="220"/>
      <c r="I150" s="220"/>
      <c r="J150" s="220"/>
      <c r="K150" s="220"/>
      <c r="L150" s="220"/>
      <c r="M150" s="220"/>
      <c r="N150" s="220"/>
      <c r="O150" s="220"/>
      <c r="P150" s="220"/>
      <c r="Q150" s="220"/>
      <c r="R150" s="230"/>
    </row>
    <row r="151" spans="1:18" x14ac:dyDescent="0.5">
      <c r="A151" s="220" t="s">
        <v>281</v>
      </c>
      <c r="B151" s="220"/>
      <c r="C151" s="220"/>
      <c r="D151" s="220"/>
      <c r="E151" s="220"/>
      <c r="F151" s="220"/>
      <c r="G151" s="220"/>
      <c r="H151" s="220"/>
      <c r="I151" s="220"/>
      <c r="J151" s="220"/>
      <c r="K151" s="220"/>
      <c r="L151" s="220"/>
      <c r="M151" s="220"/>
      <c r="N151" s="220"/>
      <c r="O151" s="220"/>
      <c r="P151" s="220"/>
      <c r="Q151" s="220"/>
      <c r="R151" s="230"/>
    </row>
    <row r="152" spans="1:18" x14ac:dyDescent="0.5">
      <c r="A152" s="220" t="s">
        <v>509</v>
      </c>
      <c r="B152" s="220"/>
      <c r="C152" s="220"/>
      <c r="D152" s="220"/>
      <c r="E152" s="220"/>
      <c r="F152" s="220"/>
      <c r="G152" s="220"/>
      <c r="H152" s="220"/>
      <c r="I152" s="220"/>
      <c r="J152" s="220"/>
      <c r="K152" s="220"/>
      <c r="L152" s="220"/>
      <c r="M152" s="220"/>
      <c r="N152" s="220"/>
      <c r="O152" s="220"/>
      <c r="P152" s="220"/>
      <c r="Q152" s="220"/>
      <c r="R152" s="230"/>
    </row>
    <row r="153" spans="1:18" x14ac:dyDescent="0.5">
      <c r="A153" s="220" t="s">
        <v>16</v>
      </c>
      <c r="B153" s="220"/>
      <c r="C153" s="220"/>
      <c r="D153" s="220"/>
      <c r="E153" s="220"/>
      <c r="F153" s="220"/>
      <c r="G153" s="220"/>
      <c r="H153" s="220"/>
      <c r="I153" s="220"/>
      <c r="J153" s="220"/>
      <c r="K153" s="220"/>
      <c r="L153" s="220"/>
      <c r="M153" s="220"/>
      <c r="N153" s="220"/>
      <c r="O153" s="220"/>
      <c r="P153" s="220"/>
      <c r="Q153" s="220"/>
      <c r="R153" s="230"/>
    </row>
    <row r="154" spans="1:18" x14ac:dyDescent="0.5">
      <c r="A154" s="220" t="s">
        <v>328</v>
      </c>
      <c r="B154" s="221"/>
      <c r="C154" s="221"/>
      <c r="D154" s="221"/>
      <c r="E154" s="221"/>
      <c r="G154" s="221"/>
      <c r="I154" s="221"/>
      <c r="J154" s="221"/>
      <c r="K154" s="221"/>
      <c r="L154" s="221"/>
      <c r="M154" s="221"/>
      <c r="N154" s="221"/>
      <c r="O154" s="221"/>
      <c r="P154" s="220"/>
      <c r="Q154" s="220"/>
    </row>
    <row r="155" spans="1:18" x14ac:dyDescent="0.5">
      <c r="A155" s="220" t="s">
        <v>460</v>
      </c>
      <c r="B155" s="221"/>
      <c r="C155" s="221"/>
      <c r="D155" s="221"/>
      <c r="E155" s="221"/>
      <c r="G155" s="221"/>
      <c r="I155" s="221"/>
      <c r="J155" s="221"/>
      <c r="K155" s="221"/>
      <c r="L155" s="221"/>
      <c r="M155" s="221"/>
      <c r="N155" s="221"/>
      <c r="O155" s="221"/>
      <c r="P155" s="220"/>
      <c r="Q155" s="220"/>
    </row>
    <row r="156" spans="1:18" x14ac:dyDescent="0.5">
      <c r="A156" s="220" t="s">
        <v>486</v>
      </c>
      <c r="B156" s="221"/>
      <c r="C156" s="221"/>
      <c r="D156" s="221"/>
      <c r="E156" s="221"/>
      <c r="G156" s="221"/>
      <c r="I156" s="221"/>
      <c r="J156" s="221"/>
      <c r="K156" s="221"/>
      <c r="L156" s="221"/>
      <c r="M156" s="221"/>
      <c r="N156" s="221"/>
      <c r="O156" s="221"/>
      <c r="P156" s="220"/>
      <c r="Q156" s="220"/>
    </row>
    <row r="157" spans="1:18" x14ac:dyDescent="0.5">
      <c r="A157" s="220" t="s">
        <v>461</v>
      </c>
      <c r="B157" s="221"/>
      <c r="C157" s="221"/>
      <c r="D157" s="221"/>
      <c r="E157" s="221"/>
      <c r="G157" s="221"/>
      <c r="I157" s="221"/>
      <c r="J157" s="221"/>
      <c r="K157" s="221"/>
      <c r="L157" s="221"/>
      <c r="M157" s="221"/>
      <c r="N157" s="221"/>
      <c r="O157" s="221"/>
      <c r="P157" s="220"/>
      <c r="Q157" s="220"/>
    </row>
    <row r="158" spans="1:18" x14ac:dyDescent="0.5">
      <c r="A158" s="220" t="s">
        <v>327</v>
      </c>
      <c r="B158" s="221"/>
      <c r="C158" s="221"/>
      <c r="D158" s="221"/>
      <c r="E158" s="221"/>
      <c r="G158" s="221"/>
      <c r="I158" s="221"/>
      <c r="J158" s="221"/>
      <c r="K158" s="221"/>
      <c r="L158" s="221"/>
      <c r="M158" s="221"/>
      <c r="N158" s="221"/>
      <c r="O158" s="221"/>
      <c r="P158" s="220"/>
      <c r="Q158" s="220"/>
    </row>
    <row r="159" spans="1:18" x14ac:dyDescent="0.5">
      <c r="A159" s="220" t="s">
        <v>462</v>
      </c>
      <c r="B159" s="221"/>
      <c r="C159" s="221"/>
      <c r="D159" s="221"/>
      <c r="E159" s="221"/>
      <c r="G159" s="221"/>
      <c r="I159" s="221"/>
      <c r="J159" s="221"/>
      <c r="K159" s="221"/>
      <c r="L159" s="221"/>
      <c r="M159" s="221"/>
      <c r="N159" s="221"/>
      <c r="O159" s="221"/>
      <c r="P159" s="220"/>
      <c r="Q159" s="220"/>
    </row>
    <row r="160" spans="1:18" x14ac:dyDescent="0.5">
      <c r="A160" s="221" t="s">
        <v>558</v>
      </c>
      <c r="B160" s="221"/>
      <c r="C160" s="221"/>
      <c r="D160" s="221"/>
      <c r="E160" s="221"/>
      <c r="G160" s="221"/>
      <c r="I160" s="221"/>
      <c r="J160" s="221"/>
      <c r="K160" s="221"/>
      <c r="L160" s="221"/>
      <c r="M160" s="221"/>
      <c r="N160" s="221"/>
      <c r="O160" s="221"/>
      <c r="P160" s="220"/>
      <c r="Q160" s="220"/>
    </row>
    <row r="161" spans="2:17" x14ac:dyDescent="0.5">
      <c r="B161" s="221"/>
      <c r="C161" s="221"/>
      <c r="D161" s="221"/>
      <c r="E161" s="221"/>
      <c r="G161" s="221"/>
      <c r="I161" s="221"/>
      <c r="J161" s="221"/>
      <c r="K161" s="221"/>
      <c r="L161" s="221"/>
      <c r="M161" s="221"/>
      <c r="N161" s="221"/>
      <c r="O161" s="221"/>
      <c r="P161" s="220"/>
      <c r="Q161" s="220"/>
    </row>
    <row r="162" spans="2:17" x14ac:dyDescent="0.5">
      <c r="B162" s="221"/>
      <c r="C162" s="221"/>
      <c r="D162" s="221"/>
      <c r="E162" s="221"/>
      <c r="G162" s="221"/>
      <c r="I162" s="221"/>
      <c r="J162" s="221"/>
      <c r="K162" s="221"/>
      <c r="L162" s="221"/>
      <c r="M162" s="221"/>
      <c r="N162" s="221"/>
      <c r="O162" s="221"/>
      <c r="P162" s="220"/>
      <c r="Q162" s="220"/>
    </row>
    <row r="163" spans="2:17" x14ac:dyDescent="0.5">
      <c r="B163" s="221"/>
      <c r="C163" s="221"/>
      <c r="D163" s="221"/>
      <c r="E163" s="221"/>
      <c r="G163" s="221"/>
      <c r="I163" s="221"/>
      <c r="J163" s="221"/>
      <c r="K163" s="221"/>
      <c r="L163" s="221"/>
      <c r="M163" s="221"/>
      <c r="N163" s="221"/>
      <c r="O163" s="221"/>
      <c r="P163" s="220"/>
      <c r="Q163" s="220"/>
    </row>
    <row r="164" spans="2:17" x14ac:dyDescent="0.5">
      <c r="B164" s="221"/>
      <c r="C164" s="221"/>
      <c r="D164" s="221"/>
      <c r="E164" s="221"/>
      <c r="G164" s="221"/>
      <c r="I164" s="221"/>
      <c r="J164" s="221"/>
      <c r="K164" s="221"/>
      <c r="L164" s="221"/>
      <c r="M164" s="221"/>
      <c r="N164" s="221"/>
      <c r="O164" s="221"/>
      <c r="P164" s="220"/>
      <c r="Q164" s="220"/>
    </row>
    <row r="165" spans="2:17" x14ac:dyDescent="0.5">
      <c r="B165" s="221"/>
      <c r="C165" s="221"/>
      <c r="D165" s="221"/>
      <c r="E165" s="221"/>
      <c r="G165" s="221"/>
      <c r="I165" s="221"/>
      <c r="J165" s="221"/>
      <c r="K165" s="221"/>
      <c r="L165" s="221"/>
      <c r="M165" s="221"/>
      <c r="N165" s="221"/>
      <c r="O165" s="221"/>
      <c r="P165" s="220"/>
      <c r="Q165" s="220"/>
    </row>
    <row r="166" spans="2:17" x14ac:dyDescent="0.5">
      <c r="B166" s="221"/>
      <c r="C166" s="221"/>
      <c r="D166" s="221"/>
      <c r="E166" s="221"/>
      <c r="G166" s="221"/>
      <c r="I166" s="221"/>
      <c r="J166" s="221"/>
      <c r="K166" s="221"/>
      <c r="L166" s="221"/>
      <c r="M166" s="221"/>
      <c r="N166" s="221"/>
      <c r="O166" s="221"/>
      <c r="P166" s="220"/>
      <c r="Q166" s="220"/>
    </row>
    <row r="167" spans="2:17" x14ac:dyDescent="0.5">
      <c r="B167" s="221"/>
      <c r="C167" s="221"/>
      <c r="D167" s="221"/>
      <c r="E167" s="221"/>
      <c r="G167" s="221"/>
      <c r="I167" s="221"/>
      <c r="J167" s="221"/>
      <c r="K167" s="221"/>
      <c r="L167" s="221"/>
      <c r="M167" s="221"/>
      <c r="N167" s="221"/>
      <c r="O167" s="221"/>
      <c r="P167" s="220"/>
      <c r="Q167" s="220"/>
    </row>
    <row r="168" spans="2:17" x14ac:dyDescent="0.5">
      <c r="B168" s="221"/>
      <c r="C168" s="221"/>
      <c r="D168" s="221"/>
      <c r="E168" s="221"/>
      <c r="G168" s="221"/>
      <c r="I168" s="221"/>
      <c r="J168" s="221"/>
      <c r="K168" s="221"/>
      <c r="L168" s="221"/>
      <c r="M168" s="221"/>
      <c r="N168" s="221"/>
      <c r="O168" s="221"/>
      <c r="P168" s="220"/>
      <c r="Q168" s="220"/>
    </row>
    <row r="169" spans="2:17" x14ac:dyDescent="0.5">
      <c r="B169" s="221"/>
      <c r="C169" s="221"/>
      <c r="D169" s="221"/>
      <c r="E169" s="221"/>
      <c r="G169" s="221"/>
      <c r="I169" s="221"/>
      <c r="J169" s="221"/>
      <c r="K169" s="221"/>
      <c r="L169" s="221"/>
      <c r="M169" s="221"/>
      <c r="N169" s="221"/>
      <c r="O169" s="221"/>
      <c r="P169" s="220"/>
      <c r="Q169" s="220"/>
    </row>
    <row r="170" spans="2:17" x14ac:dyDescent="0.5">
      <c r="B170" s="221"/>
      <c r="C170" s="221"/>
      <c r="D170" s="221"/>
      <c r="E170" s="221"/>
      <c r="G170" s="221"/>
      <c r="I170" s="221"/>
      <c r="J170" s="221"/>
      <c r="K170" s="221"/>
      <c r="L170" s="221"/>
      <c r="M170" s="221"/>
      <c r="N170" s="221"/>
      <c r="O170" s="221"/>
      <c r="P170" s="220"/>
      <c r="Q170" s="220"/>
    </row>
    <row r="171" spans="2:17" x14ac:dyDescent="0.5">
      <c r="B171" s="221"/>
      <c r="C171" s="221"/>
      <c r="D171" s="221"/>
      <c r="E171" s="221"/>
      <c r="G171" s="221"/>
      <c r="I171" s="221"/>
      <c r="J171" s="221"/>
      <c r="K171" s="221"/>
      <c r="L171" s="221"/>
      <c r="M171" s="221"/>
      <c r="N171" s="221"/>
      <c r="O171" s="221"/>
      <c r="P171" s="220"/>
      <c r="Q171" s="220"/>
    </row>
    <row r="172" spans="2:17" x14ac:dyDescent="0.5">
      <c r="B172" s="221"/>
      <c r="C172" s="221"/>
      <c r="D172" s="221"/>
      <c r="E172" s="221"/>
      <c r="G172" s="221"/>
      <c r="I172" s="221"/>
      <c r="J172" s="221"/>
      <c r="K172" s="221"/>
      <c r="L172" s="221"/>
      <c r="M172" s="221"/>
      <c r="N172" s="221"/>
      <c r="O172" s="221"/>
      <c r="P172" s="220"/>
      <c r="Q172" s="220"/>
    </row>
    <row r="173" spans="2:17" x14ac:dyDescent="0.5">
      <c r="B173" s="221"/>
      <c r="C173" s="221"/>
      <c r="D173" s="221"/>
      <c r="E173" s="221"/>
      <c r="G173" s="221"/>
      <c r="I173" s="221"/>
      <c r="J173" s="221"/>
      <c r="K173" s="221"/>
      <c r="L173" s="221"/>
      <c r="M173" s="221"/>
      <c r="N173" s="221"/>
      <c r="O173" s="221"/>
      <c r="P173" s="220"/>
      <c r="Q173" s="220"/>
    </row>
    <row r="174" spans="2:17" x14ac:dyDescent="0.5">
      <c r="B174" s="221"/>
      <c r="C174" s="221"/>
      <c r="D174" s="221"/>
      <c r="E174" s="221"/>
      <c r="G174" s="221"/>
      <c r="I174" s="221"/>
      <c r="J174" s="221"/>
      <c r="K174" s="221"/>
      <c r="L174" s="221"/>
      <c r="M174" s="221"/>
      <c r="N174" s="221"/>
      <c r="O174" s="221"/>
      <c r="P174" s="220"/>
      <c r="Q174" s="220"/>
    </row>
    <row r="175" spans="2:17" x14ac:dyDescent="0.5">
      <c r="B175" s="221"/>
      <c r="C175" s="221"/>
      <c r="D175" s="221"/>
      <c r="E175" s="221"/>
      <c r="G175" s="221"/>
      <c r="I175" s="221"/>
      <c r="J175" s="221"/>
      <c r="K175" s="221"/>
      <c r="L175" s="221"/>
      <c r="M175" s="221"/>
      <c r="N175" s="221"/>
      <c r="O175" s="221"/>
      <c r="P175" s="220"/>
      <c r="Q175" s="220"/>
    </row>
    <row r="176" spans="2:17" x14ac:dyDescent="0.5">
      <c r="B176" s="221"/>
      <c r="C176" s="221"/>
      <c r="D176" s="221"/>
      <c r="E176" s="221"/>
      <c r="G176" s="221"/>
      <c r="I176" s="221"/>
      <c r="J176" s="221"/>
      <c r="K176" s="221"/>
      <c r="L176" s="221"/>
      <c r="M176" s="221"/>
      <c r="N176" s="221"/>
      <c r="O176" s="221"/>
      <c r="P176" s="220"/>
      <c r="Q176" s="220"/>
    </row>
    <row r="177" spans="2:17" x14ac:dyDescent="0.5">
      <c r="B177" s="221"/>
      <c r="C177" s="221"/>
      <c r="D177" s="221"/>
      <c r="E177" s="221"/>
      <c r="G177" s="221"/>
      <c r="I177" s="221"/>
      <c r="J177" s="221"/>
      <c r="K177" s="221"/>
      <c r="L177" s="221"/>
      <c r="M177" s="221"/>
      <c r="N177" s="221"/>
      <c r="O177" s="221"/>
      <c r="P177" s="220"/>
      <c r="Q177" s="220"/>
    </row>
    <row r="178" spans="2:17" x14ac:dyDescent="0.5">
      <c r="B178" s="221"/>
      <c r="C178" s="221"/>
      <c r="D178" s="221"/>
      <c r="E178" s="221"/>
      <c r="G178" s="221"/>
      <c r="I178" s="221"/>
      <c r="J178" s="221"/>
      <c r="K178" s="221"/>
      <c r="L178" s="221"/>
      <c r="M178" s="221"/>
      <c r="N178" s="221"/>
      <c r="O178" s="221"/>
      <c r="P178" s="220"/>
      <c r="Q178" s="220"/>
    </row>
    <row r="179" spans="2:17" x14ac:dyDescent="0.5">
      <c r="B179" s="221"/>
      <c r="C179" s="221"/>
      <c r="D179" s="221"/>
      <c r="E179" s="221"/>
      <c r="G179" s="221"/>
      <c r="I179" s="221"/>
      <c r="J179" s="221"/>
      <c r="K179" s="221"/>
      <c r="L179" s="221"/>
      <c r="M179" s="221"/>
      <c r="N179" s="221"/>
      <c r="O179" s="221"/>
      <c r="P179" s="220"/>
      <c r="Q179" s="220"/>
    </row>
    <row r="180" spans="2:17" x14ac:dyDescent="0.5">
      <c r="B180" s="221"/>
      <c r="C180" s="221"/>
      <c r="D180" s="221"/>
      <c r="E180" s="221"/>
      <c r="G180" s="221"/>
      <c r="I180" s="221"/>
      <c r="J180" s="221"/>
      <c r="K180" s="221"/>
      <c r="L180" s="221"/>
      <c r="M180" s="221"/>
      <c r="N180" s="221"/>
      <c r="O180" s="221"/>
      <c r="P180" s="220"/>
      <c r="Q180" s="220"/>
    </row>
    <row r="181" spans="2:17" x14ac:dyDescent="0.5">
      <c r="B181" s="221"/>
      <c r="C181" s="221"/>
      <c r="D181" s="221"/>
      <c r="E181" s="221"/>
      <c r="G181" s="221"/>
      <c r="I181" s="221"/>
      <c r="J181" s="221"/>
      <c r="K181" s="221"/>
      <c r="L181" s="221"/>
      <c r="M181" s="221"/>
      <c r="N181" s="221"/>
      <c r="O181" s="221"/>
      <c r="P181" s="220"/>
      <c r="Q181" s="220"/>
    </row>
    <row r="182" spans="2:17" x14ac:dyDescent="0.5">
      <c r="B182" s="221"/>
      <c r="C182" s="221"/>
      <c r="D182" s="221"/>
      <c r="E182" s="221"/>
      <c r="G182" s="221"/>
      <c r="I182" s="221"/>
      <c r="J182" s="221"/>
      <c r="K182" s="221"/>
      <c r="L182" s="221"/>
      <c r="M182" s="221"/>
      <c r="N182" s="221"/>
      <c r="O182" s="221"/>
      <c r="P182" s="220"/>
      <c r="Q182" s="220"/>
    </row>
    <row r="183" spans="2:17" x14ac:dyDescent="0.5">
      <c r="B183" s="221"/>
      <c r="C183" s="221"/>
      <c r="D183" s="221"/>
      <c r="E183" s="221"/>
      <c r="G183" s="221"/>
      <c r="I183" s="221"/>
      <c r="J183" s="221"/>
      <c r="K183" s="221"/>
      <c r="L183" s="221"/>
      <c r="M183" s="221"/>
      <c r="N183" s="221"/>
      <c r="O183" s="221"/>
      <c r="P183" s="220"/>
      <c r="Q183" s="220"/>
    </row>
    <row r="184" spans="2:17" x14ac:dyDescent="0.5">
      <c r="B184" s="221"/>
      <c r="C184" s="221"/>
      <c r="D184" s="221"/>
      <c r="E184" s="221"/>
      <c r="G184" s="221"/>
      <c r="I184" s="221"/>
      <c r="J184" s="221"/>
      <c r="K184" s="221"/>
      <c r="L184" s="221"/>
      <c r="M184" s="221"/>
      <c r="N184" s="221"/>
      <c r="O184" s="221"/>
      <c r="P184" s="220"/>
      <c r="Q184" s="220"/>
    </row>
    <row r="185" spans="2:17" x14ac:dyDescent="0.5">
      <c r="B185" s="221"/>
      <c r="C185" s="221"/>
      <c r="D185" s="221"/>
      <c r="E185" s="221"/>
      <c r="G185" s="221"/>
      <c r="I185" s="221"/>
      <c r="J185" s="221"/>
      <c r="K185" s="221"/>
      <c r="L185" s="221"/>
      <c r="M185" s="221"/>
      <c r="N185" s="221"/>
      <c r="O185" s="221"/>
      <c r="P185" s="220"/>
      <c r="Q185" s="220"/>
    </row>
    <row r="186" spans="2:17" x14ac:dyDescent="0.5">
      <c r="B186" s="221"/>
      <c r="C186" s="221"/>
      <c r="D186" s="221"/>
      <c r="E186" s="221"/>
      <c r="G186" s="221"/>
      <c r="I186" s="221"/>
      <c r="J186" s="221"/>
      <c r="K186" s="221"/>
      <c r="L186" s="221"/>
      <c r="M186" s="221"/>
      <c r="N186" s="221"/>
      <c r="O186" s="221"/>
      <c r="P186" s="220"/>
      <c r="Q186" s="220"/>
    </row>
    <row r="187" spans="2:17" x14ac:dyDescent="0.5">
      <c r="B187" s="221"/>
      <c r="C187" s="221"/>
      <c r="D187" s="221"/>
      <c r="E187" s="221"/>
      <c r="G187" s="221"/>
      <c r="I187" s="221"/>
      <c r="J187" s="221"/>
      <c r="K187" s="221"/>
      <c r="L187" s="221"/>
      <c r="M187" s="221"/>
      <c r="N187" s="221"/>
      <c r="O187" s="221"/>
      <c r="P187" s="220"/>
      <c r="Q187" s="220"/>
    </row>
    <row r="188" spans="2:17" x14ac:dyDescent="0.5">
      <c r="B188" s="221"/>
      <c r="C188" s="221"/>
      <c r="D188" s="221"/>
      <c r="E188" s="221"/>
      <c r="G188" s="221"/>
      <c r="I188" s="221"/>
      <c r="J188" s="221"/>
      <c r="K188" s="221"/>
      <c r="L188" s="221"/>
      <c r="M188" s="221"/>
      <c r="N188" s="221"/>
      <c r="O188" s="221"/>
      <c r="P188" s="220"/>
      <c r="Q188" s="220"/>
    </row>
    <row r="189" spans="2:17" x14ac:dyDescent="0.5">
      <c r="B189" s="221"/>
      <c r="C189" s="221"/>
      <c r="D189" s="221"/>
      <c r="E189" s="221"/>
      <c r="G189" s="221"/>
      <c r="I189" s="221"/>
      <c r="J189" s="221"/>
      <c r="K189" s="221"/>
      <c r="L189" s="221"/>
      <c r="M189" s="221"/>
      <c r="N189" s="221"/>
      <c r="O189" s="221"/>
      <c r="P189" s="220"/>
      <c r="Q189" s="220"/>
    </row>
    <row r="190" spans="2:17" x14ac:dyDescent="0.5">
      <c r="B190" s="221"/>
      <c r="C190" s="221"/>
      <c r="D190" s="221"/>
      <c r="E190" s="221"/>
      <c r="G190" s="221"/>
      <c r="I190" s="221"/>
      <c r="J190" s="221"/>
      <c r="K190" s="221"/>
      <c r="L190" s="221"/>
      <c r="M190" s="221"/>
      <c r="N190" s="221"/>
      <c r="O190" s="221"/>
      <c r="P190" s="220"/>
      <c r="Q190" s="220"/>
    </row>
    <row r="191" spans="2:17" x14ac:dyDescent="0.5">
      <c r="B191" s="221"/>
      <c r="C191" s="221"/>
      <c r="D191" s="221"/>
      <c r="E191" s="221"/>
      <c r="G191" s="221"/>
      <c r="I191" s="221"/>
      <c r="J191" s="221"/>
      <c r="K191" s="221"/>
      <c r="L191" s="221"/>
      <c r="M191" s="221"/>
      <c r="N191" s="221"/>
      <c r="O191" s="221"/>
      <c r="P191" s="220"/>
      <c r="Q191" s="220"/>
    </row>
    <row r="192" spans="2:17" x14ac:dyDescent="0.5">
      <c r="B192" s="221"/>
      <c r="C192" s="221"/>
      <c r="D192" s="221"/>
      <c r="E192" s="221"/>
      <c r="G192" s="221"/>
      <c r="I192" s="221"/>
      <c r="J192" s="221"/>
      <c r="K192" s="221"/>
      <c r="L192" s="221"/>
      <c r="M192" s="221"/>
      <c r="N192" s="221"/>
      <c r="O192" s="221"/>
      <c r="P192" s="220"/>
      <c r="Q192" s="220"/>
    </row>
    <row r="193" spans="2:17" x14ac:dyDescent="0.5">
      <c r="B193" s="221"/>
      <c r="C193" s="221"/>
      <c r="D193" s="221"/>
      <c r="E193" s="221"/>
      <c r="G193" s="221"/>
      <c r="I193" s="221"/>
      <c r="J193" s="221"/>
      <c r="K193" s="221"/>
      <c r="L193" s="221"/>
      <c r="M193" s="221"/>
      <c r="N193" s="221"/>
      <c r="O193" s="221"/>
      <c r="P193" s="220"/>
      <c r="Q193" s="220"/>
    </row>
    <row r="194" spans="2:17" x14ac:dyDescent="0.5">
      <c r="B194" s="221"/>
      <c r="C194" s="221"/>
      <c r="D194" s="221"/>
      <c r="E194" s="221"/>
      <c r="G194" s="221"/>
      <c r="I194" s="221"/>
      <c r="J194" s="221"/>
      <c r="K194" s="221"/>
      <c r="L194" s="221"/>
      <c r="M194" s="221"/>
      <c r="N194" s="221"/>
      <c r="O194" s="221"/>
      <c r="P194" s="220"/>
      <c r="Q194" s="220"/>
    </row>
    <row r="195" spans="2:17" x14ac:dyDescent="0.5">
      <c r="B195" s="221"/>
      <c r="C195" s="221"/>
      <c r="D195" s="221"/>
      <c r="E195" s="221"/>
      <c r="G195" s="221"/>
      <c r="I195" s="221"/>
      <c r="J195" s="221"/>
      <c r="K195" s="221"/>
      <c r="L195" s="221"/>
      <c r="M195" s="221"/>
      <c r="N195" s="221"/>
      <c r="O195" s="221"/>
      <c r="P195" s="220"/>
      <c r="Q195" s="220"/>
    </row>
    <row r="196" spans="2:17" x14ac:dyDescent="0.5">
      <c r="B196" s="221"/>
      <c r="C196" s="221"/>
      <c r="D196" s="221"/>
      <c r="E196" s="221"/>
      <c r="G196" s="221"/>
      <c r="I196" s="221"/>
      <c r="J196" s="221"/>
      <c r="K196" s="221"/>
      <c r="L196" s="221"/>
      <c r="M196" s="221"/>
      <c r="N196" s="221"/>
      <c r="O196" s="221"/>
      <c r="P196" s="220"/>
      <c r="Q196" s="220"/>
    </row>
    <row r="197" spans="2:17" x14ac:dyDescent="0.5">
      <c r="B197" s="221"/>
      <c r="C197" s="221"/>
      <c r="D197" s="221"/>
      <c r="E197" s="221"/>
      <c r="G197" s="221"/>
      <c r="I197" s="221"/>
      <c r="J197" s="221"/>
      <c r="K197" s="221"/>
      <c r="L197" s="221"/>
      <c r="M197" s="221"/>
      <c r="N197" s="221"/>
      <c r="O197" s="221"/>
      <c r="P197" s="220"/>
      <c r="Q197" s="220"/>
    </row>
    <row r="198" spans="2:17" x14ac:dyDescent="0.5">
      <c r="B198" s="221"/>
      <c r="C198" s="221"/>
      <c r="D198" s="221"/>
      <c r="E198" s="221"/>
      <c r="G198" s="221"/>
      <c r="I198" s="221"/>
      <c r="J198" s="221"/>
      <c r="K198" s="221"/>
      <c r="L198" s="221"/>
      <c r="M198" s="221"/>
      <c r="N198" s="221"/>
      <c r="O198" s="221"/>
      <c r="P198" s="220"/>
      <c r="Q198" s="220"/>
    </row>
    <row r="199" spans="2:17" x14ac:dyDescent="0.5">
      <c r="B199" s="221"/>
      <c r="C199" s="221"/>
      <c r="D199" s="221"/>
      <c r="E199" s="221"/>
      <c r="G199" s="221"/>
      <c r="I199" s="221"/>
      <c r="J199" s="221"/>
      <c r="K199" s="221"/>
      <c r="L199" s="221"/>
      <c r="M199" s="221"/>
      <c r="N199" s="221"/>
      <c r="O199" s="221"/>
      <c r="P199" s="220"/>
      <c r="Q199" s="220"/>
    </row>
    <row r="200" spans="2:17" x14ac:dyDescent="0.5">
      <c r="B200" s="221"/>
      <c r="C200" s="221"/>
      <c r="D200" s="221"/>
      <c r="E200" s="221"/>
      <c r="G200" s="221"/>
      <c r="I200" s="221"/>
      <c r="J200" s="221"/>
      <c r="K200" s="221"/>
      <c r="L200" s="221"/>
      <c r="M200" s="221"/>
      <c r="N200" s="221"/>
      <c r="O200" s="221"/>
      <c r="P200" s="220"/>
      <c r="Q200" s="220"/>
    </row>
    <row r="201" spans="2:17" x14ac:dyDescent="0.5">
      <c r="B201" s="221"/>
      <c r="C201" s="221"/>
      <c r="D201" s="221"/>
      <c r="E201" s="221"/>
      <c r="G201" s="221"/>
      <c r="I201" s="221"/>
      <c r="J201" s="221"/>
      <c r="K201" s="221"/>
      <c r="L201" s="221"/>
      <c r="M201" s="221"/>
      <c r="N201" s="221"/>
      <c r="O201" s="221"/>
      <c r="P201" s="220"/>
      <c r="Q201" s="220"/>
    </row>
    <row r="202" spans="2:17" x14ac:dyDescent="0.5">
      <c r="B202" s="221"/>
      <c r="C202" s="221"/>
      <c r="D202" s="221"/>
      <c r="E202" s="221"/>
      <c r="G202" s="221"/>
      <c r="I202" s="221"/>
      <c r="J202" s="221"/>
      <c r="K202" s="221"/>
      <c r="L202" s="221"/>
      <c r="M202" s="221"/>
      <c r="N202" s="221"/>
      <c r="O202" s="221"/>
      <c r="P202" s="220"/>
      <c r="Q202" s="220"/>
    </row>
    <row r="203" spans="2:17" x14ac:dyDescent="0.5">
      <c r="B203" s="221"/>
      <c r="C203" s="221"/>
      <c r="D203" s="221"/>
      <c r="E203" s="221"/>
      <c r="G203" s="221"/>
      <c r="I203" s="221"/>
      <c r="J203" s="221"/>
      <c r="K203" s="221"/>
      <c r="L203" s="221"/>
      <c r="M203" s="221"/>
      <c r="N203" s="221"/>
      <c r="O203" s="221"/>
      <c r="P203" s="220"/>
      <c r="Q203" s="220"/>
    </row>
    <row r="204" spans="2:17" x14ac:dyDescent="0.5">
      <c r="B204" s="221"/>
      <c r="C204" s="221"/>
      <c r="D204" s="221"/>
      <c r="E204" s="221"/>
      <c r="G204" s="221"/>
      <c r="I204" s="221"/>
      <c r="J204" s="221"/>
      <c r="K204" s="221"/>
      <c r="L204" s="221"/>
      <c r="M204" s="221"/>
      <c r="N204" s="221"/>
      <c r="O204" s="221"/>
      <c r="P204" s="220"/>
      <c r="Q204" s="220"/>
    </row>
    <row r="205" spans="2:17" x14ac:dyDescent="0.5">
      <c r="B205" s="221"/>
      <c r="C205" s="221"/>
      <c r="D205" s="221"/>
      <c r="E205" s="221"/>
      <c r="G205" s="221"/>
      <c r="I205" s="221"/>
      <c r="J205" s="221"/>
      <c r="K205" s="221"/>
      <c r="L205" s="221"/>
      <c r="M205" s="221"/>
      <c r="N205" s="221"/>
      <c r="O205" s="221"/>
      <c r="P205" s="220"/>
      <c r="Q205" s="220"/>
    </row>
    <row r="206" spans="2:17" x14ac:dyDescent="0.5">
      <c r="B206" s="221"/>
      <c r="C206" s="221"/>
      <c r="D206" s="221"/>
      <c r="E206" s="221"/>
      <c r="G206" s="221"/>
      <c r="I206" s="221"/>
      <c r="J206" s="221"/>
      <c r="K206" s="221"/>
      <c r="L206" s="221"/>
      <c r="M206" s="221"/>
      <c r="N206" s="221"/>
      <c r="O206" s="221"/>
      <c r="P206" s="220"/>
      <c r="Q206" s="220"/>
    </row>
    <row r="207" spans="2:17" x14ac:dyDescent="0.5">
      <c r="B207" s="221"/>
      <c r="C207" s="221"/>
      <c r="D207" s="221"/>
      <c r="E207" s="221"/>
      <c r="G207" s="221"/>
      <c r="I207" s="221"/>
      <c r="J207" s="221"/>
      <c r="K207" s="221"/>
      <c r="L207" s="221"/>
      <c r="M207" s="221"/>
      <c r="N207" s="221"/>
      <c r="O207" s="221"/>
      <c r="P207" s="220"/>
      <c r="Q207" s="220"/>
    </row>
    <row r="208" spans="2:17" x14ac:dyDescent="0.5">
      <c r="B208" s="221"/>
      <c r="C208" s="221"/>
      <c r="D208" s="221"/>
      <c r="E208" s="221"/>
      <c r="G208" s="221"/>
      <c r="I208" s="221"/>
      <c r="J208" s="221"/>
      <c r="K208" s="221"/>
      <c r="L208" s="221"/>
      <c r="M208" s="221"/>
      <c r="N208" s="221"/>
      <c r="O208" s="221"/>
      <c r="P208" s="220"/>
      <c r="Q208" s="220"/>
    </row>
    <row r="209" spans="2:17" x14ac:dyDescent="0.5">
      <c r="B209" s="221"/>
      <c r="C209" s="221"/>
      <c r="D209" s="221"/>
      <c r="E209" s="221"/>
      <c r="G209" s="221"/>
      <c r="I209" s="221"/>
      <c r="J209" s="221"/>
      <c r="K209" s="221"/>
      <c r="L209" s="221"/>
      <c r="M209" s="221"/>
      <c r="N209" s="221"/>
      <c r="O209" s="221"/>
      <c r="P209" s="220"/>
      <c r="Q209" s="220"/>
    </row>
    <row r="210" spans="2:17" x14ac:dyDescent="0.5">
      <c r="B210" s="221"/>
      <c r="C210" s="221"/>
      <c r="D210" s="221"/>
      <c r="E210" s="221"/>
      <c r="G210" s="221"/>
      <c r="I210" s="221"/>
      <c r="J210" s="221"/>
      <c r="K210" s="221"/>
      <c r="L210" s="221"/>
      <c r="M210" s="221"/>
      <c r="N210" s="221"/>
      <c r="O210" s="221"/>
      <c r="P210" s="220"/>
      <c r="Q210" s="220"/>
    </row>
    <row r="211" spans="2:17" x14ac:dyDescent="0.5">
      <c r="B211" s="221"/>
      <c r="C211" s="221"/>
      <c r="D211" s="221"/>
      <c r="E211" s="221"/>
      <c r="G211" s="221"/>
      <c r="I211" s="221"/>
      <c r="J211" s="221"/>
      <c r="K211" s="221"/>
      <c r="L211" s="221"/>
      <c r="M211" s="221"/>
      <c r="N211" s="221"/>
      <c r="O211" s="221"/>
      <c r="P211" s="220"/>
      <c r="Q211" s="220"/>
    </row>
    <row r="212" spans="2:17" x14ac:dyDescent="0.5">
      <c r="B212" s="221"/>
      <c r="C212" s="221"/>
      <c r="D212" s="221"/>
      <c r="E212" s="221"/>
      <c r="G212" s="221"/>
      <c r="I212" s="221"/>
      <c r="J212" s="221"/>
      <c r="K212" s="221"/>
      <c r="L212" s="221"/>
      <c r="M212" s="221"/>
      <c r="N212" s="221"/>
      <c r="O212" s="221"/>
      <c r="P212" s="220"/>
      <c r="Q212" s="220"/>
    </row>
    <row r="213" spans="2:17" x14ac:dyDescent="0.5">
      <c r="B213" s="221"/>
      <c r="C213" s="221"/>
      <c r="D213" s="221"/>
      <c r="E213" s="221"/>
      <c r="G213" s="221"/>
      <c r="I213" s="221"/>
      <c r="J213" s="221"/>
      <c r="K213" s="221"/>
      <c r="L213" s="221"/>
      <c r="M213" s="221"/>
      <c r="N213" s="221"/>
      <c r="O213" s="221"/>
      <c r="P213" s="220"/>
      <c r="Q213" s="220"/>
    </row>
    <row r="214" spans="2:17" x14ac:dyDescent="0.5">
      <c r="B214" s="221"/>
      <c r="C214" s="221"/>
      <c r="D214" s="221"/>
      <c r="E214" s="221"/>
      <c r="G214" s="221"/>
      <c r="I214" s="221"/>
      <c r="J214" s="221"/>
      <c r="K214" s="221"/>
      <c r="L214" s="221"/>
      <c r="M214" s="221"/>
      <c r="N214" s="221"/>
      <c r="O214" s="221"/>
      <c r="P214" s="220"/>
      <c r="Q214" s="220"/>
    </row>
    <row r="215" spans="2:17" x14ac:dyDescent="0.5">
      <c r="B215" s="221"/>
      <c r="C215" s="221"/>
      <c r="D215" s="221"/>
      <c r="E215" s="221"/>
      <c r="G215" s="221"/>
      <c r="I215" s="221"/>
      <c r="J215" s="221"/>
      <c r="K215" s="221"/>
      <c r="L215" s="221"/>
      <c r="M215" s="221"/>
      <c r="N215" s="221"/>
      <c r="O215" s="221"/>
      <c r="P215" s="220"/>
      <c r="Q215" s="220"/>
    </row>
    <row r="216" spans="2:17" x14ac:dyDescent="0.5">
      <c r="B216" s="221"/>
      <c r="C216" s="221"/>
      <c r="D216" s="221"/>
      <c r="E216" s="221"/>
      <c r="G216" s="221"/>
      <c r="I216" s="221"/>
      <c r="J216" s="221"/>
      <c r="K216" s="221"/>
      <c r="L216" s="221"/>
      <c r="M216" s="221"/>
      <c r="N216" s="221"/>
      <c r="O216" s="221"/>
      <c r="P216" s="220"/>
      <c r="Q216" s="220"/>
    </row>
    <row r="217" spans="2:17" x14ac:dyDescent="0.5">
      <c r="B217" s="221"/>
      <c r="C217" s="221"/>
      <c r="D217" s="221"/>
      <c r="E217" s="221"/>
      <c r="G217" s="221"/>
      <c r="I217" s="221"/>
      <c r="J217" s="221"/>
      <c r="K217" s="221"/>
      <c r="L217" s="221"/>
      <c r="M217" s="221"/>
      <c r="N217" s="221"/>
      <c r="O217" s="221"/>
      <c r="P217" s="220"/>
      <c r="Q217" s="220"/>
    </row>
    <row r="218" spans="2:17" x14ac:dyDescent="0.5">
      <c r="B218" s="221"/>
      <c r="C218" s="221"/>
      <c r="D218" s="221"/>
      <c r="E218" s="221"/>
      <c r="G218" s="221"/>
      <c r="I218" s="221"/>
      <c r="J218" s="221"/>
      <c r="K218" s="221"/>
      <c r="L218" s="221"/>
      <c r="M218" s="221"/>
      <c r="N218" s="221"/>
      <c r="O218" s="221"/>
      <c r="P218" s="220"/>
      <c r="Q218" s="220"/>
    </row>
    <row r="219" spans="2:17" x14ac:dyDescent="0.5">
      <c r="B219" s="221"/>
      <c r="C219" s="221"/>
      <c r="D219" s="221"/>
      <c r="E219" s="221"/>
      <c r="G219" s="221"/>
      <c r="I219" s="221"/>
      <c r="J219" s="221"/>
      <c r="K219" s="221"/>
      <c r="L219" s="221"/>
      <c r="M219" s="221"/>
      <c r="N219" s="221"/>
      <c r="O219" s="221"/>
      <c r="P219" s="220"/>
      <c r="Q219" s="220"/>
    </row>
    <row r="220" spans="2:17" x14ac:dyDescent="0.5">
      <c r="B220" s="221"/>
      <c r="C220" s="221"/>
      <c r="D220" s="221"/>
      <c r="E220" s="221"/>
      <c r="G220" s="221"/>
      <c r="I220" s="221"/>
      <c r="J220" s="221"/>
      <c r="K220" s="221"/>
      <c r="L220" s="221"/>
      <c r="M220" s="221"/>
      <c r="N220" s="221"/>
      <c r="O220" s="221"/>
      <c r="P220" s="220"/>
      <c r="Q220" s="220"/>
    </row>
    <row r="221" spans="2:17" x14ac:dyDescent="0.5">
      <c r="B221" s="221"/>
      <c r="C221" s="221"/>
      <c r="D221" s="221"/>
      <c r="E221" s="221"/>
      <c r="G221" s="221"/>
      <c r="I221" s="221"/>
      <c r="J221" s="221"/>
      <c r="K221" s="221"/>
      <c r="L221" s="221"/>
      <c r="M221" s="221"/>
      <c r="N221" s="221"/>
      <c r="O221" s="221"/>
      <c r="P221" s="220"/>
      <c r="Q221" s="220"/>
    </row>
    <row r="222" spans="2:17" x14ac:dyDescent="0.5">
      <c r="B222" s="221"/>
      <c r="C222" s="221"/>
      <c r="D222" s="221"/>
      <c r="E222" s="221"/>
      <c r="G222" s="221"/>
      <c r="I222" s="221"/>
      <c r="J222" s="221"/>
      <c r="K222" s="221"/>
      <c r="L222" s="221"/>
      <c r="M222" s="221"/>
      <c r="N222" s="221"/>
      <c r="O222" s="221"/>
      <c r="P222" s="220"/>
      <c r="Q222" s="220"/>
    </row>
    <row r="223" spans="2:17" x14ac:dyDescent="0.5">
      <c r="B223" s="221"/>
      <c r="C223" s="221"/>
      <c r="D223" s="221"/>
      <c r="E223" s="221"/>
      <c r="G223" s="221"/>
      <c r="I223" s="221"/>
      <c r="J223" s="221"/>
      <c r="K223" s="221"/>
      <c r="L223" s="221"/>
      <c r="M223" s="221"/>
      <c r="N223" s="221"/>
      <c r="O223" s="221"/>
      <c r="P223" s="220"/>
      <c r="Q223" s="220"/>
    </row>
    <row r="224" spans="2:17" x14ac:dyDescent="0.5">
      <c r="B224" s="221"/>
      <c r="C224" s="221"/>
      <c r="D224" s="221"/>
      <c r="E224" s="221"/>
      <c r="G224" s="221"/>
      <c r="I224" s="221"/>
      <c r="J224" s="221"/>
      <c r="K224" s="221"/>
      <c r="L224" s="221"/>
      <c r="M224" s="221"/>
      <c r="N224" s="221"/>
      <c r="O224" s="221"/>
      <c r="P224" s="220"/>
      <c r="Q224" s="220"/>
    </row>
    <row r="225" spans="2:17" x14ac:dyDescent="0.5">
      <c r="B225" s="221"/>
      <c r="C225" s="221"/>
      <c r="D225" s="221"/>
      <c r="E225" s="221"/>
      <c r="G225" s="221"/>
      <c r="I225" s="221"/>
      <c r="J225" s="221"/>
      <c r="K225" s="221"/>
      <c r="L225" s="221"/>
      <c r="M225" s="221"/>
      <c r="N225" s="221"/>
      <c r="O225" s="221"/>
      <c r="P225" s="220"/>
      <c r="Q225" s="220"/>
    </row>
    <row r="226" spans="2:17" x14ac:dyDescent="0.5">
      <c r="B226" s="221"/>
      <c r="C226" s="221"/>
      <c r="D226" s="221"/>
      <c r="E226" s="221"/>
      <c r="G226" s="221"/>
      <c r="I226" s="221"/>
      <c r="J226" s="221"/>
      <c r="K226" s="221"/>
      <c r="L226" s="221"/>
      <c r="M226" s="221"/>
      <c r="N226" s="221"/>
      <c r="O226" s="221"/>
      <c r="P226" s="220"/>
      <c r="Q226" s="220"/>
    </row>
    <row r="227" spans="2:17" x14ac:dyDescent="0.5">
      <c r="B227" s="221"/>
      <c r="C227" s="221"/>
      <c r="D227" s="221"/>
      <c r="E227" s="221"/>
      <c r="G227" s="221"/>
      <c r="I227" s="221"/>
      <c r="J227" s="221"/>
      <c r="K227" s="221"/>
      <c r="L227" s="221"/>
      <c r="M227" s="221"/>
      <c r="N227" s="221"/>
      <c r="O227" s="221"/>
      <c r="P227" s="220"/>
      <c r="Q227" s="220"/>
    </row>
    <row r="228" spans="2:17" x14ac:dyDescent="0.5">
      <c r="B228" s="221"/>
      <c r="C228" s="221"/>
      <c r="D228" s="221"/>
      <c r="E228" s="221"/>
      <c r="G228" s="221"/>
      <c r="I228" s="221"/>
      <c r="J228" s="221"/>
      <c r="K228" s="221"/>
      <c r="L228" s="221"/>
      <c r="M228" s="221"/>
      <c r="N228" s="221"/>
      <c r="O228" s="221"/>
      <c r="P228" s="220"/>
      <c r="Q228" s="220"/>
    </row>
    <row r="229" spans="2:17" x14ac:dyDescent="0.5">
      <c r="B229" s="221"/>
      <c r="C229" s="221"/>
      <c r="D229" s="221"/>
      <c r="E229" s="221"/>
      <c r="G229" s="221"/>
      <c r="I229" s="221"/>
      <c r="J229" s="221"/>
      <c r="K229" s="221"/>
      <c r="L229" s="221"/>
      <c r="M229" s="221"/>
      <c r="N229" s="221"/>
      <c r="O229" s="221"/>
      <c r="P229" s="220"/>
      <c r="Q229" s="220"/>
    </row>
    <row r="230" spans="2:17" x14ac:dyDescent="0.5">
      <c r="B230" s="221"/>
      <c r="C230" s="221"/>
      <c r="D230" s="221"/>
      <c r="E230" s="221"/>
      <c r="G230" s="221"/>
      <c r="I230" s="221"/>
      <c r="J230" s="221"/>
      <c r="K230" s="221"/>
      <c r="L230" s="221"/>
      <c r="M230" s="221"/>
      <c r="N230" s="221"/>
      <c r="O230" s="221"/>
      <c r="P230" s="220"/>
      <c r="Q230" s="220"/>
    </row>
    <row r="231" spans="2:17" x14ac:dyDescent="0.5">
      <c r="B231" s="221"/>
      <c r="C231" s="221"/>
      <c r="D231" s="221"/>
      <c r="E231" s="221"/>
      <c r="G231" s="221"/>
      <c r="I231" s="221"/>
      <c r="J231" s="221"/>
      <c r="K231" s="221"/>
      <c r="L231" s="221"/>
      <c r="M231" s="221"/>
      <c r="N231" s="221"/>
      <c r="O231" s="221"/>
      <c r="P231" s="220"/>
      <c r="Q231" s="220"/>
    </row>
    <row r="232" spans="2:17" x14ac:dyDescent="0.5">
      <c r="B232" s="221"/>
      <c r="C232" s="221"/>
      <c r="D232" s="221"/>
      <c r="E232" s="221"/>
      <c r="G232" s="221"/>
      <c r="I232" s="221"/>
      <c r="J232" s="221"/>
      <c r="K232" s="221"/>
      <c r="L232" s="221"/>
      <c r="M232" s="221"/>
      <c r="N232" s="221"/>
      <c r="O232" s="221"/>
      <c r="P232" s="220"/>
      <c r="Q232" s="220"/>
    </row>
    <row r="233" spans="2:17" x14ac:dyDescent="0.5">
      <c r="B233" s="221"/>
      <c r="C233" s="221"/>
      <c r="D233" s="221"/>
      <c r="E233" s="221"/>
      <c r="G233" s="221"/>
      <c r="I233" s="221"/>
      <c r="J233" s="221"/>
      <c r="K233" s="221"/>
      <c r="L233" s="221"/>
      <c r="M233" s="221"/>
      <c r="N233" s="221"/>
      <c r="O233" s="221"/>
      <c r="P233" s="220"/>
      <c r="Q233" s="220"/>
    </row>
    <row r="234" spans="2:17" x14ac:dyDescent="0.5">
      <c r="B234" s="221"/>
      <c r="C234" s="221"/>
      <c r="D234" s="221"/>
      <c r="E234" s="221"/>
      <c r="G234" s="221"/>
      <c r="I234" s="221"/>
      <c r="J234" s="221"/>
      <c r="K234" s="221"/>
      <c r="L234" s="221"/>
      <c r="M234" s="221"/>
      <c r="N234" s="221"/>
      <c r="O234" s="221"/>
    </row>
    <row r="235" spans="2:17" x14ac:dyDescent="0.5">
      <c r="B235" s="221"/>
      <c r="C235" s="221"/>
      <c r="D235" s="221"/>
      <c r="E235" s="221"/>
      <c r="G235" s="221"/>
      <c r="I235" s="221"/>
      <c r="J235" s="221"/>
      <c r="K235" s="221"/>
      <c r="L235" s="221"/>
      <c r="M235" s="221"/>
      <c r="N235" s="221"/>
      <c r="O235" s="221"/>
    </row>
    <row r="236" spans="2:17" x14ac:dyDescent="0.5">
      <c r="B236" s="221"/>
      <c r="C236" s="221"/>
      <c r="D236" s="221"/>
      <c r="E236" s="221"/>
      <c r="G236" s="221"/>
      <c r="I236" s="221"/>
      <c r="J236" s="221"/>
      <c r="K236" s="221"/>
      <c r="L236" s="221"/>
      <c r="M236" s="221"/>
      <c r="N236" s="221"/>
      <c r="O236" s="221"/>
    </row>
    <row r="237" spans="2:17" x14ac:dyDescent="0.5">
      <c r="B237" s="221"/>
      <c r="C237" s="221"/>
      <c r="D237" s="221"/>
      <c r="E237" s="221"/>
      <c r="G237" s="221"/>
      <c r="I237" s="221"/>
      <c r="J237" s="221"/>
      <c r="K237" s="221"/>
      <c r="L237" s="221"/>
      <c r="M237" s="221"/>
      <c r="N237" s="221"/>
      <c r="O237" s="221"/>
    </row>
    <row r="238" spans="2:17" x14ac:dyDescent="0.5">
      <c r="B238" s="221"/>
      <c r="C238" s="221"/>
      <c r="D238" s="221"/>
      <c r="E238" s="221"/>
      <c r="G238" s="221"/>
      <c r="I238" s="221"/>
      <c r="J238" s="221"/>
      <c r="K238" s="221"/>
      <c r="L238" s="221"/>
      <c r="M238" s="221"/>
      <c r="N238" s="221"/>
      <c r="O238" s="221"/>
    </row>
    <row r="239" spans="2:17" x14ac:dyDescent="0.5">
      <c r="B239" s="221"/>
      <c r="C239" s="221"/>
      <c r="D239" s="221"/>
      <c r="E239" s="221"/>
      <c r="G239" s="221"/>
      <c r="I239" s="221"/>
      <c r="J239" s="221"/>
      <c r="K239" s="221"/>
      <c r="L239" s="221"/>
      <c r="M239" s="221"/>
      <c r="N239" s="221"/>
      <c r="O239" s="221"/>
    </row>
    <row r="240" spans="2:17" x14ac:dyDescent="0.5">
      <c r="B240" s="221"/>
      <c r="C240" s="221"/>
      <c r="D240" s="221"/>
      <c r="E240" s="221"/>
      <c r="G240" s="221"/>
      <c r="I240" s="221"/>
      <c r="J240" s="221"/>
      <c r="K240" s="221"/>
      <c r="L240" s="221"/>
      <c r="M240" s="221"/>
      <c r="N240" s="221"/>
      <c r="O240" s="221"/>
    </row>
    <row r="241" spans="2:15" x14ac:dyDescent="0.5">
      <c r="B241" s="221"/>
      <c r="C241" s="221"/>
      <c r="D241" s="221"/>
      <c r="E241" s="221"/>
      <c r="G241" s="221"/>
      <c r="I241" s="221"/>
      <c r="J241" s="221"/>
      <c r="K241" s="221"/>
      <c r="L241" s="221"/>
      <c r="M241" s="221"/>
      <c r="N241" s="221"/>
      <c r="O241" s="221"/>
    </row>
    <row r="242" spans="2:15" x14ac:dyDescent="0.5">
      <c r="B242" s="221"/>
      <c r="C242" s="221"/>
      <c r="D242" s="221"/>
      <c r="E242" s="221"/>
      <c r="G242" s="221"/>
      <c r="I242" s="221"/>
      <c r="J242" s="221"/>
      <c r="K242" s="221"/>
      <c r="L242" s="221"/>
      <c r="M242" s="221"/>
      <c r="N242" s="221"/>
      <c r="O242" s="221"/>
    </row>
    <row r="243" spans="2:15" x14ac:dyDescent="0.5">
      <c r="B243" s="221"/>
      <c r="C243" s="221"/>
      <c r="D243" s="221"/>
      <c r="E243" s="221"/>
      <c r="G243" s="221"/>
      <c r="I243" s="221"/>
      <c r="J243" s="221"/>
      <c r="K243" s="221"/>
      <c r="L243" s="221"/>
      <c r="M243" s="221"/>
      <c r="N243" s="221"/>
      <c r="O243" s="221"/>
    </row>
    <row r="244" spans="2:15" x14ac:dyDescent="0.5">
      <c r="B244" s="221"/>
      <c r="C244" s="221"/>
      <c r="D244" s="221"/>
      <c r="E244" s="221"/>
      <c r="G244" s="221"/>
      <c r="I244" s="221"/>
      <c r="J244" s="221"/>
      <c r="K244" s="221"/>
      <c r="L244" s="221"/>
      <c r="M244" s="221"/>
      <c r="N244" s="221"/>
      <c r="O244" s="221"/>
    </row>
    <row r="245" spans="2:15" x14ac:dyDescent="0.5">
      <c r="B245" s="221"/>
      <c r="C245" s="221"/>
      <c r="D245" s="221"/>
      <c r="E245" s="221"/>
      <c r="G245" s="221"/>
      <c r="I245" s="221"/>
      <c r="J245" s="221"/>
      <c r="K245" s="221"/>
      <c r="L245" s="221"/>
      <c r="M245" s="221"/>
      <c r="N245" s="221"/>
      <c r="O245" s="221"/>
    </row>
    <row r="246" spans="2:15" x14ac:dyDescent="0.5">
      <c r="B246" s="221"/>
      <c r="C246" s="221"/>
      <c r="D246" s="221"/>
      <c r="E246" s="221"/>
      <c r="G246" s="221"/>
      <c r="I246" s="221"/>
      <c r="J246" s="221"/>
      <c r="K246" s="221"/>
      <c r="L246" s="221"/>
      <c r="M246" s="221"/>
      <c r="N246" s="221"/>
      <c r="O246" s="221"/>
    </row>
    <row r="247" spans="2:15" x14ac:dyDescent="0.5">
      <c r="B247" s="221"/>
      <c r="C247" s="221"/>
      <c r="D247" s="221"/>
      <c r="E247" s="221"/>
      <c r="G247" s="221"/>
      <c r="I247" s="221"/>
      <c r="J247" s="221"/>
      <c r="K247" s="221"/>
      <c r="L247" s="221"/>
      <c r="M247" s="221"/>
      <c r="N247" s="221"/>
      <c r="O247" s="221"/>
    </row>
    <row r="248" spans="2:15" x14ac:dyDescent="0.5">
      <c r="B248" s="221"/>
      <c r="C248" s="221"/>
      <c r="D248" s="221"/>
      <c r="E248" s="221"/>
      <c r="G248" s="221"/>
      <c r="I248" s="221"/>
      <c r="J248" s="221"/>
      <c r="K248" s="221"/>
      <c r="L248" s="221"/>
      <c r="M248" s="221"/>
      <c r="N248" s="221"/>
      <c r="O248" s="221"/>
    </row>
    <row r="249" spans="2:15" x14ac:dyDescent="0.5">
      <c r="B249" s="221"/>
      <c r="C249" s="221"/>
      <c r="D249" s="221"/>
      <c r="E249" s="221"/>
      <c r="G249" s="221"/>
      <c r="I249" s="221"/>
      <c r="J249" s="221"/>
      <c r="K249" s="221"/>
      <c r="L249" s="221"/>
      <c r="M249" s="221"/>
      <c r="N249" s="221"/>
      <c r="O249" s="221"/>
    </row>
    <row r="250" spans="2:15" x14ac:dyDescent="0.5">
      <c r="B250" s="221"/>
      <c r="C250" s="221"/>
      <c r="D250" s="221"/>
      <c r="E250" s="221"/>
      <c r="G250" s="221"/>
      <c r="I250" s="221"/>
      <c r="J250" s="221"/>
      <c r="K250" s="221"/>
      <c r="L250" s="221"/>
      <c r="M250" s="221"/>
      <c r="N250" s="221"/>
      <c r="O250" s="221"/>
    </row>
    <row r="251" spans="2:15" x14ac:dyDescent="0.5">
      <c r="B251" s="221"/>
      <c r="C251" s="221"/>
      <c r="D251" s="221"/>
      <c r="E251" s="221"/>
      <c r="G251" s="221"/>
      <c r="I251" s="221"/>
      <c r="J251" s="221"/>
      <c r="K251" s="221"/>
      <c r="L251" s="221"/>
      <c r="M251" s="221"/>
      <c r="N251" s="221"/>
      <c r="O251" s="221"/>
    </row>
    <row r="252" spans="2:15" x14ac:dyDescent="0.5">
      <c r="B252" s="221"/>
      <c r="C252" s="221"/>
      <c r="D252" s="221"/>
      <c r="E252" s="221"/>
      <c r="G252" s="221"/>
      <c r="I252" s="221"/>
      <c r="J252" s="221"/>
      <c r="K252" s="221"/>
      <c r="L252" s="221"/>
      <c r="M252" s="221"/>
      <c r="N252" s="221"/>
      <c r="O252" s="221"/>
    </row>
    <row r="253" spans="2:15" x14ac:dyDescent="0.5">
      <c r="B253" s="221"/>
      <c r="C253" s="221"/>
      <c r="D253" s="221"/>
      <c r="E253" s="221"/>
      <c r="G253" s="221"/>
      <c r="I253" s="221"/>
      <c r="J253" s="221"/>
      <c r="K253" s="221"/>
      <c r="L253" s="221"/>
      <c r="M253" s="221"/>
      <c r="N253" s="221"/>
      <c r="O253" s="221"/>
    </row>
    <row r="254" spans="2:15" x14ac:dyDescent="0.5">
      <c r="B254" s="221"/>
      <c r="C254" s="221"/>
      <c r="D254" s="221"/>
      <c r="E254" s="221"/>
      <c r="G254" s="221"/>
      <c r="I254" s="221"/>
      <c r="J254" s="221"/>
      <c r="K254" s="221"/>
      <c r="L254" s="221"/>
      <c r="M254" s="221"/>
      <c r="N254" s="221"/>
      <c r="O254" s="221"/>
    </row>
    <row r="255" spans="2:15" x14ac:dyDescent="0.5">
      <c r="B255" s="221"/>
      <c r="C255" s="221"/>
      <c r="D255" s="221"/>
      <c r="E255" s="221"/>
      <c r="G255" s="221"/>
      <c r="I255" s="221"/>
      <c r="J255" s="221"/>
      <c r="K255" s="221"/>
      <c r="L255" s="221"/>
      <c r="M255" s="221"/>
      <c r="N255" s="221"/>
      <c r="O255" s="221"/>
    </row>
    <row r="256" spans="2:15" x14ac:dyDescent="0.5">
      <c r="B256" s="221"/>
      <c r="C256" s="221"/>
      <c r="D256" s="221"/>
      <c r="E256" s="221"/>
      <c r="G256" s="221"/>
      <c r="I256" s="221"/>
      <c r="J256" s="221"/>
      <c r="K256" s="221"/>
      <c r="L256" s="221"/>
      <c r="M256" s="221"/>
      <c r="N256" s="221"/>
      <c r="O256" s="221"/>
    </row>
    <row r="257" spans="2:15" x14ac:dyDescent="0.5">
      <c r="B257" s="221"/>
      <c r="C257" s="221"/>
      <c r="D257" s="221"/>
      <c r="E257" s="221"/>
      <c r="G257" s="221"/>
      <c r="I257" s="221"/>
      <c r="J257" s="221"/>
      <c r="K257" s="221"/>
      <c r="L257" s="221"/>
      <c r="M257" s="221"/>
      <c r="N257" s="221"/>
      <c r="O257" s="221"/>
    </row>
    <row r="258" spans="2:15" x14ac:dyDescent="0.5">
      <c r="B258" s="221"/>
      <c r="C258" s="221"/>
      <c r="D258" s="221"/>
      <c r="E258" s="221"/>
      <c r="G258" s="221"/>
      <c r="I258" s="221"/>
      <c r="J258" s="221"/>
      <c r="K258" s="221"/>
      <c r="L258" s="221"/>
      <c r="M258" s="221"/>
      <c r="N258" s="221"/>
      <c r="O258" s="221"/>
    </row>
    <row r="259" spans="2:15" x14ac:dyDescent="0.5">
      <c r="B259" s="221"/>
      <c r="C259" s="221"/>
      <c r="D259" s="221"/>
      <c r="E259" s="221"/>
      <c r="G259" s="221"/>
      <c r="I259" s="221"/>
      <c r="J259" s="221"/>
      <c r="K259" s="221"/>
      <c r="L259" s="221"/>
      <c r="M259" s="221"/>
      <c r="N259" s="221"/>
      <c r="O259" s="221"/>
    </row>
    <row r="260" spans="2:15" x14ac:dyDescent="0.5">
      <c r="B260" s="221"/>
      <c r="C260" s="221"/>
      <c r="D260" s="221"/>
      <c r="E260" s="221"/>
      <c r="G260" s="221"/>
      <c r="I260" s="221"/>
      <c r="J260" s="221"/>
      <c r="K260" s="221"/>
      <c r="L260" s="221"/>
      <c r="M260" s="221"/>
      <c r="N260" s="221"/>
      <c r="O260" s="221"/>
    </row>
    <row r="261" spans="2:15" x14ac:dyDescent="0.5">
      <c r="B261" s="221"/>
      <c r="C261" s="221"/>
      <c r="D261" s="221"/>
      <c r="E261" s="221"/>
      <c r="G261" s="221"/>
      <c r="I261" s="221"/>
      <c r="J261" s="221"/>
      <c r="K261" s="221"/>
      <c r="L261" s="221"/>
      <c r="M261" s="221"/>
      <c r="N261" s="221"/>
      <c r="O261" s="221"/>
    </row>
    <row r="262" spans="2:15" x14ac:dyDescent="0.5">
      <c r="B262" s="221"/>
      <c r="C262" s="221"/>
      <c r="D262" s="221"/>
      <c r="E262" s="221"/>
      <c r="G262" s="221"/>
      <c r="I262" s="221"/>
      <c r="J262" s="221"/>
      <c r="K262" s="221"/>
      <c r="L262" s="221"/>
      <c r="M262" s="221"/>
      <c r="N262" s="221"/>
      <c r="O262" s="221"/>
    </row>
    <row r="263" spans="2:15" x14ac:dyDescent="0.5">
      <c r="B263" s="221"/>
      <c r="C263" s="221"/>
      <c r="D263" s="221"/>
      <c r="E263" s="221"/>
      <c r="G263" s="221"/>
      <c r="I263" s="221"/>
      <c r="J263" s="221"/>
      <c r="K263" s="221"/>
      <c r="L263" s="221"/>
      <c r="M263" s="221"/>
      <c r="N263" s="221"/>
      <c r="O263" s="221"/>
    </row>
    <row r="264" spans="2:15" x14ac:dyDescent="0.5">
      <c r="B264" s="221"/>
      <c r="C264" s="221"/>
      <c r="D264" s="221"/>
      <c r="E264" s="221"/>
      <c r="G264" s="221"/>
      <c r="I264" s="221"/>
      <c r="J264" s="221"/>
      <c r="K264" s="221"/>
      <c r="L264" s="221"/>
      <c r="M264" s="221"/>
      <c r="N264" s="221"/>
      <c r="O264" s="221"/>
    </row>
    <row r="265" spans="2:15" x14ac:dyDescent="0.5">
      <c r="B265" s="221"/>
      <c r="C265" s="221"/>
      <c r="D265" s="221"/>
      <c r="E265" s="221"/>
      <c r="G265" s="221"/>
      <c r="I265" s="221"/>
      <c r="J265" s="221"/>
      <c r="K265" s="221"/>
      <c r="L265" s="221"/>
      <c r="M265" s="221"/>
      <c r="N265" s="221"/>
      <c r="O265" s="221"/>
    </row>
    <row r="266" spans="2:15" x14ac:dyDescent="0.5">
      <c r="B266" s="221"/>
      <c r="C266" s="221"/>
      <c r="D266" s="221"/>
      <c r="E266" s="221"/>
      <c r="G266" s="221"/>
      <c r="I266" s="221"/>
      <c r="J266" s="221"/>
      <c r="K266" s="221"/>
      <c r="L266" s="221"/>
      <c r="M266" s="221"/>
      <c r="N266" s="221"/>
      <c r="O266" s="221"/>
    </row>
    <row r="267" spans="2:15" x14ac:dyDescent="0.5">
      <c r="B267" s="221"/>
      <c r="C267" s="221"/>
      <c r="D267" s="221"/>
      <c r="E267" s="221"/>
      <c r="G267" s="221"/>
      <c r="I267" s="221"/>
      <c r="J267" s="221"/>
      <c r="K267" s="221"/>
      <c r="L267" s="221"/>
      <c r="M267" s="221"/>
      <c r="N267" s="221"/>
      <c r="O267" s="221"/>
    </row>
    <row r="268" spans="2:15" x14ac:dyDescent="0.5">
      <c r="B268" s="221"/>
      <c r="C268" s="221"/>
      <c r="D268" s="221"/>
      <c r="E268" s="221"/>
      <c r="G268" s="221"/>
      <c r="I268" s="221"/>
      <c r="J268" s="221"/>
      <c r="K268" s="221"/>
      <c r="L268" s="221"/>
      <c r="M268" s="221"/>
      <c r="N268" s="221"/>
      <c r="O268" s="221"/>
    </row>
    <row r="269" spans="2:15" x14ac:dyDescent="0.5">
      <c r="B269" s="221"/>
      <c r="C269" s="221"/>
      <c r="D269" s="221"/>
      <c r="E269" s="221"/>
      <c r="G269" s="221"/>
      <c r="I269" s="221"/>
      <c r="J269" s="221"/>
      <c r="K269" s="221"/>
      <c r="L269" s="221"/>
      <c r="M269" s="221"/>
      <c r="N269" s="221"/>
      <c r="O269" s="221"/>
    </row>
    <row r="270" spans="2:15" x14ac:dyDescent="0.5">
      <c r="B270" s="221"/>
      <c r="C270" s="221"/>
      <c r="D270" s="221"/>
      <c r="E270" s="221"/>
      <c r="G270" s="221"/>
      <c r="I270" s="221"/>
      <c r="J270" s="221"/>
      <c r="K270" s="221"/>
      <c r="L270" s="221"/>
      <c r="M270" s="221"/>
      <c r="N270" s="221"/>
      <c r="O270" s="221"/>
    </row>
    <row r="271" spans="2:15" x14ac:dyDescent="0.5">
      <c r="B271" s="221"/>
      <c r="C271" s="221"/>
      <c r="D271" s="221"/>
      <c r="E271" s="221"/>
      <c r="G271" s="221"/>
      <c r="I271" s="221"/>
      <c r="J271" s="221"/>
      <c r="K271" s="221"/>
      <c r="L271" s="221"/>
      <c r="M271" s="221"/>
      <c r="N271" s="221"/>
      <c r="O271" s="221"/>
    </row>
    <row r="272" spans="2:15" x14ac:dyDescent="0.5">
      <c r="B272" s="221"/>
      <c r="C272" s="221"/>
      <c r="D272" s="221"/>
      <c r="E272" s="221"/>
      <c r="G272" s="221"/>
      <c r="I272" s="221"/>
      <c r="J272" s="221"/>
      <c r="K272" s="221"/>
      <c r="L272" s="221"/>
      <c r="M272" s="221"/>
      <c r="N272" s="221"/>
      <c r="O272" s="221"/>
    </row>
    <row r="273" spans="2:15" x14ac:dyDescent="0.5">
      <c r="B273" s="221"/>
      <c r="C273" s="221"/>
      <c r="D273" s="221"/>
      <c r="E273" s="221"/>
      <c r="G273" s="221"/>
      <c r="I273" s="221"/>
      <c r="J273" s="221"/>
      <c r="K273" s="221"/>
      <c r="L273" s="221"/>
      <c r="M273" s="221"/>
      <c r="N273" s="221"/>
      <c r="O273" s="221"/>
    </row>
    <row r="274" spans="2:15" x14ac:dyDescent="0.5">
      <c r="B274" s="221"/>
      <c r="C274" s="221"/>
      <c r="D274" s="221"/>
      <c r="E274" s="221"/>
      <c r="G274" s="221"/>
      <c r="I274" s="221"/>
      <c r="J274" s="221"/>
      <c r="K274" s="221"/>
      <c r="L274" s="221"/>
      <c r="M274" s="221"/>
      <c r="N274" s="221"/>
      <c r="O274" s="221"/>
    </row>
    <row r="275" spans="2:15" x14ac:dyDescent="0.5">
      <c r="B275" s="221"/>
      <c r="C275" s="221"/>
      <c r="D275" s="221"/>
      <c r="E275" s="221"/>
      <c r="G275" s="221"/>
      <c r="I275" s="221"/>
      <c r="J275" s="221"/>
      <c r="K275" s="221"/>
      <c r="L275" s="221"/>
      <c r="M275" s="221"/>
      <c r="N275" s="221"/>
      <c r="O275" s="221"/>
    </row>
    <row r="276" spans="2:15" x14ac:dyDescent="0.5">
      <c r="B276" s="221"/>
      <c r="C276" s="221"/>
      <c r="D276" s="221"/>
      <c r="E276" s="221"/>
      <c r="G276" s="221"/>
      <c r="I276" s="221"/>
      <c r="J276" s="221"/>
      <c r="K276" s="221"/>
      <c r="L276" s="221"/>
      <c r="M276" s="221"/>
      <c r="N276" s="221"/>
      <c r="O276" s="221"/>
    </row>
    <row r="277" spans="2:15" x14ac:dyDescent="0.5">
      <c r="B277" s="221"/>
      <c r="C277" s="221"/>
      <c r="D277" s="221"/>
      <c r="E277" s="221"/>
      <c r="G277" s="221"/>
      <c r="I277" s="221"/>
      <c r="J277" s="221"/>
      <c r="K277" s="221"/>
      <c r="L277" s="221"/>
      <c r="M277" s="221"/>
      <c r="N277" s="221"/>
      <c r="O277" s="221"/>
    </row>
    <row r="278" spans="2:15" x14ac:dyDescent="0.5">
      <c r="B278" s="221"/>
      <c r="C278" s="221"/>
      <c r="D278" s="221"/>
      <c r="E278" s="221"/>
      <c r="G278" s="221"/>
      <c r="I278" s="221"/>
      <c r="J278" s="221"/>
      <c r="K278" s="221"/>
      <c r="L278" s="221"/>
      <c r="M278" s="221"/>
      <c r="N278" s="221"/>
      <c r="O278" s="221"/>
    </row>
    <row r="279" spans="2:15" x14ac:dyDescent="0.5">
      <c r="B279" s="221"/>
      <c r="C279" s="221"/>
      <c r="D279" s="221"/>
      <c r="E279" s="221"/>
      <c r="G279" s="221"/>
      <c r="I279" s="221"/>
      <c r="J279" s="221"/>
      <c r="K279" s="221"/>
      <c r="L279" s="221"/>
      <c r="M279" s="221"/>
      <c r="N279" s="221"/>
      <c r="O279" s="221"/>
    </row>
    <row r="280" spans="2:15" x14ac:dyDescent="0.5">
      <c r="B280" s="221"/>
      <c r="C280" s="221"/>
      <c r="D280" s="221"/>
      <c r="E280" s="221"/>
      <c r="G280" s="221"/>
      <c r="I280" s="221"/>
      <c r="J280" s="221"/>
      <c r="K280" s="221"/>
      <c r="L280" s="221"/>
      <c r="M280" s="221"/>
      <c r="N280" s="221"/>
      <c r="O280" s="221"/>
    </row>
    <row r="281" spans="2:15" x14ac:dyDescent="0.5">
      <c r="B281" s="221"/>
      <c r="C281" s="221"/>
      <c r="D281" s="221"/>
      <c r="E281" s="221"/>
      <c r="G281" s="221"/>
      <c r="I281" s="221"/>
      <c r="J281" s="221"/>
      <c r="K281" s="221"/>
      <c r="L281" s="221"/>
      <c r="M281" s="221"/>
      <c r="N281" s="221"/>
      <c r="O281" s="221"/>
    </row>
    <row r="282" spans="2:15" x14ac:dyDescent="0.5">
      <c r="B282" s="221"/>
      <c r="C282" s="221"/>
      <c r="D282" s="221"/>
      <c r="E282" s="221"/>
      <c r="G282" s="221"/>
      <c r="I282" s="221"/>
      <c r="J282" s="221"/>
      <c r="K282" s="221"/>
      <c r="L282" s="221"/>
      <c r="M282" s="221"/>
      <c r="N282" s="221"/>
      <c r="O282" s="221"/>
    </row>
    <row r="283" spans="2:15" x14ac:dyDescent="0.5">
      <c r="B283" s="221"/>
      <c r="C283" s="221"/>
      <c r="D283" s="221"/>
      <c r="E283" s="221"/>
      <c r="G283" s="221"/>
      <c r="I283" s="221"/>
      <c r="J283" s="221"/>
      <c r="K283" s="221"/>
      <c r="L283" s="221"/>
      <c r="M283" s="221"/>
      <c r="N283" s="221"/>
      <c r="O283" s="221"/>
    </row>
    <row r="284" spans="2:15" x14ac:dyDescent="0.5">
      <c r="B284" s="221"/>
      <c r="C284" s="221"/>
      <c r="D284" s="221"/>
      <c r="E284" s="221"/>
      <c r="G284" s="221"/>
      <c r="I284" s="221"/>
      <c r="J284" s="221"/>
      <c r="K284" s="221"/>
      <c r="L284" s="221"/>
      <c r="M284" s="221"/>
      <c r="N284" s="221"/>
      <c r="O284" s="221"/>
    </row>
    <row r="285" spans="2:15" x14ac:dyDescent="0.5">
      <c r="B285" s="221"/>
      <c r="C285" s="221"/>
      <c r="D285" s="221"/>
      <c r="E285" s="221"/>
      <c r="G285" s="221"/>
      <c r="I285" s="221"/>
      <c r="J285" s="221"/>
      <c r="K285" s="221"/>
      <c r="L285" s="221"/>
      <c r="M285" s="221"/>
      <c r="N285" s="221"/>
      <c r="O285" s="221"/>
    </row>
    <row r="286" spans="2:15" x14ac:dyDescent="0.5">
      <c r="B286" s="221"/>
      <c r="C286" s="221"/>
      <c r="D286" s="221"/>
      <c r="E286" s="221"/>
      <c r="G286" s="221"/>
      <c r="I286" s="221"/>
      <c r="J286" s="221"/>
      <c r="K286" s="221"/>
      <c r="L286" s="221"/>
      <c r="M286" s="221"/>
      <c r="N286" s="221"/>
      <c r="O286" s="221"/>
    </row>
    <row r="287" spans="2:15" x14ac:dyDescent="0.5">
      <c r="B287" s="221"/>
      <c r="C287" s="221"/>
      <c r="D287" s="221"/>
      <c r="E287" s="221"/>
      <c r="G287" s="221"/>
      <c r="I287" s="221"/>
      <c r="J287" s="221"/>
      <c r="K287" s="221"/>
      <c r="L287" s="221"/>
      <c r="M287" s="221"/>
      <c r="N287" s="221"/>
      <c r="O287" s="221"/>
    </row>
    <row r="288" spans="2:15" x14ac:dyDescent="0.5">
      <c r="B288" s="221"/>
      <c r="C288" s="221"/>
      <c r="D288" s="221"/>
      <c r="E288" s="221"/>
      <c r="G288" s="221"/>
      <c r="I288" s="221"/>
      <c r="J288" s="221"/>
      <c r="K288" s="221"/>
      <c r="L288" s="221"/>
      <c r="M288" s="221"/>
      <c r="N288" s="221"/>
      <c r="O288" s="221"/>
    </row>
    <row r="289" spans="2:15" x14ac:dyDescent="0.5">
      <c r="B289" s="221"/>
      <c r="C289" s="221"/>
      <c r="D289" s="221"/>
      <c r="E289" s="221"/>
      <c r="G289" s="221"/>
      <c r="I289" s="221"/>
      <c r="J289" s="221"/>
      <c r="K289" s="221"/>
      <c r="L289" s="221"/>
      <c r="M289" s="221"/>
      <c r="N289" s="221"/>
      <c r="O289" s="221"/>
    </row>
    <row r="290" spans="2:15" x14ac:dyDescent="0.5">
      <c r="B290" s="221"/>
      <c r="C290" s="221"/>
      <c r="D290" s="221"/>
      <c r="E290" s="221"/>
      <c r="G290" s="221"/>
      <c r="I290" s="221"/>
      <c r="J290" s="221"/>
      <c r="K290" s="221"/>
      <c r="L290" s="221"/>
      <c r="M290" s="221"/>
      <c r="N290" s="221"/>
      <c r="O290" s="221"/>
    </row>
    <row r="291" spans="2:15" x14ac:dyDescent="0.5">
      <c r="B291" s="221"/>
      <c r="C291" s="221"/>
      <c r="D291" s="221"/>
      <c r="E291" s="221"/>
      <c r="G291" s="221"/>
      <c r="I291" s="221"/>
      <c r="J291" s="221"/>
      <c r="K291" s="221"/>
      <c r="L291" s="221"/>
      <c r="M291" s="221"/>
      <c r="N291" s="221"/>
      <c r="O291" s="221"/>
    </row>
    <row r="292" spans="2:15" x14ac:dyDescent="0.5">
      <c r="B292" s="221"/>
      <c r="C292" s="221"/>
      <c r="D292" s="221"/>
      <c r="E292" s="221"/>
      <c r="G292" s="221"/>
      <c r="I292" s="221"/>
      <c r="J292" s="221"/>
      <c r="K292" s="221"/>
      <c r="L292" s="221"/>
      <c r="M292" s="221"/>
      <c r="N292" s="221"/>
      <c r="O292" s="221"/>
    </row>
    <row r="293" spans="2:15" x14ac:dyDescent="0.5">
      <c r="B293" s="221"/>
      <c r="C293" s="221"/>
      <c r="D293" s="221"/>
      <c r="E293" s="221"/>
      <c r="G293" s="221"/>
      <c r="I293" s="221"/>
      <c r="J293" s="221"/>
      <c r="K293" s="221"/>
      <c r="L293" s="221"/>
      <c r="M293" s="221"/>
      <c r="N293" s="221"/>
      <c r="O293" s="221"/>
    </row>
    <row r="294" spans="2:15" x14ac:dyDescent="0.5">
      <c r="B294" s="221"/>
      <c r="C294" s="221"/>
      <c r="D294" s="221"/>
      <c r="E294" s="221"/>
      <c r="G294" s="221"/>
      <c r="I294" s="221"/>
      <c r="J294" s="221"/>
      <c r="K294" s="221"/>
      <c r="L294" s="221"/>
      <c r="M294" s="221"/>
      <c r="N294" s="221"/>
      <c r="O294" s="221"/>
    </row>
    <row r="295" spans="2:15" x14ac:dyDescent="0.5">
      <c r="B295" s="221"/>
      <c r="C295" s="221"/>
      <c r="D295" s="221"/>
      <c r="E295" s="221"/>
      <c r="G295" s="221"/>
      <c r="I295" s="221"/>
      <c r="J295" s="221"/>
      <c r="K295" s="221"/>
      <c r="L295" s="221"/>
      <c r="M295" s="221"/>
      <c r="N295" s="221"/>
      <c r="O295" s="221"/>
    </row>
    <row r="296" spans="2:15" x14ac:dyDescent="0.5">
      <c r="B296" s="221"/>
      <c r="C296" s="221"/>
      <c r="D296" s="221"/>
      <c r="E296" s="221"/>
      <c r="G296" s="221"/>
      <c r="I296" s="221"/>
      <c r="J296" s="221"/>
      <c r="K296" s="221"/>
      <c r="L296" s="221"/>
      <c r="M296" s="221"/>
      <c r="N296" s="221"/>
      <c r="O296" s="221"/>
    </row>
    <row r="297" spans="2:15" x14ac:dyDescent="0.5">
      <c r="B297" s="221"/>
      <c r="C297" s="221"/>
      <c r="D297" s="221"/>
      <c r="E297" s="221"/>
      <c r="G297" s="221"/>
      <c r="I297" s="221"/>
      <c r="J297" s="221"/>
      <c r="K297" s="221"/>
      <c r="L297" s="221"/>
      <c r="M297" s="221"/>
      <c r="N297" s="221"/>
      <c r="O297" s="221"/>
    </row>
    <row r="298" spans="2:15" x14ac:dyDescent="0.5">
      <c r="B298" s="221"/>
      <c r="C298" s="221"/>
      <c r="D298" s="221"/>
      <c r="E298" s="221"/>
      <c r="G298" s="221"/>
      <c r="I298" s="221"/>
      <c r="J298" s="221"/>
      <c r="K298" s="221"/>
      <c r="L298" s="221"/>
      <c r="M298" s="221"/>
      <c r="N298" s="221"/>
      <c r="O298" s="221"/>
    </row>
    <row r="299" spans="2:15" x14ac:dyDescent="0.5">
      <c r="B299" s="221"/>
      <c r="C299" s="221"/>
      <c r="D299" s="221"/>
      <c r="E299" s="221"/>
      <c r="G299" s="221"/>
      <c r="I299" s="221"/>
      <c r="J299" s="221"/>
      <c r="K299" s="221"/>
      <c r="L299" s="221"/>
      <c r="M299" s="221"/>
      <c r="N299" s="221"/>
      <c r="O299" s="221"/>
    </row>
    <row r="300" spans="2:15" x14ac:dyDescent="0.5">
      <c r="B300" s="221"/>
      <c r="C300" s="221"/>
      <c r="D300" s="221"/>
      <c r="E300" s="221"/>
      <c r="G300" s="221"/>
      <c r="I300" s="221"/>
      <c r="J300" s="221"/>
      <c r="K300" s="221"/>
      <c r="L300" s="221"/>
      <c r="M300" s="221"/>
      <c r="N300" s="221"/>
      <c r="O300" s="221"/>
    </row>
    <row r="301" spans="2:15" x14ac:dyDescent="0.5">
      <c r="B301" s="221"/>
      <c r="C301" s="221"/>
      <c r="D301" s="221"/>
      <c r="E301" s="221"/>
      <c r="G301" s="221"/>
      <c r="I301" s="221"/>
      <c r="J301" s="221"/>
      <c r="K301" s="221"/>
      <c r="L301" s="221"/>
      <c r="M301" s="221"/>
      <c r="N301" s="221"/>
      <c r="O301" s="221"/>
    </row>
    <row r="302" spans="2:15" x14ac:dyDescent="0.5">
      <c r="B302" s="221"/>
      <c r="C302" s="221"/>
      <c r="D302" s="221"/>
      <c r="E302" s="221"/>
      <c r="G302" s="221"/>
      <c r="I302" s="221"/>
      <c r="J302" s="221"/>
      <c r="K302" s="221"/>
      <c r="L302" s="221"/>
      <c r="M302" s="221"/>
      <c r="N302" s="221"/>
      <c r="O302" s="221"/>
    </row>
    <row r="303" spans="2:15" x14ac:dyDescent="0.5">
      <c r="B303" s="221"/>
      <c r="C303" s="221"/>
      <c r="D303" s="221"/>
      <c r="E303" s="221"/>
      <c r="G303" s="221"/>
      <c r="I303" s="221"/>
      <c r="J303" s="221"/>
      <c r="K303" s="221"/>
      <c r="L303" s="221"/>
      <c r="M303" s="221"/>
      <c r="N303" s="221"/>
      <c r="O303" s="221"/>
    </row>
    <row r="304" spans="2:15" x14ac:dyDescent="0.5">
      <c r="B304" s="221"/>
      <c r="C304" s="221"/>
      <c r="D304" s="221"/>
      <c r="E304" s="221"/>
      <c r="G304" s="221"/>
      <c r="I304" s="221"/>
      <c r="J304" s="221"/>
      <c r="K304" s="221"/>
      <c r="L304" s="221"/>
      <c r="M304" s="221"/>
      <c r="N304" s="221"/>
      <c r="O304" s="221"/>
    </row>
    <row r="305" spans="2:15" x14ac:dyDescent="0.5">
      <c r="B305" s="221"/>
      <c r="C305" s="221"/>
      <c r="D305" s="221"/>
      <c r="E305" s="221"/>
      <c r="G305" s="221"/>
      <c r="I305" s="221"/>
      <c r="J305" s="221"/>
      <c r="K305" s="221"/>
      <c r="L305" s="221"/>
      <c r="M305" s="221"/>
      <c r="N305" s="221"/>
      <c r="O305" s="221"/>
    </row>
    <row r="306" spans="2:15" x14ac:dyDescent="0.5">
      <c r="B306" s="221"/>
      <c r="C306" s="221"/>
      <c r="D306" s="221"/>
      <c r="E306" s="221"/>
      <c r="G306" s="221"/>
      <c r="I306" s="221"/>
      <c r="J306" s="221"/>
      <c r="K306" s="221"/>
      <c r="L306" s="221"/>
      <c r="M306" s="221"/>
      <c r="N306" s="221"/>
      <c r="O306" s="221"/>
    </row>
    <row r="307" spans="2:15" x14ac:dyDescent="0.5">
      <c r="B307" s="221"/>
      <c r="C307" s="221"/>
      <c r="D307" s="221"/>
      <c r="E307" s="221"/>
      <c r="G307" s="221"/>
      <c r="I307" s="221"/>
      <c r="J307" s="221"/>
      <c r="K307" s="221"/>
      <c r="L307" s="221"/>
      <c r="M307" s="221"/>
      <c r="N307" s="221"/>
      <c r="O307" s="221"/>
    </row>
    <row r="308" spans="2:15" x14ac:dyDescent="0.5">
      <c r="B308" s="221"/>
      <c r="C308" s="221"/>
      <c r="D308" s="221"/>
      <c r="E308" s="221"/>
      <c r="G308" s="221"/>
      <c r="I308" s="221"/>
      <c r="J308" s="221"/>
      <c r="K308" s="221"/>
      <c r="L308" s="221"/>
      <c r="M308" s="221"/>
      <c r="N308" s="221"/>
      <c r="O308" s="221"/>
    </row>
    <row r="309" spans="2:15" x14ac:dyDescent="0.5">
      <c r="B309" s="221"/>
      <c r="C309" s="221"/>
      <c r="D309" s="221"/>
      <c r="E309" s="221"/>
      <c r="G309" s="221"/>
      <c r="I309" s="221"/>
      <c r="J309" s="221"/>
      <c r="K309" s="221"/>
      <c r="L309" s="221"/>
      <c r="M309" s="221"/>
      <c r="N309" s="221"/>
      <c r="O309" s="221"/>
    </row>
    <row r="310" spans="2:15" x14ac:dyDescent="0.5">
      <c r="B310" s="221"/>
      <c r="C310" s="221"/>
      <c r="D310" s="221"/>
      <c r="E310" s="221"/>
      <c r="G310" s="221"/>
      <c r="I310" s="221"/>
      <c r="J310" s="221"/>
      <c r="K310" s="221"/>
      <c r="L310" s="221"/>
      <c r="M310" s="221"/>
      <c r="N310" s="221"/>
      <c r="O310" s="221"/>
    </row>
    <row r="311" spans="2:15" x14ac:dyDescent="0.5">
      <c r="B311" s="221"/>
      <c r="C311" s="221"/>
      <c r="D311" s="221"/>
      <c r="E311" s="221"/>
      <c r="G311" s="221"/>
      <c r="I311" s="221"/>
      <c r="J311" s="221"/>
      <c r="K311" s="221"/>
      <c r="L311" s="221"/>
      <c r="M311" s="221"/>
      <c r="N311" s="221"/>
      <c r="O311" s="221"/>
    </row>
    <row r="312" spans="2:15" x14ac:dyDescent="0.5">
      <c r="B312" s="221"/>
      <c r="C312" s="221"/>
      <c r="D312" s="221"/>
      <c r="E312" s="221"/>
      <c r="G312" s="221"/>
      <c r="I312" s="221"/>
      <c r="J312" s="221"/>
      <c r="K312" s="221"/>
      <c r="L312" s="221"/>
      <c r="M312" s="221"/>
      <c r="N312" s="221"/>
      <c r="O312" s="221"/>
    </row>
    <row r="313" spans="2:15" x14ac:dyDescent="0.5">
      <c r="B313" s="221"/>
      <c r="C313" s="221"/>
      <c r="D313" s="221"/>
      <c r="E313" s="221"/>
      <c r="G313" s="221"/>
      <c r="I313" s="221"/>
      <c r="J313" s="221"/>
      <c r="K313" s="221"/>
      <c r="L313" s="221"/>
      <c r="M313" s="221"/>
      <c r="N313" s="221"/>
      <c r="O313" s="221"/>
    </row>
    <row r="314" spans="2:15" x14ac:dyDescent="0.5">
      <c r="B314" s="221"/>
      <c r="C314" s="221"/>
      <c r="D314" s="221"/>
      <c r="E314" s="221"/>
      <c r="G314" s="221"/>
      <c r="I314" s="221"/>
      <c r="J314" s="221"/>
      <c r="K314" s="221"/>
      <c r="L314" s="221"/>
      <c r="M314" s="221"/>
      <c r="N314" s="221"/>
      <c r="O314" s="221"/>
    </row>
    <row r="315" spans="2:15" x14ac:dyDescent="0.5">
      <c r="B315" s="221"/>
      <c r="C315" s="221"/>
      <c r="D315" s="221"/>
      <c r="E315" s="221"/>
      <c r="G315" s="221"/>
      <c r="I315" s="221"/>
      <c r="J315" s="221"/>
      <c r="K315" s="221"/>
      <c r="L315" s="221"/>
      <c r="M315" s="221"/>
      <c r="N315" s="221"/>
      <c r="O315" s="221"/>
    </row>
    <row r="316" spans="2:15" x14ac:dyDescent="0.5">
      <c r="B316" s="221"/>
      <c r="C316" s="221"/>
      <c r="D316" s="221"/>
      <c r="E316" s="221"/>
      <c r="G316" s="221"/>
      <c r="I316" s="221"/>
      <c r="J316" s="221"/>
      <c r="K316" s="221"/>
      <c r="L316" s="221"/>
      <c r="M316" s="221"/>
      <c r="N316" s="221"/>
      <c r="O316" s="221"/>
    </row>
    <row r="317" spans="2:15" x14ac:dyDescent="0.5">
      <c r="B317" s="221"/>
      <c r="C317" s="221"/>
      <c r="D317" s="221"/>
      <c r="E317" s="221"/>
      <c r="G317" s="221"/>
      <c r="I317" s="221"/>
      <c r="J317" s="221"/>
      <c r="K317" s="221"/>
      <c r="L317" s="221"/>
      <c r="M317" s="221"/>
      <c r="N317" s="221"/>
      <c r="O317" s="221"/>
    </row>
    <row r="318" spans="2:15" x14ac:dyDescent="0.5">
      <c r="B318" s="221"/>
      <c r="C318" s="221"/>
      <c r="D318" s="221"/>
      <c r="E318" s="221"/>
      <c r="G318" s="221"/>
      <c r="I318" s="221"/>
      <c r="J318" s="221"/>
      <c r="K318" s="221"/>
      <c r="L318" s="221"/>
      <c r="M318" s="221"/>
      <c r="N318" s="221"/>
      <c r="O318" s="221"/>
    </row>
    <row r="319" spans="2:15" x14ac:dyDescent="0.5">
      <c r="B319" s="221"/>
      <c r="C319" s="221"/>
      <c r="D319" s="221"/>
      <c r="E319" s="221"/>
      <c r="G319" s="221"/>
      <c r="I319" s="221"/>
      <c r="J319" s="221"/>
      <c r="K319" s="221"/>
      <c r="L319" s="221"/>
      <c r="M319" s="221"/>
      <c r="N319" s="221"/>
      <c r="O319" s="221"/>
    </row>
    <row r="320" spans="2:15" x14ac:dyDescent="0.5">
      <c r="B320" s="221"/>
      <c r="C320" s="221"/>
      <c r="D320" s="221"/>
      <c r="E320" s="221"/>
      <c r="G320" s="221"/>
      <c r="I320" s="221"/>
      <c r="J320" s="221"/>
      <c r="K320" s="221"/>
      <c r="L320" s="221"/>
      <c r="M320" s="221"/>
      <c r="N320" s="221"/>
      <c r="O320" s="221"/>
    </row>
    <row r="321" spans="2:15" x14ac:dyDescent="0.5">
      <c r="B321" s="221"/>
      <c r="C321" s="221"/>
      <c r="D321" s="221"/>
      <c r="E321" s="221"/>
      <c r="G321" s="221"/>
      <c r="I321" s="221"/>
      <c r="J321" s="221"/>
      <c r="K321" s="221"/>
      <c r="L321" s="221"/>
      <c r="M321" s="221"/>
      <c r="N321" s="221"/>
      <c r="O321" s="221"/>
    </row>
    <row r="322" spans="2:15" x14ac:dyDescent="0.5">
      <c r="B322" s="221"/>
      <c r="C322" s="221"/>
      <c r="D322" s="221"/>
      <c r="E322" s="221"/>
      <c r="G322" s="221"/>
      <c r="I322" s="221"/>
      <c r="J322" s="221"/>
      <c r="K322" s="221"/>
      <c r="L322" s="221"/>
      <c r="M322" s="221"/>
      <c r="N322" s="221"/>
      <c r="O322" s="221"/>
    </row>
    <row r="323" spans="2:15" x14ac:dyDescent="0.5">
      <c r="B323" s="221"/>
      <c r="C323" s="221"/>
      <c r="D323" s="221"/>
      <c r="E323" s="221"/>
      <c r="G323" s="221"/>
      <c r="I323" s="221"/>
      <c r="J323" s="221"/>
      <c r="K323" s="221"/>
      <c r="L323" s="221"/>
      <c r="M323" s="221"/>
      <c r="N323" s="221"/>
      <c r="O323" s="221"/>
    </row>
    <row r="324" spans="2:15" x14ac:dyDescent="0.5">
      <c r="B324" s="221"/>
      <c r="C324" s="221"/>
      <c r="D324" s="221"/>
      <c r="E324" s="221"/>
      <c r="G324" s="221"/>
      <c r="I324" s="221"/>
      <c r="J324" s="221"/>
      <c r="K324" s="221"/>
      <c r="L324" s="221"/>
      <c r="M324" s="221"/>
      <c r="N324" s="221"/>
      <c r="O324" s="221"/>
    </row>
    <row r="325" spans="2:15" x14ac:dyDescent="0.5">
      <c r="B325" s="221"/>
      <c r="C325" s="221"/>
      <c r="D325" s="221"/>
      <c r="E325" s="221"/>
      <c r="G325" s="221"/>
      <c r="I325" s="221"/>
      <c r="J325" s="221"/>
      <c r="K325" s="221"/>
      <c r="L325" s="221"/>
      <c r="M325" s="221"/>
      <c r="N325" s="221"/>
      <c r="O325" s="221"/>
    </row>
    <row r="326" spans="2:15" x14ac:dyDescent="0.5">
      <c r="B326" s="221"/>
      <c r="C326" s="221"/>
      <c r="D326" s="221"/>
      <c r="E326" s="221"/>
      <c r="G326" s="221"/>
      <c r="I326" s="221"/>
      <c r="J326" s="221"/>
      <c r="K326" s="221"/>
      <c r="L326" s="221"/>
      <c r="M326" s="221"/>
      <c r="N326" s="221"/>
      <c r="O326" s="221"/>
    </row>
    <row r="327" spans="2:15" x14ac:dyDescent="0.5">
      <c r="B327" s="221"/>
      <c r="C327" s="221"/>
      <c r="D327" s="221"/>
      <c r="E327" s="221"/>
      <c r="G327" s="221"/>
      <c r="I327" s="221"/>
      <c r="J327" s="221"/>
      <c r="K327" s="221"/>
      <c r="L327" s="221"/>
      <c r="M327" s="221"/>
      <c r="N327" s="221"/>
      <c r="O327" s="221"/>
    </row>
    <row r="328" spans="2:15" x14ac:dyDescent="0.5">
      <c r="B328" s="221"/>
      <c r="C328" s="221"/>
      <c r="D328" s="221"/>
      <c r="E328" s="221"/>
      <c r="G328" s="221"/>
      <c r="I328" s="221"/>
      <c r="J328" s="221"/>
      <c r="K328" s="221"/>
      <c r="L328" s="221"/>
      <c r="M328" s="221"/>
      <c r="N328" s="221"/>
      <c r="O328" s="221"/>
    </row>
    <row r="329" spans="2:15" x14ac:dyDescent="0.5">
      <c r="B329" s="221"/>
      <c r="C329" s="221"/>
      <c r="D329" s="221"/>
      <c r="E329" s="221"/>
      <c r="G329" s="221"/>
      <c r="I329" s="221"/>
      <c r="J329" s="221"/>
      <c r="K329" s="221"/>
      <c r="L329" s="221"/>
      <c r="M329" s="221"/>
      <c r="N329" s="221"/>
      <c r="O329" s="221"/>
    </row>
    <row r="330" spans="2:15" x14ac:dyDescent="0.5">
      <c r="B330" s="221"/>
      <c r="C330" s="221"/>
      <c r="D330" s="221"/>
      <c r="E330" s="221"/>
      <c r="G330" s="221"/>
      <c r="I330" s="221"/>
      <c r="J330" s="221"/>
      <c r="K330" s="221"/>
      <c r="L330" s="221"/>
      <c r="M330" s="221"/>
      <c r="N330" s="221"/>
      <c r="O330" s="221"/>
    </row>
    <row r="331" spans="2:15" x14ac:dyDescent="0.5">
      <c r="B331" s="221"/>
      <c r="C331" s="221"/>
      <c r="D331" s="221"/>
      <c r="E331" s="221"/>
      <c r="G331" s="221"/>
      <c r="I331" s="221"/>
      <c r="J331" s="221"/>
      <c r="K331" s="221"/>
      <c r="L331" s="221"/>
      <c r="M331" s="221"/>
      <c r="N331" s="221"/>
      <c r="O331" s="221"/>
    </row>
    <row r="332" spans="2:15" x14ac:dyDescent="0.5">
      <c r="B332" s="221"/>
      <c r="C332" s="221"/>
      <c r="D332" s="221"/>
      <c r="E332" s="221"/>
      <c r="G332" s="221"/>
      <c r="I332" s="221"/>
      <c r="J332" s="221"/>
      <c r="K332" s="221"/>
      <c r="L332" s="221"/>
      <c r="M332" s="221"/>
      <c r="N332" s="221"/>
      <c r="O332" s="221"/>
    </row>
    <row r="333" spans="2:15" x14ac:dyDescent="0.5">
      <c r="B333" s="221"/>
      <c r="C333" s="221"/>
      <c r="D333" s="221"/>
      <c r="E333" s="221"/>
      <c r="G333" s="221"/>
      <c r="I333" s="221"/>
      <c r="J333" s="221"/>
      <c r="K333" s="221"/>
      <c r="L333" s="221"/>
      <c r="M333" s="221"/>
      <c r="N333" s="221"/>
      <c r="O333" s="221"/>
    </row>
    <row r="334" spans="2:15" x14ac:dyDescent="0.5">
      <c r="B334" s="221"/>
      <c r="C334" s="221"/>
      <c r="D334" s="221"/>
      <c r="E334" s="221"/>
      <c r="G334" s="221"/>
      <c r="I334" s="221"/>
      <c r="J334" s="221"/>
      <c r="K334" s="221"/>
      <c r="L334" s="221"/>
      <c r="M334" s="221"/>
      <c r="N334" s="221"/>
      <c r="O334" s="221"/>
    </row>
    <row r="335" spans="2:15" x14ac:dyDescent="0.5">
      <c r="B335" s="221"/>
      <c r="C335" s="221"/>
      <c r="D335" s="221"/>
      <c r="E335" s="221"/>
      <c r="G335" s="221"/>
      <c r="I335" s="221"/>
      <c r="J335" s="221"/>
      <c r="K335" s="221"/>
      <c r="L335" s="221"/>
      <c r="M335" s="221"/>
      <c r="N335" s="221"/>
      <c r="O335" s="221"/>
    </row>
    <row r="336" spans="2:15" x14ac:dyDescent="0.5">
      <c r="B336" s="221"/>
      <c r="C336" s="221"/>
      <c r="D336" s="221"/>
      <c r="E336" s="221"/>
      <c r="G336" s="221"/>
      <c r="I336" s="221"/>
      <c r="J336" s="221"/>
      <c r="K336" s="221"/>
      <c r="L336" s="221"/>
      <c r="M336" s="221"/>
      <c r="N336" s="221"/>
      <c r="O336" s="221"/>
    </row>
    <row r="337" spans="2:15" x14ac:dyDescent="0.5">
      <c r="B337" s="221"/>
      <c r="C337" s="221"/>
      <c r="D337" s="221"/>
      <c r="E337" s="221"/>
      <c r="G337" s="221"/>
      <c r="I337" s="221"/>
      <c r="J337" s="221"/>
      <c r="K337" s="221"/>
      <c r="L337" s="221"/>
      <c r="M337" s="221"/>
      <c r="N337" s="221"/>
      <c r="O337" s="221"/>
    </row>
    <row r="338" spans="2:15" x14ac:dyDescent="0.5">
      <c r="B338" s="221"/>
      <c r="C338" s="221"/>
      <c r="D338" s="221"/>
      <c r="E338" s="221"/>
      <c r="G338" s="221"/>
      <c r="I338" s="221"/>
      <c r="J338" s="221"/>
      <c r="K338" s="221"/>
      <c r="L338" s="221"/>
      <c r="M338" s="221"/>
      <c r="N338" s="221"/>
      <c r="O338" s="221"/>
    </row>
    <row r="339" spans="2:15" x14ac:dyDescent="0.5">
      <c r="B339" s="221"/>
      <c r="C339" s="221"/>
      <c r="D339" s="221"/>
      <c r="E339" s="221"/>
      <c r="G339" s="221"/>
      <c r="I339" s="221"/>
      <c r="J339" s="221"/>
      <c r="K339" s="221"/>
      <c r="L339" s="221"/>
      <c r="M339" s="221"/>
      <c r="N339" s="221"/>
      <c r="O339" s="221"/>
    </row>
    <row r="340" spans="2:15" x14ac:dyDescent="0.5">
      <c r="B340" s="221"/>
      <c r="C340" s="221"/>
      <c r="D340" s="221"/>
      <c r="E340" s="221"/>
      <c r="G340" s="221"/>
      <c r="I340" s="221"/>
      <c r="J340" s="221"/>
      <c r="K340" s="221"/>
      <c r="L340" s="221"/>
      <c r="M340" s="221"/>
      <c r="N340" s="221"/>
      <c r="O340" s="221"/>
    </row>
    <row r="341" spans="2:15" x14ac:dyDescent="0.5">
      <c r="B341" s="221"/>
      <c r="C341" s="221"/>
      <c r="D341" s="221"/>
      <c r="E341" s="221"/>
      <c r="G341" s="221"/>
      <c r="I341" s="221"/>
      <c r="J341" s="221"/>
      <c r="K341" s="221"/>
      <c r="L341" s="221"/>
      <c r="M341" s="221"/>
      <c r="N341" s="221"/>
      <c r="O341" s="221"/>
    </row>
    <row r="342" spans="2:15" x14ac:dyDescent="0.5">
      <c r="B342" s="221"/>
      <c r="C342" s="221"/>
      <c r="D342" s="221"/>
      <c r="E342" s="221"/>
      <c r="G342" s="221"/>
      <c r="I342" s="221"/>
      <c r="J342" s="221"/>
      <c r="K342" s="221"/>
      <c r="L342" s="221"/>
      <c r="M342" s="221"/>
      <c r="N342" s="221"/>
      <c r="O342" s="221"/>
    </row>
    <row r="343" spans="2:15" x14ac:dyDescent="0.5">
      <c r="B343" s="221"/>
      <c r="C343" s="221"/>
      <c r="D343" s="221"/>
      <c r="E343" s="221"/>
      <c r="G343" s="221"/>
      <c r="I343" s="221"/>
      <c r="J343" s="221"/>
      <c r="K343" s="221"/>
      <c r="L343" s="221"/>
      <c r="M343" s="221"/>
      <c r="N343" s="221"/>
      <c r="O343" s="221"/>
    </row>
    <row r="344" spans="2:15" x14ac:dyDescent="0.5">
      <c r="B344" s="221"/>
      <c r="C344" s="221"/>
      <c r="D344" s="221"/>
      <c r="E344" s="221"/>
      <c r="G344" s="221"/>
      <c r="I344" s="221"/>
      <c r="J344" s="221"/>
      <c r="K344" s="221"/>
      <c r="L344" s="221"/>
      <c r="M344" s="221"/>
      <c r="N344" s="221"/>
      <c r="O344" s="221"/>
    </row>
    <row r="345" spans="2:15" x14ac:dyDescent="0.5">
      <c r="B345" s="221"/>
      <c r="C345" s="221"/>
      <c r="D345" s="221"/>
      <c r="E345" s="221"/>
      <c r="G345" s="221"/>
      <c r="I345" s="221"/>
      <c r="J345" s="221"/>
      <c r="K345" s="221"/>
      <c r="L345" s="221"/>
      <c r="M345" s="221"/>
      <c r="N345" s="221"/>
      <c r="O345" s="221"/>
    </row>
    <row r="346" spans="2:15" x14ac:dyDescent="0.5">
      <c r="B346" s="221"/>
      <c r="C346" s="221"/>
      <c r="D346" s="221"/>
      <c r="E346" s="221"/>
      <c r="G346" s="221"/>
      <c r="I346" s="221"/>
      <c r="J346" s="221"/>
      <c r="K346" s="221"/>
      <c r="L346" s="221"/>
      <c r="M346" s="221"/>
      <c r="N346" s="221"/>
      <c r="O346" s="221"/>
    </row>
    <row r="347" spans="2:15" x14ac:dyDescent="0.5">
      <c r="B347" s="221"/>
      <c r="C347" s="221"/>
      <c r="D347" s="221"/>
      <c r="E347" s="221"/>
      <c r="G347" s="221"/>
      <c r="I347" s="221"/>
      <c r="J347" s="221"/>
      <c r="K347" s="221"/>
      <c r="L347" s="221"/>
      <c r="M347" s="221"/>
      <c r="N347" s="221"/>
      <c r="O347" s="221"/>
    </row>
    <row r="348" spans="2:15" x14ac:dyDescent="0.5">
      <c r="B348" s="221"/>
      <c r="C348" s="221"/>
      <c r="D348" s="221"/>
      <c r="E348" s="221"/>
      <c r="G348" s="221"/>
      <c r="I348" s="221"/>
      <c r="J348" s="221"/>
      <c r="K348" s="221"/>
      <c r="L348" s="221"/>
      <c r="M348" s="221"/>
      <c r="N348" s="221"/>
      <c r="O348" s="221"/>
    </row>
    <row r="349" spans="2:15" x14ac:dyDescent="0.5">
      <c r="B349" s="221"/>
      <c r="C349" s="221"/>
      <c r="D349" s="221"/>
      <c r="E349" s="221"/>
      <c r="G349" s="221"/>
      <c r="I349" s="221"/>
      <c r="J349" s="221"/>
      <c r="K349" s="221"/>
      <c r="L349" s="221"/>
      <c r="M349" s="221"/>
      <c r="N349" s="221"/>
      <c r="O349" s="221"/>
    </row>
    <row r="350" spans="2:15" x14ac:dyDescent="0.5">
      <c r="B350" s="221"/>
      <c r="C350" s="221"/>
      <c r="D350" s="221"/>
      <c r="E350" s="221"/>
      <c r="G350" s="221"/>
      <c r="I350" s="221"/>
      <c r="J350" s="221"/>
      <c r="K350" s="221"/>
      <c r="L350" s="221"/>
      <c r="M350" s="221"/>
      <c r="N350" s="221"/>
      <c r="O350" s="221"/>
    </row>
    <row r="351" spans="2:15" x14ac:dyDescent="0.5">
      <c r="B351" s="221"/>
      <c r="C351" s="221"/>
      <c r="D351" s="221"/>
      <c r="E351" s="221"/>
      <c r="G351" s="221"/>
      <c r="I351" s="221"/>
      <c r="J351" s="221"/>
      <c r="K351" s="221"/>
      <c r="L351" s="221"/>
      <c r="M351" s="221"/>
      <c r="N351" s="221"/>
      <c r="O351" s="221"/>
    </row>
    <row r="352" spans="2:15" x14ac:dyDescent="0.5">
      <c r="B352" s="221"/>
      <c r="C352" s="221"/>
      <c r="D352" s="221"/>
      <c r="E352" s="221"/>
      <c r="G352" s="221"/>
      <c r="I352" s="221"/>
      <c r="J352" s="221"/>
      <c r="K352" s="221"/>
      <c r="L352" s="221"/>
      <c r="M352" s="221"/>
      <c r="N352" s="221"/>
      <c r="O352" s="221"/>
    </row>
    <row r="353" spans="2:15" x14ac:dyDescent="0.5">
      <c r="B353" s="221"/>
      <c r="C353" s="221"/>
      <c r="D353" s="221"/>
      <c r="E353" s="221"/>
      <c r="G353" s="221"/>
      <c r="I353" s="221"/>
      <c r="J353" s="221"/>
      <c r="K353" s="221"/>
      <c r="L353" s="221"/>
      <c r="M353" s="221"/>
      <c r="N353" s="221"/>
      <c r="O353" s="221"/>
    </row>
    <row r="354" spans="2:15" x14ac:dyDescent="0.5">
      <c r="B354" s="221"/>
      <c r="C354" s="221"/>
      <c r="D354" s="221"/>
      <c r="E354" s="221"/>
      <c r="G354" s="221"/>
      <c r="I354" s="221"/>
      <c r="J354" s="221"/>
      <c r="K354" s="221"/>
      <c r="L354" s="221"/>
      <c r="M354" s="221"/>
      <c r="N354" s="221"/>
      <c r="O354" s="221"/>
    </row>
    <row r="355" spans="2:15" x14ac:dyDescent="0.5">
      <c r="B355" s="221"/>
      <c r="C355" s="221"/>
      <c r="D355" s="221"/>
      <c r="E355" s="221"/>
      <c r="G355" s="221"/>
      <c r="I355" s="221"/>
      <c r="J355" s="221"/>
      <c r="K355" s="221"/>
      <c r="L355" s="221"/>
      <c r="M355" s="221"/>
      <c r="N355" s="221"/>
      <c r="O355" s="221"/>
    </row>
    <row r="356" spans="2:15" x14ac:dyDescent="0.5">
      <c r="B356" s="221"/>
      <c r="C356" s="221"/>
      <c r="D356" s="221"/>
      <c r="E356" s="221"/>
      <c r="G356" s="221"/>
      <c r="I356" s="221"/>
      <c r="J356" s="221"/>
      <c r="K356" s="221"/>
      <c r="L356" s="221"/>
      <c r="M356" s="221"/>
      <c r="N356" s="221"/>
      <c r="O356" s="221"/>
    </row>
    <row r="357" spans="2:15" x14ac:dyDescent="0.5">
      <c r="B357" s="221"/>
      <c r="C357" s="221"/>
      <c r="D357" s="221"/>
      <c r="E357" s="221"/>
      <c r="G357" s="221"/>
      <c r="I357" s="221"/>
      <c r="J357" s="221"/>
      <c r="K357" s="221"/>
      <c r="L357" s="221"/>
      <c r="M357" s="221"/>
      <c r="N357" s="221"/>
      <c r="O357" s="221"/>
    </row>
    <row r="358" spans="2:15" x14ac:dyDescent="0.5">
      <c r="B358" s="221"/>
      <c r="C358" s="221"/>
      <c r="D358" s="221"/>
      <c r="E358" s="221"/>
      <c r="G358" s="221"/>
      <c r="I358" s="221"/>
      <c r="J358" s="221"/>
      <c r="K358" s="221"/>
      <c r="L358" s="221"/>
      <c r="M358" s="221"/>
      <c r="N358" s="221"/>
      <c r="O358" s="221"/>
    </row>
    <row r="359" spans="2:15" x14ac:dyDescent="0.5">
      <c r="B359" s="221"/>
      <c r="C359" s="221"/>
      <c r="D359" s="221"/>
      <c r="E359" s="221"/>
      <c r="G359" s="221"/>
      <c r="I359" s="221"/>
      <c r="J359" s="221"/>
      <c r="K359" s="221"/>
      <c r="L359" s="221"/>
      <c r="M359" s="221"/>
      <c r="N359" s="221"/>
      <c r="O359" s="221"/>
    </row>
    <row r="360" spans="2:15" x14ac:dyDescent="0.5">
      <c r="B360" s="221"/>
      <c r="C360" s="221"/>
      <c r="D360" s="221"/>
      <c r="E360" s="221"/>
      <c r="G360" s="221"/>
      <c r="I360" s="221"/>
      <c r="J360" s="221"/>
      <c r="K360" s="221"/>
      <c r="L360" s="221"/>
      <c r="M360" s="221"/>
      <c r="N360" s="221"/>
      <c r="O360" s="221"/>
    </row>
    <row r="361" spans="2:15" x14ac:dyDescent="0.5">
      <c r="B361" s="221"/>
      <c r="C361" s="221"/>
      <c r="D361" s="221"/>
      <c r="E361" s="221"/>
      <c r="G361" s="221"/>
      <c r="I361" s="221"/>
      <c r="J361" s="221"/>
      <c r="K361" s="221"/>
      <c r="L361" s="221"/>
      <c r="M361" s="221"/>
      <c r="N361" s="221"/>
      <c r="O361" s="221"/>
    </row>
    <row r="362" spans="2:15" x14ac:dyDescent="0.5">
      <c r="B362" s="221"/>
      <c r="C362" s="221"/>
      <c r="D362" s="221"/>
      <c r="E362" s="221"/>
      <c r="G362" s="221"/>
      <c r="I362" s="221"/>
      <c r="J362" s="221"/>
      <c r="K362" s="221"/>
      <c r="L362" s="221"/>
      <c r="M362" s="221"/>
      <c r="N362" s="221"/>
      <c r="O362" s="221"/>
    </row>
    <row r="363" spans="2:15" x14ac:dyDescent="0.5">
      <c r="B363" s="221"/>
      <c r="C363" s="221"/>
      <c r="D363" s="221"/>
      <c r="E363" s="221"/>
      <c r="G363" s="221"/>
      <c r="I363" s="221"/>
      <c r="J363" s="221"/>
      <c r="K363" s="221"/>
      <c r="L363" s="221"/>
      <c r="M363" s="221"/>
      <c r="N363" s="221"/>
      <c r="O363" s="221"/>
    </row>
    <row r="364" spans="2:15" x14ac:dyDescent="0.5">
      <c r="B364" s="221"/>
      <c r="C364" s="221"/>
      <c r="D364" s="221"/>
      <c r="E364" s="221"/>
      <c r="G364" s="221"/>
      <c r="I364" s="221"/>
      <c r="J364" s="221"/>
      <c r="K364" s="221"/>
      <c r="L364" s="221"/>
      <c r="M364" s="221"/>
      <c r="N364" s="221"/>
      <c r="O364" s="221"/>
    </row>
    <row r="365" spans="2:15" x14ac:dyDescent="0.5">
      <c r="B365" s="221"/>
      <c r="C365" s="221"/>
      <c r="D365" s="221"/>
      <c r="E365" s="221"/>
      <c r="G365" s="221"/>
      <c r="I365" s="221"/>
      <c r="J365" s="221"/>
      <c r="K365" s="221"/>
      <c r="L365" s="221"/>
      <c r="M365" s="221"/>
      <c r="N365" s="221"/>
      <c r="O365" s="221"/>
    </row>
    <row r="366" spans="2:15" x14ac:dyDescent="0.5">
      <c r="B366" s="221"/>
      <c r="C366" s="221"/>
      <c r="D366" s="221"/>
      <c r="E366" s="221"/>
      <c r="G366" s="221"/>
      <c r="I366" s="221"/>
      <c r="J366" s="221"/>
      <c r="K366" s="221"/>
      <c r="L366" s="221"/>
      <c r="M366" s="221"/>
      <c r="N366" s="221"/>
      <c r="O366" s="221"/>
    </row>
    <row r="367" spans="2:15" x14ac:dyDescent="0.5">
      <c r="B367" s="221"/>
      <c r="C367" s="221"/>
      <c r="D367" s="221"/>
      <c r="E367" s="221"/>
      <c r="G367" s="221"/>
      <c r="I367" s="221"/>
      <c r="J367" s="221"/>
      <c r="K367" s="221"/>
      <c r="L367" s="221"/>
      <c r="M367" s="221"/>
      <c r="N367" s="221"/>
      <c r="O367" s="221"/>
    </row>
    <row r="368" spans="2:15" x14ac:dyDescent="0.5">
      <c r="B368" s="221"/>
      <c r="C368" s="221"/>
      <c r="D368" s="221"/>
      <c r="E368" s="221"/>
      <c r="G368" s="221"/>
      <c r="I368" s="221"/>
      <c r="J368" s="221"/>
      <c r="K368" s="221"/>
      <c r="L368" s="221"/>
      <c r="M368" s="221"/>
      <c r="N368" s="221"/>
      <c r="O368" s="221"/>
    </row>
    <row r="369" spans="2:15" x14ac:dyDescent="0.5">
      <c r="B369" s="221"/>
      <c r="C369" s="221"/>
      <c r="D369" s="221"/>
      <c r="E369" s="221"/>
      <c r="G369" s="221"/>
      <c r="I369" s="221"/>
      <c r="J369" s="221"/>
      <c r="K369" s="221"/>
      <c r="L369" s="221"/>
      <c r="M369" s="221"/>
      <c r="N369" s="221"/>
      <c r="O369" s="221"/>
    </row>
    <row r="370" spans="2:15" x14ac:dyDescent="0.5">
      <c r="B370" s="221"/>
      <c r="C370" s="221"/>
      <c r="D370" s="221"/>
      <c r="E370" s="221"/>
      <c r="G370" s="221"/>
      <c r="I370" s="221"/>
      <c r="J370" s="221"/>
      <c r="K370" s="221"/>
      <c r="L370" s="221"/>
      <c r="M370" s="221"/>
      <c r="N370" s="221"/>
      <c r="O370" s="221"/>
    </row>
    <row r="371" spans="2:15" x14ac:dyDescent="0.5">
      <c r="B371" s="221"/>
      <c r="C371" s="221"/>
      <c r="D371" s="221"/>
      <c r="E371" s="221"/>
      <c r="G371" s="221"/>
      <c r="I371" s="221"/>
      <c r="J371" s="221"/>
      <c r="K371" s="221"/>
      <c r="L371" s="221"/>
      <c r="M371" s="221"/>
      <c r="N371" s="221"/>
      <c r="O371" s="221"/>
    </row>
    <row r="372" spans="2:15" x14ac:dyDescent="0.5">
      <c r="B372" s="221"/>
      <c r="C372" s="221"/>
      <c r="D372" s="221"/>
      <c r="E372" s="221"/>
      <c r="G372" s="221"/>
      <c r="I372" s="221"/>
      <c r="J372" s="221"/>
      <c r="K372" s="221"/>
      <c r="L372" s="221"/>
      <c r="M372" s="221"/>
      <c r="N372" s="221"/>
      <c r="O372" s="221"/>
    </row>
    <row r="373" spans="2:15" x14ac:dyDescent="0.5">
      <c r="B373" s="221"/>
      <c r="C373" s="221"/>
      <c r="D373" s="221"/>
      <c r="E373" s="221"/>
      <c r="G373" s="221"/>
      <c r="I373" s="221"/>
      <c r="J373" s="221"/>
      <c r="K373" s="221"/>
      <c r="L373" s="221"/>
      <c r="M373" s="221"/>
      <c r="N373" s="221"/>
      <c r="O373" s="221"/>
    </row>
    <row r="374" spans="2:15" x14ac:dyDescent="0.5">
      <c r="B374" s="221"/>
      <c r="C374" s="221"/>
      <c r="D374" s="221"/>
      <c r="E374" s="221"/>
      <c r="G374" s="221"/>
      <c r="I374" s="221"/>
      <c r="J374" s="221"/>
      <c r="K374" s="221"/>
      <c r="L374" s="221"/>
      <c r="M374" s="221"/>
      <c r="N374" s="221"/>
      <c r="O374" s="221"/>
    </row>
    <row r="375" spans="2:15" x14ac:dyDescent="0.5">
      <c r="B375" s="221"/>
      <c r="C375" s="221"/>
      <c r="D375" s="221"/>
      <c r="E375" s="221"/>
      <c r="G375" s="221"/>
      <c r="I375" s="221"/>
      <c r="J375" s="221"/>
      <c r="K375" s="221"/>
      <c r="L375" s="221"/>
      <c r="M375" s="221"/>
      <c r="N375" s="221"/>
      <c r="O375" s="221"/>
    </row>
    <row r="376" spans="2:15" x14ac:dyDescent="0.5">
      <c r="B376" s="221"/>
      <c r="C376" s="221"/>
      <c r="D376" s="221"/>
      <c r="E376" s="221"/>
      <c r="G376" s="221"/>
      <c r="I376" s="221"/>
      <c r="J376" s="221"/>
      <c r="K376" s="221"/>
      <c r="L376" s="221"/>
      <c r="M376" s="221"/>
      <c r="N376" s="221"/>
      <c r="O376" s="221"/>
    </row>
    <row r="377" spans="2:15" x14ac:dyDescent="0.5">
      <c r="B377" s="221"/>
      <c r="C377" s="221"/>
      <c r="D377" s="221"/>
      <c r="E377" s="221"/>
      <c r="G377" s="221"/>
      <c r="I377" s="221"/>
      <c r="J377" s="221"/>
      <c r="K377" s="221"/>
      <c r="L377" s="221"/>
      <c r="M377" s="221"/>
      <c r="N377" s="221"/>
      <c r="O377" s="221"/>
    </row>
    <row r="378" spans="2:15" x14ac:dyDescent="0.5">
      <c r="B378" s="221"/>
      <c r="C378" s="221"/>
      <c r="D378" s="221"/>
      <c r="E378" s="221"/>
      <c r="G378" s="221"/>
      <c r="I378" s="221"/>
      <c r="J378" s="221"/>
      <c r="K378" s="221"/>
      <c r="L378" s="221"/>
      <c r="M378" s="221"/>
      <c r="N378" s="221"/>
      <c r="O378" s="221"/>
    </row>
    <row r="379" spans="2:15" x14ac:dyDescent="0.5">
      <c r="B379" s="221"/>
      <c r="C379" s="221"/>
      <c r="D379" s="221"/>
      <c r="E379" s="221"/>
      <c r="G379" s="221"/>
      <c r="I379" s="221"/>
      <c r="J379" s="221"/>
      <c r="K379" s="221"/>
      <c r="L379" s="221"/>
      <c r="M379" s="221"/>
      <c r="N379" s="221"/>
      <c r="O379" s="221"/>
    </row>
    <row r="380" spans="2:15" x14ac:dyDescent="0.5">
      <c r="B380" s="221"/>
      <c r="C380" s="221"/>
      <c r="D380" s="221"/>
      <c r="E380" s="221"/>
      <c r="G380" s="221"/>
      <c r="I380" s="221"/>
      <c r="J380" s="221"/>
      <c r="K380" s="221"/>
      <c r="L380" s="221"/>
      <c r="M380" s="221"/>
      <c r="N380" s="221"/>
      <c r="O380" s="221"/>
    </row>
    <row r="381" spans="2:15" x14ac:dyDescent="0.5">
      <c r="B381" s="221"/>
      <c r="C381" s="221"/>
      <c r="D381" s="221"/>
      <c r="E381" s="221"/>
      <c r="G381" s="221"/>
      <c r="I381" s="221"/>
      <c r="J381" s="221"/>
      <c r="K381" s="221"/>
      <c r="L381" s="221"/>
      <c r="M381" s="221"/>
      <c r="N381" s="221"/>
      <c r="O381" s="221"/>
    </row>
    <row r="382" spans="2:15" x14ac:dyDescent="0.5">
      <c r="B382" s="221"/>
      <c r="C382" s="221"/>
      <c r="D382" s="221"/>
      <c r="E382" s="221"/>
      <c r="G382" s="221"/>
      <c r="I382" s="221"/>
      <c r="J382" s="221"/>
      <c r="K382" s="221"/>
      <c r="L382" s="221"/>
      <c r="M382" s="221"/>
      <c r="N382" s="221"/>
      <c r="O382" s="221"/>
    </row>
    <row r="383" spans="2:15" x14ac:dyDescent="0.5">
      <c r="B383" s="221"/>
      <c r="C383" s="221"/>
      <c r="D383" s="221"/>
      <c r="E383" s="221"/>
      <c r="G383" s="221"/>
      <c r="I383" s="221"/>
      <c r="J383" s="221"/>
      <c r="K383" s="221"/>
      <c r="L383" s="221"/>
      <c r="M383" s="221"/>
      <c r="N383" s="221"/>
      <c r="O383" s="221"/>
    </row>
    <row r="384" spans="2:15" x14ac:dyDescent="0.5">
      <c r="B384" s="221"/>
      <c r="C384" s="221"/>
      <c r="D384" s="221"/>
      <c r="E384" s="221"/>
      <c r="G384" s="221"/>
      <c r="I384" s="221"/>
      <c r="J384" s="221"/>
      <c r="K384" s="221"/>
      <c r="L384" s="221"/>
      <c r="M384" s="221"/>
      <c r="N384" s="221"/>
      <c r="O384" s="221"/>
    </row>
    <row r="385" spans="2:15" x14ac:dyDescent="0.5">
      <c r="B385" s="221"/>
      <c r="C385" s="221"/>
      <c r="D385" s="221"/>
      <c r="E385" s="221"/>
      <c r="G385" s="221"/>
      <c r="I385" s="221"/>
      <c r="J385" s="221"/>
      <c r="K385" s="221"/>
      <c r="L385" s="221"/>
      <c r="M385" s="221"/>
      <c r="N385" s="221"/>
      <c r="O385" s="221"/>
    </row>
    <row r="386" spans="2:15" x14ac:dyDescent="0.5">
      <c r="B386" s="221"/>
      <c r="C386" s="221"/>
      <c r="D386" s="221"/>
      <c r="E386" s="221"/>
      <c r="G386" s="221"/>
      <c r="I386" s="221"/>
      <c r="J386" s="221"/>
      <c r="K386" s="221"/>
      <c r="L386" s="221"/>
      <c r="M386" s="221"/>
      <c r="N386" s="221"/>
      <c r="O386" s="221"/>
    </row>
    <row r="387" spans="2:15" x14ac:dyDescent="0.5">
      <c r="B387" s="221"/>
      <c r="C387" s="221"/>
      <c r="D387" s="221"/>
      <c r="E387" s="221"/>
      <c r="G387" s="221"/>
      <c r="I387" s="221"/>
      <c r="J387" s="221"/>
      <c r="K387" s="221"/>
      <c r="L387" s="221"/>
      <c r="M387" s="221"/>
      <c r="N387" s="221"/>
      <c r="O387" s="221"/>
    </row>
    <row r="388" spans="2:15" x14ac:dyDescent="0.5">
      <c r="B388" s="221"/>
      <c r="C388" s="221"/>
      <c r="D388" s="221"/>
      <c r="E388" s="221"/>
      <c r="G388" s="221"/>
      <c r="I388" s="221"/>
      <c r="J388" s="221"/>
      <c r="K388" s="221"/>
      <c r="L388" s="221"/>
      <c r="M388" s="221"/>
      <c r="N388" s="221"/>
      <c r="O388" s="221"/>
    </row>
    <row r="389" spans="2:15" x14ac:dyDescent="0.5">
      <c r="B389" s="221"/>
      <c r="C389" s="221"/>
      <c r="D389" s="221"/>
      <c r="E389" s="221"/>
      <c r="G389" s="221"/>
      <c r="I389" s="221"/>
      <c r="J389" s="221"/>
      <c r="K389" s="221"/>
      <c r="L389" s="221"/>
      <c r="M389" s="221"/>
      <c r="N389" s="221"/>
      <c r="O389" s="221"/>
    </row>
    <row r="390" spans="2:15" x14ac:dyDescent="0.5">
      <c r="B390" s="221"/>
      <c r="C390" s="221"/>
      <c r="D390" s="221"/>
      <c r="E390" s="221"/>
      <c r="G390" s="221"/>
      <c r="I390" s="221"/>
      <c r="J390" s="221"/>
      <c r="K390" s="221"/>
      <c r="L390" s="221"/>
      <c r="M390" s="221"/>
      <c r="N390" s="221"/>
      <c r="O390" s="221"/>
    </row>
    <row r="391" spans="2:15" x14ac:dyDescent="0.5">
      <c r="B391" s="221"/>
      <c r="C391" s="221"/>
      <c r="D391" s="221"/>
      <c r="E391" s="221"/>
      <c r="G391" s="221"/>
      <c r="I391" s="221"/>
      <c r="J391" s="221"/>
      <c r="K391" s="221"/>
      <c r="L391" s="221"/>
      <c r="M391" s="221"/>
      <c r="N391" s="221"/>
      <c r="O391" s="221"/>
    </row>
    <row r="392" spans="2:15" x14ac:dyDescent="0.5">
      <c r="B392" s="221"/>
      <c r="C392" s="221"/>
      <c r="D392" s="221"/>
      <c r="E392" s="221"/>
      <c r="G392" s="221"/>
      <c r="I392" s="221"/>
      <c r="J392" s="221"/>
      <c r="K392" s="221"/>
      <c r="L392" s="221"/>
      <c r="M392" s="221"/>
      <c r="N392" s="221"/>
      <c r="O392" s="221"/>
    </row>
    <row r="393" spans="2:15" x14ac:dyDescent="0.5">
      <c r="B393" s="221"/>
      <c r="C393" s="221"/>
      <c r="D393" s="221"/>
      <c r="E393" s="221"/>
      <c r="G393" s="221"/>
      <c r="I393" s="221"/>
      <c r="J393" s="221"/>
      <c r="K393" s="221"/>
      <c r="L393" s="221"/>
      <c r="M393" s="221"/>
      <c r="N393" s="221"/>
      <c r="O393" s="221"/>
    </row>
    <row r="394" spans="2:15" x14ac:dyDescent="0.5">
      <c r="B394" s="221"/>
      <c r="C394" s="221"/>
      <c r="D394" s="221"/>
      <c r="E394" s="221"/>
      <c r="G394" s="221"/>
      <c r="I394" s="221"/>
      <c r="J394" s="221"/>
      <c r="K394" s="221"/>
      <c r="L394" s="221"/>
      <c r="M394" s="221"/>
      <c r="N394" s="221"/>
      <c r="O394" s="221"/>
    </row>
    <row r="395" spans="2:15" x14ac:dyDescent="0.5">
      <c r="B395" s="221"/>
      <c r="C395" s="221"/>
      <c r="D395" s="221"/>
      <c r="E395" s="221"/>
      <c r="G395" s="221"/>
      <c r="I395" s="221"/>
      <c r="J395" s="221"/>
      <c r="K395" s="221"/>
      <c r="L395" s="221"/>
      <c r="M395" s="221"/>
      <c r="N395" s="221"/>
      <c r="O395" s="221"/>
    </row>
    <row r="396" spans="2:15" x14ac:dyDescent="0.5">
      <c r="B396" s="221"/>
      <c r="C396" s="221"/>
      <c r="D396" s="221"/>
      <c r="E396" s="221"/>
      <c r="G396" s="221"/>
      <c r="I396" s="221"/>
      <c r="J396" s="221"/>
      <c r="K396" s="221"/>
      <c r="L396" s="221"/>
      <c r="M396" s="221"/>
      <c r="N396" s="221"/>
      <c r="O396" s="221"/>
    </row>
    <row r="397" spans="2:15" x14ac:dyDescent="0.5">
      <c r="B397" s="221"/>
      <c r="C397" s="221"/>
      <c r="D397" s="221"/>
      <c r="E397" s="221"/>
      <c r="G397" s="221"/>
      <c r="I397" s="221"/>
      <c r="J397" s="221"/>
      <c r="K397" s="221"/>
      <c r="L397" s="221"/>
      <c r="M397" s="221"/>
      <c r="N397" s="221"/>
      <c r="O397" s="221"/>
    </row>
    <row r="398" spans="2:15" x14ac:dyDescent="0.5">
      <c r="B398" s="221"/>
      <c r="C398" s="221"/>
      <c r="D398" s="221"/>
      <c r="E398" s="221"/>
      <c r="G398" s="221"/>
      <c r="I398" s="221"/>
      <c r="J398" s="221"/>
      <c r="K398" s="221"/>
      <c r="L398" s="221"/>
      <c r="M398" s="221"/>
      <c r="N398" s="221"/>
      <c r="O398" s="221"/>
    </row>
    <row r="399" spans="2:15" x14ac:dyDescent="0.5">
      <c r="B399" s="221"/>
      <c r="C399" s="221"/>
      <c r="D399" s="221"/>
      <c r="E399" s="221"/>
      <c r="G399" s="221"/>
      <c r="I399" s="221"/>
      <c r="J399" s="221"/>
      <c r="K399" s="221"/>
      <c r="L399" s="221"/>
      <c r="M399" s="221"/>
      <c r="N399" s="221"/>
      <c r="O399" s="221"/>
    </row>
    <row r="400" spans="2:15" x14ac:dyDescent="0.5">
      <c r="B400" s="221"/>
      <c r="C400" s="221"/>
      <c r="D400" s="221"/>
      <c r="E400" s="221"/>
      <c r="G400" s="221"/>
      <c r="I400" s="221"/>
      <c r="J400" s="221"/>
      <c r="K400" s="221"/>
      <c r="L400" s="221"/>
      <c r="M400" s="221"/>
      <c r="N400" s="221"/>
      <c r="O400" s="221"/>
    </row>
    <row r="401" spans="2:15" x14ac:dyDescent="0.5">
      <c r="B401" s="221"/>
      <c r="C401" s="221"/>
      <c r="D401" s="221"/>
      <c r="E401" s="221"/>
      <c r="G401" s="221"/>
      <c r="I401" s="221"/>
      <c r="J401" s="221"/>
      <c r="K401" s="221"/>
      <c r="L401" s="221"/>
      <c r="M401" s="221"/>
      <c r="N401" s="221"/>
      <c r="O401" s="221"/>
    </row>
    <row r="402" spans="2:15" x14ac:dyDescent="0.5">
      <c r="B402" s="221"/>
      <c r="C402" s="221"/>
      <c r="D402" s="221"/>
      <c r="E402" s="221"/>
      <c r="G402" s="221"/>
      <c r="I402" s="221"/>
      <c r="J402" s="221"/>
      <c r="K402" s="221"/>
      <c r="L402" s="221"/>
      <c r="M402" s="221"/>
      <c r="N402" s="221"/>
      <c r="O402" s="221"/>
    </row>
    <row r="403" spans="2:15" x14ac:dyDescent="0.5">
      <c r="B403" s="221"/>
      <c r="C403" s="221"/>
      <c r="D403" s="221"/>
      <c r="E403" s="221"/>
      <c r="G403" s="221"/>
      <c r="I403" s="221"/>
      <c r="J403" s="221"/>
      <c r="K403" s="221"/>
      <c r="L403" s="221"/>
      <c r="M403" s="221"/>
      <c r="N403" s="221"/>
      <c r="O403" s="221"/>
    </row>
    <row r="404" spans="2:15" x14ac:dyDescent="0.5">
      <c r="B404" s="221"/>
      <c r="C404" s="221"/>
      <c r="D404" s="221"/>
      <c r="E404" s="221"/>
      <c r="G404" s="221"/>
      <c r="I404" s="221"/>
      <c r="J404" s="221"/>
      <c r="K404" s="221"/>
      <c r="L404" s="221"/>
      <c r="M404" s="221"/>
      <c r="N404" s="221"/>
      <c r="O404" s="221"/>
    </row>
    <row r="405" spans="2:15" x14ac:dyDescent="0.5">
      <c r="B405" s="221"/>
      <c r="C405" s="221"/>
      <c r="D405" s="221"/>
      <c r="E405" s="221"/>
      <c r="G405" s="221"/>
      <c r="I405" s="221"/>
      <c r="J405" s="221"/>
      <c r="K405" s="221"/>
      <c r="L405" s="221"/>
      <c r="M405" s="221"/>
      <c r="N405" s="221"/>
      <c r="O405" s="221"/>
    </row>
    <row r="406" spans="2:15" x14ac:dyDescent="0.5">
      <c r="B406" s="221"/>
      <c r="C406" s="221"/>
      <c r="D406" s="221"/>
      <c r="E406" s="221"/>
      <c r="G406" s="221"/>
      <c r="I406" s="221"/>
      <c r="J406" s="221"/>
      <c r="K406" s="221"/>
      <c r="L406" s="221"/>
      <c r="M406" s="221"/>
      <c r="N406" s="221"/>
      <c r="O406" s="221"/>
    </row>
    <row r="407" spans="2:15" x14ac:dyDescent="0.5">
      <c r="B407" s="221"/>
      <c r="C407" s="221"/>
      <c r="D407" s="221"/>
      <c r="E407" s="221"/>
      <c r="G407" s="221"/>
      <c r="I407" s="221"/>
      <c r="J407" s="221"/>
      <c r="K407" s="221"/>
      <c r="L407" s="221"/>
      <c r="M407" s="221"/>
      <c r="N407" s="221"/>
      <c r="O407" s="221"/>
    </row>
    <row r="408" spans="2:15" x14ac:dyDescent="0.5">
      <c r="B408" s="221"/>
      <c r="C408" s="221"/>
      <c r="D408" s="221"/>
      <c r="E408" s="221"/>
      <c r="G408" s="221"/>
      <c r="I408" s="221"/>
      <c r="J408" s="221"/>
      <c r="K408" s="221"/>
      <c r="L408" s="221"/>
      <c r="M408" s="221"/>
      <c r="N408" s="221"/>
      <c r="O408" s="221"/>
    </row>
    <row r="409" spans="2:15" x14ac:dyDescent="0.5">
      <c r="B409" s="221"/>
      <c r="C409" s="221"/>
      <c r="D409" s="221"/>
      <c r="E409" s="221"/>
      <c r="G409" s="221"/>
      <c r="I409" s="221"/>
      <c r="J409" s="221"/>
      <c r="K409" s="221"/>
      <c r="L409" s="221"/>
      <c r="M409" s="221"/>
      <c r="N409" s="221"/>
      <c r="O409" s="221"/>
    </row>
    <row r="410" spans="2:15" x14ac:dyDescent="0.5">
      <c r="B410" s="221"/>
      <c r="C410" s="221"/>
      <c r="D410" s="221"/>
      <c r="E410" s="221"/>
      <c r="G410" s="221"/>
      <c r="I410" s="221"/>
      <c r="J410" s="221"/>
      <c r="K410" s="221"/>
      <c r="L410" s="221"/>
      <c r="M410" s="221"/>
      <c r="N410" s="221"/>
      <c r="O410" s="221"/>
    </row>
    <row r="411" spans="2:15" x14ac:dyDescent="0.5">
      <c r="B411" s="221"/>
      <c r="C411" s="221"/>
      <c r="D411" s="221"/>
      <c r="E411" s="221"/>
      <c r="G411" s="221"/>
      <c r="I411" s="221"/>
      <c r="J411" s="221"/>
      <c r="K411" s="221"/>
      <c r="L411" s="221"/>
      <c r="M411" s="221"/>
      <c r="N411" s="221"/>
      <c r="O411" s="221"/>
    </row>
    <row r="412" spans="2:15" x14ac:dyDescent="0.5">
      <c r="B412" s="221"/>
      <c r="C412" s="221"/>
      <c r="D412" s="221"/>
      <c r="E412" s="221"/>
      <c r="G412" s="221"/>
      <c r="I412" s="221"/>
      <c r="J412" s="221"/>
      <c r="K412" s="221"/>
      <c r="L412" s="221"/>
      <c r="M412" s="221"/>
      <c r="N412" s="221"/>
      <c r="O412" s="221"/>
    </row>
    <row r="413" spans="2:15" x14ac:dyDescent="0.5">
      <c r="B413" s="221"/>
      <c r="C413" s="221"/>
      <c r="D413" s="221"/>
      <c r="E413" s="221"/>
      <c r="G413" s="221"/>
      <c r="I413" s="221"/>
      <c r="J413" s="221"/>
      <c r="K413" s="221"/>
      <c r="L413" s="221"/>
      <c r="M413" s="221"/>
      <c r="N413" s="221"/>
      <c r="O413" s="221"/>
    </row>
    <row r="414" spans="2:15" x14ac:dyDescent="0.5">
      <c r="B414" s="221"/>
      <c r="C414" s="221"/>
      <c r="D414" s="221"/>
      <c r="E414" s="221"/>
      <c r="G414" s="221"/>
      <c r="I414" s="221"/>
      <c r="J414" s="221"/>
      <c r="K414" s="221"/>
      <c r="L414" s="221"/>
      <c r="M414" s="221"/>
      <c r="N414" s="221"/>
      <c r="O414" s="221"/>
    </row>
    <row r="415" spans="2:15" x14ac:dyDescent="0.5">
      <c r="B415" s="221"/>
      <c r="C415" s="221"/>
      <c r="D415" s="221"/>
      <c r="E415" s="221"/>
      <c r="G415" s="221"/>
      <c r="I415" s="221"/>
      <c r="J415" s="221"/>
      <c r="K415" s="221"/>
      <c r="L415" s="221"/>
      <c r="M415" s="221"/>
      <c r="N415" s="221"/>
      <c r="O415" s="221"/>
    </row>
    <row r="416" spans="2:15" x14ac:dyDescent="0.5">
      <c r="B416" s="221"/>
      <c r="C416" s="221"/>
      <c r="D416" s="221"/>
      <c r="E416" s="221"/>
      <c r="G416" s="221"/>
      <c r="I416" s="221"/>
      <c r="J416" s="221"/>
      <c r="K416" s="221"/>
      <c r="L416" s="221"/>
      <c r="M416" s="221"/>
      <c r="N416" s="221"/>
      <c r="O416" s="221"/>
    </row>
    <row r="417" spans="2:15" x14ac:dyDescent="0.5">
      <c r="B417" s="221"/>
      <c r="C417" s="221"/>
      <c r="D417" s="221"/>
      <c r="E417" s="221"/>
      <c r="G417" s="221"/>
      <c r="I417" s="221"/>
      <c r="J417" s="221"/>
      <c r="K417" s="221"/>
      <c r="L417" s="221"/>
      <c r="M417" s="221"/>
      <c r="N417" s="221"/>
      <c r="O417" s="221"/>
    </row>
    <row r="418" spans="2:15" x14ac:dyDescent="0.5">
      <c r="B418" s="221"/>
      <c r="C418" s="221"/>
      <c r="D418" s="221"/>
      <c r="E418" s="221"/>
      <c r="G418" s="221"/>
      <c r="I418" s="221"/>
      <c r="J418" s="221"/>
      <c r="K418" s="221"/>
      <c r="L418" s="221"/>
      <c r="M418" s="221"/>
      <c r="N418" s="221"/>
      <c r="O418" s="221"/>
    </row>
    <row r="419" spans="2:15" x14ac:dyDescent="0.5">
      <c r="B419" s="221"/>
      <c r="C419" s="221"/>
      <c r="D419" s="221"/>
      <c r="E419" s="221"/>
      <c r="G419" s="221"/>
      <c r="I419" s="221"/>
      <c r="J419" s="221"/>
      <c r="K419" s="221"/>
      <c r="L419" s="221"/>
      <c r="M419" s="221"/>
      <c r="N419" s="221"/>
      <c r="O419" s="221"/>
    </row>
    <row r="420" spans="2:15" x14ac:dyDescent="0.5">
      <c r="B420" s="221"/>
      <c r="C420" s="221"/>
      <c r="D420" s="221"/>
      <c r="E420" s="221"/>
      <c r="G420" s="221"/>
      <c r="I420" s="221"/>
      <c r="J420" s="221"/>
      <c r="K420" s="221"/>
      <c r="L420" s="221"/>
      <c r="M420" s="221"/>
      <c r="N420" s="221"/>
      <c r="O420" s="221"/>
    </row>
    <row r="421" spans="2:15" x14ac:dyDescent="0.5">
      <c r="B421" s="221"/>
      <c r="C421" s="221"/>
      <c r="D421" s="221"/>
      <c r="E421" s="221"/>
      <c r="G421" s="221"/>
      <c r="I421" s="221"/>
      <c r="J421" s="221"/>
      <c r="K421" s="221"/>
      <c r="L421" s="221"/>
      <c r="M421" s="221"/>
      <c r="N421" s="221"/>
      <c r="O421" s="221"/>
    </row>
    <row r="422" spans="2:15" x14ac:dyDescent="0.5">
      <c r="B422" s="221"/>
      <c r="C422" s="221"/>
      <c r="D422" s="221"/>
      <c r="E422" s="221"/>
      <c r="G422" s="221"/>
      <c r="I422" s="221"/>
      <c r="J422" s="221"/>
      <c r="K422" s="221"/>
      <c r="L422" s="221"/>
      <c r="M422" s="221"/>
      <c r="N422" s="221"/>
      <c r="O422" s="221"/>
    </row>
    <row r="423" spans="2:15" x14ac:dyDescent="0.5">
      <c r="B423" s="221"/>
      <c r="C423" s="221"/>
      <c r="D423" s="221"/>
      <c r="E423" s="221"/>
      <c r="G423" s="221"/>
      <c r="I423" s="221"/>
      <c r="J423" s="221"/>
      <c r="K423" s="221"/>
      <c r="L423" s="221"/>
      <c r="M423" s="221"/>
      <c r="N423" s="221"/>
      <c r="O423" s="221"/>
    </row>
    <row r="424" spans="2:15" x14ac:dyDescent="0.5">
      <c r="B424" s="221"/>
      <c r="C424" s="221"/>
      <c r="D424" s="221"/>
      <c r="E424" s="221"/>
      <c r="G424" s="221"/>
      <c r="I424" s="221"/>
      <c r="J424" s="221"/>
      <c r="K424" s="221"/>
      <c r="L424" s="221"/>
      <c r="M424" s="221"/>
      <c r="N424" s="221"/>
      <c r="O424" s="221"/>
    </row>
    <row r="425" spans="2:15" x14ac:dyDescent="0.5">
      <c r="B425" s="221"/>
      <c r="C425" s="221"/>
      <c r="D425" s="221"/>
      <c r="E425" s="221"/>
      <c r="G425" s="221"/>
      <c r="I425" s="221"/>
      <c r="J425" s="221"/>
      <c r="K425" s="221"/>
      <c r="L425" s="221"/>
      <c r="M425" s="221"/>
      <c r="N425" s="221"/>
      <c r="O425" s="221"/>
    </row>
    <row r="426" spans="2:15" x14ac:dyDescent="0.5">
      <c r="B426" s="221"/>
      <c r="C426" s="221"/>
      <c r="D426" s="221"/>
      <c r="E426" s="221"/>
      <c r="G426" s="221"/>
      <c r="I426" s="221"/>
      <c r="J426" s="221"/>
      <c r="K426" s="221"/>
      <c r="L426" s="221"/>
      <c r="M426" s="221"/>
      <c r="N426" s="221"/>
      <c r="O426" s="221"/>
    </row>
    <row r="427" spans="2:15" x14ac:dyDescent="0.5">
      <c r="B427" s="221"/>
      <c r="C427" s="221"/>
      <c r="D427" s="221"/>
      <c r="E427" s="221"/>
      <c r="G427" s="221"/>
      <c r="I427" s="221"/>
      <c r="J427" s="221"/>
      <c r="K427" s="221"/>
      <c r="L427" s="221"/>
      <c r="M427" s="221"/>
      <c r="N427" s="221"/>
      <c r="O427" s="221"/>
    </row>
    <row r="428" spans="2:15" x14ac:dyDescent="0.5">
      <c r="B428" s="221"/>
      <c r="C428" s="221"/>
      <c r="D428" s="221"/>
      <c r="E428" s="221"/>
      <c r="G428" s="221"/>
      <c r="I428" s="221"/>
      <c r="J428" s="221"/>
      <c r="K428" s="221"/>
      <c r="L428" s="221"/>
      <c r="M428" s="221"/>
      <c r="N428" s="221"/>
      <c r="O428" s="221"/>
    </row>
    <row r="429" spans="2:15" x14ac:dyDescent="0.5">
      <c r="B429" s="221"/>
      <c r="C429" s="221"/>
      <c r="D429" s="221"/>
      <c r="E429" s="221"/>
      <c r="G429" s="221"/>
      <c r="I429" s="221"/>
      <c r="J429" s="221"/>
      <c r="K429" s="221"/>
      <c r="L429" s="221"/>
      <c r="M429" s="221"/>
      <c r="N429" s="221"/>
      <c r="O429" s="221"/>
    </row>
    <row r="430" spans="2:15" x14ac:dyDescent="0.5">
      <c r="B430" s="221"/>
      <c r="C430" s="221"/>
      <c r="D430" s="221"/>
      <c r="E430" s="221"/>
      <c r="G430" s="221"/>
      <c r="I430" s="221"/>
      <c r="J430" s="221"/>
      <c r="K430" s="221"/>
      <c r="L430" s="221"/>
      <c r="M430" s="221"/>
      <c r="N430" s="221"/>
      <c r="O430" s="221"/>
    </row>
    <row r="431" spans="2:15" x14ac:dyDescent="0.5">
      <c r="B431" s="221"/>
      <c r="C431" s="221"/>
      <c r="D431" s="221"/>
      <c r="E431" s="221"/>
      <c r="G431" s="221"/>
      <c r="I431" s="221"/>
      <c r="J431" s="221"/>
      <c r="K431" s="221"/>
      <c r="L431" s="221"/>
      <c r="M431" s="221"/>
      <c r="N431" s="221"/>
      <c r="O431" s="221"/>
    </row>
    <row r="432" spans="2:15" x14ac:dyDescent="0.5">
      <c r="B432" s="221"/>
      <c r="C432" s="221"/>
      <c r="D432" s="221"/>
      <c r="E432" s="221"/>
      <c r="G432" s="221"/>
      <c r="I432" s="221"/>
      <c r="J432" s="221"/>
      <c r="K432" s="221"/>
      <c r="L432" s="221"/>
      <c r="M432" s="221"/>
      <c r="N432" s="221"/>
      <c r="O432" s="221"/>
    </row>
    <row r="433" spans="2:15" x14ac:dyDescent="0.5">
      <c r="B433" s="221"/>
      <c r="C433" s="221"/>
      <c r="D433" s="221"/>
      <c r="E433" s="221"/>
      <c r="G433" s="221"/>
      <c r="I433" s="221"/>
      <c r="J433" s="221"/>
      <c r="K433" s="221"/>
      <c r="L433" s="221"/>
      <c r="M433" s="221"/>
      <c r="N433" s="221"/>
      <c r="O433" s="221"/>
    </row>
    <row r="434" spans="2:15" x14ac:dyDescent="0.5">
      <c r="B434" s="221"/>
      <c r="C434" s="221"/>
      <c r="D434" s="221"/>
      <c r="E434" s="221"/>
      <c r="G434" s="221"/>
      <c r="I434" s="221"/>
      <c r="J434" s="221"/>
      <c r="K434" s="221"/>
      <c r="L434" s="221"/>
      <c r="M434" s="221"/>
      <c r="N434" s="221"/>
      <c r="O434" s="221"/>
    </row>
    <row r="435" spans="2:15" x14ac:dyDescent="0.5">
      <c r="B435" s="221"/>
      <c r="C435" s="221"/>
      <c r="D435" s="221"/>
      <c r="E435" s="221"/>
      <c r="G435" s="221"/>
      <c r="I435" s="221"/>
      <c r="J435" s="221"/>
      <c r="K435" s="221"/>
      <c r="L435" s="221"/>
      <c r="M435" s="221"/>
      <c r="N435" s="221"/>
      <c r="O435" s="221"/>
    </row>
    <row r="436" spans="2:15" x14ac:dyDescent="0.5">
      <c r="B436" s="221"/>
      <c r="C436" s="221"/>
      <c r="D436" s="221"/>
      <c r="E436" s="221"/>
      <c r="G436" s="221"/>
      <c r="I436" s="221"/>
      <c r="J436" s="221"/>
      <c r="K436" s="221"/>
      <c r="L436" s="221"/>
      <c r="M436" s="221"/>
      <c r="N436" s="221"/>
      <c r="O436" s="221"/>
    </row>
    <row r="437" spans="2:15" x14ac:dyDescent="0.5">
      <c r="B437" s="221"/>
      <c r="C437" s="221"/>
      <c r="D437" s="221"/>
      <c r="E437" s="221"/>
      <c r="G437" s="221"/>
      <c r="I437" s="221"/>
      <c r="J437" s="221"/>
      <c r="K437" s="221"/>
      <c r="L437" s="221"/>
      <c r="M437" s="221"/>
      <c r="N437" s="221"/>
      <c r="O437" s="221"/>
    </row>
    <row r="438" spans="2:15" x14ac:dyDescent="0.5">
      <c r="B438" s="221"/>
      <c r="C438" s="221"/>
      <c r="D438" s="221"/>
      <c r="E438" s="221"/>
      <c r="G438" s="221"/>
      <c r="I438" s="221"/>
      <c r="J438" s="221"/>
      <c r="K438" s="221"/>
      <c r="L438" s="221"/>
      <c r="M438" s="221"/>
      <c r="N438" s="221"/>
      <c r="O438" s="221"/>
    </row>
    <row r="439" spans="2:15" x14ac:dyDescent="0.5">
      <c r="B439" s="221"/>
      <c r="C439" s="221"/>
      <c r="D439" s="221"/>
      <c r="E439" s="221"/>
      <c r="G439" s="221"/>
      <c r="I439" s="221"/>
      <c r="J439" s="221"/>
      <c r="K439" s="221"/>
      <c r="L439" s="221"/>
      <c r="M439" s="221"/>
      <c r="N439" s="221"/>
      <c r="O439" s="221"/>
    </row>
    <row r="440" spans="2:15" x14ac:dyDescent="0.5">
      <c r="B440" s="221"/>
      <c r="C440" s="221"/>
      <c r="D440" s="221"/>
      <c r="E440" s="221"/>
      <c r="G440" s="221"/>
      <c r="I440" s="221"/>
      <c r="J440" s="221"/>
      <c r="K440" s="221"/>
      <c r="L440" s="221"/>
      <c r="M440" s="221"/>
      <c r="N440" s="221"/>
      <c r="O440" s="221"/>
    </row>
    <row r="441" spans="2:15" x14ac:dyDescent="0.5">
      <c r="B441" s="221"/>
      <c r="C441" s="221"/>
      <c r="D441" s="221"/>
      <c r="E441" s="221"/>
      <c r="G441" s="221"/>
      <c r="I441" s="221"/>
      <c r="J441" s="221"/>
      <c r="K441" s="221"/>
      <c r="L441" s="221"/>
      <c r="M441" s="221"/>
      <c r="N441" s="221"/>
      <c r="O441" s="221"/>
    </row>
    <row r="442" spans="2:15" x14ac:dyDescent="0.5">
      <c r="B442" s="221"/>
      <c r="C442" s="221"/>
      <c r="D442" s="221"/>
      <c r="E442" s="221"/>
      <c r="G442" s="221"/>
      <c r="I442" s="221"/>
      <c r="J442" s="221"/>
      <c r="K442" s="221"/>
      <c r="L442" s="221"/>
      <c r="M442" s="221"/>
      <c r="N442" s="221"/>
      <c r="O442" s="221"/>
    </row>
    <row r="443" spans="2:15" x14ac:dyDescent="0.5">
      <c r="B443" s="221"/>
      <c r="C443" s="221"/>
      <c r="D443" s="221"/>
      <c r="E443" s="221"/>
      <c r="G443" s="221"/>
      <c r="I443" s="221"/>
      <c r="J443" s="221"/>
      <c r="K443" s="221"/>
      <c r="L443" s="221"/>
      <c r="M443" s="221"/>
      <c r="N443" s="221"/>
      <c r="O443" s="221"/>
    </row>
    <row r="444" spans="2:15" x14ac:dyDescent="0.5">
      <c r="B444" s="221"/>
      <c r="C444" s="221"/>
      <c r="D444" s="221"/>
      <c r="E444" s="221"/>
      <c r="G444" s="221"/>
      <c r="I444" s="221"/>
      <c r="J444" s="221"/>
      <c r="K444" s="221"/>
      <c r="L444" s="221"/>
      <c r="M444" s="221"/>
      <c r="N444" s="221"/>
      <c r="O444" s="221"/>
    </row>
    <row r="445" spans="2:15" x14ac:dyDescent="0.5">
      <c r="B445" s="221"/>
      <c r="C445" s="221"/>
      <c r="D445" s="221"/>
      <c r="E445" s="221"/>
      <c r="G445" s="221"/>
      <c r="I445" s="221"/>
      <c r="J445" s="221"/>
      <c r="K445" s="221"/>
      <c r="L445" s="221"/>
      <c r="M445" s="221"/>
      <c r="N445" s="221"/>
      <c r="O445" s="221"/>
    </row>
    <row r="446" spans="2:15" x14ac:dyDescent="0.5">
      <c r="B446" s="221"/>
      <c r="C446" s="221"/>
      <c r="D446" s="221"/>
      <c r="E446" s="221"/>
      <c r="G446" s="221"/>
      <c r="I446" s="221"/>
      <c r="J446" s="221"/>
      <c r="K446" s="221"/>
      <c r="L446" s="221"/>
      <c r="M446" s="221"/>
      <c r="N446" s="221"/>
      <c r="O446" s="221"/>
    </row>
    <row r="447" spans="2:15" x14ac:dyDescent="0.5">
      <c r="B447" s="221"/>
      <c r="C447" s="221"/>
      <c r="D447" s="221"/>
      <c r="E447" s="221"/>
      <c r="G447" s="221"/>
      <c r="I447" s="221"/>
      <c r="J447" s="221"/>
      <c r="K447" s="221"/>
      <c r="L447" s="221"/>
      <c r="M447" s="221"/>
      <c r="N447" s="221"/>
      <c r="O447" s="221"/>
    </row>
    <row r="448" spans="2:15" x14ac:dyDescent="0.5">
      <c r="B448" s="221"/>
      <c r="C448" s="221"/>
      <c r="D448" s="221"/>
      <c r="E448" s="221"/>
      <c r="G448" s="221"/>
      <c r="I448" s="221"/>
      <c r="J448" s="221"/>
      <c r="K448" s="221"/>
      <c r="L448" s="221"/>
      <c r="M448" s="221"/>
      <c r="N448" s="221"/>
      <c r="O448" s="221"/>
    </row>
    <row r="449" spans="2:15" x14ac:dyDescent="0.5">
      <c r="B449" s="221"/>
      <c r="C449" s="221"/>
      <c r="D449" s="221"/>
      <c r="E449" s="221"/>
      <c r="G449" s="221"/>
      <c r="I449" s="221"/>
      <c r="J449" s="221"/>
      <c r="K449" s="221"/>
      <c r="L449" s="221"/>
      <c r="M449" s="221"/>
      <c r="N449" s="221"/>
      <c r="O449" s="221"/>
    </row>
    <row r="450" spans="2:15" x14ac:dyDescent="0.5">
      <c r="B450" s="221"/>
      <c r="C450" s="221"/>
      <c r="D450" s="221"/>
      <c r="E450" s="221"/>
      <c r="G450" s="221"/>
      <c r="I450" s="221"/>
      <c r="J450" s="221"/>
      <c r="K450" s="221"/>
      <c r="L450" s="221"/>
      <c r="M450" s="221"/>
      <c r="N450" s="221"/>
      <c r="O450" s="221"/>
    </row>
    <row r="451" spans="2:15" x14ac:dyDescent="0.5">
      <c r="B451" s="221"/>
      <c r="C451" s="221"/>
      <c r="D451" s="221"/>
      <c r="E451" s="221"/>
      <c r="G451" s="221"/>
      <c r="I451" s="221"/>
      <c r="J451" s="221"/>
      <c r="K451" s="221"/>
      <c r="L451" s="221"/>
      <c r="M451" s="221"/>
      <c r="N451" s="221"/>
      <c r="O451" s="221"/>
    </row>
    <row r="452" spans="2:15" x14ac:dyDescent="0.5">
      <c r="B452" s="221"/>
      <c r="C452" s="221"/>
      <c r="D452" s="221"/>
      <c r="E452" s="221"/>
      <c r="G452" s="221"/>
      <c r="I452" s="221"/>
      <c r="J452" s="221"/>
      <c r="K452" s="221"/>
      <c r="L452" s="221"/>
      <c r="M452" s="221"/>
      <c r="N452" s="221"/>
      <c r="O452" s="221"/>
    </row>
    <row r="453" spans="2:15" x14ac:dyDescent="0.5">
      <c r="B453" s="221"/>
      <c r="C453" s="221"/>
      <c r="D453" s="221"/>
      <c r="E453" s="221"/>
      <c r="G453" s="221"/>
      <c r="I453" s="221"/>
      <c r="J453" s="221"/>
      <c r="K453" s="221"/>
      <c r="L453" s="221"/>
      <c r="M453" s="221"/>
      <c r="N453" s="221"/>
      <c r="O453" s="221"/>
    </row>
    <row r="454" spans="2:15" x14ac:dyDescent="0.5">
      <c r="B454" s="221"/>
      <c r="C454" s="221"/>
      <c r="D454" s="221"/>
      <c r="E454" s="221"/>
      <c r="G454" s="221"/>
      <c r="I454" s="221"/>
      <c r="J454" s="221"/>
      <c r="K454" s="221"/>
      <c r="L454" s="221"/>
      <c r="M454" s="221"/>
      <c r="N454" s="221"/>
      <c r="O454" s="221"/>
    </row>
    <row r="455" spans="2:15" x14ac:dyDescent="0.5">
      <c r="B455" s="221"/>
      <c r="C455" s="221"/>
      <c r="D455" s="221"/>
      <c r="E455" s="221"/>
      <c r="G455" s="221"/>
      <c r="I455" s="221"/>
      <c r="J455" s="221"/>
      <c r="K455" s="221"/>
      <c r="L455" s="221"/>
      <c r="M455" s="221"/>
      <c r="N455" s="221"/>
      <c r="O455" s="221"/>
    </row>
    <row r="456" spans="2:15" x14ac:dyDescent="0.5">
      <c r="B456" s="221"/>
      <c r="C456" s="221"/>
      <c r="D456" s="221"/>
      <c r="E456" s="221"/>
      <c r="G456" s="221"/>
      <c r="I456" s="221"/>
      <c r="J456" s="221"/>
      <c r="K456" s="221"/>
      <c r="L456" s="221"/>
      <c r="M456" s="221"/>
      <c r="N456" s="221"/>
      <c r="O456" s="221"/>
    </row>
    <row r="457" spans="2:15" x14ac:dyDescent="0.5">
      <c r="B457" s="221"/>
      <c r="C457" s="221"/>
      <c r="D457" s="221"/>
      <c r="E457" s="221"/>
      <c r="G457" s="221"/>
      <c r="I457" s="221"/>
      <c r="J457" s="221"/>
      <c r="K457" s="221"/>
      <c r="L457" s="221"/>
      <c r="M457" s="221"/>
      <c r="N457" s="221"/>
      <c r="O457" s="221"/>
    </row>
    <row r="458" spans="2:15" x14ac:dyDescent="0.5">
      <c r="B458" s="221"/>
      <c r="C458" s="221"/>
      <c r="D458" s="221"/>
      <c r="E458" s="221"/>
      <c r="G458" s="221"/>
      <c r="I458" s="221"/>
      <c r="J458" s="221"/>
      <c r="K458" s="221"/>
      <c r="L458" s="221"/>
      <c r="M458" s="221"/>
      <c r="N458" s="221"/>
      <c r="O458" s="221"/>
    </row>
    <row r="459" spans="2:15" x14ac:dyDescent="0.5">
      <c r="B459" s="221"/>
      <c r="C459" s="221"/>
      <c r="D459" s="221"/>
      <c r="E459" s="221"/>
      <c r="G459" s="221"/>
      <c r="I459" s="221"/>
      <c r="J459" s="221"/>
      <c r="K459" s="221"/>
      <c r="L459" s="221"/>
      <c r="M459" s="221"/>
      <c r="N459" s="221"/>
      <c r="O459" s="221"/>
    </row>
    <row r="460" spans="2:15" x14ac:dyDescent="0.5">
      <c r="B460" s="221"/>
      <c r="C460" s="221"/>
      <c r="D460" s="221"/>
      <c r="E460" s="221"/>
      <c r="G460" s="221"/>
      <c r="I460" s="221"/>
      <c r="J460" s="221"/>
      <c r="K460" s="221"/>
      <c r="L460" s="221"/>
      <c r="M460" s="221"/>
      <c r="N460" s="221"/>
      <c r="O460" s="221"/>
    </row>
    <row r="461" spans="2:15" x14ac:dyDescent="0.5">
      <c r="B461" s="221"/>
      <c r="C461" s="221"/>
      <c r="D461" s="221"/>
      <c r="E461" s="221"/>
      <c r="G461" s="221"/>
      <c r="I461" s="221"/>
      <c r="J461" s="221"/>
      <c r="K461" s="221"/>
      <c r="L461" s="221"/>
      <c r="M461" s="221"/>
      <c r="N461" s="221"/>
      <c r="O461" s="221"/>
    </row>
    <row r="462" spans="2:15" x14ac:dyDescent="0.5">
      <c r="B462" s="221"/>
      <c r="C462" s="221"/>
      <c r="D462" s="221"/>
      <c r="E462" s="221"/>
      <c r="G462" s="221"/>
      <c r="I462" s="221"/>
      <c r="J462" s="221"/>
      <c r="K462" s="221"/>
      <c r="L462" s="221"/>
      <c r="M462" s="221"/>
      <c r="N462" s="221"/>
      <c r="O462" s="221"/>
    </row>
    <row r="463" spans="2:15" x14ac:dyDescent="0.5">
      <c r="B463" s="221"/>
      <c r="C463" s="221"/>
      <c r="D463" s="221"/>
      <c r="E463" s="221"/>
      <c r="G463" s="221"/>
      <c r="I463" s="221"/>
      <c r="J463" s="221"/>
      <c r="K463" s="221"/>
      <c r="L463" s="221"/>
      <c r="M463" s="221"/>
      <c r="N463" s="221"/>
      <c r="O463" s="221"/>
    </row>
    <row r="464" spans="2:15" x14ac:dyDescent="0.5">
      <c r="B464" s="221"/>
      <c r="C464" s="221"/>
      <c r="D464" s="221"/>
      <c r="E464" s="221"/>
      <c r="G464" s="221"/>
      <c r="I464" s="221"/>
      <c r="J464" s="221"/>
      <c r="K464" s="221"/>
      <c r="L464" s="221"/>
      <c r="M464" s="221"/>
      <c r="N464" s="221"/>
      <c r="O464" s="221"/>
    </row>
    <row r="465" spans="2:15" x14ac:dyDescent="0.5">
      <c r="B465" s="221"/>
      <c r="C465" s="221"/>
      <c r="D465" s="221"/>
      <c r="E465" s="221"/>
      <c r="G465" s="221"/>
      <c r="I465" s="221"/>
      <c r="J465" s="221"/>
      <c r="K465" s="221"/>
      <c r="L465" s="221"/>
      <c r="M465" s="221"/>
      <c r="N465" s="221"/>
      <c r="O465" s="221"/>
    </row>
    <row r="466" spans="2:15" x14ac:dyDescent="0.5">
      <c r="B466" s="221"/>
      <c r="C466" s="221"/>
      <c r="D466" s="221"/>
      <c r="E466" s="221"/>
      <c r="G466" s="221"/>
      <c r="I466" s="221"/>
      <c r="J466" s="221"/>
      <c r="K466" s="221"/>
      <c r="L466" s="221"/>
      <c r="M466" s="221"/>
      <c r="N466" s="221"/>
      <c r="O466" s="221"/>
    </row>
    <row r="467" spans="2:15" x14ac:dyDescent="0.5">
      <c r="B467" s="221"/>
      <c r="C467" s="221"/>
      <c r="D467" s="221"/>
      <c r="E467" s="221"/>
      <c r="G467" s="221"/>
      <c r="I467" s="221"/>
      <c r="J467" s="221"/>
      <c r="K467" s="221"/>
      <c r="L467" s="221"/>
      <c r="M467" s="221"/>
      <c r="N467" s="221"/>
      <c r="O467" s="221"/>
    </row>
    <row r="468" spans="2:15" x14ac:dyDescent="0.5">
      <c r="B468" s="221"/>
      <c r="C468" s="221"/>
      <c r="D468" s="221"/>
      <c r="E468" s="221"/>
      <c r="G468" s="221"/>
      <c r="I468" s="221"/>
      <c r="J468" s="221"/>
      <c r="K468" s="221"/>
      <c r="L468" s="221"/>
      <c r="M468" s="221"/>
      <c r="N468" s="221"/>
      <c r="O468" s="221"/>
    </row>
    <row r="469" spans="2:15" x14ac:dyDescent="0.5">
      <c r="B469" s="221"/>
      <c r="C469" s="221"/>
      <c r="D469" s="221"/>
      <c r="E469" s="221"/>
      <c r="G469" s="221"/>
      <c r="I469" s="221"/>
      <c r="J469" s="221"/>
      <c r="K469" s="221"/>
      <c r="L469" s="221"/>
      <c r="M469" s="221"/>
      <c r="N469" s="221"/>
      <c r="O469" s="221"/>
    </row>
    <row r="470" spans="2:15" x14ac:dyDescent="0.5">
      <c r="B470" s="221"/>
      <c r="C470" s="221"/>
      <c r="D470" s="221"/>
      <c r="E470" s="221"/>
      <c r="G470" s="221"/>
      <c r="I470" s="221"/>
      <c r="J470" s="221"/>
      <c r="K470" s="221"/>
      <c r="L470" s="221"/>
      <c r="M470" s="221"/>
      <c r="N470" s="221"/>
      <c r="O470" s="221"/>
    </row>
    <row r="471" spans="2:15" x14ac:dyDescent="0.5">
      <c r="B471" s="221"/>
      <c r="C471" s="221"/>
      <c r="D471" s="221"/>
      <c r="E471" s="221"/>
      <c r="G471" s="221"/>
      <c r="I471" s="221"/>
      <c r="J471" s="221"/>
      <c r="K471" s="221"/>
      <c r="L471" s="221"/>
      <c r="M471" s="221"/>
      <c r="N471" s="221"/>
      <c r="O471" s="221"/>
    </row>
    <row r="472" spans="2:15" x14ac:dyDescent="0.5">
      <c r="B472" s="221"/>
      <c r="C472" s="221"/>
      <c r="D472" s="221"/>
      <c r="E472" s="221"/>
      <c r="G472" s="221"/>
      <c r="I472" s="221"/>
      <c r="J472" s="221"/>
      <c r="K472" s="221"/>
      <c r="L472" s="221"/>
      <c r="M472" s="221"/>
      <c r="N472" s="221"/>
      <c r="O472" s="221"/>
    </row>
    <row r="473" spans="2:15" x14ac:dyDescent="0.5">
      <c r="B473" s="221"/>
      <c r="C473" s="221"/>
      <c r="D473" s="221"/>
      <c r="E473" s="221"/>
      <c r="G473" s="221"/>
      <c r="I473" s="221"/>
      <c r="J473" s="221"/>
      <c r="K473" s="221"/>
      <c r="L473" s="221"/>
      <c r="M473" s="221"/>
      <c r="N473" s="221"/>
      <c r="O473" s="221"/>
    </row>
    <row r="474" spans="2:15" x14ac:dyDescent="0.5">
      <c r="B474" s="221"/>
      <c r="C474" s="221"/>
      <c r="D474" s="221"/>
      <c r="E474" s="221"/>
      <c r="G474" s="221"/>
      <c r="I474" s="221"/>
      <c r="J474" s="221"/>
      <c r="K474" s="221"/>
      <c r="L474" s="221"/>
      <c r="M474" s="221"/>
      <c r="N474" s="221"/>
      <c r="O474" s="221"/>
    </row>
    <row r="475" spans="2:15" x14ac:dyDescent="0.5">
      <c r="B475" s="221"/>
      <c r="C475" s="221"/>
      <c r="D475" s="221"/>
      <c r="E475" s="221"/>
      <c r="G475" s="221"/>
      <c r="I475" s="221"/>
      <c r="J475" s="221"/>
      <c r="K475" s="221"/>
      <c r="L475" s="221"/>
      <c r="M475" s="221"/>
      <c r="N475" s="221"/>
      <c r="O475" s="221"/>
    </row>
    <row r="476" spans="2:15" x14ac:dyDescent="0.5">
      <c r="B476" s="221"/>
      <c r="C476" s="221"/>
      <c r="D476" s="221"/>
      <c r="E476" s="221"/>
      <c r="G476" s="221"/>
      <c r="I476" s="221"/>
      <c r="J476" s="221"/>
      <c r="K476" s="221"/>
      <c r="L476" s="221"/>
      <c r="M476" s="221"/>
      <c r="N476" s="221"/>
      <c r="O476" s="221"/>
    </row>
    <row r="477" spans="2:15" x14ac:dyDescent="0.5">
      <c r="B477" s="221"/>
      <c r="C477" s="221"/>
      <c r="D477" s="221"/>
      <c r="E477" s="221"/>
      <c r="G477" s="221"/>
      <c r="I477" s="221"/>
      <c r="J477" s="221"/>
      <c r="K477" s="221"/>
      <c r="L477" s="221"/>
      <c r="M477" s="221"/>
      <c r="N477" s="221"/>
      <c r="O477" s="221"/>
    </row>
    <row r="478" spans="2:15" x14ac:dyDescent="0.5">
      <c r="B478" s="221"/>
      <c r="C478" s="221"/>
      <c r="D478" s="221"/>
      <c r="E478" s="221"/>
      <c r="G478" s="221"/>
      <c r="I478" s="221"/>
      <c r="J478" s="221"/>
      <c r="K478" s="221"/>
      <c r="L478" s="221"/>
      <c r="M478" s="221"/>
      <c r="N478" s="221"/>
      <c r="O478" s="221"/>
    </row>
    <row r="479" spans="2:15" x14ac:dyDescent="0.5">
      <c r="B479" s="221"/>
      <c r="C479" s="221"/>
      <c r="D479" s="221"/>
      <c r="E479" s="221"/>
      <c r="G479" s="221"/>
      <c r="I479" s="221"/>
      <c r="J479" s="221"/>
      <c r="K479" s="221"/>
      <c r="L479" s="221"/>
      <c r="M479" s="221"/>
      <c r="N479" s="221"/>
      <c r="O479" s="221"/>
    </row>
    <row r="480" spans="2:15" x14ac:dyDescent="0.5">
      <c r="B480" s="221"/>
      <c r="C480" s="221"/>
      <c r="D480" s="221"/>
      <c r="E480" s="221"/>
      <c r="G480" s="221"/>
      <c r="I480" s="221"/>
      <c r="J480" s="221"/>
      <c r="K480" s="221"/>
      <c r="L480" s="221"/>
      <c r="M480" s="221"/>
      <c r="N480" s="221"/>
      <c r="O480" s="221"/>
    </row>
    <row r="481" spans="2:15" x14ac:dyDescent="0.5">
      <c r="B481" s="221"/>
      <c r="C481" s="221"/>
      <c r="D481" s="221"/>
      <c r="E481" s="221"/>
      <c r="G481" s="221"/>
      <c r="I481" s="221"/>
      <c r="J481" s="221"/>
      <c r="K481" s="221"/>
      <c r="L481" s="221"/>
      <c r="M481" s="221"/>
      <c r="N481" s="221"/>
      <c r="O481" s="221"/>
    </row>
    <row r="482" spans="2:15" x14ac:dyDescent="0.5">
      <c r="B482" s="221"/>
      <c r="C482" s="221"/>
      <c r="D482" s="221"/>
      <c r="E482" s="221"/>
      <c r="G482" s="221"/>
      <c r="I482" s="221"/>
      <c r="J482" s="221"/>
      <c r="K482" s="221"/>
      <c r="L482" s="221"/>
      <c r="M482" s="221"/>
      <c r="N482" s="221"/>
      <c r="O482" s="221"/>
    </row>
    <row r="483" spans="2:15" x14ac:dyDescent="0.5">
      <c r="B483" s="221"/>
      <c r="C483" s="221"/>
      <c r="D483" s="221"/>
      <c r="E483" s="221"/>
      <c r="G483" s="221"/>
      <c r="I483" s="221"/>
      <c r="J483" s="221"/>
      <c r="K483" s="221"/>
      <c r="L483" s="221"/>
      <c r="M483" s="221"/>
      <c r="N483" s="221"/>
      <c r="O483" s="221"/>
    </row>
    <row r="484" spans="2:15" x14ac:dyDescent="0.5">
      <c r="B484" s="221"/>
      <c r="C484" s="221"/>
      <c r="D484" s="221"/>
      <c r="E484" s="221"/>
      <c r="G484" s="221"/>
      <c r="I484" s="221"/>
      <c r="J484" s="221"/>
      <c r="K484" s="221"/>
      <c r="L484" s="221"/>
      <c r="M484" s="221"/>
      <c r="N484" s="221"/>
      <c r="O484" s="221"/>
    </row>
    <row r="485" spans="2:15" x14ac:dyDescent="0.5">
      <c r="B485" s="221"/>
      <c r="C485" s="221"/>
      <c r="D485" s="221"/>
      <c r="E485" s="221"/>
      <c r="G485" s="221"/>
      <c r="I485" s="221"/>
      <c r="J485" s="221"/>
      <c r="K485" s="221"/>
      <c r="L485" s="221"/>
      <c r="M485" s="221"/>
      <c r="N485" s="221"/>
      <c r="O485" s="221"/>
    </row>
    <row r="486" spans="2:15" x14ac:dyDescent="0.5">
      <c r="B486" s="221"/>
      <c r="C486" s="221"/>
      <c r="D486" s="221"/>
      <c r="E486" s="221"/>
      <c r="G486" s="221"/>
      <c r="I486" s="221"/>
      <c r="J486" s="221"/>
      <c r="K486" s="221"/>
      <c r="L486" s="221"/>
      <c r="M486" s="221"/>
      <c r="N486" s="221"/>
      <c r="O486" s="221"/>
    </row>
    <row r="487" spans="2:15" x14ac:dyDescent="0.5">
      <c r="B487" s="221"/>
      <c r="C487" s="221"/>
      <c r="D487" s="221"/>
      <c r="E487" s="221"/>
      <c r="G487" s="221"/>
      <c r="I487" s="221"/>
      <c r="J487" s="221"/>
      <c r="K487" s="221"/>
      <c r="L487" s="221"/>
      <c r="M487" s="221"/>
      <c r="N487" s="221"/>
      <c r="O487" s="221"/>
    </row>
    <row r="488" spans="2:15" x14ac:dyDescent="0.5">
      <c r="B488" s="221"/>
      <c r="C488" s="221"/>
      <c r="D488" s="221"/>
      <c r="E488" s="221"/>
      <c r="G488" s="221"/>
      <c r="I488" s="221"/>
      <c r="J488" s="221"/>
      <c r="K488" s="221"/>
      <c r="L488" s="221"/>
      <c r="M488" s="221"/>
      <c r="N488" s="221"/>
      <c r="O488" s="221"/>
    </row>
    <row r="489" spans="2:15" x14ac:dyDescent="0.5">
      <c r="B489" s="221"/>
      <c r="C489" s="221"/>
      <c r="D489" s="221"/>
      <c r="E489" s="221"/>
      <c r="G489" s="221"/>
      <c r="I489" s="221"/>
      <c r="J489" s="221"/>
      <c r="K489" s="221"/>
      <c r="L489" s="221"/>
      <c r="M489" s="221"/>
      <c r="N489" s="221"/>
      <c r="O489" s="221"/>
    </row>
    <row r="490" spans="2:15" x14ac:dyDescent="0.5">
      <c r="B490" s="221"/>
      <c r="C490" s="221"/>
      <c r="D490" s="221"/>
      <c r="E490" s="221"/>
      <c r="G490" s="221"/>
      <c r="I490" s="221"/>
      <c r="J490" s="221"/>
      <c r="K490" s="221"/>
      <c r="L490" s="221"/>
      <c r="M490" s="221"/>
      <c r="N490" s="221"/>
      <c r="O490" s="221"/>
    </row>
    <row r="491" spans="2:15" x14ac:dyDescent="0.5">
      <c r="B491" s="221"/>
      <c r="C491" s="221"/>
      <c r="D491" s="221"/>
      <c r="E491" s="221"/>
      <c r="G491" s="221"/>
      <c r="I491" s="221"/>
      <c r="J491" s="221"/>
      <c r="K491" s="221"/>
      <c r="L491" s="221"/>
      <c r="M491" s="221"/>
      <c r="N491" s="221"/>
      <c r="O491" s="221"/>
    </row>
    <row r="492" spans="2:15" x14ac:dyDescent="0.5">
      <c r="B492" s="221"/>
      <c r="C492" s="221"/>
      <c r="D492" s="221"/>
      <c r="E492" s="221"/>
      <c r="G492" s="221"/>
      <c r="I492" s="221"/>
      <c r="J492" s="221"/>
      <c r="K492" s="221"/>
      <c r="L492" s="221"/>
      <c r="M492" s="221"/>
      <c r="N492" s="221"/>
      <c r="O492" s="221"/>
    </row>
    <row r="493" spans="2:15" x14ac:dyDescent="0.5">
      <c r="B493" s="221"/>
      <c r="C493" s="221"/>
      <c r="D493" s="221"/>
      <c r="E493" s="221"/>
      <c r="G493" s="221"/>
      <c r="I493" s="221"/>
      <c r="J493" s="221"/>
      <c r="K493" s="221"/>
      <c r="L493" s="221"/>
      <c r="M493" s="221"/>
      <c r="N493" s="221"/>
      <c r="O493" s="221"/>
    </row>
    <row r="494" spans="2:15" x14ac:dyDescent="0.5">
      <c r="B494" s="221"/>
      <c r="C494" s="221"/>
      <c r="D494" s="221"/>
      <c r="E494" s="221"/>
      <c r="G494" s="221"/>
      <c r="I494" s="221"/>
      <c r="J494" s="221"/>
      <c r="K494" s="221"/>
      <c r="L494" s="221"/>
      <c r="M494" s="221"/>
      <c r="N494" s="221"/>
      <c r="O494" s="221"/>
    </row>
    <row r="495" spans="2:15" x14ac:dyDescent="0.5">
      <c r="B495" s="221"/>
      <c r="C495" s="221"/>
      <c r="D495" s="221"/>
      <c r="E495" s="221"/>
      <c r="G495" s="221"/>
      <c r="I495" s="221"/>
      <c r="J495" s="221"/>
      <c r="K495" s="221"/>
      <c r="L495" s="221"/>
      <c r="M495" s="221"/>
      <c r="N495" s="221"/>
      <c r="O495" s="221"/>
    </row>
    <row r="496" spans="2:15" x14ac:dyDescent="0.5">
      <c r="B496" s="221"/>
      <c r="C496" s="221"/>
      <c r="D496" s="221"/>
      <c r="E496" s="221"/>
      <c r="G496" s="221"/>
      <c r="I496" s="221"/>
      <c r="J496" s="221"/>
      <c r="K496" s="221"/>
      <c r="L496" s="221"/>
      <c r="M496" s="221"/>
      <c r="N496" s="221"/>
      <c r="O496" s="221"/>
    </row>
    <row r="497" spans="2:15" x14ac:dyDescent="0.5">
      <c r="B497" s="221"/>
      <c r="C497" s="221"/>
      <c r="D497" s="221"/>
      <c r="E497" s="221"/>
      <c r="G497" s="221"/>
      <c r="I497" s="221"/>
      <c r="J497" s="221"/>
      <c r="K497" s="221"/>
      <c r="L497" s="221"/>
      <c r="M497" s="221"/>
      <c r="N497" s="221"/>
      <c r="O497" s="221"/>
    </row>
    <row r="498" spans="2:15" x14ac:dyDescent="0.5">
      <c r="B498" s="221"/>
      <c r="C498" s="221"/>
      <c r="D498" s="221"/>
      <c r="E498" s="221"/>
      <c r="G498" s="221"/>
      <c r="I498" s="221"/>
      <c r="J498" s="221"/>
      <c r="K498" s="221"/>
      <c r="L498" s="221"/>
      <c r="M498" s="221"/>
      <c r="N498" s="221"/>
      <c r="O498" s="221"/>
    </row>
    <row r="499" spans="2:15" x14ac:dyDescent="0.5">
      <c r="B499" s="221"/>
      <c r="C499" s="221"/>
      <c r="D499" s="221"/>
      <c r="E499" s="221"/>
      <c r="G499" s="221"/>
      <c r="I499" s="221"/>
      <c r="J499" s="221"/>
      <c r="K499" s="221"/>
      <c r="L499" s="221"/>
      <c r="M499" s="221"/>
      <c r="N499" s="221"/>
      <c r="O499" s="221"/>
    </row>
    <row r="500" spans="2:15" x14ac:dyDescent="0.5">
      <c r="B500" s="221"/>
      <c r="C500" s="221"/>
      <c r="D500" s="221"/>
      <c r="E500" s="221"/>
      <c r="G500" s="221"/>
      <c r="I500" s="221"/>
      <c r="J500" s="221"/>
      <c r="K500" s="221"/>
      <c r="L500" s="221"/>
      <c r="M500" s="221"/>
      <c r="N500" s="221"/>
      <c r="O500" s="221"/>
    </row>
    <row r="501" spans="2:15" x14ac:dyDescent="0.5">
      <c r="B501" s="221"/>
      <c r="C501" s="221"/>
      <c r="D501" s="221"/>
      <c r="E501" s="221"/>
      <c r="G501" s="221"/>
      <c r="I501" s="221"/>
      <c r="J501" s="221"/>
      <c r="K501" s="221"/>
      <c r="L501" s="221"/>
      <c r="M501" s="221"/>
      <c r="N501" s="221"/>
      <c r="O501" s="221"/>
    </row>
    <row r="502" spans="2:15" x14ac:dyDescent="0.5">
      <c r="B502" s="221"/>
      <c r="C502" s="221"/>
      <c r="D502" s="221"/>
      <c r="E502" s="221"/>
      <c r="G502" s="221"/>
      <c r="I502" s="221"/>
      <c r="J502" s="221"/>
      <c r="K502" s="221"/>
      <c r="L502" s="221"/>
      <c r="M502" s="221"/>
      <c r="N502" s="221"/>
      <c r="O502" s="221"/>
    </row>
    <row r="503" spans="2:15" x14ac:dyDescent="0.5">
      <c r="B503" s="221"/>
      <c r="C503" s="221"/>
      <c r="D503" s="221"/>
      <c r="E503" s="221"/>
      <c r="G503" s="221"/>
      <c r="I503" s="221"/>
      <c r="J503" s="221"/>
      <c r="K503" s="221"/>
      <c r="L503" s="221"/>
      <c r="M503" s="221"/>
      <c r="N503" s="221"/>
      <c r="O503" s="221"/>
    </row>
    <row r="504" spans="2:15" x14ac:dyDescent="0.5">
      <c r="B504" s="221"/>
      <c r="C504" s="221"/>
      <c r="D504" s="221"/>
      <c r="E504" s="221"/>
      <c r="G504" s="221"/>
      <c r="I504" s="221"/>
      <c r="J504" s="221"/>
      <c r="K504" s="221"/>
      <c r="L504" s="221"/>
      <c r="M504" s="221"/>
      <c r="N504" s="221"/>
      <c r="O504" s="221"/>
    </row>
    <row r="505" spans="2:15" x14ac:dyDescent="0.5">
      <c r="B505" s="221"/>
      <c r="C505" s="221"/>
      <c r="D505" s="221"/>
      <c r="E505" s="221"/>
      <c r="G505" s="221"/>
      <c r="I505" s="221"/>
      <c r="J505" s="221"/>
      <c r="K505" s="221"/>
      <c r="L505" s="221"/>
      <c r="M505" s="221"/>
      <c r="N505" s="221"/>
      <c r="O505" s="221"/>
    </row>
    <row r="506" spans="2:15" x14ac:dyDescent="0.5">
      <c r="B506" s="221"/>
      <c r="C506" s="221"/>
      <c r="D506" s="221"/>
      <c r="E506" s="221"/>
      <c r="G506" s="221"/>
      <c r="I506" s="221"/>
      <c r="J506" s="221"/>
      <c r="K506" s="221"/>
      <c r="L506" s="221"/>
      <c r="M506" s="221"/>
      <c r="N506" s="221"/>
      <c r="O506" s="221"/>
    </row>
    <row r="507" spans="2:15" x14ac:dyDescent="0.5">
      <c r="B507" s="221"/>
      <c r="C507" s="221"/>
      <c r="D507" s="221"/>
      <c r="E507" s="221"/>
      <c r="G507" s="221"/>
      <c r="I507" s="221"/>
      <c r="J507" s="221"/>
      <c r="K507" s="221"/>
      <c r="L507" s="221"/>
      <c r="M507" s="221"/>
      <c r="N507" s="221"/>
      <c r="O507" s="221"/>
    </row>
    <row r="508" spans="2:15" x14ac:dyDescent="0.5">
      <c r="B508" s="221"/>
      <c r="C508" s="221"/>
      <c r="D508" s="221"/>
      <c r="E508" s="221"/>
      <c r="G508" s="221"/>
      <c r="I508" s="221"/>
      <c r="J508" s="221"/>
      <c r="K508" s="221"/>
      <c r="L508" s="221"/>
      <c r="M508" s="221"/>
      <c r="N508" s="221"/>
      <c r="O508" s="221"/>
    </row>
    <row r="509" spans="2:15" x14ac:dyDescent="0.5">
      <c r="B509" s="221"/>
      <c r="C509" s="221"/>
      <c r="D509" s="221"/>
      <c r="E509" s="221"/>
      <c r="G509" s="221"/>
      <c r="I509" s="221"/>
      <c r="J509" s="221"/>
      <c r="K509" s="221"/>
      <c r="L509" s="221"/>
      <c r="M509" s="221"/>
      <c r="N509" s="221"/>
      <c r="O509" s="221"/>
    </row>
    <row r="510" spans="2:15" x14ac:dyDescent="0.5">
      <c r="B510" s="221"/>
      <c r="C510" s="221"/>
      <c r="D510" s="221"/>
      <c r="E510" s="221"/>
      <c r="G510" s="221"/>
      <c r="I510" s="221"/>
      <c r="J510" s="221"/>
      <c r="K510" s="221"/>
      <c r="L510" s="221"/>
      <c r="M510" s="221"/>
      <c r="N510" s="221"/>
      <c r="O510" s="221"/>
    </row>
    <row r="511" spans="2:15" x14ac:dyDescent="0.5">
      <c r="B511" s="221"/>
      <c r="C511" s="221"/>
      <c r="D511" s="221"/>
      <c r="E511" s="221"/>
      <c r="G511" s="221"/>
      <c r="I511" s="221"/>
      <c r="J511" s="221"/>
      <c r="K511" s="221"/>
      <c r="L511" s="221"/>
      <c r="M511" s="221"/>
      <c r="N511" s="221"/>
      <c r="O511" s="221"/>
    </row>
    <row r="512" spans="2:15" x14ac:dyDescent="0.5">
      <c r="B512" s="221"/>
      <c r="C512" s="221"/>
      <c r="D512" s="221"/>
      <c r="E512" s="221"/>
      <c r="G512" s="221"/>
      <c r="I512" s="221"/>
      <c r="J512" s="221"/>
      <c r="K512" s="221"/>
      <c r="L512" s="221"/>
      <c r="M512" s="221"/>
      <c r="N512" s="221"/>
      <c r="O512" s="221"/>
    </row>
    <row r="513" spans="2:15" x14ac:dyDescent="0.5">
      <c r="B513" s="221"/>
      <c r="C513" s="221"/>
      <c r="D513" s="221"/>
      <c r="E513" s="221"/>
      <c r="G513" s="221"/>
      <c r="I513" s="221"/>
      <c r="J513" s="221"/>
      <c r="K513" s="221"/>
      <c r="L513" s="221"/>
      <c r="M513" s="221"/>
      <c r="N513" s="221"/>
      <c r="O513" s="221"/>
    </row>
    <row r="514" spans="2:15" x14ac:dyDescent="0.5">
      <c r="B514" s="221"/>
      <c r="C514" s="221"/>
      <c r="D514" s="221"/>
      <c r="E514" s="221"/>
      <c r="G514" s="221"/>
      <c r="I514" s="221"/>
      <c r="J514" s="221"/>
      <c r="K514" s="221"/>
      <c r="L514" s="221"/>
      <c r="M514" s="221"/>
      <c r="N514" s="221"/>
      <c r="O514" s="221"/>
    </row>
    <row r="515" spans="2:15" x14ac:dyDescent="0.5">
      <c r="B515" s="221"/>
      <c r="C515" s="221"/>
      <c r="D515" s="221"/>
      <c r="E515" s="221"/>
      <c r="G515" s="221"/>
      <c r="I515" s="221"/>
      <c r="J515" s="221"/>
      <c r="K515" s="221"/>
      <c r="L515" s="221"/>
      <c r="M515" s="221"/>
      <c r="N515" s="221"/>
      <c r="O515" s="221"/>
    </row>
    <row r="516" spans="2:15" x14ac:dyDescent="0.5">
      <c r="B516" s="221"/>
      <c r="C516" s="221"/>
      <c r="D516" s="221"/>
      <c r="E516" s="221"/>
      <c r="G516" s="221"/>
      <c r="I516" s="221"/>
      <c r="J516" s="221"/>
      <c r="K516" s="221"/>
      <c r="L516" s="221"/>
      <c r="M516" s="221"/>
      <c r="N516" s="221"/>
      <c r="O516" s="221"/>
    </row>
    <row r="517" spans="2:15" x14ac:dyDescent="0.5">
      <c r="B517" s="221"/>
      <c r="C517" s="221"/>
      <c r="D517" s="221"/>
      <c r="E517" s="221"/>
      <c r="G517" s="221"/>
      <c r="I517" s="221"/>
      <c r="J517" s="221"/>
      <c r="K517" s="221"/>
      <c r="L517" s="221"/>
      <c r="M517" s="221"/>
      <c r="N517" s="221"/>
      <c r="O517" s="221"/>
    </row>
    <row r="518" spans="2:15" x14ac:dyDescent="0.5">
      <c r="B518" s="221"/>
      <c r="C518" s="221"/>
      <c r="D518" s="221"/>
      <c r="E518" s="221"/>
      <c r="G518" s="221"/>
      <c r="I518" s="221"/>
      <c r="J518" s="221"/>
      <c r="K518" s="221"/>
      <c r="L518" s="221"/>
      <c r="M518" s="221"/>
      <c r="N518" s="221"/>
      <c r="O518" s="221"/>
    </row>
    <row r="519" spans="2:15" x14ac:dyDescent="0.5">
      <c r="B519" s="221"/>
      <c r="C519" s="221"/>
      <c r="D519" s="221"/>
      <c r="E519" s="221"/>
      <c r="G519" s="221"/>
      <c r="I519" s="221"/>
      <c r="J519" s="221"/>
      <c r="K519" s="221"/>
      <c r="L519" s="221"/>
      <c r="M519" s="221"/>
      <c r="N519" s="221"/>
      <c r="O519" s="221"/>
    </row>
    <row r="520" spans="2:15" x14ac:dyDescent="0.5">
      <c r="B520" s="221"/>
      <c r="C520" s="221"/>
      <c r="D520" s="221"/>
      <c r="E520" s="221"/>
      <c r="G520" s="221"/>
      <c r="I520" s="221"/>
      <c r="J520" s="221"/>
      <c r="K520" s="221"/>
      <c r="L520" s="221"/>
      <c r="M520" s="221"/>
      <c r="N520" s="221"/>
      <c r="O520" s="221"/>
    </row>
    <row r="521" spans="2:15" x14ac:dyDescent="0.5">
      <c r="B521" s="221"/>
      <c r="C521" s="221"/>
      <c r="D521" s="221"/>
      <c r="E521" s="221"/>
      <c r="G521" s="221"/>
      <c r="I521" s="221"/>
      <c r="J521" s="221"/>
      <c r="K521" s="221"/>
      <c r="L521" s="221"/>
      <c r="M521" s="221"/>
      <c r="N521" s="221"/>
      <c r="O521" s="221"/>
    </row>
    <row r="522" spans="2:15" x14ac:dyDescent="0.5">
      <c r="B522" s="221"/>
      <c r="C522" s="221"/>
      <c r="D522" s="221"/>
      <c r="E522" s="221"/>
      <c r="G522" s="221"/>
      <c r="I522" s="221"/>
      <c r="J522" s="221"/>
      <c r="K522" s="221"/>
      <c r="L522" s="221"/>
      <c r="M522" s="221"/>
      <c r="N522" s="221"/>
      <c r="O522" s="221"/>
    </row>
    <row r="523" spans="2:15" x14ac:dyDescent="0.5">
      <c r="B523" s="221"/>
      <c r="C523" s="221"/>
      <c r="D523" s="221"/>
      <c r="E523" s="221"/>
      <c r="G523" s="221"/>
      <c r="I523" s="221"/>
      <c r="J523" s="221"/>
      <c r="K523" s="221"/>
      <c r="L523" s="221"/>
      <c r="M523" s="221"/>
      <c r="N523" s="221"/>
      <c r="O523" s="221"/>
    </row>
    <row r="524" spans="2:15" x14ac:dyDescent="0.5">
      <c r="B524" s="221"/>
      <c r="C524" s="221"/>
      <c r="D524" s="221"/>
      <c r="E524" s="221"/>
      <c r="G524" s="221"/>
      <c r="I524" s="221"/>
      <c r="J524" s="221"/>
      <c r="K524" s="221"/>
      <c r="L524" s="221"/>
      <c r="M524" s="221"/>
      <c r="N524" s="221"/>
      <c r="O524" s="221"/>
    </row>
    <row r="525" spans="2:15" x14ac:dyDescent="0.5">
      <c r="B525" s="221"/>
      <c r="C525" s="221"/>
      <c r="D525" s="221"/>
      <c r="E525" s="221"/>
      <c r="G525" s="221"/>
      <c r="I525" s="221"/>
      <c r="J525" s="221"/>
      <c r="K525" s="221"/>
      <c r="L525" s="221"/>
      <c r="M525" s="221"/>
      <c r="N525" s="221"/>
      <c r="O525" s="221"/>
    </row>
    <row r="526" spans="2:15" x14ac:dyDescent="0.5">
      <c r="B526" s="221"/>
      <c r="C526" s="221"/>
      <c r="D526" s="221"/>
      <c r="E526" s="221"/>
      <c r="G526" s="221"/>
      <c r="I526" s="221"/>
      <c r="J526" s="221"/>
      <c r="K526" s="221"/>
      <c r="L526" s="221"/>
      <c r="M526" s="221"/>
      <c r="N526" s="221"/>
      <c r="O526" s="221"/>
    </row>
    <row r="527" spans="2:15" x14ac:dyDescent="0.5">
      <c r="B527" s="221"/>
      <c r="C527" s="221"/>
      <c r="D527" s="221"/>
      <c r="E527" s="221"/>
      <c r="G527" s="221"/>
      <c r="I527" s="221"/>
      <c r="J527" s="221"/>
      <c r="K527" s="221"/>
      <c r="L527" s="221"/>
      <c r="M527" s="221"/>
      <c r="N527" s="221"/>
      <c r="O527" s="221"/>
    </row>
    <row r="528" spans="2:15" x14ac:dyDescent="0.5">
      <c r="B528" s="221"/>
      <c r="C528" s="221"/>
      <c r="D528" s="221"/>
      <c r="E528" s="221"/>
      <c r="G528" s="221"/>
      <c r="I528" s="221"/>
      <c r="J528" s="221"/>
      <c r="K528" s="221"/>
      <c r="L528" s="221"/>
      <c r="M528" s="221"/>
      <c r="N528" s="221"/>
      <c r="O528" s="221"/>
    </row>
    <row r="529" spans="2:15" x14ac:dyDescent="0.5">
      <c r="B529" s="221"/>
      <c r="C529" s="221"/>
      <c r="D529" s="221"/>
      <c r="E529" s="221"/>
      <c r="G529" s="221"/>
      <c r="I529" s="221"/>
      <c r="J529" s="221"/>
      <c r="K529" s="221"/>
      <c r="L529" s="221"/>
      <c r="M529" s="221"/>
      <c r="N529" s="221"/>
      <c r="O529" s="221"/>
    </row>
    <row r="530" spans="2:15" x14ac:dyDescent="0.5">
      <c r="B530" s="221"/>
      <c r="C530" s="221"/>
      <c r="D530" s="221"/>
      <c r="E530" s="221"/>
      <c r="G530" s="221"/>
      <c r="I530" s="221"/>
      <c r="J530" s="221"/>
      <c r="K530" s="221"/>
      <c r="L530" s="221"/>
      <c r="M530" s="221"/>
      <c r="N530" s="221"/>
      <c r="O530" s="221"/>
    </row>
    <row r="531" spans="2:15" x14ac:dyDescent="0.5">
      <c r="B531" s="221"/>
      <c r="C531" s="221"/>
      <c r="D531" s="221"/>
      <c r="E531" s="221"/>
      <c r="G531" s="221"/>
      <c r="I531" s="221"/>
      <c r="J531" s="221"/>
      <c r="K531" s="221"/>
      <c r="L531" s="221"/>
      <c r="M531" s="221"/>
      <c r="N531" s="221"/>
      <c r="O531" s="221"/>
    </row>
    <row r="532" spans="2:15" x14ac:dyDescent="0.5">
      <c r="B532" s="221"/>
      <c r="C532" s="221"/>
      <c r="D532" s="221"/>
      <c r="E532" s="221"/>
      <c r="G532" s="221"/>
      <c r="I532" s="221"/>
      <c r="J532" s="221"/>
      <c r="K532" s="221"/>
      <c r="L532" s="221"/>
      <c r="M532" s="221"/>
      <c r="N532" s="221"/>
      <c r="O532" s="221"/>
    </row>
    <row r="533" spans="2:15" x14ac:dyDescent="0.5">
      <c r="B533" s="221"/>
      <c r="C533" s="221"/>
      <c r="D533" s="221"/>
      <c r="E533" s="221"/>
      <c r="G533" s="221"/>
      <c r="I533" s="221"/>
      <c r="J533" s="221"/>
      <c r="K533" s="221"/>
      <c r="L533" s="221"/>
      <c r="M533" s="221"/>
      <c r="N533" s="221"/>
      <c r="O533" s="221"/>
    </row>
    <row r="534" spans="2:15" x14ac:dyDescent="0.5">
      <c r="B534" s="221"/>
      <c r="C534" s="221"/>
      <c r="D534" s="221"/>
      <c r="E534" s="221"/>
      <c r="G534" s="221"/>
      <c r="I534" s="221"/>
      <c r="J534" s="221"/>
      <c r="K534" s="221"/>
      <c r="L534" s="221"/>
      <c r="M534" s="221"/>
      <c r="N534" s="221"/>
      <c r="O534" s="221"/>
    </row>
    <row r="535" spans="2:15" x14ac:dyDescent="0.5">
      <c r="B535" s="221"/>
      <c r="C535" s="221"/>
      <c r="D535" s="221"/>
      <c r="E535" s="221"/>
      <c r="G535" s="221"/>
      <c r="I535" s="221"/>
      <c r="J535" s="221"/>
      <c r="K535" s="221"/>
      <c r="L535" s="221"/>
      <c r="M535" s="221"/>
      <c r="N535" s="221"/>
      <c r="O535" s="221"/>
    </row>
    <row r="536" spans="2:15" x14ac:dyDescent="0.5">
      <c r="B536" s="221"/>
      <c r="C536" s="221"/>
      <c r="D536" s="221"/>
      <c r="E536" s="221"/>
      <c r="G536" s="221"/>
      <c r="I536" s="221"/>
      <c r="J536" s="221"/>
      <c r="K536" s="221"/>
      <c r="L536" s="221"/>
      <c r="M536" s="221"/>
      <c r="N536" s="221"/>
      <c r="O536" s="221"/>
    </row>
    <row r="537" spans="2:15" x14ac:dyDescent="0.5">
      <c r="B537" s="221"/>
      <c r="C537" s="221"/>
      <c r="D537" s="221"/>
      <c r="E537" s="221"/>
      <c r="G537" s="221"/>
      <c r="I537" s="221"/>
      <c r="J537" s="221"/>
      <c r="K537" s="221"/>
      <c r="L537" s="221"/>
      <c r="M537" s="221"/>
      <c r="N537" s="221"/>
      <c r="O537" s="221"/>
    </row>
    <row r="538" spans="2:15" x14ac:dyDescent="0.5">
      <c r="B538" s="221"/>
      <c r="C538" s="221"/>
      <c r="D538" s="221"/>
      <c r="E538" s="221"/>
      <c r="G538" s="221"/>
      <c r="I538" s="221"/>
      <c r="J538" s="221"/>
      <c r="K538" s="221"/>
      <c r="L538" s="221"/>
      <c r="M538" s="221"/>
      <c r="N538" s="221"/>
      <c r="O538" s="221"/>
    </row>
    <row r="539" spans="2:15" x14ac:dyDescent="0.5">
      <c r="B539" s="221"/>
      <c r="C539" s="221"/>
      <c r="D539" s="221"/>
      <c r="E539" s="221"/>
      <c r="G539" s="221"/>
      <c r="I539" s="221"/>
      <c r="J539" s="221"/>
      <c r="K539" s="221"/>
      <c r="L539" s="221"/>
      <c r="M539" s="221"/>
      <c r="N539" s="221"/>
      <c r="O539" s="221"/>
    </row>
    <row r="540" spans="2:15" x14ac:dyDescent="0.5">
      <c r="B540" s="221"/>
      <c r="C540" s="221"/>
      <c r="D540" s="221"/>
      <c r="E540" s="221"/>
      <c r="G540" s="221"/>
      <c r="I540" s="221"/>
      <c r="J540" s="221"/>
      <c r="K540" s="221"/>
      <c r="L540" s="221"/>
      <c r="M540" s="221"/>
      <c r="N540" s="221"/>
      <c r="O540" s="221"/>
    </row>
    <row r="541" spans="2:15" x14ac:dyDescent="0.5">
      <c r="B541" s="221"/>
      <c r="C541" s="221"/>
      <c r="D541" s="221"/>
      <c r="E541" s="221"/>
      <c r="G541" s="221"/>
      <c r="I541" s="221"/>
      <c r="J541" s="221"/>
      <c r="K541" s="221"/>
      <c r="L541" s="221"/>
      <c r="M541" s="221"/>
      <c r="N541" s="221"/>
      <c r="O541" s="221"/>
    </row>
    <row r="542" spans="2:15" x14ac:dyDescent="0.5">
      <c r="B542" s="221"/>
      <c r="C542" s="221"/>
      <c r="D542" s="221"/>
      <c r="E542" s="221"/>
      <c r="G542" s="221"/>
      <c r="I542" s="221"/>
      <c r="J542" s="221"/>
      <c r="K542" s="221"/>
      <c r="L542" s="221"/>
      <c r="M542" s="221"/>
      <c r="N542" s="221"/>
      <c r="O542" s="221"/>
    </row>
    <row r="543" spans="2:15" x14ac:dyDescent="0.5">
      <c r="B543" s="221"/>
      <c r="C543" s="221"/>
      <c r="D543" s="221"/>
      <c r="E543" s="221"/>
      <c r="G543" s="221"/>
      <c r="I543" s="221"/>
      <c r="J543" s="221"/>
      <c r="K543" s="221"/>
      <c r="L543" s="221"/>
      <c r="M543" s="221"/>
      <c r="N543" s="221"/>
      <c r="O543" s="221"/>
    </row>
    <row r="544" spans="2:15" x14ac:dyDescent="0.5">
      <c r="B544" s="221"/>
      <c r="C544" s="221"/>
      <c r="D544" s="221"/>
      <c r="E544" s="221"/>
      <c r="G544" s="221"/>
      <c r="I544" s="221"/>
      <c r="J544" s="221"/>
      <c r="K544" s="221"/>
      <c r="L544" s="221"/>
      <c r="M544" s="221"/>
      <c r="N544" s="221"/>
      <c r="O544" s="221"/>
    </row>
    <row r="545" spans="2:15" x14ac:dyDescent="0.5">
      <c r="B545" s="221"/>
      <c r="C545" s="221"/>
      <c r="D545" s="221"/>
      <c r="E545" s="221"/>
      <c r="G545" s="221"/>
      <c r="I545" s="221"/>
      <c r="J545" s="221"/>
      <c r="K545" s="221"/>
      <c r="L545" s="221"/>
      <c r="M545" s="221"/>
      <c r="N545" s="221"/>
      <c r="O545" s="221"/>
    </row>
    <row r="546" spans="2:15" x14ac:dyDescent="0.5">
      <c r="B546" s="221"/>
      <c r="C546" s="221"/>
      <c r="D546" s="221"/>
      <c r="E546" s="221"/>
      <c r="G546" s="221"/>
      <c r="I546" s="221"/>
      <c r="J546" s="221"/>
      <c r="K546" s="221"/>
      <c r="L546" s="221"/>
      <c r="M546" s="221"/>
      <c r="N546" s="221"/>
      <c r="O546" s="221"/>
    </row>
    <row r="547" spans="2:15" x14ac:dyDescent="0.5">
      <c r="B547" s="221"/>
      <c r="C547" s="221"/>
      <c r="D547" s="221"/>
      <c r="E547" s="221"/>
      <c r="G547" s="221"/>
      <c r="I547" s="221"/>
      <c r="J547" s="221"/>
      <c r="K547" s="221"/>
      <c r="L547" s="221"/>
      <c r="M547" s="221"/>
      <c r="N547" s="221"/>
      <c r="O547" s="221"/>
    </row>
    <row r="548" spans="2:15" x14ac:dyDescent="0.5">
      <c r="B548" s="221"/>
      <c r="C548" s="221"/>
      <c r="D548" s="221"/>
      <c r="E548" s="221"/>
      <c r="G548" s="221"/>
      <c r="I548" s="221"/>
      <c r="J548" s="221"/>
      <c r="K548" s="221"/>
      <c r="L548" s="221"/>
      <c r="M548" s="221"/>
      <c r="N548" s="221"/>
      <c r="O548" s="221"/>
    </row>
    <row r="549" spans="2:15" x14ac:dyDescent="0.5">
      <c r="B549" s="221"/>
      <c r="C549" s="221"/>
      <c r="D549" s="221"/>
      <c r="E549" s="221"/>
      <c r="G549" s="221"/>
      <c r="I549" s="221"/>
      <c r="J549" s="221"/>
      <c r="K549" s="221"/>
      <c r="L549" s="221"/>
      <c r="M549" s="221"/>
      <c r="N549" s="221"/>
      <c r="O549" s="221"/>
    </row>
    <row r="550" spans="2:15" x14ac:dyDescent="0.5">
      <c r="B550" s="221"/>
      <c r="C550" s="221"/>
      <c r="D550" s="221"/>
      <c r="E550" s="221"/>
      <c r="G550" s="221"/>
      <c r="I550" s="221"/>
      <c r="J550" s="221"/>
      <c r="K550" s="221"/>
      <c r="L550" s="221"/>
      <c r="M550" s="221"/>
      <c r="N550" s="221"/>
      <c r="O550" s="221"/>
    </row>
    <row r="551" spans="2:15" x14ac:dyDescent="0.5">
      <c r="B551" s="221"/>
      <c r="C551" s="221"/>
      <c r="D551" s="221"/>
      <c r="E551" s="221"/>
      <c r="G551" s="221"/>
      <c r="I551" s="221"/>
      <c r="J551" s="221"/>
      <c r="K551" s="221"/>
      <c r="L551" s="221"/>
      <c r="M551" s="221"/>
      <c r="N551" s="221"/>
      <c r="O551" s="221"/>
    </row>
    <row r="552" spans="2:15" x14ac:dyDescent="0.5">
      <c r="B552" s="221"/>
      <c r="C552" s="221"/>
      <c r="D552" s="221"/>
      <c r="E552" s="221"/>
      <c r="G552" s="221"/>
      <c r="I552" s="221"/>
      <c r="J552" s="221"/>
      <c r="K552" s="221"/>
      <c r="L552" s="221"/>
      <c r="M552" s="221"/>
      <c r="N552" s="221"/>
      <c r="O552" s="221"/>
    </row>
    <row r="553" spans="2:15" x14ac:dyDescent="0.5">
      <c r="B553" s="221"/>
      <c r="C553" s="221"/>
      <c r="D553" s="221"/>
      <c r="E553" s="221"/>
      <c r="G553" s="221"/>
      <c r="I553" s="221"/>
      <c r="J553" s="221"/>
      <c r="K553" s="221"/>
      <c r="L553" s="221"/>
      <c r="M553" s="221"/>
      <c r="N553" s="221"/>
      <c r="O553" s="221"/>
    </row>
    <row r="554" spans="2:15" x14ac:dyDescent="0.5">
      <c r="B554" s="221"/>
      <c r="C554" s="221"/>
      <c r="D554" s="221"/>
      <c r="E554" s="221"/>
      <c r="G554" s="221"/>
      <c r="I554" s="221"/>
      <c r="J554" s="221"/>
      <c r="K554" s="221"/>
      <c r="L554" s="221"/>
      <c r="M554" s="221"/>
      <c r="N554" s="221"/>
      <c r="O554" s="221"/>
    </row>
    <row r="555" spans="2:15" x14ac:dyDescent="0.5">
      <c r="B555" s="221"/>
      <c r="C555" s="221"/>
      <c r="D555" s="221"/>
      <c r="E555" s="221"/>
      <c r="G555" s="221"/>
      <c r="I555" s="221"/>
      <c r="J555" s="221"/>
      <c r="K555" s="221"/>
      <c r="L555" s="221"/>
      <c r="M555" s="221"/>
      <c r="N555" s="221"/>
      <c r="O555" s="221"/>
    </row>
    <row r="556" spans="2:15" x14ac:dyDescent="0.5">
      <c r="B556" s="221"/>
      <c r="C556" s="221"/>
      <c r="D556" s="221"/>
      <c r="E556" s="221"/>
      <c r="G556" s="221"/>
      <c r="I556" s="221"/>
      <c r="J556" s="221"/>
      <c r="K556" s="221"/>
      <c r="L556" s="221"/>
      <c r="M556" s="221"/>
      <c r="N556" s="221"/>
      <c r="O556" s="221"/>
    </row>
    <row r="557" spans="2:15" x14ac:dyDescent="0.5">
      <c r="B557" s="221"/>
      <c r="C557" s="221"/>
      <c r="D557" s="221"/>
      <c r="E557" s="221"/>
      <c r="G557" s="221"/>
      <c r="I557" s="221"/>
      <c r="J557" s="221"/>
      <c r="K557" s="221"/>
      <c r="L557" s="221"/>
      <c r="M557" s="221"/>
      <c r="N557" s="221"/>
      <c r="O557" s="221"/>
    </row>
    <row r="558" spans="2:15" x14ac:dyDescent="0.5">
      <c r="B558" s="221"/>
      <c r="C558" s="221"/>
      <c r="D558" s="221"/>
      <c r="E558" s="221"/>
      <c r="G558" s="221"/>
      <c r="I558" s="221"/>
      <c r="J558" s="221"/>
      <c r="K558" s="221"/>
      <c r="L558" s="221"/>
      <c r="M558" s="221"/>
      <c r="N558" s="221"/>
      <c r="O558" s="221"/>
    </row>
    <row r="559" spans="2:15" x14ac:dyDescent="0.5">
      <c r="B559" s="221"/>
      <c r="C559" s="221"/>
      <c r="D559" s="221"/>
      <c r="E559" s="221"/>
      <c r="G559" s="221"/>
      <c r="I559" s="221"/>
      <c r="J559" s="221"/>
      <c r="K559" s="221"/>
      <c r="L559" s="221"/>
      <c r="M559" s="221"/>
      <c r="N559" s="221"/>
      <c r="O559" s="221"/>
    </row>
    <row r="560" spans="2:15" x14ac:dyDescent="0.5">
      <c r="B560" s="221"/>
      <c r="C560" s="221"/>
      <c r="D560" s="221"/>
      <c r="E560" s="221"/>
      <c r="G560" s="221"/>
      <c r="I560" s="221"/>
      <c r="J560" s="221"/>
      <c r="K560" s="221"/>
      <c r="L560" s="221"/>
      <c r="M560" s="221"/>
      <c r="N560" s="221"/>
      <c r="O560" s="221"/>
    </row>
    <row r="561" spans="2:15" x14ac:dyDescent="0.5">
      <c r="B561" s="221"/>
      <c r="C561" s="221"/>
      <c r="D561" s="221"/>
      <c r="E561" s="221"/>
      <c r="G561" s="221"/>
      <c r="I561" s="221"/>
      <c r="J561" s="221"/>
      <c r="K561" s="221"/>
      <c r="L561" s="221"/>
      <c r="M561" s="221"/>
      <c r="N561" s="221"/>
      <c r="O561" s="221"/>
    </row>
    <row r="562" spans="2:15" x14ac:dyDescent="0.5">
      <c r="B562" s="221"/>
      <c r="C562" s="221"/>
      <c r="D562" s="221"/>
      <c r="E562" s="221"/>
      <c r="G562" s="221"/>
      <c r="I562" s="221"/>
      <c r="J562" s="221"/>
      <c r="K562" s="221"/>
      <c r="L562" s="221"/>
      <c r="M562" s="221"/>
      <c r="N562" s="221"/>
      <c r="O562" s="221"/>
    </row>
    <row r="563" spans="2:15" x14ac:dyDescent="0.5">
      <c r="B563" s="221"/>
      <c r="C563" s="221"/>
      <c r="D563" s="221"/>
      <c r="E563" s="221"/>
      <c r="G563" s="221"/>
      <c r="I563" s="221"/>
      <c r="J563" s="221"/>
      <c r="K563" s="221"/>
      <c r="L563" s="221"/>
      <c r="M563" s="221"/>
      <c r="N563" s="221"/>
      <c r="O563" s="221"/>
    </row>
    <row r="564" spans="2:15" x14ac:dyDescent="0.5">
      <c r="B564" s="221"/>
      <c r="C564" s="221"/>
      <c r="D564" s="221"/>
      <c r="E564" s="221"/>
      <c r="G564" s="221"/>
      <c r="I564" s="221"/>
      <c r="J564" s="221"/>
      <c r="K564" s="221"/>
      <c r="L564" s="221"/>
      <c r="M564" s="221"/>
      <c r="N564" s="221"/>
      <c r="O564" s="221"/>
    </row>
    <row r="565" spans="2:15" x14ac:dyDescent="0.5">
      <c r="B565" s="221"/>
      <c r="C565" s="221"/>
      <c r="D565" s="221"/>
      <c r="E565" s="221"/>
      <c r="G565" s="221"/>
      <c r="I565" s="221"/>
      <c r="J565" s="221"/>
      <c r="K565" s="221"/>
      <c r="L565" s="221"/>
      <c r="M565" s="221"/>
      <c r="N565" s="221"/>
      <c r="O565" s="221"/>
    </row>
    <row r="566" spans="2:15" x14ac:dyDescent="0.5">
      <c r="B566" s="221"/>
      <c r="C566" s="221"/>
      <c r="D566" s="221"/>
      <c r="E566" s="221"/>
      <c r="G566" s="221"/>
      <c r="I566" s="221"/>
      <c r="J566" s="221"/>
      <c r="K566" s="221"/>
      <c r="L566" s="221"/>
      <c r="M566" s="221"/>
      <c r="N566" s="221"/>
      <c r="O566" s="221"/>
    </row>
    <row r="567" spans="2:15" x14ac:dyDescent="0.5">
      <c r="B567" s="221"/>
      <c r="C567" s="221"/>
      <c r="D567" s="221"/>
      <c r="E567" s="221"/>
      <c r="G567" s="221"/>
      <c r="I567" s="221"/>
      <c r="J567" s="221"/>
      <c r="K567" s="221"/>
      <c r="L567" s="221"/>
      <c r="M567" s="221"/>
      <c r="N567" s="221"/>
      <c r="O567" s="221"/>
    </row>
    <row r="568" spans="2:15" x14ac:dyDescent="0.5">
      <c r="B568" s="221"/>
      <c r="C568" s="221"/>
      <c r="D568" s="221"/>
      <c r="E568" s="221"/>
      <c r="G568" s="221"/>
      <c r="I568" s="221"/>
      <c r="J568" s="221"/>
      <c r="K568" s="221"/>
      <c r="L568" s="221"/>
      <c r="M568" s="221"/>
      <c r="N568" s="221"/>
      <c r="O568" s="221"/>
    </row>
    <row r="569" spans="2:15" x14ac:dyDescent="0.5">
      <c r="B569" s="221"/>
      <c r="C569" s="221"/>
      <c r="D569" s="221"/>
      <c r="E569" s="221"/>
      <c r="G569" s="221"/>
      <c r="I569" s="221"/>
      <c r="J569" s="221"/>
      <c r="K569" s="221"/>
      <c r="L569" s="221"/>
      <c r="M569" s="221"/>
      <c r="N569" s="221"/>
      <c r="O569" s="221"/>
    </row>
    <row r="570" spans="2:15" x14ac:dyDescent="0.5">
      <c r="B570" s="221"/>
      <c r="C570" s="221"/>
      <c r="D570" s="221"/>
      <c r="E570" s="221"/>
      <c r="G570" s="221"/>
      <c r="I570" s="221"/>
      <c r="J570" s="221"/>
      <c r="K570" s="221"/>
      <c r="L570" s="221"/>
      <c r="M570" s="221"/>
      <c r="N570" s="221"/>
      <c r="O570" s="221"/>
    </row>
    <row r="571" spans="2:15" x14ac:dyDescent="0.5">
      <c r="B571" s="221"/>
      <c r="C571" s="221"/>
      <c r="D571" s="221"/>
      <c r="E571" s="221"/>
      <c r="G571" s="221"/>
      <c r="I571" s="221"/>
      <c r="J571" s="221"/>
      <c r="K571" s="221"/>
      <c r="L571" s="221"/>
      <c r="M571" s="221"/>
      <c r="N571" s="221"/>
      <c r="O571" s="221"/>
    </row>
    <row r="572" spans="2:15" x14ac:dyDescent="0.5">
      <c r="B572" s="221"/>
      <c r="C572" s="221"/>
      <c r="D572" s="221"/>
      <c r="E572" s="221"/>
      <c r="G572" s="221"/>
      <c r="I572" s="221"/>
      <c r="J572" s="221"/>
      <c r="K572" s="221"/>
      <c r="L572" s="221"/>
      <c r="M572" s="221"/>
      <c r="N572" s="221"/>
      <c r="O572" s="221"/>
    </row>
    <row r="573" spans="2:15" x14ac:dyDescent="0.5">
      <c r="B573" s="221"/>
      <c r="C573" s="221"/>
      <c r="D573" s="221"/>
      <c r="E573" s="221"/>
      <c r="G573" s="221"/>
      <c r="I573" s="221"/>
      <c r="J573" s="221"/>
      <c r="K573" s="221"/>
      <c r="L573" s="221"/>
      <c r="M573" s="221"/>
      <c r="N573" s="221"/>
      <c r="O573" s="221"/>
    </row>
    <row r="574" spans="2:15" x14ac:dyDescent="0.5">
      <c r="B574" s="221"/>
      <c r="C574" s="221"/>
      <c r="D574" s="221"/>
      <c r="E574" s="221"/>
      <c r="G574" s="221"/>
      <c r="I574" s="221"/>
      <c r="J574" s="221"/>
      <c r="K574" s="221"/>
      <c r="L574" s="221"/>
      <c r="M574" s="221"/>
      <c r="N574" s="221"/>
      <c r="O574" s="221"/>
    </row>
    <row r="575" spans="2:15" x14ac:dyDescent="0.5">
      <c r="B575" s="221"/>
      <c r="C575" s="221"/>
      <c r="D575" s="221"/>
      <c r="E575" s="221"/>
      <c r="G575" s="221"/>
      <c r="I575" s="221"/>
      <c r="J575" s="221"/>
      <c r="K575" s="221"/>
      <c r="L575" s="221"/>
      <c r="M575" s="221"/>
      <c r="N575" s="221"/>
      <c r="O575" s="221"/>
    </row>
    <row r="576" spans="2:15" x14ac:dyDescent="0.5">
      <c r="B576" s="221"/>
      <c r="C576" s="221"/>
      <c r="D576" s="221"/>
      <c r="E576" s="221"/>
      <c r="G576" s="221"/>
      <c r="I576" s="221"/>
      <c r="J576" s="221"/>
      <c r="K576" s="221"/>
      <c r="L576" s="221"/>
      <c r="M576" s="221"/>
      <c r="N576" s="221"/>
      <c r="O576" s="221"/>
    </row>
    <row r="577" spans="2:15" x14ac:dyDescent="0.5">
      <c r="B577" s="221"/>
      <c r="C577" s="221"/>
      <c r="D577" s="221"/>
      <c r="E577" s="221"/>
      <c r="G577" s="221"/>
      <c r="I577" s="221"/>
      <c r="J577" s="221"/>
      <c r="K577" s="221"/>
      <c r="L577" s="221"/>
      <c r="M577" s="221"/>
      <c r="N577" s="221"/>
      <c r="O577" s="221"/>
    </row>
    <row r="578" spans="2:15" x14ac:dyDescent="0.5">
      <c r="B578" s="221"/>
      <c r="C578" s="221"/>
      <c r="D578" s="221"/>
      <c r="E578" s="221"/>
      <c r="G578" s="221"/>
      <c r="I578" s="221"/>
      <c r="J578" s="221"/>
      <c r="K578" s="221"/>
      <c r="L578" s="221"/>
      <c r="M578" s="221"/>
      <c r="N578" s="221"/>
      <c r="O578" s="221"/>
    </row>
    <row r="579" spans="2:15" x14ac:dyDescent="0.5">
      <c r="B579" s="221"/>
      <c r="C579" s="221"/>
      <c r="D579" s="221"/>
      <c r="E579" s="221"/>
      <c r="G579" s="221"/>
      <c r="I579" s="221"/>
      <c r="J579" s="221"/>
      <c r="K579" s="221"/>
      <c r="L579" s="221"/>
      <c r="M579" s="221"/>
      <c r="N579" s="221"/>
      <c r="O579" s="221"/>
    </row>
    <row r="580" spans="2:15" x14ac:dyDescent="0.5">
      <c r="B580" s="221"/>
      <c r="C580" s="221"/>
      <c r="D580" s="221"/>
      <c r="E580" s="221"/>
      <c r="G580" s="221"/>
      <c r="I580" s="221"/>
      <c r="J580" s="221"/>
      <c r="K580" s="221"/>
      <c r="L580" s="221"/>
      <c r="M580" s="221"/>
      <c r="N580" s="221"/>
      <c r="O580" s="221"/>
    </row>
    <row r="581" spans="2:15" x14ac:dyDescent="0.5">
      <c r="B581" s="221"/>
      <c r="C581" s="221"/>
      <c r="D581" s="221"/>
      <c r="E581" s="221"/>
      <c r="G581" s="221"/>
      <c r="I581" s="221"/>
      <c r="J581" s="221"/>
      <c r="K581" s="221"/>
      <c r="L581" s="221"/>
      <c r="M581" s="221"/>
      <c r="N581" s="221"/>
      <c r="O581" s="221"/>
    </row>
    <row r="582" spans="2:15" x14ac:dyDescent="0.5">
      <c r="B582" s="221"/>
      <c r="C582" s="221"/>
      <c r="D582" s="221"/>
      <c r="E582" s="221"/>
      <c r="G582" s="221"/>
      <c r="I582" s="221"/>
      <c r="J582" s="221"/>
      <c r="K582" s="221"/>
      <c r="L582" s="221"/>
      <c r="M582" s="221"/>
      <c r="N582" s="221"/>
      <c r="O582" s="221"/>
    </row>
    <row r="583" spans="2:15" x14ac:dyDescent="0.5">
      <c r="B583" s="221"/>
      <c r="C583" s="221"/>
      <c r="D583" s="221"/>
      <c r="E583" s="221"/>
      <c r="G583" s="221"/>
      <c r="I583" s="221"/>
      <c r="J583" s="221"/>
      <c r="K583" s="221"/>
      <c r="L583" s="221"/>
      <c r="M583" s="221"/>
      <c r="N583" s="221"/>
      <c r="O583" s="221"/>
    </row>
    <row r="584" spans="2:15" x14ac:dyDescent="0.5">
      <c r="B584" s="221"/>
      <c r="C584" s="221"/>
      <c r="D584" s="221"/>
      <c r="E584" s="221"/>
      <c r="G584" s="221"/>
      <c r="I584" s="221"/>
      <c r="J584" s="221"/>
      <c r="K584" s="221"/>
      <c r="L584" s="221"/>
      <c r="M584" s="221"/>
      <c r="N584" s="221"/>
      <c r="O584" s="221"/>
    </row>
    <row r="585" spans="2:15" x14ac:dyDescent="0.5">
      <c r="B585" s="221"/>
      <c r="C585" s="221"/>
      <c r="D585" s="221"/>
      <c r="E585" s="221"/>
      <c r="G585" s="221"/>
      <c r="I585" s="221"/>
      <c r="J585" s="221"/>
      <c r="K585" s="221"/>
      <c r="L585" s="221"/>
      <c r="M585" s="221"/>
      <c r="N585" s="221"/>
      <c r="O585" s="221"/>
    </row>
    <row r="586" spans="2:15" x14ac:dyDescent="0.5">
      <c r="B586" s="221"/>
      <c r="C586" s="221"/>
      <c r="D586" s="221"/>
      <c r="E586" s="221"/>
      <c r="G586" s="221"/>
      <c r="I586" s="221"/>
      <c r="J586" s="221"/>
      <c r="K586" s="221"/>
      <c r="L586" s="221"/>
      <c r="M586" s="221"/>
      <c r="N586" s="221"/>
      <c r="O586" s="221"/>
    </row>
    <row r="587" spans="2:15" x14ac:dyDescent="0.5">
      <c r="B587" s="221"/>
      <c r="C587" s="221"/>
      <c r="D587" s="221"/>
      <c r="E587" s="221"/>
      <c r="G587" s="221"/>
      <c r="I587" s="221"/>
      <c r="J587" s="221"/>
      <c r="K587" s="221"/>
      <c r="L587" s="221"/>
      <c r="M587" s="221"/>
      <c r="N587" s="221"/>
      <c r="O587" s="221"/>
    </row>
    <row r="588" spans="2:15" x14ac:dyDescent="0.5">
      <c r="B588" s="221"/>
      <c r="C588" s="221"/>
      <c r="D588" s="221"/>
      <c r="E588" s="221"/>
      <c r="G588" s="221"/>
      <c r="I588" s="221"/>
      <c r="J588" s="221"/>
      <c r="K588" s="221"/>
      <c r="L588" s="221"/>
      <c r="M588" s="221"/>
      <c r="N588" s="221"/>
      <c r="O588" s="221"/>
    </row>
    <row r="589" spans="2:15" x14ac:dyDescent="0.5">
      <c r="B589" s="221"/>
      <c r="C589" s="221"/>
      <c r="D589" s="221"/>
      <c r="E589" s="221"/>
      <c r="G589" s="221"/>
      <c r="I589" s="221"/>
      <c r="J589" s="221"/>
      <c r="K589" s="221"/>
      <c r="L589" s="221"/>
      <c r="M589" s="221"/>
      <c r="N589" s="221"/>
      <c r="O589" s="221"/>
    </row>
    <row r="590" spans="2:15" x14ac:dyDescent="0.5">
      <c r="B590" s="221"/>
      <c r="C590" s="221"/>
      <c r="D590" s="221"/>
      <c r="E590" s="221"/>
      <c r="G590" s="221"/>
      <c r="I590" s="221"/>
      <c r="J590" s="221"/>
      <c r="K590" s="221"/>
      <c r="L590" s="221"/>
      <c r="M590" s="221"/>
      <c r="N590" s="221"/>
      <c r="O590" s="221"/>
    </row>
    <row r="591" spans="2:15" x14ac:dyDescent="0.5">
      <c r="B591" s="221"/>
      <c r="C591" s="221"/>
      <c r="D591" s="221"/>
      <c r="E591" s="221"/>
      <c r="G591" s="221"/>
      <c r="I591" s="221"/>
      <c r="J591" s="221"/>
      <c r="K591" s="221"/>
      <c r="L591" s="221"/>
      <c r="M591" s="221"/>
      <c r="N591" s="221"/>
      <c r="O591" s="221"/>
    </row>
    <row r="592" spans="2:15" x14ac:dyDescent="0.5">
      <c r="B592" s="221"/>
      <c r="C592" s="221"/>
      <c r="D592" s="221"/>
      <c r="E592" s="221"/>
      <c r="G592" s="221"/>
      <c r="I592" s="221"/>
      <c r="J592" s="221"/>
      <c r="K592" s="221"/>
      <c r="L592" s="221"/>
      <c r="M592" s="221"/>
      <c r="N592" s="221"/>
      <c r="O592" s="221"/>
    </row>
    <row r="593" spans="2:15" x14ac:dyDescent="0.5">
      <c r="B593" s="221"/>
      <c r="C593" s="221"/>
      <c r="D593" s="221"/>
      <c r="E593" s="221"/>
      <c r="G593" s="221"/>
      <c r="I593" s="221"/>
      <c r="J593" s="221"/>
      <c r="K593" s="221"/>
      <c r="L593" s="221"/>
      <c r="M593" s="221"/>
      <c r="N593" s="221"/>
      <c r="O593" s="221"/>
    </row>
    <row r="594" spans="2:15" x14ac:dyDescent="0.5">
      <c r="B594" s="221"/>
      <c r="C594" s="221"/>
      <c r="D594" s="221"/>
      <c r="E594" s="221"/>
      <c r="G594" s="221"/>
      <c r="I594" s="221"/>
      <c r="J594" s="221"/>
      <c r="K594" s="221"/>
      <c r="L594" s="221"/>
      <c r="M594" s="221"/>
      <c r="N594" s="221"/>
      <c r="O594" s="221"/>
    </row>
    <row r="595" spans="2:15" x14ac:dyDescent="0.5">
      <c r="B595" s="221"/>
      <c r="C595" s="221"/>
      <c r="D595" s="221"/>
      <c r="E595" s="221"/>
      <c r="G595" s="221"/>
      <c r="I595" s="221"/>
      <c r="J595" s="221"/>
      <c r="K595" s="221"/>
      <c r="L595" s="221"/>
      <c r="M595" s="221"/>
      <c r="N595" s="221"/>
      <c r="O595" s="221"/>
    </row>
    <row r="596" spans="2:15" x14ac:dyDescent="0.5">
      <c r="B596" s="221"/>
      <c r="C596" s="221"/>
      <c r="D596" s="221"/>
      <c r="E596" s="221"/>
      <c r="G596" s="221"/>
      <c r="I596" s="221"/>
      <c r="J596" s="221"/>
      <c r="K596" s="221"/>
      <c r="L596" s="221"/>
      <c r="M596" s="221"/>
      <c r="N596" s="221"/>
      <c r="O596" s="221"/>
    </row>
    <row r="597" spans="2:15" x14ac:dyDescent="0.5">
      <c r="B597" s="221"/>
      <c r="C597" s="221"/>
      <c r="D597" s="221"/>
      <c r="E597" s="221"/>
      <c r="G597" s="221"/>
      <c r="I597" s="221"/>
      <c r="J597" s="221"/>
      <c r="K597" s="221"/>
      <c r="L597" s="221"/>
      <c r="M597" s="221"/>
      <c r="N597" s="221"/>
      <c r="O597" s="221"/>
    </row>
    <row r="598" spans="2:15" x14ac:dyDescent="0.5">
      <c r="B598" s="221"/>
      <c r="C598" s="221"/>
      <c r="D598" s="221"/>
      <c r="E598" s="221"/>
      <c r="G598" s="221"/>
      <c r="I598" s="221"/>
      <c r="J598" s="221"/>
      <c r="K598" s="221"/>
      <c r="L598" s="221"/>
      <c r="M598" s="221"/>
      <c r="N598" s="221"/>
      <c r="O598" s="221"/>
    </row>
    <row r="599" spans="2:15" x14ac:dyDescent="0.5">
      <c r="B599" s="221"/>
      <c r="C599" s="221"/>
      <c r="D599" s="221"/>
      <c r="E599" s="221"/>
      <c r="G599" s="221"/>
      <c r="I599" s="221"/>
      <c r="J599" s="221"/>
      <c r="K599" s="221"/>
      <c r="L599" s="221"/>
      <c r="M599" s="221"/>
      <c r="N599" s="221"/>
      <c r="O599" s="221"/>
    </row>
    <row r="600" spans="2:15" x14ac:dyDescent="0.5">
      <c r="B600" s="221"/>
      <c r="C600" s="221"/>
      <c r="D600" s="221"/>
      <c r="E600" s="221"/>
      <c r="G600" s="221"/>
      <c r="I600" s="221"/>
      <c r="J600" s="221"/>
      <c r="K600" s="221"/>
      <c r="L600" s="221"/>
      <c r="M600" s="221"/>
      <c r="N600" s="221"/>
      <c r="O600" s="221"/>
    </row>
    <row r="601" spans="2:15" x14ac:dyDescent="0.5">
      <c r="B601" s="221"/>
      <c r="C601" s="221"/>
      <c r="D601" s="221"/>
      <c r="E601" s="221"/>
      <c r="G601" s="221"/>
      <c r="I601" s="221"/>
      <c r="J601" s="221"/>
      <c r="K601" s="221"/>
      <c r="L601" s="221"/>
      <c r="M601" s="221"/>
      <c r="N601" s="221"/>
      <c r="O601" s="221"/>
    </row>
    <row r="602" spans="2:15" x14ac:dyDescent="0.5">
      <c r="B602" s="221"/>
      <c r="C602" s="221"/>
      <c r="D602" s="221"/>
      <c r="E602" s="221"/>
      <c r="G602" s="221"/>
      <c r="I602" s="221"/>
      <c r="J602" s="221"/>
      <c r="K602" s="221"/>
      <c r="L602" s="221"/>
      <c r="M602" s="221"/>
      <c r="N602" s="221"/>
      <c r="O602" s="221"/>
    </row>
    <row r="603" spans="2:15" x14ac:dyDescent="0.5">
      <c r="B603" s="221"/>
      <c r="C603" s="221"/>
      <c r="D603" s="221"/>
      <c r="E603" s="221"/>
      <c r="G603" s="221"/>
      <c r="I603" s="221"/>
      <c r="J603" s="221"/>
      <c r="K603" s="221"/>
      <c r="L603" s="221"/>
      <c r="M603" s="221"/>
      <c r="N603" s="221"/>
      <c r="O603" s="221"/>
    </row>
    <row r="604" spans="2:15" x14ac:dyDescent="0.5">
      <c r="B604" s="221"/>
      <c r="C604" s="221"/>
      <c r="D604" s="221"/>
      <c r="E604" s="221"/>
      <c r="G604" s="221"/>
      <c r="I604" s="221"/>
      <c r="J604" s="221"/>
      <c r="K604" s="221"/>
      <c r="L604" s="221"/>
      <c r="M604" s="221"/>
      <c r="N604" s="221"/>
      <c r="O604" s="221"/>
    </row>
    <row r="605" spans="2:15" x14ac:dyDescent="0.5">
      <c r="B605" s="221"/>
      <c r="C605" s="221"/>
      <c r="D605" s="221"/>
      <c r="E605" s="221"/>
      <c r="G605" s="221"/>
      <c r="I605" s="221"/>
      <c r="J605" s="221"/>
      <c r="K605" s="221"/>
      <c r="L605" s="221"/>
      <c r="M605" s="221"/>
      <c r="N605" s="221"/>
      <c r="O605" s="221"/>
    </row>
    <row r="606" spans="2:15" x14ac:dyDescent="0.5">
      <c r="B606" s="221"/>
      <c r="C606" s="221"/>
      <c r="D606" s="221"/>
      <c r="E606" s="221"/>
      <c r="G606" s="221"/>
      <c r="I606" s="221"/>
      <c r="J606" s="221"/>
      <c r="K606" s="221"/>
      <c r="L606" s="221"/>
      <c r="M606" s="221"/>
      <c r="N606" s="221"/>
      <c r="O606" s="221"/>
    </row>
    <row r="607" spans="2:15" x14ac:dyDescent="0.5">
      <c r="B607" s="221"/>
      <c r="C607" s="221"/>
      <c r="D607" s="221"/>
      <c r="E607" s="221"/>
      <c r="G607" s="221"/>
      <c r="I607" s="221"/>
      <c r="J607" s="221"/>
      <c r="K607" s="221"/>
      <c r="L607" s="221"/>
      <c r="M607" s="221"/>
      <c r="N607" s="221"/>
      <c r="O607" s="221"/>
    </row>
    <row r="608" spans="2:15" x14ac:dyDescent="0.5">
      <c r="B608" s="221"/>
      <c r="C608" s="221"/>
      <c r="D608" s="221"/>
      <c r="E608" s="221"/>
      <c r="G608" s="221"/>
      <c r="I608" s="221"/>
      <c r="J608" s="221"/>
      <c r="K608" s="221"/>
      <c r="L608" s="221"/>
      <c r="M608" s="221"/>
      <c r="N608" s="221"/>
      <c r="O608" s="221"/>
    </row>
    <row r="609" spans="2:15" x14ac:dyDescent="0.5">
      <c r="B609" s="221"/>
      <c r="C609" s="221"/>
      <c r="D609" s="221"/>
      <c r="E609" s="221"/>
      <c r="G609" s="221"/>
      <c r="I609" s="221"/>
      <c r="J609" s="221"/>
      <c r="K609" s="221"/>
      <c r="L609" s="221"/>
      <c r="M609" s="221"/>
      <c r="N609" s="221"/>
      <c r="O609" s="221"/>
    </row>
    <row r="610" spans="2:15" x14ac:dyDescent="0.5">
      <c r="B610" s="221"/>
      <c r="C610" s="221"/>
      <c r="D610" s="221"/>
      <c r="E610" s="221"/>
      <c r="G610" s="221"/>
      <c r="I610" s="221"/>
      <c r="J610" s="221"/>
      <c r="K610" s="221"/>
      <c r="L610" s="221"/>
      <c r="M610" s="221"/>
      <c r="N610" s="221"/>
      <c r="O610" s="221"/>
    </row>
    <row r="611" spans="2:15" x14ac:dyDescent="0.5">
      <c r="B611" s="221"/>
      <c r="C611" s="221"/>
      <c r="D611" s="221"/>
      <c r="E611" s="221"/>
      <c r="G611" s="221"/>
      <c r="I611" s="221"/>
      <c r="J611" s="221"/>
      <c r="K611" s="221"/>
      <c r="L611" s="221"/>
      <c r="M611" s="221"/>
      <c r="N611" s="221"/>
      <c r="O611" s="221"/>
    </row>
    <row r="612" spans="2:15" x14ac:dyDescent="0.5">
      <c r="B612" s="221"/>
      <c r="C612" s="221"/>
      <c r="D612" s="221"/>
      <c r="E612" s="221"/>
      <c r="G612" s="221"/>
      <c r="I612" s="221"/>
      <c r="J612" s="221"/>
      <c r="K612" s="221"/>
      <c r="L612" s="221"/>
      <c r="M612" s="221"/>
      <c r="N612" s="221"/>
      <c r="O612" s="221"/>
    </row>
    <row r="613" spans="2:15" x14ac:dyDescent="0.5">
      <c r="B613" s="221"/>
      <c r="C613" s="221"/>
      <c r="D613" s="221"/>
      <c r="E613" s="221"/>
      <c r="G613" s="221"/>
      <c r="I613" s="221"/>
      <c r="J613" s="221"/>
      <c r="K613" s="221"/>
      <c r="L613" s="221"/>
      <c r="M613" s="221"/>
      <c r="N613" s="221"/>
      <c r="O613" s="221"/>
    </row>
    <row r="614" spans="2:15" x14ac:dyDescent="0.5">
      <c r="B614" s="221"/>
      <c r="C614" s="221"/>
      <c r="D614" s="221"/>
      <c r="E614" s="221"/>
      <c r="G614" s="221"/>
      <c r="I614" s="221"/>
      <c r="J614" s="221"/>
      <c r="K614" s="221"/>
      <c r="L614" s="221"/>
      <c r="M614" s="221"/>
      <c r="N614" s="221"/>
      <c r="O614" s="221"/>
    </row>
    <row r="615" spans="2:15" x14ac:dyDescent="0.5">
      <c r="B615" s="221"/>
      <c r="C615" s="221"/>
      <c r="D615" s="221"/>
      <c r="E615" s="221"/>
      <c r="G615" s="221"/>
      <c r="I615" s="221"/>
      <c r="J615" s="221"/>
      <c r="K615" s="221"/>
      <c r="L615" s="221"/>
      <c r="M615" s="221"/>
      <c r="N615" s="221"/>
      <c r="O615" s="221"/>
    </row>
    <row r="616" spans="2:15" x14ac:dyDescent="0.5">
      <c r="B616" s="221"/>
      <c r="C616" s="221"/>
      <c r="D616" s="221"/>
      <c r="E616" s="221"/>
      <c r="G616" s="221"/>
      <c r="I616" s="221"/>
      <c r="J616" s="221"/>
      <c r="K616" s="221"/>
      <c r="L616" s="221"/>
      <c r="M616" s="221"/>
      <c r="N616" s="221"/>
      <c r="O616" s="221"/>
    </row>
    <row r="617" spans="2:15" x14ac:dyDescent="0.5">
      <c r="B617" s="221"/>
      <c r="C617" s="221"/>
      <c r="D617" s="221"/>
      <c r="E617" s="221"/>
      <c r="G617" s="221"/>
      <c r="I617" s="221"/>
      <c r="J617" s="221"/>
      <c r="K617" s="221"/>
      <c r="L617" s="221"/>
      <c r="M617" s="221"/>
      <c r="N617" s="221"/>
      <c r="O617" s="221"/>
    </row>
    <row r="618" spans="2:15" x14ac:dyDescent="0.5">
      <c r="B618" s="221"/>
      <c r="C618" s="221"/>
      <c r="D618" s="221"/>
      <c r="E618" s="221"/>
      <c r="G618" s="221"/>
      <c r="I618" s="221"/>
      <c r="J618" s="221"/>
      <c r="K618" s="221"/>
      <c r="L618" s="221"/>
      <c r="M618" s="221"/>
      <c r="N618" s="221"/>
      <c r="O618" s="221"/>
    </row>
    <row r="619" spans="2:15" x14ac:dyDescent="0.5">
      <c r="B619" s="221"/>
      <c r="C619" s="221"/>
      <c r="D619" s="221"/>
      <c r="E619" s="221"/>
      <c r="G619" s="221"/>
      <c r="I619" s="221"/>
      <c r="J619" s="221"/>
      <c r="K619" s="221"/>
      <c r="L619" s="221"/>
      <c r="M619" s="221"/>
      <c r="N619" s="221"/>
      <c r="O619" s="221"/>
    </row>
    <row r="620" spans="2:15" x14ac:dyDescent="0.5">
      <c r="B620" s="221"/>
      <c r="C620" s="221"/>
      <c r="D620" s="221"/>
      <c r="E620" s="221"/>
      <c r="G620" s="221"/>
      <c r="I620" s="221"/>
      <c r="J620" s="221"/>
      <c r="K620" s="221"/>
      <c r="L620" s="221"/>
      <c r="M620" s="221"/>
      <c r="N620" s="221"/>
      <c r="O620" s="221"/>
    </row>
    <row r="621" spans="2:15" x14ac:dyDescent="0.5">
      <c r="B621" s="221"/>
      <c r="C621" s="221"/>
      <c r="D621" s="221"/>
      <c r="E621" s="221"/>
      <c r="G621" s="221"/>
      <c r="I621" s="221"/>
      <c r="J621" s="221"/>
      <c r="K621" s="221"/>
      <c r="L621" s="221"/>
      <c r="M621" s="221"/>
      <c r="N621" s="221"/>
      <c r="O621" s="221"/>
    </row>
    <row r="622" spans="2:15" x14ac:dyDescent="0.5">
      <c r="B622" s="221"/>
      <c r="C622" s="221"/>
      <c r="D622" s="221"/>
      <c r="E622" s="221"/>
      <c r="G622" s="221"/>
      <c r="I622" s="221"/>
      <c r="J622" s="221"/>
      <c r="K622" s="221"/>
      <c r="L622" s="221"/>
      <c r="M622" s="221"/>
      <c r="N622" s="221"/>
      <c r="O622" s="221"/>
    </row>
    <row r="623" spans="2:15" x14ac:dyDescent="0.5">
      <c r="B623" s="221"/>
      <c r="C623" s="221"/>
      <c r="D623" s="221"/>
      <c r="E623" s="221"/>
      <c r="G623" s="221"/>
      <c r="I623" s="221"/>
      <c r="J623" s="221"/>
      <c r="K623" s="221"/>
      <c r="L623" s="221"/>
      <c r="M623" s="221"/>
      <c r="N623" s="221"/>
      <c r="O623" s="221"/>
    </row>
    <row r="624" spans="2:15" x14ac:dyDescent="0.5">
      <c r="B624" s="221"/>
      <c r="C624" s="221"/>
      <c r="D624" s="221"/>
      <c r="E624" s="221"/>
      <c r="G624" s="221"/>
      <c r="I624" s="221"/>
      <c r="J624" s="221"/>
      <c r="K624" s="221"/>
      <c r="L624" s="221"/>
      <c r="M624" s="221"/>
      <c r="N624" s="221"/>
      <c r="O624" s="221"/>
    </row>
    <row r="625" spans="2:15" x14ac:dyDescent="0.5">
      <c r="B625" s="221"/>
      <c r="C625" s="221"/>
      <c r="D625" s="221"/>
      <c r="E625" s="221"/>
      <c r="G625" s="221"/>
      <c r="I625" s="221"/>
      <c r="J625" s="221"/>
      <c r="K625" s="221"/>
      <c r="L625" s="221"/>
      <c r="M625" s="221"/>
      <c r="N625" s="221"/>
      <c r="O625" s="221"/>
    </row>
    <row r="626" spans="2:15" x14ac:dyDescent="0.5">
      <c r="B626" s="221"/>
      <c r="C626" s="221"/>
      <c r="D626" s="221"/>
      <c r="E626" s="221"/>
      <c r="G626" s="221"/>
      <c r="I626" s="221"/>
      <c r="J626" s="221"/>
      <c r="K626" s="221"/>
      <c r="L626" s="221"/>
      <c r="M626" s="221"/>
      <c r="N626" s="221"/>
      <c r="O626" s="221"/>
    </row>
    <row r="627" spans="2:15" x14ac:dyDescent="0.5">
      <c r="B627" s="221"/>
      <c r="C627" s="221"/>
      <c r="D627" s="221"/>
      <c r="E627" s="221"/>
      <c r="G627" s="221"/>
      <c r="I627" s="221"/>
      <c r="J627" s="221"/>
      <c r="K627" s="221"/>
      <c r="L627" s="221"/>
      <c r="M627" s="221"/>
      <c r="N627" s="221"/>
      <c r="O627" s="221"/>
    </row>
    <row r="628" spans="2:15" x14ac:dyDescent="0.5">
      <c r="B628" s="221"/>
      <c r="C628" s="221"/>
      <c r="D628" s="221"/>
      <c r="E628" s="221"/>
      <c r="G628" s="221"/>
      <c r="I628" s="221"/>
      <c r="J628" s="221"/>
      <c r="K628" s="221"/>
      <c r="L628" s="221"/>
      <c r="M628" s="221"/>
      <c r="N628" s="221"/>
      <c r="O628" s="221"/>
    </row>
    <row r="629" spans="2:15" x14ac:dyDescent="0.5">
      <c r="B629" s="221"/>
      <c r="C629" s="221"/>
      <c r="D629" s="221"/>
      <c r="E629" s="221"/>
      <c r="G629" s="221"/>
      <c r="I629" s="221"/>
      <c r="J629" s="221"/>
      <c r="K629" s="221"/>
      <c r="L629" s="221"/>
      <c r="M629" s="221"/>
      <c r="N629" s="221"/>
      <c r="O629" s="221"/>
    </row>
    <row r="630" spans="2:15" x14ac:dyDescent="0.5">
      <c r="B630" s="221"/>
      <c r="C630" s="221"/>
      <c r="D630" s="221"/>
      <c r="E630" s="221"/>
      <c r="G630" s="221"/>
      <c r="I630" s="221"/>
      <c r="J630" s="221"/>
      <c r="K630" s="221"/>
      <c r="L630" s="221"/>
      <c r="M630" s="221"/>
      <c r="N630" s="221"/>
      <c r="O630" s="221"/>
    </row>
    <row r="631" spans="2:15" x14ac:dyDescent="0.5">
      <c r="B631" s="221"/>
      <c r="C631" s="221"/>
      <c r="D631" s="221"/>
      <c r="E631" s="221"/>
      <c r="G631" s="221"/>
      <c r="I631" s="221"/>
      <c r="J631" s="221"/>
      <c r="K631" s="221"/>
      <c r="L631" s="221"/>
      <c r="M631" s="221"/>
      <c r="N631" s="221"/>
      <c r="O631" s="221"/>
    </row>
    <row r="632" spans="2:15" x14ac:dyDescent="0.5">
      <c r="B632" s="221"/>
      <c r="C632" s="221"/>
      <c r="D632" s="221"/>
      <c r="E632" s="221"/>
      <c r="G632" s="221"/>
      <c r="I632" s="221"/>
      <c r="J632" s="221"/>
      <c r="K632" s="221"/>
      <c r="L632" s="221"/>
      <c r="M632" s="221"/>
      <c r="N632" s="221"/>
      <c r="O632" s="221"/>
    </row>
    <row r="633" spans="2:15" x14ac:dyDescent="0.5">
      <c r="B633" s="221"/>
      <c r="C633" s="221"/>
      <c r="D633" s="221"/>
      <c r="E633" s="221"/>
      <c r="G633" s="221"/>
      <c r="I633" s="221"/>
      <c r="J633" s="221"/>
      <c r="K633" s="221"/>
      <c r="L633" s="221"/>
      <c r="M633" s="221"/>
      <c r="N633" s="221"/>
      <c r="O633" s="221"/>
    </row>
    <row r="634" spans="2:15" x14ac:dyDescent="0.5">
      <c r="B634" s="221"/>
      <c r="C634" s="221"/>
      <c r="D634" s="221"/>
      <c r="E634" s="221"/>
      <c r="G634" s="221"/>
      <c r="I634" s="221"/>
      <c r="J634" s="221"/>
      <c r="K634" s="221"/>
      <c r="L634" s="221"/>
      <c r="M634" s="221"/>
      <c r="N634" s="221"/>
      <c r="O634" s="221"/>
    </row>
    <row r="635" spans="2:15" x14ac:dyDescent="0.5">
      <c r="B635" s="221"/>
      <c r="C635" s="221"/>
      <c r="D635" s="221"/>
      <c r="E635" s="221"/>
      <c r="G635" s="221"/>
      <c r="I635" s="221"/>
      <c r="J635" s="221"/>
      <c r="K635" s="221"/>
      <c r="L635" s="221"/>
      <c r="M635" s="221"/>
      <c r="N635" s="221"/>
      <c r="O635" s="221"/>
    </row>
    <row r="636" spans="2:15" x14ac:dyDescent="0.5">
      <c r="B636" s="221"/>
      <c r="C636" s="221"/>
      <c r="D636" s="221"/>
      <c r="E636" s="221"/>
      <c r="G636" s="221"/>
      <c r="I636" s="221"/>
      <c r="J636" s="221"/>
      <c r="K636" s="221"/>
      <c r="L636" s="221"/>
      <c r="M636" s="221"/>
      <c r="N636" s="221"/>
      <c r="O636" s="221"/>
    </row>
    <row r="637" spans="2:15" x14ac:dyDescent="0.5">
      <c r="B637" s="221"/>
      <c r="C637" s="221"/>
      <c r="D637" s="221"/>
      <c r="E637" s="221"/>
      <c r="G637" s="221"/>
      <c r="I637" s="221"/>
      <c r="J637" s="221"/>
      <c r="K637" s="221"/>
      <c r="L637" s="221"/>
      <c r="M637" s="221"/>
      <c r="N637" s="221"/>
      <c r="O637" s="221"/>
    </row>
    <row r="638" spans="2:15" x14ac:dyDescent="0.5">
      <c r="B638" s="221"/>
      <c r="C638" s="221"/>
      <c r="D638" s="221"/>
      <c r="E638" s="221"/>
      <c r="G638" s="221"/>
      <c r="I638" s="221"/>
      <c r="J638" s="221"/>
      <c r="K638" s="221"/>
      <c r="L638" s="221"/>
      <c r="M638" s="221"/>
      <c r="N638" s="221"/>
      <c r="O638" s="221"/>
    </row>
    <row r="639" spans="2:15" x14ac:dyDescent="0.5">
      <c r="B639" s="221"/>
      <c r="C639" s="221"/>
      <c r="D639" s="221"/>
      <c r="E639" s="221"/>
      <c r="G639" s="221"/>
      <c r="I639" s="221"/>
      <c r="J639" s="221"/>
      <c r="K639" s="221"/>
      <c r="L639" s="221"/>
      <c r="M639" s="221"/>
      <c r="N639" s="221"/>
      <c r="O639" s="221"/>
    </row>
    <row r="640" spans="2:15" x14ac:dyDescent="0.5">
      <c r="B640" s="221"/>
      <c r="C640" s="221"/>
      <c r="D640" s="221"/>
      <c r="E640" s="221"/>
      <c r="G640" s="221"/>
      <c r="I640" s="221"/>
      <c r="J640" s="221"/>
      <c r="K640" s="221"/>
      <c r="L640" s="221"/>
      <c r="M640" s="221"/>
      <c r="N640" s="221"/>
      <c r="O640" s="221"/>
    </row>
    <row r="641" spans="2:15" x14ac:dyDescent="0.5">
      <c r="B641" s="221"/>
      <c r="C641" s="221"/>
      <c r="D641" s="221"/>
      <c r="E641" s="221"/>
      <c r="G641" s="221"/>
      <c r="I641" s="221"/>
      <c r="J641" s="221"/>
      <c r="K641" s="221"/>
      <c r="L641" s="221"/>
      <c r="M641" s="221"/>
      <c r="N641" s="221"/>
      <c r="O641" s="221"/>
    </row>
    <row r="642" spans="2:15" x14ac:dyDescent="0.5">
      <c r="B642" s="221"/>
      <c r="C642" s="221"/>
      <c r="D642" s="221"/>
      <c r="E642" s="221"/>
      <c r="G642" s="221"/>
      <c r="I642" s="221"/>
      <c r="J642" s="221"/>
      <c r="K642" s="221"/>
      <c r="L642" s="221"/>
      <c r="M642" s="221"/>
      <c r="N642" s="221"/>
      <c r="O642" s="221"/>
    </row>
    <row r="643" spans="2:15" x14ac:dyDescent="0.5">
      <c r="B643" s="221"/>
      <c r="C643" s="221"/>
      <c r="D643" s="221"/>
      <c r="E643" s="221"/>
      <c r="G643" s="221"/>
      <c r="I643" s="221"/>
      <c r="J643" s="221"/>
      <c r="K643" s="221"/>
      <c r="L643" s="221"/>
      <c r="M643" s="221"/>
      <c r="N643" s="221"/>
      <c r="O643" s="221"/>
    </row>
    <row r="644" spans="2:15" x14ac:dyDescent="0.5">
      <c r="B644" s="221"/>
      <c r="C644" s="221"/>
      <c r="D644" s="221"/>
      <c r="E644" s="221"/>
      <c r="G644" s="221"/>
      <c r="I644" s="221"/>
      <c r="J644" s="221"/>
      <c r="K644" s="221"/>
      <c r="L644" s="221"/>
      <c r="M644" s="221"/>
      <c r="N644" s="221"/>
      <c r="O644" s="221"/>
    </row>
    <row r="645" spans="2:15" x14ac:dyDescent="0.5">
      <c r="B645" s="221"/>
      <c r="C645" s="221"/>
      <c r="D645" s="221"/>
      <c r="E645" s="221"/>
      <c r="G645" s="221"/>
      <c r="I645" s="221"/>
      <c r="J645" s="221"/>
      <c r="K645" s="221"/>
      <c r="L645" s="221"/>
      <c r="M645" s="221"/>
      <c r="N645" s="221"/>
      <c r="O645" s="221"/>
    </row>
    <row r="646" spans="2:15" x14ac:dyDescent="0.5">
      <c r="B646" s="221"/>
      <c r="C646" s="221"/>
      <c r="D646" s="221"/>
      <c r="E646" s="221"/>
      <c r="G646" s="221"/>
      <c r="I646" s="221"/>
      <c r="J646" s="221"/>
      <c r="K646" s="221"/>
      <c r="L646" s="221"/>
      <c r="M646" s="221"/>
      <c r="N646" s="221"/>
      <c r="O646" s="221"/>
    </row>
    <row r="647" spans="2:15" x14ac:dyDescent="0.5">
      <c r="B647" s="221"/>
      <c r="C647" s="221"/>
      <c r="D647" s="221"/>
      <c r="E647" s="221"/>
      <c r="G647" s="221"/>
      <c r="I647" s="221"/>
      <c r="J647" s="221"/>
      <c r="K647" s="221"/>
      <c r="L647" s="221"/>
      <c r="M647" s="221"/>
      <c r="N647" s="221"/>
      <c r="O647" s="221"/>
    </row>
    <row r="648" spans="2:15" x14ac:dyDescent="0.5">
      <c r="B648" s="221"/>
      <c r="C648" s="221"/>
      <c r="D648" s="221"/>
      <c r="E648" s="221"/>
      <c r="G648" s="221"/>
      <c r="I648" s="221"/>
      <c r="J648" s="221"/>
      <c r="K648" s="221"/>
      <c r="L648" s="221"/>
      <c r="M648" s="221"/>
      <c r="N648" s="221"/>
      <c r="O648" s="221"/>
    </row>
    <row r="649" spans="2:15" x14ac:dyDescent="0.5">
      <c r="B649" s="221"/>
      <c r="C649" s="221"/>
      <c r="D649" s="221"/>
      <c r="E649" s="221"/>
      <c r="G649" s="221"/>
      <c r="I649" s="221"/>
      <c r="J649" s="221"/>
      <c r="K649" s="221"/>
      <c r="L649" s="221"/>
      <c r="M649" s="221"/>
      <c r="N649" s="221"/>
      <c r="O649" s="221"/>
    </row>
    <row r="650" spans="2:15" x14ac:dyDescent="0.5">
      <c r="B650" s="221"/>
      <c r="C650" s="221"/>
      <c r="D650" s="221"/>
      <c r="E650" s="221"/>
      <c r="G650" s="221"/>
      <c r="I650" s="221"/>
      <c r="J650" s="221"/>
      <c r="K650" s="221"/>
      <c r="L650" s="221"/>
      <c r="M650" s="221"/>
      <c r="N650" s="221"/>
      <c r="O650" s="221"/>
    </row>
    <row r="651" spans="2:15" x14ac:dyDescent="0.5">
      <c r="B651" s="221"/>
      <c r="C651" s="221"/>
      <c r="D651" s="221"/>
      <c r="E651" s="221"/>
      <c r="G651" s="221"/>
      <c r="I651" s="221"/>
      <c r="J651" s="221"/>
      <c r="K651" s="221"/>
      <c r="L651" s="221"/>
      <c r="M651" s="221"/>
      <c r="N651" s="221"/>
      <c r="O651" s="221"/>
    </row>
    <row r="652" spans="2:15" x14ac:dyDescent="0.5">
      <c r="B652" s="221"/>
      <c r="C652" s="221"/>
      <c r="D652" s="221"/>
      <c r="E652" s="221"/>
      <c r="G652" s="221"/>
      <c r="I652" s="221"/>
      <c r="J652" s="221"/>
      <c r="K652" s="221"/>
      <c r="L652" s="221"/>
      <c r="M652" s="221"/>
      <c r="N652" s="221"/>
      <c r="O652" s="221"/>
    </row>
    <row r="653" spans="2:15" x14ac:dyDescent="0.5">
      <c r="B653" s="221"/>
      <c r="C653" s="221"/>
      <c r="D653" s="221"/>
      <c r="E653" s="221"/>
      <c r="G653" s="221"/>
      <c r="I653" s="221"/>
      <c r="J653" s="221"/>
      <c r="K653" s="221"/>
      <c r="L653" s="221"/>
      <c r="M653" s="221"/>
      <c r="N653" s="221"/>
      <c r="O653" s="221"/>
    </row>
    <row r="654" spans="2:15" x14ac:dyDescent="0.5">
      <c r="B654" s="221"/>
      <c r="C654" s="221"/>
      <c r="D654" s="221"/>
      <c r="E654" s="221"/>
      <c r="G654" s="221"/>
      <c r="I654" s="221"/>
      <c r="J654" s="221"/>
      <c r="K654" s="221"/>
      <c r="L654" s="221"/>
      <c r="M654" s="221"/>
      <c r="N654" s="221"/>
      <c r="O654" s="221"/>
    </row>
    <row r="655" spans="2:15" x14ac:dyDescent="0.5">
      <c r="B655" s="221"/>
      <c r="C655" s="221"/>
      <c r="D655" s="221"/>
      <c r="E655" s="221"/>
      <c r="G655" s="221"/>
      <c r="I655" s="221"/>
      <c r="J655" s="221"/>
      <c r="K655" s="221"/>
      <c r="L655" s="221"/>
      <c r="M655" s="221"/>
      <c r="N655" s="221"/>
      <c r="O655" s="221"/>
    </row>
    <row r="656" spans="2:15" x14ac:dyDescent="0.5">
      <c r="B656" s="221"/>
      <c r="C656" s="221"/>
      <c r="D656" s="221"/>
      <c r="E656" s="221"/>
      <c r="G656" s="221"/>
      <c r="I656" s="221"/>
      <c r="J656" s="221"/>
      <c r="K656" s="221"/>
      <c r="L656" s="221"/>
      <c r="M656" s="221"/>
      <c r="N656" s="221"/>
      <c r="O656" s="221"/>
    </row>
    <row r="657" spans="2:15" x14ac:dyDescent="0.5">
      <c r="B657" s="221"/>
      <c r="C657" s="221"/>
      <c r="D657" s="221"/>
      <c r="E657" s="221"/>
      <c r="G657" s="221"/>
      <c r="I657" s="221"/>
      <c r="J657" s="221"/>
      <c r="K657" s="221"/>
      <c r="L657" s="221"/>
      <c r="M657" s="221"/>
      <c r="N657" s="221"/>
      <c r="O657" s="221"/>
    </row>
    <row r="658" spans="2:15" x14ac:dyDescent="0.5">
      <c r="B658" s="221"/>
      <c r="C658" s="221"/>
      <c r="D658" s="221"/>
      <c r="E658" s="221"/>
      <c r="G658" s="221"/>
      <c r="I658" s="221"/>
      <c r="J658" s="221"/>
      <c r="K658" s="221"/>
      <c r="L658" s="221"/>
      <c r="M658" s="221"/>
      <c r="N658" s="221"/>
      <c r="O658" s="221"/>
    </row>
    <row r="659" spans="2:15" x14ac:dyDescent="0.5">
      <c r="B659" s="221"/>
      <c r="C659" s="221"/>
      <c r="D659" s="221"/>
      <c r="E659" s="221"/>
      <c r="G659" s="221"/>
      <c r="I659" s="221"/>
      <c r="J659" s="221"/>
      <c r="K659" s="221"/>
      <c r="L659" s="221"/>
      <c r="M659" s="221"/>
      <c r="N659" s="221"/>
      <c r="O659" s="221"/>
    </row>
    <row r="660" spans="2:15" x14ac:dyDescent="0.5">
      <c r="B660" s="221"/>
      <c r="C660" s="221"/>
      <c r="D660" s="221"/>
      <c r="E660" s="221"/>
      <c r="G660" s="221"/>
      <c r="I660" s="221"/>
      <c r="J660" s="221"/>
      <c r="K660" s="221"/>
      <c r="L660" s="221"/>
      <c r="M660" s="221"/>
      <c r="N660" s="221"/>
      <c r="O660" s="221"/>
    </row>
    <row r="661" spans="2:15" x14ac:dyDescent="0.5">
      <c r="B661" s="221"/>
      <c r="C661" s="221"/>
      <c r="D661" s="221"/>
      <c r="E661" s="221"/>
      <c r="G661" s="221"/>
      <c r="I661" s="221"/>
      <c r="J661" s="221"/>
      <c r="K661" s="221"/>
      <c r="L661" s="221"/>
      <c r="M661" s="221"/>
      <c r="N661" s="221"/>
      <c r="O661" s="221"/>
    </row>
    <row r="662" spans="2:15" x14ac:dyDescent="0.5">
      <c r="B662" s="221"/>
      <c r="C662" s="221"/>
      <c r="D662" s="221"/>
      <c r="E662" s="221"/>
      <c r="G662" s="221"/>
      <c r="I662" s="221"/>
      <c r="J662" s="221"/>
      <c r="K662" s="221"/>
      <c r="L662" s="221"/>
      <c r="M662" s="221"/>
      <c r="N662" s="221"/>
      <c r="O662" s="221"/>
    </row>
    <row r="663" spans="2:15" x14ac:dyDescent="0.5">
      <c r="B663" s="221"/>
      <c r="C663" s="221"/>
      <c r="D663" s="221"/>
      <c r="E663" s="221"/>
      <c r="G663" s="221"/>
      <c r="I663" s="221"/>
      <c r="J663" s="221"/>
      <c r="K663" s="221"/>
      <c r="L663" s="221"/>
      <c r="M663" s="221"/>
      <c r="N663" s="221"/>
      <c r="O663" s="221"/>
    </row>
    <row r="664" spans="2:15" x14ac:dyDescent="0.5">
      <c r="B664" s="221"/>
      <c r="C664" s="221"/>
      <c r="D664" s="221"/>
      <c r="E664" s="221"/>
      <c r="G664" s="221"/>
      <c r="I664" s="221"/>
      <c r="J664" s="221"/>
      <c r="K664" s="221"/>
      <c r="L664" s="221"/>
      <c r="M664" s="221"/>
      <c r="N664" s="221"/>
      <c r="O664" s="221"/>
    </row>
    <row r="665" spans="2:15" x14ac:dyDescent="0.5">
      <c r="B665" s="221"/>
      <c r="C665" s="221"/>
      <c r="D665" s="221"/>
      <c r="E665" s="221"/>
      <c r="G665" s="221"/>
      <c r="I665" s="221"/>
      <c r="J665" s="221"/>
      <c r="K665" s="221"/>
      <c r="L665" s="221"/>
      <c r="M665" s="221"/>
      <c r="N665" s="221"/>
      <c r="O665" s="221"/>
    </row>
    <row r="666" spans="2:15" x14ac:dyDescent="0.5">
      <c r="B666" s="221"/>
      <c r="C666" s="221"/>
      <c r="D666" s="221"/>
      <c r="E666" s="221"/>
      <c r="G666" s="221"/>
      <c r="I666" s="221"/>
      <c r="J666" s="221"/>
      <c r="K666" s="221"/>
      <c r="L666" s="221"/>
      <c r="M666" s="221"/>
      <c r="N666" s="221"/>
      <c r="O666" s="221"/>
    </row>
    <row r="667" spans="2:15" x14ac:dyDescent="0.5">
      <c r="B667" s="221"/>
      <c r="C667" s="221"/>
      <c r="D667" s="221"/>
      <c r="E667" s="221"/>
      <c r="G667" s="221"/>
      <c r="I667" s="221"/>
      <c r="J667" s="221"/>
      <c r="K667" s="221"/>
      <c r="L667" s="221"/>
      <c r="M667" s="221"/>
      <c r="N667" s="221"/>
      <c r="O667" s="221"/>
    </row>
    <row r="668" spans="2:15" x14ac:dyDescent="0.5">
      <c r="B668" s="221"/>
      <c r="C668" s="221"/>
      <c r="D668" s="221"/>
      <c r="E668" s="221"/>
      <c r="G668" s="221"/>
      <c r="I668" s="221"/>
      <c r="J668" s="221"/>
      <c r="K668" s="221"/>
      <c r="L668" s="221"/>
      <c r="M668" s="221"/>
      <c r="N668" s="221"/>
      <c r="O668" s="221"/>
    </row>
    <row r="669" spans="2:15" x14ac:dyDescent="0.5">
      <c r="B669" s="221"/>
      <c r="C669" s="221"/>
      <c r="D669" s="221"/>
      <c r="E669" s="221"/>
      <c r="G669" s="221"/>
      <c r="I669" s="221"/>
      <c r="J669" s="221"/>
      <c r="K669" s="221"/>
      <c r="L669" s="221"/>
      <c r="M669" s="221"/>
      <c r="N669" s="221"/>
      <c r="O669" s="221"/>
    </row>
    <row r="670" spans="2:15" x14ac:dyDescent="0.5">
      <c r="B670" s="221"/>
      <c r="C670" s="221"/>
      <c r="D670" s="221"/>
      <c r="E670" s="221"/>
      <c r="G670" s="221"/>
      <c r="I670" s="221"/>
      <c r="J670" s="221"/>
      <c r="K670" s="221"/>
      <c r="L670" s="221"/>
      <c r="M670" s="221"/>
      <c r="N670" s="221"/>
      <c r="O670" s="221"/>
    </row>
    <row r="671" spans="2:15" x14ac:dyDescent="0.5">
      <c r="B671" s="221"/>
      <c r="C671" s="221"/>
      <c r="D671" s="221"/>
      <c r="E671" s="221"/>
      <c r="G671" s="221"/>
      <c r="I671" s="221"/>
      <c r="J671" s="221"/>
      <c r="K671" s="221"/>
      <c r="L671" s="221"/>
      <c r="M671" s="221"/>
      <c r="N671" s="221"/>
      <c r="O671" s="221"/>
    </row>
    <row r="672" spans="2:15" x14ac:dyDescent="0.5">
      <c r="B672" s="221"/>
      <c r="C672" s="221"/>
      <c r="D672" s="221"/>
      <c r="E672" s="221"/>
      <c r="G672" s="221"/>
      <c r="I672" s="221"/>
      <c r="J672" s="221"/>
      <c r="K672" s="221"/>
      <c r="L672" s="221"/>
      <c r="M672" s="221"/>
      <c r="N672" s="221"/>
      <c r="O672" s="221"/>
    </row>
    <row r="673" spans="2:15" x14ac:dyDescent="0.5">
      <c r="B673" s="221"/>
      <c r="C673" s="221"/>
      <c r="D673" s="221"/>
      <c r="E673" s="221"/>
      <c r="G673" s="221"/>
      <c r="I673" s="221"/>
      <c r="J673" s="221"/>
      <c r="K673" s="221"/>
      <c r="L673" s="221"/>
      <c r="M673" s="221"/>
      <c r="N673" s="221"/>
      <c r="O673" s="221"/>
    </row>
    <row r="674" spans="2:15" x14ac:dyDescent="0.5">
      <c r="B674" s="221"/>
      <c r="C674" s="221"/>
      <c r="D674" s="221"/>
      <c r="E674" s="221"/>
      <c r="G674" s="221"/>
      <c r="I674" s="221"/>
      <c r="J674" s="221"/>
      <c r="K674" s="221"/>
      <c r="L674" s="221"/>
      <c r="M674" s="221"/>
      <c r="N674" s="221"/>
      <c r="O674" s="221"/>
    </row>
    <row r="675" spans="2:15" x14ac:dyDescent="0.5">
      <c r="B675" s="221"/>
      <c r="C675" s="221"/>
      <c r="D675" s="221"/>
      <c r="E675" s="221"/>
      <c r="G675" s="221"/>
      <c r="I675" s="221"/>
      <c r="J675" s="221"/>
      <c r="K675" s="221"/>
      <c r="L675" s="221"/>
      <c r="M675" s="221"/>
      <c r="N675" s="221"/>
      <c r="O675" s="221"/>
    </row>
    <row r="676" spans="2:15" x14ac:dyDescent="0.5">
      <c r="B676" s="221"/>
      <c r="C676" s="221"/>
      <c r="D676" s="221"/>
      <c r="E676" s="221"/>
      <c r="G676" s="221"/>
      <c r="I676" s="221"/>
      <c r="J676" s="221"/>
      <c r="K676" s="221"/>
      <c r="L676" s="221"/>
      <c r="M676" s="221"/>
      <c r="N676" s="221"/>
      <c r="O676" s="221"/>
    </row>
    <row r="677" spans="2:15" x14ac:dyDescent="0.5">
      <c r="B677" s="221"/>
      <c r="C677" s="221"/>
      <c r="D677" s="221"/>
      <c r="E677" s="221"/>
      <c r="G677" s="221"/>
      <c r="I677" s="221"/>
      <c r="J677" s="221"/>
      <c r="K677" s="221"/>
      <c r="L677" s="221"/>
      <c r="M677" s="221"/>
      <c r="N677" s="221"/>
      <c r="O677" s="221"/>
    </row>
    <row r="678" spans="2:15" x14ac:dyDescent="0.5">
      <c r="B678" s="221"/>
      <c r="C678" s="221"/>
      <c r="D678" s="221"/>
      <c r="E678" s="221"/>
      <c r="G678" s="221"/>
      <c r="I678" s="221"/>
      <c r="J678" s="221"/>
      <c r="K678" s="221"/>
      <c r="L678" s="221"/>
      <c r="M678" s="221"/>
      <c r="N678" s="221"/>
      <c r="O678" s="221"/>
    </row>
    <row r="679" spans="2:15" x14ac:dyDescent="0.5">
      <c r="B679" s="221"/>
      <c r="C679" s="221"/>
      <c r="D679" s="221"/>
      <c r="E679" s="221"/>
      <c r="G679" s="221"/>
      <c r="I679" s="221"/>
      <c r="J679" s="221"/>
      <c r="K679" s="221"/>
      <c r="L679" s="221"/>
      <c r="M679" s="221"/>
      <c r="N679" s="221"/>
      <c r="O679" s="221"/>
    </row>
    <row r="680" spans="2:15" x14ac:dyDescent="0.5">
      <c r="B680" s="221"/>
      <c r="C680" s="221"/>
      <c r="D680" s="221"/>
      <c r="E680" s="221"/>
      <c r="G680" s="221"/>
      <c r="I680" s="221"/>
      <c r="J680" s="221"/>
      <c r="K680" s="221"/>
      <c r="L680" s="221"/>
      <c r="M680" s="221"/>
      <c r="N680" s="221"/>
      <c r="O680" s="221"/>
    </row>
    <row r="681" spans="2:15" x14ac:dyDescent="0.5">
      <c r="B681" s="221"/>
      <c r="C681" s="221"/>
      <c r="D681" s="221"/>
      <c r="E681" s="221"/>
      <c r="G681" s="221"/>
      <c r="I681" s="221"/>
      <c r="J681" s="221"/>
      <c r="K681" s="221"/>
      <c r="L681" s="221"/>
      <c r="M681" s="221"/>
      <c r="N681" s="221"/>
      <c r="O681" s="221"/>
    </row>
    <row r="682" spans="2:15" x14ac:dyDescent="0.5">
      <c r="B682" s="221"/>
      <c r="C682" s="221"/>
      <c r="D682" s="221"/>
      <c r="E682" s="221"/>
      <c r="G682" s="221"/>
      <c r="I682" s="221"/>
      <c r="J682" s="221"/>
      <c r="K682" s="221"/>
      <c r="L682" s="221"/>
      <c r="M682" s="221"/>
      <c r="N682" s="221"/>
      <c r="O682" s="221"/>
    </row>
    <row r="683" spans="2:15" x14ac:dyDescent="0.5">
      <c r="B683" s="221"/>
      <c r="C683" s="221"/>
      <c r="D683" s="221"/>
      <c r="E683" s="221"/>
      <c r="G683" s="221"/>
      <c r="I683" s="221"/>
      <c r="J683" s="221"/>
      <c r="K683" s="221"/>
      <c r="L683" s="221"/>
      <c r="M683" s="221"/>
      <c r="N683" s="221"/>
      <c r="O683" s="221"/>
    </row>
    <row r="684" spans="2:15" x14ac:dyDescent="0.5">
      <c r="B684" s="221"/>
      <c r="C684" s="221"/>
      <c r="D684" s="221"/>
      <c r="E684" s="221"/>
      <c r="G684" s="221"/>
      <c r="I684" s="221"/>
      <c r="J684" s="221"/>
      <c r="K684" s="221"/>
      <c r="L684" s="221"/>
      <c r="M684" s="221"/>
      <c r="N684" s="221"/>
      <c r="O684" s="221"/>
    </row>
    <row r="685" spans="2:15" x14ac:dyDescent="0.5">
      <c r="B685" s="221"/>
      <c r="C685" s="221"/>
      <c r="D685" s="221"/>
      <c r="E685" s="221"/>
      <c r="G685" s="221"/>
      <c r="I685" s="221"/>
      <c r="J685" s="221"/>
      <c r="K685" s="221"/>
      <c r="L685" s="221"/>
      <c r="M685" s="221"/>
      <c r="N685" s="221"/>
      <c r="O685" s="221"/>
    </row>
    <row r="686" spans="2:15" x14ac:dyDescent="0.5">
      <c r="B686" s="221"/>
      <c r="C686" s="221"/>
      <c r="D686" s="221"/>
      <c r="E686" s="221"/>
      <c r="G686" s="221"/>
      <c r="I686" s="221"/>
      <c r="J686" s="221"/>
      <c r="K686" s="221"/>
      <c r="L686" s="221"/>
      <c r="M686" s="221"/>
      <c r="N686" s="221"/>
      <c r="O686" s="221"/>
    </row>
    <row r="687" spans="2:15" x14ac:dyDescent="0.5">
      <c r="B687" s="221"/>
      <c r="C687" s="221"/>
      <c r="D687" s="221"/>
      <c r="E687" s="221"/>
      <c r="G687" s="221"/>
      <c r="I687" s="221"/>
      <c r="J687" s="221"/>
      <c r="K687" s="221"/>
      <c r="L687" s="221"/>
      <c r="M687" s="221"/>
      <c r="N687" s="221"/>
      <c r="O687" s="221"/>
    </row>
    <row r="688" spans="2:15" x14ac:dyDescent="0.5">
      <c r="B688" s="221"/>
      <c r="C688" s="221"/>
      <c r="D688" s="221"/>
      <c r="E688" s="221"/>
      <c r="G688" s="221"/>
      <c r="I688" s="221"/>
      <c r="J688" s="221"/>
      <c r="K688" s="221"/>
      <c r="L688" s="221"/>
      <c r="M688" s="221"/>
      <c r="N688" s="221"/>
      <c r="O688" s="221"/>
    </row>
    <row r="689" spans="2:15" x14ac:dyDescent="0.5">
      <c r="B689" s="221"/>
      <c r="C689" s="221"/>
      <c r="D689" s="221"/>
      <c r="E689" s="221"/>
      <c r="G689" s="221"/>
      <c r="I689" s="221"/>
      <c r="J689" s="221"/>
      <c r="K689" s="221"/>
      <c r="L689" s="221"/>
      <c r="M689" s="221"/>
      <c r="N689" s="221"/>
      <c r="O689" s="221"/>
    </row>
    <row r="690" spans="2:15" x14ac:dyDescent="0.5">
      <c r="B690" s="221"/>
      <c r="C690" s="221"/>
      <c r="D690" s="221"/>
      <c r="E690" s="221"/>
      <c r="G690" s="221"/>
      <c r="I690" s="221"/>
      <c r="J690" s="221"/>
      <c r="K690" s="221"/>
      <c r="L690" s="221"/>
      <c r="M690" s="221"/>
      <c r="N690" s="221"/>
      <c r="O690" s="221"/>
    </row>
    <row r="691" spans="2:15" x14ac:dyDescent="0.5">
      <c r="B691" s="221"/>
      <c r="C691" s="221"/>
      <c r="D691" s="221"/>
      <c r="E691" s="221"/>
      <c r="G691" s="221"/>
      <c r="I691" s="221"/>
      <c r="J691" s="221"/>
      <c r="K691" s="221"/>
      <c r="L691" s="221"/>
      <c r="M691" s="221"/>
      <c r="N691" s="221"/>
      <c r="O691" s="221"/>
    </row>
    <row r="692" spans="2:15" x14ac:dyDescent="0.5">
      <c r="B692" s="221"/>
      <c r="C692" s="221"/>
      <c r="D692" s="221"/>
      <c r="E692" s="221"/>
      <c r="G692" s="221"/>
      <c r="I692" s="221"/>
      <c r="J692" s="221"/>
      <c r="K692" s="221"/>
      <c r="L692" s="221"/>
      <c r="M692" s="221"/>
      <c r="N692" s="221"/>
      <c r="O692" s="221"/>
    </row>
    <row r="693" spans="2:15" x14ac:dyDescent="0.5">
      <c r="B693" s="221"/>
      <c r="C693" s="221"/>
      <c r="D693" s="221"/>
      <c r="E693" s="221"/>
      <c r="G693" s="221"/>
      <c r="I693" s="221"/>
      <c r="J693" s="221"/>
      <c r="K693" s="221"/>
      <c r="L693" s="221"/>
      <c r="M693" s="221"/>
      <c r="N693" s="221"/>
      <c r="O693" s="221"/>
    </row>
    <row r="694" spans="2:15" x14ac:dyDescent="0.5">
      <c r="B694" s="221"/>
      <c r="C694" s="221"/>
      <c r="D694" s="221"/>
      <c r="E694" s="221"/>
      <c r="G694" s="221"/>
      <c r="I694" s="221"/>
      <c r="J694" s="221"/>
      <c r="K694" s="221"/>
      <c r="L694" s="221"/>
      <c r="M694" s="221"/>
      <c r="N694" s="221"/>
      <c r="O694" s="221"/>
    </row>
    <row r="695" spans="2:15" x14ac:dyDescent="0.5">
      <c r="B695" s="221"/>
      <c r="C695" s="221"/>
      <c r="D695" s="221"/>
      <c r="E695" s="221"/>
      <c r="G695" s="221"/>
      <c r="I695" s="221"/>
      <c r="J695" s="221"/>
      <c r="K695" s="221"/>
      <c r="L695" s="221"/>
      <c r="M695" s="221"/>
      <c r="N695" s="221"/>
      <c r="O695" s="221"/>
    </row>
    <row r="696" spans="2:15" x14ac:dyDescent="0.5">
      <c r="B696" s="221"/>
      <c r="C696" s="221"/>
      <c r="D696" s="221"/>
      <c r="E696" s="221"/>
      <c r="G696" s="221"/>
      <c r="I696" s="221"/>
      <c r="J696" s="221"/>
      <c r="K696" s="221"/>
      <c r="L696" s="221"/>
      <c r="M696" s="221"/>
      <c r="N696" s="221"/>
      <c r="O696" s="221"/>
    </row>
    <row r="697" spans="2:15" x14ac:dyDescent="0.5">
      <c r="B697" s="221"/>
      <c r="C697" s="221"/>
      <c r="D697" s="221"/>
      <c r="E697" s="221"/>
      <c r="G697" s="221"/>
      <c r="I697" s="221"/>
      <c r="J697" s="221"/>
      <c r="K697" s="221"/>
      <c r="L697" s="221"/>
      <c r="M697" s="221"/>
      <c r="N697" s="221"/>
      <c r="O697" s="221"/>
    </row>
    <row r="698" spans="2:15" x14ac:dyDescent="0.5">
      <c r="B698" s="221"/>
      <c r="C698" s="221"/>
      <c r="D698" s="221"/>
      <c r="E698" s="221"/>
      <c r="G698" s="221"/>
      <c r="I698" s="221"/>
      <c r="J698" s="221"/>
      <c r="K698" s="221"/>
      <c r="L698" s="221"/>
      <c r="M698" s="221"/>
      <c r="N698" s="221"/>
      <c r="O698" s="221"/>
    </row>
    <row r="699" spans="2:15" x14ac:dyDescent="0.5">
      <c r="B699" s="221"/>
      <c r="C699" s="221"/>
      <c r="D699" s="221"/>
      <c r="E699" s="221"/>
      <c r="G699" s="221"/>
      <c r="I699" s="221"/>
      <c r="J699" s="221"/>
      <c r="K699" s="221"/>
      <c r="L699" s="221"/>
      <c r="M699" s="221"/>
      <c r="N699" s="221"/>
      <c r="O699" s="221"/>
    </row>
    <row r="700" spans="2:15" x14ac:dyDescent="0.5">
      <c r="B700" s="221"/>
      <c r="C700" s="221"/>
      <c r="D700" s="221"/>
      <c r="E700" s="221"/>
      <c r="G700" s="221"/>
      <c r="I700" s="221"/>
      <c r="J700" s="221"/>
      <c r="K700" s="221"/>
      <c r="L700" s="221"/>
      <c r="M700" s="221"/>
      <c r="N700" s="221"/>
      <c r="O700" s="221"/>
    </row>
    <row r="701" spans="2:15" x14ac:dyDescent="0.5">
      <c r="B701" s="221"/>
      <c r="C701" s="221"/>
      <c r="D701" s="221"/>
      <c r="E701" s="221"/>
      <c r="G701" s="221"/>
      <c r="I701" s="221"/>
      <c r="J701" s="221"/>
      <c r="K701" s="221"/>
      <c r="L701" s="221"/>
      <c r="M701" s="221"/>
      <c r="N701" s="221"/>
      <c r="O701" s="221"/>
    </row>
    <row r="702" spans="2:15" x14ac:dyDescent="0.5">
      <c r="B702" s="221"/>
      <c r="C702" s="221"/>
      <c r="D702" s="221"/>
      <c r="E702" s="221"/>
      <c r="G702" s="221"/>
      <c r="I702" s="221"/>
      <c r="J702" s="221"/>
      <c r="K702" s="221"/>
      <c r="L702" s="221"/>
      <c r="M702" s="221"/>
      <c r="N702" s="221"/>
      <c r="O702" s="221"/>
    </row>
    <row r="703" spans="2:15" x14ac:dyDescent="0.5">
      <c r="B703" s="221"/>
      <c r="C703" s="221"/>
      <c r="D703" s="221"/>
      <c r="E703" s="221"/>
      <c r="G703" s="221"/>
      <c r="I703" s="221"/>
      <c r="J703" s="221"/>
      <c r="K703" s="221"/>
      <c r="L703" s="221"/>
      <c r="M703" s="221"/>
      <c r="N703" s="221"/>
      <c r="O703" s="221"/>
    </row>
    <row r="704" spans="2:15" x14ac:dyDescent="0.5">
      <c r="B704" s="221"/>
      <c r="C704" s="221"/>
      <c r="D704" s="221"/>
      <c r="E704" s="221"/>
      <c r="G704" s="221"/>
      <c r="I704" s="221"/>
      <c r="J704" s="221"/>
      <c r="K704" s="221"/>
      <c r="L704" s="221"/>
      <c r="M704" s="221"/>
      <c r="N704" s="221"/>
      <c r="O704" s="221"/>
    </row>
    <row r="705" spans="2:15" x14ac:dyDescent="0.5">
      <c r="B705" s="221"/>
      <c r="C705" s="221"/>
      <c r="D705" s="221"/>
      <c r="E705" s="221"/>
      <c r="G705" s="221"/>
      <c r="I705" s="221"/>
      <c r="J705" s="221"/>
      <c r="K705" s="221"/>
      <c r="L705" s="221"/>
      <c r="M705" s="221"/>
      <c r="N705" s="221"/>
      <c r="O705" s="221"/>
    </row>
    <row r="706" spans="2:15" x14ac:dyDescent="0.5">
      <c r="B706" s="221"/>
      <c r="C706" s="221"/>
      <c r="D706" s="221"/>
      <c r="E706" s="221"/>
      <c r="G706" s="221"/>
      <c r="I706" s="221"/>
      <c r="J706" s="221"/>
      <c r="K706" s="221"/>
      <c r="L706" s="221"/>
      <c r="M706" s="221"/>
      <c r="N706" s="221"/>
      <c r="O706" s="221"/>
    </row>
    <row r="707" spans="2:15" x14ac:dyDescent="0.5">
      <c r="B707" s="221"/>
      <c r="C707" s="221"/>
      <c r="D707" s="221"/>
      <c r="E707" s="221"/>
      <c r="G707" s="221"/>
      <c r="I707" s="221"/>
      <c r="J707" s="221"/>
      <c r="K707" s="221"/>
      <c r="L707" s="221"/>
      <c r="M707" s="221"/>
      <c r="N707" s="221"/>
      <c r="O707" s="221"/>
    </row>
    <row r="708" spans="2:15" x14ac:dyDescent="0.5">
      <c r="B708" s="221"/>
      <c r="C708" s="221"/>
      <c r="D708" s="221"/>
      <c r="E708" s="221"/>
      <c r="G708" s="221"/>
      <c r="I708" s="221"/>
      <c r="J708" s="221"/>
      <c r="K708" s="221"/>
      <c r="L708" s="221"/>
      <c r="M708" s="221"/>
      <c r="N708" s="221"/>
      <c r="O708" s="221"/>
    </row>
    <row r="709" spans="2:15" x14ac:dyDescent="0.5">
      <c r="B709" s="221"/>
      <c r="C709" s="221"/>
      <c r="D709" s="221"/>
      <c r="E709" s="221"/>
      <c r="G709" s="221"/>
      <c r="I709" s="221"/>
      <c r="J709" s="221"/>
      <c r="K709" s="221"/>
      <c r="L709" s="221"/>
      <c r="M709" s="221"/>
      <c r="N709" s="221"/>
      <c r="O709" s="221"/>
    </row>
    <row r="710" spans="2:15" x14ac:dyDescent="0.5">
      <c r="B710" s="221"/>
      <c r="C710" s="221"/>
      <c r="D710" s="221"/>
      <c r="E710" s="221"/>
      <c r="G710" s="221"/>
      <c r="I710" s="221"/>
      <c r="J710" s="221"/>
      <c r="K710" s="221"/>
      <c r="L710" s="221"/>
      <c r="M710" s="221"/>
      <c r="N710" s="221"/>
      <c r="O710" s="221"/>
    </row>
    <row r="711" spans="2:15" x14ac:dyDescent="0.5">
      <c r="B711" s="221"/>
      <c r="C711" s="221"/>
      <c r="D711" s="221"/>
      <c r="E711" s="221"/>
      <c r="G711" s="221"/>
      <c r="I711" s="221"/>
      <c r="J711" s="221"/>
      <c r="K711" s="221"/>
      <c r="L711" s="221"/>
      <c r="M711" s="221"/>
      <c r="N711" s="221"/>
      <c r="O711" s="221"/>
    </row>
    <row r="712" spans="2:15" x14ac:dyDescent="0.5">
      <c r="B712" s="221"/>
      <c r="C712" s="221"/>
      <c r="D712" s="221"/>
      <c r="E712" s="221"/>
      <c r="G712" s="221"/>
      <c r="I712" s="221"/>
      <c r="J712" s="221"/>
      <c r="K712" s="221"/>
      <c r="L712" s="221"/>
      <c r="M712" s="221"/>
      <c r="N712" s="221"/>
      <c r="O712" s="221"/>
    </row>
    <row r="713" spans="2:15" x14ac:dyDescent="0.5">
      <c r="B713" s="221"/>
      <c r="C713" s="221"/>
      <c r="D713" s="221"/>
      <c r="E713" s="221"/>
      <c r="G713" s="221"/>
      <c r="I713" s="221"/>
      <c r="J713" s="221"/>
      <c r="K713" s="221"/>
      <c r="L713" s="221"/>
      <c r="M713" s="221"/>
      <c r="N713" s="221"/>
      <c r="O713" s="221"/>
    </row>
    <row r="714" spans="2:15" x14ac:dyDescent="0.5">
      <c r="B714" s="221"/>
      <c r="C714" s="221"/>
      <c r="D714" s="221"/>
      <c r="E714" s="221"/>
      <c r="G714" s="221"/>
      <c r="I714" s="221"/>
      <c r="J714" s="221"/>
      <c r="K714" s="221"/>
      <c r="L714" s="221"/>
      <c r="M714" s="221"/>
      <c r="N714" s="221"/>
      <c r="O714" s="221"/>
    </row>
    <row r="715" spans="2:15" x14ac:dyDescent="0.5">
      <c r="B715" s="221"/>
      <c r="C715" s="221"/>
      <c r="D715" s="221"/>
      <c r="E715" s="221"/>
      <c r="G715" s="221"/>
      <c r="I715" s="221"/>
      <c r="J715" s="221"/>
      <c r="K715" s="221"/>
      <c r="L715" s="221"/>
      <c r="M715" s="221"/>
      <c r="N715" s="221"/>
      <c r="O715" s="221"/>
    </row>
    <row r="716" spans="2:15" x14ac:dyDescent="0.5">
      <c r="B716" s="221"/>
      <c r="C716" s="221"/>
      <c r="D716" s="221"/>
      <c r="E716" s="221"/>
      <c r="G716" s="221"/>
      <c r="I716" s="221"/>
      <c r="J716" s="221"/>
      <c r="K716" s="221"/>
      <c r="L716" s="221"/>
      <c r="M716" s="221"/>
      <c r="N716" s="221"/>
      <c r="O716" s="221"/>
    </row>
    <row r="717" spans="2:15" x14ac:dyDescent="0.5">
      <c r="B717" s="221"/>
      <c r="C717" s="221"/>
      <c r="D717" s="221"/>
      <c r="E717" s="221"/>
      <c r="G717" s="221"/>
      <c r="I717" s="221"/>
      <c r="J717" s="221"/>
      <c r="K717" s="221"/>
      <c r="L717" s="221"/>
      <c r="M717" s="221"/>
      <c r="N717" s="221"/>
      <c r="O717" s="221"/>
    </row>
    <row r="718" spans="2:15" x14ac:dyDescent="0.5">
      <c r="B718" s="221"/>
      <c r="C718" s="221"/>
      <c r="D718" s="221"/>
      <c r="E718" s="221"/>
      <c r="G718" s="221"/>
      <c r="I718" s="221"/>
      <c r="J718" s="221"/>
      <c r="K718" s="221"/>
      <c r="L718" s="221"/>
      <c r="M718" s="221"/>
      <c r="N718" s="221"/>
      <c r="O718" s="221"/>
    </row>
    <row r="719" spans="2:15" x14ac:dyDescent="0.5">
      <c r="B719" s="221"/>
      <c r="C719" s="221"/>
      <c r="D719" s="221"/>
      <c r="E719" s="221"/>
      <c r="G719" s="221"/>
      <c r="I719" s="221"/>
      <c r="J719" s="221"/>
      <c r="K719" s="221"/>
      <c r="L719" s="221"/>
      <c r="M719" s="221"/>
      <c r="N719" s="221"/>
      <c r="O719" s="221"/>
    </row>
    <row r="720" spans="2:15" x14ac:dyDescent="0.5">
      <c r="B720" s="221"/>
      <c r="C720" s="221"/>
      <c r="D720" s="221"/>
      <c r="E720" s="221"/>
      <c r="G720" s="221"/>
      <c r="I720" s="221"/>
      <c r="J720" s="221"/>
      <c r="K720" s="221"/>
      <c r="L720" s="221"/>
      <c r="M720" s="221"/>
      <c r="N720" s="221"/>
      <c r="O720" s="221"/>
    </row>
    <row r="721" spans="2:15" x14ac:dyDescent="0.5">
      <c r="B721" s="221"/>
      <c r="C721" s="221"/>
      <c r="D721" s="221"/>
      <c r="E721" s="221"/>
      <c r="G721" s="221"/>
      <c r="I721" s="221"/>
      <c r="J721" s="221"/>
      <c r="K721" s="221"/>
      <c r="L721" s="221"/>
      <c r="M721" s="221"/>
      <c r="N721" s="221"/>
      <c r="O721" s="221"/>
    </row>
    <row r="722" spans="2:15" x14ac:dyDescent="0.5">
      <c r="B722" s="221"/>
      <c r="C722" s="221"/>
      <c r="D722" s="221"/>
      <c r="E722" s="221"/>
      <c r="G722" s="221"/>
      <c r="I722" s="221"/>
      <c r="J722" s="221"/>
      <c r="K722" s="221"/>
      <c r="L722" s="221"/>
      <c r="M722" s="221"/>
      <c r="N722" s="221"/>
      <c r="O722" s="221"/>
    </row>
    <row r="723" spans="2:15" x14ac:dyDescent="0.5">
      <c r="B723" s="221"/>
      <c r="C723" s="221"/>
      <c r="D723" s="221"/>
      <c r="E723" s="221"/>
      <c r="G723" s="221"/>
      <c r="I723" s="221"/>
      <c r="J723" s="221"/>
      <c r="K723" s="221"/>
      <c r="L723" s="221"/>
      <c r="M723" s="221"/>
      <c r="N723" s="221"/>
      <c r="O723" s="221"/>
    </row>
    <row r="724" spans="2:15" x14ac:dyDescent="0.5">
      <c r="B724" s="221"/>
      <c r="C724" s="221"/>
      <c r="D724" s="221"/>
      <c r="E724" s="221"/>
      <c r="G724" s="221"/>
      <c r="I724" s="221"/>
      <c r="J724" s="221"/>
      <c r="K724" s="221"/>
      <c r="L724" s="221"/>
      <c r="M724" s="221"/>
      <c r="N724" s="221"/>
      <c r="O724" s="221"/>
    </row>
    <row r="725" spans="2:15" x14ac:dyDescent="0.5">
      <c r="B725" s="221"/>
      <c r="C725" s="221"/>
      <c r="D725" s="221"/>
      <c r="E725" s="221"/>
      <c r="G725" s="221"/>
      <c r="I725" s="221"/>
      <c r="J725" s="221"/>
      <c r="K725" s="221"/>
      <c r="L725" s="221"/>
      <c r="M725" s="221"/>
      <c r="N725" s="221"/>
      <c r="O725" s="221"/>
    </row>
    <row r="726" spans="2:15" x14ac:dyDescent="0.5">
      <c r="B726" s="221"/>
      <c r="C726" s="221"/>
      <c r="D726" s="221"/>
      <c r="E726" s="221"/>
      <c r="G726" s="221"/>
      <c r="I726" s="221"/>
      <c r="J726" s="221"/>
      <c r="K726" s="221"/>
      <c r="L726" s="221"/>
      <c r="M726" s="221"/>
      <c r="N726" s="221"/>
      <c r="O726" s="221"/>
    </row>
    <row r="727" spans="2:15" x14ac:dyDescent="0.5">
      <c r="B727" s="221"/>
      <c r="C727" s="221"/>
      <c r="D727" s="221"/>
      <c r="E727" s="221"/>
      <c r="G727" s="221"/>
      <c r="I727" s="221"/>
      <c r="J727" s="221"/>
      <c r="K727" s="221"/>
      <c r="L727" s="221"/>
      <c r="M727" s="221"/>
      <c r="N727" s="221"/>
      <c r="O727" s="221"/>
    </row>
    <row r="728" spans="2:15" x14ac:dyDescent="0.5">
      <c r="B728" s="221"/>
      <c r="C728" s="221"/>
      <c r="D728" s="221"/>
      <c r="E728" s="221"/>
      <c r="G728" s="221"/>
      <c r="I728" s="221"/>
      <c r="J728" s="221"/>
      <c r="K728" s="221"/>
      <c r="L728" s="221"/>
      <c r="M728" s="221"/>
      <c r="N728" s="221"/>
      <c r="O728" s="221"/>
    </row>
    <row r="729" spans="2:15" x14ac:dyDescent="0.5">
      <c r="B729" s="221"/>
      <c r="C729" s="221"/>
      <c r="D729" s="221"/>
      <c r="E729" s="221"/>
      <c r="G729" s="221"/>
      <c r="I729" s="221"/>
      <c r="J729" s="221"/>
      <c r="K729" s="221"/>
      <c r="L729" s="221"/>
      <c r="M729" s="221"/>
      <c r="N729" s="221"/>
      <c r="O729" s="221"/>
    </row>
    <row r="730" spans="2:15" x14ac:dyDescent="0.5">
      <c r="B730" s="221"/>
      <c r="C730" s="221"/>
      <c r="D730" s="221"/>
      <c r="E730" s="221"/>
      <c r="G730" s="221"/>
      <c r="I730" s="221"/>
      <c r="J730" s="221"/>
      <c r="K730" s="221"/>
      <c r="L730" s="221"/>
      <c r="M730" s="221"/>
      <c r="N730" s="221"/>
      <c r="O730" s="221"/>
    </row>
    <row r="731" spans="2:15" x14ac:dyDescent="0.5">
      <c r="B731" s="221"/>
      <c r="C731" s="221"/>
      <c r="D731" s="221"/>
      <c r="E731" s="221"/>
      <c r="G731" s="221"/>
      <c r="I731" s="221"/>
      <c r="J731" s="221"/>
      <c r="K731" s="221"/>
      <c r="L731" s="221"/>
      <c r="M731" s="221"/>
      <c r="N731" s="221"/>
      <c r="O731" s="221"/>
    </row>
    <row r="732" spans="2:15" x14ac:dyDescent="0.5">
      <c r="B732" s="221"/>
      <c r="C732" s="221"/>
      <c r="D732" s="221"/>
      <c r="E732" s="221"/>
      <c r="G732" s="221"/>
      <c r="I732" s="221"/>
      <c r="J732" s="221"/>
      <c r="K732" s="221"/>
      <c r="L732" s="221"/>
      <c r="M732" s="221"/>
      <c r="N732" s="221"/>
      <c r="O732" s="221"/>
    </row>
    <row r="733" spans="2:15" x14ac:dyDescent="0.5">
      <c r="B733" s="221"/>
      <c r="C733" s="221"/>
      <c r="D733" s="221"/>
      <c r="E733" s="221"/>
      <c r="G733" s="221"/>
      <c r="I733" s="221"/>
      <c r="J733" s="221"/>
      <c r="K733" s="221"/>
      <c r="L733" s="221"/>
      <c r="M733" s="221"/>
      <c r="N733" s="221"/>
      <c r="O733" s="221"/>
    </row>
    <row r="734" spans="2:15" x14ac:dyDescent="0.5">
      <c r="B734" s="221"/>
      <c r="C734" s="221"/>
      <c r="D734" s="221"/>
      <c r="E734" s="221"/>
      <c r="G734" s="221"/>
      <c r="I734" s="221"/>
      <c r="J734" s="221"/>
      <c r="K734" s="221"/>
      <c r="L734" s="221"/>
      <c r="M734" s="221"/>
      <c r="N734" s="221"/>
      <c r="O734" s="221"/>
    </row>
    <row r="735" spans="2:15" x14ac:dyDescent="0.5">
      <c r="B735" s="221"/>
      <c r="C735" s="221"/>
      <c r="D735" s="221"/>
      <c r="E735" s="221"/>
      <c r="G735" s="221"/>
      <c r="I735" s="221"/>
      <c r="J735" s="221"/>
      <c r="K735" s="221"/>
      <c r="L735" s="221"/>
      <c r="M735" s="221"/>
      <c r="N735" s="221"/>
      <c r="O735" s="221"/>
    </row>
    <row r="736" spans="2:15" x14ac:dyDescent="0.5">
      <c r="B736" s="221"/>
      <c r="C736" s="221"/>
      <c r="D736" s="221"/>
      <c r="E736" s="221"/>
      <c r="G736" s="221"/>
      <c r="I736" s="221"/>
      <c r="J736" s="221"/>
      <c r="K736" s="221"/>
      <c r="L736" s="221"/>
      <c r="M736" s="221"/>
      <c r="N736" s="221"/>
      <c r="O736" s="221"/>
    </row>
    <row r="737" spans="2:15" x14ac:dyDescent="0.5">
      <c r="B737" s="221"/>
      <c r="C737" s="221"/>
      <c r="D737" s="221"/>
      <c r="E737" s="221"/>
      <c r="G737" s="221"/>
      <c r="I737" s="221"/>
      <c r="J737" s="221"/>
      <c r="K737" s="221"/>
      <c r="L737" s="221"/>
      <c r="M737" s="221"/>
      <c r="N737" s="221"/>
      <c r="O737" s="221"/>
    </row>
    <row r="738" spans="2:15" x14ac:dyDescent="0.5">
      <c r="B738" s="221"/>
      <c r="C738" s="221"/>
      <c r="D738" s="221"/>
      <c r="E738" s="221"/>
      <c r="G738" s="221"/>
      <c r="I738" s="221"/>
      <c r="J738" s="221"/>
      <c r="K738" s="221"/>
      <c r="L738" s="221"/>
      <c r="M738" s="221"/>
      <c r="N738" s="221"/>
      <c r="O738" s="221"/>
    </row>
    <row r="739" spans="2:15" x14ac:dyDescent="0.5">
      <c r="B739" s="221"/>
      <c r="C739" s="221"/>
      <c r="D739" s="221"/>
      <c r="E739" s="221"/>
      <c r="G739" s="221"/>
      <c r="I739" s="221"/>
      <c r="J739" s="221"/>
      <c r="K739" s="221"/>
      <c r="L739" s="221"/>
      <c r="M739" s="221"/>
      <c r="N739" s="221"/>
      <c r="O739" s="221"/>
    </row>
    <row r="740" spans="2:15" x14ac:dyDescent="0.5">
      <c r="B740" s="221"/>
      <c r="C740" s="221"/>
      <c r="D740" s="221"/>
      <c r="E740" s="221"/>
      <c r="G740" s="221"/>
      <c r="I740" s="221"/>
      <c r="J740" s="221"/>
      <c r="K740" s="221"/>
      <c r="L740" s="221"/>
      <c r="M740" s="221"/>
      <c r="N740" s="221"/>
      <c r="O740" s="221"/>
    </row>
    <row r="741" spans="2:15" x14ac:dyDescent="0.5">
      <c r="B741" s="221"/>
      <c r="C741" s="221"/>
      <c r="D741" s="221"/>
      <c r="E741" s="221"/>
      <c r="G741" s="221"/>
      <c r="I741" s="221"/>
      <c r="J741" s="221"/>
      <c r="K741" s="221"/>
      <c r="L741" s="221"/>
      <c r="M741" s="221"/>
      <c r="N741" s="221"/>
      <c r="O741" s="221"/>
    </row>
    <row r="742" spans="2:15" x14ac:dyDescent="0.5">
      <c r="B742" s="221"/>
      <c r="C742" s="221"/>
      <c r="D742" s="221"/>
      <c r="E742" s="221"/>
      <c r="G742" s="221"/>
      <c r="I742" s="221"/>
      <c r="J742" s="221"/>
      <c r="K742" s="221"/>
      <c r="L742" s="221"/>
      <c r="M742" s="221"/>
      <c r="N742" s="221"/>
      <c r="O742" s="221"/>
    </row>
    <row r="743" spans="2:15" x14ac:dyDescent="0.5">
      <c r="B743" s="221"/>
      <c r="C743" s="221"/>
      <c r="D743" s="221"/>
      <c r="E743" s="221"/>
      <c r="G743" s="221"/>
      <c r="I743" s="221"/>
      <c r="J743" s="221"/>
      <c r="K743" s="221"/>
      <c r="L743" s="221"/>
      <c r="M743" s="221"/>
      <c r="N743" s="221"/>
      <c r="O743" s="221"/>
    </row>
    <row r="744" spans="2:15" x14ac:dyDescent="0.5">
      <c r="B744" s="221"/>
      <c r="C744" s="221"/>
      <c r="D744" s="221"/>
      <c r="E744" s="221"/>
      <c r="G744" s="221"/>
      <c r="I744" s="221"/>
      <c r="J744" s="221"/>
      <c r="K744" s="221"/>
      <c r="L744" s="221"/>
      <c r="M744" s="221"/>
      <c r="N744" s="221"/>
      <c r="O744" s="221"/>
    </row>
    <row r="745" spans="2:15" x14ac:dyDescent="0.5">
      <c r="B745" s="221"/>
      <c r="C745" s="221"/>
      <c r="D745" s="221"/>
      <c r="E745" s="221"/>
      <c r="G745" s="221"/>
      <c r="I745" s="221"/>
      <c r="J745" s="221"/>
      <c r="K745" s="221"/>
      <c r="L745" s="221"/>
      <c r="M745" s="221"/>
      <c r="N745" s="221"/>
      <c r="O745" s="221"/>
    </row>
    <row r="746" spans="2:15" x14ac:dyDescent="0.5">
      <c r="B746" s="221"/>
      <c r="C746" s="221"/>
      <c r="D746" s="221"/>
      <c r="E746" s="221"/>
      <c r="G746" s="221"/>
      <c r="I746" s="221"/>
      <c r="J746" s="221"/>
      <c r="K746" s="221"/>
      <c r="L746" s="221"/>
      <c r="M746" s="221"/>
      <c r="N746" s="221"/>
      <c r="O746" s="221"/>
    </row>
    <row r="747" spans="2:15" x14ac:dyDescent="0.5">
      <c r="B747" s="221"/>
      <c r="C747" s="221"/>
      <c r="D747" s="221"/>
      <c r="E747" s="221"/>
      <c r="G747" s="221"/>
      <c r="I747" s="221"/>
      <c r="J747" s="221"/>
      <c r="K747" s="221"/>
      <c r="L747" s="221"/>
      <c r="M747" s="221"/>
      <c r="N747" s="221"/>
      <c r="O747" s="221"/>
    </row>
    <row r="748" spans="2:15" x14ac:dyDescent="0.5">
      <c r="B748" s="221"/>
      <c r="C748" s="221"/>
      <c r="D748" s="221"/>
      <c r="E748" s="221"/>
      <c r="G748" s="221"/>
      <c r="I748" s="221"/>
      <c r="J748" s="221"/>
      <c r="K748" s="221"/>
      <c r="L748" s="221"/>
      <c r="M748" s="221"/>
      <c r="N748" s="221"/>
      <c r="O748" s="221"/>
    </row>
    <row r="749" spans="2:15" x14ac:dyDescent="0.5">
      <c r="B749" s="221"/>
      <c r="C749" s="221"/>
      <c r="D749" s="221"/>
      <c r="E749" s="221"/>
      <c r="G749" s="221"/>
      <c r="I749" s="221"/>
      <c r="J749" s="221"/>
      <c r="K749" s="221"/>
      <c r="L749" s="221"/>
      <c r="M749" s="221"/>
      <c r="N749" s="221"/>
      <c r="O749" s="221"/>
    </row>
    <row r="750" spans="2:15" x14ac:dyDescent="0.5">
      <c r="B750" s="221"/>
      <c r="C750" s="221"/>
      <c r="D750" s="221"/>
      <c r="E750" s="221"/>
      <c r="G750" s="221"/>
      <c r="I750" s="221"/>
      <c r="J750" s="221"/>
      <c r="K750" s="221"/>
      <c r="L750" s="221"/>
      <c r="M750" s="221"/>
      <c r="N750" s="221"/>
      <c r="O750" s="221"/>
    </row>
    <row r="751" spans="2:15" x14ac:dyDescent="0.5">
      <c r="B751" s="221"/>
      <c r="C751" s="221"/>
      <c r="D751" s="221"/>
      <c r="E751" s="221"/>
      <c r="G751" s="221"/>
      <c r="I751" s="221"/>
      <c r="J751" s="221"/>
      <c r="K751" s="221"/>
      <c r="L751" s="221"/>
      <c r="M751" s="221"/>
      <c r="N751" s="221"/>
      <c r="O751" s="221"/>
    </row>
    <row r="752" spans="2:15" x14ac:dyDescent="0.5">
      <c r="B752" s="221"/>
      <c r="C752" s="221"/>
      <c r="D752" s="221"/>
      <c r="E752" s="221"/>
      <c r="G752" s="221"/>
      <c r="I752" s="221"/>
      <c r="J752" s="221"/>
      <c r="K752" s="221"/>
      <c r="L752" s="221"/>
      <c r="M752" s="221"/>
      <c r="N752" s="221"/>
      <c r="O752" s="221"/>
    </row>
    <row r="753" spans="2:15" x14ac:dyDescent="0.5">
      <c r="B753" s="221"/>
      <c r="C753" s="221"/>
      <c r="D753" s="221"/>
      <c r="E753" s="221"/>
      <c r="G753" s="221"/>
      <c r="I753" s="221"/>
      <c r="J753" s="221"/>
      <c r="K753" s="221"/>
      <c r="L753" s="221"/>
      <c r="M753" s="221"/>
      <c r="N753" s="221"/>
      <c r="O753" s="221"/>
    </row>
    <row r="754" spans="2:15" x14ac:dyDescent="0.5">
      <c r="B754" s="221"/>
      <c r="C754" s="221"/>
      <c r="D754" s="221"/>
      <c r="E754" s="221"/>
      <c r="G754" s="221"/>
      <c r="I754" s="221"/>
      <c r="J754" s="221"/>
      <c r="K754" s="221"/>
      <c r="L754" s="221"/>
      <c r="M754" s="221"/>
      <c r="N754" s="221"/>
      <c r="O754" s="221"/>
    </row>
    <row r="755" spans="2:15" x14ac:dyDescent="0.5">
      <c r="B755" s="221"/>
      <c r="C755" s="221"/>
      <c r="D755" s="221"/>
      <c r="E755" s="221"/>
      <c r="G755" s="221"/>
      <c r="I755" s="221"/>
      <c r="J755" s="221"/>
      <c r="K755" s="221"/>
      <c r="L755" s="221"/>
      <c r="M755" s="221"/>
      <c r="N755" s="221"/>
      <c r="O755" s="221"/>
    </row>
    <row r="756" spans="2:15" x14ac:dyDescent="0.5">
      <c r="B756" s="221"/>
      <c r="C756" s="221"/>
      <c r="D756" s="221"/>
      <c r="E756" s="221"/>
      <c r="G756" s="221"/>
      <c r="I756" s="221"/>
      <c r="J756" s="221"/>
      <c r="K756" s="221"/>
      <c r="L756" s="221"/>
      <c r="M756" s="221"/>
      <c r="N756" s="221"/>
      <c r="O756" s="221"/>
    </row>
    <row r="757" spans="2:15" x14ac:dyDescent="0.5">
      <c r="B757" s="221"/>
      <c r="C757" s="221"/>
      <c r="D757" s="221"/>
      <c r="E757" s="221"/>
      <c r="G757" s="221"/>
      <c r="I757" s="221"/>
      <c r="J757" s="221"/>
      <c r="K757" s="221"/>
      <c r="L757" s="221"/>
      <c r="M757" s="221"/>
      <c r="N757" s="221"/>
      <c r="O757" s="221"/>
    </row>
    <row r="758" spans="2:15" x14ac:dyDescent="0.5">
      <c r="B758" s="221"/>
      <c r="C758" s="221"/>
      <c r="D758" s="221"/>
      <c r="E758" s="221"/>
      <c r="G758" s="221"/>
      <c r="I758" s="221"/>
      <c r="J758" s="221"/>
      <c r="K758" s="221"/>
      <c r="L758" s="221"/>
      <c r="M758" s="221"/>
      <c r="N758" s="221"/>
      <c r="O758" s="221"/>
    </row>
    <row r="759" spans="2:15" x14ac:dyDescent="0.5">
      <c r="B759" s="221"/>
      <c r="C759" s="221"/>
      <c r="D759" s="221"/>
      <c r="E759" s="221"/>
      <c r="G759" s="221"/>
      <c r="I759" s="221"/>
      <c r="J759" s="221"/>
      <c r="K759" s="221"/>
      <c r="L759" s="221"/>
      <c r="M759" s="221"/>
      <c r="N759" s="221"/>
      <c r="O759" s="221"/>
    </row>
    <row r="760" spans="2:15" x14ac:dyDescent="0.5">
      <c r="B760" s="221"/>
      <c r="C760" s="221"/>
      <c r="D760" s="221"/>
      <c r="E760" s="221"/>
      <c r="G760" s="221"/>
      <c r="I760" s="221"/>
      <c r="J760" s="221"/>
      <c r="K760" s="221"/>
      <c r="L760" s="221"/>
      <c r="M760" s="221"/>
      <c r="N760" s="221"/>
      <c r="O760" s="221"/>
    </row>
    <row r="761" spans="2:15" x14ac:dyDescent="0.5">
      <c r="B761" s="221"/>
      <c r="C761" s="221"/>
      <c r="D761" s="221"/>
      <c r="E761" s="221"/>
      <c r="G761" s="221"/>
      <c r="I761" s="221"/>
      <c r="J761" s="221"/>
      <c r="K761" s="221"/>
      <c r="L761" s="221"/>
      <c r="M761" s="221"/>
      <c r="N761" s="221"/>
      <c r="O761" s="221"/>
    </row>
    <row r="762" spans="2:15" x14ac:dyDescent="0.5">
      <c r="B762" s="221"/>
      <c r="C762" s="221"/>
      <c r="D762" s="221"/>
      <c r="E762" s="221"/>
      <c r="G762" s="221"/>
      <c r="I762" s="221"/>
      <c r="J762" s="221"/>
      <c r="K762" s="221"/>
      <c r="L762" s="221"/>
      <c r="M762" s="221"/>
      <c r="N762" s="221"/>
      <c r="O762" s="221"/>
    </row>
    <row r="763" spans="2:15" x14ac:dyDescent="0.5">
      <c r="B763" s="221"/>
      <c r="C763" s="221"/>
      <c r="D763" s="221"/>
      <c r="E763" s="221"/>
      <c r="G763" s="221"/>
      <c r="I763" s="221"/>
      <c r="J763" s="221"/>
      <c r="K763" s="221"/>
      <c r="L763" s="221"/>
      <c r="M763" s="221"/>
      <c r="N763" s="221"/>
      <c r="O763" s="221"/>
    </row>
    <row r="764" spans="2:15" x14ac:dyDescent="0.5">
      <c r="B764" s="221"/>
      <c r="C764" s="221"/>
      <c r="D764" s="221"/>
      <c r="E764" s="221"/>
      <c r="G764" s="221"/>
      <c r="I764" s="221"/>
      <c r="J764" s="221"/>
      <c r="K764" s="221"/>
      <c r="L764" s="221"/>
      <c r="M764" s="221"/>
      <c r="N764" s="221"/>
      <c r="O764" s="221"/>
    </row>
    <row r="765" spans="2:15" x14ac:dyDescent="0.5">
      <c r="B765" s="221"/>
      <c r="C765" s="221"/>
      <c r="D765" s="221"/>
      <c r="E765" s="221"/>
      <c r="G765" s="221"/>
      <c r="I765" s="221"/>
      <c r="J765" s="221"/>
      <c r="K765" s="221"/>
      <c r="L765" s="221"/>
      <c r="M765" s="221"/>
      <c r="N765" s="221"/>
      <c r="O765" s="221"/>
    </row>
    <row r="766" spans="2:15" x14ac:dyDescent="0.5">
      <c r="B766" s="221"/>
      <c r="C766" s="221"/>
      <c r="D766" s="221"/>
      <c r="E766" s="221"/>
      <c r="G766" s="221"/>
      <c r="I766" s="221"/>
      <c r="J766" s="221"/>
      <c r="K766" s="221"/>
      <c r="L766" s="221"/>
      <c r="M766" s="221"/>
      <c r="N766" s="221"/>
      <c r="O766" s="221"/>
    </row>
    <row r="767" spans="2:15" x14ac:dyDescent="0.5">
      <c r="B767" s="221"/>
      <c r="C767" s="221"/>
      <c r="D767" s="221"/>
      <c r="E767" s="221"/>
      <c r="G767" s="221"/>
      <c r="I767" s="221"/>
      <c r="J767" s="221"/>
      <c r="K767" s="221"/>
      <c r="L767" s="221"/>
      <c r="M767" s="221"/>
      <c r="N767" s="221"/>
      <c r="O767" s="221"/>
    </row>
    <row r="768" spans="2:15" x14ac:dyDescent="0.5">
      <c r="B768" s="221"/>
      <c r="C768" s="221"/>
      <c r="D768" s="221"/>
      <c r="E768" s="221"/>
      <c r="G768" s="221"/>
      <c r="I768" s="221"/>
      <c r="J768" s="221"/>
      <c r="K768" s="221"/>
      <c r="L768" s="221"/>
      <c r="M768" s="221"/>
      <c r="N768" s="221"/>
      <c r="O768" s="221"/>
    </row>
    <row r="769" spans="2:15" x14ac:dyDescent="0.5">
      <c r="B769" s="221"/>
      <c r="C769" s="221"/>
      <c r="D769" s="221"/>
      <c r="E769" s="221"/>
      <c r="G769" s="221"/>
      <c r="I769" s="221"/>
      <c r="J769" s="221"/>
      <c r="K769" s="221"/>
      <c r="L769" s="221"/>
      <c r="M769" s="221"/>
      <c r="N769" s="221"/>
      <c r="O769" s="221"/>
    </row>
    <row r="770" spans="2:15" x14ac:dyDescent="0.5">
      <c r="B770" s="221"/>
      <c r="C770" s="221"/>
      <c r="D770" s="221"/>
      <c r="E770" s="221"/>
      <c r="G770" s="221"/>
      <c r="I770" s="221"/>
      <c r="J770" s="221"/>
      <c r="K770" s="221"/>
      <c r="L770" s="221"/>
      <c r="M770" s="221"/>
      <c r="N770" s="221"/>
      <c r="O770" s="221"/>
    </row>
    <row r="771" spans="2:15" x14ac:dyDescent="0.5">
      <c r="B771" s="221"/>
      <c r="C771" s="221"/>
      <c r="D771" s="221"/>
      <c r="E771" s="221"/>
      <c r="G771" s="221"/>
      <c r="I771" s="221"/>
      <c r="J771" s="221"/>
      <c r="K771" s="221"/>
      <c r="L771" s="221"/>
      <c r="M771" s="221"/>
      <c r="N771" s="221"/>
      <c r="O771" s="221"/>
    </row>
    <row r="772" spans="2:15" x14ac:dyDescent="0.5">
      <c r="B772" s="221"/>
      <c r="C772" s="221"/>
      <c r="D772" s="221"/>
      <c r="E772" s="221"/>
      <c r="G772" s="221"/>
      <c r="I772" s="221"/>
      <c r="J772" s="221"/>
      <c r="K772" s="221"/>
      <c r="L772" s="221"/>
      <c r="M772" s="221"/>
      <c r="N772" s="221"/>
      <c r="O772" s="221"/>
    </row>
    <row r="773" spans="2:15" x14ac:dyDescent="0.5">
      <c r="B773" s="221"/>
      <c r="C773" s="221"/>
      <c r="D773" s="221"/>
      <c r="E773" s="221"/>
      <c r="G773" s="221"/>
      <c r="I773" s="221"/>
      <c r="J773" s="221"/>
      <c r="K773" s="221"/>
      <c r="L773" s="221"/>
      <c r="M773" s="221"/>
      <c r="N773" s="221"/>
      <c r="O773" s="221"/>
    </row>
    <row r="774" spans="2:15" x14ac:dyDescent="0.5">
      <c r="B774" s="221"/>
      <c r="C774" s="221"/>
      <c r="D774" s="221"/>
      <c r="E774" s="221"/>
      <c r="G774" s="221"/>
      <c r="I774" s="221"/>
      <c r="J774" s="221"/>
      <c r="K774" s="221"/>
      <c r="L774" s="221"/>
      <c r="M774" s="221"/>
      <c r="N774" s="221"/>
      <c r="O774" s="221"/>
    </row>
    <row r="775" spans="2:15" x14ac:dyDescent="0.5">
      <c r="B775" s="221"/>
      <c r="C775" s="221"/>
      <c r="D775" s="221"/>
      <c r="E775" s="221"/>
      <c r="G775" s="221"/>
      <c r="I775" s="221"/>
      <c r="J775" s="221"/>
      <c r="K775" s="221"/>
      <c r="L775" s="221"/>
      <c r="M775" s="221"/>
      <c r="N775" s="221"/>
      <c r="O775" s="221"/>
    </row>
    <row r="776" spans="2:15" x14ac:dyDescent="0.5">
      <c r="B776" s="221"/>
      <c r="C776" s="221"/>
      <c r="D776" s="221"/>
      <c r="E776" s="221"/>
      <c r="G776" s="221"/>
      <c r="I776" s="221"/>
      <c r="J776" s="221"/>
      <c r="K776" s="221"/>
      <c r="L776" s="221"/>
      <c r="M776" s="221"/>
      <c r="N776" s="221"/>
      <c r="O776" s="221"/>
    </row>
    <row r="777" spans="2:15" x14ac:dyDescent="0.5">
      <c r="B777" s="221"/>
      <c r="C777" s="221"/>
      <c r="D777" s="221"/>
      <c r="E777" s="221"/>
      <c r="G777" s="221"/>
      <c r="I777" s="221"/>
      <c r="J777" s="221"/>
      <c r="K777" s="221"/>
      <c r="L777" s="221"/>
      <c r="M777" s="221"/>
      <c r="N777" s="221"/>
      <c r="O777" s="221"/>
    </row>
    <row r="778" spans="2:15" x14ac:dyDescent="0.5">
      <c r="B778" s="221"/>
      <c r="C778" s="221"/>
      <c r="D778" s="221"/>
      <c r="E778" s="221"/>
      <c r="G778" s="221"/>
      <c r="I778" s="221"/>
      <c r="J778" s="221"/>
      <c r="K778" s="221"/>
      <c r="L778" s="221"/>
      <c r="M778" s="221"/>
      <c r="N778" s="221"/>
      <c r="O778" s="221"/>
    </row>
    <row r="779" spans="2:15" x14ac:dyDescent="0.5">
      <c r="B779" s="221"/>
      <c r="C779" s="221"/>
      <c r="D779" s="221"/>
      <c r="E779" s="221"/>
      <c r="G779" s="221"/>
      <c r="I779" s="221"/>
      <c r="J779" s="221"/>
      <c r="K779" s="221"/>
      <c r="L779" s="221"/>
      <c r="M779" s="221"/>
      <c r="N779" s="221"/>
      <c r="O779" s="221"/>
    </row>
    <row r="780" spans="2:15" x14ac:dyDescent="0.5">
      <c r="B780" s="221"/>
      <c r="C780" s="221"/>
      <c r="D780" s="221"/>
      <c r="E780" s="221"/>
      <c r="G780" s="221"/>
      <c r="I780" s="221"/>
      <c r="J780" s="221"/>
      <c r="K780" s="221"/>
      <c r="L780" s="221"/>
      <c r="M780" s="221"/>
      <c r="N780" s="221"/>
      <c r="O780" s="221"/>
    </row>
    <row r="781" spans="2:15" x14ac:dyDescent="0.5">
      <c r="B781" s="221"/>
      <c r="C781" s="221"/>
      <c r="D781" s="221"/>
      <c r="E781" s="221"/>
      <c r="G781" s="221"/>
      <c r="I781" s="221"/>
      <c r="J781" s="221"/>
      <c r="K781" s="221"/>
      <c r="L781" s="221"/>
      <c r="M781" s="221"/>
      <c r="N781" s="221"/>
      <c r="O781" s="221"/>
    </row>
    <row r="782" spans="2:15" x14ac:dyDescent="0.5">
      <c r="B782" s="221"/>
      <c r="C782" s="221"/>
      <c r="D782" s="221"/>
      <c r="E782" s="221"/>
      <c r="G782" s="221"/>
      <c r="I782" s="221"/>
      <c r="J782" s="221"/>
      <c r="K782" s="221"/>
      <c r="L782" s="221"/>
      <c r="M782" s="221"/>
      <c r="N782" s="221"/>
      <c r="O782" s="221"/>
    </row>
    <row r="783" spans="2:15" x14ac:dyDescent="0.5">
      <c r="B783" s="221"/>
      <c r="C783" s="221"/>
      <c r="D783" s="221"/>
      <c r="E783" s="221"/>
      <c r="G783" s="221"/>
      <c r="I783" s="221"/>
      <c r="J783" s="221"/>
      <c r="K783" s="221"/>
      <c r="L783" s="221"/>
      <c r="M783" s="221"/>
      <c r="N783" s="221"/>
      <c r="O783" s="221"/>
    </row>
    <row r="784" spans="2:15" x14ac:dyDescent="0.5">
      <c r="B784" s="221"/>
      <c r="C784" s="221"/>
      <c r="D784" s="221"/>
      <c r="E784" s="221"/>
      <c r="G784" s="221"/>
      <c r="I784" s="221"/>
      <c r="J784" s="221"/>
      <c r="K784" s="221"/>
      <c r="L784" s="221"/>
      <c r="M784" s="221"/>
      <c r="N784" s="221"/>
      <c r="O784" s="221"/>
    </row>
    <row r="785" spans="2:15" x14ac:dyDescent="0.5">
      <c r="B785" s="221"/>
      <c r="C785" s="221"/>
      <c r="D785" s="221"/>
      <c r="E785" s="221"/>
      <c r="G785" s="221"/>
      <c r="I785" s="221"/>
      <c r="J785" s="221"/>
      <c r="K785" s="221"/>
      <c r="L785" s="221"/>
      <c r="M785" s="221"/>
      <c r="N785" s="221"/>
      <c r="O785" s="221"/>
    </row>
    <row r="786" spans="2:15" x14ac:dyDescent="0.5">
      <c r="B786" s="221"/>
      <c r="C786" s="221"/>
      <c r="D786" s="221"/>
      <c r="E786" s="221"/>
      <c r="G786" s="221"/>
      <c r="I786" s="221"/>
      <c r="J786" s="221"/>
      <c r="K786" s="221"/>
      <c r="L786" s="221"/>
      <c r="M786" s="221"/>
      <c r="N786" s="221"/>
      <c r="O786" s="221"/>
    </row>
    <row r="787" spans="2:15" x14ac:dyDescent="0.5">
      <c r="B787" s="221"/>
      <c r="C787" s="221"/>
      <c r="D787" s="221"/>
      <c r="E787" s="221"/>
      <c r="G787" s="221"/>
      <c r="I787" s="221"/>
      <c r="J787" s="221"/>
      <c r="K787" s="221"/>
      <c r="L787" s="221"/>
      <c r="M787" s="221"/>
      <c r="N787" s="221"/>
      <c r="O787" s="221"/>
    </row>
    <row r="788" spans="2:15" x14ac:dyDescent="0.5">
      <c r="B788" s="221"/>
      <c r="C788" s="221"/>
      <c r="D788" s="221"/>
      <c r="E788" s="221"/>
      <c r="G788" s="221"/>
      <c r="I788" s="221"/>
      <c r="J788" s="221"/>
      <c r="K788" s="221"/>
      <c r="L788" s="221"/>
      <c r="M788" s="221"/>
      <c r="N788" s="221"/>
      <c r="O788" s="221"/>
    </row>
    <row r="789" spans="2:15" x14ac:dyDescent="0.5">
      <c r="B789" s="221"/>
      <c r="C789" s="221"/>
      <c r="D789" s="221"/>
      <c r="E789" s="221"/>
      <c r="G789" s="221"/>
      <c r="I789" s="221"/>
      <c r="J789" s="221"/>
      <c r="K789" s="221"/>
      <c r="L789" s="221"/>
      <c r="M789" s="221"/>
      <c r="N789" s="221"/>
      <c r="O789" s="221"/>
    </row>
    <row r="790" spans="2:15" x14ac:dyDescent="0.5">
      <c r="B790" s="221"/>
      <c r="C790" s="221"/>
      <c r="D790" s="221"/>
      <c r="E790" s="221"/>
      <c r="G790" s="221"/>
      <c r="I790" s="221"/>
      <c r="J790" s="221"/>
      <c r="K790" s="221"/>
      <c r="L790" s="221"/>
      <c r="M790" s="221"/>
      <c r="N790" s="221"/>
      <c r="O790" s="221"/>
    </row>
    <row r="791" spans="2:15" x14ac:dyDescent="0.5">
      <c r="B791" s="221"/>
      <c r="C791" s="221"/>
      <c r="D791" s="221"/>
      <c r="E791" s="221"/>
      <c r="G791" s="221"/>
      <c r="I791" s="221"/>
      <c r="J791" s="221"/>
      <c r="K791" s="221"/>
      <c r="L791" s="221"/>
      <c r="M791" s="221"/>
      <c r="N791" s="221"/>
      <c r="O791" s="221"/>
    </row>
    <row r="792" spans="2:15" x14ac:dyDescent="0.5">
      <c r="B792" s="221"/>
      <c r="C792" s="221"/>
      <c r="D792" s="221"/>
      <c r="E792" s="221"/>
      <c r="G792" s="221"/>
      <c r="I792" s="221"/>
      <c r="J792" s="221"/>
      <c r="K792" s="221"/>
      <c r="L792" s="221"/>
      <c r="M792" s="221"/>
      <c r="N792" s="221"/>
      <c r="O792" s="221"/>
    </row>
    <row r="793" spans="2:15" x14ac:dyDescent="0.5">
      <c r="B793" s="221"/>
      <c r="C793" s="221"/>
      <c r="D793" s="221"/>
      <c r="E793" s="221"/>
      <c r="G793" s="221"/>
      <c r="I793" s="221"/>
      <c r="J793" s="221"/>
      <c r="K793" s="221"/>
      <c r="L793" s="221"/>
      <c r="M793" s="221"/>
      <c r="N793" s="221"/>
      <c r="O793" s="221"/>
    </row>
    <row r="794" spans="2:15" x14ac:dyDescent="0.5">
      <c r="B794" s="221"/>
      <c r="C794" s="221"/>
      <c r="D794" s="221"/>
      <c r="E794" s="221"/>
      <c r="G794" s="221"/>
      <c r="I794" s="221"/>
      <c r="J794" s="221"/>
      <c r="K794" s="221"/>
      <c r="L794" s="221"/>
      <c r="M794" s="221"/>
      <c r="N794" s="221"/>
      <c r="O794" s="221"/>
    </row>
    <row r="795" spans="2:15" x14ac:dyDescent="0.5">
      <c r="B795" s="221"/>
      <c r="C795" s="221"/>
      <c r="D795" s="221"/>
      <c r="E795" s="221"/>
      <c r="G795" s="221"/>
      <c r="I795" s="221"/>
      <c r="J795" s="221"/>
      <c r="K795" s="221"/>
      <c r="L795" s="221"/>
      <c r="M795" s="221"/>
      <c r="N795" s="221"/>
      <c r="O795" s="221"/>
    </row>
    <row r="796" spans="2:15" x14ac:dyDescent="0.5">
      <c r="B796" s="221"/>
      <c r="C796" s="221"/>
      <c r="D796" s="221"/>
      <c r="E796" s="221"/>
      <c r="G796" s="221"/>
      <c r="I796" s="221"/>
      <c r="J796" s="221"/>
      <c r="K796" s="221"/>
      <c r="L796" s="221"/>
      <c r="M796" s="221"/>
      <c r="N796" s="221"/>
      <c r="O796" s="221"/>
    </row>
    <row r="797" spans="2:15" x14ac:dyDescent="0.5">
      <c r="B797" s="221"/>
      <c r="C797" s="221"/>
      <c r="D797" s="221"/>
      <c r="E797" s="221"/>
      <c r="G797" s="221"/>
      <c r="I797" s="221"/>
      <c r="J797" s="221"/>
      <c r="K797" s="221"/>
      <c r="L797" s="221"/>
      <c r="M797" s="221"/>
      <c r="N797" s="221"/>
      <c r="O797" s="221"/>
    </row>
    <row r="798" spans="2:15" x14ac:dyDescent="0.5">
      <c r="B798" s="221"/>
      <c r="C798" s="221"/>
      <c r="D798" s="221"/>
      <c r="E798" s="221"/>
      <c r="G798" s="221"/>
      <c r="I798" s="221"/>
      <c r="J798" s="221"/>
      <c r="K798" s="221"/>
      <c r="L798" s="221"/>
      <c r="M798" s="221"/>
      <c r="N798" s="221"/>
      <c r="O798" s="221"/>
    </row>
    <row r="799" spans="2:15" x14ac:dyDescent="0.5">
      <c r="B799" s="221"/>
      <c r="C799" s="221"/>
      <c r="D799" s="221"/>
      <c r="E799" s="221"/>
      <c r="G799" s="221"/>
      <c r="I799" s="221"/>
      <c r="J799" s="221"/>
      <c r="K799" s="221"/>
      <c r="L799" s="221"/>
      <c r="M799" s="221"/>
      <c r="N799" s="221"/>
      <c r="O799" s="221"/>
    </row>
    <row r="800" spans="2:15" x14ac:dyDescent="0.5">
      <c r="B800" s="221"/>
      <c r="C800" s="221"/>
      <c r="D800" s="221"/>
      <c r="E800" s="221"/>
      <c r="G800" s="221"/>
      <c r="I800" s="221"/>
      <c r="J800" s="221"/>
      <c r="K800" s="221"/>
      <c r="L800" s="221"/>
      <c r="M800" s="221"/>
      <c r="N800" s="221"/>
      <c r="O800" s="221"/>
    </row>
    <row r="801" spans="2:15" x14ac:dyDescent="0.5">
      <c r="B801" s="221"/>
      <c r="C801" s="221"/>
      <c r="D801" s="221"/>
      <c r="E801" s="221"/>
      <c r="G801" s="221"/>
      <c r="I801" s="221"/>
      <c r="J801" s="221"/>
      <c r="K801" s="221"/>
      <c r="L801" s="221"/>
      <c r="M801" s="221"/>
      <c r="N801" s="221"/>
      <c r="O801" s="221"/>
    </row>
    <row r="802" spans="2:15" x14ac:dyDescent="0.5">
      <c r="B802" s="221"/>
      <c r="C802" s="221"/>
      <c r="D802" s="221"/>
      <c r="E802" s="221"/>
      <c r="G802" s="221"/>
      <c r="I802" s="221"/>
      <c r="J802" s="221"/>
      <c r="K802" s="221"/>
      <c r="L802" s="221"/>
      <c r="M802" s="221"/>
      <c r="N802" s="221"/>
      <c r="O802" s="221"/>
    </row>
    <row r="803" spans="2:15" x14ac:dyDescent="0.5">
      <c r="B803" s="221"/>
      <c r="C803" s="221"/>
      <c r="D803" s="221"/>
      <c r="E803" s="221"/>
      <c r="G803" s="221"/>
      <c r="I803" s="221"/>
      <c r="J803" s="221"/>
      <c r="K803" s="221"/>
      <c r="L803" s="221"/>
      <c r="M803" s="221"/>
      <c r="N803" s="221"/>
      <c r="O803" s="221"/>
    </row>
    <row r="804" spans="2:15" x14ac:dyDescent="0.5">
      <c r="B804" s="221"/>
      <c r="C804" s="221"/>
      <c r="D804" s="221"/>
      <c r="E804" s="221"/>
      <c r="G804" s="221"/>
      <c r="I804" s="221"/>
      <c r="J804" s="221"/>
      <c r="K804" s="221"/>
      <c r="L804" s="221"/>
      <c r="M804" s="221"/>
      <c r="N804" s="221"/>
      <c r="O804" s="221"/>
    </row>
    <row r="805" spans="2:15" x14ac:dyDescent="0.5">
      <c r="B805" s="221"/>
      <c r="C805" s="221"/>
      <c r="D805" s="221"/>
      <c r="E805" s="221"/>
      <c r="G805" s="221"/>
      <c r="I805" s="221"/>
      <c r="J805" s="221"/>
      <c r="K805" s="221"/>
      <c r="L805" s="221"/>
      <c r="M805" s="221"/>
      <c r="N805" s="221"/>
      <c r="O805" s="221"/>
    </row>
    <row r="806" spans="2:15" x14ac:dyDescent="0.5">
      <c r="B806" s="221"/>
      <c r="C806" s="221"/>
      <c r="D806" s="221"/>
      <c r="E806" s="221"/>
      <c r="G806" s="221"/>
      <c r="I806" s="221"/>
      <c r="J806" s="221"/>
      <c r="K806" s="221"/>
      <c r="L806" s="221"/>
      <c r="M806" s="221"/>
      <c r="N806" s="221"/>
      <c r="O806" s="221"/>
    </row>
    <row r="807" spans="2:15" x14ac:dyDescent="0.5">
      <c r="B807" s="221"/>
      <c r="C807" s="221"/>
      <c r="D807" s="221"/>
      <c r="E807" s="221"/>
      <c r="G807" s="221"/>
      <c r="I807" s="221"/>
      <c r="J807" s="221"/>
      <c r="K807" s="221"/>
      <c r="L807" s="221"/>
      <c r="M807" s="221"/>
      <c r="N807" s="221"/>
      <c r="O807" s="221"/>
    </row>
    <row r="808" spans="2:15" x14ac:dyDescent="0.5">
      <c r="B808" s="221"/>
      <c r="C808" s="221"/>
      <c r="D808" s="221"/>
      <c r="E808" s="221"/>
      <c r="G808" s="221"/>
      <c r="I808" s="221"/>
      <c r="J808" s="221"/>
      <c r="K808" s="221"/>
      <c r="L808" s="221"/>
      <c r="M808" s="221"/>
      <c r="N808" s="221"/>
      <c r="O808" s="221"/>
    </row>
    <row r="809" spans="2:15" x14ac:dyDescent="0.5">
      <c r="B809" s="221"/>
      <c r="C809" s="221"/>
      <c r="D809" s="221"/>
      <c r="E809" s="221"/>
      <c r="G809" s="221"/>
      <c r="I809" s="221"/>
      <c r="J809" s="221"/>
      <c r="K809" s="221"/>
      <c r="L809" s="221"/>
      <c r="M809" s="221"/>
      <c r="N809" s="221"/>
      <c r="O809" s="221"/>
    </row>
    <row r="810" spans="2:15" x14ac:dyDescent="0.5">
      <c r="B810" s="221"/>
      <c r="C810" s="221"/>
      <c r="D810" s="221"/>
      <c r="E810" s="221"/>
      <c r="G810" s="221"/>
      <c r="I810" s="221"/>
      <c r="J810" s="221"/>
      <c r="K810" s="221"/>
      <c r="L810" s="221"/>
      <c r="M810" s="221"/>
      <c r="N810" s="221"/>
      <c r="O810" s="221"/>
    </row>
    <row r="811" spans="2:15" x14ac:dyDescent="0.5">
      <c r="B811" s="221"/>
      <c r="C811" s="221"/>
      <c r="D811" s="221"/>
      <c r="E811" s="221"/>
      <c r="G811" s="221"/>
      <c r="I811" s="221"/>
      <c r="J811" s="221"/>
      <c r="K811" s="221"/>
      <c r="L811" s="221"/>
      <c r="M811" s="221"/>
      <c r="N811" s="221"/>
      <c r="O811" s="221"/>
    </row>
    <row r="812" spans="2:15" x14ac:dyDescent="0.5">
      <c r="B812" s="221"/>
      <c r="C812" s="221"/>
      <c r="D812" s="221"/>
      <c r="E812" s="221"/>
      <c r="G812" s="221"/>
      <c r="I812" s="221"/>
      <c r="J812" s="221"/>
      <c r="K812" s="221"/>
      <c r="L812" s="221"/>
      <c r="M812" s="221"/>
      <c r="N812" s="221"/>
      <c r="O812" s="221"/>
    </row>
    <row r="813" spans="2:15" x14ac:dyDescent="0.5">
      <c r="B813" s="221"/>
      <c r="C813" s="221"/>
      <c r="D813" s="221"/>
      <c r="E813" s="221"/>
      <c r="G813" s="221"/>
      <c r="I813" s="221"/>
      <c r="J813" s="221"/>
      <c r="K813" s="221"/>
      <c r="L813" s="221"/>
      <c r="M813" s="221"/>
      <c r="N813" s="221"/>
      <c r="O813" s="221"/>
    </row>
    <row r="814" spans="2:15" x14ac:dyDescent="0.5">
      <c r="B814" s="221"/>
      <c r="C814" s="221"/>
      <c r="D814" s="221"/>
      <c r="E814" s="221"/>
      <c r="G814" s="221"/>
      <c r="I814" s="221"/>
      <c r="J814" s="221"/>
      <c r="K814" s="221"/>
      <c r="L814" s="221"/>
      <c r="M814" s="221"/>
      <c r="N814" s="221"/>
      <c r="O814" s="221"/>
    </row>
    <row r="815" spans="2:15" x14ac:dyDescent="0.5">
      <c r="B815" s="221"/>
      <c r="C815" s="221"/>
      <c r="D815" s="221"/>
      <c r="E815" s="221"/>
      <c r="G815" s="221"/>
      <c r="I815" s="221"/>
      <c r="J815" s="221"/>
      <c r="K815" s="221"/>
      <c r="L815" s="221"/>
      <c r="M815" s="221"/>
      <c r="N815" s="221"/>
      <c r="O815" s="221"/>
    </row>
    <row r="816" spans="2:15" x14ac:dyDescent="0.5">
      <c r="B816" s="221"/>
      <c r="C816" s="221"/>
      <c r="D816" s="221"/>
      <c r="E816" s="221"/>
      <c r="G816" s="221"/>
      <c r="I816" s="221"/>
      <c r="J816" s="221"/>
      <c r="K816" s="221"/>
      <c r="L816" s="221"/>
      <c r="M816" s="221"/>
      <c r="N816" s="221"/>
      <c r="O816" s="221"/>
    </row>
    <row r="817" spans="2:15" x14ac:dyDescent="0.5">
      <c r="B817" s="221"/>
      <c r="C817" s="221"/>
      <c r="D817" s="221"/>
      <c r="E817" s="221"/>
      <c r="G817" s="221"/>
      <c r="I817" s="221"/>
      <c r="J817" s="221"/>
      <c r="K817" s="221"/>
      <c r="L817" s="221"/>
      <c r="M817" s="221"/>
      <c r="N817" s="221"/>
      <c r="O817" s="221"/>
    </row>
    <row r="818" spans="2:15" x14ac:dyDescent="0.5">
      <c r="B818" s="221"/>
      <c r="C818" s="221"/>
      <c r="D818" s="221"/>
      <c r="E818" s="221"/>
      <c r="G818" s="221"/>
      <c r="I818" s="221"/>
      <c r="J818" s="221"/>
      <c r="K818" s="221"/>
      <c r="L818" s="221"/>
      <c r="M818" s="221"/>
      <c r="N818" s="221"/>
      <c r="O818" s="221"/>
    </row>
    <row r="819" spans="2:15" x14ac:dyDescent="0.5">
      <c r="B819" s="221"/>
      <c r="C819" s="221"/>
      <c r="D819" s="221"/>
      <c r="E819" s="221"/>
      <c r="G819" s="221"/>
      <c r="I819" s="221"/>
      <c r="J819" s="221"/>
      <c r="K819" s="221"/>
      <c r="L819" s="221"/>
      <c r="M819" s="221"/>
      <c r="N819" s="221"/>
      <c r="O819" s="221"/>
    </row>
    <row r="820" spans="2:15" x14ac:dyDescent="0.5">
      <c r="B820" s="221"/>
      <c r="C820" s="221"/>
      <c r="D820" s="221"/>
      <c r="E820" s="221"/>
      <c r="G820" s="221"/>
      <c r="I820" s="221"/>
      <c r="J820" s="221"/>
      <c r="K820" s="221"/>
      <c r="L820" s="221"/>
      <c r="M820" s="221"/>
      <c r="N820" s="221"/>
      <c r="O820" s="221"/>
    </row>
    <row r="821" spans="2:15" x14ac:dyDescent="0.5">
      <c r="B821" s="221"/>
      <c r="C821" s="221"/>
      <c r="D821" s="221"/>
      <c r="E821" s="221"/>
      <c r="G821" s="221"/>
      <c r="I821" s="221"/>
      <c r="J821" s="221"/>
      <c r="K821" s="221"/>
      <c r="L821" s="221"/>
      <c r="M821" s="221"/>
      <c r="N821" s="221"/>
      <c r="O821" s="221"/>
    </row>
    <row r="822" spans="2:15" x14ac:dyDescent="0.5">
      <c r="B822" s="221"/>
      <c r="C822" s="221"/>
      <c r="D822" s="221"/>
      <c r="E822" s="221"/>
      <c r="G822" s="221"/>
      <c r="I822" s="221"/>
      <c r="J822" s="221"/>
      <c r="K822" s="221"/>
      <c r="L822" s="221"/>
      <c r="M822" s="221"/>
      <c r="N822" s="221"/>
      <c r="O822" s="221"/>
    </row>
    <row r="823" spans="2:15" x14ac:dyDescent="0.5">
      <c r="B823" s="221"/>
      <c r="C823" s="221"/>
      <c r="D823" s="221"/>
      <c r="E823" s="221"/>
      <c r="G823" s="221"/>
      <c r="I823" s="221"/>
      <c r="J823" s="221"/>
      <c r="K823" s="221"/>
      <c r="L823" s="221"/>
      <c r="M823" s="221"/>
      <c r="N823" s="221"/>
      <c r="O823" s="221"/>
    </row>
    <row r="824" spans="2:15" x14ac:dyDescent="0.5">
      <c r="B824" s="221"/>
      <c r="C824" s="221"/>
      <c r="D824" s="221"/>
      <c r="E824" s="221"/>
      <c r="G824" s="221"/>
      <c r="I824" s="221"/>
      <c r="J824" s="221"/>
      <c r="K824" s="221"/>
      <c r="L824" s="221"/>
      <c r="M824" s="221"/>
      <c r="N824" s="221"/>
      <c r="O824" s="221"/>
    </row>
    <row r="825" spans="2:15" x14ac:dyDescent="0.5">
      <c r="B825" s="221"/>
      <c r="C825" s="221"/>
      <c r="D825" s="221"/>
      <c r="E825" s="221"/>
      <c r="G825" s="221"/>
      <c r="I825" s="221"/>
      <c r="J825" s="221"/>
      <c r="K825" s="221"/>
      <c r="L825" s="221"/>
      <c r="M825" s="221"/>
      <c r="N825" s="221"/>
      <c r="O825" s="221"/>
    </row>
    <row r="826" spans="2:15" x14ac:dyDescent="0.5">
      <c r="B826" s="221"/>
      <c r="C826" s="221"/>
      <c r="D826" s="221"/>
      <c r="E826" s="221"/>
      <c r="G826" s="221"/>
      <c r="I826" s="221"/>
      <c r="J826" s="221"/>
      <c r="K826" s="221"/>
      <c r="L826" s="221"/>
      <c r="M826" s="221"/>
      <c r="N826" s="221"/>
      <c r="O826" s="221"/>
    </row>
    <row r="827" spans="2:15" x14ac:dyDescent="0.5">
      <c r="B827" s="221"/>
      <c r="C827" s="221"/>
      <c r="D827" s="221"/>
      <c r="E827" s="221"/>
      <c r="G827" s="221"/>
      <c r="I827" s="221"/>
      <c r="J827" s="221"/>
      <c r="K827" s="221"/>
      <c r="L827" s="221"/>
      <c r="M827" s="221"/>
      <c r="N827" s="221"/>
      <c r="O827" s="221"/>
    </row>
    <row r="828" spans="2:15" x14ac:dyDescent="0.5">
      <c r="B828" s="221"/>
      <c r="C828" s="221"/>
      <c r="D828" s="221"/>
      <c r="E828" s="221"/>
      <c r="G828" s="221"/>
      <c r="I828" s="221"/>
      <c r="J828" s="221"/>
      <c r="K828" s="221"/>
      <c r="L828" s="221"/>
      <c r="M828" s="221"/>
      <c r="N828" s="221"/>
      <c r="O828" s="221"/>
    </row>
    <row r="829" spans="2:15" x14ac:dyDescent="0.5">
      <c r="B829" s="221"/>
      <c r="C829" s="221"/>
      <c r="D829" s="221"/>
      <c r="E829" s="221"/>
      <c r="G829" s="221"/>
      <c r="I829" s="221"/>
      <c r="J829" s="221"/>
      <c r="K829" s="221"/>
      <c r="L829" s="221"/>
      <c r="M829" s="221"/>
      <c r="N829" s="221"/>
      <c r="O829" s="221"/>
    </row>
    <row r="830" spans="2:15" x14ac:dyDescent="0.5">
      <c r="B830" s="221"/>
      <c r="C830" s="221"/>
      <c r="D830" s="221"/>
      <c r="E830" s="221"/>
      <c r="G830" s="221"/>
      <c r="I830" s="221"/>
      <c r="J830" s="221"/>
      <c r="K830" s="221"/>
      <c r="L830" s="221"/>
      <c r="M830" s="221"/>
      <c r="N830" s="221"/>
      <c r="O830" s="221"/>
    </row>
    <row r="831" spans="2:15" x14ac:dyDescent="0.5">
      <c r="B831" s="221"/>
      <c r="C831" s="221"/>
      <c r="D831" s="221"/>
      <c r="E831" s="221"/>
      <c r="G831" s="221"/>
      <c r="I831" s="221"/>
      <c r="J831" s="221"/>
      <c r="K831" s="221"/>
      <c r="L831" s="221"/>
      <c r="M831" s="221"/>
      <c r="N831" s="221"/>
      <c r="O831" s="221"/>
    </row>
    <row r="832" spans="2:15" x14ac:dyDescent="0.5">
      <c r="B832" s="221"/>
      <c r="C832" s="221"/>
      <c r="D832" s="221"/>
      <c r="E832" s="221"/>
      <c r="G832" s="221"/>
      <c r="I832" s="221"/>
      <c r="J832" s="221"/>
      <c r="K832" s="221"/>
      <c r="L832" s="221"/>
      <c r="M832" s="221"/>
      <c r="N832" s="221"/>
      <c r="O832" s="221"/>
    </row>
    <row r="833" spans="2:15" x14ac:dyDescent="0.5">
      <c r="B833" s="221"/>
      <c r="C833" s="221"/>
      <c r="D833" s="221"/>
      <c r="E833" s="221"/>
      <c r="G833" s="221"/>
      <c r="I833" s="221"/>
      <c r="J833" s="221"/>
      <c r="K833" s="221"/>
      <c r="L833" s="221"/>
      <c r="M833" s="221"/>
      <c r="N833" s="221"/>
      <c r="O833" s="221"/>
    </row>
    <row r="834" spans="2:15" x14ac:dyDescent="0.5">
      <c r="B834" s="221"/>
      <c r="C834" s="221"/>
      <c r="D834" s="221"/>
      <c r="E834" s="221"/>
      <c r="G834" s="221"/>
      <c r="I834" s="221"/>
      <c r="J834" s="221"/>
      <c r="K834" s="221"/>
      <c r="L834" s="221"/>
      <c r="M834" s="221"/>
      <c r="N834" s="221"/>
      <c r="O834" s="221"/>
    </row>
    <row r="835" spans="2:15" x14ac:dyDescent="0.5">
      <c r="B835" s="221"/>
      <c r="C835" s="221"/>
      <c r="D835" s="221"/>
      <c r="E835" s="221"/>
      <c r="G835" s="221"/>
      <c r="I835" s="221"/>
      <c r="J835" s="221"/>
      <c r="K835" s="221"/>
      <c r="L835" s="221"/>
      <c r="M835" s="221"/>
      <c r="N835" s="221"/>
      <c r="O835" s="221"/>
    </row>
    <row r="836" spans="2:15" x14ac:dyDescent="0.5">
      <c r="B836" s="221"/>
      <c r="C836" s="221"/>
      <c r="D836" s="221"/>
      <c r="E836" s="221"/>
      <c r="G836" s="221"/>
      <c r="I836" s="221"/>
      <c r="J836" s="221"/>
      <c r="K836" s="221"/>
      <c r="L836" s="221"/>
      <c r="M836" s="221"/>
      <c r="N836" s="221"/>
      <c r="O836" s="221"/>
    </row>
    <row r="837" spans="2:15" x14ac:dyDescent="0.5">
      <c r="B837" s="221"/>
      <c r="C837" s="221"/>
      <c r="D837" s="221"/>
      <c r="E837" s="221"/>
      <c r="G837" s="221"/>
      <c r="I837" s="221"/>
      <c r="J837" s="221"/>
      <c r="K837" s="221"/>
      <c r="L837" s="221"/>
      <c r="M837" s="221"/>
      <c r="N837" s="221"/>
      <c r="O837" s="221"/>
    </row>
    <row r="838" spans="2:15" x14ac:dyDescent="0.5">
      <c r="B838" s="221"/>
      <c r="C838" s="221"/>
      <c r="D838" s="221"/>
      <c r="E838" s="221"/>
      <c r="G838" s="221"/>
      <c r="I838" s="221"/>
      <c r="J838" s="221"/>
      <c r="K838" s="221"/>
      <c r="L838" s="221"/>
      <c r="M838" s="221"/>
      <c r="N838" s="221"/>
      <c r="O838" s="221"/>
    </row>
    <row r="839" spans="2:15" x14ac:dyDescent="0.5">
      <c r="B839" s="221"/>
      <c r="C839" s="221"/>
      <c r="D839" s="221"/>
      <c r="E839" s="221"/>
      <c r="G839" s="221"/>
      <c r="I839" s="221"/>
      <c r="J839" s="221"/>
      <c r="K839" s="221"/>
      <c r="L839" s="221"/>
      <c r="M839" s="221"/>
      <c r="N839" s="221"/>
      <c r="O839" s="221"/>
    </row>
    <row r="840" spans="2:15" x14ac:dyDescent="0.5">
      <c r="B840" s="221"/>
      <c r="C840" s="221"/>
      <c r="D840" s="221"/>
      <c r="E840" s="221"/>
      <c r="G840" s="221"/>
      <c r="I840" s="221"/>
      <c r="J840" s="221"/>
      <c r="K840" s="221"/>
      <c r="L840" s="221"/>
      <c r="M840" s="221"/>
      <c r="N840" s="221"/>
      <c r="O840" s="221"/>
    </row>
    <row r="841" spans="2:15" x14ac:dyDescent="0.5">
      <c r="B841" s="221"/>
      <c r="C841" s="221"/>
      <c r="D841" s="221"/>
      <c r="E841" s="221"/>
      <c r="G841" s="221"/>
      <c r="I841" s="221"/>
      <c r="J841" s="221"/>
      <c r="K841" s="221"/>
      <c r="L841" s="221"/>
      <c r="M841" s="221"/>
      <c r="N841" s="221"/>
      <c r="O841" s="221"/>
    </row>
    <row r="842" spans="2:15" x14ac:dyDescent="0.5">
      <c r="B842" s="221"/>
      <c r="C842" s="221"/>
      <c r="D842" s="221"/>
      <c r="E842" s="221"/>
      <c r="G842" s="221"/>
      <c r="I842" s="221"/>
      <c r="J842" s="221"/>
      <c r="K842" s="221"/>
      <c r="L842" s="221"/>
      <c r="M842" s="221"/>
      <c r="N842" s="221"/>
      <c r="O842" s="221"/>
    </row>
    <row r="843" spans="2:15" x14ac:dyDescent="0.5">
      <c r="B843" s="221"/>
      <c r="C843" s="221"/>
      <c r="D843" s="221"/>
      <c r="E843" s="221"/>
      <c r="G843" s="221"/>
      <c r="I843" s="221"/>
      <c r="J843" s="221"/>
      <c r="K843" s="221"/>
      <c r="L843" s="221"/>
      <c r="M843" s="221"/>
      <c r="N843" s="221"/>
      <c r="O843" s="221"/>
    </row>
    <row r="844" spans="2:15" x14ac:dyDescent="0.5">
      <c r="B844" s="221"/>
      <c r="C844" s="221"/>
      <c r="D844" s="221"/>
      <c r="E844" s="221"/>
      <c r="G844" s="221"/>
      <c r="I844" s="221"/>
      <c r="J844" s="221"/>
      <c r="K844" s="221"/>
      <c r="L844" s="221"/>
      <c r="M844" s="221"/>
      <c r="N844" s="221"/>
      <c r="O844" s="221"/>
    </row>
    <row r="845" spans="2:15" x14ac:dyDescent="0.5">
      <c r="B845" s="221"/>
      <c r="C845" s="221"/>
      <c r="D845" s="221"/>
      <c r="E845" s="221"/>
      <c r="G845" s="221"/>
      <c r="I845" s="221"/>
      <c r="J845" s="221"/>
      <c r="K845" s="221"/>
      <c r="L845" s="221"/>
      <c r="M845" s="221"/>
      <c r="N845" s="221"/>
      <c r="O845" s="221"/>
    </row>
    <row r="846" spans="2:15" x14ac:dyDescent="0.5">
      <c r="B846" s="221"/>
      <c r="C846" s="221"/>
      <c r="D846" s="221"/>
      <c r="E846" s="221"/>
      <c r="G846" s="221"/>
      <c r="I846" s="221"/>
      <c r="J846" s="221"/>
      <c r="K846" s="221"/>
      <c r="L846" s="221"/>
      <c r="M846" s="221"/>
      <c r="N846" s="221"/>
      <c r="O846" s="221"/>
    </row>
    <row r="847" spans="2:15" x14ac:dyDescent="0.5">
      <c r="B847" s="221"/>
      <c r="C847" s="221"/>
      <c r="D847" s="221"/>
      <c r="E847" s="221"/>
      <c r="G847" s="221"/>
      <c r="I847" s="221"/>
      <c r="J847" s="221"/>
      <c r="K847" s="221"/>
      <c r="L847" s="221"/>
      <c r="M847" s="221"/>
      <c r="N847" s="221"/>
      <c r="O847" s="221"/>
    </row>
    <row r="848" spans="2:15" x14ac:dyDescent="0.5">
      <c r="B848" s="221"/>
      <c r="C848" s="221"/>
      <c r="D848" s="221"/>
      <c r="E848" s="221"/>
      <c r="G848" s="221"/>
      <c r="I848" s="221"/>
      <c r="J848" s="221"/>
      <c r="K848" s="221"/>
      <c r="L848" s="221"/>
      <c r="M848" s="221"/>
      <c r="N848" s="221"/>
      <c r="O848" s="221"/>
    </row>
    <row r="849" spans="2:15" x14ac:dyDescent="0.5">
      <c r="B849" s="221"/>
      <c r="C849" s="221"/>
      <c r="D849" s="221"/>
      <c r="E849" s="221"/>
      <c r="G849" s="221"/>
      <c r="I849" s="221"/>
      <c r="J849" s="221"/>
      <c r="K849" s="221"/>
      <c r="L849" s="221"/>
      <c r="M849" s="221"/>
      <c r="N849" s="221"/>
      <c r="O849" s="221"/>
    </row>
    <row r="850" spans="2:15" x14ac:dyDescent="0.5">
      <c r="B850" s="221"/>
      <c r="C850" s="221"/>
      <c r="D850" s="221"/>
      <c r="E850" s="221"/>
      <c r="G850" s="221"/>
      <c r="I850" s="221"/>
      <c r="J850" s="221"/>
      <c r="K850" s="221"/>
      <c r="L850" s="221"/>
      <c r="M850" s="221"/>
      <c r="N850" s="221"/>
      <c r="O850" s="221"/>
    </row>
    <row r="851" spans="2:15" x14ac:dyDescent="0.5">
      <c r="B851" s="221"/>
      <c r="C851" s="221"/>
      <c r="D851" s="221"/>
      <c r="E851" s="221"/>
      <c r="G851" s="221"/>
      <c r="I851" s="221"/>
      <c r="J851" s="221"/>
      <c r="K851" s="221"/>
      <c r="L851" s="221"/>
      <c r="M851" s="221"/>
      <c r="N851" s="221"/>
      <c r="O851" s="221"/>
    </row>
    <row r="852" spans="2:15" x14ac:dyDescent="0.5">
      <c r="B852" s="221"/>
      <c r="C852" s="221"/>
      <c r="D852" s="221"/>
      <c r="E852" s="221"/>
      <c r="G852" s="221"/>
      <c r="I852" s="221"/>
      <c r="J852" s="221"/>
      <c r="K852" s="221"/>
      <c r="L852" s="221"/>
      <c r="M852" s="221"/>
      <c r="N852" s="221"/>
      <c r="O852" s="221"/>
    </row>
    <row r="853" spans="2:15" x14ac:dyDescent="0.5">
      <c r="B853" s="221"/>
      <c r="C853" s="221"/>
      <c r="D853" s="221"/>
      <c r="E853" s="221"/>
      <c r="G853" s="221"/>
      <c r="I853" s="221"/>
      <c r="J853" s="221"/>
      <c r="K853" s="221"/>
      <c r="L853" s="221"/>
      <c r="M853" s="221"/>
      <c r="N853" s="221"/>
      <c r="O853" s="221"/>
    </row>
    <row r="854" spans="2:15" x14ac:dyDescent="0.5">
      <c r="B854" s="221"/>
      <c r="C854" s="221"/>
      <c r="D854" s="221"/>
      <c r="E854" s="221"/>
      <c r="G854" s="221"/>
      <c r="I854" s="221"/>
      <c r="J854" s="221"/>
      <c r="K854" s="221"/>
      <c r="L854" s="221"/>
      <c r="M854" s="221"/>
      <c r="N854" s="221"/>
      <c r="O854" s="221"/>
    </row>
    <row r="855" spans="2:15" x14ac:dyDescent="0.5">
      <c r="B855" s="221"/>
      <c r="C855" s="221"/>
      <c r="D855" s="221"/>
      <c r="E855" s="221"/>
      <c r="G855" s="221"/>
      <c r="I855" s="221"/>
      <c r="J855" s="221"/>
      <c r="K855" s="221"/>
      <c r="L855" s="221"/>
      <c r="M855" s="221"/>
      <c r="N855" s="221"/>
      <c r="O855" s="221"/>
    </row>
    <row r="856" spans="2:15" x14ac:dyDescent="0.5">
      <c r="B856" s="221"/>
      <c r="C856" s="221"/>
      <c r="D856" s="221"/>
      <c r="E856" s="221"/>
      <c r="G856" s="221"/>
      <c r="I856" s="221"/>
      <c r="J856" s="221"/>
      <c r="K856" s="221"/>
      <c r="L856" s="221"/>
      <c r="M856" s="221"/>
      <c r="N856" s="221"/>
      <c r="O856" s="221"/>
    </row>
    <row r="857" spans="2:15" x14ac:dyDescent="0.5">
      <c r="B857" s="221"/>
      <c r="C857" s="221"/>
      <c r="D857" s="221"/>
      <c r="E857" s="221"/>
      <c r="G857" s="221"/>
      <c r="I857" s="221"/>
      <c r="J857" s="221"/>
      <c r="K857" s="221"/>
      <c r="L857" s="221"/>
      <c r="M857" s="221"/>
      <c r="N857" s="221"/>
      <c r="O857" s="221"/>
    </row>
    <row r="858" spans="2:15" x14ac:dyDescent="0.5">
      <c r="B858" s="221"/>
      <c r="C858" s="221"/>
      <c r="D858" s="221"/>
      <c r="E858" s="221"/>
      <c r="G858" s="221"/>
      <c r="I858" s="221"/>
      <c r="J858" s="221"/>
      <c r="K858" s="221"/>
      <c r="L858" s="221"/>
      <c r="M858" s="221"/>
      <c r="N858" s="221"/>
      <c r="O858" s="221"/>
    </row>
    <row r="859" spans="2:15" x14ac:dyDescent="0.5">
      <c r="B859" s="221"/>
      <c r="C859" s="221"/>
      <c r="D859" s="221"/>
      <c r="E859" s="221"/>
      <c r="G859" s="221"/>
      <c r="I859" s="221"/>
      <c r="J859" s="221"/>
      <c r="K859" s="221"/>
      <c r="L859" s="221"/>
      <c r="M859" s="221"/>
      <c r="N859" s="221"/>
      <c r="O859" s="221"/>
    </row>
    <row r="860" spans="2:15" x14ac:dyDescent="0.5">
      <c r="B860" s="221"/>
      <c r="C860" s="221"/>
      <c r="D860" s="221"/>
      <c r="E860" s="221"/>
      <c r="G860" s="221"/>
      <c r="I860" s="221"/>
      <c r="J860" s="221"/>
      <c r="K860" s="221"/>
      <c r="L860" s="221"/>
      <c r="M860" s="221"/>
      <c r="N860" s="221"/>
      <c r="O860" s="221"/>
    </row>
    <row r="861" spans="2:15" x14ac:dyDescent="0.5">
      <c r="B861" s="221"/>
      <c r="C861" s="221"/>
      <c r="D861" s="221"/>
      <c r="E861" s="221"/>
      <c r="G861" s="221"/>
      <c r="I861" s="221"/>
      <c r="J861" s="221"/>
      <c r="K861" s="221"/>
      <c r="L861" s="221"/>
      <c r="M861" s="221"/>
      <c r="N861" s="221"/>
      <c r="O861" s="221"/>
    </row>
    <row r="862" spans="2:15" x14ac:dyDescent="0.5">
      <c r="B862" s="221"/>
      <c r="C862" s="221"/>
      <c r="D862" s="221"/>
      <c r="E862" s="221"/>
      <c r="G862" s="221"/>
      <c r="I862" s="221"/>
      <c r="J862" s="221"/>
      <c r="K862" s="221"/>
      <c r="L862" s="221"/>
      <c r="M862" s="221"/>
      <c r="N862" s="221"/>
      <c r="O862" s="221"/>
    </row>
    <row r="863" spans="2:15" x14ac:dyDescent="0.5">
      <c r="B863" s="221"/>
      <c r="C863" s="221"/>
      <c r="D863" s="221"/>
      <c r="E863" s="221"/>
      <c r="G863" s="221"/>
      <c r="I863" s="221"/>
      <c r="J863" s="221"/>
      <c r="K863" s="221"/>
      <c r="L863" s="221"/>
      <c r="M863" s="221"/>
      <c r="N863" s="221"/>
      <c r="O863" s="221"/>
    </row>
    <row r="864" spans="2:15" x14ac:dyDescent="0.5">
      <c r="B864" s="221"/>
      <c r="C864" s="221"/>
      <c r="D864" s="221"/>
      <c r="E864" s="221"/>
      <c r="G864" s="221"/>
      <c r="I864" s="221"/>
      <c r="J864" s="221"/>
      <c r="K864" s="221"/>
      <c r="L864" s="221"/>
      <c r="M864" s="221"/>
      <c r="N864" s="221"/>
      <c r="O864" s="221"/>
    </row>
    <row r="865" spans="2:15" x14ac:dyDescent="0.5">
      <c r="B865" s="221"/>
      <c r="C865" s="221"/>
      <c r="D865" s="221"/>
      <c r="E865" s="221"/>
      <c r="G865" s="221"/>
      <c r="I865" s="221"/>
      <c r="J865" s="221"/>
      <c r="K865" s="221"/>
      <c r="L865" s="221"/>
      <c r="M865" s="221"/>
      <c r="N865" s="221"/>
      <c r="O865" s="221"/>
    </row>
    <row r="866" spans="2:15" x14ac:dyDescent="0.5">
      <c r="B866" s="221"/>
      <c r="C866" s="221"/>
      <c r="D866" s="221"/>
      <c r="E866" s="221"/>
      <c r="G866" s="221"/>
      <c r="I866" s="221"/>
      <c r="J866" s="221"/>
      <c r="K866" s="221"/>
      <c r="L866" s="221"/>
      <c r="M866" s="221"/>
      <c r="N866" s="221"/>
      <c r="O866" s="221"/>
    </row>
    <row r="867" spans="2:15" x14ac:dyDescent="0.5">
      <c r="B867" s="221"/>
      <c r="C867" s="221"/>
      <c r="D867" s="221"/>
      <c r="E867" s="221"/>
      <c r="G867" s="221"/>
      <c r="I867" s="221"/>
      <c r="J867" s="221"/>
      <c r="K867" s="221"/>
      <c r="L867" s="221"/>
      <c r="M867" s="221"/>
      <c r="N867" s="221"/>
      <c r="O867" s="221"/>
    </row>
    <row r="868" spans="2:15" x14ac:dyDescent="0.5">
      <c r="B868" s="221"/>
      <c r="C868" s="221"/>
      <c r="D868" s="221"/>
      <c r="E868" s="221"/>
      <c r="G868" s="221"/>
      <c r="I868" s="221"/>
      <c r="J868" s="221"/>
      <c r="K868" s="221"/>
      <c r="L868" s="221"/>
      <c r="M868" s="221"/>
      <c r="N868" s="221"/>
      <c r="O868" s="221"/>
    </row>
    <row r="869" spans="2:15" x14ac:dyDescent="0.5">
      <c r="B869" s="221"/>
      <c r="C869" s="221"/>
      <c r="D869" s="221"/>
      <c r="E869" s="221"/>
      <c r="G869" s="221"/>
      <c r="I869" s="221"/>
      <c r="J869" s="221"/>
      <c r="K869" s="221"/>
      <c r="L869" s="221"/>
      <c r="M869" s="221"/>
      <c r="N869" s="221"/>
      <c r="O869" s="221"/>
    </row>
    <row r="870" spans="2:15" x14ac:dyDescent="0.5">
      <c r="B870" s="221"/>
      <c r="C870" s="221"/>
      <c r="D870" s="221"/>
      <c r="E870" s="221"/>
      <c r="G870" s="221"/>
      <c r="I870" s="221"/>
      <c r="J870" s="221"/>
      <c r="K870" s="221"/>
      <c r="L870" s="221"/>
      <c r="M870" s="221"/>
      <c r="N870" s="221"/>
      <c r="O870" s="221"/>
    </row>
    <row r="871" spans="2:15" x14ac:dyDescent="0.5">
      <c r="B871" s="221"/>
      <c r="C871" s="221"/>
      <c r="D871" s="221"/>
      <c r="E871" s="221"/>
      <c r="G871" s="221"/>
      <c r="I871" s="221"/>
      <c r="J871" s="221"/>
      <c r="K871" s="221"/>
      <c r="L871" s="221"/>
      <c r="M871" s="221"/>
      <c r="N871" s="221"/>
      <c r="O871" s="221"/>
    </row>
    <row r="872" spans="2:15" x14ac:dyDescent="0.5">
      <c r="B872" s="221"/>
      <c r="C872" s="221"/>
      <c r="D872" s="221"/>
      <c r="E872" s="221"/>
      <c r="G872" s="221"/>
      <c r="I872" s="221"/>
      <c r="J872" s="221"/>
      <c r="K872" s="221"/>
      <c r="L872" s="221"/>
      <c r="M872" s="221"/>
      <c r="N872" s="221"/>
      <c r="O872" s="221"/>
    </row>
    <row r="873" spans="2:15" x14ac:dyDescent="0.5">
      <c r="B873" s="221"/>
      <c r="C873" s="221"/>
      <c r="D873" s="221"/>
      <c r="E873" s="221"/>
      <c r="G873" s="221"/>
      <c r="I873" s="221"/>
      <c r="J873" s="221"/>
      <c r="K873" s="221"/>
      <c r="L873" s="221"/>
      <c r="M873" s="221"/>
      <c r="N873" s="221"/>
      <c r="O873" s="221"/>
    </row>
    <row r="874" spans="2:15" x14ac:dyDescent="0.5">
      <c r="B874" s="221"/>
      <c r="C874" s="221"/>
      <c r="D874" s="221"/>
      <c r="E874" s="221"/>
      <c r="G874" s="221"/>
      <c r="I874" s="221"/>
      <c r="J874" s="221"/>
      <c r="K874" s="221"/>
      <c r="L874" s="221"/>
      <c r="M874" s="221"/>
      <c r="N874" s="221"/>
      <c r="O874" s="221"/>
    </row>
    <row r="875" spans="2:15" x14ac:dyDescent="0.5">
      <c r="B875" s="221"/>
      <c r="C875" s="221"/>
      <c r="D875" s="221"/>
      <c r="E875" s="221"/>
      <c r="G875" s="221"/>
      <c r="I875" s="221"/>
      <c r="J875" s="221"/>
      <c r="K875" s="221"/>
      <c r="L875" s="221"/>
      <c r="M875" s="221"/>
      <c r="N875" s="221"/>
      <c r="O875" s="221"/>
    </row>
    <row r="876" spans="2:15" x14ac:dyDescent="0.5">
      <c r="B876" s="221"/>
      <c r="C876" s="221"/>
      <c r="D876" s="221"/>
      <c r="E876" s="221"/>
      <c r="G876" s="221"/>
      <c r="I876" s="221"/>
      <c r="J876" s="221"/>
      <c r="K876" s="221"/>
      <c r="L876" s="221"/>
      <c r="M876" s="221"/>
      <c r="N876" s="221"/>
      <c r="O876" s="221"/>
    </row>
    <row r="877" spans="2:15" x14ac:dyDescent="0.5">
      <c r="B877" s="221"/>
      <c r="C877" s="221"/>
      <c r="D877" s="221"/>
      <c r="E877" s="221"/>
      <c r="G877" s="221"/>
      <c r="I877" s="221"/>
      <c r="J877" s="221"/>
      <c r="K877" s="221"/>
      <c r="L877" s="221"/>
      <c r="M877" s="221"/>
      <c r="N877" s="221"/>
      <c r="O877" s="221"/>
    </row>
    <row r="878" spans="2:15" x14ac:dyDescent="0.5">
      <c r="B878" s="221"/>
      <c r="C878" s="221"/>
      <c r="D878" s="221"/>
      <c r="E878" s="221"/>
      <c r="G878" s="221"/>
      <c r="I878" s="221"/>
      <c r="J878" s="221"/>
      <c r="K878" s="221"/>
      <c r="L878" s="221"/>
      <c r="M878" s="221"/>
      <c r="N878" s="221"/>
      <c r="O878" s="221"/>
    </row>
    <row r="879" spans="2:15" x14ac:dyDescent="0.5">
      <c r="B879" s="221"/>
      <c r="C879" s="221"/>
      <c r="D879" s="221"/>
      <c r="E879" s="221"/>
      <c r="G879" s="221"/>
      <c r="I879" s="221"/>
      <c r="J879" s="221"/>
      <c r="K879" s="221"/>
      <c r="L879" s="221"/>
      <c r="M879" s="221"/>
      <c r="N879" s="221"/>
      <c r="O879" s="221"/>
    </row>
    <row r="880" spans="2:15" x14ac:dyDescent="0.5">
      <c r="B880" s="221"/>
      <c r="C880" s="221"/>
      <c r="D880" s="221"/>
      <c r="E880" s="221"/>
      <c r="G880" s="221"/>
      <c r="I880" s="221"/>
      <c r="J880" s="221"/>
      <c r="K880" s="221"/>
      <c r="L880" s="221"/>
      <c r="M880" s="221"/>
      <c r="N880" s="221"/>
      <c r="O880" s="221"/>
    </row>
    <row r="881" spans="2:15" x14ac:dyDescent="0.5">
      <c r="B881" s="221"/>
      <c r="C881" s="221"/>
      <c r="D881" s="221"/>
      <c r="E881" s="221"/>
      <c r="G881" s="221"/>
      <c r="I881" s="221"/>
      <c r="J881" s="221"/>
      <c r="K881" s="221"/>
      <c r="L881" s="221"/>
      <c r="M881" s="221"/>
      <c r="N881" s="221"/>
      <c r="O881" s="221"/>
    </row>
    <row r="882" spans="2:15" x14ac:dyDescent="0.5">
      <c r="B882" s="221"/>
      <c r="C882" s="221"/>
      <c r="D882" s="221"/>
      <c r="E882" s="221"/>
      <c r="G882" s="221"/>
      <c r="I882" s="221"/>
      <c r="J882" s="221"/>
      <c r="K882" s="221"/>
      <c r="L882" s="221"/>
      <c r="M882" s="221"/>
      <c r="N882" s="221"/>
      <c r="O882" s="221"/>
    </row>
    <row r="883" spans="2:15" x14ac:dyDescent="0.5">
      <c r="B883" s="221"/>
      <c r="C883" s="221"/>
      <c r="D883" s="221"/>
      <c r="E883" s="221"/>
      <c r="G883" s="221"/>
      <c r="I883" s="221"/>
      <c r="J883" s="221"/>
      <c r="K883" s="221"/>
      <c r="L883" s="221"/>
      <c r="M883" s="221"/>
      <c r="N883" s="221"/>
      <c r="O883" s="221"/>
    </row>
    <row r="884" spans="2:15" x14ac:dyDescent="0.5">
      <c r="B884" s="221"/>
      <c r="C884" s="221"/>
      <c r="D884" s="221"/>
      <c r="E884" s="221"/>
      <c r="G884" s="221"/>
      <c r="I884" s="221"/>
      <c r="J884" s="221"/>
      <c r="K884" s="221"/>
      <c r="L884" s="221"/>
      <c r="M884" s="221"/>
      <c r="N884" s="221"/>
      <c r="O884" s="221"/>
    </row>
    <row r="885" spans="2:15" x14ac:dyDescent="0.5">
      <c r="B885" s="221"/>
      <c r="C885" s="221"/>
      <c r="D885" s="221"/>
      <c r="E885" s="221"/>
      <c r="G885" s="221"/>
      <c r="I885" s="221"/>
      <c r="J885" s="221"/>
      <c r="K885" s="221"/>
      <c r="L885" s="221"/>
      <c r="M885" s="221"/>
      <c r="N885" s="221"/>
      <c r="O885" s="221"/>
    </row>
    <row r="886" spans="2:15" x14ac:dyDescent="0.5">
      <c r="B886" s="221"/>
      <c r="C886" s="221"/>
      <c r="D886" s="221"/>
      <c r="E886" s="221"/>
      <c r="G886" s="221"/>
      <c r="I886" s="221"/>
      <c r="J886" s="221"/>
      <c r="K886" s="221"/>
      <c r="L886" s="221"/>
      <c r="M886" s="221"/>
      <c r="N886" s="221"/>
      <c r="O886" s="221"/>
    </row>
    <row r="887" spans="2:15" x14ac:dyDescent="0.5">
      <c r="B887" s="221"/>
      <c r="C887" s="221"/>
      <c r="D887" s="221"/>
      <c r="E887" s="221"/>
      <c r="G887" s="221"/>
      <c r="I887" s="221"/>
      <c r="J887" s="221"/>
      <c r="K887" s="221"/>
      <c r="L887" s="221"/>
      <c r="M887" s="221"/>
      <c r="N887" s="221"/>
      <c r="O887" s="221"/>
    </row>
    <row r="888" spans="2:15" x14ac:dyDescent="0.5">
      <c r="B888" s="221"/>
      <c r="C888" s="221"/>
      <c r="D888" s="221"/>
      <c r="E888" s="221"/>
      <c r="G888" s="221"/>
      <c r="I888" s="221"/>
      <c r="J888" s="221"/>
      <c r="K888" s="221"/>
      <c r="L888" s="221"/>
      <c r="M888" s="221"/>
      <c r="N888" s="221"/>
      <c r="O888" s="221"/>
    </row>
    <row r="889" spans="2:15" x14ac:dyDescent="0.5">
      <c r="B889" s="221"/>
      <c r="C889" s="221"/>
      <c r="D889" s="221"/>
      <c r="E889" s="221"/>
      <c r="G889" s="221"/>
      <c r="I889" s="221"/>
      <c r="J889" s="221"/>
      <c r="K889" s="221"/>
      <c r="L889" s="221"/>
      <c r="M889" s="221"/>
      <c r="N889" s="221"/>
      <c r="O889" s="221"/>
    </row>
    <row r="890" spans="2:15" x14ac:dyDescent="0.5">
      <c r="B890" s="221"/>
      <c r="C890" s="221"/>
      <c r="D890" s="221"/>
      <c r="E890" s="221"/>
      <c r="G890" s="221"/>
      <c r="I890" s="221"/>
      <c r="J890" s="221"/>
      <c r="K890" s="221"/>
      <c r="L890" s="221"/>
      <c r="M890" s="221"/>
      <c r="N890" s="221"/>
      <c r="O890" s="221"/>
    </row>
    <row r="891" spans="2:15" x14ac:dyDescent="0.5">
      <c r="B891" s="221"/>
      <c r="C891" s="221"/>
      <c r="D891" s="221"/>
      <c r="E891" s="221"/>
      <c r="G891" s="221"/>
      <c r="I891" s="221"/>
      <c r="J891" s="221"/>
      <c r="K891" s="221"/>
      <c r="L891" s="221"/>
      <c r="M891" s="221"/>
      <c r="N891" s="221"/>
      <c r="O891" s="221"/>
    </row>
    <row r="892" spans="2:15" x14ac:dyDescent="0.5">
      <c r="B892" s="221"/>
      <c r="C892" s="221"/>
      <c r="D892" s="221"/>
      <c r="E892" s="221"/>
      <c r="G892" s="221"/>
      <c r="I892" s="221"/>
      <c r="J892" s="221"/>
      <c r="K892" s="221"/>
      <c r="L892" s="221"/>
      <c r="M892" s="221"/>
      <c r="N892" s="221"/>
      <c r="O892" s="221"/>
    </row>
    <row r="893" spans="2:15" x14ac:dyDescent="0.5">
      <c r="B893" s="221"/>
      <c r="C893" s="221"/>
      <c r="D893" s="221"/>
      <c r="E893" s="221"/>
      <c r="G893" s="221"/>
      <c r="I893" s="221"/>
      <c r="J893" s="221"/>
      <c r="K893" s="221"/>
      <c r="L893" s="221"/>
      <c r="M893" s="221"/>
      <c r="N893" s="221"/>
      <c r="O893" s="221"/>
    </row>
    <row r="894" spans="2:15" x14ac:dyDescent="0.5">
      <c r="B894" s="221"/>
      <c r="C894" s="221"/>
      <c r="D894" s="221"/>
      <c r="E894" s="221"/>
      <c r="G894" s="221"/>
      <c r="I894" s="221"/>
      <c r="J894" s="221"/>
      <c r="K894" s="221"/>
      <c r="L894" s="221"/>
      <c r="M894" s="221"/>
      <c r="N894" s="221"/>
      <c r="O894" s="221"/>
    </row>
    <row r="895" spans="2:15" x14ac:dyDescent="0.5">
      <c r="B895" s="221"/>
      <c r="C895" s="221"/>
      <c r="D895" s="221"/>
      <c r="E895" s="221"/>
      <c r="G895" s="221"/>
      <c r="I895" s="221"/>
      <c r="J895" s="221"/>
      <c r="K895" s="221"/>
      <c r="L895" s="221"/>
      <c r="M895" s="221"/>
      <c r="N895" s="221"/>
      <c r="O895" s="221"/>
    </row>
    <row r="896" spans="2:15" x14ac:dyDescent="0.5">
      <c r="B896" s="221"/>
      <c r="C896" s="221"/>
      <c r="D896" s="221"/>
      <c r="E896" s="221"/>
      <c r="G896" s="221"/>
      <c r="I896" s="221"/>
      <c r="J896" s="221"/>
      <c r="K896" s="221"/>
      <c r="L896" s="221"/>
      <c r="M896" s="221"/>
      <c r="N896" s="221"/>
      <c r="O896" s="221"/>
    </row>
    <row r="897" spans="2:15" x14ac:dyDescent="0.5">
      <c r="B897" s="221"/>
      <c r="C897" s="221"/>
      <c r="D897" s="221"/>
      <c r="E897" s="221"/>
      <c r="G897" s="221"/>
      <c r="I897" s="221"/>
      <c r="J897" s="221"/>
      <c r="K897" s="221"/>
      <c r="L897" s="221"/>
      <c r="M897" s="221"/>
      <c r="N897" s="221"/>
      <c r="O897" s="221"/>
    </row>
    <row r="898" spans="2:15" x14ac:dyDescent="0.5">
      <c r="B898" s="221"/>
      <c r="C898" s="221"/>
      <c r="D898" s="221"/>
      <c r="E898" s="221"/>
      <c r="G898" s="221"/>
      <c r="I898" s="221"/>
      <c r="J898" s="221"/>
      <c r="K898" s="221"/>
      <c r="L898" s="221"/>
      <c r="M898" s="221"/>
      <c r="N898" s="221"/>
      <c r="O898" s="221"/>
    </row>
    <row r="899" spans="2:15" x14ac:dyDescent="0.5">
      <c r="B899" s="221"/>
      <c r="C899" s="221"/>
      <c r="D899" s="221"/>
      <c r="E899" s="221"/>
      <c r="G899" s="221"/>
      <c r="I899" s="221"/>
      <c r="J899" s="221"/>
      <c r="K899" s="221"/>
      <c r="L899" s="221"/>
      <c r="M899" s="221"/>
      <c r="N899" s="221"/>
      <c r="O899" s="221"/>
    </row>
    <row r="900" spans="2:15" x14ac:dyDescent="0.5">
      <c r="B900" s="221"/>
      <c r="C900" s="221"/>
      <c r="D900" s="221"/>
      <c r="E900" s="221"/>
      <c r="G900" s="221"/>
      <c r="I900" s="221"/>
      <c r="J900" s="221"/>
      <c r="K900" s="221"/>
      <c r="L900" s="221"/>
      <c r="M900" s="221"/>
      <c r="N900" s="221"/>
      <c r="O900" s="221"/>
    </row>
    <row r="901" spans="2:15" x14ac:dyDescent="0.5">
      <c r="B901" s="221"/>
      <c r="C901" s="221"/>
      <c r="D901" s="221"/>
      <c r="E901" s="221"/>
      <c r="G901" s="221"/>
      <c r="I901" s="221"/>
      <c r="J901" s="221"/>
      <c r="K901" s="221"/>
      <c r="L901" s="221"/>
      <c r="M901" s="221"/>
      <c r="N901" s="221"/>
      <c r="O901" s="221"/>
    </row>
    <row r="902" spans="2:15" x14ac:dyDescent="0.5">
      <c r="B902" s="221"/>
      <c r="C902" s="221"/>
      <c r="D902" s="221"/>
      <c r="E902" s="221"/>
      <c r="G902" s="221"/>
      <c r="I902" s="221"/>
      <c r="J902" s="221"/>
      <c r="K902" s="221"/>
      <c r="L902" s="221"/>
      <c r="M902" s="221"/>
      <c r="N902" s="221"/>
      <c r="O902" s="221"/>
    </row>
    <row r="903" spans="2:15" x14ac:dyDescent="0.5">
      <c r="B903" s="221"/>
      <c r="C903" s="221"/>
      <c r="D903" s="221"/>
      <c r="E903" s="221"/>
      <c r="G903" s="221"/>
      <c r="I903" s="221"/>
      <c r="J903" s="221"/>
      <c r="K903" s="221"/>
      <c r="L903" s="221"/>
      <c r="M903" s="221"/>
      <c r="N903" s="221"/>
      <c r="O903" s="221"/>
    </row>
    <row r="904" spans="2:15" x14ac:dyDescent="0.5">
      <c r="B904" s="221"/>
      <c r="C904" s="221"/>
      <c r="D904" s="221"/>
      <c r="E904" s="221"/>
      <c r="G904" s="221"/>
      <c r="I904" s="221"/>
      <c r="J904" s="221"/>
      <c r="K904" s="221"/>
      <c r="L904" s="221"/>
      <c r="M904" s="221"/>
      <c r="N904" s="221"/>
      <c r="O904" s="221"/>
    </row>
    <row r="905" spans="2:15" x14ac:dyDescent="0.5">
      <c r="B905" s="221"/>
      <c r="C905" s="221"/>
      <c r="D905" s="221"/>
      <c r="E905" s="221"/>
      <c r="G905" s="221"/>
      <c r="I905" s="221"/>
      <c r="J905" s="221"/>
      <c r="K905" s="221"/>
      <c r="L905" s="221"/>
      <c r="M905" s="221"/>
      <c r="N905" s="221"/>
      <c r="O905" s="221"/>
    </row>
    <row r="906" spans="2:15" x14ac:dyDescent="0.5">
      <c r="B906" s="221"/>
      <c r="C906" s="221"/>
      <c r="D906" s="221"/>
      <c r="E906" s="221"/>
      <c r="G906" s="221"/>
      <c r="I906" s="221"/>
      <c r="J906" s="221"/>
      <c r="K906" s="221"/>
      <c r="L906" s="221"/>
      <c r="M906" s="221"/>
      <c r="N906" s="221"/>
      <c r="O906" s="221"/>
    </row>
    <row r="907" spans="2:15" x14ac:dyDescent="0.5">
      <c r="B907" s="221"/>
      <c r="C907" s="221"/>
      <c r="D907" s="221"/>
      <c r="E907" s="221"/>
      <c r="G907" s="221"/>
      <c r="I907" s="221"/>
      <c r="J907" s="221"/>
      <c r="K907" s="221"/>
      <c r="L907" s="221"/>
      <c r="M907" s="221"/>
      <c r="N907" s="221"/>
      <c r="O907" s="221"/>
    </row>
    <row r="908" spans="2:15" x14ac:dyDescent="0.5">
      <c r="B908" s="221"/>
      <c r="C908" s="221"/>
      <c r="D908" s="221"/>
      <c r="E908" s="221"/>
      <c r="G908" s="221"/>
      <c r="I908" s="221"/>
      <c r="J908" s="221"/>
      <c r="K908" s="221"/>
      <c r="L908" s="221"/>
      <c r="M908" s="221"/>
      <c r="N908" s="221"/>
      <c r="O908" s="221"/>
    </row>
    <row r="909" spans="2:15" x14ac:dyDescent="0.5">
      <c r="B909" s="221"/>
      <c r="C909" s="221"/>
      <c r="D909" s="221"/>
      <c r="E909" s="221"/>
      <c r="G909" s="221"/>
      <c r="I909" s="221"/>
      <c r="J909" s="221"/>
      <c r="K909" s="221"/>
      <c r="L909" s="221"/>
      <c r="M909" s="221"/>
      <c r="N909" s="221"/>
      <c r="O909" s="221"/>
    </row>
    <row r="910" spans="2:15" x14ac:dyDescent="0.5">
      <c r="B910" s="221"/>
      <c r="C910" s="221"/>
      <c r="D910" s="221"/>
      <c r="E910" s="221"/>
      <c r="G910" s="221"/>
      <c r="I910" s="221"/>
      <c r="J910" s="221"/>
      <c r="K910" s="221"/>
      <c r="L910" s="221"/>
      <c r="M910" s="221"/>
      <c r="N910" s="221"/>
      <c r="O910" s="221"/>
    </row>
    <row r="911" spans="2:15" x14ac:dyDescent="0.5">
      <c r="B911" s="221"/>
      <c r="C911" s="221"/>
      <c r="D911" s="221"/>
      <c r="E911" s="221"/>
      <c r="G911" s="221"/>
      <c r="I911" s="221"/>
      <c r="J911" s="221"/>
      <c r="K911" s="221"/>
      <c r="L911" s="221"/>
      <c r="M911" s="221"/>
      <c r="N911" s="221"/>
      <c r="O911" s="221"/>
    </row>
    <row r="912" spans="2:15" x14ac:dyDescent="0.5">
      <c r="B912" s="221"/>
      <c r="C912" s="221"/>
      <c r="D912" s="221"/>
      <c r="E912" s="221"/>
      <c r="G912" s="221"/>
      <c r="I912" s="221"/>
      <c r="J912" s="221"/>
      <c r="K912" s="221"/>
      <c r="L912" s="221"/>
      <c r="M912" s="221"/>
      <c r="N912" s="221"/>
      <c r="O912" s="221"/>
    </row>
    <row r="913" spans="2:15" x14ac:dyDescent="0.5">
      <c r="B913" s="221"/>
      <c r="C913" s="221"/>
      <c r="D913" s="221"/>
      <c r="E913" s="221"/>
      <c r="G913" s="221"/>
      <c r="I913" s="221"/>
      <c r="J913" s="221"/>
      <c r="K913" s="221"/>
      <c r="L913" s="221"/>
      <c r="M913" s="221"/>
      <c r="N913" s="221"/>
      <c r="O913" s="221"/>
    </row>
    <row r="914" spans="2:15" x14ac:dyDescent="0.5">
      <c r="B914" s="221"/>
      <c r="C914" s="221"/>
      <c r="D914" s="221"/>
      <c r="E914" s="221"/>
      <c r="G914" s="221"/>
      <c r="I914" s="221"/>
      <c r="J914" s="221"/>
      <c r="K914" s="221"/>
      <c r="L914" s="221"/>
      <c r="M914" s="221"/>
      <c r="N914" s="221"/>
      <c r="O914" s="221"/>
    </row>
    <row r="915" spans="2:15" x14ac:dyDescent="0.5">
      <c r="B915" s="221"/>
      <c r="C915" s="221"/>
      <c r="D915" s="221"/>
      <c r="E915" s="221"/>
      <c r="G915" s="221"/>
      <c r="I915" s="221"/>
      <c r="J915" s="221"/>
      <c r="K915" s="221"/>
      <c r="L915" s="221"/>
      <c r="M915" s="221"/>
      <c r="N915" s="221"/>
      <c r="O915" s="221"/>
    </row>
    <row r="916" spans="2:15" x14ac:dyDescent="0.5">
      <c r="B916" s="221"/>
      <c r="C916" s="221"/>
      <c r="D916" s="221"/>
      <c r="E916" s="221"/>
      <c r="G916" s="221"/>
      <c r="I916" s="221"/>
      <c r="J916" s="221"/>
      <c r="K916" s="221"/>
      <c r="L916" s="221"/>
      <c r="M916" s="221"/>
      <c r="N916" s="221"/>
      <c r="O916" s="221"/>
    </row>
    <row r="917" spans="2:15" x14ac:dyDescent="0.5">
      <c r="B917" s="221"/>
      <c r="C917" s="221"/>
      <c r="D917" s="221"/>
      <c r="E917" s="221"/>
      <c r="G917" s="221"/>
      <c r="I917" s="221"/>
      <c r="J917" s="221"/>
      <c r="K917" s="221"/>
      <c r="L917" s="221"/>
      <c r="M917" s="221"/>
      <c r="N917" s="221"/>
      <c r="O917" s="221"/>
    </row>
    <row r="918" spans="2:15" x14ac:dyDescent="0.5">
      <c r="B918" s="221"/>
      <c r="C918" s="221"/>
      <c r="D918" s="221"/>
      <c r="E918" s="221"/>
      <c r="G918" s="221"/>
      <c r="I918" s="221"/>
      <c r="J918" s="221"/>
      <c r="K918" s="221"/>
      <c r="L918" s="221"/>
      <c r="M918" s="221"/>
      <c r="N918" s="221"/>
      <c r="O918" s="221"/>
    </row>
    <row r="919" spans="2:15" x14ac:dyDescent="0.5">
      <c r="B919" s="221"/>
      <c r="C919" s="221"/>
      <c r="D919" s="221"/>
      <c r="E919" s="221"/>
      <c r="G919" s="221"/>
      <c r="I919" s="221"/>
      <c r="J919" s="221"/>
      <c r="K919" s="221"/>
      <c r="L919" s="221"/>
      <c r="M919" s="221"/>
      <c r="N919" s="221"/>
      <c r="O919" s="221"/>
    </row>
    <row r="920" spans="2:15" x14ac:dyDescent="0.5">
      <c r="B920" s="221"/>
      <c r="C920" s="221"/>
      <c r="D920" s="221"/>
      <c r="E920" s="221"/>
      <c r="G920" s="221"/>
      <c r="I920" s="221"/>
      <c r="J920" s="221"/>
      <c r="K920" s="221"/>
      <c r="L920" s="221"/>
      <c r="M920" s="221"/>
      <c r="N920" s="221"/>
      <c r="O920" s="221"/>
    </row>
    <row r="921" spans="2:15" x14ac:dyDescent="0.5">
      <c r="B921" s="221"/>
      <c r="C921" s="221"/>
      <c r="D921" s="221"/>
      <c r="E921" s="221"/>
      <c r="G921" s="221"/>
      <c r="I921" s="221"/>
      <c r="J921" s="221"/>
      <c r="K921" s="221"/>
      <c r="L921" s="221"/>
      <c r="M921" s="221"/>
      <c r="N921" s="221"/>
      <c r="O921" s="221"/>
    </row>
    <row r="922" spans="2:15" x14ac:dyDescent="0.5">
      <c r="B922" s="221"/>
      <c r="C922" s="221"/>
      <c r="D922" s="221"/>
      <c r="E922" s="221"/>
      <c r="G922" s="221"/>
      <c r="I922" s="221"/>
      <c r="J922" s="221"/>
      <c r="K922" s="221"/>
      <c r="L922" s="221"/>
      <c r="M922" s="221"/>
      <c r="N922" s="221"/>
      <c r="O922" s="221"/>
    </row>
    <row r="923" spans="2:15" x14ac:dyDescent="0.5">
      <c r="B923" s="221"/>
      <c r="C923" s="221"/>
      <c r="D923" s="221"/>
      <c r="E923" s="221"/>
      <c r="G923" s="221"/>
      <c r="I923" s="221"/>
      <c r="J923" s="221"/>
      <c r="K923" s="221"/>
      <c r="L923" s="221"/>
      <c r="M923" s="221"/>
      <c r="N923" s="221"/>
      <c r="O923" s="221"/>
    </row>
    <row r="924" spans="2:15" x14ac:dyDescent="0.5">
      <c r="B924" s="221"/>
      <c r="C924" s="221"/>
      <c r="D924" s="221"/>
      <c r="E924" s="221"/>
      <c r="G924" s="221"/>
      <c r="I924" s="221"/>
      <c r="J924" s="221"/>
      <c r="K924" s="221"/>
      <c r="L924" s="221"/>
      <c r="M924" s="221"/>
      <c r="N924" s="221"/>
      <c r="O924" s="221"/>
    </row>
    <row r="925" spans="2:15" x14ac:dyDescent="0.5">
      <c r="B925" s="221"/>
      <c r="C925" s="221"/>
      <c r="D925" s="221"/>
      <c r="E925" s="221"/>
      <c r="G925" s="221"/>
      <c r="I925" s="221"/>
      <c r="J925" s="221"/>
      <c r="K925" s="221"/>
      <c r="L925" s="221"/>
      <c r="M925" s="221"/>
      <c r="N925" s="221"/>
      <c r="O925" s="221"/>
    </row>
    <row r="926" spans="2:15" x14ac:dyDescent="0.5">
      <c r="B926" s="221"/>
      <c r="C926" s="221"/>
      <c r="D926" s="221"/>
      <c r="E926" s="221"/>
      <c r="G926" s="221"/>
      <c r="I926" s="221"/>
      <c r="J926" s="221"/>
      <c r="K926" s="221"/>
      <c r="L926" s="221"/>
      <c r="M926" s="221"/>
      <c r="N926" s="221"/>
      <c r="O926" s="221"/>
    </row>
    <row r="927" spans="2:15" x14ac:dyDescent="0.5">
      <c r="B927" s="221"/>
      <c r="C927" s="221"/>
      <c r="D927" s="221"/>
      <c r="E927" s="221"/>
      <c r="G927" s="221"/>
      <c r="I927" s="221"/>
      <c r="J927" s="221"/>
      <c r="K927" s="221"/>
      <c r="L927" s="221"/>
      <c r="M927" s="221"/>
      <c r="N927" s="221"/>
      <c r="O927" s="221"/>
    </row>
    <row r="928" spans="2:15" x14ac:dyDescent="0.5">
      <c r="B928" s="221"/>
      <c r="C928" s="221"/>
      <c r="D928" s="221"/>
      <c r="E928" s="221"/>
      <c r="G928" s="221"/>
      <c r="I928" s="221"/>
      <c r="J928" s="221"/>
      <c r="K928" s="221"/>
      <c r="L928" s="221"/>
      <c r="M928" s="221"/>
      <c r="N928" s="221"/>
      <c r="O928" s="221"/>
    </row>
    <row r="929" spans="2:15" x14ac:dyDescent="0.5">
      <c r="B929" s="221"/>
      <c r="C929" s="221"/>
      <c r="D929" s="221"/>
      <c r="E929" s="221"/>
      <c r="G929" s="221"/>
      <c r="I929" s="221"/>
      <c r="J929" s="221"/>
      <c r="K929" s="221"/>
      <c r="L929" s="221"/>
      <c r="M929" s="221"/>
      <c r="N929" s="221"/>
      <c r="O929" s="221"/>
    </row>
    <row r="930" spans="2:15" x14ac:dyDescent="0.5">
      <c r="B930" s="221"/>
      <c r="C930" s="221"/>
      <c r="D930" s="221"/>
      <c r="E930" s="221"/>
      <c r="G930" s="221"/>
      <c r="I930" s="221"/>
      <c r="J930" s="221"/>
      <c r="K930" s="221"/>
      <c r="L930" s="221"/>
      <c r="M930" s="221"/>
      <c r="N930" s="221"/>
      <c r="O930" s="221"/>
    </row>
    <row r="931" spans="2:15" x14ac:dyDescent="0.5">
      <c r="B931" s="221"/>
      <c r="C931" s="221"/>
      <c r="D931" s="221"/>
      <c r="E931" s="221"/>
      <c r="G931" s="221"/>
      <c r="I931" s="221"/>
      <c r="J931" s="221"/>
      <c r="K931" s="221"/>
      <c r="L931" s="221"/>
      <c r="M931" s="221"/>
      <c r="N931" s="221"/>
      <c r="O931" s="221"/>
    </row>
    <row r="932" spans="2:15" x14ac:dyDescent="0.5">
      <c r="B932" s="221"/>
      <c r="C932" s="221"/>
      <c r="D932" s="221"/>
      <c r="E932" s="221"/>
      <c r="G932" s="221"/>
      <c r="I932" s="221"/>
      <c r="J932" s="221"/>
      <c r="K932" s="221"/>
      <c r="L932" s="221"/>
      <c r="M932" s="221"/>
      <c r="N932" s="221"/>
      <c r="O932" s="221"/>
    </row>
    <row r="933" spans="2:15" x14ac:dyDescent="0.5">
      <c r="B933" s="221"/>
      <c r="C933" s="221"/>
      <c r="D933" s="221"/>
      <c r="E933" s="221"/>
      <c r="G933" s="221"/>
      <c r="I933" s="221"/>
      <c r="J933" s="221"/>
      <c r="K933" s="221"/>
      <c r="L933" s="221"/>
      <c r="M933" s="221"/>
      <c r="N933" s="221"/>
      <c r="O933" s="221"/>
    </row>
    <row r="934" spans="2:15" x14ac:dyDescent="0.5">
      <c r="B934" s="221"/>
      <c r="C934" s="221"/>
      <c r="D934" s="221"/>
      <c r="E934" s="221"/>
      <c r="G934" s="221"/>
      <c r="I934" s="221"/>
      <c r="J934" s="221"/>
      <c r="K934" s="221"/>
      <c r="L934" s="221"/>
      <c r="M934" s="221"/>
      <c r="N934" s="221"/>
      <c r="O934" s="221"/>
    </row>
    <row r="935" spans="2:15" x14ac:dyDescent="0.5">
      <c r="B935" s="221"/>
      <c r="C935" s="221"/>
      <c r="D935" s="221"/>
      <c r="E935" s="221"/>
      <c r="G935" s="221"/>
      <c r="I935" s="221"/>
      <c r="J935" s="221"/>
      <c r="K935" s="221"/>
      <c r="L935" s="221"/>
      <c r="M935" s="221"/>
      <c r="N935" s="221"/>
      <c r="O935" s="221"/>
    </row>
    <row r="936" spans="2:15" x14ac:dyDescent="0.5">
      <c r="B936" s="221"/>
      <c r="C936" s="221"/>
      <c r="D936" s="221"/>
      <c r="E936" s="221"/>
      <c r="G936" s="221"/>
      <c r="I936" s="221"/>
      <c r="J936" s="221"/>
      <c r="K936" s="221"/>
      <c r="L936" s="221"/>
      <c r="M936" s="221"/>
      <c r="N936" s="221"/>
      <c r="O936" s="221"/>
    </row>
    <row r="937" spans="2:15" x14ac:dyDescent="0.5">
      <c r="B937" s="221"/>
      <c r="C937" s="221"/>
      <c r="D937" s="221"/>
      <c r="E937" s="221"/>
      <c r="G937" s="221"/>
      <c r="I937" s="221"/>
      <c r="J937" s="221"/>
      <c r="K937" s="221"/>
      <c r="L937" s="221"/>
      <c r="M937" s="221"/>
      <c r="N937" s="221"/>
      <c r="O937" s="221"/>
    </row>
    <row r="938" spans="2:15" x14ac:dyDescent="0.5">
      <c r="B938" s="221"/>
      <c r="C938" s="221"/>
      <c r="D938" s="221"/>
      <c r="E938" s="221"/>
      <c r="G938" s="221"/>
      <c r="I938" s="221"/>
      <c r="J938" s="221"/>
      <c r="K938" s="221"/>
      <c r="L938" s="221"/>
      <c r="M938" s="221"/>
      <c r="N938" s="221"/>
      <c r="O938" s="221"/>
    </row>
    <row r="939" spans="2:15" x14ac:dyDescent="0.5">
      <c r="B939" s="221"/>
      <c r="C939" s="221"/>
      <c r="D939" s="221"/>
      <c r="E939" s="221"/>
      <c r="G939" s="221"/>
      <c r="I939" s="221"/>
      <c r="J939" s="221"/>
      <c r="K939" s="221"/>
      <c r="L939" s="221"/>
      <c r="M939" s="221"/>
      <c r="N939" s="221"/>
      <c r="O939" s="221"/>
    </row>
    <row r="940" spans="2:15" x14ac:dyDescent="0.5">
      <c r="B940" s="221"/>
      <c r="C940" s="221"/>
      <c r="D940" s="221"/>
      <c r="E940" s="221"/>
      <c r="G940" s="221"/>
      <c r="I940" s="221"/>
      <c r="J940" s="221"/>
      <c r="K940" s="221"/>
      <c r="L940" s="221"/>
      <c r="M940" s="221"/>
      <c r="N940" s="221"/>
      <c r="O940" s="221"/>
    </row>
    <row r="941" spans="2:15" x14ac:dyDescent="0.5">
      <c r="B941" s="221"/>
      <c r="C941" s="221"/>
      <c r="D941" s="221"/>
      <c r="E941" s="221"/>
      <c r="G941" s="221"/>
      <c r="I941" s="221"/>
      <c r="J941" s="221"/>
      <c r="K941" s="221"/>
      <c r="L941" s="221"/>
      <c r="M941" s="221"/>
      <c r="N941" s="221"/>
      <c r="O941" s="221"/>
    </row>
    <row r="942" spans="2:15" x14ac:dyDescent="0.5">
      <c r="B942" s="221"/>
      <c r="C942" s="221"/>
      <c r="D942" s="221"/>
      <c r="E942" s="221"/>
      <c r="G942" s="221"/>
      <c r="I942" s="221"/>
      <c r="J942" s="221"/>
      <c r="K942" s="221"/>
      <c r="L942" s="221"/>
      <c r="M942" s="221"/>
      <c r="N942" s="221"/>
      <c r="O942" s="221"/>
    </row>
    <row r="943" spans="2:15" x14ac:dyDescent="0.5">
      <c r="B943" s="221"/>
      <c r="C943" s="221"/>
      <c r="D943" s="221"/>
      <c r="E943" s="221"/>
      <c r="G943" s="221"/>
      <c r="I943" s="221"/>
      <c r="J943" s="221"/>
      <c r="K943" s="221"/>
      <c r="L943" s="221"/>
      <c r="M943" s="221"/>
      <c r="N943" s="221"/>
      <c r="O943" s="221"/>
    </row>
    <row r="944" spans="2:15" x14ac:dyDescent="0.5">
      <c r="B944" s="221"/>
      <c r="C944" s="221"/>
      <c r="D944" s="221"/>
      <c r="E944" s="221"/>
      <c r="G944" s="221"/>
      <c r="I944" s="221"/>
      <c r="J944" s="221"/>
      <c r="K944" s="221"/>
      <c r="L944" s="221"/>
      <c r="M944" s="221"/>
      <c r="N944" s="221"/>
      <c r="O944" s="221"/>
    </row>
    <row r="945" spans="12:14" x14ac:dyDescent="0.5">
      <c r="L945" s="221"/>
      <c r="M945" s="221"/>
      <c r="N945" s="221"/>
    </row>
    <row r="946" spans="12:14" x14ac:dyDescent="0.5">
      <c r="L946" s="221"/>
      <c r="M946" s="221"/>
      <c r="N946" s="221"/>
    </row>
    <row r="947" spans="12:14" x14ac:dyDescent="0.5">
      <c r="L947" s="221"/>
      <c r="M947" s="221"/>
      <c r="N947" s="221"/>
    </row>
    <row r="948" spans="12:14" x14ac:dyDescent="0.5">
      <c r="L948" s="221"/>
      <c r="M948" s="221"/>
      <c r="N948" s="221"/>
    </row>
    <row r="949" spans="12:14" x14ac:dyDescent="0.5">
      <c r="L949" s="221"/>
      <c r="M949" s="221"/>
      <c r="N949" s="221"/>
    </row>
    <row r="950" spans="12:14" x14ac:dyDescent="0.5">
      <c r="L950" s="221"/>
      <c r="M950" s="221"/>
      <c r="N950" s="221"/>
    </row>
    <row r="951" spans="12:14" x14ac:dyDescent="0.5">
      <c r="L951" s="221"/>
      <c r="M951" s="221"/>
      <c r="N951" s="221"/>
    </row>
    <row r="952" spans="12:14" x14ac:dyDescent="0.5">
      <c r="L952" s="221"/>
      <c r="M952" s="221"/>
      <c r="N952" s="221"/>
    </row>
    <row r="953" spans="12:14" x14ac:dyDescent="0.5">
      <c r="L953" s="221"/>
      <c r="M953" s="221"/>
      <c r="N953" s="221"/>
    </row>
    <row r="954" spans="12:14" x14ac:dyDescent="0.5">
      <c r="N954" s="221"/>
    </row>
    <row r="955" spans="12:14" x14ac:dyDescent="0.5">
      <c r="N955" s="221"/>
    </row>
    <row r="956" spans="12:14" x14ac:dyDescent="0.5">
      <c r="N956" s="221"/>
    </row>
    <row r="957" spans="12:14" x14ac:dyDescent="0.5">
      <c r="N957" s="221"/>
    </row>
    <row r="958" spans="12:14" x14ac:dyDescent="0.5">
      <c r="N958" s="221"/>
    </row>
  </sheetData>
  <sortState xmlns:xlrd2="http://schemas.microsoft.com/office/spreadsheetml/2017/richdata2" ref="O2:O958">
    <sortCondition ref="O30:O958"/>
  </sortState>
  <mergeCells count="6">
    <mergeCell ref="P1:Q1"/>
    <mergeCell ref="A1:B1"/>
    <mergeCell ref="D1:E1"/>
    <mergeCell ref="F1:G1"/>
    <mergeCell ref="H1:I1"/>
    <mergeCell ref="J1:K1"/>
  </mergeCells>
  <pageMargins left="0.22" right="0.27" top="0.74803149606299213" bottom="0.74803149606299213" header="0.31496062992125984" footer="0.31496062992125984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33CC"/>
    <pageSetUpPr fitToPage="1"/>
  </sheetPr>
  <dimension ref="A1:R38"/>
  <sheetViews>
    <sheetView tabSelected="1" zoomScaleNormal="100" workbookViewId="0">
      <selection activeCell="C8" sqref="C8"/>
    </sheetView>
  </sheetViews>
  <sheetFormatPr baseColWidth="10" defaultRowHeight="12.75" x14ac:dyDescent="0.2"/>
  <cols>
    <col min="1" max="1" width="16" style="4" customWidth="1"/>
    <col min="2" max="2" width="5.28515625" bestFit="1" customWidth="1"/>
    <col min="3" max="3" width="27.7109375" customWidth="1"/>
    <col min="4" max="4" width="5.5703125" customWidth="1"/>
    <col min="5" max="5" width="27.7109375" customWidth="1"/>
    <col min="6" max="6" width="7" bestFit="1" customWidth="1"/>
    <col min="7" max="7" width="27.7109375" customWidth="1"/>
    <col min="8" max="8" width="5.28515625" bestFit="1" customWidth="1"/>
    <col min="9" max="9" width="27.7109375" customWidth="1"/>
    <col min="10" max="10" width="5.28515625" bestFit="1" customWidth="1"/>
    <col min="11" max="11" width="27.7109375" customWidth="1"/>
    <col min="12" max="14" width="5.28515625" customWidth="1"/>
    <col min="15" max="15" width="22.140625" customWidth="1"/>
    <col min="16" max="16" width="5.28515625" customWidth="1"/>
    <col min="17" max="17" width="21.5703125" customWidth="1"/>
  </cols>
  <sheetData>
    <row r="1" spans="1:18" ht="17.25" x14ac:dyDescent="0.2">
      <c r="A1" s="363" t="s">
        <v>21</v>
      </c>
      <c r="B1" s="364"/>
      <c r="C1" s="364"/>
      <c r="D1" s="243" t="s">
        <v>22</v>
      </c>
      <c r="E1" s="244">
        <v>44284</v>
      </c>
      <c r="F1" s="245" t="s">
        <v>23</v>
      </c>
      <c r="G1" s="362">
        <f>E1+6</f>
        <v>44290</v>
      </c>
      <c r="H1" s="362"/>
      <c r="I1" s="246"/>
      <c r="J1" s="247"/>
      <c r="K1" s="246"/>
      <c r="L1" s="246"/>
      <c r="M1" s="246"/>
      <c r="N1" s="246"/>
      <c r="O1" s="247"/>
      <c r="P1" s="246"/>
      <c r="Q1" s="246"/>
      <c r="R1" s="2"/>
    </row>
    <row r="2" spans="1:18" s="12" customFormat="1" ht="17.25" x14ac:dyDescent="0.3">
      <c r="A2" s="247"/>
      <c r="B2" s="246"/>
      <c r="C2" s="246"/>
      <c r="D2" s="248"/>
      <c r="E2" s="246"/>
      <c r="F2" s="249"/>
      <c r="G2" s="248"/>
      <c r="H2" s="246"/>
      <c r="I2" s="246"/>
      <c r="J2" s="247"/>
      <c r="K2" s="246"/>
      <c r="L2" s="246"/>
      <c r="M2" s="246"/>
      <c r="N2" s="246"/>
      <c r="O2" s="247"/>
      <c r="P2" s="246"/>
      <c r="Q2" s="246"/>
      <c r="R2" s="13"/>
    </row>
    <row r="3" spans="1:18" ht="17.25" x14ac:dyDescent="0.3">
      <c r="A3" s="250" t="s">
        <v>128</v>
      </c>
      <c r="B3" s="246"/>
      <c r="C3" s="412"/>
      <c r="D3" s="247"/>
      <c r="E3" s="251" t="s">
        <v>25</v>
      </c>
      <c r="F3" s="252">
        <v>13</v>
      </c>
      <c r="G3" s="251" t="s">
        <v>64</v>
      </c>
      <c r="H3" s="253"/>
      <c r="I3" s="254" t="s">
        <v>556</v>
      </c>
      <c r="J3" s="255" t="s">
        <v>52</v>
      </c>
      <c r="K3" s="256" t="s">
        <v>28</v>
      </c>
      <c r="L3" s="249"/>
      <c r="M3" s="249"/>
      <c r="N3" s="247"/>
      <c r="O3" s="249"/>
      <c r="P3" s="246"/>
      <c r="Q3" s="246"/>
      <c r="R3" s="2"/>
    </row>
    <row r="4" spans="1:18" ht="17.25" x14ac:dyDescent="0.3">
      <c r="A4" s="247"/>
      <c r="B4" s="246"/>
      <c r="C4" s="257" t="s">
        <v>15</v>
      </c>
      <c r="D4" s="370"/>
      <c r="E4" s="370"/>
      <c r="F4" s="370"/>
      <c r="G4" s="370"/>
      <c r="H4" s="370"/>
      <c r="I4" s="370"/>
      <c r="J4" s="255" t="s">
        <v>52</v>
      </c>
      <c r="K4" s="249" t="s">
        <v>51</v>
      </c>
      <c r="L4" s="249"/>
      <c r="M4" s="249"/>
      <c r="N4" s="247"/>
      <c r="O4" s="249"/>
      <c r="P4" s="246"/>
      <c r="Q4" s="246"/>
      <c r="R4" s="2"/>
    </row>
    <row r="5" spans="1:18" ht="17.25" x14ac:dyDescent="0.3">
      <c r="A5" s="249"/>
      <c r="B5" s="249"/>
      <c r="C5" s="249"/>
      <c r="D5" s="249"/>
      <c r="E5" s="258"/>
      <c r="F5" s="249"/>
      <c r="G5" s="249"/>
      <c r="H5" s="246"/>
      <c r="I5" s="259"/>
      <c r="J5" s="247"/>
      <c r="K5" s="259"/>
      <c r="L5" s="246"/>
      <c r="M5" s="246"/>
      <c r="N5" s="246"/>
      <c r="O5" s="247"/>
      <c r="P5" s="246"/>
      <c r="Q5" s="246"/>
      <c r="R5" s="2"/>
    </row>
    <row r="6" spans="1:18" ht="17.25" x14ac:dyDescent="0.2">
      <c r="A6" s="247" t="s">
        <v>2</v>
      </c>
      <c r="B6" s="260"/>
      <c r="C6" s="261">
        <f>E1</f>
        <v>44284</v>
      </c>
      <c r="D6" s="262"/>
      <c r="E6" s="261">
        <f>C6+1</f>
        <v>44285</v>
      </c>
      <c r="F6" s="263"/>
      <c r="G6" s="261">
        <f>E6+1</f>
        <v>44286</v>
      </c>
      <c r="H6" s="263"/>
      <c r="I6" s="261">
        <f>G6+1</f>
        <v>44287</v>
      </c>
      <c r="J6" s="262"/>
      <c r="K6" s="261">
        <f>I6+1</f>
        <v>44288</v>
      </c>
      <c r="L6" s="263"/>
      <c r="M6" s="263" t="s">
        <v>12</v>
      </c>
      <c r="N6" s="263" t="s">
        <v>13</v>
      </c>
      <c r="O6" s="261">
        <f>K6+1</f>
        <v>44289</v>
      </c>
      <c r="P6" s="263"/>
      <c r="Q6" s="261">
        <f>O6+1</f>
        <v>44290</v>
      </c>
      <c r="R6" s="1"/>
    </row>
    <row r="7" spans="1:18" ht="18" thickBot="1" x14ac:dyDescent="0.25">
      <c r="A7" s="264" t="s">
        <v>3</v>
      </c>
      <c r="B7" s="265" t="s">
        <v>4</v>
      </c>
      <c r="C7" s="265" t="s">
        <v>5</v>
      </c>
      <c r="D7" s="265" t="str">
        <f>B7</f>
        <v>Code</v>
      </c>
      <c r="E7" s="265" t="str">
        <f>C7</f>
        <v>Menu</v>
      </c>
      <c r="F7" s="266" t="str">
        <f>D7</f>
        <v>Code</v>
      </c>
      <c r="G7" s="266" t="s">
        <v>5</v>
      </c>
      <c r="H7" s="267" t="str">
        <f>F7</f>
        <v>Code</v>
      </c>
      <c r="I7" s="267" t="s">
        <v>5</v>
      </c>
      <c r="J7" s="265" t="str">
        <f>H7</f>
        <v>Code</v>
      </c>
      <c r="K7" s="267" t="s">
        <v>5</v>
      </c>
      <c r="L7" s="268" t="str">
        <f>J7</f>
        <v>Code</v>
      </c>
      <c r="M7" s="268" t="s">
        <v>14</v>
      </c>
      <c r="N7" s="269" t="s">
        <v>14</v>
      </c>
      <c r="O7" s="270" t="s">
        <v>5</v>
      </c>
      <c r="P7" s="268" t="str">
        <f>L7</f>
        <v>Code</v>
      </c>
      <c r="Q7" s="270" t="s">
        <v>5</v>
      </c>
    </row>
    <row r="8" spans="1:18" ht="31.15" customHeight="1" x14ac:dyDescent="0.2">
      <c r="A8" s="271" t="s">
        <v>53</v>
      </c>
      <c r="B8" s="272">
        <v>11</v>
      </c>
      <c r="C8" s="273"/>
      <c r="D8" s="265">
        <v>11</v>
      </c>
      <c r="E8" s="273" t="s">
        <v>508</v>
      </c>
      <c r="F8" s="266">
        <v>11</v>
      </c>
      <c r="G8" s="273" t="s">
        <v>492</v>
      </c>
      <c r="H8" s="267">
        <v>11</v>
      </c>
      <c r="I8" s="273" t="s">
        <v>299</v>
      </c>
      <c r="J8" s="265">
        <v>11</v>
      </c>
      <c r="K8" s="273" t="s">
        <v>232</v>
      </c>
      <c r="L8" s="274">
        <v>11</v>
      </c>
      <c r="M8" s="275"/>
      <c r="N8" s="275"/>
      <c r="O8" s="276" t="str">
        <f t="shared" ref="O8:O29" si="0">K8</f>
        <v>Salade de blè à la provençale</v>
      </c>
      <c r="P8" s="275">
        <v>11</v>
      </c>
      <c r="Q8" s="277" t="str">
        <f t="shared" ref="Q8:Q29" si="1">K8</f>
        <v>Salade de blè à la provençale</v>
      </c>
    </row>
    <row r="9" spans="1:18" ht="27.95" customHeight="1" x14ac:dyDescent="0.2">
      <c r="A9" s="278" t="s">
        <v>54</v>
      </c>
      <c r="B9" s="265">
        <v>12</v>
      </c>
      <c r="C9" s="273" t="s">
        <v>388</v>
      </c>
      <c r="D9" s="265">
        <v>12</v>
      </c>
      <c r="E9" s="273" t="s">
        <v>347</v>
      </c>
      <c r="F9" s="266">
        <v>12</v>
      </c>
      <c r="G9" s="273" t="s">
        <v>558</v>
      </c>
      <c r="H9" s="267">
        <v>12</v>
      </c>
      <c r="I9" s="273" t="s">
        <v>193</v>
      </c>
      <c r="J9" s="265">
        <v>12</v>
      </c>
      <c r="K9" s="273" t="s">
        <v>374</v>
      </c>
      <c r="L9" s="266">
        <v>12</v>
      </c>
      <c r="M9" s="266"/>
      <c r="N9" s="266"/>
      <c r="O9" s="279" t="str">
        <f t="shared" si="0"/>
        <v>Concombre ciboulette</v>
      </c>
      <c r="P9" s="266">
        <v>12</v>
      </c>
      <c r="Q9" s="280" t="str">
        <f t="shared" si="1"/>
        <v>Concombre ciboulette</v>
      </c>
    </row>
    <row r="10" spans="1:18" ht="27.95" customHeight="1" x14ac:dyDescent="0.2">
      <c r="A10" s="278" t="s">
        <v>55</v>
      </c>
      <c r="B10" s="265">
        <v>13</v>
      </c>
      <c r="C10" s="273" t="s">
        <v>114</v>
      </c>
      <c r="D10" s="265">
        <v>13</v>
      </c>
      <c r="E10" s="273" t="s">
        <v>115</v>
      </c>
      <c r="F10" s="266">
        <v>13</v>
      </c>
      <c r="G10" s="273" t="s">
        <v>116</v>
      </c>
      <c r="H10" s="267">
        <v>13</v>
      </c>
      <c r="I10" s="273" t="s">
        <v>394</v>
      </c>
      <c r="J10" s="265">
        <v>13</v>
      </c>
      <c r="K10" s="273" t="s">
        <v>113</v>
      </c>
      <c r="L10" s="266">
        <v>13</v>
      </c>
      <c r="M10" s="266"/>
      <c r="N10" s="266"/>
      <c r="O10" s="279" t="str">
        <f t="shared" si="0"/>
        <v>Rillette *</v>
      </c>
      <c r="P10" s="266">
        <v>13</v>
      </c>
      <c r="Q10" s="280" t="str">
        <f t="shared" si="1"/>
        <v>Rillette *</v>
      </c>
    </row>
    <row r="11" spans="1:18" s="4" customFormat="1" ht="20.100000000000001" customHeight="1" x14ac:dyDescent="0.2">
      <c r="A11" s="365"/>
      <c r="B11" s="265">
        <v>14</v>
      </c>
      <c r="C11" s="273" t="s">
        <v>283</v>
      </c>
      <c r="D11" s="265">
        <v>14</v>
      </c>
      <c r="E11" s="273" t="s">
        <v>283</v>
      </c>
      <c r="F11" s="266">
        <v>14</v>
      </c>
      <c r="G11" s="273" t="s">
        <v>283</v>
      </c>
      <c r="H11" s="267">
        <v>14</v>
      </c>
      <c r="I11" s="273" t="s">
        <v>283</v>
      </c>
      <c r="J11" s="265">
        <v>14</v>
      </c>
      <c r="K11" s="273" t="s">
        <v>283</v>
      </c>
      <c r="L11" s="266">
        <v>14</v>
      </c>
      <c r="M11" s="266"/>
      <c r="N11" s="266"/>
      <c r="O11" s="279" t="str">
        <f t="shared" si="0"/>
        <v>Entrée Variées</v>
      </c>
      <c r="P11" s="266">
        <v>14</v>
      </c>
      <c r="Q11" s="280" t="str">
        <f t="shared" si="1"/>
        <v>Entrée Variées</v>
      </c>
    </row>
    <row r="12" spans="1:18" s="19" customFormat="1" ht="20.100000000000001" customHeight="1" x14ac:dyDescent="0.2">
      <c r="A12" s="365"/>
      <c r="B12" s="265">
        <v>15</v>
      </c>
      <c r="C12" s="273" t="s">
        <v>16</v>
      </c>
      <c r="D12" s="265">
        <v>15</v>
      </c>
      <c r="E12" s="273" t="s">
        <v>16</v>
      </c>
      <c r="F12" s="266">
        <v>15</v>
      </c>
      <c r="G12" s="273" t="s">
        <v>17</v>
      </c>
      <c r="H12" s="267">
        <v>15</v>
      </c>
      <c r="I12" s="273" t="s">
        <v>16</v>
      </c>
      <c r="J12" s="265">
        <v>15</v>
      </c>
      <c r="K12" s="273" t="s">
        <v>16</v>
      </c>
      <c r="L12" s="266">
        <v>15</v>
      </c>
      <c r="M12" s="266"/>
      <c r="N12" s="266"/>
      <c r="O12" s="279" t="str">
        <f t="shared" si="0"/>
        <v>Tomate vinaigrette</v>
      </c>
      <c r="P12" s="266">
        <v>15</v>
      </c>
      <c r="Q12" s="280" t="str">
        <f t="shared" si="1"/>
        <v>Tomate vinaigrette</v>
      </c>
    </row>
    <row r="13" spans="1:18" s="19" customFormat="1" ht="24.75" customHeight="1" thickBot="1" x14ac:dyDescent="0.25">
      <c r="A13" s="366"/>
      <c r="B13" s="281">
        <v>16</v>
      </c>
      <c r="C13" s="282" t="s">
        <v>29</v>
      </c>
      <c r="D13" s="281">
        <v>16</v>
      </c>
      <c r="E13" s="282" t="s">
        <v>17</v>
      </c>
      <c r="F13" s="283">
        <v>16</v>
      </c>
      <c r="G13" s="282" t="s">
        <v>29</v>
      </c>
      <c r="H13" s="284">
        <v>16</v>
      </c>
      <c r="I13" s="282" t="s">
        <v>29</v>
      </c>
      <c r="J13" s="281">
        <v>16</v>
      </c>
      <c r="K13" s="282" t="s">
        <v>29</v>
      </c>
      <c r="L13" s="283">
        <v>16</v>
      </c>
      <c r="M13" s="283"/>
      <c r="N13" s="283"/>
      <c r="O13" s="285" t="str">
        <f t="shared" si="0"/>
        <v>Œuf dur mayonnaise</v>
      </c>
      <c r="P13" s="283">
        <v>16</v>
      </c>
      <c r="Q13" s="286" t="str">
        <f t="shared" si="1"/>
        <v>Œuf dur mayonnaise</v>
      </c>
    </row>
    <row r="14" spans="1:18" ht="39.75" customHeight="1" x14ac:dyDescent="0.2">
      <c r="A14" s="287" t="s">
        <v>56</v>
      </c>
      <c r="B14" s="288">
        <v>21</v>
      </c>
      <c r="C14" s="289" t="s">
        <v>516</v>
      </c>
      <c r="D14" s="288">
        <v>21</v>
      </c>
      <c r="E14" s="289" t="s">
        <v>405</v>
      </c>
      <c r="F14" s="275">
        <v>21</v>
      </c>
      <c r="G14" s="289" t="s">
        <v>519</v>
      </c>
      <c r="H14" s="290">
        <v>21</v>
      </c>
      <c r="I14" s="289" t="s">
        <v>224</v>
      </c>
      <c r="J14" s="291">
        <v>21</v>
      </c>
      <c r="K14" s="289" t="s">
        <v>522</v>
      </c>
      <c r="L14" s="275">
        <v>21</v>
      </c>
      <c r="M14" s="275"/>
      <c r="N14" s="275"/>
      <c r="O14" s="276" t="str">
        <f t="shared" si="0"/>
        <v>Filet de colin doré au beurre</v>
      </c>
      <c r="P14" s="275">
        <v>21</v>
      </c>
      <c r="Q14" s="277" t="str">
        <f t="shared" si="1"/>
        <v>Filet de colin doré au beurre</v>
      </c>
    </row>
    <row r="15" spans="1:18" ht="36" customHeight="1" x14ac:dyDescent="0.2">
      <c r="A15" s="278" t="s">
        <v>57</v>
      </c>
      <c r="B15" s="292">
        <v>22</v>
      </c>
      <c r="C15" s="293" t="s">
        <v>517</v>
      </c>
      <c r="D15" s="292">
        <v>22</v>
      </c>
      <c r="E15" s="293" t="s">
        <v>34</v>
      </c>
      <c r="F15" s="266">
        <v>22</v>
      </c>
      <c r="G15" s="293" t="s">
        <v>520</v>
      </c>
      <c r="H15" s="267">
        <v>22</v>
      </c>
      <c r="I15" s="293" t="s">
        <v>521</v>
      </c>
      <c r="J15" s="265">
        <v>22</v>
      </c>
      <c r="K15" s="293" t="s">
        <v>523</v>
      </c>
      <c r="L15" s="266">
        <v>22</v>
      </c>
      <c r="M15" s="266"/>
      <c r="N15" s="266"/>
      <c r="O15" s="279" t="str">
        <f t="shared" si="0"/>
        <v>Estouffade de porc aux herbes *</v>
      </c>
      <c r="P15" s="266">
        <v>22</v>
      </c>
      <c r="Q15" s="280" t="str">
        <f t="shared" si="1"/>
        <v>Estouffade de porc aux herbes *</v>
      </c>
    </row>
    <row r="16" spans="1:18" s="4" customFormat="1" ht="29.25" customHeight="1" x14ac:dyDescent="0.3">
      <c r="A16" s="278"/>
      <c r="B16" s="265">
        <v>23</v>
      </c>
      <c r="C16" s="249" t="s">
        <v>34</v>
      </c>
      <c r="D16" s="265">
        <v>23</v>
      </c>
      <c r="E16" s="294" t="s">
        <v>48</v>
      </c>
      <c r="F16" s="266">
        <v>23</v>
      </c>
      <c r="G16" s="294" t="s">
        <v>34</v>
      </c>
      <c r="H16" s="267">
        <v>23</v>
      </c>
      <c r="I16" s="294" t="s">
        <v>287</v>
      </c>
      <c r="J16" s="265">
        <v>23</v>
      </c>
      <c r="K16" s="294" t="s">
        <v>34</v>
      </c>
      <c r="L16" s="266">
        <v>23</v>
      </c>
      <c r="M16" s="266"/>
      <c r="N16" s="266"/>
      <c r="O16" s="279" t="str">
        <f>K16</f>
        <v>Poisson à la Bordelaise</v>
      </c>
      <c r="P16" s="266">
        <v>23</v>
      </c>
      <c r="Q16" s="280" t="str">
        <f t="shared" si="1"/>
        <v>Poisson à la Bordelaise</v>
      </c>
    </row>
    <row r="17" spans="1:17" s="19" customFormat="1" ht="28.5" customHeight="1" x14ac:dyDescent="0.2">
      <c r="A17" s="278"/>
      <c r="B17" s="265">
        <v>24</v>
      </c>
      <c r="C17" s="273" t="s">
        <v>35</v>
      </c>
      <c r="D17" s="265">
        <v>24</v>
      </c>
      <c r="E17" s="273" t="s">
        <v>49</v>
      </c>
      <c r="F17" s="266">
        <v>24</v>
      </c>
      <c r="G17" s="273" t="s">
        <v>47</v>
      </c>
      <c r="H17" s="267">
        <v>24</v>
      </c>
      <c r="I17" s="273" t="s">
        <v>49</v>
      </c>
      <c r="J17" s="265">
        <v>24</v>
      </c>
      <c r="K17" s="273" t="s">
        <v>50</v>
      </c>
      <c r="L17" s="266">
        <v>24</v>
      </c>
      <c r="M17" s="266"/>
      <c r="N17" s="266"/>
      <c r="O17" s="279" t="str">
        <f t="shared" si="0"/>
        <v>Entrecôte crue</v>
      </c>
      <c r="P17" s="266">
        <v>24</v>
      </c>
      <c r="Q17" s="280" t="str">
        <f t="shared" si="1"/>
        <v>Entrecôte crue</v>
      </c>
    </row>
    <row r="18" spans="1:17" s="19" customFormat="1" ht="33" customHeight="1" thickBot="1" x14ac:dyDescent="0.25">
      <c r="A18" s="295"/>
      <c r="B18" s="281">
        <v>25</v>
      </c>
      <c r="C18" s="294" t="s">
        <v>36</v>
      </c>
      <c r="D18" s="281">
        <v>25</v>
      </c>
      <c r="E18" s="282" t="s">
        <v>47</v>
      </c>
      <c r="F18" s="283">
        <v>25</v>
      </c>
      <c r="G18" s="282" t="s">
        <v>50</v>
      </c>
      <c r="H18" s="284">
        <v>25</v>
      </c>
      <c r="I18" s="282" t="s">
        <v>48</v>
      </c>
      <c r="J18" s="281">
        <v>25</v>
      </c>
      <c r="K18" s="282" t="s">
        <v>47</v>
      </c>
      <c r="L18" s="283">
        <v>25</v>
      </c>
      <c r="M18" s="283"/>
      <c r="N18" s="283"/>
      <c r="O18" s="285" t="str">
        <f t="shared" si="0"/>
        <v>Escalope de volaille</v>
      </c>
      <c r="P18" s="283">
        <v>25</v>
      </c>
      <c r="Q18" s="286" t="str">
        <f t="shared" si="1"/>
        <v>Escalope de volaille</v>
      </c>
    </row>
    <row r="19" spans="1:17" s="7" customFormat="1" ht="33.75" customHeight="1" x14ac:dyDescent="0.2">
      <c r="A19" s="354" t="s">
        <v>505</v>
      </c>
      <c r="B19" s="291">
        <v>26</v>
      </c>
      <c r="C19" s="296" t="s">
        <v>552</v>
      </c>
      <c r="D19" s="291">
        <v>26</v>
      </c>
      <c r="E19" s="296" t="s">
        <v>553</v>
      </c>
      <c r="F19" s="291">
        <v>26</v>
      </c>
      <c r="G19" s="296" t="s">
        <v>326</v>
      </c>
      <c r="H19" s="291">
        <v>26</v>
      </c>
      <c r="I19" s="296" t="s">
        <v>554</v>
      </c>
      <c r="J19" s="291">
        <v>26</v>
      </c>
      <c r="K19" s="296" t="s">
        <v>555</v>
      </c>
      <c r="L19" s="291">
        <v>26</v>
      </c>
      <c r="M19" s="291"/>
      <c r="N19" s="291"/>
      <c r="O19" s="296" t="str">
        <f t="shared" si="0"/>
        <v>Salade caesar</v>
      </c>
      <c r="P19" s="291">
        <v>26</v>
      </c>
      <c r="Q19" s="297" t="str">
        <f t="shared" si="1"/>
        <v>Salade caesar</v>
      </c>
    </row>
    <row r="20" spans="1:17" ht="43.5" customHeight="1" thickBot="1" x14ac:dyDescent="0.25">
      <c r="A20" s="355" t="s">
        <v>465</v>
      </c>
      <c r="B20" s="298">
        <v>31</v>
      </c>
      <c r="C20" s="299" t="s">
        <v>129</v>
      </c>
      <c r="D20" s="298">
        <v>31</v>
      </c>
      <c r="E20" s="299" t="s">
        <v>323</v>
      </c>
      <c r="F20" s="283">
        <v>31</v>
      </c>
      <c r="G20" s="285" t="s">
        <v>324</v>
      </c>
      <c r="H20" s="284">
        <v>31</v>
      </c>
      <c r="I20" s="300" t="s">
        <v>325</v>
      </c>
      <c r="J20" s="281">
        <v>31</v>
      </c>
      <c r="K20" s="282" t="s">
        <v>326</v>
      </c>
      <c r="L20" s="283">
        <v>31</v>
      </c>
      <c r="M20" s="283"/>
      <c r="N20" s="283"/>
      <c r="O20" s="285" t="str">
        <f t="shared" si="0"/>
        <v xml:space="preserve">Croque Monsieur/salade verte </v>
      </c>
      <c r="P20" s="283">
        <v>31</v>
      </c>
      <c r="Q20" s="286" t="str">
        <f t="shared" si="1"/>
        <v xml:space="preserve">Croque Monsieur/salade verte </v>
      </c>
    </row>
    <row r="21" spans="1:17" ht="18" customHeight="1" x14ac:dyDescent="0.2">
      <c r="A21" s="287" t="s">
        <v>58</v>
      </c>
      <c r="B21" s="288">
        <v>32</v>
      </c>
      <c r="C21" s="289" t="s">
        <v>537</v>
      </c>
      <c r="D21" s="288">
        <v>32</v>
      </c>
      <c r="E21" s="289" t="s">
        <v>308</v>
      </c>
      <c r="F21" s="275">
        <v>32</v>
      </c>
      <c r="G21" s="289" t="s">
        <v>37</v>
      </c>
      <c r="H21" s="290">
        <v>32</v>
      </c>
      <c r="I21" s="289"/>
      <c r="J21" s="291">
        <v>32</v>
      </c>
      <c r="K21" s="289" t="s">
        <v>539</v>
      </c>
      <c r="L21" s="275">
        <v>32</v>
      </c>
      <c r="M21" s="275"/>
      <c r="N21" s="275"/>
      <c r="O21" s="276" t="str">
        <f t="shared" si="0"/>
        <v>Pommes noisettes</v>
      </c>
      <c r="P21" s="275">
        <v>32</v>
      </c>
      <c r="Q21" s="277" t="str">
        <f t="shared" si="1"/>
        <v>Pommes noisettes</v>
      </c>
    </row>
    <row r="22" spans="1:17" s="19" customFormat="1" ht="31.15" customHeight="1" x14ac:dyDescent="0.2">
      <c r="A22" s="278" t="s">
        <v>59</v>
      </c>
      <c r="B22" s="265">
        <v>33</v>
      </c>
      <c r="C22" s="273" t="s">
        <v>390</v>
      </c>
      <c r="D22" s="265">
        <v>33</v>
      </c>
      <c r="E22" s="273" t="s">
        <v>364</v>
      </c>
      <c r="F22" s="266">
        <v>33</v>
      </c>
      <c r="G22" s="273" t="s">
        <v>358</v>
      </c>
      <c r="H22" s="267">
        <v>33</v>
      </c>
      <c r="I22" s="273" t="s">
        <v>385</v>
      </c>
      <c r="J22" s="265">
        <v>33</v>
      </c>
      <c r="K22" s="273" t="s">
        <v>306</v>
      </c>
      <c r="L22" s="266">
        <v>33</v>
      </c>
      <c r="M22" s="266"/>
      <c r="N22" s="266"/>
      <c r="O22" s="279" t="str">
        <f t="shared" si="0"/>
        <v>Ratatouille</v>
      </c>
      <c r="P22" s="266">
        <v>33</v>
      </c>
      <c r="Q22" s="280" t="str">
        <f t="shared" si="1"/>
        <v>Ratatouille</v>
      </c>
    </row>
    <row r="23" spans="1:17" s="19" customFormat="1" ht="15" customHeight="1" x14ac:dyDescent="0.2">
      <c r="A23" s="278"/>
      <c r="B23" s="265">
        <v>34</v>
      </c>
      <c r="C23" s="273" t="s">
        <v>38</v>
      </c>
      <c r="D23" s="265">
        <v>34</v>
      </c>
      <c r="E23" s="273" t="s">
        <v>31</v>
      </c>
      <c r="F23" s="266">
        <v>34</v>
      </c>
      <c r="G23" s="273" t="s">
        <v>31</v>
      </c>
      <c r="H23" s="267">
        <v>34</v>
      </c>
      <c r="I23" s="273" t="s">
        <v>410</v>
      </c>
      <c r="J23" s="265">
        <v>34</v>
      </c>
      <c r="K23" s="273" t="s">
        <v>38</v>
      </c>
      <c r="L23" s="266">
        <v>34</v>
      </c>
      <c r="M23" s="266"/>
      <c r="N23" s="266"/>
      <c r="O23" s="279" t="str">
        <f t="shared" si="0"/>
        <v>Haricots verts</v>
      </c>
      <c r="P23" s="266">
        <v>34</v>
      </c>
      <c r="Q23" s="280" t="str">
        <f t="shared" si="1"/>
        <v>Haricots verts</v>
      </c>
    </row>
    <row r="24" spans="1:17" s="19" customFormat="1" ht="18.75" customHeight="1" x14ac:dyDescent="0.2">
      <c r="A24" s="278"/>
      <c r="B24" s="265">
        <v>35</v>
      </c>
      <c r="C24" s="273" t="s">
        <v>410</v>
      </c>
      <c r="D24" s="265">
        <v>35</v>
      </c>
      <c r="E24" s="273" t="s">
        <v>39</v>
      </c>
      <c r="F24" s="266">
        <v>35</v>
      </c>
      <c r="G24" s="273" t="s">
        <v>30</v>
      </c>
      <c r="H24" s="267">
        <v>35</v>
      </c>
      <c r="I24" s="273" t="s">
        <v>27</v>
      </c>
      <c r="J24" s="265">
        <v>35</v>
      </c>
      <c r="K24" s="273" t="s">
        <v>39</v>
      </c>
      <c r="L24" s="266">
        <v>35</v>
      </c>
      <c r="M24" s="266"/>
      <c r="N24" s="266"/>
      <c r="O24" s="301" t="str">
        <f t="shared" si="0"/>
        <v>Epinards à la créme</v>
      </c>
      <c r="P24" s="266">
        <v>35</v>
      </c>
      <c r="Q24" s="280" t="str">
        <f t="shared" si="1"/>
        <v>Epinards à la créme</v>
      </c>
    </row>
    <row r="25" spans="1:17" s="19" customFormat="1" ht="18" customHeight="1" thickBot="1" x14ac:dyDescent="0.25">
      <c r="A25" s="295"/>
      <c r="B25" s="281">
        <v>36</v>
      </c>
      <c r="C25" s="282" t="s">
        <v>31</v>
      </c>
      <c r="D25" s="281">
        <v>36</v>
      </c>
      <c r="E25" s="282" t="s">
        <v>30</v>
      </c>
      <c r="F25" s="283">
        <v>36</v>
      </c>
      <c r="G25" s="282" t="s">
        <v>39</v>
      </c>
      <c r="H25" s="284">
        <v>36</v>
      </c>
      <c r="I25" s="282" t="s">
        <v>38</v>
      </c>
      <c r="J25" s="281">
        <v>36</v>
      </c>
      <c r="K25" s="282" t="s">
        <v>30</v>
      </c>
      <c r="L25" s="283">
        <v>36</v>
      </c>
      <c r="M25" s="283"/>
      <c r="N25" s="283"/>
      <c r="O25" s="285" t="str">
        <f t="shared" si="0"/>
        <v>Frites blanches</v>
      </c>
      <c r="P25" s="283">
        <v>36</v>
      </c>
      <c r="Q25" s="286" t="str">
        <f t="shared" si="1"/>
        <v>Frites blanches</v>
      </c>
    </row>
    <row r="26" spans="1:17" ht="24" customHeight="1" x14ac:dyDescent="0.2">
      <c r="A26" s="302" t="s">
        <v>125</v>
      </c>
      <c r="B26" s="288">
        <v>41</v>
      </c>
      <c r="C26" s="289" t="s">
        <v>76</v>
      </c>
      <c r="D26" s="288">
        <v>41</v>
      </c>
      <c r="E26" s="289" t="s">
        <v>545</v>
      </c>
      <c r="F26" s="275">
        <v>41</v>
      </c>
      <c r="G26" s="289" t="s">
        <v>77</v>
      </c>
      <c r="H26" s="290">
        <v>41</v>
      </c>
      <c r="I26" s="289" t="s">
        <v>79</v>
      </c>
      <c r="J26" s="291">
        <v>41</v>
      </c>
      <c r="K26" s="289" t="s">
        <v>547</v>
      </c>
      <c r="L26" s="275">
        <v>41</v>
      </c>
      <c r="M26" s="275"/>
      <c r="N26" s="275"/>
      <c r="O26" s="276" t="str">
        <f t="shared" si="0"/>
        <v>Tartare nature</v>
      </c>
      <c r="P26" s="275">
        <v>41</v>
      </c>
      <c r="Q26" s="277" t="str">
        <f t="shared" si="1"/>
        <v>Tartare nature</v>
      </c>
    </row>
    <row r="27" spans="1:17" s="19" customFormat="1" ht="20.100000000000001" customHeight="1" x14ac:dyDescent="0.2">
      <c r="A27" s="303" t="s">
        <v>122</v>
      </c>
      <c r="B27" s="265">
        <v>42</v>
      </c>
      <c r="C27" s="273" t="s">
        <v>70</v>
      </c>
      <c r="D27" s="304">
        <v>42</v>
      </c>
      <c r="E27" s="273" t="s">
        <v>68</v>
      </c>
      <c r="F27" s="305">
        <v>42</v>
      </c>
      <c r="G27" s="273" t="s">
        <v>72</v>
      </c>
      <c r="H27" s="306">
        <v>42</v>
      </c>
      <c r="I27" s="273" t="s">
        <v>71</v>
      </c>
      <c r="J27" s="304">
        <v>42</v>
      </c>
      <c r="K27" s="273" t="s">
        <v>68</v>
      </c>
      <c r="L27" s="307">
        <v>42</v>
      </c>
      <c r="M27" s="307"/>
      <c r="N27" s="307"/>
      <c r="O27" s="279" t="str">
        <f t="shared" si="0"/>
        <v>Yaourt aromatisé</v>
      </c>
      <c r="P27" s="307">
        <v>42</v>
      </c>
      <c r="Q27" s="280" t="str">
        <f t="shared" si="1"/>
        <v>Yaourt aromatisé</v>
      </c>
    </row>
    <row r="28" spans="1:17" ht="27" customHeight="1" thickBot="1" x14ac:dyDescent="0.25">
      <c r="A28" s="308" t="s">
        <v>60</v>
      </c>
      <c r="B28" s="298">
        <v>43</v>
      </c>
      <c r="C28" s="299" t="s">
        <v>66</v>
      </c>
      <c r="D28" s="298">
        <v>43</v>
      </c>
      <c r="E28" s="299" t="s">
        <v>66</v>
      </c>
      <c r="F28" s="309">
        <v>43</v>
      </c>
      <c r="G28" s="299" t="s">
        <v>66</v>
      </c>
      <c r="H28" s="310">
        <v>43</v>
      </c>
      <c r="I28" s="299" t="s">
        <v>66</v>
      </c>
      <c r="J28" s="298">
        <v>43</v>
      </c>
      <c r="K28" s="299" t="s">
        <v>66</v>
      </c>
      <c r="L28" s="311">
        <v>43</v>
      </c>
      <c r="M28" s="311"/>
      <c r="N28" s="311"/>
      <c r="O28" s="312" t="str">
        <f>K28</f>
        <v>Yaourt nature</v>
      </c>
      <c r="P28" s="311">
        <v>43</v>
      </c>
      <c r="Q28" s="313" t="str">
        <f>K28</f>
        <v>Yaourt nature</v>
      </c>
    </row>
    <row r="29" spans="1:17" ht="23.45" customHeight="1" x14ac:dyDescent="0.2">
      <c r="A29" s="287" t="s">
        <v>61</v>
      </c>
      <c r="B29" s="291">
        <v>51</v>
      </c>
      <c r="C29" s="314" t="s">
        <v>95</v>
      </c>
      <c r="D29" s="291">
        <v>51</v>
      </c>
      <c r="E29" s="314" t="s">
        <v>548</v>
      </c>
      <c r="F29" s="275">
        <v>51</v>
      </c>
      <c r="G29" s="314" t="s">
        <v>98</v>
      </c>
      <c r="H29" s="290">
        <v>51</v>
      </c>
      <c r="I29" s="314" t="s">
        <v>96</v>
      </c>
      <c r="J29" s="291">
        <v>51</v>
      </c>
      <c r="K29" s="314" t="s">
        <v>100</v>
      </c>
      <c r="L29" s="275">
        <v>51</v>
      </c>
      <c r="M29" s="275"/>
      <c r="N29" s="275"/>
      <c r="O29" s="276" t="str">
        <f t="shared" si="0"/>
        <v>Pomme rouge</v>
      </c>
      <c r="P29" s="275">
        <v>51</v>
      </c>
      <c r="Q29" s="277" t="str">
        <f t="shared" si="1"/>
        <v>Pomme rouge</v>
      </c>
    </row>
    <row r="30" spans="1:17" ht="24" customHeight="1" x14ac:dyDescent="0.2">
      <c r="A30" s="278" t="s">
        <v>62</v>
      </c>
      <c r="B30" s="265">
        <v>52</v>
      </c>
      <c r="C30" s="273" t="s">
        <v>301</v>
      </c>
      <c r="D30" s="265">
        <v>52</v>
      </c>
      <c r="E30" s="273" t="s">
        <v>383</v>
      </c>
      <c r="F30" s="266">
        <v>52</v>
      </c>
      <c r="G30" s="273" t="s">
        <v>559</v>
      </c>
      <c r="H30" s="267">
        <v>52</v>
      </c>
      <c r="I30" s="273" t="s">
        <v>430</v>
      </c>
      <c r="J30" s="265">
        <v>52</v>
      </c>
      <c r="K30" s="273" t="s">
        <v>418</v>
      </c>
      <c r="L30" s="266">
        <v>52</v>
      </c>
      <c r="M30" s="266"/>
      <c r="N30" s="266"/>
      <c r="O30" s="279" t="str">
        <f>K30</f>
        <v>Gateau Basque</v>
      </c>
      <c r="P30" s="266">
        <v>52</v>
      </c>
      <c r="Q30" s="280" t="str">
        <f>K30</f>
        <v>Gateau Basque</v>
      </c>
    </row>
    <row r="31" spans="1:17" s="19" customFormat="1" ht="34.5" customHeight="1" thickBot="1" x14ac:dyDescent="0.25">
      <c r="A31" s="295"/>
      <c r="B31" s="281">
        <v>53</v>
      </c>
      <c r="C31" s="282" t="s">
        <v>45</v>
      </c>
      <c r="D31" s="281">
        <v>53</v>
      </c>
      <c r="E31" s="282" t="s">
        <v>41</v>
      </c>
      <c r="F31" s="283">
        <v>53</v>
      </c>
      <c r="G31" s="282" t="s">
        <v>41</v>
      </c>
      <c r="H31" s="284">
        <v>53</v>
      </c>
      <c r="I31" s="282" t="s">
        <v>45</v>
      </c>
      <c r="J31" s="281">
        <v>53</v>
      </c>
      <c r="K31" s="282" t="s">
        <v>45</v>
      </c>
      <c r="L31" s="283">
        <v>53</v>
      </c>
      <c r="M31" s="283"/>
      <c r="N31" s="283"/>
      <c r="O31" s="285" t="str">
        <f>K31</f>
        <v>Tarte aux pommes</v>
      </c>
      <c r="P31" s="283">
        <v>53</v>
      </c>
      <c r="Q31" s="286" t="str">
        <f>K31</f>
        <v>Tarte aux pommes</v>
      </c>
    </row>
    <row r="32" spans="1:17" ht="18.75" customHeight="1" x14ac:dyDescent="0.2">
      <c r="A32" s="315"/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</row>
    <row r="33" spans="1:17" ht="13.5" customHeight="1" x14ac:dyDescent="0.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</row>
    <row r="34" spans="1:17" ht="18" customHeight="1" x14ac:dyDescent="0.5">
      <c r="A34" s="31"/>
      <c r="F34" s="369"/>
      <c r="G34" s="369"/>
      <c r="H34" s="31"/>
      <c r="I34" s="31"/>
      <c r="J34" s="368"/>
      <c r="K34" s="368"/>
      <c r="L34" s="367"/>
      <c r="M34" s="367"/>
      <c r="N34" s="367"/>
      <c r="O34" s="367"/>
      <c r="P34" s="367"/>
      <c r="Q34" s="367"/>
    </row>
    <row r="35" spans="1:17" ht="18.75" x14ac:dyDescent="0.5">
      <c r="A35" s="31"/>
      <c r="F35" s="369"/>
      <c r="G35" s="369"/>
      <c r="H35" s="139"/>
      <c r="I35" s="140"/>
      <c r="J35" s="368"/>
      <c r="K35" s="368"/>
      <c r="L35" s="31"/>
      <c r="M35" s="31"/>
      <c r="N35" s="31"/>
      <c r="O35" s="31"/>
      <c r="P35" s="31"/>
      <c r="Q35" s="31"/>
    </row>
    <row r="36" spans="1:17" ht="18.75" x14ac:dyDescent="0.5">
      <c r="A36" s="31"/>
      <c r="B36" s="48"/>
      <c r="C36" s="139"/>
      <c r="D36" s="139"/>
      <c r="E36" s="57"/>
      <c r="F36" s="141"/>
      <c r="G36" s="142"/>
      <c r="H36" s="143"/>
      <c r="I36" s="31"/>
      <c r="J36" s="31"/>
      <c r="K36" s="31"/>
      <c r="L36" s="31"/>
      <c r="M36" s="31"/>
      <c r="N36" s="31"/>
      <c r="O36" s="31"/>
      <c r="P36" s="31"/>
      <c r="Q36" s="31"/>
    </row>
    <row r="37" spans="1:17" ht="18.75" x14ac:dyDescent="0.5">
      <c r="A37" s="31"/>
      <c r="B37" s="31"/>
      <c r="C37" s="31"/>
      <c r="D37" s="31"/>
      <c r="E37" s="31"/>
      <c r="F37" s="46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</row>
    <row r="38" spans="1:17" ht="15" x14ac:dyDescent="0.3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</row>
  </sheetData>
  <dataConsolidate/>
  <mergeCells count="8">
    <mergeCell ref="G1:H1"/>
    <mergeCell ref="A1:C1"/>
    <mergeCell ref="A11:A13"/>
    <mergeCell ref="L34:Q34"/>
    <mergeCell ref="J34:K34"/>
    <mergeCell ref="F34:G35"/>
    <mergeCell ref="D4:I4"/>
    <mergeCell ref="J35:K35"/>
  </mergeCells>
  <phoneticPr fontId="10" type="noConversion"/>
  <pageMargins left="0.28000000000000003" right="0.17" top="0.24" bottom="0.17" header="0.42" footer="0.17"/>
  <pageSetup paperSize="9" scale="6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F6CEA2F6-1858-4BB3-8A42-ABC5928A6766}">
          <x14:formula1>
            <xm:f>'Lexique culinaire sagere v1'!$A$2:$A$250</xm:f>
          </x14:formula1>
          <xm:sqref>D8:K9 C9</xm:sqref>
        </x14:dataValidation>
        <x14:dataValidation type="list" allowBlank="1" showInputMessage="1" showErrorMessage="1" xr:uid="{5ACE438D-8F0E-47E8-B880-1DAE673F6DC8}">
          <x14:formula1>
            <xm:f>'Lexique culinaire sagere v1'!$C$1:$C$40</xm:f>
          </x14:formula1>
          <xm:sqref>C10:K10</xm:sqref>
        </x14:dataValidation>
        <x14:dataValidation type="list" allowBlank="1" showInputMessage="1" showErrorMessage="1" xr:uid="{2CC1EA2B-2253-4376-9522-0E20C0E1799A}">
          <x14:formula1>
            <xm:f>'Lexique culinaire sagere v1'!$D$2:$D$20</xm:f>
          </x14:formula1>
          <xm:sqref>C11:K13</xm:sqref>
        </x14:dataValidation>
        <x14:dataValidation type="list" allowBlank="1" showInputMessage="1" showErrorMessage="1" xr:uid="{E7EFACA0-1E28-4587-96DC-CD5A3AE5BC64}">
          <x14:formula1>
            <xm:f>'Lexique culinaire sagere v1'!$F$2:$F$250</xm:f>
          </x14:formula1>
          <xm:sqref>C14:K15</xm:sqref>
        </x14:dataValidation>
        <x14:dataValidation type="list" allowBlank="1" showInputMessage="1" showErrorMessage="1" xr:uid="{A5223BBF-5B44-4599-9C8A-2B20C7F16468}">
          <x14:formula1>
            <xm:f>'Lexique culinaire sagere v1'!$H$2:$H$20</xm:f>
          </x14:formula1>
          <xm:sqref>C16:K18</xm:sqref>
        </x14:dataValidation>
        <x14:dataValidation type="list" allowBlank="1" showInputMessage="1" showErrorMessage="1" xr:uid="{3EB493C5-2DF4-470A-BEC6-C7B54DB9811E}">
          <x14:formula1>
            <xm:f>'Lexique culinaire sagere v1'!$J$2:$J$100</xm:f>
          </x14:formula1>
          <xm:sqref>C21:K22</xm:sqref>
        </x14:dataValidation>
        <x14:dataValidation type="list" allowBlank="1" showInputMessage="1" showErrorMessage="1" xr:uid="{512274BA-8C07-4816-885D-49D64E72444F}">
          <x14:formula1>
            <xm:f>'Lexique culinaire sagere v1'!$L$2:$L$11</xm:f>
          </x14:formula1>
          <xm:sqref>C23:K25</xm:sqref>
        </x14:dataValidation>
        <x14:dataValidation type="list" allowBlank="1" showInputMessage="1" showErrorMessage="1" xr:uid="{24DA019D-0C89-4EA4-90DB-99DF4AE1583A}">
          <x14:formula1>
            <xm:f>'Lexique culinaire sagere v1'!$M$2:$M$51</xm:f>
          </x14:formula1>
          <xm:sqref>C26:K28</xm:sqref>
        </x14:dataValidation>
        <x14:dataValidation type="list" allowBlank="1" showInputMessage="1" showErrorMessage="1" xr:uid="{8483A0E9-7DDA-4328-ACA7-F2420FB8DEDC}">
          <x14:formula1>
            <xm:f>'Lexique culinaire sagere v1'!$N$2:$N$31</xm:f>
          </x14:formula1>
          <xm:sqref>K29 I29 C29:E29 G29</xm:sqref>
        </x14:dataValidation>
        <x14:dataValidation type="list" allowBlank="1" showInputMessage="1" showErrorMessage="1" xr:uid="{F2F12DFA-D509-46C2-96DE-C82FAE02C063}">
          <x14:formula1>
            <xm:f>'Lexique culinaire sagere v1'!$O$2:$O$51</xm:f>
          </x14:formula1>
          <xm:sqref>E30 G30 C30 I30 K30</xm:sqref>
        </x14:dataValidation>
        <x14:dataValidation type="list" allowBlank="1" showInputMessage="1" showErrorMessage="1" xr:uid="{12CE439F-13DF-4696-9F0D-7BE8663ABFBE}">
          <x14:formula1>
            <xm:f>'Lexique culinaire sagere v1'!$P$2:$P$11</xm:f>
          </x14:formula1>
          <xm:sqref>K31 I31 C31:E31 G31</xm:sqref>
        </x14:dataValidation>
        <x14:dataValidation type="list" allowBlank="1" showInputMessage="1" showErrorMessage="1" xr:uid="{FC4134BD-9C8B-44DA-9A02-DD7DDCB03AAA}">
          <x14:formula1>
            <xm:f>OFFSET('Lexique culinaire sagere v1'!$A$2,MATCH(C8&amp;"*",'Lexique culinaire sagere v1'!$A$2:$A$250,0)-1,,COUNTIF('Lexique culinaire sagere v1'!$A$2:$A$250,C8&amp;"*"))</xm:f>
          </x14:formula1>
          <xm:sqref>R8</xm:sqref>
        </x14:dataValidation>
        <x14:dataValidation type="list" allowBlank="1" showInputMessage="1" showErrorMessage="1" xr:uid="{376296E5-2056-4A98-914E-8FE7E12988A3}">
          <x14:formula1>
            <xm:f>IF(AND(LEN(C8)=1,COUNTIF('Lexique culinaire sagere v1'!$A$2:$A$250,C8&amp;"*")&gt;0),OFFSET('Lexique culinaire sagere v1'!$A$2,MATCH(C8&amp;"*",'Lexique culinaire sagere v1'!$A$2:$A$250,0)-1,,COUNTIF('Lexique culinaire sagere v1'!$A$2:$A$250,C8&amp;"*")),LETTRES)</xm:f>
          </x14:formula1>
          <xm:sqref>C8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AB57"/>
  <sheetViews>
    <sheetView showZeros="0" topLeftCell="A10" zoomScale="80" zoomScaleNormal="80" workbookViewId="0">
      <selection activeCell="C14" sqref="C14"/>
    </sheetView>
  </sheetViews>
  <sheetFormatPr baseColWidth="10" defaultRowHeight="12.75" x14ac:dyDescent="0.2"/>
  <cols>
    <col min="1" max="1" width="13.5703125" style="4" customWidth="1"/>
    <col min="2" max="2" width="5.28515625" style="5" bestFit="1" customWidth="1"/>
    <col min="3" max="3" width="21.7109375" customWidth="1"/>
    <col min="4" max="4" width="5.28515625" style="5" bestFit="1" customWidth="1"/>
    <col min="5" max="5" width="21.7109375" customWidth="1"/>
    <col min="6" max="6" width="5.28515625" style="5" bestFit="1" customWidth="1"/>
    <col min="7" max="7" width="21.7109375" customWidth="1"/>
    <col min="8" max="8" width="5.28515625" style="5" customWidth="1"/>
    <col min="9" max="9" width="21.7109375" customWidth="1"/>
    <col min="10" max="10" width="5.28515625" style="5" customWidth="1"/>
    <col min="11" max="11" width="26.140625" customWidth="1"/>
    <col min="12" max="12" width="5.28515625" style="4" customWidth="1"/>
    <col min="13" max="13" width="21.7109375" customWidth="1"/>
    <col min="14" max="14" width="5.28515625" style="4" customWidth="1"/>
    <col min="15" max="15" width="21.7109375" customWidth="1"/>
  </cols>
  <sheetData>
    <row r="1" spans="1:28" ht="18.75" x14ac:dyDescent="0.5">
      <c r="A1" s="31"/>
      <c r="B1" s="37"/>
      <c r="C1" s="31"/>
      <c r="D1" s="37"/>
      <c r="E1" s="31"/>
      <c r="F1" s="37"/>
      <c r="G1" s="31"/>
      <c r="H1" s="37"/>
      <c r="I1" s="31"/>
      <c r="J1" s="37"/>
      <c r="K1" s="31"/>
      <c r="L1" s="31"/>
      <c r="M1" s="31"/>
      <c r="N1" s="31"/>
      <c r="O1" s="31"/>
      <c r="P1" s="25"/>
    </row>
    <row r="2" spans="1:28" ht="18.75" x14ac:dyDescent="0.5">
      <c r="A2" s="31"/>
      <c r="B2" s="37"/>
      <c r="C2" s="31"/>
      <c r="D2" s="37"/>
      <c r="E2" s="31"/>
      <c r="F2" s="37"/>
      <c r="G2" s="31"/>
      <c r="H2" s="37"/>
      <c r="I2" s="31"/>
      <c r="J2" s="37"/>
      <c r="K2" s="31"/>
      <c r="L2" s="31"/>
      <c r="M2" s="31"/>
      <c r="N2" s="31"/>
      <c r="O2" s="31"/>
      <c r="P2" s="25"/>
    </row>
    <row r="3" spans="1:28" ht="18.75" x14ac:dyDescent="0.5">
      <c r="A3" s="31"/>
      <c r="B3" s="37"/>
      <c r="C3" s="31"/>
      <c r="D3" s="37"/>
      <c r="E3" s="31"/>
      <c r="F3" s="37"/>
      <c r="G3" s="31"/>
      <c r="H3" s="37"/>
      <c r="I3" s="31"/>
      <c r="J3" s="37"/>
      <c r="K3" s="31"/>
      <c r="L3" s="31"/>
      <c r="M3" s="31"/>
      <c r="N3" s="31"/>
      <c r="O3" s="31"/>
      <c r="P3" s="25"/>
    </row>
    <row r="4" spans="1:28" ht="26.25" x14ac:dyDescent="0.7">
      <c r="A4" s="38"/>
      <c r="B4" s="39"/>
      <c r="C4" s="40"/>
      <c r="D4" s="41"/>
      <c r="E4" s="373">
        <f>Menu!E1</f>
        <v>44284</v>
      </c>
      <c r="F4" s="374"/>
      <c r="G4" s="374"/>
      <c r="H4" s="42" t="s">
        <v>20</v>
      </c>
      <c r="I4" s="371">
        <f>E4+4</f>
        <v>44288</v>
      </c>
      <c r="J4" s="372"/>
      <c r="K4" s="43"/>
      <c r="L4" s="44"/>
      <c r="M4" s="44"/>
      <c r="N4" s="44"/>
      <c r="O4" s="44"/>
      <c r="P4" s="26"/>
      <c r="Q4" s="8"/>
      <c r="R4" s="8"/>
      <c r="S4" s="8"/>
      <c r="T4" s="8"/>
      <c r="U4" s="8"/>
      <c r="V4" s="8"/>
      <c r="W4" s="8"/>
      <c r="X4" s="3"/>
      <c r="Y4" s="3"/>
      <c r="Z4" s="3"/>
      <c r="AA4" s="3"/>
      <c r="AB4" s="3"/>
    </row>
    <row r="5" spans="1:28" ht="27" thickBot="1" x14ac:dyDescent="0.55000000000000004">
      <c r="A5" s="38"/>
      <c r="B5" s="39"/>
      <c r="C5" s="40"/>
      <c r="D5" s="41"/>
      <c r="E5" s="40"/>
      <c r="F5" s="45"/>
      <c r="G5" s="39"/>
      <c r="H5" s="45"/>
      <c r="I5" s="46"/>
      <c r="J5" s="41"/>
      <c r="K5" s="47"/>
      <c r="L5" s="48"/>
      <c r="M5" s="49"/>
      <c r="N5" s="48"/>
      <c r="O5" s="48"/>
      <c r="P5" s="27"/>
    </row>
    <row r="6" spans="1:28" ht="27" thickBot="1" x14ac:dyDescent="0.55000000000000004">
      <c r="A6" s="38"/>
      <c r="B6" s="39"/>
      <c r="C6" s="40"/>
      <c r="D6" s="41"/>
      <c r="E6" s="50" t="s">
        <v>26</v>
      </c>
      <c r="F6" s="51">
        <f>Menu!F3</f>
        <v>13</v>
      </c>
      <c r="G6" s="47"/>
      <c r="H6" s="39"/>
      <c r="I6" s="46"/>
      <c r="J6" s="41"/>
      <c r="K6" s="52" t="s">
        <v>18</v>
      </c>
      <c r="L6" s="48"/>
      <c r="M6" s="49"/>
      <c r="N6" s="48"/>
      <c r="O6" s="48"/>
      <c r="P6" s="27"/>
    </row>
    <row r="7" spans="1:28" ht="26.25" x14ac:dyDescent="0.5">
      <c r="A7" s="53"/>
      <c r="B7" s="54"/>
      <c r="C7" s="55"/>
      <c r="D7" s="41"/>
      <c r="E7" s="56"/>
      <c r="F7" s="39"/>
      <c r="G7" s="47"/>
      <c r="H7" s="39"/>
      <c r="I7" s="46"/>
      <c r="J7" s="41"/>
      <c r="K7" s="57"/>
      <c r="L7" s="48"/>
      <c r="M7" s="49"/>
      <c r="N7" s="48"/>
      <c r="O7" s="48"/>
      <c r="P7" s="27"/>
    </row>
    <row r="8" spans="1:28" ht="30" x14ac:dyDescent="0.5">
      <c r="A8" s="38"/>
      <c r="B8" s="39"/>
      <c r="C8" s="57"/>
      <c r="D8" s="41"/>
      <c r="E8" s="382" t="s">
        <v>466</v>
      </c>
      <c r="F8" s="382"/>
      <c r="G8" s="224" t="s">
        <v>467</v>
      </c>
      <c r="H8" s="39"/>
      <c r="I8" s="46"/>
      <c r="J8" s="41"/>
      <c r="K8" s="52"/>
      <c r="L8" s="48"/>
      <c r="M8" s="49"/>
      <c r="N8" s="48"/>
      <c r="O8" s="48"/>
      <c r="P8" s="27"/>
    </row>
    <row r="9" spans="1:28" ht="26.25" x14ac:dyDescent="0.2">
      <c r="A9" s="38"/>
      <c r="B9" s="39" t="s">
        <v>106</v>
      </c>
      <c r="C9" s="57"/>
      <c r="D9" s="41"/>
      <c r="E9" s="40"/>
      <c r="F9" s="39"/>
      <c r="G9" s="47"/>
      <c r="H9" s="39"/>
      <c r="I9" s="40"/>
      <c r="J9" s="41"/>
      <c r="K9" s="47"/>
      <c r="L9" s="48"/>
      <c r="M9" s="49"/>
      <c r="N9" s="48"/>
      <c r="O9" s="48"/>
      <c r="P9" s="27"/>
    </row>
    <row r="10" spans="1:28" ht="26.25" x14ac:dyDescent="0.2">
      <c r="A10" s="38"/>
      <c r="B10" s="39" t="s">
        <v>107</v>
      </c>
      <c r="C10" s="380"/>
      <c r="D10" s="381"/>
      <c r="E10" s="381"/>
      <c r="F10" s="39"/>
      <c r="G10" s="47"/>
      <c r="H10" s="39"/>
      <c r="I10" s="40"/>
      <c r="J10" s="41"/>
      <c r="K10" s="47"/>
      <c r="L10" s="48"/>
      <c r="M10" s="49"/>
      <c r="N10" s="48"/>
      <c r="O10" s="48"/>
      <c r="P10" s="27"/>
    </row>
    <row r="11" spans="1:28" ht="27" thickBot="1" x14ac:dyDescent="0.25">
      <c r="A11" s="38"/>
      <c r="B11" s="58"/>
      <c r="C11" s="58"/>
      <c r="D11" s="59"/>
      <c r="E11" s="59"/>
      <c r="F11" s="58"/>
      <c r="G11" s="59"/>
      <c r="H11" s="58"/>
      <c r="I11" s="58"/>
      <c r="J11" s="59"/>
      <c r="K11" s="40"/>
      <c r="L11" s="40"/>
      <c r="M11" s="47"/>
      <c r="N11" s="40"/>
      <c r="O11" s="40"/>
      <c r="P11" s="27"/>
    </row>
    <row r="12" spans="1:28" ht="23.25" thickBot="1" x14ac:dyDescent="0.25">
      <c r="A12" s="61" t="s">
        <v>2</v>
      </c>
      <c r="B12" s="62"/>
      <c r="C12" s="208">
        <f>Menu!C6</f>
        <v>44284</v>
      </c>
      <c r="D12" s="209"/>
      <c r="E12" s="208">
        <f>C12+1</f>
        <v>44285</v>
      </c>
      <c r="F12" s="210"/>
      <c r="G12" s="208">
        <f>E12+1</f>
        <v>44286</v>
      </c>
      <c r="H12" s="210"/>
      <c r="I12" s="208">
        <f>G12+1</f>
        <v>44287</v>
      </c>
      <c r="J12" s="209"/>
      <c r="K12" s="211">
        <f>I12+1</f>
        <v>44288</v>
      </c>
      <c r="L12" s="212"/>
      <c r="M12" s="213">
        <f>K12+1</f>
        <v>44289</v>
      </c>
      <c r="N12" s="212"/>
      <c r="O12" s="214">
        <f>M12+1</f>
        <v>44290</v>
      </c>
      <c r="P12" s="24"/>
    </row>
    <row r="13" spans="1:28" ht="14.25" customHeight="1" thickBot="1" x14ac:dyDescent="0.35">
      <c r="A13" s="64" t="s">
        <v>3</v>
      </c>
      <c r="B13" s="65" t="s">
        <v>19</v>
      </c>
      <c r="C13" s="66" t="s">
        <v>5</v>
      </c>
      <c r="D13" s="65" t="str">
        <f>B13</f>
        <v>Qté</v>
      </c>
      <c r="E13" s="66" t="str">
        <f>C13</f>
        <v>Menu</v>
      </c>
      <c r="F13" s="65" t="str">
        <f>D13</f>
        <v>Qté</v>
      </c>
      <c r="G13" s="66" t="s">
        <v>5</v>
      </c>
      <c r="H13" s="65" t="str">
        <f>F13</f>
        <v>Qté</v>
      </c>
      <c r="I13" s="66" t="s">
        <v>5</v>
      </c>
      <c r="J13" s="65" t="str">
        <f>H13</f>
        <v>Qté</v>
      </c>
      <c r="K13" s="67" t="s">
        <v>5</v>
      </c>
      <c r="L13" s="68" t="str">
        <f>J13</f>
        <v>Qté</v>
      </c>
      <c r="M13" s="69" t="s">
        <v>5</v>
      </c>
      <c r="N13" s="68" t="str">
        <f>L13</f>
        <v>Qté</v>
      </c>
      <c r="O13" s="70" t="s">
        <v>5</v>
      </c>
      <c r="P13" s="25"/>
    </row>
    <row r="14" spans="1:28" ht="39.75" customHeight="1" x14ac:dyDescent="0.3">
      <c r="A14" s="71" t="s">
        <v>53</v>
      </c>
      <c r="B14" s="72">
        <f>COUNTIF('Récap lundi'!$C$3:$C$38,"11")</f>
        <v>1</v>
      </c>
      <c r="C14" s="73">
        <f>Menu!C8</f>
        <v>0</v>
      </c>
      <c r="D14" s="74">
        <f>COUNTIF('Récap mardi'!$C$3:$C$36,"11")</f>
        <v>1</v>
      </c>
      <c r="E14" s="73" t="str">
        <f>Menu!E8</f>
        <v xml:space="preserve">Radis </v>
      </c>
      <c r="F14" s="74">
        <f>COUNTIF('Récap mercredi'!$C$3:$C$36,"11")</f>
        <v>1</v>
      </c>
      <c r="G14" s="73" t="str">
        <f>Menu!G8</f>
        <v>Salade Tika</v>
      </c>
      <c r="H14" s="74">
        <f>COUNTIF('Récap jeudi'!$C$3:$C$36,"11")</f>
        <v>1</v>
      </c>
      <c r="I14" s="73" t="str">
        <f>Menu!I8</f>
        <v xml:space="preserve">Carottes rapées </v>
      </c>
      <c r="J14" s="74">
        <f>COUNTIF('Récap vendredi'!$C$3:$C$36,"11")+L14+N14</f>
        <v>1</v>
      </c>
      <c r="K14" s="75" t="str">
        <f>Menu!K8</f>
        <v>Salade de blè à la provençale</v>
      </c>
      <c r="L14" s="76">
        <f>COUNTIF('Récap samedi'!$C$3:$C$36,"11")</f>
        <v>0</v>
      </c>
      <c r="M14" s="77" t="str">
        <f>Menu!O8</f>
        <v>Salade de blè à la provençale</v>
      </c>
      <c r="N14" s="76">
        <f>COUNTIF('Récap dimanche'!$C$3:$C$36,"11")</f>
        <v>0</v>
      </c>
      <c r="O14" s="78" t="str">
        <f>Menu!Q8</f>
        <v>Salade de blè à la provençale</v>
      </c>
      <c r="P14" s="25"/>
    </row>
    <row r="15" spans="1:28" ht="38.25" customHeight="1" x14ac:dyDescent="0.3">
      <c r="A15" s="79" t="s">
        <v>54</v>
      </c>
      <c r="B15" s="80">
        <f>COUNTIF('Récap lundi'!$C$3:$C$38,"12")</f>
        <v>0</v>
      </c>
      <c r="C15" s="81" t="str">
        <f>Menu!C9</f>
        <v>Céleri rémoulade</v>
      </c>
      <c r="D15" s="82">
        <f>COUNTIF('Récap mardi'!$C$3:$C$36,"12")</f>
        <v>0</v>
      </c>
      <c r="E15" s="81" t="str">
        <f>Menu!E9</f>
        <v>Œuf dur sce cocktail</v>
      </c>
      <c r="F15" s="82">
        <f>COUNTIF('Récap mercredi'!$C$3:$C$36,"12")</f>
        <v>0</v>
      </c>
      <c r="G15" s="81" t="str">
        <f>Menu!G9</f>
        <v>Tomate à l'emmental</v>
      </c>
      <c r="H15" s="82">
        <f>COUNTIF('Récap jeudi'!$C$3:$C$36,"12")</f>
        <v>0</v>
      </c>
      <c r="I15" s="81" t="str">
        <f>Menu!I9</f>
        <v>Salade ariègeoise*</v>
      </c>
      <c r="J15" s="82">
        <f>COUNTIF('Récap vendredi'!$C$3:$C$36,"12")+L15+N15</f>
        <v>0</v>
      </c>
      <c r="K15" s="83" t="str">
        <f>Menu!K9</f>
        <v>Concombre ciboulette</v>
      </c>
      <c r="L15" s="84">
        <f>COUNTIF('Récap samedi'!$C$3:$C$36,"12")</f>
        <v>0</v>
      </c>
      <c r="M15" s="85" t="str">
        <f>Menu!O9</f>
        <v>Concombre ciboulette</v>
      </c>
      <c r="N15" s="84">
        <f>COUNTIF('Récap dimanche'!$C$3:$C$36,"12")</f>
        <v>0</v>
      </c>
      <c r="O15" s="86" t="str">
        <f>Menu!Q9</f>
        <v>Concombre ciboulette</v>
      </c>
      <c r="P15" s="25"/>
    </row>
    <row r="16" spans="1:28" ht="30" customHeight="1" x14ac:dyDescent="0.3">
      <c r="A16" s="79" t="s">
        <v>55</v>
      </c>
      <c r="B16" s="80">
        <f>COUNTIF('Récap lundi'!$C$3:$C$38,"13")</f>
        <v>0</v>
      </c>
      <c r="C16" s="81" t="str">
        <f>Menu!C10</f>
        <v>Andouille de Vire *</v>
      </c>
      <c r="D16" s="82">
        <f>COUNTIF('Récap mardi'!$C$3:$C$36,"13")</f>
        <v>0</v>
      </c>
      <c r="E16" s="81" t="str">
        <f>Menu!E10</f>
        <v>Roulade de volaille</v>
      </c>
      <c r="F16" s="82">
        <f>COUNTIF('Récap mercredi'!$C$3:$C$36,"13")</f>
        <v>0</v>
      </c>
      <c r="G16" s="81" t="str">
        <f>Menu!G10</f>
        <v>Fromage de tête *</v>
      </c>
      <c r="H16" s="82">
        <f>COUNTIF('Récap jeudi'!$C$3:$C$36,"13")</f>
        <v>0</v>
      </c>
      <c r="I16" s="81" t="str">
        <f>Menu!I10</f>
        <v>Paté de campagne*</v>
      </c>
      <c r="J16" s="82">
        <f>COUNTIF('Récap vendredi'!$C$3:$C$36,"13")+L16+N16</f>
        <v>0</v>
      </c>
      <c r="K16" s="83" t="str">
        <f>Menu!K10</f>
        <v>Rillette *</v>
      </c>
      <c r="L16" s="84">
        <f>COUNTIF('Récap samedi'!$C$3:$C$36,"13")</f>
        <v>0</v>
      </c>
      <c r="M16" s="85" t="str">
        <f>Menu!O10</f>
        <v>Rillette *</v>
      </c>
      <c r="N16" s="84">
        <f>COUNTIF('Récap dimanche'!$C$3:$C$36,"13")</f>
        <v>0</v>
      </c>
      <c r="O16" s="86" t="str">
        <f>Menu!Q10</f>
        <v>Rillette *</v>
      </c>
      <c r="P16" s="25"/>
    </row>
    <row r="17" spans="1:16" ht="30" customHeight="1" x14ac:dyDescent="0.3">
      <c r="A17" s="377"/>
      <c r="B17" s="80">
        <f>COUNTIF('Récap lundi'!$C$3:$C$38,"14")</f>
        <v>0</v>
      </c>
      <c r="C17" s="81" t="str">
        <f>Menu!C11</f>
        <v>Entrée Variées</v>
      </c>
      <c r="D17" s="82">
        <f>COUNTIF('Récap mardi'!$C$3:$C$36,"14")</f>
        <v>0</v>
      </c>
      <c r="E17" s="81" t="str">
        <f>Menu!E11</f>
        <v>Entrée Variées</v>
      </c>
      <c r="F17" s="82">
        <f>COUNTIF('Récap mercredi'!$C$3:$C$36,"14")</f>
        <v>0</v>
      </c>
      <c r="G17" s="81" t="str">
        <f>Menu!G11</f>
        <v>Entrée Variées</v>
      </c>
      <c r="H17" s="82">
        <f>COUNTIF('Récap jeudi'!$C$3:$C$36,"14")</f>
        <v>0</v>
      </c>
      <c r="I17" s="81" t="str">
        <f>Menu!I11</f>
        <v>Entrée Variées</v>
      </c>
      <c r="J17" s="82">
        <f>COUNTIF('Récap vendredi'!$C$3:$C$36,"14")+L17+N17</f>
        <v>0</v>
      </c>
      <c r="K17" s="83" t="str">
        <f>Menu!K11</f>
        <v>Entrée Variées</v>
      </c>
      <c r="L17" s="84">
        <f>COUNTIF('Récap samedi'!$C$3:$C$36,"14")</f>
        <v>0</v>
      </c>
      <c r="M17" s="85" t="str">
        <f>Menu!O11</f>
        <v>Entrée Variées</v>
      </c>
      <c r="N17" s="84">
        <f>COUNTIF('Récap dimanche'!$C$3:$C$36,"14")</f>
        <v>0</v>
      </c>
      <c r="O17" s="86" t="str">
        <f>Menu!Q11</f>
        <v>Entrée Variées</v>
      </c>
      <c r="P17" s="25"/>
    </row>
    <row r="18" spans="1:16" ht="30" customHeight="1" x14ac:dyDescent="0.3">
      <c r="A18" s="378"/>
      <c r="B18" s="80">
        <f>COUNTIF('Récap lundi'!$C$3:$C$38,"15")</f>
        <v>0</v>
      </c>
      <c r="C18" s="81" t="str">
        <f>Menu!C12</f>
        <v>Tomate vinaigrette</v>
      </c>
      <c r="D18" s="82">
        <f>COUNTIF('Récap mardi'!$C$3:$C$36,"15")</f>
        <v>0</v>
      </c>
      <c r="E18" s="81" t="str">
        <f>Menu!E12</f>
        <v>Tomate vinaigrette</v>
      </c>
      <c r="F18" s="82">
        <f>COUNTIF('Récap mercredi'!$C$3:$C$36,"15")</f>
        <v>0</v>
      </c>
      <c r="G18" s="81" t="str">
        <f>Menu!G12</f>
        <v>Salade verte</v>
      </c>
      <c r="H18" s="82">
        <f>COUNTIF('Récap jeudi'!$C$3:$C$36,"15")</f>
        <v>0</v>
      </c>
      <c r="I18" s="81" t="str">
        <f>Menu!I12</f>
        <v>Tomate vinaigrette</v>
      </c>
      <c r="J18" s="82">
        <f>COUNTIF('Récap vendredi'!$C$3:$C$36,"15")+L18+N18</f>
        <v>0</v>
      </c>
      <c r="K18" s="83" t="str">
        <f>Menu!K12</f>
        <v>Tomate vinaigrette</v>
      </c>
      <c r="L18" s="84">
        <f>COUNTIF('Récap samedi'!$C$3:$C$36,"15")</f>
        <v>0</v>
      </c>
      <c r="M18" s="85" t="str">
        <f>Menu!O12</f>
        <v>Tomate vinaigrette</v>
      </c>
      <c r="N18" s="84">
        <f>COUNTIF('Récap dimanche'!$C$3:$C$36,"15")</f>
        <v>0</v>
      </c>
      <c r="O18" s="86" t="str">
        <f>Menu!Q12</f>
        <v>Tomate vinaigrette</v>
      </c>
      <c r="P18" s="25"/>
    </row>
    <row r="19" spans="1:16" ht="30" customHeight="1" thickBot="1" x14ac:dyDescent="0.35">
      <c r="A19" s="379"/>
      <c r="B19" s="87">
        <f>COUNTIF('Récap lundi'!$C$3:$C$38,"16")</f>
        <v>0</v>
      </c>
      <c r="C19" s="88" t="str">
        <f>Menu!C13</f>
        <v>Œuf dur mayonnaise</v>
      </c>
      <c r="D19" s="89">
        <f>COUNTIF('Récap mardi'!$C$3:$C$36,"16")</f>
        <v>0</v>
      </c>
      <c r="E19" s="88" t="str">
        <f>Menu!E13</f>
        <v>Salade verte</v>
      </c>
      <c r="F19" s="89">
        <f>COUNTIF('Récap mercredi'!$C$3:$C$36,"16")</f>
        <v>0</v>
      </c>
      <c r="G19" s="88" t="str">
        <f>Menu!G13</f>
        <v>Œuf dur mayonnaise</v>
      </c>
      <c r="H19" s="89">
        <f>COUNTIF('Récap jeudi'!$C$3:$C$36,"16")</f>
        <v>0</v>
      </c>
      <c r="I19" s="88" t="str">
        <f>Menu!I13</f>
        <v>Œuf dur mayonnaise</v>
      </c>
      <c r="J19" s="89">
        <f>COUNTIF('Récap vendredi'!$C$3:$C$36,"16")+L19+N19</f>
        <v>0</v>
      </c>
      <c r="K19" s="90" t="str">
        <f>Menu!K13</f>
        <v>Œuf dur mayonnaise</v>
      </c>
      <c r="L19" s="91">
        <f>COUNTIF('Récap samedi'!$C$3:$C$36,"16")</f>
        <v>0</v>
      </c>
      <c r="M19" s="92" t="str">
        <f>Menu!O13</f>
        <v>Œuf dur mayonnaise</v>
      </c>
      <c r="N19" s="91">
        <f>COUNTIF('Récap dimanche'!$C$3:$C$36,"16")</f>
        <v>0</v>
      </c>
      <c r="O19" s="93" t="str">
        <f>Menu!Q13</f>
        <v>Œuf dur mayonnaise</v>
      </c>
      <c r="P19" s="25"/>
    </row>
    <row r="20" spans="1:16" ht="44.25" customHeight="1" x14ac:dyDescent="0.3">
      <c r="A20" s="94" t="s">
        <v>56</v>
      </c>
      <c r="B20" s="95">
        <f>COUNTIF('Récap lundi'!$D$3:$D$38,"21")</f>
        <v>0</v>
      </c>
      <c r="C20" s="96" t="str">
        <f>Menu!C14</f>
        <v>Bœuf braisé aux oignons</v>
      </c>
      <c r="D20" s="97">
        <f>COUNTIF('Récap mardi'!$D$3:$D$36,"21")</f>
        <v>0</v>
      </c>
      <c r="E20" s="96" t="str">
        <f>Menu!E14</f>
        <v>Aiguillettes de volaille sce poulette</v>
      </c>
      <c r="F20" s="97">
        <f>COUNTIF('Récap mercredi'!$D$3:$D$36,"21")</f>
        <v>0</v>
      </c>
      <c r="G20" s="96" t="str">
        <f>Menu!G14</f>
        <v>Médaillons de volaille sce charcutière</v>
      </c>
      <c r="H20" s="97">
        <f>COUNTIF('Récap jeudi'!$D$3:$D$36,"21")</f>
        <v>0</v>
      </c>
      <c r="I20" s="96" t="str">
        <f>Menu!I14</f>
        <v xml:space="preserve">Tagliatelles Carbonara* </v>
      </c>
      <c r="J20" s="97">
        <f>COUNTIF('Récap vendredi'!$D$3:$D$36,"21")+L20+N20</f>
        <v>0</v>
      </c>
      <c r="K20" s="98" t="str">
        <f>Menu!K14</f>
        <v>Filet de colin doré au beurre</v>
      </c>
      <c r="L20" s="99">
        <f>COUNTIF('Récap samedi'!$D$3:$D$36,"21")</f>
        <v>0</v>
      </c>
      <c r="M20" s="100" t="str">
        <f>Menu!O14</f>
        <v>Filet de colin doré au beurre</v>
      </c>
      <c r="N20" s="99">
        <f>COUNTIF('Récap dimanche'!$D$3:$D$36,"21")</f>
        <v>0</v>
      </c>
      <c r="O20" s="101" t="str">
        <f>Menu!Q14</f>
        <v>Filet de colin doré au beurre</v>
      </c>
      <c r="P20" s="25"/>
    </row>
    <row r="21" spans="1:16" ht="39.75" customHeight="1" x14ac:dyDescent="0.3">
      <c r="A21" s="79" t="s">
        <v>57</v>
      </c>
      <c r="B21" s="102">
        <f>COUNTIF('Récap lundi'!$D$3:$D$38,"22")</f>
        <v>1</v>
      </c>
      <c r="C21" s="81" t="str">
        <f>Menu!C15</f>
        <v>Boulettes de porc aux épices*</v>
      </c>
      <c r="D21" s="82">
        <f>COUNTIF('Récap mardi'!$D$3:$D$36,"22")</f>
        <v>1</v>
      </c>
      <c r="E21" s="81" t="str">
        <f>Menu!E15</f>
        <v>Poisson à la Bordelaise</v>
      </c>
      <c r="F21" s="82">
        <f>COUNTIF('Récap mercredi'!$D$3:$D$36,"22")</f>
        <v>1</v>
      </c>
      <c r="G21" s="81" t="str">
        <f>Menu!G15</f>
        <v>Crépinette  grillée *</v>
      </c>
      <c r="H21" s="82">
        <f>COUNTIF('Récap jeudi'!$D$3:$D$36,"22")</f>
        <v>1</v>
      </c>
      <c r="I21" s="81" t="str">
        <f>Menu!I15</f>
        <v>Omelette au fromage</v>
      </c>
      <c r="J21" s="82">
        <f>COUNTIF('Récap vendredi'!$D$3:$D$36,"22")+L21+N21</f>
        <v>1</v>
      </c>
      <c r="K21" s="83" t="str">
        <f>Menu!K15</f>
        <v>Estouffade de porc aux herbes *</v>
      </c>
      <c r="L21" s="84">
        <f>COUNTIF('Récap samedi'!$D$3:$D$36,"22")</f>
        <v>0</v>
      </c>
      <c r="M21" s="85" t="str">
        <f>Menu!O15</f>
        <v>Estouffade de porc aux herbes *</v>
      </c>
      <c r="N21" s="84">
        <f>COUNTIF('Récap dimanche'!$D$3:$D$36,"22")</f>
        <v>0</v>
      </c>
      <c r="O21" s="86" t="str">
        <f>Menu!Q15</f>
        <v>Estouffade de porc aux herbes *</v>
      </c>
      <c r="P21" s="25"/>
    </row>
    <row r="22" spans="1:16" ht="41.25" customHeight="1" x14ac:dyDescent="0.3">
      <c r="A22" s="375"/>
      <c r="B22" s="102">
        <f>COUNTIF('Récap lundi'!$D$3:$D$38,"23")</f>
        <v>0</v>
      </c>
      <c r="C22" s="81" t="str">
        <f>Menu!C16</f>
        <v>Poisson à la Bordelaise</v>
      </c>
      <c r="D22" s="82">
        <f>COUNTIF('Récap mardi'!$D$3:$D$36,"23")</f>
        <v>0</v>
      </c>
      <c r="E22" s="81" t="str">
        <f>Menu!E16</f>
        <v>Côte de porc cuite *</v>
      </c>
      <c r="F22" s="82">
        <f>COUNTIF('Récap mercredi'!$D$3:$D$36,"23")</f>
        <v>0</v>
      </c>
      <c r="G22" s="81" t="str">
        <f>Menu!G16</f>
        <v>Poisson à la Bordelaise</v>
      </c>
      <c r="H22" s="82">
        <f>COUNTIF('Récap jeudi'!$D$3:$D$36,"23")</f>
        <v>0</v>
      </c>
      <c r="I22" s="81" t="str">
        <f>Menu!I16</f>
        <v>Bouchèe de poisson pané</v>
      </c>
      <c r="J22" s="82">
        <f>COUNTIF('Récap vendredi'!$D$3:$D$36,"23")+L22+N22</f>
        <v>0</v>
      </c>
      <c r="K22" s="83" t="str">
        <f>Menu!K16</f>
        <v>Poisson à la Bordelaise</v>
      </c>
      <c r="L22" s="84">
        <f>COUNTIF('Récap samedi'!$D$3:$D$36,"23")</f>
        <v>0</v>
      </c>
      <c r="M22" s="85" t="str">
        <f>Menu!O16</f>
        <v>Poisson à la Bordelaise</v>
      </c>
      <c r="N22" s="84">
        <f>COUNTIF('Récap dimanche'!$D$3:$D$36,"23")</f>
        <v>0</v>
      </c>
      <c r="O22" s="86" t="str">
        <f>Menu!Q16</f>
        <v>Poisson à la Bordelaise</v>
      </c>
      <c r="P22" s="25"/>
    </row>
    <row r="23" spans="1:16" ht="34.5" customHeight="1" x14ac:dyDescent="0.3">
      <c r="A23" s="375"/>
      <c r="B23" s="102">
        <f>COUNTIF('Récap lundi'!$D$3:$D$38,"24")</f>
        <v>0</v>
      </c>
      <c r="C23" s="81" t="str">
        <f>Menu!C17</f>
        <v>Omelette</v>
      </c>
      <c r="D23" s="82">
        <f>COUNTIF('Récap mardi'!$D$3:$D$36,"24")</f>
        <v>0</v>
      </c>
      <c r="E23" s="81" t="str">
        <f>Menu!E17</f>
        <v>Steack hachè cru</v>
      </c>
      <c r="F23" s="82">
        <f>COUNTIF('Récap mercredi'!$D$3:$D$36,"24")</f>
        <v>0</v>
      </c>
      <c r="G23" s="81" t="str">
        <f>Menu!G17</f>
        <v>Escalope de volaille</v>
      </c>
      <c r="H23" s="82">
        <f>COUNTIF('Récap jeudi'!$D$3:$D$36,"24")</f>
        <v>0</v>
      </c>
      <c r="I23" s="81" t="str">
        <f>Menu!I17</f>
        <v>Steack hachè cru</v>
      </c>
      <c r="J23" s="82">
        <f>COUNTIF('Récap vendredi'!$D$3:$D$36,"24")+L23+N23</f>
        <v>0</v>
      </c>
      <c r="K23" s="83" t="str">
        <f>Menu!K17</f>
        <v>Entrecôte crue</v>
      </c>
      <c r="L23" s="84">
        <f>COUNTIF('Récap samedi'!$D$3:$D$36,"24")</f>
        <v>0</v>
      </c>
      <c r="M23" s="85" t="str">
        <f>Menu!O17</f>
        <v>Entrecôte crue</v>
      </c>
      <c r="N23" s="84">
        <f>COUNTIF('Récap dimanche'!$D$3:$D$36,"24")</f>
        <v>0</v>
      </c>
      <c r="O23" s="86" t="str">
        <f>Menu!Q17</f>
        <v>Entrecôte crue</v>
      </c>
      <c r="P23" s="25"/>
    </row>
    <row r="24" spans="1:16" ht="33.75" customHeight="1" thickBot="1" x14ac:dyDescent="0.35">
      <c r="A24" s="376"/>
      <c r="B24" s="103">
        <f>COUNTIF('Récap lundi'!$D$3:$D$38,"25")</f>
        <v>0</v>
      </c>
      <c r="C24" s="81" t="str">
        <f>Menu!C18</f>
        <v>Steack végètal d'épeautre</v>
      </c>
      <c r="D24" s="105">
        <f>COUNTIF('Récap mardi'!$D$3:$D$36,"25")</f>
        <v>0</v>
      </c>
      <c r="E24" s="104" t="str">
        <f>Menu!E18</f>
        <v>Escalope de volaille</v>
      </c>
      <c r="F24" s="105">
        <f>COUNTIF('Récap mercredi'!$D$3:$D$36,"25")</f>
        <v>0</v>
      </c>
      <c r="G24" s="104" t="str">
        <f>Menu!G18</f>
        <v>Entrecôte crue</v>
      </c>
      <c r="H24" s="105">
        <f>COUNTIF('Récap jeudi'!$D$3:$D$36,"25")</f>
        <v>0</v>
      </c>
      <c r="I24" s="104" t="str">
        <f>Menu!I18</f>
        <v>Côte de porc cuite *</v>
      </c>
      <c r="J24" s="105">
        <f>COUNTIF('Récap vendredi'!$D$3:$D$36,"25")+L24+N24</f>
        <v>0</v>
      </c>
      <c r="K24" s="106" t="str">
        <f>Menu!K18</f>
        <v>Escalope de volaille</v>
      </c>
      <c r="L24" s="107">
        <f>COUNTIF('Récap samedi'!$D$3:$D$36,"25")</f>
        <v>0</v>
      </c>
      <c r="M24" s="108" t="str">
        <f>Menu!O18</f>
        <v>Escalope de volaille</v>
      </c>
      <c r="N24" s="107">
        <f>COUNTIF('Récap dimanche'!$D$3:$D$36,"25")</f>
        <v>0</v>
      </c>
      <c r="O24" s="109" t="str">
        <f>Menu!Q18</f>
        <v>Escalope de volaille</v>
      </c>
      <c r="P24" s="25"/>
    </row>
    <row r="25" spans="1:16" ht="45" customHeight="1" thickBot="1" x14ac:dyDescent="0.35">
      <c r="A25" s="110" t="s">
        <v>123</v>
      </c>
      <c r="B25" s="111">
        <f>COUNTIF('Récap lundi'!$D$3:$D$38,"26")</f>
        <v>0</v>
      </c>
      <c r="C25" s="112" t="str">
        <f>Menu!C19</f>
        <v>Salade paysanne *</v>
      </c>
      <c r="D25" s="62">
        <f>COUNTIF('Récap mardi'!$D$3:$D$36,"26")</f>
        <v>0</v>
      </c>
      <c r="E25" s="112" t="str">
        <f>Menu!E19</f>
        <v>Salade parisienne *</v>
      </c>
      <c r="F25" s="62">
        <f>COUNTIF('Récap mercredi'!$D$3:$D$36,"26")</f>
        <v>0</v>
      </c>
      <c r="G25" s="112" t="str">
        <f>Menu!G19</f>
        <v xml:space="preserve">Croque Monsieur/salade verte </v>
      </c>
      <c r="H25" s="62">
        <f>COUNTIF('Récap jeudi'!$D$3:$D$36,"26")</f>
        <v>0</v>
      </c>
      <c r="I25" s="112" t="str">
        <f>Menu!I19</f>
        <v>Salade de lentilles *</v>
      </c>
      <c r="J25" s="62">
        <f>COUNTIF('Récap vendredi'!$D$3:$D$36,"26")+L25+N25</f>
        <v>0</v>
      </c>
      <c r="K25" s="113" t="str">
        <f>Menu!K19</f>
        <v>Salade caesar</v>
      </c>
      <c r="L25" s="63">
        <f>COUNTIF('Récap samedi'!$D$3:$D$36,"26")</f>
        <v>0</v>
      </c>
      <c r="M25" s="114" t="str">
        <f>Menu!O19</f>
        <v>Salade caesar</v>
      </c>
      <c r="N25" s="63">
        <f>COUNTIF('Récap dimanche'!$D$3:$D$36,"26")</f>
        <v>0</v>
      </c>
      <c r="O25" s="115" t="str">
        <f>Menu!Q19</f>
        <v>Salade caesar</v>
      </c>
      <c r="P25" s="25"/>
    </row>
    <row r="26" spans="1:16" ht="36.75" customHeight="1" x14ac:dyDescent="0.3">
      <c r="A26" s="71" t="s">
        <v>124</v>
      </c>
      <c r="B26" s="116">
        <f>COUNTIF('Récap lundi'!$E$3:$E$38,"31")</f>
        <v>0</v>
      </c>
      <c r="C26" s="73" t="str">
        <f>Menu!C20</f>
        <v>Pizza au poulet/salade verte</v>
      </c>
      <c r="D26" s="74">
        <f>COUNTIF('Récap mardi'!$E$3:$E$36,"31")</f>
        <v>0</v>
      </c>
      <c r="E26" s="73" t="str">
        <f>Menu!E20</f>
        <v>Beignets de camenbert/salade verte</v>
      </c>
      <c r="F26" s="74">
        <f>COUNTIF('Récap mercredi'!$E$3:$E$36,"31")</f>
        <v>0</v>
      </c>
      <c r="G26" s="73" t="str">
        <f>Menu!G20</f>
        <v xml:space="preserve">Croustade de volaille/salade verte </v>
      </c>
      <c r="H26" s="74">
        <f>COUNTIF('Récap jeudi'!$E$3:$E$36,"31")</f>
        <v>0</v>
      </c>
      <c r="I26" s="73" t="str">
        <f>Menu!I20</f>
        <v>Lasagne au saumon /salade verte</v>
      </c>
      <c r="J26" s="74">
        <f>COUNTIF('Récap vendredi'!$E$3:$E$36,"31")+L26+N26</f>
        <v>0</v>
      </c>
      <c r="K26" s="75" t="str">
        <f>Menu!K20</f>
        <v xml:space="preserve">Croque Monsieur/salade verte </v>
      </c>
      <c r="L26" s="76">
        <f>COUNTIF('Récap samedi'!$E$3:$E$36,"31")</f>
        <v>0</v>
      </c>
      <c r="M26" s="77" t="str">
        <f>Menu!O20</f>
        <v xml:space="preserve">Croque Monsieur/salade verte </v>
      </c>
      <c r="N26" s="76">
        <f>COUNTIF('Récap dimanche'!$E$3:$E$36,"31")</f>
        <v>0</v>
      </c>
      <c r="O26" s="78" t="str">
        <f>Menu!Q20</f>
        <v xml:space="preserve">Croque Monsieur/salade verte </v>
      </c>
      <c r="P26" s="25"/>
    </row>
    <row r="27" spans="1:16" ht="36.75" customHeight="1" x14ac:dyDescent="0.3">
      <c r="A27" s="79" t="s">
        <v>63</v>
      </c>
      <c r="B27" s="102">
        <f>COUNTIF('Récap lundi'!$E$3:$E$38,"32")</f>
        <v>0</v>
      </c>
      <c r="C27" s="81" t="str">
        <f>Menu!C21</f>
        <v>Boulgour à la provençale</v>
      </c>
      <c r="D27" s="82">
        <f>COUNTIF('Récap mardi'!$E$3:$E$36,"32")</f>
        <v>0</v>
      </c>
      <c r="E27" s="81" t="str">
        <f>Menu!E21</f>
        <v>Riz</v>
      </c>
      <c r="F27" s="82">
        <f>COUNTIF('Récap mercredi'!$E$3:$E$36,"32")</f>
        <v>0</v>
      </c>
      <c r="G27" s="81" t="str">
        <f>Menu!G21</f>
        <v>Pommes vapeur</v>
      </c>
      <c r="H27" s="82">
        <f>COUNTIF('Récap jeudi'!$E$3:$E$36,"32")</f>
        <v>0</v>
      </c>
      <c r="I27" s="81">
        <f>Menu!I21</f>
        <v>0</v>
      </c>
      <c r="J27" s="82">
        <f>COUNTIF('Récap vendredi'!$E$3:$E$36,"32")+L27+N27</f>
        <v>0</v>
      </c>
      <c r="K27" s="83" t="str">
        <f>Menu!K21</f>
        <v>Pommes noisettes</v>
      </c>
      <c r="L27" s="84">
        <f>COUNTIF('Récap samedi'!$E$3:$E$36,"32")</f>
        <v>0</v>
      </c>
      <c r="M27" s="85" t="str">
        <f>Menu!O21</f>
        <v>Pommes noisettes</v>
      </c>
      <c r="N27" s="84">
        <f>COUNTIF('Récap dimanche'!$E$3:$E$36,"32")</f>
        <v>0</v>
      </c>
      <c r="O27" s="86" t="str">
        <f>Menu!Q21</f>
        <v>Pommes noisettes</v>
      </c>
      <c r="P27" s="25"/>
    </row>
    <row r="28" spans="1:16" ht="30" customHeight="1" x14ac:dyDescent="0.3">
      <c r="A28" s="79" t="s">
        <v>126</v>
      </c>
      <c r="B28" s="102">
        <f>COUNTIF('Récap lundi'!$E$3:$E$38,"33")</f>
        <v>1</v>
      </c>
      <c r="C28" s="81" t="str">
        <f>Menu!C22</f>
        <v>Carottes rondelles</v>
      </c>
      <c r="D28" s="82">
        <f>COUNTIF('Récap mardi'!$E$3:$E$36,"33")</f>
        <v>1</v>
      </c>
      <c r="E28" s="81" t="str">
        <f>Menu!E22</f>
        <v>Petits pois à l'étuvéé</v>
      </c>
      <c r="F28" s="82">
        <f>COUNTIF('Récap mercredi'!$E$3:$E$36,"33")</f>
        <v>1</v>
      </c>
      <c r="G28" s="81" t="str">
        <f>Menu!G22</f>
        <v xml:space="preserve">Poêlée paysanne </v>
      </c>
      <c r="H28" s="82">
        <f>COUNTIF('Récap jeudi'!$E$3:$E$36,"33")</f>
        <v>1</v>
      </c>
      <c r="I28" s="81" t="str">
        <f>Menu!I22</f>
        <v>Choux fleur au fines herbes</v>
      </c>
      <c r="J28" s="82">
        <f>COUNTIF('Récap vendredi'!$E$3:$E$36,"33")+L28+N28</f>
        <v>1</v>
      </c>
      <c r="K28" s="83" t="str">
        <f>Menu!K22</f>
        <v>Ratatouille</v>
      </c>
      <c r="L28" s="84">
        <f>COUNTIF('Récap samedi'!$E$3:$E$36,"33")</f>
        <v>0</v>
      </c>
      <c r="M28" s="85" t="str">
        <f>Menu!O22</f>
        <v>Ratatouille</v>
      </c>
      <c r="N28" s="84">
        <f>COUNTIF('Récap dimanche'!$E$3:$E$36,"33")</f>
        <v>0</v>
      </c>
      <c r="O28" s="86" t="str">
        <f>Menu!Q22</f>
        <v>Ratatouille</v>
      </c>
      <c r="P28" s="25"/>
    </row>
    <row r="29" spans="1:16" ht="30" customHeight="1" x14ac:dyDescent="0.3">
      <c r="A29" s="117"/>
      <c r="B29" s="102">
        <f>COUNTIF('Récap lundi'!$E$3:$E$38,"34")</f>
        <v>0</v>
      </c>
      <c r="C29" s="81" t="str">
        <f>Menu!C23</f>
        <v>Haricots verts</v>
      </c>
      <c r="D29" s="82">
        <f>COUNTIF('Récap mardi'!$E$3:$E$36,"34")</f>
        <v>0</v>
      </c>
      <c r="E29" s="81" t="str">
        <f>Menu!E23</f>
        <v>Pâtes</v>
      </c>
      <c r="F29" s="82">
        <f>COUNTIF('Récap mercredi'!$E$3:$E$36,"34")</f>
        <v>0</v>
      </c>
      <c r="G29" s="81" t="str">
        <f>Menu!G23</f>
        <v>Pâtes</v>
      </c>
      <c r="H29" s="82">
        <f>COUNTIF('Récap jeudi'!$E$3:$E$36,"34")</f>
        <v>0</v>
      </c>
      <c r="I29" s="81" t="str">
        <f>Menu!I23</f>
        <v xml:space="preserve">Riz </v>
      </c>
      <c r="J29" s="82">
        <f>COUNTIF('Récap vendredi'!$E$3:$E$36,"34")+L29+N29</f>
        <v>0</v>
      </c>
      <c r="K29" s="83" t="str">
        <f>Menu!K23</f>
        <v>Haricots verts</v>
      </c>
      <c r="L29" s="84">
        <f>COUNTIF('Récap samedi'!$E$3:$E$36,"34")</f>
        <v>0</v>
      </c>
      <c r="M29" s="85" t="str">
        <f>Menu!O23</f>
        <v>Haricots verts</v>
      </c>
      <c r="N29" s="84">
        <f>COUNTIF('Récap dimanche'!$E$3:$E$36,"34")</f>
        <v>0</v>
      </c>
      <c r="O29" s="86" t="str">
        <f>Menu!Q23</f>
        <v>Haricots verts</v>
      </c>
      <c r="P29" s="25"/>
    </row>
    <row r="30" spans="1:16" ht="30" customHeight="1" x14ac:dyDescent="0.3">
      <c r="A30" s="117"/>
      <c r="B30" s="102">
        <f>COUNTIF('Récap lundi'!$E$3:$E$38,"35")</f>
        <v>0</v>
      </c>
      <c r="C30" s="81" t="str">
        <f>Menu!C24</f>
        <v xml:space="preserve">Riz </v>
      </c>
      <c r="D30" s="82">
        <f>COUNTIF('Récap mardi'!$E$3:$E$36,"35")</f>
        <v>0</v>
      </c>
      <c r="E30" s="81" t="str">
        <f>Menu!E24</f>
        <v>Epinards à la créme</v>
      </c>
      <c r="F30" s="82">
        <f>COUNTIF('Récap mercredi'!$E$3:$E$36,"35")</f>
        <v>0</v>
      </c>
      <c r="G30" s="81" t="str">
        <f>Menu!G24</f>
        <v>Frites blanches</v>
      </c>
      <c r="H30" s="82">
        <f>COUNTIF('Récap jeudi'!$E$3:$E$36,"35")</f>
        <v>0</v>
      </c>
      <c r="I30" s="81" t="str">
        <f>Menu!I24</f>
        <v>Purée</v>
      </c>
      <c r="J30" s="82">
        <f>COUNTIF('Récap vendredi'!$E$3:$E$36,"35")+L30+N30</f>
        <v>0</v>
      </c>
      <c r="K30" s="83" t="str">
        <f>Menu!K24</f>
        <v>Epinards à la créme</v>
      </c>
      <c r="L30" s="84">
        <f>COUNTIF('Récap samedi'!$E$3:$E$36,"35")</f>
        <v>0</v>
      </c>
      <c r="M30" s="85" t="str">
        <f>Menu!O24</f>
        <v>Epinards à la créme</v>
      </c>
      <c r="N30" s="84">
        <f>COUNTIF('Récap dimanche'!$E$3:$E$36,"35")</f>
        <v>0</v>
      </c>
      <c r="O30" s="86" t="str">
        <f>Menu!Q24</f>
        <v>Epinards à la créme</v>
      </c>
      <c r="P30" s="25"/>
    </row>
    <row r="31" spans="1:16" ht="30" customHeight="1" thickBot="1" x14ac:dyDescent="0.35">
      <c r="A31" s="118"/>
      <c r="B31" s="119">
        <f>COUNTIF('Récap lundi'!$E$3:$E$38,"36")</f>
        <v>0</v>
      </c>
      <c r="C31" s="88" t="str">
        <f>Menu!C25</f>
        <v>Pâtes</v>
      </c>
      <c r="D31" s="89">
        <f>COUNTIF('Récap mardi'!$E$3:$E$36,"36")</f>
        <v>0</v>
      </c>
      <c r="E31" s="88" t="str">
        <f>Menu!E25</f>
        <v>Frites blanches</v>
      </c>
      <c r="F31" s="89">
        <f>COUNTIF('Récap mercredi'!$E$3:$E$36,"36")</f>
        <v>0</v>
      </c>
      <c r="G31" s="88" t="str">
        <f>Menu!G25</f>
        <v>Epinards à la créme</v>
      </c>
      <c r="H31" s="89">
        <f>COUNTIF('Récap jeudi'!$E$3:$E$36,"36")</f>
        <v>0</v>
      </c>
      <c r="I31" s="88" t="str">
        <f>Menu!I25</f>
        <v>Haricots verts</v>
      </c>
      <c r="J31" s="89">
        <f>COUNTIF('Récap vendredi'!$E$3:$E$36,"36")+L31+N31</f>
        <v>0</v>
      </c>
      <c r="K31" s="90" t="str">
        <f>Menu!K25</f>
        <v>Frites blanches</v>
      </c>
      <c r="L31" s="91">
        <f>COUNTIF('Récap samedi'!$E$3:$E$36,"36")</f>
        <v>0</v>
      </c>
      <c r="M31" s="92" t="str">
        <f>Menu!O25</f>
        <v>Frites blanches</v>
      </c>
      <c r="N31" s="91">
        <f>COUNTIF('Récap dimanche'!$E$3:$E$36,"36")</f>
        <v>0</v>
      </c>
      <c r="O31" s="93" t="str">
        <f>Menu!Q25</f>
        <v>Frites blanches</v>
      </c>
      <c r="P31" s="25"/>
    </row>
    <row r="32" spans="1:16" ht="30" customHeight="1" x14ac:dyDescent="0.3">
      <c r="A32" s="120" t="s">
        <v>131</v>
      </c>
      <c r="B32" s="116">
        <f>COUNTIF('Récap lundi'!$F$3:$F$38,"41")</f>
        <v>1</v>
      </c>
      <c r="C32" s="73" t="str">
        <f>Menu!C26</f>
        <v>Saint-Moret</v>
      </c>
      <c r="D32" s="74">
        <f>COUNTIF('Récap mardi'!$F$3:$F$36,"41")</f>
        <v>1</v>
      </c>
      <c r="E32" s="73" t="str">
        <f>Menu!E26</f>
        <v>Tomme blanche</v>
      </c>
      <c r="F32" s="74">
        <f>COUNTIF('Récap mercredi'!$F$3:$F$36,"41")</f>
        <v>1</v>
      </c>
      <c r="G32" s="73" t="str">
        <f>Menu!G26</f>
        <v>Saint-Paulin</v>
      </c>
      <c r="H32" s="74">
        <f>COUNTIF('Récap jeudi'!$F$3:$F$36,"41")</f>
        <v>1</v>
      </c>
      <c r="I32" s="73" t="str">
        <f>Menu!I26</f>
        <v>Camenbert</v>
      </c>
      <c r="J32" s="74">
        <f>COUNTIF('Récap vendredi'!$F$3:$F$36,"41")+L32+N32</f>
        <v>1</v>
      </c>
      <c r="K32" s="75" t="str">
        <f>Menu!K26</f>
        <v>Tartare nature</v>
      </c>
      <c r="L32" s="76">
        <f>COUNTIF('Récap samedi'!$F$3:$F$36,"41")</f>
        <v>0</v>
      </c>
      <c r="M32" s="77" t="str">
        <f>Menu!O26</f>
        <v>Tartare nature</v>
      </c>
      <c r="N32" s="76">
        <f>COUNTIF('Récap dimanche'!$F$3:$F$36,"41")</f>
        <v>0</v>
      </c>
      <c r="O32" s="78" t="str">
        <f>Menu!Q26</f>
        <v>Tartare nature</v>
      </c>
      <c r="P32" s="25"/>
    </row>
    <row r="33" spans="1:16" ht="30" customHeight="1" x14ac:dyDescent="0.3">
      <c r="A33" s="121"/>
      <c r="B33" s="102">
        <f>COUNTIF('Récap lundi'!$F$3:$F$38,"42")</f>
        <v>0</v>
      </c>
      <c r="C33" s="81" t="str">
        <f>Menu!C27</f>
        <v>Petits suisse sucré</v>
      </c>
      <c r="D33" s="82">
        <f>COUNTIF('Récap mardi'!$F$3:$F$36,"42")</f>
        <v>0</v>
      </c>
      <c r="E33" s="81" t="str">
        <f>Menu!E27</f>
        <v>Yaourt aromatisé</v>
      </c>
      <c r="F33" s="82">
        <f>COUNTIF('Récap mercredi'!$F$3:$F$36,"42")</f>
        <v>0</v>
      </c>
      <c r="G33" s="81" t="str">
        <f>Menu!G27</f>
        <v>Laitage saveur chocolat</v>
      </c>
      <c r="H33" s="82">
        <f>COUNTIF('Récap jeudi'!$F$3:$F$36,"42")</f>
        <v>0</v>
      </c>
      <c r="I33" s="81" t="str">
        <f>Menu!I27</f>
        <v>Laitage saveur vanille</v>
      </c>
      <c r="J33" s="82">
        <f>COUNTIF('Récap vendredi'!$F$3:$F$36,"42")+L33+N33</f>
        <v>0</v>
      </c>
      <c r="K33" s="83" t="str">
        <f>Menu!K27</f>
        <v>Yaourt aromatisé</v>
      </c>
      <c r="L33" s="107">
        <f>COUNTIF('Récap samedi'!$F$3:$F$36,"42")</f>
        <v>0</v>
      </c>
      <c r="M33" s="108" t="str">
        <f>Menu!O27</f>
        <v>Yaourt aromatisé</v>
      </c>
      <c r="N33" s="107">
        <f>COUNTIF('Récap dimanche'!$F$3:$F$36,"42")</f>
        <v>0</v>
      </c>
      <c r="O33" s="109" t="str">
        <f>Menu!Q27</f>
        <v>Yaourt aromatisé</v>
      </c>
      <c r="P33" s="25"/>
    </row>
    <row r="34" spans="1:16" ht="33.75" customHeight="1" thickBot="1" x14ac:dyDescent="0.35">
      <c r="A34" s="122" t="s">
        <v>122</v>
      </c>
      <c r="B34" s="119">
        <f>COUNTIF('Récap lundi'!$F$3:$F$38,"43")</f>
        <v>0</v>
      </c>
      <c r="C34" s="88" t="str">
        <f>Menu!C28</f>
        <v>Yaourt nature</v>
      </c>
      <c r="D34" s="89">
        <f>COUNTIF('Récap mardi'!$F$3:$F$36,"43")</f>
        <v>0</v>
      </c>
      <c r="E34" s="88" t="str">
        <f>Menu!E28</f>
        <v>Yaourt nature</v>
      </c>
      <c r="F34" s="89">
        <f>COUNTIF('Récap mercredi'!$F$3:$F$36,"43")</f>
        <v>0</v>
      </c>
      <c r="G34" s="88" t="str">
        <f>Menu!G28</f>
        <v>Yaourt nature</v>
      </c>
      <c r="H34" s="89">
        <f>COUNTIF('Récap jeudi'!$F$3:$F$36,"43")</f>
        <v>0</v>
      </c>
      <c r="I34" s="88" t="str">
        <f>Menu!I28</f>
        <v>Yaourt nature</v>
      </c>
      <c r="J34" s="105">
        <f>COUNTIF('Récap vendredi'!$F$3:$F$36,"43")+L34+N34</f>
        <v>0</v>
      </c>
      <c r="K34" s="106" t="str">
        <f>Menu!$K$28</f>
        <v>Yaourt nature</v>
      </c>
      <c r="L34" s="107">
        <f>COUNTIF('Récap samedi'!$F$3:$F$36,"43")</f>
        <v>0</v>
      </c>
      <c r="M34" s="92" t="str">
        <f>Menu!O28</f>
        <v>Yaourt nature</v>
      </c>
      <c r="N34" s="91">
        <f>COUNTIF('Récap dimanche'!$F$3:$F$36,"43")</f>
        <v>0</v>
      </c>
      <c r="O34" s="93" t="str">
        <f>Menu!Q28</f>
        <v>Yaourt nature</v>
      </c>
      <c r="P34" s="25"/>
    </row>
    <row r="35" spans="1:16" ht="30" customHeight="1" x14ac:dyDescent="0.3">
      <c r="A35" s="71" t="s">
        <v>61</v>
      </c>
      <c r="B35" s="116">
        <f>COUNTIF('Récap lundi'!$G$3:$G$38,"51")</f>
        <v>1</v>
      </c>
      <c r="C35" s="73" t="str">
        <f>Menu!C29</f>
        <v>Orange</v>
      </c>
      <c r="D35" s="74">
        <f>COUNTIF('Récap mardi'!$G$3:$G$36,"51")</f>
        <v>1</v>
      </c>
      <c r="E35" s="73" t="str">
        <f>Menu!E29</f>
        <v>Pomme bicolore</v>
      </c>
      <c r="F35" s="74">
        <f>COUNTIF('Récap mercredi'!$G$3:$G$36,"51")</f>
        <v>1</v>
      </c>
      <c r="G35" s="73" t="str">
        <f>Menu!G29</f>
        <v>Banane</v>
      </c>
      <c r="H35" s="74">
        <f>COUNTIF('Récap jeudi'!$G$3:$G$36,"51")</f>
        <v>1</v>
      </c>
      <c r="I35" s="73" t="str">
        <f>Menu!I29</f>
        <v>Kiwi</v>
      </c>
      <c r="J35" s="74">
        <f>COUNTIF('Récap vendredi'!$G$3:$G$36,"51")+L35+N35</f>
        <v>1</v>
      </c>
      <c r="K35" s="123" t="str">
        <f>Menu!K29</f>
        <v>Pomme rouge</v>
      </c>
      <c r="L35" s="76">
        <f>COUNTIF('Récap samedi'!$G$3:$G$36,"51")</f>
        <v>0</v>
      </c>
      <c r="M35" s="77" t="str">
        <f>Menu!O29</f>
        <v>Pomme rouge</v>
      </c>
      <c r="N35" s="76">
        <f>COUNTIF('Récap dimanche'!$G$3:$G$36,"51")</f>
        <v>0</v>
      </c>
      <c r="O35" s="78" t="str">
        <f>Menu!Q29</f>
        <v>Pomme rouge</v>
      </c>
      <c r="P35" s="25"/>
    </row>
    <row r="36" spans="1:16" ht="38.25" customHeight="1" x14ac:dyDescent="0.3">
      <c r="A36" s="79" t="s">
        <v>62</v>
      </c>
      <c r="B36" s="102">
        <f>COUNTIF('Récap lundi'!$G$3:$G$38,"52")</f>
        <v>0</v>
      </c>
      <c r="C36" s="81" t="str">
        <f>Menu!C30</f>
        <v>Compote</v>
      </c>
      <c r="D36" s="82">
        <f>COUNTIF('Récap mardi'!$G$3:$G$36,"52")</f>
        <v>0</v>
      </c>
      <c r="E36" s="81" t="str">
        <f>Menu!E30</f>
        <v>Liégeois Chocolat</v>
      </c>
      <c r="F36" s="82">
        <f>COUNTIF('Récap mercredi'!$G$3:$G$36,"52")</f>
        <v>0</v>
      </c>
      <c r="G36" s="81" t="str">
        <f>Menu!G30</f>
        <v>Tarte pommes/rhubarbe</v>
      </c>
      <c r="H36" s="82">
        <f>COUNTIF('Récap jeudi'!$G$3:$G$36,"52")</f>
        <v>0</v>
      </c>
      <c r="I36" s="81" t="str">
        <f>Menu!I30</f>
        <v xml:space="preserve">Yaourt aux fruits </v>
      </c>
      <c r="J36" s="82">
        <f>COUNTIF('Récap vendredi'!$G$3:$G$36,"52")+L36+N36</f>
        <v>0</v>
      </c>
      <c r="K36" s="124" t="str">
        <f>Menu!K30</f>
        <v>Gateau Basque</v>
      </c>
      <c r="L36" s="84">
        <f>COUNTIF('Récap samedi'!$G$3:$G$36,"52")</f>
        <v>0</v>
      </c>
      <c r="M36" s="85" t="str">
        <f>Menu!O30</f>
        <v>Gateau Basque</v>
      </c>
      <c r="N36" s="84">
        <f>COUNTIF('Récap dimanche'!$G$3:$G$36,"52")</f>
        <v>0</v>
      </c>
      <c r="O36" s="86" t="str">
        <f>Menu!Q30</f>
        <v>Gateau Basque</v>
      </c>
      <c r="P36" s="25"/>
    </row>
    <row r="37" spans="1:16" ht="37.5" customHeight="1" thickBot="1" x14ac:dyDescent="0.35">
      <c r="A37" s="125"/>
      <c r="B37" s="119">
        <f>COUNTIF('Récap lundi'!$G$3:$G$38,"53")</f>
        <v>0</v>
      </c>
      <c r="C37" s="88" t="str">
        <f>Menu!C31</f>
        <v>Tarte aux pommes</v>
      </c>
      <c r="D37" s="89">
        <f>COUNTIF('Récap mardi'!$G$3:$G$36,"53")</f>
        <v>0</v>
      </c>
      <c r="E37" s="88" t="str">
        <f>Menu!E31</f>
        <v>Patisserie gourmande du jour</v>
      </c>
      <c r="F37" s="89">
        <f>COUNTIF('Récap mercredi'!$G$3:$G$36,"53")</f>
        <v>0</v>
      </c>
      <c r="G37" s="88" t="str">
        <f>Menu!G31</f>
        <v>Patisserie gourmande du jour</v>
      </c>
      <c r="H37" s="89">
        <f>COUNTIF('Récap jeudi'!$G$3:$G$36,"53")</f>
        <v>0</v>
      </c>
      <c r="I37" s="88" t="str">
        <f>Menu!I31</f>
        <v>Tarte aux pommes</v>
      </c>
      <c r="J37" s="89">
        <f>COUNTIF('Récap vendredi'!$G$3:$G$36,"53")+L37+N37</f>
        <v>0</v>
      </c>
      <c r="K37" s="126" t="str">
        <f>Menu!K31</f>
        <v>Tarte aux pommes</v>
      </c>
      <c r="L37" s="91">
        <f>COUNTIF('Récap samedi'!$G$3:$G$36,"53")</f>
        <v>0</v>
      </c>
      <c r="M37" s="92" t="str">
        <f>Menu!O31</f>
        <v>Tarte aux pommes</v>
      </c>
      <c r="N37" s="91">
        <f>COUNTIF('Récap dimanche'!$G$3:$G$36,"53")</f>
        <v>0</v>
      </c>
      <c r="O37" s="93" t="str">
        <f>Menu!Q31</f>
        <v>Tarte aux pommes</v>
      </c>
      <c r="P37" s="25"/>
    </row>
    <row r="38" spans="1:16" s="20" customFormat="1" ht="30" customHeight="1" thickBot="1" x14ac:dyDescent="0.25">
      <c r="A38" s="127" t="s">
        <v>6</v>
      </c>
      <c r="B38" s="128">
        <f>SUM(B35:B37)</f>
        <v>1</v>
      </c>
      <c r="C38" s="129"/>
      <c r="D38" s="128">
        <f>SUM(D35:D37)</f>
        <v>1</v>
      </c>
      <c r="E38" s="129"/>
      <c r="F38" s="128">
        <f>SUM(F35:F37)</f>
        <v>1</v>
      </c>
      <c r="G38" s="130"/>
      <c r="H38" s="223">
        <f>SUM(H35:H37)</f>
        <v>1</v>
      </c>
      <c r="I38" s="131"/>
      <c r="J38" s="128">
        <f>SUM(J35:J37)</f>
        <v>1</v>
      </c>
      <c r="K38" s="62"/>
      <c r="L38" s="132">
        <f>SUM(L35:L37)</f>
        <v>0</v>
      </c>
      <c r="M38" s="133"/>
      <c r="N38" s="132">
        <f>SUM(N35:N37)</f>
        <v>0</v>
      </c>
      <c r="O38" s="134"/>
      <c r="P38" s="23"/>
    </row>
    <row r="39" spans="1:16" ht="22.5" x14ac:dyDescent="0.6">
      <c r="A39" s="135"/>
      <c r="B39" s="136"/>
      <c r="C39" s="135"/>
      <c r="D39" s="136"/>
      <c r="E39" s="135"/>
      <c r="F39" s="136"/>
      <c r="G39" s="135"/>
      <c r="H39" s="136"/>
      <c r="I39" s="135"/>
      <c r="J39" s="136"/>
      <c r="K39" s="135"/>
      <c r="L39" s="137"/>
      <c r="M39" s="137"/>
      <c r="N39" s="137"/>
      <c r="O39" s="137"/>
      <c r="P39" s="25"/>
    </row>
    <row r="40" spans="1:16" ht="22.5" x14ac:dyDescent="0.6">
      <c r="A40" s="135"/>
      <c r="B40" s="136"/>
      <c r="C40" s="135"/>
      <c r="D40" s="136"/>
      <c r="E40" s="135"/>
      <c r="F40" s="136"/>
      <c r="G40" s="135"/>
      <c r="H40" s="136"/>
      <c r="I40" s="135"/>
      <c r="J40" s="136"/>
      <c r="K40" s="135"/>
      <c r="L40" s="137"/>
      <c r="M40" s="137"/>
      <c r="N40" s="137"/>
      <c r="O40" s="137"/>
      <c r="P40" s="25"/>
    </row>
    <row r="41" spans="1:16" ht="18.75" x14ac:dyDescent="0.5">
      <c r="A41" s="46"/>
      <c r="B41" s="45"/>
      <c r="C41" s="46"/>
      <c r="D41" s="45"/>
      <c r="E41" s="46"/>
      <c r="F41" s="45"/>
      <c r="G41" s="46" t="s">
        <v>1</v>
      </c>
      <c r="H41" s="45"/>
      <c r="I41" s="46"/>
      <c r="J41" s="45"/>
      <c r="K41" s="46"/>
      <c r="L41" s="31"/>
      <c r="M41" s="31"/>
      <c r="N41" s="31"/>
      <c r="O41" s="31"/>
      <c r="P41" s="25"/>
    </row>
    <row r="42" spans="1:16" ht="20.100000000000001" customHeight="1" x14ac:dyDescent="0.5">
      <c r="A42" s="46"/>
      <c r="B42" s="45"/>
      <c r="C42" s="60" t="s">
        <v>32</v>
      </c>
      <c r="D42" s="60">
        <f>B38+D38+F38+H38+J38</f>
        <v>5</v>
      </c>
      <c r="E42" s="46"/>
      <c r="F42" s="45"/>
      <c r="G42" s="46"/>
      <c r="H42" s="45"/>
      <c r="I42" s="46"/>
      <c r="J42" s="45"/>
      <c r="K42" s="46"/>
      <c r="L42" s="31"/>
      <c r="M42" s="31"/>
      <c r="N42" s="31"/>
      <c r="O42" s="31"/>
      <c r="P42" s="25"/>
    </row>
    <row r="43" spans="1:16" ht="18.75" x14ac:dyDescent="0.5">
      <c r="A43" s="31"/>
      <c r="B43" s="37"/>
      <c r="C43" s="31"/>
      <c r="D43" s="37"/>
      <c r="E43" s="31"/>
      <c r="F43" s="37"/>
      <c r="G43" s="31"/>
      <c r="H43" s="37"/>
      <c r="I43" s="31"/>
      <c r="J43" s="37"/>
      <c r="K43" s="31"/>
      <c r="L43" s="31"/>
      <c r="M43" s="31"/>
      <c r="N43" s="31"/>
      <c r="O43" s="31"/>
      <c r="P43" s="25"/>
    </row>
    <row r="44" spans="1:16" x14ac:dyDescent="0.2">
      <c r="C44" s="6"/>
      <c r="E44" s="6"/>
      <c r="G44" s="6"/>
      <c r="I44" s="6"/>
      <c r="K44" s="6"/>
    </row>
    <row r="45" spans="1:16" x14ac:dyDescent="0.2">
      <c r="C45" s="6"/>
      <c r="E45" s="6"/>
      <c r="G45" s="6"/>
      <c r="I45" s="6"/>
      <c r="K45" s="6"/>
    </row>
    <row r="46" spans="1:16" x14ac:dyDescent="0.2">
      <c r="C46" s="6"/>
      <c r="E46" s="6"/>
      <c r="G46" s="6"/>
      <c r="I46" s="6"/>
      <c r="K46" s="6"/>
    </row>
    <row r="47" spans="1:16" x14ac:dyDescent="0.2">
      <c r="C47" s="6"/>
      <c r="E47" s="6"/>
      <c r="G47" s="6"/>
      <c r="I47" s="6"/>
      <c r="K47" s="6"/>
    </row>
    <row r="48" spans="1:16" x14ac:dyDescent="0.2">
      <c r="C48" s="6"/>
      <c r="E48" s="6"/>
      <c r="G48" s="6"/>
      <c r="I48" s="6"/>
      <c r="K48" s="6"/>
    </row>
    <row r="49" spans="3:11" x14ac:dyDescent="0.2">
      <c r="C49" s="6"/>
      <c r="E49" s="6"/>
      <c r="G49" s="6"/>
      <c r="I49" s="6"/>
      <c r="K49" s="6"/>
    </row>
    <row r="50" spans="3:11" x14ac:dyDescent="0.2">
      <c r="C50" s="6"/>
      <c r="E50" s="6"/>
      <c r="G50" s="6"/>
      <c r="I50" s="6"/>
      <c r="K50" s="6"/>
    </row>
    <row r="51" spans="3:11" x14ac:dyDescent="0.2">
      <c r="C51" s="6"/>
      <c r="E51" s="6"/>
      <c r="G51" s="6"/>
      <c r="I51" s="6"/>
      <c r="K51" s="6"/>
    </row>
    <row r="52" spans="3:11" x14ac:dyDescent="0.2">
      <c r="C52" s="6"/>
      <c r="E52" s="6"/>
      <c r="G52" s="6"/>
      <c r="I52" s="6"/>
      <c r="K52" s="6"/>
    </row>
    <row r="53" spans="3:11" x14ac:dyDescent="0.2">
      <c r="C53" s="6"/>
      <c r="E53" s="6"/>
      <c r="G53" s="6"/>
      <c r="I53" s="6"/>
      <c r="K53" s="6"/>
    </row>
    <row r="54" spans="3:11" x14ac:dyDescent="0.2">
      <c r="C54" s="6"/>
      <c r="E54" s="6"/>
      <c r="G54" s="6"/>
      <c r="I54" s="6"/>
      <c r="K54" s="6"/>
    </row>
    <row r="55" spans="3:11" x14ac:dyDescent="0.2">
      <c r="C55" s="6"/>
      <c r="E55" s="6"/>
      <c r="G55" s="6"/>
      <c r="I55" s="6"/>
      <c r="K55" s="6"/>
    </row>
    <row r="56" spans="3:11" x14ac:dyDescent="0.2">
      <c r="C56" s="6"/>
      <c r="E56" s="6"/>
      <c r="G56" s="6"/>
      <c r="I56" s="6"/>
      <c r="K56" s="6"/>
    </row>
    <row r="57" spans="3:11" x14ac:dyDescent="0.2">
      <c r="C57" s="6"/>
      <c r="E57" s="6"/>
      <c r="G57" s="6"/>
      <c r="I57" s="6"/>
      <c r="K57" s="6"/>
    </row>
  </sheetData>
  <sheetProtection selectLockedCells="1" selectUnlockedCells="1"/>
  <mergeCells count="6">
    <mergeCell ref="I4:J4"/>
    <mergeCell ref="E4:G4"/>
    <mergeCell ref="A22:A24"/>
    <mergeCell ref="A17:A19"/>
    <mergeCell ref="C10:E10"/>
    <mergeCell ref="E8:F8"/>
  </mergeCells>
  <phoneticPr fontId="10" type="noConversion"/>
  <pageMargins left="0.27559055118110237" right="0.23622047244094491" top="0.59" bottom="0.23622047244094491" header="0.4" footer="0.23622047244094491"/>
  <pageSetup paperSize="9" scale="61" orientation="portrait" r:id="rId1"/>
  <headerFooter alignWithMargins="0">
    <oddHeader>&amp;REdition du &amp;D à
 &amp;T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AO40"/>
  <sheetViews>
    <sheetView showZeros="0" zoomScale="89" zoomScaleNormal="89" workbookViewId="0">
      <pane ySplit="1" topLeftCell="A2" activePane="bottomLeft" state="frozen"/>
      <selection pane="bottomLeft" activeCell="AC10" sqref="AC10"/>
    </sheetView>
  </sheetViews>
  <sheetFormatPr baseColWidth="10" defaultRowHeight="18.75" x14ac:dyDescent="0.5"/>
  <cols>
    <col min="1" max="1" width="25.28515625" style="31" customWidth="1"/>
    <col min="2" max="2" width="4.85546875" style="10" customWidth="1"/>
    <col min="3" max="37" width="3.140625" customWidth="1"/>
    <col min="38" max="38" width="5" style="21" customWidth="1"/>
    <col min="39" max="41" width="3" style="31" customWidth="1"/>
    <col min="42" max="69" width="3" customWidth="1"/>
  </cols>
  <sheetData>
    <row r="1" spans="1:41" s="9" customFormat="1" ht="32.25" customHeight="1" x14ac:dyDescent="0.2">
      <c r="A1" s="316"/>
      <c r="B1" s="316">
        <f>Commande!F6</f>
        <v>13</v>
      </c>
      <c r="C1" s="397">
        <f>Menu!C6</f>
        <v>44284</v>
      </c>
      <c r="D1" s="397"/>
      <c r="E1" s="397"/>
      <c r="F1" s="397"/>
      <c r="G1" s="397"/>
      <c r="H1" s="397">
        <f>C1+1</f>
        <v>44285</v>
      </c>
      <c r="I1" s="397"/>
      <c r="J1" s="397"/>
      <c r="K1" s="397"/>
      <c r="L1" s="397"/>
      <c r="M1" s="397">
        <f>H1+1</f>
        <v>44286</v>
      </c>
      <c r="N1" s="397"/>
      <c r="O1" s="397"/>
      <c r="P1" s="397"/>
      <c r="Q1" s="397"/>
      <c r="R1" s="397">
        <f>M1+1</f>
        <v>44287</v>
      </c>
      <c r="S1" s="397"/>
      <c r="T1" s="397"/>
      <c r="U1" s="397"/>
      <c r="V1" s="397"/>
      <c r="W1" s="397">
        <f>R1+1</f>
        <v>44288</v>
      </c>
      <c r="X1" s="397"/>
      <c r="Y1" s="397"/>
      <c r="Z1" s="397"/>
      <c r="AA1" s="397"/>
      <c r="AB1" s="397">
        <f>W1+1</f>
        <v>44289</v>
      </c>
      <c r="AC1" s="397"/>
      <c r="AD1" s="397"/>
      <c r="AE1" s="397"/>
      <c r="AF1" s="397"/>
      <c r="AG1" s="397">
        <f>AB1+1</f>
        <v>44290</v>
      </c>
      <c r="AH1" s="397"/>
      <c r="AI1" s="397"/>
      <c r="AJ1" s="397"/>
      <c r="AK1" s="397"/>
      <c r="AL1" s="317"/>
      <c r="AM1" s="391" t="s">
        <v>130</v>
      </c>
      <c r="AN1" s="392"/>
      <c r="AO1" s="393"/>
    </row>
    <row r="2" spans="1:41" ht="19.5" x14ac:dyDescent="0.3">
      <c r="A2" s="318"/>
      <c r="B2" s="319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7"/>
      <c r="AH2" s="397"/>
      <c r="AI2" s="397"/>
      <c r="AJ2" s="397"/>
      <c r="AK2" s="397"/>
      <c r="AL2" s="320"/>
      <c r="AM2" s="385">
        <f>AM23+6</f>
        <v>44290</v>
      </c>
      <c r="AN2" s="386"/>
      <c r="AO2" s="387"/>
    </row>
    <row r="3" spans="1:41" ht="17.25" x14ac:dyDescent="0.3">
      <c r="A3" s="331" t="s">
        <v>561</v>
      </c>
      <c r="B3" s="332"/>
      <c r="C3" s="333">
        <v>11</v>
      </c>
      <c r="D3" s="334">
        <v>22</v>
      </c>
      <c r="E3" s="334">
        <v>33</v>
      </c>
      <c r="F3" s="334">
        <v>41</v>
      </c>
      <c r="G3" s="335">
        <v>51</v>
      </c>
      <c r="H3" s="333">
        <v>11</v>
      </c>
      <c r="I3" s="334">
        <v>22</v>
      </c>
      <c r="J3" s="334">
        <v>33</v>
      </c>
      <c r="K3" s="334">
        <v>41</v>
      </c>
      <c r="L3" s="335">
        <v>51</v>
      </c>
      <c r="M3" s="333">
        <v>11</v>
      </c>
      <c r="N3" s="334">
        <v>22</v>
      </c>
      <c r="O3" s="334">
        <v>33</v>
      </c>
      <c r="P3" s="334">
        <v>41</v>
      </c>
      <c r="Q3" s="335">
        <v>51</v>
      </c>
      <c r="R3" s="333">
        <v>11</v>
      </c>
      <c r="S3" s="334">
        <v>22</v>
      </c>
      <c r="T3" s="334">
        <v>33</v>
      </c>
      <c r="U3" s="334">
        <v>41</v>
      </c>
      <c r="V3" s="335">
        <v>51</v>
      </c>
      <c r="W3" s="333">
        <v>11</v>
      </c>
      <c r="X3" s="334">
        <v>22</v>
      </c>
      <c r="Y3" s="334">
        <v>33</v>
      </c>
      <c r="Z3" s="334">
        <v>41</v>
      </c>
      <c r="AA3" s="335">
        <v>51</v>
      </c>
      <c r="AB3" s="333"/>
      <c r="AC3" s="334"/>
      <c r="AD3" s="334"/>
      <c r="AE3" s="334"/>
      <c r="AF3" s="335"/>
      <c r="AG3" s="333"/>
      <c r="AH3" s="334"/>
      <c r="AI3" s="334"/>
      <c r="AJ3" s="334"/>
      <c r="AK3" s="335"/>
      <c r="AL3" s="336"/>
      <c r="AM3" s="385"/>
      <c r="AN3" s="386"/>
      <c r="AO3" s="387"/>
    </row>
    <row r="4" spans="1:41" s="7" customFormat="1" ht="17.25" x14ac:dyDescent="0.3">
      <c r="A4" s="331"/>
      <c r="B4" s="332"/>
      <c r="C4" s="333"/>
      <c r="D4" s="334"/>
      <c r="E4" s="334"/>
      <c r="F4" s="334"/>
      <c r="G4" s="335"/>
      <c r="H4" s="333"/>
      <c r="I4" s="334"/>
      <c r="J4" s="334"/>
      <c r="K4" s="334"/>
      <c r="L4" s="335"/>
      <c r="M4" s="333"/>
      <c r="N4" s="334"/>
      <c r="O4" s="334"/>
      <c r="P4" s="334"/>
      <c r="Q4" s="335"/>
      <c r="R4" s="333"/>
      <c r="S4" s="334"/>
      <c r="T4" s="334"/>
      <c r="U4" s="334"/>
      <c r="V4" s="335"/>
      <c r="W4" s="333"/>
      <c r="X4" s="334"/>
      <c r="Y4" s="334"/>
      <c r="Z4" s="334"/>
      <c r="AA4" s="335"/>
      <c r="AB4" s="333"/>
      <c r="AC4" s="334"/>
      <c r="AD4" s="334"/>
      <c r="AE4" s="334"/>
      <c r="AF4" s="335"/>
      <c r="AG4" s="333"/>
      <c r="AH4" s="334"/>
      <c r="AI4" s="334"/>
      <c r="AJ4" s="334"/>
      <c r="AK4" s="335"/>
      <c r="AL4" s="337"/>
      <c r="AM4" s="385"/>
      <c r="AN4" s="386"/>
      <c r="AO4" s="387"/>
    </row>
    <row r="5" spans="1:41" ht="17.25" x14ac:dyDescent="0.3">
      <c r="A5" s="331"/>
      <c r="B5" s="332"/>
      <c r="C5" s="333"/>
      <c r="D5" s="334"/>
      <c r="E5" s="334"/>
      <c r="F5" s="334"/>
      <c r="G5" s="335"/>
      <c r="H5" s="333"/>
      <c r="I5" s="334"/>
      <c r="J5" s="334"/>
      <c r="K5" s="334"/>
      <c r="L5" s="335"/>
      <c r="M5" s="333"/>
      <c r="N5" s="334"/>
      <c r="O5" s="334"/>
      <c r="P5" s="334"/>
      <c r="Q5" s="335"/>
      <c r="R5" s="333"/>
      <c r="S5" s="334"/>
      <c r="T5" s="334"/>
      <c r="U5" s="334"/>
      <c r="V5" s="335"/>
      <c r="W5" s="333"/>
      <c r="X5" s="334"/>
      <c r="Y5" s="334"/>
      <c r="Z5" s="334"/>
      <c r="AA5" s="335"/>
      <c r="AB5" s="333"/>
      <c r="AC5" s="334"/>
      <c r="AD5" s="334"/>
      <c r="AE5" s="334"/>
      <c r="AF5" s="335"/>
      <c r="AG5" s="333"/>
      <c r="AH5" s="334"/>
      <c r="AI5" s="334"/>
      <c r="AJ5" s="334"/>
      <c r="AK5" s="335"/>
      <c r="AL5" s="337"/>
      <c r="AM5" s="385"/>
      <c r="AN5" s="386"/>
      <c r="AO5" s="387"/>
    </row>
    <row r="6" spans="1:41" s="7" customFormat="1" ht="17.25" x14ac:dyDescent="0.3">
      <c r="A6" s="331"/>
      <c r="B6" s="332"/>
      <c r="C6" s="333"/>
      <c r="D6" s="334"/>
      <c r="E6" s="334"/>
      <c r="F6" s="334"/>
      <c r="G6" s="335"/>
      <c r="H6" s="333"/>
      <c r="I6" s="334"/>
      <c r="J6" s="334"/>
      <c r="K6" s="334"/>
      <c r="L6" s="335"/>
      <c r="M6" s="333"/>
      <c r="N6" s="334"/>
      <c r="O6" s="334"/>
      <c r="P6" s="334"/>
      <c r="Q6" s="335"/>
      <c r="R6" s="333"/>
      <c r="S6" s="334"/>
      <c r="T6" s="334"/>
      <c r="U6" s="334"/>
      <c r="V6" s="335"/>
      <c r="W6" s="333"/>
      <c r="X6" s="334"/>
      <c r="Y6" s="334"/>
      <c r="Z6" s="334"/>
      <c r="AA6" s="335"/>
      <c r="AB6" s="333"/>
      <c r="AC6" s="334"/>
      <c r="AD6" s="334"/>
      <c r="AE6" s="334"/>
      <c r="AF6" s="335"/>
      <c r="AG6" s="333"/>
      <c r="AH6" s="334"/>
      <c r="AI6" s="334"/>
      <c r="AJ6" s="334"/>
      <c r="AK6" s="335"/>
      <c r="AL6" s="337"/>
      <c r="AM6" s="385"/>
      <c r="AN6" s="386"/>
      <c r="AO6" s="387"/>
    </row>
    <row r="7" spans="1:41" ht="17.25" x14ac:dyDescent="0.3">
      <c r="A7" s="331"/>
      <c r="B7" s="332"/>
      <c r="C7" s="333"/>
      <c r="D7" s="334"/>
      <c r="E7" s="334"/>
      <c r="F7" s="334"/>
      <c r="G7" s="335"/>
      <c r="H7" s="333"/>
      <c r="I7" s="334"/>
      <c r="J7" s="334"/>
      <c r="K7" s="334"/>
      <c r="L7" s="335"/>
      <c r="M7" s="333"/>
      <c r="N7" s="334"/>
      <c r="O7" s="334"/>
      <c r="P7" s="334"/>
      <c r="Q7" s="335"/>
      <c r="R7" s="333"/>
      <c r="S7" s="334"/>
      <c r="T7" s="334"/>
      <c r="U7" s="334"/>
      <c r="V7" s="335"/>
      <c r="W7" s="333"/>
      <c r="X7" s="334"/>
      <c r="Y7" s="334"/>
      <c r="Z7" s="334"/>
      <c r="AA7" s="335"/>
      <c r="AB7" s="333"/>
      <c r="AC7" s="334"/>
      <c r="AD7" s="334"/>
      <c r="AE7" s="334"/>
      <c r="AF7" s="335"/>
      <c r="AG7" s="333"/>
      <c r="AH7" s="334"/>
      <c r="AI7" s="334"/>
      <c r="AJ7" s="334"/>
      <c r="AK7" s="335"/>
      <c r="AL7" s="337"/>
      <c r="AM7" s="385"/>
      <c r="AN7" s="386"/>
      <c r="AO7" s="387"/>
    </row>
    <row r="8" spans="1:41" s="7" customFormat="1" ht="17.25" x14ac:dyDescent="0.3">
      <c r="A8" s="331"/>
      <c r="B8" s="332"/>
      <c r="C8" s="333"/>
      <c r="D8" s="334"/>
      <c r="E8" s="334"/>
      <c r="F8" s="334"/>
      <c r="G8" s="335"/>
      <c r="H8" s="333"/>
      <c r="I8" s="334"/>
      <c r="J8" s="334"/>
      <c r="K8" s="334"/>
      <c r="L8" s="335"/>
      <c r="M8" s="333"/>
      <c r="N8" s="334"/>
      <c r="O8" s="334"/>
      <c r="P8" s="334"/>
      <c r="Q8" s="335"/>
      <c r="R8" s="333"/>
      <c r="S8" s="334"/>
      <c r="T8" s="334"/>
      <c r="U8" s="334"/>
      <c r="V8" s="335"/>
      <c r="W8" s="333"/>
      <c r="X8" s="334"/>
      <c r="Y8" s="334"/>
      <c r="Z8" s="334"/>
      <c r="AA8" s="335"/>
      <c r="AB8" s="333"/>
      <c r="AC8" s="334"/>
      <c r="AD8" s="334"/>
      <c r="AE8" s="334"/>
      <c r="AF8" s="335"/>
      <c r="AG8" s="333"/>
      <c r="AH8" s="334"/>
      <c r="AI8" s="334"/>
      <c r="AJ8" s="334"/>
      <c r="AK8" s="335"/>
      <c r="AL8" s="337"/>
      <c r="AM8" s="385"/>
      <c r="AN8" s="386"/>
      <c r="AO8" s="387"/>
    </row>
    <row r="9" spans="1:41" ht="17.25" x14ac:dyDescent="0.3">
      <c r="A9" s="331"/>
      <c r="B9" s="332"/>
      <c r="C9" s="333"/>
      <c r="D9" s="334"/>
      <c r="E9" s="334"/>
      <c r="F9" s="334"/>
      <c r="G9" s="335"/>
      <c r="H9" s="333"/>
      <c r="I9" s="334"/>
      <c r="J9" s="334"/>
      <c r="K9" s="334"/>
      <c r="L9" s="335"/>
      <c r="M9" s="333"/>
      <c r="N9" s="334"/>
      <c r="O9" s="334"/>
      <c r="P9" s="334"/>
      <c r="Q9" s="335"/>
      <c r="R9" s="333"/>
      <c r="S9" s="334"/>
      <c r="T9" s="334"/>
      <c r="U9" s="334"/>
      <c r="V9" s="335"/>
      <c r="W9" s="333"/>
      <c r="X9" s="334"/>
      <c r="Y9" s="334"/>
      <c r="Z9" s="334"/>
      <c r="AA9" s="335"/>
      <c r="AB9" s="333"/>
      <c r="AC9" s="334"/>
      <c r="AD9" s="334"/>
      <c r="AE9" s="334"/>
      <c r="AF9" s="335"/>
      <c r="AG9" s="333"/>
      <c r="AH9" s="334"/>
      <c r="AI9" s="334"/>
      <c r="AJ9" s="334"/>
      <c r="AK9" s="335"/>
      <c r="AL9" s="337"/>
      <c r="AM9" s="385"/>
      <c r="AN9" s="386"/>
      <c r="AO9" s="387"/>
    </row>
    <row r="10" spans="1:41" s="7" customFormat="1" ht="17.25" x14ac:dyDescent="0.3">
      <c r="A10" s="331"/>
      <c r="B10" s="332"/>
      <c r="C10" s="333"/>
      <c r="D10" s="334"/>
      <c r="E10" s="334"/>
      <c r="F10" s="334"/>
      <c r="G10" s="335"/>
      <c r="H10" s="333"/>
      <c r="I10" s="334"/>
      <c r="J10" s="334"/>
      <c r="K10" s="334"/>
      <c r="L10" s="335"/>
      <c r="M10" s="333"/>
      <c r="N10" s="334"/>
      <c r="O10" s="334"/>
      <c r="P10" s="334"/>
      <c r="Q10" s="335"/>
      <c r="R10" s="333"/>
      <c r="S10" s="334"/>
      <c r="T10" s="334"/>
      <c r="U10" s="334"/>
      <c r="V10" s="335"/>
      <c r="W10" s="333"/>
      <c r="X10" s="334"/>
      <c r="Y10" s="334"/>
      <c r="Z10" s="334"/>
      <c r="AA10" s="335"/>
      <c r="AB10" s="333"/>
      <c r="AC10" s="334"/>
      <c r="AD10" s="334"/>
      <c r="AE10" s="334"/>
      <c r="AF10" s="335"/>
      <c r="AG10" s="333"/>
      <c r="AH10" s="334"/>
      <c r="AI10" s="334"/>
      <c r="AJ10" s="334"/>
      <c r="AK10" s="335"/>
      <c r="AL10" s="337"/>
      <c r="AM10" s="385"/>
      <c r="AN10" s="386"/>
      <c r="AO10" s="387"/>
    </row>
    <row r="11" spans="1:41" ht="17.25" x14ac:dyDescent="0.3">
      <c r="A11" s="331"/>
      <c r="B11" s="332"/>
      <c r="C11" s="333"/>
      <c r="D11" s="334"/>
      <c r="E11" s="334"/>
      <c r="F11" s="334"/>
      <c r="G11" s="335"/>
      <c r="H11" s="333"/>
      <c r="I11" s="334"/>
      <c r="J11" s="334"/>
      <c r="K11" s="334"/>
      <c r="L11" s="335"/>
      <c r="M11" s="333"/>
      <c r="N11" s="334"/>
      <c r="O11" s="334"/>
      <c r="P11" s="334"/>
      <c r="Q11" s="335"/>
      <c r="R11" s="333"/>
      <c r="S11" s="334"/>
      <c r="T11" s="334"/>
      <c r="U11" s="334"/>
      <c r="V11" s="335"/>
      <c r="W11" s="333"/>
      <c r="X11" s="334"/>
      <c r="Y11" s="334"/>
      <c r="Z11" s="334"/>
      <c r="AA11" s="335"/>
      <c r="AB11" s="333"/>
      <c r="AC11" s="334"/>
      <c r="AD11" s="334"/>
      <c r="AE11" s="334"/>
      <c r="AF11" s="335"/>
      <c r="AG11" s="333"/>
      <c r="AH11" s="334"/>
      <c r="AI11" s="334"/>
      <c r="AJ11" s="334"/>
      <c r="AK11" s="335"/>
      <c r="AL11" s="337"/>
      <c r="AM11" s="385"/>
      <c r="AN11" s="386"/>
      <c r="AO11" s="387"/>
    </row>
    <row r="12" spans="1:41" s="7" customFormat="1" ht="17.25" x14ac:dyDescent="0.3">
      <c r="A12" s="331"/>
      <c r="B12" s="332"/>
      <c r="C12" s="333"/>
      <c r="D12" s="334"/>
      <c r="E12" s="334"/>
      <c r="F12" s="334"/>
      <c r="G12" s="335"/>
      <c r="H12" s="333"/>
      <c r="I12" s="334"/>
      <c r="J12" s="334"/>
      <c r="K12" s="334"/>
      <c r="L12" s="335"/>
      <c r="M12" s="333"/>
      <c r="N12" s="334"/>
      <c r="O12" s="334"/>
      <c r="P12" s="334"/>
      <c r="Q12" s="335"/>
      <c r="R12" s="333"/>
      <c r="S12" s="334"/>
      <c r="T12" s="334"/>
      <c r="U12" s="334"/>
      <c r="V12" s="335"/>
      <c r="W12" s="333"/>
      <c r="X12" s="334"/>
      <c r="Y12" s="334"/>
      <c r="Z12" s="334"/>
      <c r="AA12" s="335"/>
      <c r="AB12" s="333"/>
      <c r="AC12" s="334"/>
      <c r="AD12" s="334"/>
      <c r="AE12" s="334"/>
      <c r="AF12" s="335"/>
      <c r="AG12" s="333"/>
      <c r="AH12" s="334"/>
      <c r="AI12" s="334"/>
      <c r="AJ12" s="334"/>
      <c r="AK12" s="335"/>
      <c r="AL12" s="337"/>
      <c r="AM12" s="385"/>
      <c r="AN12" s="386"/>
      <c r="AO12" s="387"/>
    </row>
    <row r="13" spans="1:41" ht="17.25" x14ac:dyDescent="0.3">
      <c r="A13" s="331"/>
      <c r="B13" s="332"/>
      <c r="C13" s="333"/>
      <c r="D13" s="334"/>
      <c r="E13" s="334"/>
      <c r="F13" s="334"/>
      <c r="G13" s="335"/>
      <c r="H13" s="333"/>
      <c r="I13" s="334"/>
      <c r="J13" s="334"/>
      <c r="K13" s="334"/>
      <c r="L13" s="335"/>
      <c r="M13" s="333"/>
      <c r="N13" s="334"/>
      <c r="O13" s="334"/>
      <c r="P13" s="334"/>
      <c r="Q13" s="335"/>
      <c r="R13" s="333"/>
      <c r="S13" s="334"/>
      <c r="T13" s="334"/>
      <c r="U13" s="334"/>
      <c r="V13" s="335"/>
      <c r="W13" s="333"/>
      <c r="X13" s="334"/>
      <c r="Y13" s="334"/>
      <c r="Z13" s="334"/>
      <c r="AA13" s="335"/>
      <c r="AB13" s="333"/>
      <c r="AC13" s="334"/>
      <c r="AD13" s="334"/>
      <c r="AE13" s="334"/>
      <c r="AF13" s="335"/>
      <c r="AG13" s="333"/>
      <c r="AH13" s="334"/>
      <c r="AI13" s="334"/>
      <c r="AJ13" s="334"/>
      <c r="AK13" s="335"/>
      <c r="AL13" s="337"/>
      <c r="AM13" s="385"/>
      <c r="AN13" s="386"/>
      <c r="AO13" s="387"/>
    </row>
    <row r="14" spans="1:41" s="7" customFormat="1" ht="17.25" x14ac:dyDescent="0.3">
      <c r="A14" s="331"/>
      <c r="B14" s="332"/>
      <c r="C14" s="333"/>
      <c r="D14" s="334"/>
      <c r="E14" s="334"/>
      <c r="F14" s="334"/>
      <c r="G14" s="335"/>
      <c r="H14" s="333"/>
      <c r="I14" s="334"/>
      <c r="J14" s="334"/>
      <c r="K14" s="334"/>
      <c r="L14" s="335"/>
      <c r="M14" s="333"/>
      <c r="N14" s="334"/>
      <c r="O14" s="334"/>
      <c r="P14" s="334"/>
      <c r="Q14" s="335"/>
      <c r="R14" s="333"/>
      <c r="S14" s="334"/>
      <c r="T14" s="334"/>
      <c r="U14" s="334"/>
      <c r="V14" s="335"/>
      <c r="W14" s="333"/>
      <c r="X14" s="334"/>
      <c r="Y14" s="334"/>
      <c r="Z14" s="334"/>
      <c r="AA14" s="335"/>
      <c r="AB14" s="333"/>
      <c r="AC14" s="334"/>
      <c r="AD14" s="334"/>
      <c r="AE14" s="334"/>
      <c r="AF14" s="335"/>
      <c r="AG14" s="333"/>
      <c r="AH14" s="334"/>
      <c r="AI14" s="334"/>
      <c r="AJ14" s="334"/>
      <c r="AK14" s="335"/>
      <c r="AL14" s="337"/>
      <c r="AM14" s="385"/>
      <c r="AN14" s="386"/>
      <c r="AO14" s="387"/>
    </row>
    <row r="15" spans="1:41" ht="17.25" x14ac:dyDescent="0.3">
      <c r="A15" s="331"/>
      <c r="B15" s="332"/>
      <c r="C15" s="333"/>
      <c r="D15" s="334"/>
      <c r="E15" s="334"/>
      <c r="F15" s="334"/>
      <c r="G15" s="335"/>
      <c r="H15" s="333"/>
      <c r="I15" s="334"/>
      <c r="J15" s="334"/>
      <c r="K15" s="334"/>
      <c r="L15" s="335"/>
      <c r="M15" s="333"/>
      <c r="N15" s="334"/>
      <c r="O15" s="334"/>
      <c r="P15" s="334"/>
      <c r="Q15" s="335"/>
      <c r="R15" s="333"/>
      <c r="S15" s="334"/>
      <c r="T15" s="334"/>
      <c r="U15" s="334"/>
      <c r="V15" s="335"/>
      <c r="W15" s="333"/>
      <c r="X15" s="334"/>
      <c r="Y15" s="334"/>
      <c r="Z15" s="334"/>
      <c r="AA15" s="335"/>
      <c r="AB15" s="333"/>
      <c r="AC15" s="334"/>
      <c r="AD15" s="334"/>
      <c r="AE15" s="334"/>
      <c r="AF15" s="335"/>
      <c r="AG15" s="333"/>
      <c r="AH15" s="334"/>
      <c r="AI15" s="334"/>
      <c r="AJ15" s="334"/>
      <c r="AK15" s="335"/>
      <c r="AL15" s="337"/>
      <c r="AM15" s="385"/>
      <c r="AN15" s="386"/>
      <c r="AO15" s="387"/>
    </row>
    <row r="16" spans="1:41" s="7" customFormat="1" ht="17.25" x14ac:dyDescent="0.3">
      <c r="A16" s="331"/>
      <c r="B16" s="332"/>
      <c r="C16" s="333"/>
      <c r="D16" s="334"/>
      <c r="E16" s="334"/>
      <c r="F16" s="334"/>
      <c r="G16" s="335"/>
      <c r="H16" s="333"/>
      <c r="I16" s="334"/>
      <c r="J16" s="334"/>
      <c r="K16" s="334"/>
      <c r="L16" s="335"/>
      <c r="M16" s="333"/>
      <c r="N16" s="334"/>
      <c r="O16" s="334"/>
      <c r="P16" s="334"/>
      <c r="Q16" s="335"/>
      <c r="R16" s="333"/>
      <c r="S16" s="334"/>
      <c r="T16" s="334"/>
      <c r="U16" s="334"/>
      <c r="V16" s="335"/>
      <c r="W16" s="333"/>
      <c r="X16" s="334"/>
      <c r="Y16" s="334"/>
      <c r="Z16" s="334"/>
      <c r="AA16" s="335"/>
      <c r="AB16" s="333"/>
      <c r="AC16" s="334"/>
      <c r="AD16" s="334"/>
      <c r="AE16" s="334"/>
      <c r="AF16" s="335"/>
      <c r="AG16" s="333"/>
      <c r="AH16" s="334"/>
      <c r="AI16" s="334"/>
      <c r="AJ16" s="334"/>
      <c r="AK16" s="335"/>
      <c r="AL16" s="337"/>
      <c r="AM16" s="385"/>
      <c r="AN16" s="386"/>
      <c r="AO16" s="387"/>
    </row>
    <row r="17" spans="1:41" ht="17.25" x14ac:dyDescent="0.3">
      <c r="A17" s="331"/>
      <c r="B17" s="332"/>
      <c r="C17" s="333"/>
      <c r="D17" s="334"/>
      <c r="E17" s="334"/>
      <c r="F17" s="334"/>
      <c r="G17" s="335"/>
      <c r="H17" s="333"/>
      <c r="I17" s="334"/>
      <c r="J17" s="334"/>
      <c r="K17" s="334"/>
      <c r="L17" s="335"/>
      <c r="M17" s="333"/>
      <c r="N17" s="334"/>
      <c r="O17" s="334"/>
      <c r="P17" s="334"/>
      <c r="Q17" s="335"/>
      <c r="R17" s="333"/>
      <c r="S17" s="334"/>
      <c r="T17" s="334"/>
      <c r="U17" s="334"/>
      <c r="V17" s="335"/>
      <c r="W17" s="333"/>
      <c r="X17" s="334"/>
      <c r="Y17" s="334"/>
      <c r="Z17" s="334"/>
      <c r="AA17" s="335"/>
      <c r="AB17" s="333"/>
      <c r="AC17" s="334"/>
      <c r="AD17" s="334"/>
      <c r="AE17" s="334"/>
      <c r="AF17" s="335"/>
      <c r="AG17" s="333"/>
      <c r="AH17" s="334"/>
      <c r="AI17" s="334"/>
      <c r="AJ17" s="334"/>
      <c r="AK17" s="335"/>
      <c r="AL17" s="337"/>
      <c r="AM17" s="385"/>
      <c r="AN17" s="386"/>
      <c r="AO17" s="387"/>
    </row>
    <row r="18" spans="1:41" s="7" customFormat="1" ht="17.25" x14ac:dyDescent="0.3">
      <c r="A18" s="331"/>
      <c r="B18" s="332"/>
      <c r="C18" s="333"/>
      <c r="D18" s="334"/>
      <c r="E18" s="334"/>
      <c r="F18" s="334"/>
      <c r="G18" s="335"/>
      <c r="H18" s="333"/>
      <c r="I18" s="334"/>
      <c r="J18" s="334"/>
      <c r="K18" s="334"/>
      <c r="L18" s="335"/>
      <c r="M18" s="333"/>
      <c r="N18" s="334"/>
      <c r="O18" s="334"/>
      <c r="P18" s="334"/>
      <c r="Q18" s="335"/>
      <c r="R18" s="333"/>
      <c r="S18" s="334"/>
      <c r="T18" s="334"/>
      <c r="U18" s="334"/>
      <c r="V18" s="335"/>
      <c r="W18" s="333"/>
      <c r="X18" s="334"/>
      <c r="Y18" s="334"/>
      <c r="Z18" s="334"/>
      <c r="AA18" s="335"/>
      <c r="AB18" s="333"/>
      <c r="AC18" s="334"/>
      <c r="AD18" s="334"/>
      <c r="AE18" s="334"/>
      <c r="AF18" s="335"/>
      <c r="AG18" s="333"/>
      <c r="AH18" s="334"/>
      <c r="AI18" s="334"/>
      <c r="AJ18" s="334"/>
      <c r="AK18" s="335"/>
      <c r="AL18" s="337"/>
      <c r="AM18" s="385"/>
      <c r="AN18" s="386"/>
      <c r="AO18" s="387"/>
    </row>
    <row r="19" spans="1:41" ht="17.25" x14ac:dyDescent="0.3">
      <c r="A19" s="331"/>
      <c r="B19" s="332"/>
      <c r="C19" s="333"/>
      <c r="D19" s="334"/>
      <c r="E19" s="334"/>
      <c r="F19" s="334"/>
      <c r="G19" s="335"/>
      <c r="H19" s="333"/>
      <c r="I19" s="334"/>
      <c r="J19" s="334"/>
      <c r="K19" s="334"/>
      <c r="L19" s="335"/>
      <c r="M19" s="333"/>
      <c r="N19" s="334"/>
      <c r="O19" s="334"/>
      <c r="P19" s="334"/>
      <c r="Q19" s="335"/>
      <c r="R19" s="333"/>
      <c r="S19" s="334"/>
      <c r="T19" s="334"/>
      <c r="U19" s="334"/>
      <c r="V19" s="335"/>
      <c r="W19" s="333"/>
      <c r="X19" s="334"/>
      <c r="Y19" s="334"/>
      <c r="Z19" s="334"/>
      <c r="AA19" s="335"/>
      <c r="AB19" s="333"/>
      <c r="AC19" s="334"/>
      <c r="AD19" s="334"/>
      <c r="AE19" s="334"/>
      <c r="AF19" s="335"/>
      <c r="AG19" s="333"/>
      <c r="AH19" s="334"/>
      <c r="AI19" s="334"/>
      <c r="AJ19" s="334"/>
      <c r="AK19" s="335"/>
      <c r="AL19" s="337"/>
      <c r="AM19" s="388"/>
      <c r="AN19" s="389"/>
      <c r="AO19" s="390"/>
    </row>
    <row r="20" spans="1:41" s="7" customFormat="1" ht="17.25" x14ac:dyDescent="0.3">
      <c r="A20" s="331"/>
      <c r="B20" s="332"/>
      <c r="C20" s="333"/>
      <c r="D20" s="334"/>
      <c r="E20" s="334"/>
      <c r="F20" s="334"/>
      <c r="G20" s="335"/>
      <c r="H20" s="333"/>
      <c r="I20" s="334"/>
      <c r="J20" s="334"/>
      <c r="K20" s="334"/>
      <c r="L20" s="335"/>
      <c r="M20" s="333"/>
      <c r="N20" s="334"/>
      <c r="O20" s="334"/>
      <c r="P20" s="334"/>
      <c r="Q20" s="335"/>
      <c r="R20" s="333"/>
      <c r="S20" s="334"/>
      <c r="T20" s="334"/>
      <c r="U20" s="334"/>
      <c r="V20" s="335"/>
      <c r="W20" s="333"/>
      <c r="X20" s="334"/>
      <c r="Y20" s="334"/>
      <c r="Z20" s="334"/>
      <c r="AA20" s="335"/>
      <c r="AB20" s="333"/>
      <c r="AC20" s="334"/>
      <c r="AD20" s="334"/>
      <c r="AE20" s="334"/>
      <c r="AF20" s="335"/>
      <c r="AG20" s="333"/>
      <c r="AH20" s="334"/>
      <c r="AI20" s="334"/>
      <c r="AJ20" s="334"/>
      <c r="AK20" s="335"/>
      <c r="AL20" s="337"/>
      <c r="AM20" s="394"/>
      <c r="AN20" s="395"/>
      <c r="AO20" s="396"/>
    </row>
    <row r="21" spans="1:41" ht="12.75" customHeight="1" x14ac:dyDescent="0.3">
      <c r="A21" s="331"/>
      <c r="B21" s="332"/>
      <c r="C21" s="333"/>
      <c r="D21" s="334"/>
      <c r="E21" s="334"/>
      <c r="F21" s="334"/>
      <c r="G21" s="335"/>
      <c r="H21" s="333"/>
      <c r="I21" s="334"/>
      <c r="J21" s="334"/>
      <c r="K21" s="334"/>
      <c r="L21" s="335"/>
      <c r="M21" s="333"/>
      <c r="N21" s="334"/>
      <c r="O21" s="334"/>
      <c r="P21" s="334"/>
      <c r="Q21" s="335"/>
      <c r="R21" s="333"/>
      <c r="S21" s="334"/>
      <c r="T21" s="334"/>
      <c r="U21" s="334"/>
      <c r="V21" s="335"/>
      <c r="W21" s="333"/>
      <c r="X21" s="334"/>
      <c r="Y21" s="334"/>
      <c r="Z21" s="334"/>
      <c r="AA21" s="335"/>
      <c r="AB21" s="333"/>
      <c r="AC21" s="334"/>
      <c r="AD21" s="334"/>
      <c r="AE21" s="334"/>
      <c r="AF21" s="335"/>
      <c r="AG21" s="333"/>
      <c r="AH21" s="334"/>
      <c r="AI21" s="334"/>
      <c r="AJ21" s="334"/>
      <c r="AK21" s="335"/>
      <c r="AL21" s="337"/>
      <c r="AM21" s="398" t="s">
        <v>23</v>
      </c>
      <c r="AN21" s="399"/>
      <c r="AO21" s="400"/>
    </row>
    <row r="22" spans="1:41" s="7" customFormat="1" ht="17.25" x14ac:dyDescent="0.3">
      <c r="A22" s="338"/>
      <c r="B22" s="332"/>
      <c r="C22" s="333"/>
      <c r="D22" s="334"/>
      <c r="E22" s="334"/>
      <c r="F22" s="334"/>
      <c r="G22" s="335"/>
      <c r="H22" s="333"/>
      <c r="I22" s="334"/>
      <c r="J22" s="334"/>
      <c r="K22" s="334"/>
      <c r="L22" s="335"/>
      <c r="M22" s="333"/>
      <c r="N22" s="334"/>
      <c r="O22" s="334"/>
      <c r="P22" s="334"/>
      <c r="Q22" s="335"/>
      <c r="R22" s="333"/>
      <c r="S22" s="334"/>
      <c r="T22" s="334"/>
      <c r="U22" s="334"/>
      <c r="V22" s="335"/>
      <c r="W22" s="333"/>
      <c r="X22" s="334"/>
      <c r="Y22" s="334"/>
      <c r="Z22" s="334"/>
      <c r="AA22" s="335"/>
      <c r="AB22" s="333"/>
      <c r="AC22" s="334"/>
      <c r="AD22" s="334"/>
      <c r="AE22" s="334"/>
      <c r="AF22" s="335"/>
      <c r="AG22" s="333"/>
      <c r="AH22" s="334"/>
      <c r="AI22" s="334"/>
      <c r="AJ22" s="334"/>
      <c r="AK22" s="335"/>
      <c r="AL22" s="337"/>
      <c r="AM22" s="401"/>
      <c r="AN22" s="402"/>
      <c r="AO22" s="403"/>
    </row>
    <row r="23" spans="1:41" ht="17.25" x14ac:dyDescent="0.3">
      <c r="A23" s="331"/>
      <c r="B23" s="332"/>
      <c r="C23" s="333"/>
      <c r="D23" s="334"/>
      <c r="E23" s="334"/>
      <c r="F23" s="334"/>
      <c r="G23" s="335"/>
      <c r="H23" s="333"/>
      <c r="I23" s="334"/>
      <c r="J23" s="334"/>
      <c r="K23" s="334"/>
      <c r="L23" s="335"/>
      <c r="M23" s="333"/>
      <c r="N23" s="334"/>
      <c r="O23" s="334"/>
      <c r="P23" s="334"/>
      <c r="Q23" s="335"/>
      <c r="R23" s="333"/>
      <c r="S23" s="334"/>
      <c r="T23" s="334"/>
      <c r="U23" s="334"/>
      <c r="V23" s="335"/>
      <c r="W23" s="333"/>
      <c r="X23" s="334"/>
      <c r="Y23" s="334"/>
      <c r="Z23" s="334"/>
      <c r="AA23" s="335"/>
      <c r="AB23" s="333"/>
      <c r="AC23" s="334"/>
      <c r="AD23" s="334"/>
      <c r="AE23" s="334"/>
      <c r="AF23" s="335"/>
      <c r="AG23" s="333"/>
      <c r="AH23" s="334"/>
      <c r="AI23" s="334"/>
      <c r="AJ23" s="334"/>
      <c r="AK23" s="335"/>
      <c r="AL23" s="337"/>
      <c r="AM23" s="385">
        <v>44284</v>
      </c>
      <c r="AN23" s="386"/>
      <c r="AO23" s="387"/>
    </row>
    <row r="24" spans="1:41" s="11" customFormat="1" ht="17.25" x14ac:dyDescent="0.3">
      <c r="A24" s="331"/>
      <c r="B24" s="332"/>
      <c r="C24" s="333"/>
      <c r="D24" s="334"/>
      <c r="E24" s="334"/>
      <c r="F24" s="334"/>
      <c r="G24" s="335"/>
      <c r="H24" s="333"/>
      <c r="I24" s="334"/>
      <c r="J24" s="334"/>
      <c r="K24" s="334"/>
      <c r="L24" s="335"/>
      <c r="M24" s="333"/>
      <c r="N24" s="334"/>
      <c r="O24" s="334"/>
      <c r="P24" s="334"/>
      <c r="Q24" s="335"/>
      <c r="R24" s="333"/>
      <c r="S24" s="334"/>
      <c r="T24" s="334"/>
      <c r="U24" s="334"/>
      <c r="V24" s="335"/>
      <c r="W24" s="333"/>
      <c r="X24" s="334"/>
      <c r="Y24" s="334"/>
      <c r="Z24" s="334"/>
      <c r="AA24" s="335"/>
      <c r="AB24" s="333"/>
      <c r="AC24" s="334"/>
      <c r="AD24" s="334"/>
      <c r="AE24" s="334"/>
      <c r="AF24" s="335"/>
      <c r="AG24" s="333"/>
      <c r="AH24" s="334"/>
      <c r="AI24" s="334"/>
      <c r="AJ24" s="334"/>
      <c r="AK24" s="335"/>
      <c r="AL24" s="337"/>
      <c r="AM24" s="385"/>
      <c r="AN24" s="386"/>
      <c r="AO24" s="387"/>
    </row>
    <row r="25" spans="1:41" ht="17.25" x14ac:dyDescent="0.3">
      <c r="A25" s="331"/>
      <c r="B25" s="332"/>
      <c r="C25" s="333"/>
      <c r="D25" s="334"/>
      <c r="E25" s="334"/>
      <c r="F25" s="334"/>
      <c r="G25" s="335"/>
      <c r="H25" s="333"/>
      <c r="I25" s="334"/>
      <c r="J25" s="334"/>
      <c r="K25" s="334"/>
      <c r="L25" s="335"/>
      <c r="M25" s="333"/>
      <c r="N25" s="334"/>
      <c r="O25" s="334"/>
      <c r="P25" s="334"/>
      <c r="Q25" s="335"/>
      <c r="R25" s="333"/>
      <c r="S25" s="334"/>
      <c r="T25" s="334"/>
      <c r="U25" s="334"/>
      <c r="V25" s="335"/>
      <c r="W25" s="333"/>
      <c r="X25" s="334"/>
      <c r="Y25" s="334"/>
      <c r="Z25" s="334"/>
      <c r="AA25" s="335"/>
      <c r="AB25" s="333"/>
      <c r="AC25" s="334"/>
      <c r="AD25" s="334"/>
      <c r="AE25" s="334"/>
      <c r="AF25" s="335"/>
      <c r="AG25" s="333"/>
      <c r="AH25" s="334"/>
      <c r="AI25" s="334"/>
      <c r="AJ25" s="334"/>
      <c r="AK25" s="335"/>
      <c r="AL25" s="337"/>
      <c r="AM25" s="385"/>
      <c r="AN25" s="386"/>
      <c r="AO25" s="387"/>
    </row>
    <row r="26" spans="1:41" s="7" customFormat="1" ht="17.25" x14ac:dyDescent="0.3">
      <c r="A26" s="331"/>
      <c r="B26" s="332"/>
      <c r="C26" s="333"/>
      <c r="D26" s="334"/>
      <c r="E26" s="334"/>
      <c r="F26" s="334"/>
      <c r="G26" s="335"/>
      <c r="H26" s="333"/>
      <c r="I26" s="334"/>
      <c r="J26" s="334"/>
      <c r="K26" s="334"/>
      <c r="L26" s="335"/>
      <c r="M26" s="333"/>
      <c r="N26" s="334"/>
      <c r="O26" s="334"/>
      <c r="P26" s="334"/>
      <c r="Q26" s="335"/>
      <c r="R26" s="333"/>
      <c r="S26" s="334"/>
      <c r="T26" s="334"/>
      <c r="U26" s="334"/>
      <c r="V26" s="335"/>
      <c r="W26" s="333"/>
      <c r="X26" s="334"/>
      <c r="Y26" s="334"/>
      <c r="Z26" s="334"/>
      <c r="AA26" s="335"/>
      <c r="AB26" s="333"/>
      <c r="AC26" s="334"/>
      <c r="AD26" s="334"/>
      <c r="AE26" s="334"/>
      <c r="AF26" s="335"/>
      <c r="AG26" s="333"/>
      <c r="AH26" s="334"/>
      <c r="AI26" s="334"/>
      <c r="AJ26" s="334"/>
      <c r="AK26" s="335"/>
      <c r="AL26" s="337"/>
      <c r="AM26" s="385"/>
      <c r="AN26" s="386"/>
      <c r="AO26" s="387"/>
    </row>
    <row r="27" spans="1:41" ht="17.25" x14ac:dyDescent="0.3">
      <c r="A27" s="331"/>
      <c r="B27" s="332"/>
      <c r="C27" s="339"/>
      <c r="D27" s="340"/>
      <c r="E27" s="340"/>
      <c r="F27" s="340"/>
      <c r="G27" s="341"/>
      <c r="H27" s="339"/>
      <c r="I27" s="340"/>
      <c r="J27" s="340"/>
      <c r="K27" s="340"/>
      <c r="L27" s="341"/>
      <c r="M27" s="339"/>
      <c r="N27" s="340"/>
      <c r="O27" s="340"/>
      <c r="P27" s="340"/>
      <c r="Q27" s="341"/>
      <c r="R27" s="339"/>
      <c r="S27" s="340"/>
      <c r="T27" s="340"/>
      <c r="U27" s="340"/>
      <c r="V27" s="341"/>
      <c r="W27" s="339"/>
      <c r="X27" s="340"/>
      <c r="Y27" s="340"/>
      <c r="Z27" s="340"/>
      <c r="AA27" s="341"/>
      <c r="AB27" s="339"/>
      <c r="AC27" s="340"/>
      <c r="AD27" s="340"/>
      <c r="AE27" s="340"/>
      <c r="AF27" s="341"/>
      <c r="AG27" s="339"/>
      <c r="AH27" s="340"/>
      <c r="AI27" s="340"/>
      <c r="AJ27" s="340"/>
      <c r="AK27" s="341"/>
      <c r="AL27" s="337"/>
      <c r="AM27" s="385"/>
      <c r="AN27" s="386"/>
      <c r="AO27" s="387"/>
    </row>
    <row r="28" spans="1:41" ht="17.25" x14ac:dyDescent="0.3">
      <c r="A28" s="331"/>
      <c r="B28" s="332"/>
      <c r="C28" s="339"/>
      <c r="D28" s="340"/>
      <c r="E28" s="340"/>
      <c r="F28" s="340"/>
      <c r="G28" s="341"/>
      <c r="H28" s="339"/>
      <c r="I28" s="340"/>
      <c r="J28" s="340"/>
      <c r="K28" s="340"/>
      <c r="L28" s="341"/>
      <c r="M28" s="339"/>
      <c r="N28" s="340"/>
      <c r="O28" s="340"/>
      <c r="P28" s="340"/>
      <c r="Q28" s="341"/>
      <c r="R28" s="339"/>
      <c r="S28" s="340"/>
      <c r="T28" s="340"/>
      <c r="U28" s="340"/>
      <c r="V28" s="341"/>
      <c r="W28" s="339"/>
      <c r="X28" s="340"/>
      <c r="Y28" s="340"/>
      <c r="Z28" s="340"/>
      <c r="AA28" s="341"/>
      <c r="AB28" s="339"/>
      <c r="AC28" s="340"/>
      <c r="AD28" s="340"/>
      <c r="AE28" s="340"/>
      <c r="AF28" s="341"/>
      <c r="AG28" s="339"/>
      <c r="AH28" s="340"/>
      <c r="AI28" s="340"/>
      <c r="AJ28" s="340"/>
      <c r="AK28" s="341"/>
      <c r="AL28" s="337"/>
      <c r="AM28" s="385"/>
      <c r="AN28" s="386"/>
      <c r="AO28" s="387"/>
    </row>
    <row r="29" spans="1:41" ht="17.25" x14ac:dyDescent="0.3">
      <c r="A29" s="331"/>
      <c r="B29" s="332"/>
      <c r="C29" s="339"/>
      <c r="D29" s="340"/>
      <c r="E29" s="340"/>
      <c r="F29" s="340"/>
      <c r="G29" s="341"/>
      <c r="H29" s="339"/>
      <c r="I29" s="340"/>
      <c r="J29" s="340"/>
      <c r="K29" s="340"/>
      <c r="L29" s="341"/>
      <c r="M29" s="339"/>
      <c r="N29" s="340"/>
      <c r="O29" s="340"/>
      <c r="P29" s="340"/>
      <c r="Q29" s="341"/>
      <c r="R29" s="339"/>
      <c r="S29" s="340"/>
      <c r="T29" s="340"/>
      <c r="U29" s="340"/>
      <c r="V29" s="341"/>
      <c r="W29" s="339"/>
      <c r="X29" s="340"/>
      <c r="Y29" s="340"/>
      <c r="Z29" s="340"/>
      <c r="AA29" s="341"/>
      <c r="AB29" s="339"/>
      <c r="AC29" s="340"/>
      <c r="AD29" s="340"/>
      <c r="AE29" s="340"/>
      <c r="AF29" s="341"/>
      <c r="AG29" s="339"/>
      <c r="AH29" s="340"/>
      <c r="AI29" s="340"/>
      <c r="AJ29" s="340"/>
      <c r="AK29" s="341"/>
      <c r="AL29" s="337"/>
      <c r="AM29" s="385"/>
      <c r="AN29" s="386"/>
      <c r="AO29" s="387"/>
    </row>
    <row r="30" spans="1:41" ht="17.25" x14ac:dyDescent="0.3">
      <c r="A30" s="331"/>
      <c r="B30" s="332"/>
      <c r="C30" s="339"/>
      <c r="D30" s="340"/>
      <c r="E30" s="340"/>
      <c r="F30" s="340"/>
      <c r="G30" s="341"/>
      <c r="H30" s="339"/>
      <c r="I30" s="340"/>
      <c r="J30" s="340"/>
      <c r="K30" s="340"/>
      <c r="L30" s="341"/>
      <c r="M30" s="339"/>
      <c r="N30" s="340"/>
      <c r="O30" s="340"/>
      <c r="P30" s="340"/>
      <c r="Q30" s="341"/>
      <c r="R30" s="339"/>
      <c r="S30" s="340"/>
      <c r="T30" s="340"/>
      <c r="U30" s="340"/>
      <c r="V30" s="341"/>
      <c r="W30" s="339"/>
      <c r="X30" s="340"/>
      <c r="Y30" s="340"/>
      <c r="Z30" s="340"/>
      <c r="AA30" s="341"/>
      <c r="AB30" s="339"/>
      <c r="AC30" s="340"/>
      <c r="AD30" s="340"/>
      <c r="AE30" s="340"/>
      <c r="AF30" s="341"/>
      <c r="AG30" s="339"/>
      <c r="AH30" s="340"/>
      <c r="AI30" s="340"/>
      <c r="AJ30" s="340"/>
      <c r="AK30" s="341"/>
      <c r="AL30" s="337"/>
      <c r="AM30" s="385"/>
      <c r="AN30" s="386"/>
      <c r="AO30" s="387"/>
    </row>
    <row r="31" spans="1:41" ht="17.25" x14ac:dyDescent="0.3">
      <c r="A31" s="331"/>
      <c r="B31" s="332"/>
      <c r="C31" s="339"/>
      <c r="D31" s="340"/>
      <c r="E31" s="340"/>
      <c r="F31" s="340"/>
      <c r="G31" s="341"/>
      <c r="H31" s="339"/>
      <c r="I31" s="340"/>
      <c r="J31" s="340"/>
      <c r="K31" s="340"/>
      <c r="L31" s="341"/>
      <c r="M31" s="339"/>
      <c r="N31" s="340"/>
      <c r="O31" s="340"/>
      <c r="P31" s="340"/>
      <c r="Q31" s="341"/>
      <c r="R31" s="339"/>
      <c r="S31" s="340"/>
      <c r="T31" s="340"/>
      <c r="U31" s="340"/>
      <c r="V31" s="341"/>
      <c r="W31" s="339"/>
      <c r="X31" s="340"/>
      <c r="Y31" s="340"/>
      <c r="Z31" s="340"/>
      <c r="AA31" s="341"/>
      <c r="AB31" s="339"/>
      <c r="AC31" s="340"/>
      <c r="AD31" s="340"/>
      <c r="AE31" s="340"/>
      <c r="AF31" s="341"/>
      <c r="AG31" s="339"/>
      <c r="AH31" s="340"/>
      <c r="AI31" s="340"/>
      <c r="AJ31" s="340"/>
      <c r="AK31" s="341"/>
      <c r="AL31" s="337"/>
      <c r="AM31" s="385"/>
      <c r="AN31" s="386"/>
      <c r="AO31" s="387"/>
    </row>
    <row r="32" spans="1:41" ht="17.25" x14ac:dyDescent="0.3">
      <c r="A32" s="331"/>
      <c r="B32" s="332"/>
      <c r="C32" s="339"/>
      <c r="D32" s="340"/>
      <c r="E32" s="340"/>
      <c r="F32" s="340"/>
      <c r="G32" s="341"/>
      <c r="H32" s="339"/>
      <c r="I32" s="340"/>
      <c r="J32" s="340"/>
      <c r="K32" s="340"/>
      <c r="L32" s="341"/>
      <c r="M32" s="339"/>
      <c r="N32" s="340"/>
      <c r="O32" s="340"/>
      <c r="P32" s="340"/>
      <c r="Q32" s="341"/>
      <c r="R32" s="339"/>
      <c r="S32" s="340"/>
      <c r="T32" s="340"/>
      <c r="U32" s="340"/>
      <c r="V32" s="341"/>
      <c r="W32" s="339"/>
      <c r="X32" s="340"/>
      <c r="Y32" s="340"/>
      <c r="Z32" s="340"/>
      <c r="AA32" s="341"/>
      <c r="AB32" s="339"/>
      <c r="AC32" s="340"/>
      <c r="AD32" s="340"/>
      <c r="AE32" s="340"/>
      <c r="AF32" s="341"/>
      <c r="AG32" s="339"/>
      <c r="AH32" s="340"/>
      <c r="AI32" s="340"/>
      <c r="AJ32" s="340"/>
      <c r="AK32" s="341"/>
      <c r="AL32" s="337"/>
      <c r="AM32" s="385"/>
      <c r="AN32" s="386"/>
      <c r="AO32" s="387"/>
    </row>
    <row r="33" spans="1:41" ht="17.25" x14ac:dyDescent="0.3">
      <c r="A33" s="331"/>
      <c r="B33" s="332"/>
      <c r="C33" s="339"/>
      <c r="D33" s="340"/>
      <c r="E33" s="340"/>
      <c r="F33" s="340"/>
      <c r="G33" s="341"/>
      <c r="H33" s="339"/>
      <c r="I33" s="340"/>
      <c r="J33" s="340"/>
      <c r="K33" s="340"/>
      <c r="L33" s="341"/>
      <c r="M33" s="339"/>
      <c r="N33" s="340"/>
      <c r="O33" s="340"/>
      <c r="P33" s="340"/>
      <c r="Q33" s="341"/>
      <c r="R33" s="339"/>
      <c r="S33" s="340"/>
      <c r="T33" s="340"/>
      <c r="U33" s="340"/>
      <c r="V33" s="341"/>
      <c r="W33" s="339"/>
      <c r="X33" s="340"/>
      <c r="Y33" s="340"/>
      <c r="Z33" s="340"/>
      <c r="AA33" s="341"/>
      <c r="AB33" s="339"/>
      <c r="AC33" s="340"/>
      <c r="AD33" s="340"/>
      <c r="AE33" s="340"/>
      <c r="AF33" s="341"/>
      <c r="AG33" s="339"/>
      <c r="AH33" s="340"/>
      <c r="AI33" s="340"/>
      <c r="AJ33" s="340"/>
      <c r="AK33" s="341"/>
      <c r="AL33" s="337"/>
      <c r="AM33" s="385"/>
      <c r="AN33" s="386"/>
      <c r="AO33" s="387"/>
    </row>
    <row r="34" spans="1:41" ht="17.25" x14ac:dyDescent="0.3">
      <c r="A34" s="331"/>
      <c r="B34" s="332"/>
      <c r="C34" s="342"/>
      <c r="D34" s="343"/>
      <c r="E34" s="343"/>
      <c r="F34" s="343"/>
      <c r="G34" s="344"/>
      <c r="H34" s="342"/>
      <c r="I34" s="343"/>
      <c r="J34" s="343"/>
      <c r="K34" s="343"/>
      <c r="L34" s="344"/>
      <c r="M34" s="342"/>
      <c r="N34" s="343"/>
      <c r="O34" s="343"/>
      <c r="P34" s="343"/>
      <c r="Q34" s="344"/>
      <c r="R34" s="342"/>
      <c r="S34" s="343"/>
      <c r="T34" s="343"/>
      <c r="U34" s="343"/>
      <c r="V34" s="344"/>
      <c r="W34" s="342"/>
      <c r="X34" s="343"/>
      <c r="Y34" s="343"/>
      <c r="Z34" s="343"/>
      <c r="AA34" s="344"/>
      <c r="AB34" s="342"/>
      <c r="AC34" s="343"/>
      <c r="AD34" s="343"/>
      <c r="AE34" s="343"/>
      <c r="AF34" s="344"/>
      <c r="AG34" s="342"/>
      <c r="AH34" s="343"/>
      <c r="AI34" s="343"/>
      <c r="AJ34" s="343"/>
      <c r="AK34" s="344"/>
      <c r="AL34" s="337"/>
      <c r="AM34" s="385"/>
      <c r="AN34" s="386"/>
      <c r="AO34" s="387"/>
    </row>
    <row r="35" spans="1:41" ht="17.25" x14ac:dyDescent="0.3">
      <c r="A35" s="331"/>
      <c r="B35" s="332"/>
      <c r="C35" s="339"/>
      <c r="D35" s="340"/>
      <c r="E35" s="340"/>
      <c r="F35" s="340"/>
      <c r="G35" s="341"/>
      <c r="H35" s="339"/>
      <c r="I35" s="340"/>
      <c r="J35" s="340"/>
      <c r="K35" s="340"/>
      <c r="L35" s="341"/>
      <c r="M35" s="339"/>
      <c r="N35" s="340"/>
      <c r="O35" s="340"/>
      <c r="P35" s="340"/>
      <c r="Q35" s="341"/>
      <c r="R35" s="339"/>
      <c r="S35" s="340"/>
      <c r="T35" s="340"/>
      <c r="U35" s="340"/>
      <c r="V35" s="341"/>
      <c r="W35" s="339"/>
      <c r="X35" s="340"/>
      <c r="Y35" s="340"/>
      <c r="Z35" s="340"/>
      <c r="AA35" s="341"/>
      <c r="AB35" s="339"/>
      <c r="AC35" s="340"/>
      <c r="AD35" s="340"/>
      <c r="AE35" s="340"/>
      <c r="AF35" s="341"/>
      <c r="AG35" s="339"/>
      <c r="AH35" s="340"/>
      <c r="AI35" s="340"/>
      <c r="AJ35" s="340"/>
      <c r="AK35" s="341"/>
      <c r="AL35" s="336"/>
      <c r="AM35" s="385"/>
      <c r="AN35" s="386"/>
      <c r="AO35" s="387"/>
    </row>
    <row r="36" spans="1:41" ht="17.25" x14ac:dyDescent="0.2">
      <c r="A36" s="331"/>
      <c r="B36" s="345">
        <f>C36+H36+M36+R36+W36+AB36+AG36</f>
        <v>0</v>
      </c>
      <c r="C36" s="346"/>
      <c r="D36" s="347"/>
      <c r="E36" s="347"/>
      <c r="F36" s="347"/>
      <c r="G36" s="348"/>
      <c r="H36" s="346"/>
      <c r="I36" s="347"/>
      <c r="J36" s="347"/>
      <c r="K36" s="347"/>
      <c r="L36" s="348"/>
      <c r="M36" s="346"/>
      <c r="N36" s="347"/>
      <c r="O36" s="347"/>
      <c r="P36" s="347"/>
      <c r="Q36" s="348"/>
      <c r="R36" s="346"/>
      <c r="S36" s="347"/>
      <c r="T36" s="347"/>
      <c r="U36" s="347"/>
      <c r="V36" s="348"/>
      <c r="W36" s="346"/>
      <c r="X36" s="347"/>
      <c r="Y36" s="347"/>
      <c r="Z36" s="347"/>
      <c r="AA36" s="348"/>
      <c r="AB36" s="346"/>
      <c r="AC36" s="347"/>
      <c r="AD36" s="347"/>
      <c r="AE36" s="347"/>
      <c r="AF36" s="348"/>
      <c r="AG36" s="346"/>
      <c r="AH36" s="347"/>
      <c r="AI36" s="347"/>
      <c r="AJ36" s="347"/>
      <c r="AK36" s="348"/>
      <c r="AL36" s="336"/>
      <c r="AM36" s="385"/>
      <c r="AN36" s="386"/>
      <c r="AO36" s="387"/>
    </row>
    <row r="37" spans="1:41" s="15" customFormat="1" ht="18" thickBot="1" x14ac:dyDescent="0.35">
      <c r="A37" s="349"/>
      <c r="B37" s="350"/>
      <c r="C37" s="351"/>
      <c r="D37" s="352"/>
      <c r="E37" s="352"/>
      <c r="F37" s="352"/>
      <c r="G37" s="353"/>
      <c r="H37" s="351"/>
      <c r="I37" s="352"/>
      <c r="J37" s="352"/>
      <c r="K37" s="352"/>
      <c r="L37" s="353"/>
      <c r="M37" s="351"/>
      <c r="N37" s="352"/>
      <c r="O37" s="352"/>
      <c r="P37" s="352"/>
      <c r="Q37" s="353"/>
      <c r="R37" s="351"/>
      <c r="S37" s="352"/>
      <c r="T37" s="352"/>
      <c r="U37" s="352"/>
      <c r="V37" s="353"/>
      <c r="W37" s="351"/>
      <c r="X37" s="352"/>
      <c r="Y37" s="352"/>
      <c r="Z37" s="352"/>
      <c r="AA37" s="353"/>
      <c r="AB37" s="351"/>
      <c r="AC37" s="352"/>
      <c r="AD37" s="352"/>
      <c r="AE37" s="352"/>
      <c r="AF37" s="353"/>
      <c r="AG37" s="351"/>
      <c r="AH37" s="352"/>
      <c r="AI37" s="352"/>
      <c r="AJ37" s="352"/>
      <c r="AK37" s="353"/>
      <c r="AL37" s="336"/>
      <c r="AM37" s="388"/>
      <c r="AN37" s="389"/>
      <c r="AO37" s="390"/>
    </row>
    <row r="38" spans="1:41" ht="19.5" x14ac:dyDescent="0.3">
      <c r="A38" s="321"/>
      <c r="B38" s="322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1"/>
      <c r="T38" s="321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  <c r="AG38" s="321"/>
      <c r="AH38" s="321"/>
      <c r="AI38" s="321"/>
      <c r="AJ38" s="321"/>
      <c r="AK38" s="321"/>
      <c r="AL38" s="323">
        <f>SUM(AL3:AL37)</f>
        <v>0</v>
      </c>
      <c r="AM38" s="324"/>
      <c r="AN38" s="325"/>
      <c r="AO38" s="326"/>
    </row>
    <row r="39" spans="1:41" ht="19.5" x14ac:dyDescent="0.3">
      <c r="A39" s="318" t="s">
        <v>483</v>
      </c>
      <c r="B39" s="322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1"/>
      <c r="T39" s="321"/>
      <c r="U39" s="321"/>
      <c r="V39" s="321"/>
      <c r="W39" s="321"/>
      <c r="X39" s="321"/>
      <c r="Y39" s="321"/>
      <c r="Z39" s="321"/>
      <c r="AA39" s="321"/>
      <c r="AB39" s="321"/>
      <c r="AC39" s="321"/>
      <c r="AD39" s="321"/>
      <c r="AE39" s="321"/>
      <c r="AF39" s="321"/>
      <c r="AG39" s="321"/>
      <c r="AH39" s="321"/>
      <c r="AI39" s="321"/>
      <c r="AJ39" s="321"/>
      <c r="AK39" s="321"/>
      <c r="AL39" s="327"/>
      <c r="AM39" s="328"/>
      <c r="AN39" s="328"/>
      <c r="AO39" s="328"/>
    </row>
    <row r="40" spans="1:41" ht="19.5" x14ac:dyDescent="0.3">
      <c r="A40" s="329" t="s">
        <v>65</v>
      </c>
      <c r="B40" s="330">
        <f>C40+H40+M40+R40+W40</f>
        <v>5</v>
      </c>
      <c r="C40" s="383">
        <f>Commande!B38</f>
        <v>1</v>
      </c>
      <c r="D40" s="383"/>
      <c r="E40" s="383"/>
      <c r="F40" s="383"/>
      <c r="G40" s="383"/>
      <c r="H40" s="383">
        <f>Commande!D38</f>
        <v>1</v>
      </c>
      <c r="I40" s="383"/>
      <c r="J40" s="383"/>
      <c r="K40" s="383"/>
      <c r="L40" s="383"/>
      <c r="M40" s="383">
        <f>Commande!F38</f>
        <v>1</v>
      </c>
      <c r="N40" s="383"/>
      <c r="O40" s="383"/>
      <c r="P40" s="383"/>
      <c r="Q40" s="383"/>
      <c r="R40" s="383">
        <f>Commande!H38</f>
        <v>1</v>
      </c>
      <c r="S40" s="383"/>
      <c r="T40" s="383"/>
      <c r="U40" s="383"/>
      <c r="V40" s="383"/>
      <c r="W40" s="383">
        <f>Commande!J38</f>
        <v>1</v>
      </c>
      <c r="X40" s="383"/>
      <c r="Y40" s="383"/>
      <c r="Z40" s="383"/>
      <c r="AA40" s="383"/>
      <c r="AB40" s="384"/>
      <c r="AC40" s="384"/>
      <c r="AD40" s="384"/>
      <c r="AE40" s="384"/>
      <c r="AF40" s="384"/>
      <c r="AG40" s="328"/>
      <c r="AH40" s="328"/>
      <c r="AI40" s="328"/>
      <c r="AJ40" s="328"/>
      <c r="AK40" s="328"/>
      <c r="AL40" s="327"/>
      <c r="AM40" s="328"/>
      <c r="AN40" s="328"/>
      <c r="AO40" s="328"/>
    </row>
  </sheetData>
  <sheetProtection formatCells="0" formatColumns="0" formatRows="0" insertColumns="0" insertRows="0" insertHyperlinks="0" deleteColumns="0" deleteRows="0" selectLockedCells="1" sort="0" autoFilter="0" pivotTables="0" selectUnlockedCells="1"/>
  <sortState xmlns:xlrd2="http://schemas.microsoft.com/office/spreadsheetml/2017/richdata2" ref="A24:A33">
    <sortCondition ref="A24:A33"/>
  </sortState>
  <mergeCells count="18">
    <mergeCell ref="C1:G2"/>
    <mergeCell ref="H1:L2"/>
    <mergeCell ref="M1:Q2"/>
    <mergeCell ref="R1:V2"/>
    <mergeCell ref="W1:AA2"/>
    <mergeCell ref="AB40:AF40"/>
    <mergeCell ref="AM23:AO37"/>
    <mergeCell ref="AM1:AO1"/>
    <mergeCell ref="AM2:AO19"/>
    <mergeCell ref="AM20:AO20"/>
    <mergeCell ref="AB1:AF2"/>
    <mergeCell ref="AG1:AK2"/>
    <mergeCell ref="AM21:AO22"/>
    <mergeCell ref="C40:G40"/>
    <mergeCell ref="H40:L40"/>
    <mergeCell ref="M40:Q40"/>
    <mergeCell ref="R40:V40"/>
    <mergeCell ref="W40:AA40"/>
  </mergeCells>
  <phoneticPr fontId="10" type="noConversion"/>
  <conditionalFormatting sqref="C3:AK37">
    <cfRule type="cellIs" dxfId="6" priority="7" operator="between">
      <formula>11</formula>
      <formula>53</formula>
    </cfRule>
  </conditionalFormatting>
  <conditionalFormatting sqref="B3:B22">
    <cfRule type="containsText" dxfId="5" priority="6" operator="containsText" text="abs">
      <formula>NOT(ISERROR(SEARCH("abs",B3)))</formula>
    </cfRule>
  </conditionalFormatting>
  <conditionalFormatting sqref="B24:B37">
    <cfRule type="containsText" dxfId="4" priority="1" operator="containsText" text="M/S">
      <formula>NOT(ISERROR(SEARCH("M/S",B24)))</formula>
    </cfRule>
    <cfRule type="containsText" dxfId="3" priority="2" operator="containsText" text="ABS">
      <formula>NOT(ISERROR(SEARCH("ABS",B24)))</formula>
    </cfRule>
    <cfRule type="containsText" dxfId="2" priority="3" operator="containsText" text="S">
      <formula>NOT(ISERROR(SEARCH("S",B24)))</formula>
    </cfRule>
    <cfRule type="containsText" dxfId="1" priority="4" operator="containsText" text="M">
      <formula>NOT(ISERROR(SEARCH("M",B24)))</formula>
    </cfRule>
    <cfRule type="containsText" dxfId="0" priority="5" operator="containsText" text="abs">
      <formula>NOT(ISERROR(SEARCH("abs",B24)))</formula>
    </cfRule>
  </conditionalFormatting>
  <dataValidations count="5">
    <dataValidation type="whole" allowBlank="1" showInputMessage="1" showErrorMessage="1" sqref="AG3:AG37 AB3:AB37 R3:R37 M3:M37 H3:H37 C3:C37 W3:W37" xr:uid="{00000000-0002-0000-0300-000000000000}">
      <formula1>11</formula1>
      <formula2>16</formula2>
    </dataValidation>
    <dataValidation type="whole" allowBlank="1" showInputMessage="1" showErrorMessage="1" sqref="AH3:AH37 AC3:AC37 S3:S37 N3:N37 D3:D37 I3:I37 X3:X37" xr:uid="{00000000-0002-0000-0300-000001000000}">
      <formula1>21</formula1>
      <formula2>26</formula2>
    </dataValidation>
    <dataValidation type="whole" allowBlank="1" showInputMessage="1" showErrorMessage="1" sqref="AI3:AI37 AD3:AD37 T3:T37 O3:O37 E3:E37 J3:J37 Y3:Y37" xr:uid="{00000000-0002-0000-0300-000002000000}">
      <formula1>31</formula1>
      <formula2>36</formula2>
    </dataValidation>
    <dataValidation type="whole" allowBlank="1" showInputMessage="1" showErrorMessage="1" sqref="AJ3:AJ37 AE3:AE37 U3:U37 P3:P37 F3:F37 K3:K37 Z3:Z37" xr:uid="{00000000-0002-0000-0300-000003000000}">
      <formula1>41</formula1>
      <formula2>43</formula2>
    </dataValidation>
    <dataValidation type="decimal" allowBlank="1" showInputMessage="1" showErrorMessage="1" sqref="AK3:AK37 AF3:AF37 V3:V37 Q3:Q37 G3:G37 L3:L37 AA3:AA37" xr:uid="{00000000-0002-0000-0300-000004000000}">
      <formula1>51</formula1>
      <formula2>53</formula2>
    </dataValidation>
  </dataValidations>
  <printOptions horizontalCentered="1" verticalCentered="1"/>
  <pageMargins left="0.27559055118110237" right="0.23622047244094491" top="0.67" bottom="0.24" header="0.39370078740157483" footer="0.26"/>
  <pageSetup paperSize="9" scale="71" orientation="landscape" r:id="rId1"/>
  <headerFooter alignWithMargins="0">
    <oddHeader>&amp;REdition du &amp;D à &amp;T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39"/>
  <sheetViews>
    <sheetView showZeros="0" zoomScale="110" zoomScaleNormal="110" workbookViewId="0">
      <selection activeCell="A12" sqref="A12"/>
    </sheetView>
  </sheetViews>
  <sheetFormatPr baseColWidth="10" defaultRowHeight="12.75" x14ac:dyDescent="0.2"/>
  <cols>
    <col min="1" max="1" width="30.42578125" customWidth="1"/>
    <col min="2" max="2" width="4.5703125" customWidth="1"/>
    <col min="3" max="3" width="3" bestFit="1" customWidth="1"/>
    <col min="4" max="4" width="3" customWidth="1"/>
    <col min="5" max="5" width="3" bestFit="1" customWidth="1"/>
    <col min="6" max="7" width="3" customWidth="1"/>
    <col min="8" max="12" width="23.85546875" customWidth="1"/>
  </cols>
  <sheetData>
    <row r="1" spans="1:12" ht="22.5" x14ac:dyDescent="0.5">
      <c r="A1" s="404">
        <f>Menu!C6</f>
        <v>44284</v>
      </c>
      <c r="B1" s="405"/>
      <c r="C1" s="405"/>
      <c r="D1" s="405"/>
      <c r="E1" s="405"/>
      <c r="F1" s="405"/>
      <c r="G1" s="405"/>
      <c r="H1" s="32" t="s">
        <v>7</v>
      </c>
      <c r="I1" s="32" t="s">
        <v>8</v>
      </c>
      <c r="J1" s="32" t="s">
        <v>9</v>
      </c>
      <c r="K1" s="32" t="s">
        <v>11</v>
      </c>
      <c r="L1" s="32" t="s">
        <v>10</v>
      </c>
    </row>
    <row r="2" spans="1:12" ht="18.75" x14ac:dyDescent="0.5">
      <c r="A2" s="144" t="s">
        <v>24</v>
      </c>
      <c r="B2" s="29"/>
      <c r="C2" s="29">
        <v>1</v>
      </c>
      <c r="D2" s="29">
        <v>2</v>
      </c>
      <c r="E2" s="29">
        <v>3</v>
      </c>
      <c r="F2" s="29">
        <v>4</v>
      </c>
      <c r="G2" s="29">
        <v>5</v>
      </c>
      <c r="H2" s="33"/>
      <c r="I2" s="33"/>
      <c r="J2" s="33"/>
      <c r="K2" s="33"/>
      <c r="L2" s="33"/>
    </row>
    <row r="3" spans="1:12" ht="24.95" customHeight="1" x14ac:dyDescent="0.2">
      <c r="A3" s="28" t="str">
        <f>'RECAP SEMAINE'!A3</f>
        <v xml:space="preserve">DUPONT </v>
      </c>
      <c r="B3" s="146">
        <f>'RECAP SEMAINE'!B3</f>
        <v>0</v>
      </c>
      <c r="C3" s="147">
        <f>'RECAP SEMAINE'!C3</f>
        <v>11</v>
      </c>
      <c r="D3" s="147">
        <f>'RECAP SEMAINE'!D3</f>
        <v>22</v>
      </c>
      <c r="E3" s="147">
        <f>'RECAP SEMAINE'!E3</f>
        <v>33</v>
      </c>
      <c r="F3" s="147">
        <f>'RECAP SEMAINE'!F3</f>
        <v>41</v>
      </c>
      <c r="G3" s="147">
        <f>'RECAP SEMAINE'!G3</f>
        <v>51</v>
      </c>
      <c r="H3" s="148">
        <f>IF(C3&lt;&gt;0,VLOOKUP(C3,Menu!$B$8:$C$30,2,),"")</f>
        <v>0</v>
      </c>
      <c r="I3" s="148" t="str">
        <f>IF(D3&lt;&gt;0,VLOOKUP(D3,Menu!$B$8:$C$30,2,),"")</f>
        <v>Boulettes de porc aux épices*</v>
      </c>
      <c r="J3" s="148" t="str">
        <f>IF(E3&lt;&gt;0,VLOOKUP(E3,Menu!$B$8:$C$30,2,),"")</f>
        <v>Carottes rondelles</v>
      </c>
      <c r="K3" s="148" t="str">
        <f>IF(F3&lt;&gt;0,VLOOKUP(F3,Menu!$B$8:$C$30,2,),"")</f>
        <v>Saint-Moret</v>
      </c>
      <c r="L3" s="148" t="str">
        <f>IF(G3&lt;&gt;0,VLOOKUP(G3,Menu!$B$8:$C$31,2,),"")</f>
        <v>Orange</v>
      </c>
    </row>
    <row r="4" spans="1:12" ht="24.95" customHeight="1" x14ac:dyDescent="0.2">
      <c r="A4" s="28">
        <f>'RECAP SEMAINE'!A4</f>
        <v>0</v>
      </c>
      <c r="B4" s="146">
        <f>'RECAP SEMAINE'!B4</f>
        <v>0</v>
      </c>
      <c r="C4" s="147">
        <f>'RECAP SEMAINE'!C4</f>
        <v>0</v>
      </c>
      <c r="D4" s="147">
        <f>'RECAP SEMAINE'!D4</f>
        <v>0</v>
      </c>
      <c r="E4" s="147">
        <f>'RECAP SEMAINE'!E4</f>
        <v>0</v>
      </c>
      <c r="F4" s="147">
        <f>'RECAP SEMAINE'!F4</f>
        <v>0</v>
      </c>
      <c r="G4" s="147">
        <f>'RECAP SEMAINE'!G4</f>
        <v>0</v>
      </c>
      <c r="H4" s="148" t="str">
        <f>IF(C4&lt;&gt;0,VLOOKUP(C4,Menu!$B$8:$C$30,2,),"")</f>
        <v/>
      </c>
      <c r="I4" s="148" t="str">
        <f>IF(D4&lt;&gt;0,VLOOKUP(D4,Menu!$B$8:$C$30,2,),"")</f>
        <v/>
      </c>
      <c r="J4" s="148" t="str">
        <f>IF(E4&lt;&gt;0,VLOOKUP(E4,Menu!$B$8:$C$30,2,),"")</f>
        <v/>
      </c>
      <c r="K4" s="148" t="str">
        <f>IF(F4&lt;&gt;0,VLOOKUP(F4,Menu!$B$8:$C$30,2,),"")</f>
        <v/>
      </c>
      <c r="L4" s="148" t="str">
        <f>IF(G4&lt;&gt;0,VLOOKUP(G4,Menu!$B$8:$C$31,2,),"")</f>
        <v/>
      </c>
    </row>
    <row r="5" spans="1:12" ht="24.95" customHeight="1" x14ac:dyDescent="0.2">
      <c r="A5" s="28">
        <f>'RECAP SEMAINE'!A5</f>
        <v>0</v>
      </c>
      <c r="B5" s="146">
        <f>'RECAP SEMAINE'!B5</f>
        <v>0</v>
      </c>
      <c r="C5" s="147">
        <f>'RECAP SEMAINE'!C5</f>
        <v>0</v>
      </c>
      <c r="D5" s="147">
        <f>'RECAP SEMAINE'!D5</f>
        <v>0</v>
      </c>
      <c r="E5" s="147">
        <f>'RECAP SEMAINE'!E5</f>
        <v>0</v>
      </c>
      <c r="F5" s="147">
        <f>'RECAP SEMAINE'!F5</f>
        <v>0</v>
      </c>
      <c r="G5" s="147">
        <f>'RECAP SEMAINE'!G5</f>
        <v>0</v>
      </c>
      <c r="H5" s="148" t="str">
        <f>IF(C5&lt;&gt;0,VLOOKUP(C5,Menu!$B$8:$C$30,2,),"")</f>
        <v/>
      </c>
      <c r="I5" s="148" t="str">
        <f>IF(D5&lt;&gt;0,VLOOKUP(D5,Menu!$B$8:$C$30,2,),"")</f>
        <v/>
      </c>
      <c r="J5" s="148" t="str">
        <f>IF(E5&lt;&gt;0,VLOOKUP(E5,Menu!$B$8:$C$30,2,),"")</f>
        <v/>
      </c>
      <c r="K5" s="148" t="str">
        <f>IF(F5&lt;&gt;0,VLOOKUP(F5,Menu!$B$8:$C$30,2,),"")</f>
        <v/>
      </c>
      <c r="L5" s="148" t="str">
        <f>IF(G5&lt;&gt;0,VLOOKUP(G5,Menu!$B$8:$C$31,2,),"")</f>
        <v/>
      </c>
    </row>
    <row r="6" spans="1:12" ht="24.95" customHeight="1" x14ac:dyDescent="0.2">
      <c r="A6" s="28">
        <f>'RECAP SEMAINE'!A6</f>
        <v>0</v>
      </c>
      <c r="B6" s="146">
        <f>'RECAP SEMAINE'!B6</f>
        <v>0</v>
      </c>
      <c r="C6" s="147">
        <f>'RECAP SEMAINE'!C6</f>
        <v>0</v>
      </c>
      <c r="D6" s="147">
        <f>'RECAP SEMAINE'!D6</f>
        <v>0</v>
      </c>
      <c r="E6" s="147">
        <f>'RECAP SEMAINE'!E6</f>
        <v>0</v>
      </c>
      <c r="F6" s="147">
        <f>'RECAP SEMAINE'!F6</f>
        <v>0</v>
      </c>
      <c r="G6" s="147">
        <f>'RECAP SEMAINE'!G6</f>
        <v>0</v>
      </c>
      <c r="H6" s="148" t="str">
        <f>IF(C6&lt;&gt;0,VLOOKUP(C6,Menu!$B$8:$C$30,2,),"")</f>
        <v/>
      </c>
      <c r="I6" s="148" t="str">
        <f>IF(D6&lt;&gt;0,VLOOKUP(D6,Menu!$B$8:$C$30,2,),"")</f>
        <v/>
      </c>
      <c r="J6" s="148" t="str">
        <f>IF(E6&lt;&gt;0,VLOOKUP(E6,Menu!$B$8:$C$30,2,),"")</f>
        <v/>
      </c>
      <c r="K6" s="148" t="str">
        <f>IF(F6&lt;&gt;0,VLOOKUP(F6,Menu!$B$8:$C$30,2,),"")</f>
        <v/>
      </c>
      <c r="L6" s="148" t="str">
        <f>IF(G6&lt;&gt;0,VLOOKUP(G6,Menu!$B$8:$C$31,2,),"")</f>
        <v/>
      </c>
    </row>
    <row r="7" spans="1:12" ht="24.95" customHeight="1" x14ac:dyDescent="0.2">
      <c r="A7" s="28">
        <f>'RECAP SEMAINE'!A7</f>
        <v>0</v>
      </c>
      <c r="B7" s="146">
        <f>'RECAP SEMAINE'!B7</f>
        <v>0</v>
      </c>
      <c r="C7" s="147">
        <f>'RECAP SEMAINE'!C7</f>
        <v>0</v>
      </c>
      <c r="D7" s="149">
        <f>'RECAP SEMAINE'!D7</f>
        <v>0</v>
      </c>
      <c r="E7" s="147">
        <f>'RECAP SEMAINE'!E7</f>
        <v>0</v>
      </c>
      <c r="F7" s="147">
        <f>'RECAP SEMAINE'!F7</f>
        <v>0</v>
      </c>
      <c r="G7" s="147">
        <f>'RECAP SEMAINE'!G7</f>
        <v>0</v>
      </c>
      <c r="H7" s="148" t="str">
        <f>IF(C7&lt;&gt;0,VLOOKUP(C7,Menu!$B$8:$C$30,2,),"")</f>
        <v/>
      </c>
      <c r="I7" s="148" t="str">
        <f>IF(D7&lt;&gt;0,VLOOKUP(D7,Menu!$B$8:$C$30,2,),"")</f>
        <v/>
      </c>
      <c r="J7" s="148" t="str">
        <f>IF(E7&lt;&gt;0,VLOOKUP(E7,Menu!$B$8:$C$30,2,),"")</f>
        <v/>
      </c>
      <c r="K7" s="148" t="str">
        <f>IF(F7&lt;&gt;0,VLOOKUP(F7,Menu!$B$8:$C$30,2,),"")</f>
        <v/>
      </c>
      <c r="L7" s="148" t="str">
        <f>IF(G7&lt;&gt;0,VLOOKUP(G7,Menu!$B$8:$C$31,2,),"")</f>
        <v/>
      </c>
    </row>
    <row r="8" spans="1:12" ht="24.95" customHeight="1" x14ac:dyDescent="0.2">
      <c r="A8" s="28">
        <f>'RECAP SEMAINE'!A8</f>
        <v>0</v>
      </c>
      <c r="B8" s="146">
        <f>'RECAP SEMAINE'!B8</f>
        <v>0</v>
      </c>
      <c r="C8" s="147">
        <f>'RECAP SEMAINE'!C8</f>
        <v>0</v>
      </c>
      <c r="D8" s="147">
        <f>'RECAP SEMAINE'!D8</f>
        <v>0</v>
      </c>
      <c r="E8" s="147">
        <f>'RECAP SEMAINE'!E8</f>
        <v>0</v>
      </c>
      <c r="F8" s="147">
        <f>'RECAP SEMAINE'!F8</f>
        <v>0</v>
      </c>
      <c r="G8" s="147">
        <f>'RECAP SEMAINE'!G8</f>
        <v>0</v>
      </c>
      <c r="H8" s="148" t="str">
        <f>IF(C8&lt;&gt;0,VLOOKUP(C8,Menu!$B$8:$C$30,2,),"")</f>
        <v/>
      </c>
      <c r="I8" s="148" t="str">
        <f>IF(D8&lt;&gt;0,VLOOKUP(D8,Menu!$B$8:$C$30,2,),"")</f>
        <v/>
      </c>
      <c r="J8" s="148" t="str">
        <f>IF(E8&lt;&gt;0,VLOOKUP(E8,Menu!$B$8:$C$30,2,),"")</f>
        <v/>
      </c>
      <c r="K8" s="148" t="str">
        <f>IF(F8&lt;&gt;0,VLOOKUP(F8,Menu!$B$8:$C$30,2,),"")</f>
        <v/>
      </c>
      <c r="L8" s="148" t="str">
        <f>IF(G8&lt;&gt;0,VLOOKUP(G8,Menu!$B$8:$C$31,2,),"")</f>
        <v/>
      </c>
    </row>
    <row r="9" spans="1:12" ht="24.95" customHeight="1" x14ac:dyDescent="0.2">
      <c r="A9" s="28">
        <f>'RECAP SEMAINE'!A9</f>
        <v>0</v>
      </c>
      <c r="B9" s="147">
        <f>'RECAP SEMAINE'!B9</f>
        <v>0</v>
      </c>
      <c r="C9" s="147">
        <f>'RECAP SEMAINE'!C9</f>
        <v>0</v>
      </c>
      <c r="D9" s="147">
        <f>'RECAP SEMAINE'!D9</f>
        <v>0</v>
      </c>
      <c r="E9" s="147">
        <f>'RECAP SEMAINE'!E9</f>
        <v>0</v>
      </c>
      <c r="F9" s="147">
        <f>'RECAP SEMAINE'!F9</f>
        <v>0</v>
      </c>
      <c r="G9" s="147">
        <f>'RECAP SEMAINE'!G9</f>
        <v>0</v>
      </c>
      <c r="H9" s="148" t="str">
        <f>IF(C9&lt;&gt;0,VLOOKUP(C9,Menu!$B$8:$C$30,2,),"")</f>
        <v/>
      </c>
      <c r="I9" s="148" t="str">
        <f>IF(D9&lt;&gt;0,VLOOKUP(D9,Menu!$B$8:$C$30,2,),"")</f>
        <v/>
      </c>
      <c r="J9" s="148" t="str">
        <f>IF(E9&lt;&gt;0,VLOOKUP(E9,Menu!$B$8:$C$30,2,),"")</f>
        <v/>
      </c>
      <c r="K9" s="148" t="str">
        <f>IF(F9&lt;&gt;0,VLOOKUP(F9,Menu!$B$8:$C$30,2,),"")</f>
        <v/>
      </c>
      <c r="L9" s="148" t="str">
        <f>IF(G9&lt;&gt;0,VLOOKUP(G9,Menu!$B$8:$C$31,2,),"")</f>
        <v/>
      </c>
    </row>
    <row r="10" spans="1:12" ht="24.95" customHeight="1" x14ac:dyDescent="0.2">
      <c r="A10" s="28">
        <f>'RECAP SEMAINE'!A10</f>
        <v>0</v>
      </c>
      <c r="B10" s="150">
        <f>'RECAP SEMAINE'!B10</f>
        <v>0</v>
      </c>
      <c r="C10" s="147">
        <f>'RECAP SEMAINE'!C10</f>
        <v>0</v>
      </c>
      <c r="D10" s="147">
        <f>'RECAP SEMAINE'!D10</f>
        <v>0</v>
      </c>
      <c r="E10" s="147">
        <f>'RECAP SEMAINE'!E10</f>
        <v>0</v>
      </c>
      <c r="F10" s="147">
        <f>'RECAP SEMAINE'!F10</f>
        <v>0</v>
      </c>
      <c r="G10" s="147">
        <f>'RECAP SEMAINE'!G10</f>
        <v>0</v>
      </c>
      <c r="H10" s="148" t="str">
        <f>IF(C10&lt;&gt;0,VLOOKUP(C10,Menu!$B$8:$C$30,2,),"")</f>
        <v/>
      </c>
      <c r="I10" s="148" t="str">
        <f>IF(D10&lt;&gt;0,VLOOKUP(D10,Menu!$B$8:$C$30,2,),"")</f>
        <v/>
      </c>
      <c r="J10" s="148" t="str">
        <f>IF(E10&lt;&gt;0,VLOOKUP(E10,Menu!$B$8:$C$30,2,),"")</f>
        <v/>
      </c>
      <c r="K10" s="148" t="str">
        <f>IF(F10&lt;&gt;0,VLOOKUP(F10,Menu!$B$8:$C$30,2,),"")</f>
        <v/>
      </c>
      <c r="L10" s="148" t="str">
        <f>IF(G10&lt;&gt;0,VLOOKUP(G10,Menu!$B$8:$C$31,2,),"")</f>
        <v/>
      </c>
    </row>
    <row r="11" spans="1:12" ht="24.95" customHeight="1" x14ac:dyDescent="0.2">
      <c r="A11" s="28">
        <f>'RECAP SEMAINE'!A11</f>
        <v>0</v>
      </c>
      <c r="B11" s="147">
        <f>'RECAP SEMAINE'!B11</f>
        <v>0</v>
      </c>
      <c r="C11" s="147">
        <f>'RECAP SEMAINE'!C11</f>
        <v>0</v>
      </c>
      <c r="D11" s="147">
        <f>'RECAP SEMAINE'!D11</f>
        <v>0</v>
      </c>
      <c r="E11" s="147">
        <f>'RECAP SEMAINE'!E11</f>
        <v>0</v>
      </c>
      <c r="F11" s="147">
        <f>'RECAP SEMAINE'!F11</f>
        <v>0</v>
      </c>
      <c r="G11" s="147">
        <f>'RECAP SEMAINE'!G11</f>
        <v>0</v>
      </c>
      <c r="H11" s="148" t="str">
        <f>IF(C11&lt;&gt;0,VLOOKUP(C11,Menu!$B$8:$C$30,2,),"")</f>
        <v/>
      </c>
      <c r="I11" s="148" t="str">
        <f>IF(D11&lt;&gt;0,VLOOKUP(D11,Menu!$B$8:$C$30,2,),"")</f>
        <v/>
      </c>
      <c r="J11" s="148" t="str">
        <f>IF(E11&lt;&gt;0,VLOOKUP(E11,Menu!$B$8:$C$30,2,),"")</f>
        <v/>
      </c>
      <c r="K11" s="148" t="str">
        <f>IF(F11&lt;&gt;0,VLOOKUP(F11,Menu!$B$8:$C$30,2,),"")</f>
        <v/>
      </c>
      <c r="L11" s="148" t="str">
        <f>IF(G11&lt;&gt;0,VLOOKUP(G11,Menu!$B$8:$C$31,2,),"")</f>
        <v/>
      </c>
    </row>
    <row r="12" spans="1:12" ht="24.95" customHeight="1" x14ac:dyDescent="0.2">
      <c r="A12" s="28">
        <f>'RECAP SEMAINE'!A12</f>
        <v>0</v>
      </c>
      <c r="B12" s="146">
        <f>'RECAP SEMAINE'!B12</f>
        <v>0</v>
      </c>
      <c r="C12" s="147">
        <f>'RECAP SEMAINE'!C12</f>
        <v>0</v>
      </c>
      <c r="D12" s="147">
        <f>'RECAP SEMAINE'!D12</f>
        <v>0</v>
      </c>
      <c r="E12" s="147">
        <f>'RECAP SEMAINE'!E12</f>
        <v>0</v>
      </c>
      <c r="F12" s="147">
        <f>'RECAP SEMAINE'!F12</f>
        <v>0</v>
      </c>
      <c r="G12" s="147">
        <f>'RECAP SEMAINE'!G12</f>
        <v>0</v>
      </c>
      <c r="H12" s="148" t="str">
        <f>IF(C12&lt;&gt;0,VLOOKUP(C12,Menu!$B$8:$C$30,2,),"")</f>
        <v/>
      </c>
      <c r="I12" s="148" t="str">
        <f>IF(D12&lt;&gt;0,VLOOKUP(D12,Menu!$B$8:$C$30,2,),"")</f>
        <v/>
      </c>
      <c r="J12" s="148" t="str">
        <f>IF(E12&lt;&gt;0,VLOOKUP(E12,Menu!$B$8:$C$30,2,),"")</f>
        <v/>
      </c>
      <c r="K12" s="148" t="str">
        <f>IF(F12&lt;&gt;0,VLOOKUP(F12,Menu!$B$8:$C$30,2,),"")</f>
        <v/>
      </c>
      <c r="L12" s="148" t="str">
        <f>IF(G12&lt;&gt;0,VLOOKUP(G12,Menu!$B$8:$C$31,2,),"")</f>
        <v/>
      </c>
    </row>
    <row r="13" spans="1:12" ht="24.95" customHeight="1" x14ac:dyDescent="0.2">
      <c r="A13" s="28">
        <f>'RECAP SEMAINE'!A13</f>
        <v>0</v>
      </c>
      <c r="B13" s="146">
        <f>'RECAP SEMAINE'!B13</f>
        <v>0</v>
      </c>
      <c r="C13" s="147">
        <f>'RECAP SEMAINE'!C13</f>
        <v>0</v>
      </c>
      <c r="D13" s="147">
        <f>'RECAP SEMAINE'!D13</f>
        <v>0</v>
      </c>
      <c r="E13" s="147">
        <f>'RECAP SEMAINE'!E13</f>
        <v>0</v>
      </c>
      <c r="F13" s="147">
        <f>'RECAP SEMAINE'!F13</f>
        <v>0</v>
      </c>
      <c r="G13" s="147">
        <f>'RECAP SEMAINE'!G13</f>
        <v>0</v>
      </c>
      <c r="H13" s="148" t="str">
        <f>IF(C13&lt;&gt;0,VLOOKUP(C13,Menu!$B$8:$C$30,2,),"")</f>
        <v/>
      </c>
      <c r="I13" s="148" t="str">
        <f>IF(D13&lt;&gt;0,VLOOKUP(D13,Menu!$B$8:$C$30,2,),"")</f>
        <v/>
      </c>
      <c r="J13" s="148" t="str">
        <f>IF(E13&lt;&gt;0,VLOOKUP(E13,Menu!$B$8:$C$30,2,),"")</f>
        <v/>
      </c>
      <c r="K13" s="148" t="str">
        <f>IF(F13&lt;&gt;0,VLOOKUP(F13,Menu!$B$8:$C$30,2,),"")</f>
        <v/>
      </c>
      <c r="L13" s="148" t="str">
        <f>IF(G13&lt;&gt;0,VLOOKUP(G13,Menu!$B$8:$C$31,2,),"")</f>
        <v/>
      </c>
    </row>
    <row r="14" spans="1:12" ht="24.95" customHeight="1" x14ac:dyDescent="0.2">
      <c r="A14" s="28"/>
      <c r="B14" s="146">
        <f>'RECAP SEMAINE'!B14</f>
        <v>0</v>
      </c>
      <c r="C14" s="147">
        <f>'RECAP SEMAINE'!C14</f>
        <v>0</v>
      </c>
      <c r="D14" s="147">
        <f>'RECAP SEMAINE'!D14</f>
        <v>0</v>
      </c>
      <c r="E14" s="147">
        <f>'RECAP SEMAINE'!E14</f>
        <v>0</v>
      </c>
      <c r="F14" s="147">
        <f>'RECAP SEMAINE'!F14</f>
        <v>0</v>
      </c>
      <c r="G14" s="147">
        <f>'RECAP SEMAINE'!G14</f>
        <v>0</v>
      </c>
      <c r="H14" s="148" t="str">
        <f>IF(C14&lt;&gt;0,VLOOKUP(C14,Menu!$B$8:$C$30,2,),"")</f>
        <v/>
      </c>
      <c r="I14" s="148" t="str">
        <f>IF(D14&lt;&gt;0,VLOOKUP(D14,Menu!$B$8:$C$30,2,),"")</f>
        <v/>
      </c>
      <c r="J14" s="148" t="str">
        <f>IF(E14&lt;&gt;0,VLOOKUP(E14,Menu!$B$8:$C$30,2,),"")</f>
        <v/>
      </c>
      <c r="K14" s="148" t="str">
        <f>IF(F14&lt;&gt;0,VLOOKUP(F14,Menu!$B$8:$C$30,2,),"")</f>
        <v/>
      </c>
      <c r="L14" s="148" t="str">
        <f>IF(G14&lt;&gt;0,VLOOKUP(G14,Menu!$B$8:$C$31,2,),"")</f>
        <v/>
      </c>
    </row>
    <row r="15" spans="1:12" ht="24.95" customHeight="1" x14ac:dyDescent="0.2">
      <c r="A15" s="28"/>
      <c r="B15" s="146">
        <f>'RECAP SEMAINE'!B15</f>
        <v>0</v>
      </c>
      <c r="C15" s="147">
        <f>'RECAP SEMAINE'!C15</f>
        <v>0</v>
      </c>
      <c r="D15" s="147">
        <f>'RECAP SEMAINE'!D15</f>
        <v>0</v>
      </c>
      <c r="E15" s="147">
        <f>'RECAP SEMAINE'!E15</f>
        <v>0</v>
      </c>
      <c r="F15" s="147">
        <f>'RECAP SEMAINE'!F15</f>
        <v>0</v>
      </c>
      <c r="G15" s="147">
        <f>'RECAP SEMAINE'!G15</f>
        <v>0</v>
      </c>
      <c r="H15" s="148" t="str">
        <f>IF(C15&lt;&gt;0,VLOOKUP(C15,Menu!$B$8:$C$30,2,),"")</f>
        <v/>
      </c>
      <c r="I15" s="148" t="str">
        <f>IF(D15&lt;&gt;0,VLOOKUP(D15,Menu!$B$8:$C$30,2,),"")</f>
        <v/>
      </c>
      <c r="J15" s="148" t="str">
        <f>IF(E15&lt;&gt;0,VLOOKUP(E15,Menu!$B$8:$C$30,2,),"")</f>
        <v/>
      </c>
      <c r="K15" s="148" t="str">
        <f>IF(F15&lt;&gt;0,VLOOKUP(F15,Menu!$B$8:$C$30,2,),"")</f>
        <v/>
      </c>
      <c r="L15" s="148" t="str">
        <f>IF(G15&lt;&gt;0,VLOOKUP(G15,Menu!$B$8:$C$31,2,),"")</f>
        <v/>
      </c>
    </row>
    <row r="16" spans="1:12" ht="24.95" customHeight="1" x14ac:dyDescent="0.2">
      <c r="A16" s="28"/>
      <c r="B16" s="146">
        <f>'RECAP SEMAINE'!B16</f>
        <v>0</v>
      </c>
      <c r="C16" s="147">
        <f>'RECAP SEMAINE'!C16</f>
        <v>0</v>
      </c>
      <c r="D16" s="147">
        <f>'RECAP SEMAINE'!D16</f>
        <v>0</v>
      </c>
      <c r="E16" s="147">
        <f>'RECAP SEMAINE'!E16</f>
        <v>0</v>
      </c>
      <c r="F16" s="147">
        <f>'RECAP SEMAINE'!F16</f>
        <v>0</v>
      </c>
      <c r="G16" s="147">
        <f>'RECAP SEMAINE'!G16</f>
        <v>0</v>
      </c>
      <c r="H16" s="148" t="str">
        <f>IF(C16&lt;&gt;0,VLOOKUP(C16,Menu!$B$8:$C$30,2,),"")</f>
        <v/>
      </c>
      <c r="I16" s="148" t="str">
        <f>IF(D16&lt;&gt;0,VLOOKUP(D16,Menu!$B$8:$C$30,2,),"")</f>
        <v/>
      </c>
      <c r="J16" s="148" t="str">
        <f>IF(E16&lt;&gt;0,VLOOKUP(E16,Menu!$B$8:$C$30,2,),"")</f>
        <v/>
      </c>
      <c r="K16" s="148" t="str">
        <f>IF(F16&lt;&gt;0,VLOOKUP(F16,Menu!$B$8:$C$30,2,),"")</f>
        <v/>
      </c>
      <c r="L16" s="148" t="str">
        <f>IF(G16&lt;&gt;0,VLOOKUP(G16,Menu!$B$8:$C$31,2,),"")</f>
        <v/>
      </c>
    </row>
    <row r="17" spans="1:12" ht="24.95" customHeight="1" x14ac:dyDescent="0.2">
      <c r="A17" s="28"/>
      <c r="B17" s="146">
        <f>'RECAP SEMAINE'!B17</f>
        <v>0</v>
      </c>
      <c r="C17" s="147">
        <f>'RECAP SEMAINE'!C17</f>
        <v>0</v>
      </c>
      <c r="D17" s="147">
        <f>'RECAP SEMAINE'!D17</f>
        <v>0</v>
      </c>
      <c r="E17" s="147">
        <f>'RECAP SEMAINE'!E17</f>
        <v>0</v>
      </c>
      <c r="F17" s="147">
        <f>'RECAP SEMAINE'!F17</f>
        <v>0</v>
      </c>
      <c r="G17" s="147">
        <f>'RECAP SEMAINE'!G17</f>
        <v>0</v>
      </c>
      <c r="H17" s="148" t="str">
        <f>IF(C17&lt;&gt;0,VLOOKUP(C17,Menu!$B$8:$C$30,2,),"")</f>
        <v/>
      </c>
      <c r="I17" s="148" t="str">
        <f>IF(D17&lt;&gt;0,VLOOKUP(D17,Menu!$B$8:$C$30,2,),"")</f>
        <v/>
      </c>
      <c r="J17" s="148" t="str">
        <f>IF(E17&lt;&gt;0,VLOOKUP(E17,Menu!$B$8:$C$30,2,),"")</f>
        <v/>
      </c>
      <c r="K17" s="148" t="str">
        <f>IF(F17&lt;&gt;0,VLOOKUP(F17,Menu!$B$8:$C$30,2,),"")</f>
        <v/>
      </c>
      <c r="L17" s="148" t="str">
        <f>IF(G17&lt;&gt;0,VLOOKUP(G17,Menu!$B$8:$C$31,2,),"")</f>
        <v/>
      </c>
    </row>
    <row r="18" spans="1:12" ht="24.95" customHeight="1" x14ac:dyDescent="0.2">
      <c r="A18" s="28"/>
      <c r="B18" s="146">
        <f>'RECAP SEMAINE'!B18</f>
        <v>0</v>
      </c>
      <c r="C18" s="147">
        <f>'RECAP SEMAINE'!C18</f>
        <v>0</v>
      </c>
      <c r="D18" s="147">
        <f>'RECAP SEMAINE'!D18</f>
        <v>0</v>
      </c>
      <c r="E18" s="147">
        <f>'RECAP SEMAINE'!E18</f>
        <v>0</v>
      </c>
      <c r="F18" s="147">
        <f>'RECAP SEMAINE'!F18</f>
        <v>0</v>
      </c>
      <c r="G18" s="147">
        <f>'RECAP SEMAINE'!G18</f>
        <v>0</v>
      </c>
      <c r="H18" s="148" t="str">
        <f>IF(C18&lt;&gt;0,VLOOKUP(C18,Menu!$B$8:$C$30,2,),"")</f>
        <v/>
      </c>
      <c r="I18" s="148" t="str">
        <f>IF(D18&lt;&gt;0,VLOOKUP(D18,Menu!$B$8:$C$30,2,),"")</f>
        <v/>
      </c>
      <c r="J18" s="148" t="str">
        <f>IF(E18&lt;&gt;0,VLOOKUP(E18,Menu!$B$8:$C$30,2,),"")</f>
        <v/>
      </c>
      <c r="K18" s="148" t="str">
        <f>IF(F18&lt;&gt;0,VLOOKUP(F18,Menu!$B$8:$C$30,2,),"")</f>
        <v/>
      </c>
      <c r="L18" s="148" t="str">
        <f>IF(G18&lt;&gt;0,VLOOKUP(G18,Menu!$B$8:$C$31,2,),"")</f>
        <v/>
      </c>
    </row>
    <row r="19" spans="1:12" ht="24.95" customHeight="1" x14ac:dyDescent="0.2">
      <c r="A19" s="28"/>
      <c r="B19" s="146">
        <f>'RECAP SEMAINE'!B19</f>
        <v>0</v>
      </c>
      <c r="C19" s="147">
        <f>'RECAP SEMAINE'!C19</f>
        <v>0</v>
      </c>
      <c r="D19" s="147">
        <f>'RECAP SEMAINE'!D19</f>
        <v>0</v>
      </c>
      <c r="E19" s="147">
        <f>'RECAP SEMAINE'!E19</f>
        <v>0</v>
      </c>
      <c r="F19" s="147">
        <f>'RECAP SEMAINE'!F19</f>
        <v>0</v>
      </c>
      <c r="G19" s="147">
        <f>'RECAP SEMAINE'!G19</f>
        <v>0</v>
      </c>
      <c r="H19" s="148" t="str">
        <f>IF(C19&lt;&gt;0,VLOOKUP(C19,Menu!$B$8:$C$30,2,),"")</f>
        <v/>
      </c>
      <c r="I19" s="148" t="str">
        <f>IF(D19&lt;&gt;0,VLOOKUP(D19,Menu!$B$8:$C$30,2,),"")</f>
        <v/>
      </c>
      <c r="J19" s="148" t="str">
        <f>IF(E19&lt;&gt;0,VLOOKUP(E19,Menu!$B$8:$C$30,2,),"")</f>
        <v/>
      </c>
      <c r="K19" s="148" t="str">
        <f>IF(F19&lt;&gt;0,VLOOKUP(F19,Menu!$B$8:$C$30,2,),"")</f>
        <v/>
      </c>
      <c r="L19" s="148" t="str">
        <f>IF(G19&lt;&gt;0,VLOOKUP(G19,Menu!$B$8:$C$31,2,),"")</f>
        <v/>
      </c>
    </row>
    <row r="20" spans="1:12" ht="24.95" customHeight="1" x14ac:dyDescent="0.2">
      <c r="A20" s="28"/>
      <c r="B20" s="146">
        <f>'RECAP SEMAINE'!B20</f>
        <v>0</v>
      </c>
      <c r="C20" s="147">
        <f>'RECAP SEMAINE'!C20</f>
        <v>0</v>
      </c>
      <c r="D20" s="147">
        <f>'RECAP SEMAINE'!D20</f>
        <v>0</v>
      </c>
      <c r="E20" s="147">
        <f>'RECAP SEMAINE'!E20</f>
        <v>0</v>
      </c>
      <c r="F20" s="147">
        <f>'RECAP SEMAINE'!F20</f>
        <v>0</v>
      </c>
      <c r="G20" s="147">
        <f>'RECAP SEMAINE'!G20</f>
        <v>0</v>
      </c>
      <c r="H20" s="148" t="str">
        <f>IF(C20&lt;&gt;0,VLOOKUP(C20,Menu!$B$8:$C$30,2,),"")</f>
        <v/>
      </c>
      <c r="I20" s="148" t="str">
        <f>IF(D20&lt;&gt;0,VLOOKUP(D20,Menu!$B$8:$C$30,2,),"")</f>
        <v/>
      </c>
      <c r="J20" s="148" t="str">
        <f>IF(E20&lt;&gt;0,VLOOKUP(E20,Menu!$B$8:$C$30,2,),"")</f>
        <v/>
      </c>
      <c r="K20" s="148" t="str">
        <f>IF(F20&lt;&gt;0,VLOOKUP(F20,Menu!$B$8:$C$30,2,),"")</f>
        <v/>
      </c>
      <c r="L20" s="148" t="str">
        <f>IF(G20&lt;&gt;0,VLOOKUP(G20,Menu!$B$8:$C$31,2,),"")</f>
        <v/>
      </c>
    </row>
    <row r="21" spans="1:12" ht="24.95" customHeight="1" x14ac:dyDescent="0.2">
      <c r="A21" s="28"/>
      <c r="B21" s="147">
        <f>'RECAP SEMAINE'!B21</f>
        <v>0</v>
      </c>
      <c r="C21" s="147">
        <f>'RECAP SEMAINE'!C21</f>
        <v>0</v>
      </c>
      <c r="D21" s="147">
        <f>'RECAP SEMAINE'!D21</f>
        <v>0</v>
      </c>
      <c r="E21" s="147">
        <f>'RECAP SEMAINE'!E21</f>
        <v>0</v>
      </c>
      <c r="F21" s="147">
        <f>'RECAP SEMAINE'!F21</f>
        <v>0</v>
      </c>
      <c r="G21" s="147">
        <f>'RECAP SEMAINE'!G21</f>
        <v>0</v>
      </c>
      <c r="H21" s="148" t="str">
        <f>IF(C21&lt;&gt;0,VLOOKUP(C21,Menu!$B$8:$C$30,2,),"")</f>
        <v/>
      </c>
      <c r="I21" s="148" t="str">
        <f>IF(D21&lt;&gt;0,VLOOKUP(D21,Menu!$B$8:$C$30,2,),"")</f>
        <v/>
      </c>
      <c r="J21" s="148" t="str">
        <f>IF(E21&lt;&gt;0,VLOOKUP(E21,Menu!$B$8:$C$30,2,),"")</f>
        <v/>
      </c>
      <c r="K21" s="148" t="str">
        <f>IF(F21&lt;&gt;0,VLOOKUP(F21,Menu!$B$8:$C$30,2,),"")</f>
        <v/>
      </c>
      <c r="L21" s="148" t="str">
        <f>IF(G21&lt;&gt;0,VLOOKUP(G21,Menu!$B$8:$C$31,2,),"")</f>
        <v/>
      </c>
    </row>
    <row r="22" spans="1:12" ht="24.95" customHeight="1" x14ac:dyDescent="0.2">
      <c r="A22" s="7"/>
      <c r="B22" s="146">
        <f>'RECAP SEMAINE'!B22</f>
        <v>0</v>
      </c>
      <c r="C22" s="147">
        <f>'RECAP SEMAINE'!C22</f>
        <v>0</v>
      </c>
      <c r="D22" s="147">
        <f>'RECAP SEMAINE'!D22</f>
        <v>0</v>
      </c>
      <c r="E22" s="147">
        <f>'RECAP SEMAINE'!E22</f>
        <v>0</v>
      </c>
      <c r="F22" s="147">
        <f>'RECAP SEMAINE'!F22</f>
        <v>0</v>
      </c>
      <c r="G22" s="147">
        <f>'RECAP SEMAINE'!G22</f>
        <v>0</v>
      </c>
      <c r="H22" s="148" t="str">
        <f>IF(C22&lt;&gt;0,VLOOKUP(C22,Menu!$B$8:$C$30,2,),"")</f>
        <v/>
      </c>
      <c r="I22" s="148" t="str">
        <f>IF(D22&lt;&gt;0,VLOOKUP(D22,Menu!$B$8:$C$30,2,),"")</f>
        <v/>
      </c>
      <c r="J22" s="148" t="str">
        <f>IF(E22&lt;&gt;0,VLOOKUP(E22,Menu!$B$8:$C$30,2,),"")</f>
        <v/>
      </c>
      <c r="K22" s="148" t="str">
        <f>IF(F22&lt;&gt;0,VLOOKUP(F22,Menu!$B$8:$C$30,2,),"")</f>
        <v/>
      </c>
      <c r="L22" s="148" t="str">
        <f>IF(G22&lt;&gt;0,VLOOKUP(G22,Menu!$B$8:$C$31,2,),"")</f>
        <v/>
      </c>
    </row>
    <row r="23" spans="1:12" ht="24.95" customHeight="1" x14ac:dyDescent="0.2">
      <c r="A23" s="28"/>
      <c r="B23" s="146">
        <f>'RECAP SEMAINE'!B23</f>
        <v>0</v>
      </c>
      <c r="C23" s="147">
        <f>'RECAP SEMAINE'!C23</f>
        <v>0</v>
      </c>
      <c r="D23" s="147">
        <f>'RECAP SEMAINE'!D23</f>
        <v>0</v>
      </c>
      <c r="E23" s="147">
        <f>'RECAP SEMAINE'!E23</f>
        <v>0</v>
      </c>
      <c r="F23" s="147">
        <f>'RECAP SEMAINE'!F23</f>
        <v>0</v>
      </c>
      <c r="G23" s="147">
        <f>'RECAP SEMAINE'!G23</f>
        <v>0</v>
      </c>
      <c r="H23" s="148" t="str">
        <f>IF(C23&lt;&gt;0,VLOOKUP(C23,Menu!$B$8:$C$30,2,),"")</f>
        <v/>
      </c>
      <c r="I23" s="148" t="str">
        <f>IF(D23&lt;&gt;0,VLOOKUP(D23,Menu!$B$8:$C$30,2,),"")</f>
        <v/>
      </c>
      <c r="J23" s="148" t="str">
        <f>IF(E23&lt;&gt;0,VLOOKUP(E23,Menu!$B$8:$C$30,2,),"")</f>
        <v/>
      </c>
      <c r="K23" s="148" t="str">
        <f>IF(F23&lt;&gt;0,VLOOKUP(F23,Menu!$B$8:$C$30,2,),"")</f>
        <v/>
      </c>
      <c r="L23" s="148" t="str">
        <f>IF(G23&lt;&gt;0,VLOOKUP(G23,Menu!$B$8:$C$31,2,),"")</f>
        <v/>
      </c>
    </row>
    <row r="24" spans="1:12" ht="24.95" customHeight="1" x14ac:dyDescent="0.2">
      <c r="A24" s="145">
        <f>'RECAP SEMAINE'!A24</f>
        <v>0</v>
      </c>
      <c r="B24" s="146">
        <f>'RECAP SEMAINE'!B24</f>
        <v>0</v>
      </c>
      <c r="C24" s="147">
        <f>'RECAP SEMAINE'!C24</f>
        <v>0</v>
      </c>
      <c r="D24" s="147">
        <f>'RECAP SEMAINE'!D24</f>
        <v>0</v>
      </c>
      <c r="E24" s="147">
        <f>'RECAP SEMAINE'!E24</f>
        <v>0</v>
      </c>
      <c r="F24" s="147">
        <f>'RECAP SEMAINE'!F24</f>
        <v>0</v>
      </c>
      <c r="G24" s="147">
        <f>'RECAP SEMAINE'!G24</f>
        <v>0</v>
      </c>
      <c r="H24" s="148" t="str">
        <f>IF(C24&lt;&gt;0,VLOOKUP(C24,Menu!$B$8:$C$30,2,),"")</f>
        <v/>
      </c>
      <c r="I24" s="148" t="str">
        <f>IF(D24&lt;&gt;0,VLOOKUP(D24,Menu!$B$8:$C$30,2,),"")</f>
        <v/>
      </c>
      <c r="J24" s="148" t="str">
        <f>IF(E24&lt;&gt;0,VLOOKUP(E24,Menu!$B$8:$C$30,2,),"")</f>
        <v/>
      </c>
      <c r="K24" s="148" t="str">
        <f>IF(F24&lt;&gt;0,VLOOKUP(F24,Menu!$B$8:$C$30,2,),"")</f>
        <v/>
      </c>
      <c r="L24" s="148" t="str">
        <f>IF(G24&lt;&gt;0,VLOOKUP(G24,Menu!$B$8:$C$31,2,),"")</f>
        <v/>
      </c>
    </row>
    <row r="25" spans="1:12" ht="24.95" customHeight="1" x14ac:dyDescent="0.2">
      <c r="A25" s="145">
        <f>'RECAP SEMAINE'!A25</f>
        <v>0</v>
      </c>
      <c r="B25" s="147">
        <f>'RECAP SEMAINE'!B25</f>
        <v>0</v>
      </c>
      <c r="C25" s="147">
        <f>'RECAP SEMAINE'!C25</f>
        <v>0</v>
      </c>
      <c r="D25" s="147">
        <f>'RECAP SEMAINE'!D25</f>
        <v>0</v>
      </c>
      <c r="E25" s="147">
        <f>'RECAP SEMAINE'!E25</f>
        <v>0</v>
      </c>
      <c r="F25" s="147">
        <f>'RECAP SEMAINE'!F25</f>
        <v>0</v>
      </c>
      <c r="G25" s="147">
        <f>'RECAP SEMAINE'!G25</f>
        <v>0</v>
      </c>
      <c r="H25" s="148" t="str">
        <f>IF(C25&lt;&gt;0,VLOOKUP(C25,Menu!$B$8:$C$30,2,),"")</f>
        <v/>
      </c>
      <c r="I25" s="148" t="str">
        <f>IF(D25&lt;&gt;0,VLOOKUP(D25,Menu!$B$8:$C$30,2,),"")</f>
        <v/>
      </c>
      <c r="J25" s="148" t="str">
        <f>IF(E25&lt;&gt;0,VLOOKUP(E25,Menu!$B$8:$C$30,2,),"")</f>
        <v/>
      </c>
      <c r="K25" s="148" t="str">
        <f>IF(F25&lt;&gt;0,VLOOKUP(F25,Menu!$B$8:$C$30,2,),"")</f>
        <v/>
      </c>
      <c r="L25" s="148" t="str">
        <f>IF(G25&lt;&gt;0,VLOOKUP(G25,Menu!$B$8:$C$31,2,),"")</f>
        <v/>
      </c>
    </row>
    <row r="26" spans="1:12" ht="24.95" customHeight="1" x14ac:dyDescent="0.2">
      <c r="A26" s="145">
        <f>'RECAP SEMAINE'!A26</f>
        <v>0</v>
      </c>
      <c r="B26" s="147">
        <f>'RECAP SEMAINE'!B26</f>
        <v>0</v>
      </c>
      <c r="C26" s="147">
        <f>'RECAP SEMAINE'!C26</f>
        <v>0</v>
      </c>
      <c r="D26" s="147">
        <f>'RECAP SEMAINE'!D26</f>
        <v>0</v>
      </c>
      <c r="E26" s="147">
        <f>'RECAP SEMAINE'!E26</f>
        <v>0</v>
      </c>
      <c r="F26" s="147">
        <f>'RECAP SEMAINE'!F26</f>
        <v>0</v>
      </c>
      <c r="G26" s="147">
        <f>'RECAP SEMAINE'!G26</f>
        <v>0</v>
      </c>
      <c r="H26" s="148" t="str">
        <f>IF(C26&lt;&gt;0,VLOOKUP(C26,Menu!$B$8:$C$30,2,),"")</f>
        <v/>
      </c>
      <c r="I26" s="148" t="str">
        <f>IF(D26&lt;&gt;0,VLOOKUP(D26,Menu!$B$8:$C$30,2,),"")</f>
        <v/>
      </c>
      <c r="J26" s="148" t="str">
        <f>IF(E26&lt;&gt;0,VLOOKUP(E26,Menu!$B$8:$C$30,2,),"")</f>
        <v/>
      </c>
      <c r="K26" s="148" t="str">
        <f>IF(F26&lt;&gt;0,VLOOKUP(F26,Menu!$B$8:$C$30,2,),"")</f>
        <v/>
      </c>
      <c r="L26" s="148" t="str">
        <f>IF(G26&lt;&gt;0,VLOOKUP(G26,Menu!$B$8:$C$31,2,),"")</f>
        <v/>
      </c>
    </row>
    <row r="27" spans="1:12" ht="24.95" customHeight="1" x14ac:dyDescent="0.55000000000000004">
      <c r="A27" s="145">
        <f>'RECAP SEMAINE'!A27</f>
        <v>0</v>
      </c>
      <c r="B27" s="147">
        <f>'RECAP SEMAINE'!B27</f>
        <v>0</v>
      </c>
      <c r="C27" s="154">
        <f>'RECAP SEMAINE'!C27</f>
        <v>0</v>
      </c>
      <c r="D27" s="154">
        <f>'RECAP SEMAINE'!D27</f>
        <v>0</v>
      </c>
      <c r="E27" s="154">
        <f>'RECAP SEMAINE'!E27</f>
        <v>0</v>
      </c>
      <c r="F27" s="154">
        <f>'RECAP SEMAINE'!F27</f>
        <v>0</v>
      </c>
      <c r="G27" s="154">
        <f>'RECAP SEMAINE'!G27</f>
        <v>0</v>
      </c>
      <c r="H27" s="33" t="str">
        <f>IF(C27&lt;&gt;0,VLOOKUP(C27,Menu!$B$8:$C$30,2,),"")</f>
        <v/>
      </c>
      <c r="I27" s="33" t="str">
        <f>IF(D27&lt;&gt;0,VLOOKUP(D27,Menu!$B$8:$C$30,2,),"")</f>
        <v/>
      </c>
      <c r="J27" s="33" t="str">
        <f>IF(E27&lt;&gt;0,VLOOKUP(E27,Menu!$B$8:$C$30,2,),"")</f>
        <v/>
      </c>
      <c r="K27" s="33" t="str">
        <f>IF(F27&lt;&gt;0,VLOOKUP(F27,Menu!$B$8:$C$30,2,),"")</f>
        <v/>
      </c>
      <c r="L27" s="148" t="str">
        <f>IF(G27&lt;&gt;0,VLOOKUP(G27,Menu!$B$8:$C$31,2,),"")</f>
        <v/>
      </c>
    </row>
    <row r="28" spans="1:12" ht="24.95" customHeight="1" x14ac:dyDescent="0.55000000000000004">
      <c r="A28" s="145">
        <f>'RECAP SEMAINE'!A28</f>
        <v>0</v>
      </c>
      <c r="B28" s="147">
        <f>'RECAP SEMAINE'!B28</f>
        <v>0</v>
      </c>
      <c r="C28" s="154">
        <f>'RECAP SEMAINE'!C28</f>
        <v>0</v>
      </c>
      <c r="D28" s="154">
        <f>'RECAP SEMAINE'!D28</f>
        <v>0</v>
      </c>
      <c r="E28" s="154">
        <f>'RECAP SEMAINE'!E28</f>
        <v>0</v>
      </c>
      <c r="F28" s="154">
        <f>'RECAP SEMAINE'!F28</f>
        <v>0</v>
      </c>
      <c r="G28" s="154">
        <f>'RECAP SEMAINE'!G28</f>
        <v>0</v>
      </c>
      <c r="H28" s="33" t="str">
        <f>IF(C28&lt;&gt;0,VLOOKUP(C28,Menu!$B$8:$C$30,2,),"")</f>
        <v/>
      </c>
      <c r="I28" s="33" t="str">
        <f>IF(D28&lt;&gt;0,VLOOKUP(D28,Menu!$B$8:$C$30,2,),"")</f>
        <v/>
      </c>
      <c r="J28" s="33" t="str">
        <f>IF(E28&lt;&gt;0,VLOOKUP(E28,Menu!$B$8:$C$30,2,),"")</f>
        <v/>
      </c>
      <c r="K28" s="33" t="str">
        <f>IF(F28&lt;&gt;0,VLOOKUP(F28,Menu!$B$8:$C$30,2,),"")</f>
        <v/>
      </c>
      <c r="L28" s="148" t="str">
        <f>IF(G28&lt;&gt;0,VLOOKUP(G28,Menu!$B$8:$C$31,2,),"")</f>
        <v/>
      </c>
    </row>
    <row r="29" spans="1:12" ht="24.95" customHeight="1" x14ac:dyDescent="0.55000000000000004">
      <c r="A29" s="145">
        <f>'RECAP SEMAINE'!A29</f>
        <v>0</v>
      </c>
      <c r="B29" s="147">
        <f>'RECAP SEMAINE'!B29</f>
        <v>0</v>
      </c>
      <c r="C29" s="154">
        <f>'RECAP SEMAINE'!C29</f>
        <v>0</v>
      </c>
      <c r="D29" s="154">
        <f>'RECAP SEMAINE'!D29</f>
        <v>0</v>
      </c>
      <c r="E29" s="154">
        <f>'RECAP SEMAINE'!E29</f>
        <v>0</v>
      </c>
      <c r="F29" s="154">
        <f>'RECAP SEMAINE'!F29</f>
        <v>0</v>
      </c>
      <c r="G29" s="154">
        <f>'RECAP SEMAINE'!G29</f>
        <v>0</v>
      </c>
      <c r="H29" s="33" t="str">
        <f>IF(C29&lt;&gt;0,VLOOKUP(C29,Menu!$B$8:$C$30,2,),"")</f>
        <v/>
      </c>
      <c r="I29" s="33" t="str">
        <f>IF(D29&lt;&gt;0,VLOOKUP(D29,Menu!$B$8:$C$30,2,),"")</f>
        <v/>
      </c>
      <c r="J29" s="33" t="str">
        <f>IF(E29&lt;&gt;0,VLOOKUP(E29,Menu!$B$8:$C$30,2,),"")</f>
        <v/>
      </c>
      <c r="K29" s="33" t="str">
        <f>IF(F29&lt;&gt;0,VLOOKUP(F29,Menu!$B$8:$C$30,2,),"")</f>
        <v/>
      </c>
      <c r="L29" s="148" t="str">
        <f>IF(G29&lt;&gt;0,VLOOKUP(G29,Menu!$B$8:$C$31,2,),"")</f>
        <v/>
      </c>
    </row>
    <row r="30" spans="1:12" ht="24.95" customHeight="1" x14ac:dyDescent="0.55000000000000004">
      <c r="A30" s="145">
        <f>'RECAP SEMAINE'!A30</f>
        <v>0</v>
      </c>
      <c r="B30" s="147">
        <f>'RECAP SEMAINE'!B30</f>
        <v>0</v>
      </c>
      <c r="C30" s="154">
        <f>'RECAP SEMAINE'!C30</f>
        <v>0</v>
      </c>
      <c r="D30" s="154">
        <f>'RECAP SEMAINE'!D30</f>
        <v>0</v>
      </c>
      <c r="E30" s="154">
        <f>'RECAP SEMAINE'!E30</f>
        <v>0</v>
      </c>
      <c r="F30" s="154">
        <f>'RECAP SEMAINE'!F30</f>
        <v>0</v>
      </c>
      <c r="G30" s="154">
        <f>'RECAP SEMAINE'!G30</f>
        <v>0</v>
      </c>
      <c r="H30" s="33" t="str">
        <f>IF(C30&lt;&gt;0,VLOOKUP(C30,Menu!$B$8:$C$30,2,),"")</f>
        <v/>
      </c>
      <c r="I30" s="33" t="str">
        <f>IF(D30&lt;&gt;0,VLOOKUP(D30,Menu!$B$8:$C$30,2,),"")</f>
        <v/>
      </c>
      <c r="J30" s="33" t="str">
        <f>IF(E30&lt;&gt;0,VLOOKUP(E30,Menu!$B$8:$C$30,2,),"")</f>
        <v/>
      </c>
      <c r="K30" s="33" t="str">
        <f>IF(F30&lt;&gt;0,VLOOKUP(F30,Menu!$B$8:$C$30,2,),"")</f>
        <v/>
      </c>
      <c r="L30" s="148" t="str">
        <f>IF(G30&lt;&gt;0,VLOOKUP(G30,Menu!$B$8:$C$31,2,),"")</f>
        <v/>
      </c>
    </row>
    <row r="31" spans="1:12" ht="24.95" customHeight="1" x14ac:dyDescent="0.55000000000000004">
      <c r="A31" s="145">
        <f>'RECAP SEMAINE'!A31</f>
        <v>0</v>
      </c>
      <c r="B31" s="147">
        <f>'RECAP SEMAINE'!B31</f>
        <v>0</v>
      </c>
      <c r="C31" s="154">
        <f>'RECAP SEMAINE'!C31</f>
        <v>0</v>
      </c>
      <c r="D31" s="154">
        <f>'RECAP SEMAINE'!D31</f>
        <v>0</v>
      </c>
      <c r="E31" s="154">
        <f>'RECAP SEMAINE'!E31</f>
        <v>0</v>
      </c>
      <c r="F31" s="154">
        <f>'RECAP SEMAINE'!F31</f>
        <v>0</v>
      </c>
      <c r="G31" s="154">
        <f>'RECAP SEMAINE'!G31</f>
        <v>0</v>
      </c>
      <c r="H31" s="33" t="str">
        <f>IF(C31&lt;&gt;0,VLOOKUP(C31,Menu!$B$8:$C$30,2,),"")</f>
        <v/>
      </c>
      <c r="I31" s="33" t="str">
        <f>IF(D31&lt;&gt;0,VLOOKUP(D31,Menu!$B$8:$C$30,2,),"")</f>
        <v/>
      </c>
      <c r="J31" s="33" t="str">
        <f>IF(E31&lt;&gt;0,VLOOKUP(E31,Menu!$B$8:$C$30,2,),"")</f>
        <v/>
      </c>
      <c r="K31" s="33" t="str">
        <f>IF(F31&lt;&gt;0,VLOOKUP(F31,Menu!$B$8:$C$30,2,),"")</f>
        <v/>
      </c>
      <c r="L31" s="148" t="str">
        <f>IF(G31&lt;&gt;0,VLOOKUP(G31,Menu!$B$8:$C$31,2,),"")</f>
        <v/>
      </c>
    </row>
    <row r="32" spans="1:12" ht="24.95" customHeight="1" x14ac:dyDescent="0.55000000000000004">
      <c r="A32" s="145">
        <f>'RECAP SEMAINE'!A32</f>
        <v>0</v>
      </c>
      <c r="B32" s="147">
        <f>'RECAP SEMAINE'!B32</f>
        <v>0</v>
      </c>
      <c r="C32" s="154">
        <f>'RECAP SEMAINE'!C32</f>
        <v>0</v>
      </c>
      <c r="D32" s="154">
        <f>'RECAP SEMAINE'!D32</f>
        <v>0</v>
      </c>
      <c r="E32" s="154">
        <f>'RECAP SEMAINE'!E32</f>
        <v>0</v>
      </c>
      <c r="F32" s="154">
        <f>'RECAP SEMAINE'!F32</f>
        <v>0</v>
      </c>
      <c r="G32" s="154">
        <f>'RECAP SEMAINE'!G32</f>
        <v>0</v>
      </c>
      <c r="H32" s="33" t="str">
        <f>IF(C32&lt;&gt;0,VLOOKUP(C32,Menu!$B$8:$C$30,2,),"")</f>
        <v/>
      </c>
      <c r="I32" s="33" t="str">
        <f>IF(D32&lt;&gt;0,VLOOKUP(D32,Menu!$B$8:$C$30,2,),"")</f>
        <v/>
      </c>
      <c r="J32" s="33" t="str">
        <f>IF(E32&lt;&gt;0,VLOOKUP(E32,Menu!$B$8:$C$30,2,),"")</f>
        <v/>
      </c>
      <c r="K32" s="33" t="str">
        <f>IF(F32&lt;&gt;0,VLOOKUP(F32,Menu!$B$8:$C$30,2,),"")</f>
        <v/>
      </c>
      <c r="L32" s="148" t="str">
        <f>IF(G32&lt;&gt;0,VLOOKUP(G32,Menu!$B$8:$C$31,2,),"")</f>
        <v/>
      </c>
    </row>
    <row r="33" spans="1:12" ht="24.95" customHeight="1" x14ac:dyDescent="0.55000000000000004">
      <c r="A33" s="145">
        <f>'RECAP SEMAINE'!A33</f>
        <v>0</v>
      </c>
      <c r="B33" s="147">
        <f>'RECAP SEMAINE'!B33</f>
        <v>0</v>
      </c>
      <c r="C33" s="154">
        <f>'RECAP SEMAINE'!C33</f>
        <v>0</v>
      </c>
      <c r="D33" s="154">
        <f>'RECAP SEMAINE'!D33</f>
        <v>0</v>
      </c>
      <c r="E33" s="154">
        <f>'RECAP SEMAINE'!E33</f>
        <v>0</v>
      </c>
      <c r="F33" s="154">
        <f>'RECAP SEMAINE'!F33</f>
        <v>0</v>
      </c>
      <c r="G33" s="154">
        <f>'RECAP SEMAINE'!G33</f>
        <v>0</v>
      </c>
      <c r="H33" s="33" t="str">
        <f>IF(C33&lt;&gt;0,VLOOKUP(C33,Menu!$B$8:$C$30,2,),"")</f>
        <v/>
      </c>
      <c r="I33" s="33" t="str">
        <f>IF(D33&lt;&gt;0,VLOOKUP(D33,Menu!$B$8:$C$30,2,),"")</f>
        <v/>
      </c>
      <c r="J33" s="33" t="str">
        <f>IF(E33&lt;&gt;0,VLOOKUP(E33,Menu!$B$8:$C$30,2,),"")</f>
        <v/>
      </c>
      <c r="K33" s="33" t="str">
        <f>IF(F33&lt;&gt;0,VLOOKUP(F33,Menu!$B$8:$C$30,2,),"")</f>
        <v/>
      </c>
      <c r="L33" s="148" t="str">
        <f>IF(G33&lt;&gt;0,VLOOKUP(G33,Menu!$B$8:$C$31,2,),"")</f>
        <v/>
      </c>
    </row>
    <row r="34" spans="1:12" ht="24.95" customHeight="1" x14ac:dyDescent="0.55000000000000004">
      <c r="A34" s="145">
        <f>'RECAP SEMAINE'!A34</f>
        <v>0</v>
      </c>
      <c r="B34" s="147">
        <f>'RECAP SEMAINE'!B34</f>
        <v>0</v>
      </c>
      <c r="C34" s="154">
        <f>'RECAP SEMAINE'!C34</f>
        <v>0</v>
      </c>
      <c r="D34" s="154">
        <f>'RECAP SEMAINE'!D34</f>
        <v>0</v>
      </c>
      <c r="E34" s="154">
        <f>'RECAP SEMAINE'!E34</f>
        <v>0</v>
      </c>
      <c r="F34" s="154">
        <f>'RECAP SEMAINE'!F34</f>
        <v>0</v>
      </c>
      <c r="G34" s="154">
        <f>'RECAP SEMAINE'!G34</f>
        <v>0</v>
      </c>
      <c r="H34" s="33" t="str">
        <f>IF(C34&lt;&gt;0,VLOOKUP(C34,Menu!$B$8:$C$30,2,),"")</f>
        <v/>
      </c>
      <c r="I34" s="33" t="str">
        <f>IF(D34&lt;&gt;0,VLOOKUP(D34,Menu!$B$8:$C$30,2,),"")</f>
        <v/>
      </c>
      <c r="J34" s="33" t="str">
        <f>IF(E34&lt;&gt;0,VLOOKUP(E34,Menu!$B$8:$C$30,2,),"")</f>
        <v/>
      </c>
      <c r="K34" s="33" t="str">
        <f>IF(F34&lt;&gt;0,VLOOKUP(F34,Menu!$B$8:$C$30,2,),"")</f>
        <v/>
      </c>
      <c r="L34" s="148" t="str">
        <f>IF(G34&lt;&gt;0,VLOOKUP(G34,Menu!$B$8:$C$31,2,),"")</f>
        <v/>
      </c>
    </row>
    <row r="35" spans="1:12" ht="24.95" customHeight="1" x14ac:dyDescent="0.55000000000000004">
      <c r="A35" s="145">
        <f>'RECAP SEMAINE'!A35</f>
        <v>0</v>
      </c>
      <c r="B35" s="147">
        <f>'RECAP SEMAINE'!B35</f>
        <v>0</v>
      </c>
      <c r="C35" s="155">
        <f>'RECAP SEMAINE'!C35</f>
        <v>0</v>
      </c>
      <c r="D35" s="155">
        <f>'RECAP SEMAINE'!D35</f>
        <v>0</v>
      </c>
      <c r="E35" s="155">
        <f>'RECAP SEMAINE'!E35</f>
        <v>0</v>
      </c>
      <c r="F35" s="155">
        <f>'RECAP SEMAINE'!F35</f>
        <v>0</v>
      </c>
      <c r="G35" s="155">
        <f>'RECAP SEMAINE'!G35</f>
        <v>0</v>
      </c>
      <c r="H35" s="156" t="str">
        <f>IF(C35&lt;&gt;0,VLOOKUP(C35,Menu!$B$8:$C$30,2,),"")</f>
        <v/>
      </c>
      <c r="I35" s="156" t="str">
        <f>IF(D35&lt;&gt;0,VLOOKUP(D35,Menu!$B$8:$C$30,2,),"")</f>
        <v/>
      </c>
      <c r="J35" s="156" t="str">
        <f>IF(E35&lt;&gt;0,VLOOKUP(E35,Menu!$B$8:$C$30,2,),"")</f>
        <v/>
      </c>
      <c r="K35" s="156" t="str">
        <f>IF(F35&lt;&gt;0,VLOOKUP(F35,Menu!$B$8:$C$30,2,),"")</f>
        <v/>
      </c>
      <c r="L35" s="148" t="str">
        <f>IF(G35&lt;&gt;0,VLOOKUP(G35,Menu!$B$8:$C$31,2,),"")</f>
        <v/>
      </c>
    </row>
    <row r="36" spans="1:12" ht="24.95" customHeight="1" x14ac:dyDescent="0.55000000000000004">
      <c r="A36" s="145">
        <f>'RECAP SEMAINE'!A36</f>
        <v>0</v>
      </c>
      <c r="B36" s="147">
        <f>'RECAP SEMAINE'!B36</f>
        <v>0</v>
      </c>
      <c r="C36" s="155">
        <f>'RECAP SEMAINE'!C36</f>
        <v>0</v>
      </c>
      <c r="D36" s="155">
        <f>'RECAP SEMAINE'!D36</f>
        <v>0</v>
      </c>
      <c r="E36" s="155">
        <f>'RECAP SEMAINE'!E36</f>
        <v>0</v>
      </c>
      <c r="F36" s="155">
        <f>'RECAP SEMAINE'!F36</f>
        <v>0</v>
      </c>
      <c r="G36" s="155">
        <f>'RECAP SEMAINE'!G36</f>
        <v>0</v>
      </c>
      <c r="H36" s="156" t="str">
        <f>IF(C36&lt;&gt;0,VLOOKUP(C36,Menu!$B$8:$C$30,2,),"")</f>
        <v/>
      </c>
      <c r="I36" s="156" t="str">
        <f>IF(D36&lt;&gt;0,VLOOKUP(D36,Menu!$B$8:$C$30,2,),"")</f>
        <v/>
      </c>
      <c r="J36" s="156" t="str">
        <f>IF(E36&lt;&gt;0,VLOOKUP(E36,Menu!$B$8:$C$30,2,),"")</f>
        <v/>
      </c>
      <c r="K36" s="156" t="str">
        <f>IF(F36&lt;&gt;0,VLOOKUP(F36,Menu!$B$8:$C$30,2,),"")</f>
        <v/>
      </c>
      <c r="L36" s="148" t="str">
        <f>IF(G36&lt;&gt;0,VLOOKUP(G36,Menu!$B$8:$C$31,2,),"")</f>
        <v/>
      </c>
    </row>
    <row r="37" spans="1:12" ht="24.95" customHeight="1" x14ac:dyDescent="0.55000000000000004">
      <c r="A37" s="145">
        <f>'RECAP SEMAINE'!A37</f>
        <v>0</v>
      </c>
      <c r="B37" s="147">
        <f>'RECAP SEMAINE'!B37</f>
        <v>0</v>
      </c>
      <c r="C37" s="155">
        <f>'RECAP SEMAINE'!C37</f>
        <v>0</v>
      </c>
      <c r="D37" s="155">
        <f>'RECAP SEMAINE'!D37</f>
        <v>0</v>
      </c>
      <c r="E37" s="155">
        <f>'RECAP SEMAINE'!E37</f>
        <v>0</v>
      </c>
      <c r="F37" s="155">
        <f>'RECAP SEMAINE'!F37</f>
        <v>0</v>
      </c>
      <c r="G37" s="155">
        <f>'RECAP SEMAINE'!G37</f>
        <v>0</v>
      </c>
      <c r="H37" s="156" t="str">
        <f>IF(C37&lt;&gt;0,VLOOKUP(C37,Menu!$B$8:$C$30,2,),"")</f>
        <v/>
      </c>
      <c r="I37" s="156" t="str">
        <f>IF(D37&lt;&gt;0,VLOOKUP(D37,Menu!$B$8:$C$30,2,),"")</f>
        <v/>
      </c>
      <c r="J37" s="156" t="str">
        <f>IF(E37&lt;&gt;0,VLOOKUP(E37,Menu!$B$8:$C$30,2,),"")</f>
        <v/>
      </c>
      <c r="K37" s="156" t="str">
        <f>IF(F37&lt;&gt;0,VLOOKUP(F37,Menu!$B$8:$C$30,2,),"")</f>
        <v/>
      </c>
      <c r="L37" s="148" t="str">
        <f>IF(G37&lt;&gt;0,VLOOKUP(G37,Menu!$B$8:$C$31,2,),"")</f>
        <v/>
      </c>
    </row>
    <row r="38" spans="1:12" ht="24.95" customHeight="1" x14ac:dyDescent="0.5">
      <c r="A38" s="30">
        <f>'RECAP SEMAINE'!A36</f>
        <v>0</v>
      </c>
      <c r="B38" s="147">
        <f>'RECAP SEMAINE'!B38</f>
        <v>0</v>
      </c>
      <c r="C38" s="156">
        <f>'RECAP SEMAINE'!C36</f>
        <v>0</v>
      </c>
      <c r="D38" s="156">
        <f>'RECAP SEMAINE'!D36</f>
        <v>0</v>
      </c>
      <c r="E38" s="156">
        <f>'RECAP SEMAINE'!E36</f>
        <v>0</v>
      </c>
      <c r="F38" s="156">
        <f>'RECAP SEMAINE'!F36</f>
        <v>0</v>
      </c>
      <c r="G38" s="156">
        <f>'RECAP SEMAINE'!G36</f>
        <v>0</v>
      </c>
      <c r="H38" s="156" t="str">
        <f>IF(C38&lt;&gt;0,VLOOKUP(C38,Menu!$B$8:$C$30,2,),"")</f>
        <v/>
      </c>
      <c r="I38" s="156" t="str">
        <f>IF(D38&lt;&gt;0,VLOOKUP(D38,Menu!$B$8:$C$30,2,),"")</f>
        <v/>
      </c>
      <c r="J38" s="156" t="str">
        <f>IF(E38&lt;&gt;0,VLOOKUP(E38,Menu!$B$8:$C$30,2,),"")</f>
        <v/>
      </c>
      <c r="K38" s="156" t="str">
        <f>IF(F38&lt;&gt;0,VLOOKUP(F38,Menu!$B$8:$C$30,2,),"")</f>
        <v/>
      </c>
      <c r="L38" s="148" t="str">
        <f>IF(G38&lt;&gt;0,VLOOKUP(G38,Menu!$B$8:$C$31,2,),"")</f>
        <v/>
      </c>
    </row>
    <row r="39" spans="1:12" x14ac:dyDescent="0.2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honeticPr fontId="10" type="noConversion"/>
  <printOptions horizontalCentered="1" verticalCentered="1"/>
  <pageMargins left="0.22" right="0.25" top="0.44" bottom="0.35" header="0.3" footer="0.3"/>
  <pageSetup paperSize="8" scale="85" orientation="landscape" r:id="rId1"/>
  <headerFooter alignWithMargins="0">
    <oddHeader>&amp;REdition du &amp;D à &amp;T</oddHeader>
  </headerFooter>
  <ignoredErrors>
    <ignoredError sqref="C37:G37 A37" formula="1"/>
    <ignoredError sqref="B10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37"/>
  <sheetViews>
    <sheetView showZeros="0" zoomScale="90" zoomScaleNormal="90" workbookViewId="0">
      <selection activeCell="A4" sqref="A4"/>
    </sheetView>
  </sheetViews>
  <sheetFormatPr baseColWidth="10" defaultRowHeight="18.75" x14ac:dyDescent="0.5"/>
  <cols>
    <col min="1" max="1" width="23.7109375" style="31" customWidth="1"/>
    <col min="2" max="2" width="3.85546875" style="37" customWidth="1"/>
    <col min="3" max="3" width="3" style="31" bestFit="1" customWidth="1"/>
    <col min="4" max="6" width="3" style="31" customWidth="1"/>
    <col min="7" max="7" width="3.5703125" style="31" customWidth="1"/>
    <col min="8" max="12" width="23.85546875" style="31" customWidth="1"/>
  </cols>
  <sheetData>
    <row r="1" spans="1:12" ht="22.5" x14ac:dyDescent="0.5">
      <c r="A1" s="404">
        <f>Menu!E6</f>
        <v>44285</v>
      </c>
      <c r="B1" s="405"/>
      <c r="C1" s="405"/>
      <c r="D1" s="405"/>
      <c r="E1" s="405"/>
      <c r="F1" s="405"/>
      <c r="G1" s="405"/>
      <c r="H1" s="32" t="s">
        <v>7</v>
      </c>
      <c r="I1" s="32" t="s">
        <v>8</v>
      </c>
      <c r="J1" s="32" t="s">
        <v>9</v>
      </c>
      <c r="K1" s="32" t="s">
        <v>11</v>
      </c>
      <c r="L1" s="32" t="s">
        <v>10</v>
      </c>
    </row>
    <row r="2" spans="1:12" ht="14.25" customHeight="1" x14ac:dyDescent="0.5">
      <c r="A2" s="157" t="s">
        <v>0</v>
      </c>
      <c r="B2" s="60"/>
      <c r="C2" s="138">
        <v>1</v>
      </c>
      <c r="D2" s="138">
        <v>2</v>
      </c>
      <c r="E2" s="138">
        <v>3</v>
      </c>
      <c r="F2" s="138">
        <v>4</v>
      </c>
      <c r="G2" s="138">
        <v>5</v>
      </c>
      <c r="H2" s="156"/>
      <c r="I2" s="156"/>
      <c r="J2" s="156"/>
      <c r="K2" s="156"/>
      <c r="L2" s="156"/>
    </row>
    <row r="3" spans="1:12" ht="24.95" customHeight="1" x14ac:dyDescent="0.2">
      <c r="A3" s="28" t="str">
        <f>'RECAP SEMAINE'!A3</f>
        <v xml:space="preserve">DUPONT </v>
      </c>
      <c r="B3" s="146">
        <f>'RECAP SEMAINE'!B3</f>
        <v>0</v>
      </c>
      <c r="C3" s="147">
        <f>'RECAP SEMAINE'!H3</f>
        <v>11</v>
      </c>
      <c r="D3" s="147">
        <f>'RECAP SEMAINE'!I3</f>
        <v>22</v>
      </c>
      <c r="E3" s="147">
        <f>'RECAP SEMAINE'!J3</f>
        <v>33</v>
      </c>
      <c r="F3" s="147">
        <f>'RECAP SEMAINE'!K3</f>
        <v>41</v>
      </c>
      <c r="G3" s="147">
        <f>'RECAP SEMAINE'!L3</f>
        <v>51</v>
      </c>
      <c r="H3" s="148" t="str">
        <f>IF(C3&lt;&gt;0,VLOOKUP(C3,Menu!$D$8:$E$30,2,),"")</f>
        <v xml:space="preserve">Radis </v>
      </c>
      <c r="I3" s="148" t="str">
        <f>IF(D3&lt;&gt;0,VLOOKUP(D3,Menu!$D$8:$E$30,2,),"")</f>
        <v>Poisson à la Bordelaise</v>
      </c>
      <c r="J3" s="148" t="str">
        <f>IF(E3&lt;&gt;0,VLOOKUP(E3,Menu!$D$8:$E$30,2,),"")</f>
        <v>Petits pois à l'étuvéé</v>
      </c>
      <c r="K3" s="148" t="str">
        <f>IF(F3&lt;&gt;0,VLOOKUP(F3,Menu!$D$8:$E$30,2,),"")</f>
        <v>Tomme blanche</v>
      </c>
      <c r="L3" s="148" t="str">
        <f>IF(G3&lt;&gt;0,VLOOKUP(G3,Menu!$D$8:$E$31,2,),"")</f>
        <v>Pomme bicolore</v>
      </c>
    </row>
    <row r="4" spans="1:12" ht="24.95" customHeight="1" x14ac:dyDescent="0.2">
      <c r="A4" s="28"/>
      <c r="B4" s="146">
        <f>'RECAP SEMAINE'!B4</f>
        <v>0</v>
      </c>
      <c r="C4" s="147">
        <f>'RECAP SEMAINE'!H4</f>
        <v>0</v>
      </c>
      <c r="D4" s="147">
        <f>'RECAP SEMAINE'!I4</f>
        <v>0</v>
      </c>
      <c r="E4" s="147">
        <f>'RECAP SEMAINE'!J4</f>
        <v>0</v>
      </c>
      <c r="F4" s="147">
        <f>'RECAP SEMAINE'!K4</f>
        <v>0</v>
      </c>
      <c r="G4" s="147">
        <f>'RECAP SEMAINE'!L4</f>
        <v>0</v>
      </c>
      <c r="H4" s="148" t="str">
        <f>IF(C4&lt;&gt;0,VLOOKUP(C4,Menu!$D$8:$E$30,2,),"")</f>
        <v/>
      </c>
      <c r="I4" s="148" t="str">
        <f>IF(D4&lt;&gt;0,VLOOKUP(D4,Menu!$D$8:$E$30,2,),"")</f>
        <v/>
      </c>
      <c r="J4" s="148" t="str">
        <f>IF(E4&lt;&gt;0,VLOOKUP(E4,Menu!$D$8:$E$30,2,),"")</f>
        <v/>
      </c>
      <c r="K4" s="148" t="str">
        <f>IF(F4&lt;&gt;0,VLOOKUP(F4,Menu!$D$8:$E$30,2,),"")</f>
        <v/>
      </c>
      <c r="L4" s="148" t="str">
        <f>IF(G4&lt;&gt;0,VLOOKUP(G4,Menu!$D$8:$E$31,2,),"")</f>
        <v/>
      </c>
    </row>
    <row r="5" spans="1:12" ht="24.95" customHeight="1" x14ac:dyDescent="0.2">
      <c r="A5" s="28"/>
      <c r="B5" s="146">
        <f>'RECAP SEMAINE'!B5</f>
        <v>0</v>
      </c>
      <c r="C5" s="147">
        <f>'RECAP SEMAINE'!H5</f>
        <v>0</v>
      </c>
      <c r="D5" s="147">
        <f>'RECAP SEMAINE'!I5</f>
        <v>0</v>
      </c>
      <c r="E5" s="147">
        <f>'RECAP SEMAINE'!J5</f>
        <v>0</v>
      </c>
      <c r="F5" s="147">
        <f>'RECAP SEMAINE'!K5</f>
        <v>0</v>
      </c>
      <c r="G5" s="147">
        <f>'RECAP SEMAINE'!L5</f>
        <v>0</v>
      </c>
      <c r="H5" s="148" t="str">
        <f>IF(C5&lt;&gt;0,VLOOKUP(C5,Menu!$D$8:$E$30,2,),"")</f>
        <v/>
      </c>
      <c r="I5" s="148" t="str">
        <f>IF(D5&lt;&gt;0,VLOOKUP(D5,Menu!$D$8:$E$30,2,),"")</f>
        <v/>
      </c>
      <c r="J5" s="148" t="str">
        <f>IF(E5&lt;&gt;0,VLOOKUP(E5,Menu!$D$8:$E$30,2,),"")</f>
        <v/>
      </c>
      <c r="K5" s="148" t="str">
        <f>IF(F5&lt;&gt;0,VLOOKUP(F5,Menu!$D$8:$E$30,2,),"")</f>
        <v/>
      </c>
      <c r="L5" s="148" t="str">
        <f>IF(G5&lt;&gt;0,VLOOKUP(G5,Menu!$D$8:$E$31,2,),"")</f>
        <v/>
      </c>
    </row>
    <row r="6" spans="1:12" ht="24.95" customHeight="1" x14ac:dyDescent="0.2">
      <c r="A6" s="28"/>
      <c r="B6" s="146">
        <f>'RECAP SEMAINE'!B6</f>
        <v>0</v>
      </c>
      <c r="C6" s="147">
        <f>'RECAP SEMAINE'!H6</f>
        <v>0</v>
      </c>
      <c r="D6" s="147">
        <f>'RECAP SEMAINE'!I6</f>
        <v>0</v>
      </c>
      <c r="E6" s="147">
        <f>'RECAP SEMAINE'!J6</f>
        <v>0</v>
      </c>
      <c r="F6" s="147">
        <f>'RECAP SEMAINE'!K6</f>
        <v>0</v>
      </c>
      <c r="G6" s="147">
        <f>'RECAP SEMAINE'!L6</f>
        <v>0</v>
      </c>
      <c r="H6" s="148" t="str">
        <f>IF(C6&lt;&gt;0,VLOOKUP(C6,Menu!$D$8:$E$30,2,),"")</f>
        <v/>
      </c>
      <c r="I6" s="148" t="str">
        <f>IF(D6&lt;&gt;0,VLOOKUP(D6,Menu!$D$8:$E$30,2,),"")</f>
        <v/>
      </c>
      <c r="J6" s="148" t="str">
        <f>IF(E6&lt;&gt;0,VLOOKUP(E6,Menu!$D$8:$E$30,2,),"")</f>
        <v/>
      </c>
      <c r="K6" s="148" t="str">
        <f>IF(F6&lt;&gt;0,VLOOKUP(F6,Menu!$D$8:$E$30,2,),"")</f>
        <v/>
      </c>
      <c r="L6" s="148" t="str">
        <f>IF(G6&lt;&gt;0,VLOOKUP(G6,Menu!$D$8:$E$31,2,),"")</f>
        <v/>
      </c>
    </row>
    <row r="7" spans="1:12" ht="24.95" customHeight="1" x14ac:dyDescent="0.2">
      <c r="A7" s="28"/>
      <c r="B7" s="146">
        <f>'RECAP SEMAINE'!B7</f>
        <v>0</v>
      </c>
      <c r="C7" s="147">
        <f>'RECAP SEMAINE'!H7</f>
        <v>0</v>
      </c>
      <c r="D7" s="147">
        <f>'RECAP SEMAINE'!I7</f>
        <v>0</v>
      </c>
      <c r="E7" s="147">
        <f>'RECAP SEMAINE'!J7</f>
        <v>0</v>
      </c>
      <c r="F7" s="147">
        <f>'RECAP SEMAINE'!K7</f>
        <v>0</v>
      </c>
      <c r="G7" s="147">
        <f>'RECAP SEMAINE'!L7</f>
        <v>0</v>
      </c>
      <c r="H7" s="148" t="str">
        <f>IF(C7&lt;&gt;0,VLOOKUP(C7,Menu!$D$8:$E$30,2,),"")</f>
        <v/>
      </c>
      <c r="I7" s="148" t="str">
        <f>IF(D7&lt;&gt;0,VLOOKUP(D7,Menu!$D$8:$E$30,2,),"")</f>
        <v/>
      </c>
      <c r="J7" s="148" t="str">
        <f>IF(E7&lt;&gt;0,VLOOKUP(E7,Menu!$D$8:$E$30,2,),"")</f>
        <v/>
      </c>
      <c r="K7" s="148" t="str">
        <f>IF(F7&lt;&gt;0,VLOOKUP(F7,Menu!$D$8:$E$30,2,),"")</f>
        <v/>
      </c>
      <c r="L7" s="148" t="str">
        <f>IF(G7&lt;&gt;0,VLOOKUP(G7,Menu!$D$8:$E$31,2,),"")</f>
        <v/>
      </c>
    </row>
    <row r="8" spans="1:12" ht="24.95" customHeight="1" x14ac:dyDescent="0.2">
      <c r="A8" s="28"/>
      <c r="B8" s="146">
        <f>'RECAP SEMAINE'!B8</f>
        <v>0</v>
      </c>
      <c r="C8" s="147">
        <f>'RECAP SEMAINE'!H8</f>
        <v>0</v>
      </c>
      <c r="D8" s="147">
        <f>'RECAP SEMAINE'!I8</f>
        <v>0</v>
      </c>
      <c r="E8" s="147">
        <f>'RECAP SEMAINE'!J8</f>
        <v>0</v>
      </c>
      <c r="F8" s="147">
        <f>'RECAP SEMAINE'!K8</f>
        <v>0</v>
      </c>
      <c r="G8" s="147">
        <f>'RECAP SEMAINE'!L8</f>
        <v>0</v>
      </c>
      <c r="H8" s="148" t="str">
        <f>IF(C8&lt;&gt;0,VLOOKUP(C8,Menu!$D$8:$E$30,2,),"")</f>
        <v/>
      </c>
      <c r="I8" s="148" t="str">
        <f>IF(D8&lt;&gt;0,VLOOKUP(D8,Menu!$D$8:$E$30,2,),"")</f>
        <v/>
      </c>
      <c r="J8" s="148" t="str">
        <f>IF(E8&lt;&gt;0,VLOOKUP(E8,Menu!$D$8:$E$30,2,),"")</f>
        <v/>
      </c>
      <c r="K8" s="148" t="str">
        <f>IF(F8&lt;&gt;0,VLOOKUP(F8,Menu!$D$8:$E$30,2,),"")</f>
        <v/>
      </c>
      <c r="L8" s="148" t="str">
        <f>IF(G8&lt;&gt;0,VLOOKUP(G8,Menu!$D$8:$E$31,2,),"")</f>
        <v/>
      </c>
    </row>
    <row r="9" spans="1:12" ht="24.95" customHeight="1" x14ac:dyDescent="0.2">
      <c r="A9" s="28"/>
      <c r="B9" s="146">
        <f>'RECAP SEMAINE'!B9</f>
        <v>0</v>
      </c>
      <c r="C9" s="147">
        <f>'RECAP SEMAINE'!H9</f>
        <v>0</v>
      </c>
      <c r="D9" s="147">
        <f>'RECAP SEMAINE'!I9</f>
        <v>0</v>
      </c>
      <c r="E9" s="147">
        <f>'RECAP SEMAINE'!J9</f>
        <v>0</v>
      </c>
      <c r="F9" s="147">
        <f>'RECAP SEMAINE'!K9</f>
        <v>0</v>
      </c>
      <c r="G9" s="147">
        <f>'RECAP SEMAINE'!L9</f>
        <v>0</v>
      </c>
      <c r="H9" s="148" t="str">
        <f>IF(C9&lt;&gt;0,VLOOKUP(C9,Menu!$D$8:$E$30,2,),"")</f>
        <v/>
      </c>
      <c r="I9" s="148" t="str">
        <f>IF(D9&lt;&gt;0,VLOOKUP(D9,Menu!$D$8:$E$30,2,),"")</f>
        <v/>
      </c>
      <c r="J9" s="148" t="str">
        <f>IF(E9&lt;&gt;0,VLOOKUP(E9,Menu!$D$8:$E$30,2,),"")</f>
        <v/>
      </c>
      <c r="K9" s="148" t="str">
        <f>IF(F9&lt;&gt;0,VLOOKUP(F9,Menu!$D$8:$E$30,2,),"")</f>
        <v/>
      </c>
      <c r="L9" s="148" t="str">
        <f>IF(G9&lt;&gt;0,VLOOKUP(G9,Menu!$D$8:$E$31,2,),"")</f>
        <v/>
      </c>
    </row>
    <row r="10" spans="1:12" ht="24.95" customHeight="1" x14ac:dyDescent="0.2">
      <c r="A10" s="28"/>
      <c r="B10" s="150">
        <f>'RECAP SEMAINE'!B10</f>
        <v>0</v>
      </c>
      <c r="C10" s="147">
        <f>'RECAP SEMAINE'!H10</f>
        <v>0</v>
      </c>
      <c r="D10" s="147">
        <f>'RECAP SEMAINE'!I10</f>
        <v>0</v>
      </c>
      <c r="E10" s="147">
        <f>'RECAP SEMAINE'!J10</f>
        <v>0</v>
      </c>
      <c r="F10" s="147">
        <f>'RECAP SEMAINE'!K10</f>
        <v>0</v>
      </c>
      <c r="G10" s="147">
        <f>'RECAP SEMAINE'!L10</f>
        <v>0</v>
      </c>
      <c r="H10" s="148" t="str">
        <f>IF(C10&lt;&gt;0,VLOOKUP(C10,Menu!$D$8:$E$30,2,),"")</f>
        <v/>
      </c>
      <c r="I10" s="148" t="str">
        <f>IF(D10&lt;&gt;0,VLOOKUP(D10,Menu!$D$8:$E$30,2,),"")</f>
        <v/>
      </c>
      <c r="J10" s="148" t="str">
        <f>IF(E10&lt;&gt;0,VLOOKUP(E10,Menu!$D$8:$E$30,2,),"")</f>
        <v/>
      </c>
      <c r="K10" s="148" t="str">
        <f>IF(F10&lt;&gt;0,VLOOKUP(F10,Menu!$D$8:$E$30,2,),"")</f>
        <v/>
      </c>
      <c r="L10" s="148" t="str">
        <f>IF(G10&lt;&gt;0,VLOOKUP(G10,Menu!$D$8:$E$31,2,),"")</f>
        <v/>
      </c>
    </row>
    <row r="11" spans="1:12" ht="24.95" customHeight="1" x14ac:dyDescent="0.2">
      <c r="A11" s="28"/>
      <c r="B11" s="146">
        <f>'RECAP SEMAINE'!B11</f>
        <v>0</v>
      </c>
      <c r="C11" s="147">
        <f>'RECAP SEMAINE'!H11</f>
        <v>0</v>
      </c>
      <c r="D11" s="147">
        <f>'RECAP SEMAINE'!I11</f>
        <v>0</v>
      </c>
      <c r="E11" s="147">
        <f>'RECAP SEMAINE'!J11</f>
        <v>0</v>
      </c>
      <c r="F11" s="147">
        <f>'RECAP SEMAINE'!K11</f>
        <v>0</v>
      </c>
      <c r="G11" s="147">
        <f>'RECAP SEMAINE'!L11</f>
        <v>0</v>
      </c>
      <c r="H11" s="148" t="str">
        <f>IF(C11&lt;&gt;0,VLOOKUP(C11,Menu!$D$8:$E$30,2,),"")</f>
        <v/>
      </c>
      <c r="I11" s="148" t="str">
        <f>IF(D11&lt;&gt;0,VLOOKUP(D11,Menu!$D$8:$E$30,2,),"")</f>
        <v/>
      </c>
      <c r="J11" s="148" t="str">
        <f>IF(E11&lt;&gt;0,VLOOKUP(E11,Menu!$D$8:$E$30,2,),"")</f>
        <v/>
      </c>
      <c r="K11" s="148" t="str">
        <f>IF(F11&lt;&gt;0,VLOOKUP(F11,Menu!$D$8:$E$30,2,),"")</f>
        <v/>
      </c>
      <c r="L11" s="148" t="str">
        <f>IF(G11&lt;&gt;0,VLOOKUP(G11,Menu!$D$8:$E$31,2,),"")</f>
        <v/>
      </c>
    </row>
    <row r="12" spans="1:12" ht="24.95" customHeight="1" x14ac:dyDescent="0.2">
      <c r="A12" s="28"/>
      <c r="B12" s="146">
        <f>'RECAP SEMAINE'!B12</f>
        <v>0</v>
      </c>
      <c r="C12" s="147">
        <f>'RECAP SEMAINE'!H12</f>
        <v>0</v>
      </c>
      <c r="D12" s="147">
        <f>'RECAP SEMAINE'!I12</f>
        <v>0</v>
      </c>
      <c r="E12" s="147">
        <f>'RECAP SEMAINE'!J12</f>
        <v>0</v>
      </c>
      <c r="F12" s="147">
        <f>'RECAP SEMAINE'!K12</f>
        <v>0</v>
      </c>
      <c r="G12" s="147">
        <f>'RECAP SEMAINE'!L12</f>
        <v>0</v>
      </c>
      <c r="H12" s="148" t="str">
        <f>IF(C12&lt;&gt;0,VLOOKUP(C12,Menu!$D$8:$E$30,2,),"")</f>
        <v/>
      </c>
      <c r="I12" s="148" t="str">
        <f>IF(D12&lt;&gt;0,VLOOKUP(D12,Menu!$D$8:$E$30,2,),"")</f>
        <v/>
      </c>
      <c r="J12" s="148" t="str">
        <f>IF(E12&lt;&gt;0,VLOOKUP(E12,Menu!$D$8:$E$30,2,),"")</f>
        <v/>
      </c>
      <c r="K12" s="148" t="str">
        <f>IF(F12&lt;&gt;0,VLOOKUP(F12,Menu!$D$8:$E$30,2,),"")</f>
        <v/>
      </c>
      <c r="L12" s="148" t="str">
        <f>IF(G12&lt;&gt;0,VLOOKUP(G12,Menu!$D$8:$E$31,2,),"")</f>
        <v/>
      </c>
    </row>
    <row r="13" spans="1:12" ht="24.95" customHeight="1" x14ac:dyDescent="0.2">
      <c r="A13" s="28"/>
      <c r="B13" s="146">
        <f>'RECAP SEMAINE'!B13</f>
        <v>0</v>
      </c>
      <c r="C13" s="147">
        <f>'RECAP SEMAINE'!H13</f>
        <v>0</v>
      </c>
      <c r="D13" s="147">
        <f>'RECAP SEMAINE'!I13</f>
        <v>0</v>
      </c>
      <c r="E13" s="147">
        <f>'RECAP SEMAINE'!J13</f>
        <v>0</v>
      </c>
      <c r="F13" s="147">
        <f>'RECAP SEMAINE'!K13</f>
        <v>0</v>
      </c>
      <c r="G13" s="147">
        <f>'RECAP SEMAINE'!L13</f>
        <v>0</v>
      </c>
      <c r="H13" s="148" t="str">
        <f>IF(C13&lt;&gt;0,VLOOKUP(C13,Menu!$D$8:$E$30,2,),"")</f>
        <v/>
      </c>
      <c r="I13" s="148" t="str">
        <f>IF(D13&lt;&gt;0,VLOOKUP(D13,Menu!$D$8:$E$30,2,),"")</f>
        <v/>
      </c>
      <c r="J13" s="148" t="str">
        <f>IF(E13&lt;&gt;0,VLOOKUP(E13,Menu!$D$8:$E$30,2,),"")</f>
        <v/>
      </c>
      <c r="K13" s="148" t="str">
        <f>IF(F13&lt;&gt;0,VLOOKUP(F13,Menu!$D$8:$E$30,2,),"")</f>
        <v/>
      </c>
      <c r="L13" s="148" t="str">
        <f>IF(G13&lt;&gt;0,VLOOKUP(G13,Menu!$D$8:$E$31,2,),"")</f>
        <v/>
      </c>
    </row>
    <row r="14" spans="1:12" ht="24.95" customHeight="1" x14ac:dyDescent="0.2">
      <c r="A14" s="28"/>
      <c r="B14" s="146">
        <f>'RECAP SEMAINE'!B14</f>
        <v>0</v>
      </c>
      <c r="C14" s="147">
        <f>'RECAP SEMAINE'!H14</f>
        <v>0</v>
      </c>
      <c r="D14" s="147">
        <f>'RECAP SEMAINE'!I14</f>
        <v>0</v>
      </c>
      <c r="E14" s="147">
        <f>'RECAP SEMAINE'!J14</f>
        <v>0</v>
      </c>
      <c r="F14" s="147">
        <f>'RECAP SEMAINE'!K14</f>
        <v>0</v>
      </c>
      <c r="G14" s="147">
        <f>'RECAP SEMAINE'!L14</f>
        <v>0</v>
      </c>
      <c r="H14" s="148" t="str">
        <f>IF(C14&lt;&gt;0,VLOOKUP(C14,Menu!$D$8:$E$30,2,),"")</f>
        <v/>
      </c>
      <c r="I14" s="148" t="str">
        <f>IF(D14&lt;&gt;0,VLOOKUP(D14,Menu!$D$8:$E$30,2,),"")</f>
        <v/>
      </c>
      <c r="J14" s="148" t="str">
        <f>IF(E14&lt;&gt;0,VLOOKUP(E14,Menu!$D$8:$E$30,2,),"")</f>
        <v/>
      </c>
      <c r="K14" s="148" t="str">
        <f>IF(F14&lt;&gt;0,VLOOKUP(F14,Menu!$D$8:$E$30,2,),"")</f>
        <v/>
      </c>
      <c r="L14" s="148" t="str">
        <f>IF(G14&lt;&gt;0,VLOOKUP(G14,Menu!$D$8:$E$31,2,),"")</f>
        <v/>
      </c>
    </row>
    <row r="15" spans="1:12" ht="24.95" customHeight="1" x14ac:dyDescent="0.2">
      <c r="A15" s="28"/>
      <c r="B15" s="146">
        <f>'RECAP SEMAINE'!B15</f>
        <v>0</v>
      </c>
      <c r="C15" s="147">
        <f>'RECAP SEMAINE'!H15</f>
        <v>0</v>
      </c>
      <c r="D15" s="147">
        <f>'RECAP SEMAINE'!I15</f>
        <v>0</v>
      </c>
      <c r="E15" s="147">
        <f>'RECAP SEMAINE'!J15</f>
        <v>0</v>
      </c>
      <c r="F15" s="147">
        <f>'RECAP SEMAINE'!K15</f>
        <v>0</v>
      </c>
      <c r="G15" s="147">
        <f>'RECAP SEMAINE'!L15</f>
        <v>0</v>
      </c>
      <c r="H15" s="148" t="str">
        <f>IF(C15&lt;&gt;0,VLOOKUP(C15,Menu!$D$8:$E$30,2,),"")</f>
        <v/>
      </c>
      <c r="I15" s="148" t="str">
        <f>IF(D15&lt;&gt;0,VLOOKUP(D15,Menu!$D$8:$E$30,2,),"")</f>
        <v/>
      </c>
      <c r="J15" s="148" t="str">
        <f>IF(E15&lt;&gt;0,VLOOKUP(E15,Menu!$D$8:$E$30,2,),"")</f>
        <v/>
      </c>
      <c r="K15" s="148" t="str">
        <f>IF(F15&lt;&gt;0,VLOOKUP(F15,Menu!$D$8:$E$30,2,),"")</f>
        <v/>
      </c>
      <c r="L15" s="148" t="str">
        <f>IF(G15&lt;&gt;0,VLOOKUP(G15,Menu!$D$8:$E$31,2,),"")</f>
        <v/>
      </c>
    </row>
    <row r="16" spans="1:12" ht="24.95" customHeight="1" x14ac:dyDescent="0.2">
      <c r="A16" s="28"/>
      <c r="B16" s="146">
        <f>'RECAP SEMAINE'!B16</f>
        <v>0</v>
      </c>
      <c r="C16" s="147">
        <f>'RECAP SEMAINE'!H16</f>
        <v>0</v>
      </c>
      <c r="D16" s="147">
        <f>'RECAP SEMAINE'!I16</f>
        <v>0</v>
      </c>
      <c r="E16" s="147">
        <f>'RECAP SEMAINE'!J16</f>
        <v>0</v>
      </c>
      <c r="F16" s="147">
        <f>'RECAP SEMAINE'!K16</f>
        <v>0</v>
      </c>
      <c r="G16" s="147">
        <f>'RECAP SEMAINE'!L16</f>
        <v>0</v>
      </c>
      <c r="H16" s="148" t="str">
        <f>IF(C16&lt;&gt;0,VLOOKUP(C16,Menu!$D$8:$E$30,2,),"")</f>
        <v/>
      </c>
      <c r="I16" s="148" t="str">
        <f>IF(D16&lt;&gt;0,VLOOKUP(D16,Menu!$D$8:$E$30,2,),"")</f>
        <v/>
      </c>
      <c r="J16" s="148" t="str">
        <f>IF(E16&lt;&gt;0,VLOOKUP(E16,Menu!$D$8:$E$30,2,),"")</f>
        <v/>
      </c>
      <c r="K16" s="148" t="str">
        <f>IF(F16&lt;&gt;0,VLOOKUP(F16,Menu!$D$8:$E$30,2,),"")</f>
        <v/>
      </c>
      <c r="L16" s="148" t="str">
        <f>IF(G16&lt;&gt;0,VLOOKUP(G16,Menu!$D$8:$E$31,2,),"")</f>
        <v/>
      </c>
    </row>
    <row r="17" spans="1:12" ht="24.95" customHeight="1" x14ac:dyDescent="0.2">
      <c r="A17" s="28"/>
      <c r="B17" s="146">
        <f>'RECAP SEMAINE'!B17</f>
        <v>0</v>
      </c>
      <c r="C17" s="147">
        <f>'RECAP SEMAINE'!H17</f>
        <v>0</v>
      </c>
      <c r="D17" s="147">
        <f>'RECAP SEMAINE'!I17</f>
        <v>0</v>
      </c>
      <c r="E17" s="147">
        <f>'RECAP SEMAINE'!J17</f>
        <v>0</v>
      </c>
      <c r="F17" s="147">
        <f>'RECAP SEMAINE'!K17</f>
        <v>0</v>
      </c>
      <c r="G17" s="147">
        <f>'RECAP SEMAINE'!L17</f>
        <v>0</v>
      </c>
      <c r="H17" s="148" t="str">
        <f>IF(C17&lt;&gt;0,VLOOKUP(C17,Menu!$D$8:$E$30,2,),"")</f>
        <v/>
      </c>
      <c r="I17" s="148" t="str">
        <f>IF(D17&lt;&gt;0,VLOOKUP(D17,Menu!$D$8:$E$30,2,),"")</f>
        <v/>
      </c>
      <c r="J17" s="148" t="str">
        <f>IF(E17&lt;&gt;0,VLOOKUP(E17,Menu!$D$8:$E$30,2,),"")</f>
        <v/>
      </c>
      <c r="K17" s="148" t="str">
        <f>IF(F17&lt;&gt;0,VLOOKUP(F17,Menu!$D$8:$E$30,2,),"")</f>
        <v/>
      </c>
      <c r="L17" s="148" t="str">
        <f>IF(G17&lt;&gt;0,VLOOKUP(G17,Menu!$D$8:$E$31,2,),"")</f>
        <v/>
      </c>
    </row>
    <row r="18" spans="1:12" ht="24.95" customHeight="1" x14ac:dyDescent="0.2">
      <c r="A18" s="28"/>
      <c r="B18" s="146">
        <f>'RECAP SEMAINE'!B18</f>
        <v>0</v>
      </c>
      <c r="C18" s="147">
        <f>'RECAP SEMAINE'!H18</f>
        <v>0</v>
      </c>
      <c r="D18" s="147">
        <f>'RECAP SEMAINE'!I18</f>
        <v>0</v>
      </c>
      <c r="E18" s="147">
        <f>'RECAP SEMAINE'!J18</f>
        <v>0</v>
      </c>
      <c r="F18" s="147">
        <f>'RECAP SEMAINE'!K18</f>
        <v>0</v>
      </c>
      <c r="G18" s="147">
        <f>'RECAP SEMAINE'!L18</f>
        <v>0</v>
      </c>
      <c r="H18" s="148" t="str">
        <f>IF(C18&lt;&gt;0,VLOOKUP(C18,Menu!$D$8:$E$30,2,),"")</f>
        <v/>
      </c>
      <c r="I18" s="148" t="str">
        <f>IF(D18&lt;&gt;0,VLOOKUP(D18,Menu!$D$8:$E$30,2,),"")</f>
        <v/>
      </c>
      <c r="J18" s="148" t="str">
        <f>IF(E18&lt;&gt;0,VLOOKUP(E18,Menu!$D$8:$E$30,2,),"")</f>
        <v/>
      </c>
      <c r="K18" s="148" t="str">
        <f>IF(F18&lt;&gt;0,VLOOKUP(F18,Menu!$D$8:$E$30,2,),"")</f>
        <v/>
      </c>
      <c r="L18" s="148" t="str">
        <f>IF(G18&lt;&gt;0,VLOOKUP(G18,Menu!$D$8:$E$31,2,),"")</f>
        <v/>
      </c>
    </row>
    <row r="19" spans="1:12" ht="24.95" customHeight="1" x14ac:dyDescent="0.2">
      <c r="A19" s="28"/>
      <c r="B19" s="146">
        <f>'RECAP SEMAINE'!B19</f>
        <v>0</v>
      </c>
      <c r="C19" s="147">
        <f>'RECAP SEMAINE'!H19</f>
        <v>0</v>
      </c>
      <c r="D19" s="147">
        <f>'RECAP SEMAINE'!I19</f>
        <v>0</v>
      </c>
      <c r="E19" s="147">
        <f>'RECAP SEMAINE'!J19</f>
        <v>0</v>
      </c>
      <c r="F19" s="147">
        <f>'RECAP SEMAINE'!K19</f>
        <v>0</v>
      </c>
      <c r="G19" s="147">
        <f>'RECAP SEMAINE'!L19</f>
        <v>0</v>
      </c>
      <c r="H19" s="148" t="str">
        <f>IF(C19&lt;&gt;0,VLOOKUP(C19,Menu!$D$8:$E$30,2,),"")</f>
        <v/>
      </c>
      <c r="I19" s="148" t="str">
        <f>IF(D19&lt;&gt;0,VLOOKUP(D19,Menu!$D$8:$E$30,2,),"")</f>
        <v/>
      </c>
      <c r="J19" s="148" t="str">
        <f>IF(E19&lt;&gt;0,VLOOKUP(E19,Menu!$D$8:$E$30,2,),"")</f>
        <v/>
      </c>
      <c r="K19" s="148" t="str">
        <f>IF(F19&lt;&gt;0,VLOOKUP(F19,Menu!$D$8:$E$30,2,),"")</f>
        <v/>
      </c>
      <c r="L19" s="148" t="str">
        <f>IF(G19&lt;&gt;0,VLOOKUP(G19,Menu!$D$8:$E$31,2,),"")</f>
        <v/>
      </c>
    </row>
    <row r="20" spans="1:12" ht="24.95" customHeight="1" x14ac:dyDescent="0.2">
      <c r="A20" s="28"/>
      <c r="B20" s="146">
        <f>'RECAP SEMAINE'!B20</f>
        <v>0</v>
      </c>
      <c r="C20" s="147">
        <f>'RECAP SEMAINE'!H20</f>
        <v>0</v>
      </c>
      <c r="D20" s="147">
        <f>'RECAP SEMAINE'!I20</f>
        <v>0</v>
      </c>
      <c r="E20" s="147">
        <f>'RECAP SEMAINE'!J20</f>
        <v>0</v>
      </c>
      <c r="F20" s="147">
        <f>'RECAP SEMAINE'!K20</f>
        <v>0</v>
      </c>
      <c r="G20" s="147">
        <f>'RECAP SEMAINE'!L20</f>
        <v>0</v>
      </c>
      <c r="H20" s="148" t="str">
        <f>IF(C20&lt;&gt;0,VLOOKUP(C20,Menu!$D$8:$E$30,2,),"")</f>
        <v/>
      </c>
      <c r="I20" s="148" t="str">
        <f>IF(D20&lt;&gt;0,VLOOKUP(D20,Menu!$D$8:$E$30,2,),"")</f>
        <v/>
      </c>
      <c r="J20" s="148" t="str">
        <f>IF(E20&lt;&gt;0,VLOOKUP(E20,Menu!$D$8:$E$30,2,),"")</f>
        <v/>
      </c>
      <c r="K20" s="148" t="str">
        <f>IF(F20&lt;&gt;0,VLOOKUP(F20,Menu!$D$8:$E$30,2,),"")</f>
        <v/>
      </c>
      <c r="L20" s="148" t="str">
        <f>IF(G20&lt;&gt;0,VLOOKUP(G20,Menu!$D$8:$E$31,2,),"")</f>
        <v/>
      </c>
    </row>
    <row r="21" spans="1:12" ht="24.95" customHeight="1" x14ac:dyDescent="0.2">
      <c r="A21" s="28"/>
      <c r="B21" s="146">
        <f>'RECAP SEMAINE'!B21</f>
        <v>0</v>
      </c>
      <c r="C21" s="147">
        <f>'RECAP SEMAINE'!H21</f>
        <v>0</v>
      </c>
      <c r="D21" s="147">
        <f>'RECAP SEMAINE'!I21</f>
        <v>0</v>
      </c>
      <c r="E21" s="147">
        <f>'RECAP SEMAINE'!J21</f>
        <v>0</v>
      </c>
      <c r="F21" s="147">
        <f>'RECAP SEMAINE'!K21</f>
        <v>0</v>
      </c>
      <c r="G21" s="147">
        <f>'RECAP SEMAINE'!L21</f>
        <v>0</v>
      </c>
      <c r="H21" s="148" t="str">
        <f>IF(C21&lt;&gt;0,VLOOKUP(C21,Menu!$D$8:$E$30,2,),"")</f>
        <v/>
      </c>
      <c r="I21" s="148" t="str">
        <f>IF(D21&lt;&gt;0,VLOOKUP(D21,Menu!$D$8:$E$30,2,),"")</f>
        <v/>
      </c>
      <c r="J21" s="148" t="str">
        <f>IF(E21&lt;&gt;0,VLOOKUP(E21,Menu!$D$8:$E$30,2,),"")</f>
        <v/>
      </c>
      <c r="K21" s="148" t="str">
        <f>IF(F21&lt;&gt;0,VLOOKUP(F21,Menu!$D$8:$E$30,2,),"")</f>
        <v/>
      </c>
      <c r="L21" s="148" t="str">
        <f>IF(G21&lt;&gt;0,VLOOKUP(G21,Menu!$D$8:$E$31,2,),"")</f>
        <v/>
      </c>
    </row>
    <row r="22" spans="1:12" ht="24.95" customHeight="1" x14ac:dyDescent="0.2">
      <c r="A22" s="7"/>
      <c r="B22" s="146">
        <f>'RECAP SEMAINE'!B22</f>
        <v>0</v>
      </c>
      <c r="C22" s="147">
        <f>'RECAP SEMAINE'!H22</f>
        <v>0</v>
      </c>
      <c r="D22" s="147">
        <f>'RECAP SEMAINE'!I22</f>
        <v>0</v>
      </c>
      <c r="E22" s="147">
        <f>'RECAP SEMAINE'!J22</f>
        <v>0</v>
      </c>
      <c r="F22" s="147">
        <f>'RECAP SEMAINE'!K22</f>
        <v>0</v>
      </c>
      <c r="G22" s="147">
        <f>'RECAP SEMAINE'!L22</f>
        <v>0</v>
      </c>
      <c r="H22" s="148" t="str">
        <f>IF(C22&lt;&gt;0,VLOOKUP(C22,Menu!$D$8:$E$30,2,),"")</f>
        <v/>
      </c>
      <c r="I22" s="148" t="str">
        <f>IF(D22&lt;&gt;0,VLOOKUP(D22,Menu!$D$8:$E$30,2,),"")</f>
        <v/>
      </c>
      <c r="J22" s="148" t="str">
        <f>IF(E22&lt;&gt;0,VLOOKUP(E22,Menu!$D$8:$E$30,2,),"")</f>
        <v/>
      </c>
      <c r="K22" s="148" t="str">
        <f>IF(F22&lt;&gt;0,VLOOKUP(F22,Menu!$D$8:$E$30,2,),"")</f>
        <v/>
      </c>
      <c r="L22" s="148" t="str">
        <f>IF(G22&lt;&gt;0,VLOOKUP(G22,Menu!$D$8:$E$31,2,),"")</f>
        <v/>
      </c>
    </row>
    <row r="23" spans="1:12" s="11" customFormat="1" ht="24.95" customHeight="1" x14ac:dyDescent="0.2">
      <c r="A23" s="28"/>
      <c r="B23" s="151">
        <f>'RECAP SEMAINE'!B23</f>
        <v>0</v>
      </c>
      <c r="C23" s="152">
        <f>'RECAP SEMAINE'!H23</f>
        <v>0</v>
      </c>
      <c r="D23" s="152">
        <f>'RECAP SEMAINE'!I23</f>
        <v>0</v>
      </c>
      <c r="E23" s="152">
        <f>'RECAP SEMAINE'!J23</f>
        <v>0</v>
      </c>
      <c r="F23" s="152">
        <f>'RECAP SEMAINE'!K23</f>
        <v>0</v>
      </c>
      <c r="G23" s="152">
        <f>'RECAP SEMAINE'!L23</f>
        <v>0</v>
      </c>
      <c r="H23" s="153" t="str">
        <f>IF(C23&lt;&gt;0,VLOOKUP(C23,Menu!$D$8:$E$30,2,),"")</f>
        <v/>
      </c>
      <c r="I23" s="153" t="str">
        <f>IF(D23&lt;&gt;0,VLOOKUP(D23,Menu!$D$8:$E$30,2,),"")</f>
        <v/>
      </c>
      <c r="J23" s="153" t="str">
        <f>IF(E23&lt;&gt;0,VLOOKUP(E23,Menu!$D$8:$E$30,2,),"")</f>
        <v/>
      </c>
      <c r="K23" s="153" t="str">
        <f>IF(F23&lt;&gt;0,VLOOKUP(F23,Menu!$D$8:$E$30,2,),"")</f>
        <v/>
      </c>
      <c r="L23" s="153" t="str">
        <f>IF(G23&lt;&gt;0,VLOOKUP(G23,Menu!$D$8:$E$31,2,),"")</f>
        <v/>
      </c>
    </row>
    <row r="24" spans="1:12" s="11" customFormat="1" ht="24.95" customHeight="1" x14ac:dyDescent="0.2">
      <c r="A24" s="145">
        <f>'RECAP SEMAINE'!A24</f>
        <v>0</v>
      </c>
      <c r="B24" s="146">
        <f>'RECAP SEMAINE'!B24</f>
        <v>0</v>
      </c>
      <c r="C24" s="147">
        <f>'RECAP SEMAINE'!H24</f>
        <v>0</v>
      </c>
      <c r="D24" s="147">
        <f>'RECAP SEMAINE'!I24</f>
        <v>0</v>
      </c>
      <c r="E24" s="147">
        <f>'RECAP SEMAINE'!J24</f>
        <v>0</v>
      </c>
      <c r="F24" s="147">
        <f>'RECAP SEMAINE'!K24</f>
        <v>0</v>
      </c>
      <c r="G24" s="147">
        <f>'RECAP SEMAINE'!L24</f>
        <v>0</v>
      </c>
      <c r="H24" s="148" t="str">
        <f>IF(C24&lt;&gt;0,VLOOKUP(C24,Menu!$D$8:$E$30,2,),"")</f>
        <v/>
      </c>
      <c r="I24" s="148" t="str">
        <f>IF(D24&lt;&gt;0,VLOOKUP(D24,Menu!$D$8:$E$30,2,),"")</f>
        <v/>
      </c>
      <c r="J24" s="148" t="str">
        <f>IF(E24&lt;&gt;0,VLOOKUP(E24,Menu!$D$8:$E$30,2,),"")</f>
        <v/>
      </c>
      <c r="K24" s="148" t="str">
        <f>IF(F24&lt;&gt;0,VLOOKUP(F24,Menu!$D$8:$E$30,2,),"")</f>
        <v/>
      </c>
      <c r="L24" s="148" t="str">
        <f>IF(G24&lt;&gt;0,VLOOKUP(G24,Menu!$D$8:$E$31,2,),"")</f>
        <v/>
      </c>
    </row>
    <row r="25" spans="1:12" ht="24.95" customHeight="1" x14ac:dyDescent="0.2">
      <c r="A25" s="145">
        <f>'RECAP SEMAINE'!A25</f>
        <v>0</v>
      </c>
      <c r="B25" s="146">
        <f>'RECAP SEMAINE'!B25</f>
        <v>0</v>
      </c>
      <c r="C25" s="147">
        <f>'RECAP SEMAINE'!H25</f>
        <v>0</v>
      </c>
      <c r="D25" s="147">
        <f>'RECAP SEMAINE'!I25</f>
        <v>0</v>
      </c>
      <c r="E25" s="147">
        <f>'RECAP SEMAINE'!J25</f>
        <v>0</v>
      </c>
      <c r="F25" s="147">
        <f>'RECAP SEMAINE'!K25</f>
        <v>0</v>
      </c>
      <c r="G25" s="147">
        <f>'RECAP SEMAINE'!L25</f>
        <v>0</v>
      </c>
      <c r="H25" s="148" t="str">
        <f>IF(C25&lt;&gt;0,VLOOKUP(C25,Menu!$D$8:$E$30,2,),"")</f>
        <v/>
      </c>
      <c r="I25" s="148" t="str">
        <f>IF(D25&lt;&gt;0,VLOOKUP(D25,Menu!$D$8:$E$30,2,),"")</f>
        <v/>
      </c>
      <c r="J25" s="148" t="str">
        <f>IF(E25&lt;&gt;0,VLOOKUP(E25,Menu!$D$8:$E$30,2,),"")</f>
        <v/>
      </c>
      <c r="K25" s="148" t="str">
        <f>IF(F25&lt;&gt;0,VLOOKUP(F25,Menu!$D$8:$E$30,2,),"")</f>
        <v/>
      </c>
      <c r="L25" s="148" t="str">
        <f>IF(G25&lt;&gt;0,VLOOKUP(G25,Menu!$D$8:$E$31,2,),"")</f>
        <v/>
      </c>
    </row>
    <row r="26" spans="1:12" ht="24.95" customHeight="1" x14ac:dyDescent="0.2">
      <c r="A26" s="145">
        <f>'RECAP SEMAINE'!A26</f>
        <v>0</v>
      </c>
      <c r="B26" s="146"/>
      <c r="C26" s="147">
        <f>'RECAP SEMAINE'!H26</f>
        <v>0</v>
      </c>
      <c r="D26" s="147">
        <f>'RECAP SEMAINE'!I26</f>
        <v>0</v>
      </c>
      <c r="E26" s="147">
        <f>'RECAP SEMAINE'!J26</f>
        <v>0</v>
      </c>
      <c r="F26" s="147">
        <f>'RECAP SEMAINE'!K26</f>
        <v>0</v>
      </c>
      <c r="G26" s="147">
        <f>'RECAP SEMAINE'!L26</f>
        <v>0</v>
      </c>
      <c r="H26" s="148" t="str">
        <f>IF(C26&lt;&gt;0,VLOOKUP(C26,Menu!$D$8:$E$30,2,),"")</f>
        <v/>
      </c>
      <c r="I26" s="148" t="str">
        <f>IF(D26&lt;&gt;0,VLOOKUP(D26,Menu!$D$8:$E$30,2,),"")</f>
        <v/>
      </c>
      <c r="J26" s="148" t="str">
        <f>IF(E26&lt;&gt;0,VLOOKUP(E26,Menu!$D$8:$E$30,2,),"")</f>
        <v/>
      </c>
      <c r="K26" s="148" t="str">
        <f>IF(F26&lt;&gt;0,VLOOKUP(F26,Menu!$D$8:$E$30,2,),"")</f>
        <v/>
      </c>
      <c r="L26" s="148" t="str">
        <f>IF(G26&lt;&gt;0,VLOOKUP(G26,Menu!$D$8:$E$31,2,),"")</f>
        <v/>
      </c>
    </row>
    <row r="27" spans="1:12" ht="24.95" customHeight="1" x14ac:dyDescent="0.55000000000000004">
      <c r="A27" s="145">
        <f>'RECAP SEMAINE'!A27</f>
        <v>0</v>
      </c>
      <c r="B27" s="158"/>
      <c r="C27" s="154">
        <f>'RECAP SEMAINE'!H27</f>
        <v>0</v>
      </c>
      <c r="D27" s="154">
        <f>'RECAP SEMAINE'!I27</f>
        <v>0</v>
      </c>
      <c r="E27" s="154">
        <f>'RECAP SEMAINE'!J27</f>
        <v>0</v>
      </c>
      <c r="F27" s="154">
        <f>'RECAP SEMAINE'!K27</f>
        <v>0</v>
      </c>
      <c r="G27" s="154">
        <f>'RECAP SEMAINE'!L27</f>
        <v>0</v>
      </c>
      <c r="H27" s="33" t="str">
        <f>IF(C27&lt;&gt;0,VLOOKUP(C27,Menu!$D$8:$E$30,2,),"")</f>
        <v/>
      </c>
      <c r="I27" s="33" t="str">
        <f>IF(D27&lt;&gt;0,VLOOKUP(D27,Menu!$D$8:$E$30,2,),"")</f>
        <v/>
      </c>
      <c r="J27" s="33" t="str">
        <f>IF(E27&lt;&gt;0,VLOOKUP(E27,Menu!$D$8:$E$30,2,),"")</f>
        <v/>
      </c>
      <c r="K27" s="33" t="str">
        <f>IF(F27&lt;&gt;0,VLOOKUP(F27,Menu!$D$8:$E$30,2,),"")</f>
        <v/>
      </c>
      <c r="L27" s="148" t="str">
        <f>IF(G27&lt;&gt;0,VLOOKUP(G27,Menu!$D$8:$E$31,2,),"")</f>
        <v/>
      </c>
    </row>
    <row r="28" spans="1:12" ht="24.95" customHeight="1" x14ac:dyDescent="0.55000000000000004">
      <c r="A28" s="145">
        <f>'RECAP SEMAINE'!A28</f>
        <v>0</v>
      </c>
      <c r="B28" s="158"/>
      <c r="C28" s="154">
        <f>'RECAP SEMAINE'!H28</f>
        <v>0</v>
      </c>
      <c r="D28" s="154">
        <f>'RECAP SEMAINE'!I28</f>
        <v>0</v>
      </c>
      <c r="E28" s="154">
        <f>'RECAP SEMAINE'!J28</f>
        <v>0</v>
      </c>
      <c r="F28" s="154">
        <f>'RECAP SEMAINE'!K28</f>
        <v>0</v>
      </c>
      <c r="G28" s="154">
        <f>'RECAP SEMAINE'!L28</f>
        <v>0</v>
      </c>
      <c r="H28" s="33" t="str">
        <f>IF(C28&lt;&gt;0,VLOOKUP(C28,Menu!$D$8:$E$30,2,),"")</f>
        <v/>
      </c>
      <c r="I28" s="33" t="str">
        <f>IF(D28&lt;&gt;0,VLOOKUP(D28,Menu!$D$8:$E$30,2,),"")</f>
        <v/>
      </c>
      <c r="J28" s="33" t="str">
        <f>IF(E28&lt;&gt;0,VLOOKUP(E28,Menu!$D$8:$E$30,2,),"")</f>
        <v/>
      </c>
      <c r="K28" s="33" t="str">
        <f>IF(F28&lt;&gt;0,VLOOKUP(F28,Menu!$D$8:$E$30,2,),"")</f>
        <v/>
      </c>
      <c r="L28" s="148" t="str">
        <f>IF(G28&lt;&gt;0,VLOOKUP(G28,Menu!$D$8:$E$31,2,),"")</f>
        <v/>
      </c>
    </row>
    <row r="29" spans="1:12" ht="24.95" customHeight="1" x14ac:dyDescent="0.55000000000000004">
      <c r="A29" s="145">
        <f>'RECAP SEMAINE'!A29</f>
        <v>0</v>
      </c>
      <c r="B29" s="158"/>
      <c r="C29" s="154">
        <f>'RECAP SEMAINE'!H29</f>
        <v>0</v>
      </c>
      <c r="D29" s="154">
        <f>'RECAP SEMAINE'!I29</f>
        <v>0</v>
      </c>
      <c r="E29" s="154">
        <f>'RECAP SEMAINE'!J29</f>
        <v>0</v>
      </c>
      <c r="F29" s="154">
        <f>'RECAP SEMAINE'!K29</f>
        <v>0</v>
      </c>
      <c r="G29" s="154">
        <f>'RECAP SEMAINE'!L29</f>
        <v>0</v>
      </c>
      <c r="H29" s="33" t="str">
        <f>IF(C29&lt;&gt;0,VLOOKUP(C29,Menu!$D$8:$E$30,2,),"")</f>
        <v/>
      </c>
      <c r="I29" s="33" t="str">
        <f>IF(D29&lt;&gt;0,VLOOKUP(D29,Menu!$D$8:$E$30,2,),"")</f>
        <v/>
      </c>
      <c r="J29" s="33" t="str">
        <f>IF(E29&lt;&gt;0,VLOOKUP(E29,Menu!$D$8:$E$30,2,),"")</f>
        <v/>
      </c>
      <c r="K29" s="33" t="str">
        <f>IF(F29&lt;&gt;0,VLOOKUP(F29,Menu!$D$8:$E$30,2,),"")</f>
        <v/>
      </c>
      <c r="L29" s="148" t="str">
        <f>IF(G29&lt;&gt;0,VLOOKUP(G29,Menu!$D$8:$E$31,2,),"")</f>
        <v/>
      </c>
    </row>
    <row r="30" spans="1:12" ht="24.95" customHeight="1" x14ac:dyDescent="0.55000000000000004">
      <c r="A30" s="145">
        <f>'RECAP SEMAINE'!A30</f>
        <v>0</v>
      </c>
      <c r="B30" s="158"/>
      <c r="C30" s="154">
        <f>'RECAP SEMAINE'!H30</f>
        <v>0</v>
      </c>
      <c r="D30" s="154">
        <f>'RECAP SEMAINE'!I30</f>
        <v>0</v>
      </c>
      <c r="E30" s="154">
        <f>'RECAP SEMAINE'!J30</f>
        <v>0</v>
      </c>
      <c r="F30" s="154">
        <f>'RECAP SEMAINE'!K30</f>
        <v>0</v>
      </c>
      <c r="G30" s="154">
        <f>'RECAP SEMAINE'!L30</f>
        <v>0</v>
      </c>
      <c r="H30" s="33" t="str">
        <f>IF(C30&lt;&gt;0,VLOOKUP(C30,Menu!$D$8:$E$30,2,),"")</f>
        <v/>
      </c>
      <c r="I30" s="33" t="str">
        <f>IF(D30&lt;&gt;0,VLOOKUP(D30,Menu!$D$8:$E$30,2,),"")</f>
        <v/>
      </c>
      <c r="J30" s="33" t="str">
        <f>IF(E30&lt;&gt;0,VLOOKUP(E30,Menu!$D$8:$E$30,2,),"")</f>
        <v/>
      </c>
      <c r="K30" s="33" t="str">
        <f>IF(F30&lt;&gt;0,VLOOKUP(F30,Menu!$D$8:$E$30,2,),"")</f>
        <v/>
      </c>
      <c r="L30" s="148" t="str">
        <f>IF(G30&lt;&gt;0,VLOOKUP(G30,Menu!$D$8:$E$31,2,),"")</f>
        <v/>
      </c>
    </row>
    <row r="31" spans="1:12" s="11" customFormat="1" ht="24.95" customHeight="1" x14ac:dyDescent="0.55000000000000004">
      <c r="A31" s="145">
        <f>'RECAP SEMAINE'!A31</f>
        <v>0</v>
      </c>
      <c r="B31" s="158"/>
      <c r="C31" s="154">
        <f>'RECAP SEMAINE'!H31</f>
        <v>0</v>
      </c>
      <c r="D31" s="154">
        <f>'RECAP SEMAINE'!I31</f>
        <v>0</v>
      </c>
      <c r="E31" s="154">
        <f>'RECAP SEMAINE'!J31</f>
        <v>0</v>
      </c>
      <c r="F31" s="154">
        <f>'RECAP SEMAINE'!K31</f>
        <v>0</v>
      </c>
      <c r="G31" s="154">
        <f>'RECAP SEMAINE'!L31</f>
        <v>0</v>
      </c>
      <c r="H31" s="33" t="str">
        <f>IF(C31&lt;&gt;0,VLOOKUP(C31,Menu!$D$8:$E$30,2,),"")</f>
        <v/>
      </c>
      <c r="I31" s="33" t="str">
        <f>IF(D31&lt;&gt;0,VLOOKUP(D31,Menu!$D$8:$E$30,2,),"")</f>
        <v/>
      </c>
      <c r="J31" s="33" t="str">
        <f>IF(E31&lt;&gt;0,VLOOKUP(E31,Menu!$D$8:$E$30,2,),"")</f>
        <v/>
      </c>
      <c r="K31" s="33" t="str">
        <f>IF(F31&lt;&gt;0,VLOOKUP(F31,Menu!$D$8:$E$30,2,),"")</f>
        <v/>
      </c>
      <c r="L31" s="148" t="str">
        <f>IF(G31&lt;&gt;0,VLOOKUP(G31,Menu!$D$8:$E$31,2,),"")</f>
        <v/>
      </c>
    </row>
    <row r="32" spans="1:12" ht="24.95" customHeight="1" x14ac:dyDescent="0.55000000000000004">
      <c r="A32" s="145">
        <f>'RECAP SEMAINE'!A32</f>
        <v>0</v>
      </c>
      <c r="B32" s="158"/>
      <c r="C32" s="154">
        <f>'RECAP SEMAINE'!H32</f>
        <v>0</v>
      </c>
      <c r="D32" s="154">
        <f>'RECAP SEMAINE'!I32</f>
        <v>0</v>
      </c>
      <c r="E32" s="154">
        <f>'RECAP SEMAINE'!J32</f>
        <v>0</v>
      </c>
      <c r="F32" s="154">
        <f>'RECAP SEMAINE'!K32</f>
        <v>0</v>
      </c>
      <c r="G32" s="154">
        <f>'RECAP SEMAINE'!L32</f>
        <v>0</v>
      </c>
      <c r="H32" s="33" t="str">
        <f>IF(C32&lt;&gt;0,VLOOKUP(C32,Menu!$D$8:$E$30,2,),"")</f>
        <v/>
      </c>
      <c r="I32" s="33" t="str">
        <f>IF(D32&lt;&gt;0,VLOOKUP(D32,Menu!$D$8:$E$30,2,),"")</f>
        <v/>
      </c>
      <c r="J32" s="33" t="str">
        <f>IF(E32&lt;&gt;0,VLOOKUP(E32,Menu!$D$8:$E$30,2,),"")</f>
        <v/>
      </c>
      <c r="K32" s="33" t="str">
        <f>IF(F32&lt;&gt;0,VLOOKUP(F32,Menu!$D$8:$E$30,2,),"")</f>
        <v/>
      </c>
      <c r="L32" s="148" t="str">
        <f>IF(G32&lt;&gt;0,VLOOKUP(G32,Menu!$D$8:$E$31,2,),"")</f>
        <v/>
      </c>
    </row>
    <row r="33" spans="1:12" ht="24.95" customHeight="1" x14ac:dyDescent="0.55000000000000004">
      <c r="A33" s="145">
        <f>'RECAP SEMAINE'!A33</f>
        <v>0</v>
      </c>
      <c r="B33" s="158"/>
      <c r="C33" s="154">
        <f>'RECAP SEMAINE'!H33</f>
        <v>0</v>
      </c>
      <c r="D33" s="154">
        <f>'RECAP SEMAINE'!I33</f>
        <v>0</v>
      </c>
      <c r="E33" s="154">
        <f>'RECAP SEMAINE'!J33</f>
        <v>0</v>
      </c>
      <c r="F33" s="154">
        <f>'RECAP SEMAINE'!K33</f>
        <v>0</v>
      </c>
      <c r="G33" s="154">
        <f>'RECAP SEMAINE'!L33</f>
        <v>0</v>
      </c>
      <c r="H33" s="33" t="str">
        <f>IF(C33&lt;&gt;0,VLOOKUP(C33,Menu!$D$8:$E$30,2,),"")</f>
        <v/>
      </c>
      <c r="I33" s="33" t="str">
        <f>IF(D33&lt;&gt;0,VLOOKUP(D33,Menu!$D$8:$E$30,2,),"")</f>
        <v/>
      </c>
      <c r="J33" s="33" t="str">
        <f>IF(E33&lt;&gt;0,VLOOKUP(E33,Menu!$D$8:$E$30,2,),"")</f>
        <v/>
      </c>
      <c r="K33" s="33" t="str">
        <f>IF(F33&lt;&gt;0,VLOOKUP(F33,Menu!$D$8:$E$30,2,),"")</f>
        <v/>
      </c>
      <c r="L33" s="148" t="str">
        <f>IF(G33&lt;&gt;0,VLOOKUP(G33,Menu!$D$8:$E$31,2,),"")</f>
        <v/>
      </c>
    </row>
    <row r="34" spans="1:12" ht="24.95" customHeight="1" x14ac:dyDescent="0.55000000000000004">
      <c r="A34" s="145">
        <f>'RECAP SEMAINE'!A34</f>
        <v>0</v>
      </c>
      <c r="B34" s="158"/>
      <c r="C34" s="154">
        <f>'RECAP SEMAINE'!H34</f>
        <v>0</v>
      </c>
      <c r="D34" s="154">
        <f>'RECAP SEMAINE'!I34</f>
        <v>0</v>
      </c>
      <c r="E34" s="154">
        <f>'RECAP SEMAINE'!J34</f>
        <v>0</v>
      </c>
      <c r="F34" s="154">
        <f>'RECAP SEMAINE'!K34</f>
        <v>0</v>
      </c>
      <c r="G34" s="154">
        <f>'RECAP SEMAINE'!L34</f>
        <v>0</v>
      </c>
      <c r="H34" s="33" t="str">
        <f>IF(C34&lt;&gt;0,VLOOKUP(C34,Menu!$D$8:$E$30,2,),"")</f>
        <v/>
      </c>
      <c r="I34" s="33" t="str">
        <f>IF(D34&lt;&gt;0,VLOOKUP(D34,Menu!$D$8:$E$30,2,),"")</f>
        <v/>
      </c>
      <c r="J34" s="33" t="str">
        <f>IF(E34&lt;&gt;0,VLOOKUP(E34,Menu!$D$8:$E$30,2,),"")</f>
        <v/>
      </c>
      <c r="K34" s="33" t="str">
        <f>IF(F34&lt;&gt;0,VLOOKUP(F34,Menu!$D$8:$E$30,2,),"")</f>
        <v/>
      </c>
      <c r="L34" s="148" t="str">
        <f>IF(G34&lt;&gt;0,VLOOKUP(G34,Menu!$D$8:$E$31,2,),"")</f>
        <v/>
      </c>
    </row>
    <row r="35" spans="1:12" ht="24.95" customHeight="1" x14ac:dyDescent="0.55000000000000004">
      <c r="A35" s="145">
        <f>'RECAP SEMAINE'!A35</f>
        <v>0</v>
      </c>
      <c r="B35" s="158">
        <f>'RECAP SEMAINE'!G35</f>
        <v>0</v>
      </c>
      <c r="C35" s="154">
        <f>'RECAP SEMAINE'!H35</f>
        <v>0</v>
      </c>
      <c r="D35" s="154">
        <f>'RECAP SEMAINE'!I35</f>
        <v>0</v>
      </c>
      <c r="E35" s="154">
        <f>'RECAP SEMAINE'!J35</f>
        <v>0</v>
      </c>
      <c r="F35" s="154">
        <f>'RECAP SEMAINE'!K35</f>
        <v>0</v>
      </c>
      <c r="G35" s="154">
        <f>'RECAP SEMAINE'!L35</f>
        <v>0</v>
      </c>
      <c r="H35" s="154" t="str">
        <f>IF(C35&lt;&gt;0,VLOOKUP(C35,Menu!$D$8:$E$30,2,),"")</f>
        <v/>
      </c>
      <c r="I35" s="154" t="str">
        <f>IF(D35&lt;&gt;0,VLOOKUP(D35,Menu!$D$8:$E$30,2,),"")</f>
        <v/>
      </c>
      <c r="J35" s="154" t="str">
        <f>IF(E35&lt;&gt;0,VLOOKUP(E35,Menu!$D$8:$E$30,2,),"")</f>
        <v/>
      </c>
      <c r="K35" s="154" t="str">
        <f>IF(F35&lt;&gt;0,VLOOKUP(F35,Menu!$D$8:$E$30,2,),"")</f>
        <v/>
      </c>
      <c r="L35" s="148" t="str">
        <f>IF(G35&lt;&gt;0,VLOOKUP(G35,Menu!$D$8:$E$31,2,),"")</f>
        <v/>
      </c>
    </row>
    <row r="36" spans="1:12" ht="24.95" customHeight="1" x14ac:dyDescent="0.5">
      <c r="A36" s="156">
        <f>'RECAP SEMAINE'!A36</f>
        <v>0</v>
      </c>
      <c r="B36" s="159"/>
      <c r="C36" s="156">
        <f>'RECAP SEMAINE'!H36</f>
        <v>0</v>
      </c>
      <c r="D36" s="156">
        <f>'RECAP SEMAINE'!I36</f>
        <v>0</v>
      </c>
      <c r="E36" s="156">
        <f>'RECAP SEMAINE'!J36</f>
        <v>0</v>
      </c>
      <c r="F36" s="156">
        <f>'RECAP SEMAINE'!K36</f>
        <v>0</v>
      </c>
      <c r="G36" s="156">
        <f>'RECAP SEMAINE'!L36</f>
        <v>0</v>
      </c>
      <c r="H36" s="156" t="str">
        <f>IF(C36&lt;&gt;0,VLOOKUP(C36,Menu!$D$8:$E$30,2,),"")</f>
        <v/>
      </c>
      <c r="I36" s="156" t="str">
        <f>IF(D36&lt;&gt;0,VLOOKUP(D36,Menu!$D$8:$E$30,2,),"")</f>
        <v/>
      </c>
      <c r="J36" s="156" t="str">
        <f>IF(E36&lt;&gt;0,VLOOKUP(E36,Menu!$D$8:$E$30,2,),"")</f>
        <v/>
      </c>
      <c r="K36" s="156" t="str">
        <f>IF(F36&lt;&gt;0,VLOOKUP(F36,Menu!$D$8:$E$30,2,),"")</f>
        <v/>
      </c>
      <c r="L36" s="148" t="str">
        <f>IF(G36&lt;&gt;0,VLOOKUP(G36,Menu!$D$8:$E$31,2,),"")</f>
        <v/>
      </c>
    </row>
    <row r="37" spans="1:12" x14ac:dyDescent="0.5">
      <c r="A37" s="46">
        <f>'RECAP SEMAINE'!A37</f>
        <v>0</v>
      </c>
      <c r="B37" s="45"/>
      <c r="C37" s="46">
        <f>'RECAP SEMAINE'!H37</f>
        <v>0</v>
      </c>
      <c r="D37" s="46">
        <f>'RECAP SEMAINE'!I37</f>
        <v>0</v>
      </c>
      <c r="E37" s="46">
        <f>'RECAP SEMAINE'!J37</f>
        <v>0</v>
      </c>
      <c r="F37" s="46">
        <f>'RECAP SEMAINE'!K37</f>
        <v>0</v>
      </c>
      <c r="G37" s="46">
        <f>'RECAP SEMAINE'!L37</f>
        <v>0</v>
      </c>
      <c r="H37" s="46" t="str">
        <f>IF(C37&lt;&gt;0,VLOOKUP(C37,Menu!$D$8:$E$30,2,),"")</f>
        <v/>
      </c>
      <c r="I37" s="46" t="str">
        <f>IF(D37&lt;&gt;0,VLOOKUP(D37,Menu!$D$8:$E$30,2,),"")</f>
        <v/>
      </c>
      <c r="J37" s="46" t="str">
        <f>IF(E37&lt;&gt;0,VLOOKUP(E37,Menu!$D$8:$E$30,2,),"")</f>
        <v/>
      </c>
      <c r="K37" s="46" t="str">
        <f>IF(F37&lt;&gt;0,VLOOKUP(F37,Menu!$D$8:$E$30,2,),"")</f>
        <v/>
      </c>
      <c r="L37" s="160" t="str">
        <f>IF(G37&lt;&gt;0,VLOOKUP(G37,Menu!$D$8:$E$31,2,),"")</f>
        <v/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honeticPr fontId="10" type="noConversion"/>
  <printOptions horizontalCentered="1" verticalCentered="1"/>
  <pageMargins left="0.27559055118110237" right="0.59055118110236227" top="0.72" bottom="0.49" header="0.51181102362204722" footer="0.51181102362204722"/>
  <pageSetup paperSize="8" scale="73" orientation="landscape" r:id="rId1"/>
  <headerFooter alignWithMargins="0">
    <oddHeader>&amp;REdition du &amp;D à &amp;T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37"/>
  <sheetViews>
    <sheetView showZeros="0" zoomScale="90" zoomScaleNormal="90" workbookViewId="0">
      <selection activeCell="A4" sqref="A4"/>
    </sheetView>
  </sheetViews>
  <sheetFormatPr baseColWidth="10" defaultRowHeight="12.75" x14ac:dyDescent="0.2"/>
  <cols>
    <col min="1" max="1" width="26.140625" customWidth="1"/>
    <col min="2" max="2" width="3.5703125" style="5" customWidth="1"/>
    <col min="3" max="4" width="3" customWidth="1"/>
    <col min="5" max="6" width="3" bestFit="1" customWidth="1"/>
    <col min="7" max="7" width="3" customWidth="1"/>
    <col min="8" max="12" width="23.85546875" customWidth="1"/>
  </cols>
  <sheetData>
    <row r="1" spans="1:12" ht="22.5" x14ac:dyDescent="0.5">
      <c r="A1" s="406">
        <f>Menu!G6</f>
        <v>44286</v>
      </c>
      <c r="B1" s="407"/>
      <c r="C1" s="407"/>
      <c r="D1" s="407"/>
      <c r="E1" s="407"/>
      <c r="F1" s="407"/>
      <c r="G1" s="408"/>
      <c r="H1" s="161" t="s">
        <v>7</v>
      </c>
      <c r="I1" s="162" t="s">
        <v>8</v>
      </c>
      <c r="J1" s="162" t="s">
        <v>9</v>
      </c>
      <c r="K1" s="162" t="s">
        <v>11</v>
      </c>
      <c r="L1" s="162" t="s">
        <v>10</v>
      </c>
    </row>
    <row r="2" spans="1:12" ht="21" x14ac:dyDescent="0.5">
      <c r="A2" s="163" t="s">
        <v>0</v>
      </c>
      <c r="B2" s="164"/>
      <c r="C2" s="165">
        <v>1</v>
      </c>
      <c r="D2" s="165">
        <v>2</v>
      </c>
      <c r="E2" s="165">
        <v>3</v>
      </c>
      <c r="F2" s="165">
        <v>4</v>
      </c>
      <c r="G2" s="165">
        <v>5</v>
      </c>
      <c r="H2" s="156"/>
      <c r="I2" s="156"/>
      <c r="J2" s="156"/>
      <c r="K2" s="156"/>
      <c r="L2" s="156"/>
    </row>
    <row r="3" spans="1:12" ht="24.95" customHeight="1" x14ac:dyDescent="0.2">
      <c r="A3" s="28" t="str">
        <f>'RECAP SEMAINE'!A3</f>
        <v xml:space="preserve">DUPONT </v>
      </c>
      <c r="B3" s="146">
        <f>'RECAP SEMAINE'!B3</f>
        <v>0</v>
      </c>
      <c r="C3" s="147">
        <f>'RECAP SEMAINE'!M3</f>
        <v>11</v>
      </c>
      <c r="D3" s="147">
        <f>'RECAP SEMAINE'!N3</f>
        <v>22</v>
      </c>
      <c r="E3" s="147">
        <f>'RECAP SEMAINE'!O3</f>
        <v>33</v>
      </c>
      <c r="F3" s="147">
        <f>'RECAP SEMAINE'!P3</f>
        <v>41</v>
      </c>
      <c r="G3" s="147">
        <f>'RECAP SEMAINE'!Q3</f>
        <v>51</v>
      </c>
      <c r="H3" s="148" t="str">
        <f>IF(C3&lt;&gt;0,VLOOKUP(C3,Menu!$F$8:$G$30,2,),"")</f>
        <v>Salade Tika</v>
      </c>
      <c r="I3" s="148" t="str">
        <f>IF(D3&lt;&gt;0,VLOOKUP(D3,Menu!$F$8:$G$30,2,),"")</f>
        <v>Crépinette  grillée *</v>
      </c>
      <c r="J3" s="148" t="str">
        <f>IF(E3&lt;&gt;0,VLOOKUP(E3,Menu!$F$8:$G$30,2,),"")</f>
        <v xml:space="preserve">Poêlée paysanne </v>
      </c>
      <c r="K3" s="148" t="str">
        <f>IF(F3&lt;&gt;0,VLOOKUP(F3,Menu!$F$8:$G$30,2,),"")</f>
        <v>Saint-Paulin</v>
      </c>
      <c r="L3" s="148" t="str">
        <f>IF(G3&lt;&gt;0,VLOOKUP(G3,Menu!$F$8:$G$31,2,),"")</f>
        <v>Banane</v>
      </c>
    </row>
    <row r="4" spans="1:12" ht="24.95" customHeight="1" x14ac:dyDescent="0.2">
      <c r="A4" s="28"/>
      <c r="B4" s="146">
        <f>'RECAP SEMAINE'!B4</f>
        <v>0</v>
      </c>
      <c r="C4" s="147">
        <f>'RECAP SEMAINE'!M4</f>
        <v>0</v>
      </c>
      <c r="D4" s="147">
        <f>'RECAP SEMAINE'!N4</f>
        <v>0</v>
      </c>
      <c r="E4" s="147">
        <f>'RECAP SEMAINE'!O4</f>
        <v>0</v>
      </c>
      <c r="F4" s="147">
        <f>'RECAP SEMAINE'!P4</f>
        <v>0</v>
      </c>
      <c r="G4" s="147">
        <f>'RECAP SEMAINE'!Q4</f>
        <v>0</v>
      </c>
      <c r="H4" s="148" t="str">
        <f>IF(C4&lt;&gt;0,VLOOKUP(C4,Menu!$F$8:$G$30,2,),"")</f>
        <v/>
      </c>
      <c r="I4" s="148" t="str">
        <f>IF(D4&lt;&gt;0,VLOOKUP(D4,Menu!$F$8:$G$30,2,),"")</f>
        <v/>
      </c>
      <c r="J4" s="148" t="str">
        <f>IF(E4&lt;&gt;0,VLOOKUP(E4,Menu!$F$8:$G$30,2,),"")</f>
        <v/>
      </c>
      <c r="K4" s="148" t="str">
        <f>IF(F4&lt;&gt;0,VLOOKUP(F4,Menu!$F$8:$G$30,2,),"")</f>
        <v/>
      </c>
      <c r="L4" s="148" t="str">
        <f>IF(G4&lt;&gt;0,VLOOKUP(G4,Menu!$F$8:$G$31,2,),"")</f>
        <v/>
      </c>
    </row>
    <row r="5" spans="1:12" ht="24.95" customHeight="1" x14ac:dyDescent="0.2">
      <c r="A5" s="28"/>
      <c r="B5" s="146">
        <f>'RECAP SEMAINE'!B5</f>
        <v>0</v>
      </c>
      <c r="C5" s="147">
        <f>'RECAP SEMAINE'!M5</f>
        <v>0</v>
      </c>
      <c r="D5" s="147">
        <f>'RECAP SEMAINE'!N5</f>
        <v>0</v>
      </c>
      <c r="E5" s="147">
        <f>'RECAP SEMAINE'!O5</f>
        <v>0</v>
      </c>
      <c r="F5" s="147">
        <f>'RECAP SEMAINE'!P5</f>
        <v>0</v>
      </c>
      <c r="G5" s="147">
        <f>'RECAP SEMAINE'!Q5</f>
        <v>0</v>
      </c>
      <c r="H5" s="148" t="str">
        <f>IF(C5&lt;&gt;0,VLOOKUP(C5,Menu!$F$8:$G$30,2,),"")</f>
        <v/>
      </c>
      <c r="I5" s="148" t="str">
        <f>IF(D5&lt;&gt;0,VLOOKUP(D5,Menu!$F$8:$G$30,2,),"")</f>
        <v/>
      </c>
      <c r="J5" s="148" t="str">
        <f>IF(E5&lt;&gt;0,VLOOKUP(E5,Menu!$F$8:$G$30,2,),"")</f>
        <v/>
      </c>
      <c r="K5" s="148" t="str">
        <f>IF(F5&lt;&gt;0,VLOOKUP(F5,Menu!$F$8:$G$30,2,),"")</f>
        <v/>
      </c>
      <c r="L5" s="148" t="str">
        <f>IF(G5&lt;&gt;0,VLOOKUP(G5,Menu!$F$8:$G$31,2,),"")</f>
        <v/>
      </c>
    </row>
    <row r="6" spans="1:12" ht="24.95" customHeight="1" x14ac:dyDescent="0.2">
      <c r="A6" s="28"/>
      <c r="B6" s="146">
        <f>'RECAP SEMAINE'!B6</f>
        <v>0</v>
      </c>
      <c r="C6" s="147">
        <f>'RECAP SEMAINE'!M6</f>
        <v>0</v>
      </c>
      <c r="D6" s="147">
        <f>'RECAP SEMAINE'!N6</f>
        <v>0</v>
      </c>
      <c r="E6" s="147">
        <f>'RECAP SEMAINE'!O6</f>
        <v>0</v>
      </c>
      <c r="F6" s="147">
        <f>'RECAP SEMAINE'!P6</f>
        <v>0</v>
      </c>
      <c r="G6" s="147">
        <f>'RECAP SEMAINE'!Q6</f>
        <v>0</v>
      </c>
      <c r="H6" s="148" t="str">
        <f>IF(C6&lt;&gt;0,VLOOKUP(C6,Menu!$F$8:$G$30,2,),"")</f>
        <v/>
      </c>
      <c r="I6" s="148" t="str">
        <f>IF(D6&lt;&gt;0,VLOOKUP(D6,Menu!$F$8:$G$30,2,),"")</f>
        <v/>
      </c>
      <c r="J6" s="148" t="str">
        <f>IF(E6&lt;&gt;0,VLOOKUP(E6,Menu!$F$8:$G$30,2,),"")</f>
        <v/>
      </c>
      <c r="K6" s="148" t="str">
        <f>IF(F6&lt;&gt;0,VLOOKUP(F6,Menu!$F$8:$G$30,2,),"")</f>
        <v/>
      </c>
      <c r="L6" s="148" t="str">
        <f>IF(G6&lt;&gt;0,VLOOKUP(G6,Menu!$F$8:$G$31,2,),"")</f>
        <v/>
      </c>
    </row>
    <row r="7" spans="1:12" ht="24.95" customHeight="1" x14ac:dyDescent="0.2">
      <c r="A7" s="28"/>
      <c r="B7" s="146">
        <f>'RECAP SEMAINE'!B7</f>
        <v>0</v>
      </c>
      <c r="C7" s="147">
        <f>'RECAP SEMAINE'!M7</f>
        <v>0</v>
      </c>
      <c r="D7" s="147">
        <f>'RECAP SEMAINE'!N7</f>
        <v>0</v>
      </c>
      <c r="E7" s="147">
        <f>'RECAP SEMAINE'!O7</f>
        <v>0</v>
      </c>
      <c r="F7" s="147">
        <f>'RECAP SEMAINE'!P7</f>
        <v>0</v>
      </c>
      <c r="G7" s="147">
        <f>'RECAP SEMAINE'!Q7</f>
        <v>0</v>
      </c>
      <c r="H7" s="148" t="str">
        <f>IF(C7&lt;&gt;0,VLOOKUP(C7,Menu!$F$8:$G$30,2,),"")</f>
        <v/>
      </c>
      <c r="I7" s="148" t="str">
        <f>IF(D7&lt;&gt;0,VLOOKUP(D7,Menu!$F$8:$G$30,2,),"")</f>
        <v/>
      </c>
      <c r="J7" s="148" t="str">
        <f>IF(E7&lt;&gt;0,VLOOKUP(E7,Menu!$F$8:$G$30,2,),"")</f>
        <v/>
      </c>
      <c r="K7" s="148" t="str">
        <f>IF(F7&lt;&gt;0,VLOOKUP(F7,Menu!$F$8:$G$30,2,),"")</f>
        <v/>
      </c>
      <c r="L7" s="148" t="str">
        <f>IF(G7&lt;&gt;0,VLOOKUP(G7,Menu!$F$8:$G$31,2,),"")</f>
        <v/>
      </c>
    </row>
    <row r="8" spans="1:12" ht="24.95" customHeight="1" x14ac:dyDescent="0.2">
      <c r="A8" s="28"/>
      <c r="B8" s="146">
        <f>'RECAP SEMAINE'!B8</f>
        <v>0</v>
      </c>
      <c r="C8" s="147">
        <f>'RECAP SEMAINE'!M8</f>
        <v>0</v>
      </c>
      <c r="D8" s="147">
        <f>'RECAP SEMAINE'!N8</f>
        <v>0</v>
      </c>
      <c r="E8" s="147">
        <f>'RECAP SEMAINE'!O8</f>
        <v>0</v>
      </c>
      <c r="F8" s="147">
        <f>'RECAP SEMAINE'!P8</f>
        <v>0</v>
      </c>
      <c r="G8" s="147">
        <f>'RECAP SEMAINE'!Q8</f>
        <v>0</v>
      </c>
      <c r="H8" s="148" t="str">
        <f>IF(C8&lt;&gt;0,VLOOKUP(C8,Menu!$F$8:$G$30,2,),"")</f>
        <v/>
      </c>
      <c r="I8" s="148" t="str">
        <f>IF(D8&lt;&gt;0,VLOOKUP(D8,Menu!$F$8:$G$30,2,),"")</f>
        <v/>
      </c>
      <c r="J8" s="148" t="str">
        <f>IF(E8&lt;&gt;0,VLOOKUP(E8,Menu!$F$8:$G$30,2,),"")</f>
        <v/>
      </c>
      <c r="K8" s="148" t="str">
        <f>IF(F8&lt;&gt;0,VLOOKUP(F8,Menu!$F$8:$G$30,2,),"")</f>
        <v/>
      </c>
      <c r="L8" s="148" t="str">
        <f>IF(G8&lt;&gt;0,VLOOKUP(G8,Menu!$F$8:$G$31,2,),"")</f>
        <v/>
      </c>
    </row>
    <row r="9" spans="1:12" ht="24.95" customHeight="1" x14ac:dyDescent="0.2">
      <c r="A9" s="28"/>
      <c r="B9" s="146">
        <f>'RECAP SEMAINE'!B9</f>
        <v>0</v>
      </c>
      <c r="C9" s="147">
        <f>'RECAP SEMAINE'!M9</f>
        <v>0</v>
      </c>
      <c r="D9" s="147">
        <f>'RECAP SEMAINE'!N9</f>
        <v>0</v>
      </c>
      <c r="E9" s="147">
        <f>'RECAP SEMAINE'!O9</f>
        <v>0</v>
      </c>
      <c r="F9" s="147">
        <f>'RECAP SEMAINE'!P9</f>
        <v>0</v>
      </c>
      <c r="G9" s="147">
        <f>'RECAP SEMAINE'!Q9</f>
        <v>0</v>
      </c>
      <c r="H9" s="148" t="str">
        <f>IF(C9&lt;&gt;0,VLOOKUP(C9,Menu!$F$8:$G$30,2,),"")</f>
        <v/>
      </c>
      <c r="I9" s="148" t="str">
        <f>IF(D9&lt;&gt;0,VLOOKUP(D9,Menu!$F$8:$G$30,2,),"")</f>
        <v/>
      </c>
      <c r="J9" s="148" t="str">
        <f>IF(E9&lt;&gt;0,VLOOKUP(E9,Menu!$F$8:$G$30,2,),"")</f>
        <v/>
      </c>
      <c r="K9" s="148" t="str">
        <f>IF(F9&lt;&gt;0,VLOOKUP(F9,Menu!$F$8:$G$30,2,),"")</f>
        <v/>
      </c>
      <c r="L9" s="148" t="str">
        <f>IF(G9&lt;&gt;0,VLOOKUP(G9,Menu!$F$8:$G$31,2,),"")</f>
        <v/>
      </c>
    </row>
    <row r="10" spans="1:12" ht="24.95" customHeight="1" x14ac:dyDescent="0.2">
      <c r="A10" s="28"/>
      <c r="B10" s="150">
        <f>'RECAP SEMAINE'!B10</f>
        <v>0</v>
      </c>
      <c r="C10" s="147">
        <f>'RECAP SEMAINE'!M10</f>
        <v>0</v>
      </c>
      <c r="D10" s="147">
        <f>'RECAP SEMAINE'!N10</f>
        <v>0</v>
      </c>
      <c r="E10" s="147">
        <f>'RECAP SEMAINE'!O10</f>
        <v>0</v>
      </c>
      <c r="F10" s="147">
        <f>'RECAP SEMAINE'!P10</f>
        <v>0</v>
      </c>
      <c r="G10" s="147">
        <f>'RECAP SEMAINE'!Q10</f>
        <v>0</v>
      </c>
      <c r="H10" s="148" t="str">
        <f>IF(C10&lt;&gt;0,VLOOKUP(C10,Menu!$F$8:$G$30,2,),"")</f>
        <v/>
      </c>
      <c r="I10" s="148" t="str">
        <f>IF(D10&lt;&gt;0,VLOOKUP(D10,Menu!$F$8:$G$30,2,),"")</f>
        <v/>
      </c>
      <c r="J10" s="148" t="str">
        <f>IF(E10&lt;&gt;0,VLOOKUP(E10,Menu!$F$8:$G$30,2,),"")</f>
        <v/>
      </c>
      <c r="K10" s="148" t="str">
        <f>IF(F10&lt;&gt;0,VLOOKUP(F10,Menu!$F$8:$G$30,2,),"")</f>
        <v/>
      </c>
      <c r="L10" s="148" t="str">
        <f>IF(G10&lt;&gt;0,VLOOKUP(G10,Menu!$F$8:$G$31,2,),"")</f>
        <v/>
      </c>
    </row>
    <row r="11" spans="1:12" ht="24.95" customHeight="1" x14ac:dyDescent="0.2">
      <c r="A11" s="28"/>
      <c r="B11" s="146">
        <f>'RECAP SEMAINE'!B11</f>
        <v>0</v>
      </c>
      <c r="C11" s="147">
        <f>'RECAP SEMAINE'!M11</f>
        <v>0</v>
      </c>
      <c r="D11" s="147">
        <f>'RECAP SEMAINE'!N11</f>
        <v>0</v>
      </c>
      <c r="E11" s="147">
        <f>'RECAP SEMAINE'!O11</f>
        <v>0</v>
      </c>
      <c r="F11" s="147">
        <f>'RECAP SEMAINE'!P11</f>
        <v>0</v>
      </c>
      <c r="G11" s="147">
        <f>'RECAP SEMAINE'!Q11</f>
        <v>0</v>
      </c>
      <c r="H11" s="148" t="str">
        <f>IF(C11&lt;&gt;0,VLOOKUP(C11,Menu!$F$8:$G$30,2,),"")</f>
        <v/>
      </c>
      <c r="I11" s="148" t="str">
        <f>IF(D11&lt;&gt;0,VLOOKUP(D11,Menu!$F$8:$G$30,2,),"")</f>
        <v/>
      </c>
      <c r="J11" s="148" t="str">
        <f>IF(E11&lt;&gt;0,VLOOKUP(E11,Menu!$F$8:$G$30,2,),"")</f>
        <v/>
      </c>
      <c r="K11" s="148" t="str">
        <f>IF(F11&lt;&gt;0,VLOOKUP(F11,Menu!$F$8:$G$30,2,),"")</f>
        <v/>
      </c>
      <c r="L11" s="148" t="str">
        <f>IF(G11&lt;&gt;0,VLOOKUP(G11,Menu!$F$8:$G$31,2,),"")</f>
        <v/>
      </c>
    </row>
    <row r="12" spans="1:12" ht="24.95" customHeight="1" x14ac:dyDescent="0.2">
      <c r="A12" s="28"/>
      <c r="B12" s="146">
        <f>'RECAP SEMAINE'!B12</f>
        <v>0</v>
      </c>
      <c r="C12" s="147">
        <f>'RECAP SEMAINE'!M12</f>
        <v>0</v>
      </c>
      <c r="D12" s="147">
        <f>'RECAP SEMAINE'!N12</f>
        <v>0</v>
      </c>
      <c r="E12" s="147">
        <f>'RECAP SEMAINE'!O12</f>
        <v>0</v>
      </c>
      <c r="F12" s="147">
        <f>'RECAP SEMAINE'!P12</f>
        <v>0</v>
      </c>
      <c r="G12" s="147">
        <f>'RECAP SEMAINE'!Q12</f>
        <v>0</v>
      </c>
      <c r="H12" s="148" t="str">
        <f>IF(C12&lt;&gt;0,VLOOKUP(C12,Menu!$F$8:$G$30,2,),"")</f>
        <v/>
      </c>
      <c r="I12" s="148" t="str">
        <f>IF(D12&lt;&gt;0,VLOOKUP(D12,Menu!$F$8:$G$30,2,),"")</f>
        <v/>
      </c>
      <c r="J12" s="148" t="str">
        <f>IF(E12&lt;&gt;0,VLOOKUP(E12,Menu!$F$8:$G$30,2,),"")</f>
        <v/>
      </c>
      <c r="K12" s="148" t="str">
        <f>IF(F12&lt;&gt;0,VLOOKUP(F12,Menu!$F$8:$G$30,2,),"")</f>
        <v/>
      </c>
      <c r="L12" s="148" t="str">
        <f>IF(G12&lt;&gt;0,VLOOKUP(G12,Menu!$F$8:$G$31,2,),"")</f>
        <v/>
      </c>
    </row>
    <row r="13" spans="1:12" ht="24.95" customHeight="1" x14ac:dyDescent="0.2">
      <c r="A13" s="28"/>
      <c r="B13" s="146">
        <f>'RECAP SEMAINE'!B13</f>
        <v>0</v>
      </c>
      <c r="C13" s="147">
        <f>'RECAP SEMAINE'!M13</f>
        <v>0</v>
      </c>
      <c r="D13" s="147">
        <f>'RECAP SEMAINE'!N13</f>
        <v>0</v>
      </c>
      <c r="E13" s="147">
        <f>'RECAP SEMAINE'!O13</f>
        <v>0</v>
      </c>
      <c r="F13" s="147">
        <f>'RECAP SEMAINE'!P13</f>
        <v>0</v>
      </c>
      <c r="G13" s="147">
        <f>'RECAP SEMAINE'!Q13</f>
        <v>0</v>
      </c>
      <c r="H13" s="148" t="str">
        <f>IF(C13&lt;&gt;0,VLOOKUP(C13,Menu!$F$8:$G$30,2,),"")</f>
        <v/>
      </c>
      <c r="I13" s="148" t="str">
        <f>IF(D13&lt;&gt;0,VLOOKUP(D13,Menu!$F$8:$G$30,2,),"")</f>
        <v/>
      </c>
      <c r="J13" s="148" t="str">
        <f>IF(E13&lt;&gt;0,VLOOKUP(E13,Menu!$F$8:$G$30,2,),"")</f>
        <v/>
      </c>
      <c r="K13" s="148" t="str">
        <f>IF(F13&lt;&gt;0,VLOOKUP(F13,Menu!$F$8:$G$30,2,),"")</f>
        <v/>
      </c>
      <c r="L13" s="148" t="str">
        <f>IF(G13&lt;&gt;0,VLOOKUP(G13,Menu!$F$8:$G$31,2,),"")</f>
        <v/>
      </c>
    </row>
    <row r="14" spans="1:12" ht="24.95" customHeight="1" x14ac:dyDescent="0.2">
      <c r="A14" s="28"/>
      <c r="B14" s="146">
        <f>'RECAP SEMAINE'!B14</f>
        <v>0</v>
      </c>
      <c r="C14" s="147">
        <f>'RECAP SEMAINE'!M14</f>
        <v>0</v>
      </c>
      <c r="D14" s="147">
        <f>'RECAP SEMAINE'!N14</f>
        <v>0</v>
      </c>
      <c r="E14" s="147">
        <f>'RECAP SEMAINE'!O14</f>
        <v>0</v>
      </c>
      <c r="F14" s="147">
        <f>'RECAP SEMAINE'!P14</f>
        <v>0</v>
      </c>
      <c r="G14" s="147">
        <f>'RECAP SEMAINE'!Q14</f>
        <v>0</v>
      </c>
      <c r="H14" s="148" t="str">
        <f>IF(C14&lt;&gt;0,VLOOKUP(C14,Menu!$F$8:$G$30,2,),"")</f>
        <v/>
      </c>
      <c r="I14" s="148" t="str">
        <f>IF(D14&lt;&gt;0,VLOOKUP(D14,Menu!$F$8:$G$30,2,),"")</f>
        <v/>
      </c>
      <c r="J14" s="148" t="str">
        <f>IF(E14&lt;&gt;0,VLOOKUP(E14,Menu!$F$8:$G$30,2,),"")</f>
        <v/>
      </c>
      <c r="K14" s="148" t="str">
        <f>IF(F14&lt;&gt;0,VLOOKUP(F14,Menu!$F$8:$G$30,2,),"")</f>
        <v/>
      </c>
      <c r="L14" s="148" t="str">
        <f>IF(G14&lt;&gt;0,VLOOKUP(G14,Menu!$F$8:$G$31,2,),"")</f>
        <v/>
      </c>
    </row>
    <row r="15" spans="1:12" ht="24.95" customHeight="1" x14ac:dyDescent="0.2">
      <c r="A15" s="28"/>
      <c r="B15" s="146">
        <f>'RECAP SEMAINE'!B15</f>
        <v>0</v>
      </c>
      <c r="C15" s="147">
        <f>'RECAP SEMAINE'!M15</f>
        <v>0</v>
      </c>
      <c r="D15" s="147">
        <f>'RECAP SEMAINE'!N15</f>
        <v>0</v>
      </c>
      <c r="E15" s="147">
        <f>'RECAP SEMAINE'!O15</f>
        <v>0</v>
      </c>
      <c r="F15" s="147">
        <f>'RECAP SEMAINE'!P15</f>
        <v>0</v>
      </c>
      <c r="G15" s="147">
        <f>'RECAP SEMAINE'!Q15</f>
        <v>0</v>
      </c>
      <c r="H15" s="148" t="str">
        <f>IF(C15&lt;&gt;0,VLOOKUP(C15,Menu!$F$8:$G$30,2,),"")</f>
        <v/>
      </c>
      <c r="I15" s="148" t="str">
        <f>IF(D15&lt;&gt;0,VLOOKUP(D15,Menu!$F$8:$G$30,2,),"")</f>
        <v/>
      </c>
      <c r="J15" s="148" t="str">
        <f>IF(E15&lt;&gt;0,VLOOKUP(E15,Menu!$F$8:$G$30,2,),"")</f>
        <v/>
      </c>
      <c r="K15" s="148" t="str">
        <f>IF(F15&lt;&gt;0,VLOOKUP(F15,Menu!$F$8:$G$30,2,),"")</f>
        <v/>
      </c>
      <c r="L15" s="148" t="str">
        <f>IF(G15&lt;&gt;0,VLOOKUP(G15,Menu!$F$8:$G$31,2,),"")</f>
        <v/>
      </c>
    </row>
    <row r="16" spans="1:12" ht="24.95" customHeight="1" x14ac:dyDescent="0.2">
      <c r="A16" s="28"/>
      <c r="B16" s="146">
        <f>'RECAP SEMAINE'!B16</f>
        <v>0</v>
      </c>
      <c r="C16" s="147">
        <f>'RECAP SEMAINE'!M16</f>
        <v>0</v>
      </c>
      <c r="D16" s="147">
        <f>'RECAP SEMAINE'!N16</f>
        <v>0</v>
      </c>
      <c r="E16" s="147">
        <f>'RECAP SEMAINE'!O16</f>
        <v>0</v>
      </c>
      <c r="F16" s="147">
        <f>'RECAP SEMAINE'!P16</f>
        <v>0</v>
      </c>
      <c r="G16" s="147">
        <f>'RECAP SEMAINE'!Q16</f>
        <v>0</v>
      </c>
      <c r="H16" s="148" t="str">
        <f>IF(C16&lt;&gt;0,VLOOKUP(C16,Menu!$F$8:$G$30,2,),"")</f>
        <v/>
      </c>
      <c r="I16" s="148" t="str">
        <f>IF(D16&lt;&gt;0,VLOOKUP(D16,Menu!$F$8:$G$30,2,),"")</f>
        <v/>
      </c>
      <c r="J16" s="148" t="str">
        <f>IF(E16&lt;&gt;0,VLOOKUP(E16,Menu!$F$8:$G$30,2,),"")</f>
        <v/>
      </c>
      <c r="K16" s="148" t="str">
        <f>IF(F16&lt;&gt;0,VLOOKUP(F16,Menu!$F$8:$G$30,2,),"")</f>
        <v/>
      </c>
      <c r="L16" s="148" t="str">
        <f>IF(G16&lt;&gt;0,VLOOKUP(G16,Menu!$F$8:$G$31,2,),"")</f>
        <v/>
      </c>
    </row>
    <row r="17" spans="1:12" ht="24.95" customHeight="1" x14ac:dyDescent="0.2">
      <c r="A17" s="28"/>
      <c r="B17" s="146">
        <f>'RECAP SEMAINE'!B17</f>
        <v>0</v>
      </c>
      <c r="C17" s="147">
        <f>'RECAP SEMAINE'!M17</f>
        <v>0</v>
      </c>
      <c r="D17" s="147">
        <f>'RECAP SEMAINE'!N17</f>
        <v>0</v>
      </c>
      <c r="E17" s="147">
        <f>'RECAP SEMAINE'!O17</f>
        <v>0</v>
      </c>
      <c r="F17" s="147">
        <f>'RECAP SEMAINE'!P17</f>
        <v>0</v>
      </c>
      <c r="G17" s="147">
        <f>'RECAP SEMAINE'!Q17</f>
        <v>0</v>
      </c>
      <c r="H17" s="148" t="str">
        <f>IF(C17&lt;&gt;0,VLOOKUP(C17,Menu!$F$8:$G$30,2,),"")</f>
        <v/>
      </c>
      <c r="I17" s="148" t="str">
        <f>IF(D17&lt;&gt;0,VLOOKUP(D17,Menu!$F$8:$G$30,2,),"")</f>
        <v/>
      </c>
      <c r="J17" s="148" t="str">
        <f>IF(E17&lt;&gt;0,VLOOKUP(E17,Menu!$F$8:$G$30,2,),"")</f>
        <v/>
      </c>
      <c r="K17" s="148" t="str">
        <f>IF(F17&lt;&gt;0,VLOOKUP(F17,Menu!$F$8:$G$30,2,),"")</f>
        <v/>
      </c>
      <c r="L17" s="148" t="str">
        <f>IF(G17&lt;&gt;0,VLOOKUP(G17,Menu!$F$8:$G$31,2,),"")</f>
        <v/>
      </c>
    </row>
    <row r="18" spans="1:12" ht="24.95" customHeight="1" x14ac:dyDescent="0.2">
      <c r="A18" s="28"/>
      <c r="B18" s="146">
        <f>'RECAP SEMAINE'!B18</f>
        <v>0</v>
      </c>
      <c r="C18" s="147">
        <f>'RECAP SEMAINE'!M18</f>
        <v>0</v>
      </c>
      <c r="D18" s="147">
        <f>'RECAP SEMAINE'!N18</f>
        <v>0</v>
      </c>
      <c r="E18" s="147">
        <f>'RECAP SEMAINE'!O18</f>
        <v>0</v>
      </c>
      <c r="F18" s="147">
        <f>'RECAP SEMAINE'!P18</f>
        <v>0</v>
      </c>
      <c r="G18" s="147">
        <f>'RECAP SEMAINE'!Q18</f>
        <v>0</v>
      </c>
      <c r="H18" s="148" t="str">
        <f>IF(C18&lt;&gt;0,VLOOKUP(C18,Menu!$F$8:$G$30,2,),"")</f>
        <v/>
      </c>
      <c r="I18" s="148" t="str">
        <f>IF(D18&lt;&gt;0,VLOOKUP(D18,Menu!$F$8:$G$30,2,),"")</f>
        <v/>
      </c>
      <c r="J18" s="148" t="str">
        <f>IF(E18&lt;&gt;0,VLOOKUP(E18,Menu!$F$8:$G$30,2,),"")</f>
        <v/>
      </c>
      <c r="K18" s="148" t="str">
        <f>IF(F18&lt;&gt;0,VLOOKUP(F18,Menu!$F$8:$G$30,2,),"")</f>
        <v/>
      </c>
      <c r="L18" s="148" t="str">
        <f>IF(G18&lt;&gt;0,VLOOKUP(G18,Menu!$F$8:$G$31,2,),"")</f>
        <v/>
      </c>
    </row>
    <row r="19" spans="1:12" ht="24.95" customHeight="1" x14ac:dyDescent="0.2">
      <c r="A19" s="28"/>
      <c r="B19" s="146">
        <f>'RECAP SEMAINE'!B19</f>
        <v>0</v>
      </c>
      <c r="C19" s="147">
        <f>'RECAP SEMAINE'!M19</f>
        <v>0</v>
      </c>
      <c r="D19" s="147">
        <f>'RECAP SEMAINE'!N19</f>
        <v>0</v>
      </c>
      <c r="E19" s="147">
        <f>'RECAP SEMAINE'!O19</f>
        <v>0</v>
      </c>
      <c r="F19" s="147">
        <f>'RECAP SEMAINE'!P19</f>
        <v>0</v>
      </c>
      <c r="G19" s="147">
        <f>'RECAP SEMAINE'!Q19</f>
        <v>0</v>
      </c>
      <c r="H19" s="148" t="str">
        <f>IF(C19&lt;&gt;0,VLOOKUP(C19,Menu!$F$8:$G$30,2,),"")</f>
        <v/>
      </c>
      <c r="I19" s="148" t="str">
        <f>IF(D19&lt;&gt;0,VLOOKUP(D19,Menu!$F$8:$G$30,2,),"")</f>
        <v/>
      </c>
      <c r="J19" s="148" t="str">
        <f>IF(E19&lt;&gt;0,VLOOKUP(E19,Menu!$F$8:$G$30,2,),"")</f>
        <v/>
      </c>
      <c r="K19" s="148" t="str">
        <f>IF(F19&lt;&gt;0,VLOOKUP(F19,Menu!$F$8:$G$30,2,),"")</f>
        <v/>
      </c>
      <c r="L19" s="148" t="str">
        <f>IF(G19&lt;&gt;0,VLOOKUP(G19,Menu!$F$8:$G$31,2,),"")</f>
        <v/>
      </c>
    </row>
    <row r="20" spans="1:12" ht="24.95" customHeight="1" x14ac:dyDescent="0.2">
      <c r="A20" s="28"/>
      <c r="B20" s="146">
        <f>'RECAP SEMAINE'!B20</f>
        <v>0</v>
      </c>
      <c r="C20" s="147">
        <f>'RECAP SEMAINE'!M20</f>
        <v>0</v>
      </c>
      <c r="D20" s="147">
        <f>'RECAP SEMAINE'!N20</f>
        <v>0</v>
      </c>
      <c r="E20" s="147">
        <f>'RECAP SEMAINE'!O20</f>
        <v>0</v>
      </c>
      <c r="F20" s="147">
        <f>'RECAP SEMAINE'!P20</f>
        <v>0</v>
      </c>
      <c r="G20" s="147">
        <f>'RECAP SEMAINE'!Q20</f>
        <v>0</v>
      </c>
      <c r="H20" s="148" t="str">
        <f>IF(C20&lt;&gt;0,VLOOKUP(C20,Menu!$F$8:$G$30,2,),"")</f>
        <v/>
      </c>
      <c r="I20" s="148" t="str">
        <f>IF(D20&lt;&gt;0,VLOOKUP(D20,Menu!$F$8:$G$30,2,),"")</f>
        <v/>
      </c>
      <c r="J20" s="148" t="str">
        <f>IF(E20&lt;&gt;0,VLOOKUP(E20,Menu!$F$8:$G$30,2,),"")</f>
        <v/>
      </c>
      <c r="K20" s="148" t="str">
        <f>IF(F20&lt;&gt;0,VLOOKUP(F20,Menu!$F$8:$G$30,2,),"")</f>
        <v/>
      </c>
      <c r="L20" s="148" t="str">
        <f>IF(G20&lt;&gt;0,VLOOKUP(G20,Menu!$F$8:$G$31,2,),"")</f>
        <v/>
      </c>
    </row>
    <row r="21" spans="1:12" ht="24.95" customHeight="1" x14ac:dyDescent="0.2">
      <c r="A21" s="28"/>
      <c r="B21" s="146">
        <f>'RECAP SEMAINE'!B21</f>
        <v>0</v>
      </c>
      <c r="C21" s="147">
        <f>'RECAP SEMAINE'!M21</f>
        <v>0</v>
      </c>
      <c r="D21" s="147">
        <f>'RECAP SEMAINE'!N21</f>
        <v>0</v>
      </c>
      <c r="E21" s="147">
        <f>'RECAP SEMAINE'!O21</f>
        <v>0</v>
      </c>
      <c r="F21" s="147">
        <f>'RECAP SEMAINE'!P21</f>
        <v>0</v>
      </c>
      <c r="G21" s="147">
        <f>'RECAP SEMAINE'!Q21</f>
        <v>0</v>
      </c>
      <c r="H21" s="148" t="str">
        <f>IF(C21&lt;&gt;0,VLOOKUP(C21,Menu!$F$8:$G$30,2,),"")</f>
        <v/>
      </c>
      <c r="I21" s="148" t="str">
        <f>IF(D21&lt;&gt;0,VLOOKUP(D21,Menu!$F$8:$G$30,2,),"")</f>
        <v/>
      </c>
      <c r="J21" s="148" t="str">
        <f>IF(E21&lt;&gt;0,VLOOKUP(E21,Menu!$F$8:$G$30,2,),"")</f>
        <v/>
      </c>
      <c r="K21" s="148" t="str">
        <f>IF(F21&lt;&gt;0,VLOOKUP(F21,Menu!$F$8:$G$30,2,),"")</f>
        <v/>
      </c>
      <c r="L21" s="148" t="str">
        <f>IF(G21&lt;&gt;0,VLOOKUP(G21,Menu!$F$8:$G$31,2,),"")</f>
        <v/>
      </c>
    </row>
    <row r="22" spans="1:12" ht="26.25" customHeight="1" x14ac:dyDescent="0.2">
      <c r="A22" s="7"/>
      <c r="B22" s="146">
        <f>'RECAP SEMAINE'!B22</f>
        <v>0</v>
      </c>
      <c r="C22" s="147">
        <f>'RECAP SEMAINE'!M22</f>
        <v>0</v>
      </c>
      <c r="D22" s="147">
        <f>'RECAP SEMAINE'!N22</f>
        <v>0</v>
      </c>
      <c r="E22" s="147">
        <f>'RECAP SEMAINE'!O22</f>
        <v>0</v>
      </c>
      <c r="F22" s="147">
        <f>'RECAP SEMAINE'!P22</f>
        <v>0</v>
      </c>
      <c r="G22" s="147">
        <f>'RECAP SEMAINE'!Q22</f>
        <v>0</v>
      </c>
      <c r="H22" s="148" t="str">
        <f>IF(C22&lt;&gt;0,VLOOKUP(C22,Menu!$F$8:$G$30,2,),"")</f>
        <v/>
      </c>
      <c r="I22" s="148" t="str">
        <f>IF(D22&lt;&gt;0,VLOOKUP(D22,Menu!$F$8:$G$30,2,),"")</f>
        <v/>
      </c>
      <c r="J22" s="148" t="str">
        <f>IF(E22&lt;&gt;0,VLOOKUP(E22,Menu!$F$8:$G$30,2,),"")</f>
        <v/>
      </c>
      <c r="K22" s="148" t="str">
        <f>IF(F22&lt;&gt;0,VLOOKUP(F22,Menu!$F$8:$G$30,2,),"")</f>
        <v/>
      </c>
      <c r="L22" s="148" t="str">
        <f>IF(G22&lt;&gt;0,VLOOKUP(G22,Menu!$F$8:$G$31,2,),"")</f>
        <v/>
      </c>
    </row>
    <row r="23" spans="1:12" ht="24.95" customHeight="1" x14ac:dyDescent="0.2">
      <c r="A23" s="28"/>
      <c r="B23" s="151">
        <f>'RECAP SEMAINE'!B23</f>
        <v>0</v>
      </c>
      <c r="C23" s="152">
        <f>'RECAP SEMAINE'!M23</f>
        <v>0</v>
      </c>
      <c r="D23" s="152">
        <f>'RECAP SEMAINE'!N23</f>
        <v>0</v>
      </c>
      <c r="E23" s="152">
        <f>'RECAP SEMAINE'!O23</f>
        <v>0</v>
      </c>
      <c r="F23" s="152">
        <f>'RECAP SEMAINE'!P23</f>
        <v>0</v>
      </c>
      <c r="G23" s="152">
        <f>'RECAP SEMAINE'!Q23</f>
        <v>0</v>
      </c>
      <c r="H23" s="153" t="str">
        <f>IF(C23&lt;&gt;0,VLOOKUP(C23,Menu!$F$8:$G$30,2,),"")</f>
        <v/>
      </c>
      <c r="I23" s="153" t="str">
        <f>IF(D23&lt;&gt;0,VLOOKUP(D23,Menu!$F$8:$G$30,2,),"")</f>
        <v/>
      </c>
      <c r="J23" s="153" t="str">
        <f>IF(E23&lt;&gt;0,VLOOKUP(E23,Menu!$F$8:$G$30,2,),"")</f>
        <v/>
      </c>
      <c r="K23" s="153" t="str">
        <f>IF(F23&lt;&gt;0,VLOOKUP(F23,Menu!$F$8:$G$30,2,),"")</f>
        <v/>
      </c>
      <c r="L23" s="153" t="str">
        <f>IF(G23&lt;&gt;0,VLOOKUP(G23,Menu!$F$8:$G$31,2,),"")</f>
        <v/>
      </c>
    </row>
    <row r="24" spans="1:12" ht="24.95" customHeight="1" x14ac:dyDescent="0.2">
      <c r="A24" s="145">
        <f>'RECAP SEMAINE'!A24</f>
        <v>0</v>
      </c>
      <c r="B24" s="146">
        <f>'RECAP SEMAINE'!B24</f>
        <v>0</v>
      </c>
      <c r="C24" s="147">
        <f>'RECAP SEMAINE'!M24</f>
        <v>0</v>
      </c>
      <c r="D24" s="147">
        <f>'RECAP SEMAINE'!N24</f>
        <v>0</v>
      </c>
      <c r="E24" s="147">
        <f>'RECAP SEMAINE'!O24</f>
        <v>0</v>
      </c>
      <c r="F24" s="147">
        <f>'RECAP SEMAINE'!P24</f>
        <v>0</v>
      </c>
      <c r="G24" s="147">
        <f>'RECAP SEMAINE'!Q24</f>
        <v>0</v>
      </c>
      <c r="H24" s="148" t="str">
        <f>IF(C24&lt;&gt;0,VLOOKUP(C24,Menu!$F$8:$G$30,2,),"")</f>
        <v/>
      </c>
      <c r="I24" s="148" t="str">
        <f>IF(D24&lt;&gt;0,VLOOKUP(D24,Menu!$F$8:$G$30,2,),"")</f>
        <v/>
      </c>
      <c r="J24" s="148" t="str">
        <f>IF(E24&lt;&gt;0,VLOOKUP(E24,Menu!$F$8:$G$30,2,),"")</f>
        <v/>
      </c>
      <c r="K24" s="148" t="str">
        <f>IF(F24&lt;&gt;0,VLOOKUP(F24,Menu!$F$8:$G$30,2,),"")</f>
        <v/>
      </c>
      <c r="L24" s="148" t="str">
        <f>IF(G24&lt;&gt;0,VLOOKUP(G24,Menu!$F$8:$G$31,2,),"")</f>
        <v/>
      </c>
    </row>
    <row r="25" spans="1:12" ht="24.95" customHeight="1" x14ac:dyDescent="0.2">
      <c r="A25" s="145">
        <f>'RECAP SEMAINE'!A25</f>
        <v>0</v>
      </c>
      <c r="B25" s="146">
        <f>'RECAP SEMAINE'!B25</f>
        <v>0</v>
      </c>
      <c r="C25" s="147">
        <f>'RECAP SEMAINE'!M25</f>
        <v>0</v>
      </c>
      <c r="D25" s="147">
        <f>'RECAP SEMAINE'!N25</f>
        <v>0</v>
      </c>
      <c r="E25" s="147">
        <f>'RECAP SEMAINE'!O25</f>
        <v>0</v>
      </c>
      <c r="F25" s="147">
        <f>'RECAP SEMAINE'!P25</f>
        <v>0</v>
      </c>
      <c r="G25" s="147">
        <f>'RECAP SEMAINE'!Q25</f>
        <v>0</v>
      </c>
      <c r="H25" s="148" t="str">
        <f>IF(C25&lt;&gt;0,VLOOKUP(C25,Menu!$F$8:$G$30,2,),"")</f>
        <v/>
      </c>
      <c r="I25" s="148" t="str">
        <f>IF(D25&lt;&gt;0,VLOOKUP(D25,Menu!$F$8:$G$30,2,),"")</f>
        <v/>
      </c>
      <c r="J25" s="148" t="str">
        <f>IF(E25&lt;&gt;0,VLOOKUP(E25,Menu!$F$8:$G$30,2,),"")</f>
        <v/>
      </c>
      <c r="K25" s="148" t="str">
        <f>IF(F25&lt;&gt;0,VLOOKUP(F25,Menu!$F$8:$G$30,2,),"")</f>
        <v/>
      </c>
      <c r="L25" s="148" t="str">
        <f>IF(G25&lt;&gt;0,VLOOKUP(G25,Menu!$F$8:$G$31,2,),"")</f>
        <v/>
      </c>
    </row>
    <row r="26" spans="1:12" ht="24.95" customHeight="1" x14ac:dyDescent="0.2">
      <c r="A26" s="145">
        <f>'RECAP SEMAINE'!A26</f>
        <v>0</v>
      </c>
      <c r="B26" s="146"/>
      <c r="C26" s="147">
        <f>'RECAP SEMAINE'!M26</f>
        <v>0</v>
      </c>
      <c r="D26" s="147">
        <f>'RECAP SEMAINE'!N26</f>
        <v>0</v>
      </c>
      <c r="E26" s="147">
        <f>'RECAP SEMAINE'!O26</f>
        <v>0</v>
      </c>
      <c r="F26" s="147">
        <f>'RECAP SEMAINE'!P26</f>
        <v>0</v>
      </c>
      <c r="G26" s="147">
        <f>'RECAP SEMAINE'!Q26</f>
        <v>0</v>
      </c>
      <c r="H26" s="148" t="str">
        <f>IF(C26&lt;&gt;0,VLOOKUP(C26,Menu!$F$8:$G$30,2,),"")</f>
        <v/>
      </c>
      <c r="I26" s="148" t="str">
        <f>IF(D26&lt;&gt;0,VLOOKUP(D26,Menu!$F$8:$G$30,2,),"")</f>
        <v/>
      </c>
      <c r="J26" s="148" t="str">
        <f>IF(E26&lt;&gt;0,VLOOKUP(E26,Menu!$F$8:$G$30,2,),"")</f>
        <v/>
      </c>
      <c r="K26" s="148" t="str">
        <f>IF(F26&lt;&gt;0,VLOOKUP(F26,Menu!$F$8:$G$30,2,),"")</f>
        <v/>
      </c>
      <c r="L26" s="148" t="str">
        <f>IF(G26&lt;&gt;0,VLOOKUP(G26,Menu!$F$8:$G$31,2,),"")</f>
        <v/>
      </c>
    </row>
    <row r="27" spans="1:12" ht="24.95" customHeight="1" x14ac:dyDescent="0.5">
      <c r="A27" s="145">
        <f>'RECAP SEMAINE'!A27</f>
        <v>0</v>
      </c>
      <c r="B27" s="146"/>
      <c r="C27" s="147">
        <f>'RECAP SEMAINE'!M27</f>
        <v>0</v>
      </c>
      <c r="D27" s="147">
        <f>'RECAP SEMAINE'!N27</f>
        <v>0</v>
      </c>
      <c r="E27" s="147">
        <f>'RECAP SEMAINE'!O27</f>
        <v>0</v>
      </c>
      <c r="F27" s="147">
        <f>'RECAP SEMAINE'!P27</f>
        <v>0</v>
      </c>
      <c r="G27" s="147">
        <f>'RECAP SEMAINE'!Q27</f>
        <v>0</v>
      </c>
      <c r="H27" s="33" t="str">
        <f>IF(C27&lt;&gt;0,VLOOKUP(C27,Menu!$F$8:$G$30,2,),"")</f>
        <v/>
      </c>
      <c r="I27" s="33" t="str">
        <f>IF(D27&lt;&gt;0,VLOOKUP(D27,Menu!$F$8:$G$30,2,),"")</f>
        <v/>
      </c>
      <c r="J27" s="33" t="str">
        <f>IF(E27&lt;&gt;0,VLOOKUP(E27,Menu!$F$8:$G$30,2,),"")</f>
        <v/>
      </c>
      <c r="K27" s="33" t="str">
        <f>IF(F27&lt;&gt;0,VLOOKUP(F27,Menu!$F$8:$G$30,2,),"")</f>
        <v/>
      </c>
      <c r="L27" s="148" t="str">
        <f>IF(G27&lt;&gt;0,VLOOKUP(G27,Menu!$F$8:$G$31,2,),"")</f>
        <v/>
      </c>
    </row>
    <row r="28" spans="1:12" ht="24.95" customHeight="1" x14ac:dyDescent="0.55000000000000004">
      <c r="A28" s="145">
        <f>'RECAP SEMAINE'!A28</f>
        <v>0</v>
      </c>
      <c r="B28" s="158"/>
      <c r="C28" s="154">
        <f>'RECAP SEMAINE'!M28</f>
        <v>0</v>
      </c>
      <c r="D28" s="154">
        <f>'RECAP SEMAINE'!N28</f>
        <v>0</v>
      </c>
      <c r="E28" s="154">
        <f>'RECAP SEMAINE'!O28</f>
        <v>0</v>
      </c>
      <c r="F28" s="154">
        <f>'RECAP SEMAINE'!P28</f>
        <v>0</v>
      </c>
      <c r="G28" s="154">
        <f>'RECAP SEMAINE'!Q28</f>
        <v>0</v>
      </c>
      <c r="H28" s="33" t="str">
        <f>IF(C28&lt;&gt;0,VLOOKUP(C28,Menu!$F$8:$G$30,2,),"")</f>
        <v/>
      </c>
      <c r="I28" s="33" t="str">
        <f>IF(D28&lt;&gt;0,VLOOKUP(D28,Menu!$F$8:$G$30,2,),"")</f>
        <v/>
      </c>
      <c r="J28" s="33" t="str">
        <f>IF(E28&lt;&gt;0,VLOOKUP(E28,Menu!$F$8:$G$30,2,),"")</f>
        <v/>
      </c>
      <c r="K28" s="33" t="str">
        <f>IF(F28&lt;&gt;0,VLOOKUP(F28,Menu!$F$8:$G$30,2,),"")</f>
        <v/>
      </c>
      <c r="L28" s="148" t="str">
        <f>IF(G28&lt;&gt;0,VLOOKUP(G28,Menu!$F$8:$G$31,2,),"")</f>
        <v/>
      </c>
    </row>
    <row r="29" spans="1:12" ht="24.95" customHeight="1" x14ac:dyDescent="0.55000000000000004">
      <c r="A29" s="145">
        <f>'RECAP SEMAINE'!A29</f>
        <v>0</v>
      </c>
      <c r="B29" s="158"/>
      <c r="C29" s="154">
        <f>'RECAP SEMAINE'!M29</f>
        <v>0</v>
      </c>
      <c r="D29" s="154">
        <f>'RECAP SEMAINE'!N29</f>
        <v>0</v>
      </c>
      <c r="E29" s="154">
        <f>'RECAP SEMAINE'!O29</f>
        <v>0</v>
      </c>
      <c r="F29" s="154">
        <f>'RECAP SEMAINE'!P29</f>
        <v>0</v>
      </c>
      <c r="G29" s="154">
        <f>'RECAP SEMAINE'!Q29</f>
        <v>0</v>
      </c>
      <c r="H29" s="33" t="str">
        <f>IF(C29&lt;&gt;0,VLOOKUP(C29,Menu!$F$8:$G$30,2,),"")</f>
        <v/>
      </c>
      <c r="I29" s="33" t="str">
        <f>IF(D29&lt;&gt;0,VLOOKUP(D29,Menu!$F$8:$G$30,2,),"")</f>
        <v/>
      </c>
      <c r="J29" s="33" t="str">
        <f>IF(E29&lt;&gt;0,VLOOKUP(E29,Menu!$F$8:$G$30,2,),"")</f>
        <v/>
      </c>
      <c r="K29" s="33" t="str">
        <f>IF(F29&lt;&gt;0,VLOOKUP(F29,Menu!$F$8:$G$30,2,),"")</f>
        <v/>
      </c>
      <c r="L29" s="148" t="str">
        <f>IF(G29&lt;&gt;0,VLOOKUP(G29,Menu!$F$8:$G$31,2,),"")</f>
        <v/>
      </c>
    </row>
    <row r="30" spans="1:12" ht="24.95" customHeight="1" x14ac:dyDescent="0.55000000000000004">
      <c r="A30" s="145">
        <f>'RECAP SEMAINE'!A30</f>
        <v>0</v>
      </c>
      <c r="B30" s="166"/>
      <c r="C30" s="155">
        <f>'RECAP SEMAINE'!M30</f>
        <v>0</v>
      </c>
      <c r="D30" s="155">
        <f>'RECAP SEMAINE'!N30</f>
        <v>0</v>
      </c>
      <c r="E30" s="155">
        <f>'RECAP SEMAINE'!O30</f>
        <v>0</v>
      </c>
      <c r="F30" s="155">
        <f>'RECAP SEMAINE'!P30</f>
        <v>0</v>
      </c>
      <c r="G30" s="155">
        <f>'RECAP SEMAINE'!Q30</f>
        <v>0</v>
      </c>
      <c r="H30" s="156" t="str">
        <f>IF(C30&lt;&gt;0,VLOOKUP(C30,Menu!$F$8:$G$30,2,),"")</f>
        <v/>
      </c>
      <c r="I30" s="156" t="str">
        <f>IF(D30&lt;&gt;0,VLOOKUP(D30,Menu!$F$8:$G$30,2,),"")</f>
        <v/>
      </c>
      <c r="J30" s="156" t="str">
        <f>IF(E30&lt;&gt;0,VLOOKUP(E30,Menu!$F$8:$G$30,2,),"")</f>
        <v/>
      </c>
      <c r="K30" s="156" t="str">
        <f>IF(F30&lt;&gt;0,VLOOKUP(F30,Menu!$F$8:$G$30,2,),"")</f>
        <v/>
      </c>
      <c r="L30" s="148" t="str">
        <f>IF(G30&lt;&gt;0,VLOOKUP(G30,Menu!$F$8:$G$31,2,),"")</f>
        <v/>
      </c>
    </row>
    <row r="31" spans="1:12" ht="24.95" customHeight="1" x14ac:dyDescent="0.55000000000000004">
      <c r="A31" s="145">
        <f>'RECAP SEMAINE'!A31</f>
        <v>0</v>
      </c>
      <c r="B31" s="166"/>
      <c r="C31" s="155">
        <f>'RECAP SEMAINE'!M31</f>
        <v>0</v>
      </c>
      <c r="D31" s="155">
        <f>'RECAP SEMAINE'!N31</f>
        <v>0</v>
      </c>
      <c r="E31" s="155">
        <f>'RECAP SEMAINE'!O31</f>
        <v>0</v>
      </c>
      <c r="F31" s="155">
        <f>'RECAP SEMAINE'!P31</f>
        <v>0</v>
      </c>
      <c r="G31" s="155">
        <f>'RECAP SEMAINE'!Q31</f>
        <v>0</v>
      </c>
      <c r="H31" s="156" t="str">
        <f>IF(C31&lt;&gt;0,VLOOKUP(C31,Menu!$F$8:$G$30,2,),"")</f>
        <v/>
      </c>
      <c r="I31" s="156" t="str">
        <f>IF(D31&lt;&gt;0,VLOOKUP(D31,Menu!$F$8:$G$30,2,),"")</f>
        <v/>
      </c>
      <c r="J31" s="156" t="str">
        <f>IF(E31&lt;&gt;0,VLOOKUP(E31,Menu!$F$8:$G$30,2,),"")</f>
        <v/>
      </c>
      <c r="K31" s="156" t="str">
        <f>IF(F31&lt;&gt;0,VLOOKUP(F31,Menu!$F$8:$G$30,2,),"")</f>
        <v/>
      </c>
      <c r="L31" s="148" t="str">
        <f>IF(G31&lt;&gt;0,VLOOKUP(G31,Menu!$F$8:$G$31,2,),"")</f>
        <v/>
      </c>
    </row>
    <row r="32" spans="1:12" ht="24.95" customHeight="1" x14ac:dyDescent="0.55000000000000004">
      <c r="A32" s="145">
        <f>'RECAP SEMAINE'!A32</f>
        <v>0</v>
      </c>
      <c r="B32" s="166"/>
      <c r="C32" s="155">
        <f>'RECAP SEMAINE'!M32</f>
        <v>0</v>
      </c>
      <c r="D32" s="155">
        <f>'RECAP SEMAINE'!N32</f>
        <v>0</v>
      </c>
      <c r="E32" s="155">
        <f>'RECAP SEMAINE'!O32</f>
        <v>0</v>
      </c>
      <c r="F32" s="155">
        <f>'RECAP SEMAINE'!P32</f>
        <v>0</v>
      </c>
      <c r="G32" s="155">
        <f>'RECAP SEMAINE'!Q32</f>
        <v>0</v>
      </c>
      <c r="H32" s="156" t="str">
        <f>IF(C32&lt;&gt;0,VLOOKUP(C32,Menu!$F$8:$G$30,2,),"")</f>
        <v/>
      </c>
      <c r="I32" s="156" t="str">
        <f>IF(D32&lt;&gt;0,VLOOKUP(D32,Menu!$F$8:$G$30,2,),"")</f>
        <v/>
      </c>
      <c r="J32" s="156" t="str">
        <f>IF(E32&lt;&gt;0,VLOOKUP(E32,Menu!$F$8:$G$30,2,),"")</f>
        <v/>
      </c>
      <c r="K32" s="156" t="str">
        <f>IF(F32&lt;&gt;0,VLOOKUP(F32,Menu!$F$8:$G$30,2,),"")</f>
        <v/>
      </c>
      <c r="L32" s="148" t="str">
        <f>IF(G32&lt;&gt;0,VLOOKUP(G32,Menu!$F$8:$G$31,2,),"")</f>
        <v/>
      </c>
    </row>
    <row r="33" spans="1:12" ht="24.95" customHeight="1" x14ac:dyDescent="0.55000000000000004">
      <c r="A33" s="145">
        <f>'RECAP SEMAINE'!A33</f>
        <v>0</v>
      </c>
      <c r="B33" s="166"/>
      <c r="C33" s="155">
        <f>'RECAP SEMAINE'!M33</f>
        <v>0</v>
      </c>
      <c r="D33" s="155">
        <f>'RECAP SEMAINE'!N33</f>
        <v>0</v>
      </c>
      <c r="E33" s="155">
        <f>'RECAP SEMAINE'!O33</f>
        <v>0</v>
      </c>
      <c r="F33" s="155">
        <f>'RECAP SEMAINE'!P33</f>
        <v>0</v>
      </c>
      <c r="G33" s="155">
        <f>'RECAP SEMAINE'!Q33</f>
        <v>0</v>
      </c>
      <c r="H33" s="156" t="str">
        <f>IF(C33&lt;&gt;0,VLOOKUP(C33,Menu!$F$8:$G$30,2,),"")</f>
        <v/>
      </c>
      <c r="I33" s="156" t="str">
        <f>IF(D33&lt;&gt;0,VLOOKUP(D33,Menu!$F$8:$G$30,2,),"")</f>
        <v/>
      </c>
      <c r="J33" s="156" t="str">
        <f>IF(E33&lt;&gt;0,VLOOKUP(E33,Menu!$F$8:$G$30,2,),"")</f>
        <v/>
      </c>
      <c r="K33" s="156" t="str">
        <f>IF(F33&lt;&gt;0,VLOOKUP(F33,Menu!$F$8:$G$30,2,),"")</f>
        <v/>
      </c>
      <c r="L33" s="148" t="str">
        <f>IF(G33&lt;&gt;0,VLOOKUP(G33,Menu!$F$8:$G$31,2,),"")</f>
        <v/>
      </c>
    </row>
    <row r="34" spans="1:12" ht="24.95" customHeight="1" x14ac:dyDescent="0.55000000000000004">
      <c r="A34" s="145">
        <f>'RECAP SEMAINE'!A34</f>
        <v>0</v>
      </c>
      <c r="B34" s="166"/>
      <c r="C34" s="155">
        <f>'RECAP SEMAINE'!M34</f>
        <v>0</v>
      </c>
      <c r="D34" s="155">
        <f>'RECAP SEMAINE'!N34</f>
        <v>0</v>
      </c>
      <c r="E34" s="155">
        <f>'RECAP SEMAINE'!O34</f>
        <v>0</v>
      </c>
      <c r="F34" s="155">
        <f>'RECAP SEMAINE'!P34</f>
        <v>0</v>
      </c>
      <c r="G34" s="155">
        <f>'RECAP SEMAINE'!Q34</f>
        <v>0</v>
      </c>
      <c r="H34" s="156" t="str">
        <f>IF(C34&lt;&gt;0,VLOOKUP(C34,Menu!$F$8:$G$30,2,),"")</f>
        <v/>
      </c>
      <c r="I34" s="156" t="str">
        <f>IF(D34&lt;&gt;0,VLOOKUP(D34,Menu!$F$8:$G$30,2,),"")</f>
        <v/>
      </c>
      <c r="J34" s="156" t="str">
        <f>IF(E34&lt;&gt;0,VLOOKUP(E34,Menu!$F$8:$G$30,2,),"")</f>
        <v/>
      </c>
      <c r="K34" s="156" t="str">
        <f>IF(F34&lt;&gt;0,VLOOKUP(F34,Menu!$F$8:$G$30,2,),"")</f>
        <v/>
      </c>
      <c r="L34" s="148" t="str">
        <f>IF(G34&lt;&gt;0,VLOOKUP(G34,Menu!$F$8:$G$31,2,),"")</f>
        <v/>
      </c>
    </row>
    <row r="35" spans="1:12" ht="24.95" customHeight="1" x14ac:dyDescent="0.55000000000000004">
      <c r="A35" s="145">
        <f>'RECAP SEMAINE'!A35</f>
        <v>0</v>
      </c>
      <c r="B35" s="166"/>
      <c r="C35" s="155">
        <f>'RECAP SEMAINE'!M35</f>
        <v>0</v>
      </c>
      <c r="D35" s="155">
        <f>'RECAP SEMAINE'!N35</f>
        <v>0</v>
      </c>
      <c r="E35" s="155">
        <f>'RECAP SEMAINE'!O35</f>
        <v>0</v>
      </c>
      <c r="F35" s="155">
        <f>'RECAP SEMAINE'!P35</f>
        <v>0</v>
      </c>
      <c r="G35" s="155">
        <f>'RECAP SEMAINE'!Q35</f>
        <v>0</v>
      </c>
      <c r="H35" s="156" t="str">
        <f>IF(C35&lt;&gt;0,VLOOKUP(C35,Menu!$F$8:$G$30,2,),"")</f>
        <v/>
      </c>
      <c r="I35" s="156" t="str">
        <f>IF(D35&lt;&gt;0,VLOOKUP(D35,Menu!$F$8:$G$30,2,),"")</f>
        <v/>
      </c>
      <c r="J35" s="156" t="str">
        <f>IF(E35&lt;&gt;0,VLOOKUP(E35,Menu!$F$8:$G$30,2,),"")</f>
        <v/>
      </c>
      <c r="K35" s="156" t="str">
        <f>IF(F35&lt;&gt;0,VLOOKUP(F35,Menu!$F$8:$G$30,2,),"")</f>
        <v/>
      </c>
      <c r="L35" s="148" t="str">
        <f>IF(G35&lt;&gt;0,VLOOKUP(G35,Menu!$F$8:$G$31,2,),"")</f>
        <v/>
      </c>
    </row>
    <row r="36" spans="1:12" ht="24.95" customHeight="1" x14ac:dyDescent="0.5">
      <c r="A36" s="156">
        <f>'RECAP SEMAINE'!A36</f>
        <v>0</v>
      </c>
      <c r="B36" s="159"/>
      <c r="C36" s="156">
        <f>'RECAP SEMAINE'!M36</f>
        <v>0</v>
      </c>
      <c r="D36" s="156">
        <f>'RECAP SEMAINE'!N36</f>
        <v>0</v>
      </c>
      <c r="E36" s="156">
        <f>'RECAP SEMAINE'!O36</f>
        <v>0</v>
      </c>
      <c r="F36" s="156">
        <f>'RECAP SEMAINE'!P36</f>
        <v>0</v>
      </c>
      <c r="G36" s="156">
        <f>'RECAP SEMAINE'!Q36</f>
        <v>0</v>
      </c>
      <c r="H36" s="156" t="str">
        <f>IF(C36&lt;&gt;0,VLOOKUP(C36,Menu!$F$8:$G$30,2,),"")</f>
        <v/>
      </c>
      <c r="I36" s="156" t="str">
        <f>IF(D36&lt;&gt;0,VLOOKUP(D36,Menu!$F$8:$G$30,2,),"")</f>
        <v/>
      </c>
      <c r="J36" s="156" t="str">
        <f>IF(E36&lt;&gt;0,VLOOKUP(E36,Menu!$F$8:$G$30,2,),"")</f>
        <v/>
      </c>
      <c r="K36" s="156" t="str">
        <f>IF(F36&lt;&gt;0,VLOOKUP(F36,Menu!$F$8:$G$30,2,),"")</f>
        <v/>
      </c>
      <c r="L36" s="148" t="str">
        <f>IF(G36&lt;&gt;0,VLOOKUP(G36,Menu!$F$8:$G$31,2,),"")</f>
        <v/>
      </c>
    </row>
    <row r="37" spans="1:12" ht="18.75" x14ac:dyDescent="0.5">
      <c r="A37" s="46">
        <f>'RECAP SEMAINE'!A37</f>
        <v>0</v>
      </c>
      <c r="B37" s="45"/>
      <c r="C37" s="46">
        <f>'RECAP SEMAINE'!M37</f>
        <v>0</v>
      </c>
      <c r="D37" s="46">
        <f>'RECAP SEMAINE'!N37</f>
        <v>0</v>
      </c>
      <c r="E37" s="46">
        <f>'RECAP SEMAINE'!O37</f>
        <v>0</v>
      </c>
      <c r="F37" s="46">
        <f>'RECAP SEMAINE'!P37</f>
        <v>0</v>
      </c>
      <c r="G37" s="46">
        <f>'RECAP SEMAINE'!Q37</f>
        <v>0</v>
      </c>
      <c r="H37" s="46" t="str">
        <f>IF(C37&lt;&gt;0,VLOOKUP(C37,Menu!$F$8:$G$30,2,),"")</f>
        <v/>
      </c>
      <c r="I37" s="46" t="str">
        <f>IF(D37&lt;&gt;0,VLOOKUP(D37,Menu!$F$8:$G$30,2,),"")</f>
        <v/>
      </c>
      <c r="J37" s="46" t="str">
        <f>IF(E37&lt;&gt;0,VLOOKUP(E37,Menu!$F$8:$G$30,2,),"")</f>
        <v/>
      </c>
      <c r="K37" s="46" t="str">
        <f>IF(F37&lt;&gt;0,VLOOKUP(F37,Menu!$F$8:$G$30,2,),"")</f>
        <v/>
      </c>
      <c r="L37" s="160" t="str">
        <f>IF(G37&lt;&gt;0,VLOOKUP(G37,Menu!$F$8:$G$31,2,),"")</f>
        <v/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honeticPr fontId="10" type="noConversion"/>
  <printOptions horizontalCentered="1" verticalCentered="1"/>
  <pageMargins left="0.39370078740157483" right="0.39370078740157483" top="0.67" bottom="0.46" header="0.51181102362204722" footer="0.51181102362204722"/>
  <pageSetup paperSize="8" scale="72" orientation="landscape" r:id="rId1"/>
  <headerFooter alignWithMargins="0">
    <oddHeader>&amp;REdition du &amp;D à &amp;T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37"/>
  <sheetViews>
    <sheetView showZeros="0" zoomScale="60" zoomScaleNormal="60" workbookViewId="0">
      <selection activeCell="A4" sqref="A4"/>
    </sheetView>
  </sheetViews>
  <sheetFormatPr baseColWidth="10" defaultRowHeight="12.75" x14ac:dyDescent="0.2"/>
  <cols>
    <col min="1" max="1" width="23.7109375" customWidth="1"/>
    <col min="2" max="2" width="4.5703125" style="5" customWidth="1"/>
    <col min="3" max="3" width="3" bestFit="1" customWidth="1"/>
    <col min="4" max="6" width="3" customWidth="1"/>
    <col min="7" max="7" width="3" bestFit="1" customWidth="1"/>
    <col min="8" max="12" width="23.85546875" customWidth="1"/>
  </cols>
  <sheetData>
    <row r="1" spans="1:12" ht="22.5" x14ac:dyDescent="0.5">
      <c r="A1" s="404">
        <f>Menu!I6</f>
        <v>44287</v>
      </c>
      <c r="B1" s="405"/>
      <c r="C1" s="405"/>
      <c r="D1" s="405"/>
      <c r="E1" s="405"/>
      <c r="F1" s="405"/>
      <c r="G1" s="405"/>
      <c r="H1" s="32" t="s">
        <v>7</v>
      </c>
      <c r="I1" s="32" t="s">
        <v>8</v>
      </c>
      <c r="J1" s="32" t="s">
        <v>9</v>
      </c>
      <c r="K1" s="32" t="s">
        <v>11</v>
      </c>
      <c r="L1" s="32" t="s">
        <v>10</v>
      </c>
    </row>
    <row r="2" spans="1:12" ht="24.95" customHeight="1" x14ac:dyDescent="0.5">
      <c r="A2" s="163" t="s">
        <v>0</v>
      </c>
      <c r="B2" s="164"/>
      <c r="C2" s="165">
        <v>1</v>
      </c>
      <c r="D2" s="165">
        <v>2</v>
      </c>
      <c r="E2" s="165">
        <v>3</v>
      </c>
      <c r="F2" s="165">
        <v>4</v>
      </c>
      <c r="G2" s="165">
        <v>5</v>
      </c>
      <c r="H2" s="156"/>
      <c r="I2" s="156"/>
      <c r="J2" s="156"/>
      <c r="K2" s="156"/>
      <c r="L2" s="156"/>
    </row>
    <row r="3" spans="1:12" ht="24.95" customHeight="1" x14ac:dyDescent="0.2">
      <c r="A3" s="28" t="str">
        <f>'RECAP SEMAINE'!A3</f>
        <v xml:space="preserve">DUPONT </v>
      </c>
      <c r="B3" s="146">
        <f>'RECAP SEMAINE'!B3</f>
        <v>0</v>
      </c>
      <c r="C3" s="147">
        <f>'RECAP SEMAINE'!R3</f>
        <v>11</v>
      </c>
      <c r="D3" s="147">
        <f>'RECAP SEMAINE'!S3</f>
        <v>22</v>
      </c>
      <c r="E3" s="147">
        <f>'RECAP SEMAINE'!T3</f>
        <v>33</v>
      </c>
      <c r="F3" s="147">
        <f>'RECAP SEMAINE'!U3</f>
        <v>41</v>
      </c>
      <c r="G3" s="147">
        <f>'RECAP SEMAINE'!V3</f>
        <v>51</v>
      </c>
      <c r="H3" s="148" t="str">
        <f>IF(C3&lt;&gt;0,VLOOKUP(C3,Menu!$H$8:$I$30,2,),"")</f>
        <v xml:space="preserve">Carottes rapées </v>
      </c>
      <c r="I3" s="148" t="str">
        <f>IF(D3&lt;&gt;0,VLOOKUP(D3,Menu!$H$8:$I$30,2,),"")</f>
        <v>Omelette au fromage</v>
      </c>
      <c r="J3" s="148" t="str">
        <f>IF(E3&lt;&gt;0,VLOOKUP(E3,Menu!$H$8:$I$30,2,),"")</f>
        <v>Choux fleur au fines herbes</v>
      </c>
      <c r="K3" s="148" t="str">
        <f>IF(F3&lt;&gt;0,VLOOKUP(F3,Menu!$H$8:$I$30,2,),"")</f>
        <v>Camenbert</v>
      </c>
      <c r="L3" s="148" t="str">
        <f>IF(G3&lt;&gt;0,VLOOKUP(G3,Menu!$H$8:$I$31,2,),"")</f>
        <v>Kiwi</v>
      </c>
    </row>
    <row r="4" spans="1:12" ht="24.95" customHeight="1" x14ac:dyDescent="0.2">
      <c r="A4" s="28"/>
      <c r="B4" s="146">
        <f>'RECAP SEMAINE'!B4</f>
        <v>0</v>
      </c>
      <c r="C4" s="147">
        <f>'RECAP SEMAINE'!R4</f>
        <v>0</v>
      </c>
      <c r="D4" s="147">
        <f>'RECAP SEMAINE'!S4</f>
        <v>0</v>
      </c>
      <c r="E4" s="147">
        <f>'RECAP SEMAINE'!T4</f>
        <v>0</v>
      </c>
      <c r="F4" s="147">
        <f>'RECAP SEMAINE'!U4</f>
        <v>0</v>
      </c>
      <c r="G4" s="147">
        <f>'RECAP SEMAINE'!V4</f>
        <v>0</v>
      </c>
      <c r="H4" s="148" t="str">
        <f>IF(C4&lt;&gt;0,VLOOKUP(C4,Menu!$H$8:$I$30,2,),"")</f>
        <v/>
      </c>
      <c r="I4" s="148" t="str">
        <f>IF(D4&lt;&gt;0,VLOOKUP(D4,Menu!$H$8:$I$30,2,),"")</f>
        <v/>
      </c>
      <c r="J4" s="148" t="str">
        <f>IF(E4&lt;&gt;0,VLOOKUP(E4,Menu!$H$8:$I$30,2,),"")</f>
        <v/>
      </c>
      <c r="K4" s="148" t="str">
        <f>IF(F4&lt;&gt;0,VLOOKUP(F4,Menu!$H$8:$I$30,2,),"")</f>
        <v/>
      </c>
      <c r="L4" s="148" t="str">
        <f>IF(G4&lt;&gt;0,VLOOKUP(G4,Menu!$H$8:$I$31,2,),"")</f>
        <v/>
      </c>
    </row>
    <row r="5" spans="1:12" ht="24.95" customHeight="1" x14ac:dyDescent="0.2">
      <c r="A5" s="28"/>
      <c r="B5" s="146">
        <f>'RECAP SEMAINE'!B5</f>
        <v>0</v>
      </c>
      <c r="C5" s="147">
        <f>'RECAP SEMAINE'!R5</f>
        <v>0</v>
      </c>
      <c r="D5" s="147">
        <f>'RECAP SEMAINE'!S5</f>
        <v>0</v>
      </c>
      <c r="E5" s="147">
        <f>'RECAP SEMAINE'!T5</f>
        <v>0</v>
      </c>
      <c r="F5" s="147">
        <f>'RECAP SEMAINE'!U5</f>
        <v>0</v>
      </c>
      <c r="G5" s="147">
        <f>'RECAP SEMAINE'!V5</f>
        <v>0</v>
      </c>
      <c r="H5" s="148" t="str">
        <f>IF(C5&lt;&gt;0,VLOOKUP(C5,Menu!$H$8:$I$30,2,),"")</f>
        <v/>
      </c>
      <c r="I5" s="148" t="str">
        <f>IF(D5&lt;&gt;0,VLOOKUP(D5,Menu!$H$8:$I$30,2,),"")</f>
        <v/>
      </c>
      <c r="J5" s="148" t="str">
        <f>IF(E5&lt;&gt;0,VLOOKUP(E5,Menu!$H$8:$I$30,2,),"")</f>
        <v/>
      </c>
      <c r="K5" s="148" t="str">
        <f>IF(F5&lt;&gt;0,VLOOKUP(F5,Menu!$H$8:$I$30,2,),"")</f>
        <v/>
      </c>
      <c r="L5" s="148" t="str">
        <f>IF(G5&lt;&gt;0,VLOOKUP(G5,Menu!$H$8:$I$31,2,),"")</f>
        <v/>
      </c>
    </row>
    <row r="6" spans="1:12" ht="24.95" customHeight="1" x14ac:dyDescent="0.2">
      <c r="A6" s="28"/>
      <c r="B6" s="146">
        <f>'RECAP SEMAINE'!B6</f>
        <v>0</v>
      </c>
      <c r="C6" s="147">
        <f>'RECAP SEMAINE'!R6</f>
        <v>0</v>
      </c>
      <c r="D6" s="147">
        <f>'RECAP SEMAINE'!S6</f>
        <v>0</v>
      </c>
      <c r="E6" s="147">
        <f>'RECAP SEMAINE'!T6</f>
        <v>0</v>
      </c>
      <c r="F6" s="147">
        <f>'RECAP SEMAINE'!U6</f>
        <v>0</v>
      </c>
      <c r="G6" s="147">
        <f>'RECAP SEMAINE'!V6</f>
        <v>0</v>
      </c>
      <c r="H6" s="148" t="str">
        <f>IF(C6&lt;&gt;0,VLOOKUP(C6,Menu!$H$8:$I$30,2,),"")</f>
        <v/>
      </c>
      <c r="I6" s="148" t="str">
        <f>IF(D6&lt;&gt;0,VLOOKUP(D6,Menu!$H$8:$I$30,2,),"")</f>
        <v/>
      </c>
      <c r="J6" s="148" t="str">
        <f>IF(E6&lt;&gt;0,VLOOKUP(E6,Menu!$H$8:$I$30,2,),"")</f>
        <v/>
      </c>
      <c r="K6" s="148" t="str">
        <f>IF(F6&lt;&gt;0,VLOOKUP(F6,Menu!$H$8:$I$30,2,),"")</f>
        <v/>
      </c>
      <c r="L6" s="148" t="str">
        <f>IF(G6&lt;&gt;0,VLOOKUP(G6,Menu!$H$8:$I$31,2,),"")</f>
        <v/>
      </c>
    </row>
    <row r="7" spans="1:12" ht="24.95" customHeight="1" x14ac:dyDescent="0.2">
      <c r="A7" s="28"/>
      <c r="B7" s="146">
        <f>'RECAP SEMAINE'!B7</f>
        <v>0</v>
      </c>
      <c r="C7" s="147">
        <f>'RECAP SEMAINE'!R7</f>
        <v>0</v>
      </c>
      <c r="D7" s="147">
        <f>'RECAP SEMAINE'!S7</f>
        <v>0</v>
      </c>
      <c r="E7" s="147">
        <f>'RECAP SEMAINE'!T7</f>
        <v>0</v>
      </c>
      <c r="F7" s="147">
        <f>'RECAP SEMAINE'!U7</f>
        <v>0</v>
      </c>
      <c r="G7" s="147">
        <f>'RECAP SEMAINE'!V7</f>
        <v>0</v>
      </c>
      <c r="H7" s="148" t="str">
        <f>IF(C7&lt;&gt;0,VLOOKUP(C7,Menu!$H$8:$I$30,2,),"")</f>
        <v/>
      </c>
      <c r="I7" s="148" t="str">
        <f>IF(D7&lt;&gt;0,VLOOKUP(D7,Menu!$H$8:$I$30,2,),"")</f>
        <v/>
      </c>
      <c r="J7" s="148" t="str">
        <f>IF(E7&lt;&gt;0,VLOOKUP(E7,Menu!$H$8:$I$30,2,),"")</f>
        <v/>
      </c>
      <c r="K7" s="148" t="str">
        <f>IF(F7&lt;&gt;0,VLOOKUP(F7,Menu!$H$8:$I$30,2,),"")</f>
        <v/>
      </c>
      <c r="L7" s="148" t="str">
        <f>IF(G7&lt;&gt;0,VLOOKUP(G7,Menu!$H$8:$I$31,2,),"")</f>
        <v/>
      </c>
    </row>
    <row r="8" spans="1:12" ht="24.95" customHeight="1" x14ac:dyDescent="0.2">
      <c r="A8" s="28"/>
      <c r="B8" s="146">
        <f>'RECAP SEMAINE'!B8</f>
        <v>0</v>
      </c>
      <c r="C8" s="147">
        <f>'RECAP SEMAINE'!R8</f>
        <v>0</v>
      </c>
      <c r="D8" s="147">
        <f>'RECAP SEMAINE'!S8</f>
        <v>0</v>
      </c>
      <c r="E8" s="147">
        <f>'RECAP SEMAINE'!T8</f>
        <v>0</v>
      </c>
      <c r="F8" s="147">
        <f>'RECAP SEMAINE'!U8</f>
        <v>0</v>
      </c>
      <c r="G8" s="147">
        <f>'RECAP SEMAINE'!V8</f>
        <v>0</v>
      </c>
      <c r="H8" s="148" t="str">
        <f>IF(C8&lt;&gt;0,VLOOKUP(C8,Menu!$H$8:$I$30,2,),"")</f>
        <v/>
      </c>
      <c r="I8" s="148" t="str">
        <f>IF(D8&lt;&gt;0,VLOOKUP(D8,Menu!$H$8:$I$30,2,),"")</f>
        <v/>
      </c>
      <c r="J8" s="148" t="str">
        <f>IF(E8&lt;&gt;0,VLOOKUP(E8,Menu!$H$8:$I$30,2,),"")</f>
        <v/>
      </c>
      <c r="K8" s="148" t="str">
        <f>IF(F8&lt;&gt;0,VLOOKUP(F8,Menu!$H$8:$I$30,2,),"")</f>
        <v/>
      </c>
      <c r="L8" s="148" t="str">
        <f>IF(G8&lt;&gt;0,VLOOKUP(G8,Menu!$H$8:$I$31,2,),"")</f>
        <v/>
      </c>
    </row>
    <row r="9" spans="1:12" ht="24.95" customHeight="1" x14ac:dyDescent="0.2">
      <c r="A9" s="28"/>
      <c r="B9" s="146">
        <f>'RECAP SEMAINE'!B9</f>
        <v>0</v>
      </c>
      <c r="C9" s="147">
        <f>'RECAP SEMAINE'!R9</f>
        <v>0</v>
      </c>
      <c r="D9" s="147">
        <f>'RECAP SEMAINE'!S9</f>
        <v>0</v>
      </c>
      <c r="E9" s="147">
        <f>'RECAP SEMAINE'!T9</f>
        <v>0</v>
      </c>
      <c r="F9" s="147">
        <f>'RECAP SEMAINE'!U9</f>
        <v>0</v>
      </c>
      <c r="G9" s="147">
        <f>'RECAP SEMAINE'!V9</f>
        <v>0</v>
      </c>
      <c r="H9" s="148" t="str">
        <f>IF(C9&lt;&gt;0,VLOOKUP(C9,Menu!$H$8:$I$30,2,),"")</f>
        <v/>
      </c>
      <c r="I9" s="148" t="str">
        <f>IF(D9&lt;&gt;0,VLOOKUP(D9,Menu!$H$8:$I$30,2,),"")</f>
        <v/>
      </c>
      <c r="J9" s="148" t="str">
        <f>IF(E9&lt;&gt;0,VLOOKUP(E9,Menu!$H$8:$I$30,2,),"")</f>
        <v/>
      </c>
      <c r="K9" s="148" t="str">
        <f>IF(F9&lt;&gt;0,VLOOKUP(F9,Menu!$H$8:$I$30,2,),"")</f>
        <v/>
      </c>
      <c r="L9" s="148" t="str">
        <f>IF(G9&lt;&gt;0,VLOOKUP(G9,Menu!$H$8:$I$31,2,),"")</f>
        <v/>
      </c>
    </row>
    <row r="10" spans="1:12" ht="24.95" customHeight="1" x14ac:dyDescent="0.2">
      <c r="A10" s="28"/>
      <c r="B10" s="150">
        <f>'RECAP SEMAINE'!B10</f>
        <v>0</v>
      </c>
      <c r="C10" s="147">
        <f>'RECAP SEMAINE'!R10</f>
        <v>0</v>
      </c>
      <c r="D10" s="147">
        <f>'RECAP SEMAINE'!S10</f>
        <v>0</v>
      </c>
      <c r="E10" s="147">
        <f>'RECAP SEMAINE'!T10</f>
        <v>0</v>
      </c>
      <c r="F10" s="147">
        <f>'RECAP SEMAINE'!U10</f>
        <v>0</v>
      </c>
      <c r="G10" s="147">
        <f>'RECAP SEMAINE'!V10</f>
        <v>0</v>
      </c>
      <c r="H10" s="148" t="str">
        <f>IF(C10&lt;&gt;0,VLOOKUP(C10,Menu!$H$8:$I$30,2,),"")</f>
        <v/>
      </c>
      <c r="I10" s="148" t="str">
        <f>IF(D10&lt;&gt;0,VLOOKUP(D10,Menu!$H$8:$I$30,2,),"")</f>
        <v/>
      </c>
      <c r="J10" s="148" t="str">
        <f>IF(E10&lt;&gt;0,VLOOKUP(E10,Menu!$H$8:$I$30,2,),"")</f>
        <v/>
      </c>
      <c r="K10" s="148" t="str">
        <f>IF(F10&lt;&gt;0,VLOOKUP(F10,Menu!$H$8:$I$30,2,),"")</f>
        <v/>
      </c>
      <c r="L10" s="148" t="str">
        <f>IF(G10&lt;&gt;0,VLOOKUP(G10,Menu!$H$8:$I$31,2,),"")</f>
        <v/>
      </c>
    </row>
    <row r="11" spans="1:12" ht="24.95" customHeight="1" x14ac:dyDescent="0.2">
      <c r="A11" s="28"/>
      <c r="B11" s="146">
        <f>'RECAP SEMAINE'!B11</f>
        <v>0</v>
      </c>
      <c r="C11" s="147">
        <f>'RECAP SEMAINE'!R11</f>
        <v>0</v>
      </c>
      <c r="D11" s="147">
        <f>'RECAP SEMAINE'!S11</f>
        <v>0</v>
      </c>
      <c r="E11" s="147">
        <f>'RECAP SEMAINE'!T11</f>
        <v>0</v>
      </c>
      <c r="F11" s="147">
        <f>'RECAP SEMAINE'!U11</f>
        <v>0</v>
      </c>
      <c r="G11" s="147">
        <f>'RECAP SEMAINE'!V11</f>
        <v>0</v>
      </c>
      <c r="H11" s="148" t="str">
        <f>IF(C11&lt;&gt;0,VLOOKUP(C11,Menu!$H$8:$I$30,2,),"")</f>
        <v/>
      </c>
      <c r="I11" s="148" t="str">
        <f>IF(D11&lt;&gt;0,VLOOKUP(D11,Menu!$H$8:$I$30,2,),"")</f>
        <v/>
      </c>
      <c r="J11" s="148" t="str">
        <f>IF(E11&lt;&gt;0,VLOOKUP(E11,Menu!$H$8:$I$30,2,),"")</f>
        <v/>
      </c>
      <c r="K11" s="148" t="str">
        <f>IF(F11&lt;&gt;0,VLOOKUP(F11,Menu!$H$8:$I$30,2,),"")</f>
        <v/>
      </c>
      <c r="L11" s="148" t="str">
        <f>IF(G11&lt;&gt;0,VLOOKUP(G11,Menu!$H$8:$I$31,2,),"")</f>
        <v/>
      </c>
    </row>
    <row r="12" spans="1:12" ht="24.95" customHeight="1" x14ac:dyDescent="0.2">
      <c r="A12" s="28"/>
      <c r="B12" s="146">
        <f>'RECAP SEMAINE'!B12</f>
        <v>0</v>
      </c>
      <c r="C12" s="147">
        <f>'RECAP SEMAINE'!R12</f>
        <v>0</v>
      </c>
      <c r="D12" s="147">
        <f>'RECAP SEMAINE'!S12</f>
        <v>0</v>
      </c>
      <c r="E12" s="147">
        <f>'RECAP SEMAINE'!T12</f>
        <v>0</v>
      </c>
      <c r="F12" s="147">
        <f>'RECAP SEMAINE'!U12</f>
        <v>0</v>
      </c>
      <c r="G12" s="147">
        <f>'RECAP SEMAINE'!V12</f>
        <v>0</v>
      </c>
      <c r="H12" s="148" t="str">
        <f>IF(C12&lt;&gt;0,VLOOKUP(C12,Menu!$H$8:$I$30,2,),"")</f>
        <v/>
      </c>
      <c r="I12" s="148" t="str">
        <f>IF(D12&lt;&gt;0,VLOOKUP(D12,Menu!$H$8:$I$30,2,),"")</f>
        <v/>
      </c>
      <c r="J12" s="148" t="str">
        <f>IF(E12&lt;&gt;0,VLOOKUP(E12,Menu!$H$8:$I$30,2,),"")</f>
        <v/>
      </c>
      <c r="K12" s="148" t="str">
        <f>IF(F12&lt;&gt;0,VLOOKUP(F12,Menu!$H$8:$I$30,2,),"")</f>
        <v/>
      </c>
      <c r="L12" s="148" t="str">
        <f>IF(G12&lt;&gt;0,VLOOKUP(G12,Menu!$H$8:$I$31,2,),"")</f>
        <v/>
      </c>
    </row>
    <row r="13" spans="1:12" ht="24.95" customHeight="1" x14ac:dyDescent="0.2">
      <c r="A13" s="28"/>
      <c r="B13" s="146">
        <f>'RECAP SEMAINE'!B13</f>
        <v>0</v>
      </c>
      <c r="C13" s="147">
        <f>'RECAP SEMAINE'!R13</f>
        <v>0</v>
      </c>
      <c r="D13" s="147">
        <f>'RECAP SEMAINE'!S13</f>
        <v>0</v>
      </c>
      <c r="E13" s="147">
        <f>'RECAP SEMAINE'!T13</f>
        <v>0</v>
      </c>
      <c r="F13" s="147">
        <f>'RECAP SEMAINE'!U13</f>
        <v>0</v>
      </c>
      <c r="G13" s="147">
        <f>'RECAP SEMAINE'!V13</f>
        <v>0</v>
      </c>
      <c r="H13" s="148" t="str">
        <f>IF(C13&lt;&gt;0,VLOOKUP(C13,Menu!$H$8:$I$30,2,),"")</f>
        <v/>
      </c>
      <c r="I13" s="148" t="str">
        <f>IF(D13&lt;&gt;0,VLOOKUP(D13,Menu!$H$8:$I$30,2,),"")</f>
        <v/>
      </c>
      <c r="J13" s="148" t="str">
        <f>IF(E13&lt;&gt;0,VLOOKUP(E13,Menu!$H$8:$I$30,2,),"")</f>
        <v/>
      </c>
      <c r="K13" s="148" t="str">
        <f>IF(F13&lt;&gt;0,VLOOKUP(F13,Menu!$H$8:$I$30,2,),"")</f>
        <v/>
      </c>
      <c r="L13" s="148" t="str">
        <f>IF(G13&lt;&gt;0,VLOOKUP(G13,Menu!$H$8:$I$31,2,),"")</f>
        <v/>
      </c>
    </row>
    <row r="14" spans="1:12" ht="24.95" customHeight="1" x14ac:dyDescent="0.2">
      <c r="A14" s="28"/>
      <c r="B14" s="146">
        <f>'RECAP SEMAINE'!B14</f>
        <v>0</v>
      </c>
      <c r="C14" s="147">
        <f>'RECAP SEMAINE'!R14</f>
        <v>0</v>
      </c>
      <c r="D14" s="147">
        <f>'RECAP SEMAINE'!S14</f>
        <v>0</v>
      </c>
      <c r="E14" s="147">
        <f>'RECAP SEMAINE'!T14</f>
        <v>0</v>
      </c>
      <c r="F14" s="147">
        <f>'RECAP SEMAINE'!U14</f>
        <v>0</v>
      </c>
      <c r="G14" s="147">
        <f>'RECAP SEMAINE'!V14</f>
        <v>0</v>
      </c>
      <c r="H14" s="148" t="str">
        <f>IF(C14&lt;&gt;0,VLOOKUP(C14,Menu!$H$8:$I$30,2,),"")</f>
        <v/>
      </c>
      <c r="I14" s="148" t="str">
        <f>IF(D14&lt;&gt;0,VLOOKUP(D14,Menu!$H$8:$I$30,2,),"")</f>
        <v/>
      </c>
      <c r="J14" s="148" t="str">
        <f>IF(E14&lt;&gt;0,VLOOKUP(E14,Menu!$H$8:$I$30,2,),"")</f>
        <v/>
      </c>
      <c r="K14" s="148" t="str">
        <f>IF(F14&lt;&gt;0,VLOOKUP(F14,Menu!$H$8:$I$30,2,),"")</f>
        <v/>
      </c>
      <c r="L14" s="148" t="str">
        <f>IF(G14&lt;&gt;0,VLOOKUP(G14,Menu!$H$8:$I$31,2,),"")</f>
        <v/>
      </c>
    </row>
    <row r="15" spans="1:12" ht="24.95" customHeight="1" x14ac:dyDescent="0.2">
      <c r="A15" s="28"/>
      <c r="B15" s="146">
        <f>'RECAP SEMAINE'!B15</f>
        <v>0</v>
      </c>
      <c r="C15" s="147">
        <f>'RECAP SEMAINE'!R15</f>
        <v>0</v>
      </c>
      <c r="D15" s="147">
        <f>'RECAP SEMAINE'!S15</f>
        <v>0</v>
      </c>
      <c r="E15" s="147">
        <f>'RECAP SEMAINE'!T15</f>
        <v>0</v>
      </c>
      <c r="F15" s="147">
        <f>'RECAP SEMAINE'!U15</f>
        <v>0</v>
      </c>
      <c r="G15" s="147">
        <f>'RECAP SEMAINE'!V15</f>
        <v>0</v>
      </c>
      <c r="H15" s="148" t="str">
        <f>IF(C15&lt;&gt;0,VLOOKUP(C15,Menu!$H$8:$I$30,2,),"")</f>
        <v/>
      </c>
      <c r="I15" s="148" t="str">
        <f>IF(D15&lt;&gt;0,VLOOKUP(D15,Menu!$H$8:$I$30,2,),"")</f>
        <v/>
      </c>
      <c r="J15" s="148" t="str">
        <f>IF(E15&lt;&gt;0,VLOOKUP(E15,Menu!$H$8:$I$30,2,),"")</f>
        <v/>
      </c>
      <c r="K15" s="148" t="str">
        <f>IF(F15&lt;&gt;0,VLOOKUP(F15,Menu!$H$8:$I$30,2,),"")</f>
        <v/>
      </c>
      <c r="L15" s="148" t="str">
        <f>IF(G15&lt;&gt;0,VLOOKUP(G15,Menu!$H$8:$I$31,2,),"")</f>
        <v/>
      </c>
    </row>
    <row r="16" spans="1:12" ht="24.95" customHeight="1" x14ac:dyDescent="0.2">
      <c r="A16" s="28"/>
      <c r="B16" s="146">
        <f>'RECAP SEMAINE'!B16</f>
        <v>0</v>
      </c>
      <c r="C16" s="147">
        <f>'RECAP SEMAINE'!R16</f>
        <v>0</v>
      </c>
      <c r="D16" s="147">
        <f>'RECAP SEMAINE'!S16</f>
        <v>0</v>
      </c>
      <c r="E16" s="147">
        <f>'RECAP SEMAINE'!T16</f>
        <v>0</v>
      </c>
      <c r="F16" s="147">
        <f>'RECAP SEMAINE'!U16</f>
        <v>0</v>
      </c>
      <c r="G16" s="147">
        <f>'RECAP SEMAINE'!V16</f>
        <v>0</v>
      </c>
      <c r="H16" s="148" t="str">
        <f>IF(C16&lt;&gt;0,VLOOKUP(C16,Menu!$H$8:$I$30,2,),"")</f>
        <v/>
      </c>
      <c r="I16" s="148" t="str">
        <f>IF(D16&lt;&gt;0,VLOOKUP(D16,Menu!$H$8:$I$30,2,),"")</f>
        <v/>
      </c>
      <c r="J16" s="148" t="str">
        <f>IF(E16&lt;&gt;0,VLOOKUP(E16,Menu!$H$8:$I$30,2,),"")</f>
        <v/>
      </c>
      <c r="K16" s="148" t="str">
        <f>IF(F16&lt;&gt;0,VLOOKUP(F16,Menu!$H$8:$I$30,2,),"")</f>
        <v/>
      </c>
      <c r="L16" s="148" t="str">
        <f>IF(G16&lt;&gt;0,VLOOKUP(G16,Menu!$H$8:$I$31,2,),"")</f>
        <v/>
      </c>
    </row>
    <row r="17" spans="1:12" ht="24.95" customHeight="1" x14ac:dyDescent="0.2">
      <c r="A17" s="28"/>
      <c r="B17" s="146">
        <f>'RECAP SEMAINE'!B17</f>
        <v>0</v>
      </c>
      <c r="C17" s="147">
        <f>'RECAP SEMAINE'!R17</f>
        <v>0</v>
      </c>
      <c r="D17" s="147">
        <f>'RECAP SEMAINE'!S17</f>
        <v>0</v>
      </c>
      <c r="E17" s="147">
        <f>'RECAP SEMAINE'!T17</f>
        <v>0</v>
      </c>
      <c r="F17" s="147">
        <f>'RECAP SEMAINE'!U17</f>
        <v>0</v>
      </c>
      <c r="G17" s="147">
        <f>'RECAP SEMAINE'!V17</f>
        <v>0</v>
      </c>
      <c r="H17" s="148" t="str">
        <f>IF(C17&lt;&gt;0,VLOOKUP(C17,Menu!$H$8:$I$30,2,),"")</f>
        <v/>
      </c>
      <c r="I17" s="148" t="str">
        <f>IF(D17&lt;&gt;0,VLOOKUP(D17,Menu!$H$8:$I$30,2,),"")</f>
        <v/>
      </c>
      <c r="J17" s="148" t="str">
        <f>IF(E17&lt;&gt;0,VLOOKUP(E17,Menu!$H$8:$I$30,2,),"")</f>
        <v/>
      </c>
      <c r="K17" s="148" t="str">
        <f>IF(F17&lt;&gt;0,VLOOKUP(F17,Menu!$H$8:$I$30,2,),"")</f>
        <v/>
      </c>
      <c r="L17" s="148" t="str">
        <f>IF(G17&lt;&gt;0,VLOOKUP(G17,Menu!$H$8:$I$31,2,),"")</f>
        <v/>
      </c>
    </row>
    <row r="18" spans="1:12" ht="24.95" customHeight="1" x14ac:dyDescent="0.2">
      <c r="A18" s="28"/>
      <c r="B18" s="146">
        <f>'RECAP SEMAINE'!B18</f>
        <v>0</v>
      </c>
      <c r="C18" s="147">
        <f>'RECAP SEMAINE'!R18</f>
        <v>0</v>
      </c>
      <c r="D18" s="147">
        <f>'RECAP SEMAINE'!S18</f>
        <v>0</v>
      </c>
      <c r="E18" s="147">
        <f>'RECAP SEMAINE'!T18</f>
        <v>0</v>
      </c>
      <c r="F18" s="147">
        <f>'RECAP SEMAINE'!U18</f>
        <v>0</v>
      </c>
      <c r="G18" s="147">
        <f>'RECAP SEMAINE'!V18</f>
        <v>0</v>
      </c>
      <c r="H18" s="148" t="str">
        <f>IF(C18&lt;&gt;0,VLOOKUP(C18,Menu!$H$8:$I$30,2,),"")</f>
        <v/>
      </c>
      <c r="I18" s="148" t="str">
        <f>IF(D18&lt;&gt;0,VLOOKUP(D18,Menu!$H$8:$I$30,2,),"")</f>
        <v/>
      </c>
      <c r="J18" s="148" t="str">
        <f>IF(E18&lt;&gt;0,VLOOKUP(E18,Menu!$H$8:$I$30,2,),"")</f>
        <v/>
      </c>
      <c r="K18" s="148" t="str">
        <f>IF(F18&lt;&gt;0,VLOOKUP(F18,Menu!$H$8:$I$30,2,),"")</f>
        <v/>
      </c>
      <c r="L18" s="148" t="str">
        <f>IF(G18&lt;&gt;0,VLOOKUP(G18,Menu!$H$8:$I$31,2,),"")</f>
        <v/>
      </c>
    </row>
    <row r="19" spans="1:12" ht="24.95" customHeight="1" x14ac:dyDescent="0.2">
      <c r="A19" s="28"/>
      <c r="B19" s="146">
        <f>'RECAP SEMAINE'!B19</f>
        <v>0</v>
      </c>
      <c r="C19" s="147">
        <f>'RECAP SEMAINE'!R19</f>
        <v>0</v>
      </c>
      <c r="D19" s="147">
        <f>'RECAP SEMAINE'!S19</f>
        <v>0</v>
      </c>
      <c r="E19" s="147">
        <f>'RECAP SEMAINE'!T19</f>
        <v>0</v>
      </c>
      <c r="F19" s="147">
        <f>'RECAP SEMAINE'!U19</f>
        <v>0</v>
      </c>
      <c r="G19" s="147">
        <f>'RECAP SEMAINE'!V19</f>
        <v>0</v>
      </c>
      <c r="H19" s="148" t="str">
        <f>IF(C19&lt;&gt;0,VLOOKUP(C19,Menu!$H$8:$I$30,2,),"")</f>
        <v/>
      </c>
      <c r="I19" s="148" t="str">
        <f>IF(D19&lt;&gt;0,VLOOKUP(D19,Menu!$H$8:$I$30,2,),"")</f>
        <v/>
      </c>
      <c r="J19" s="148" t="str">
        <f>IF(E19&lt;&gt;0,VLOOKUP(E19,Menu!$H$8:$I$30,2,),"")</f>
        <v/>
      </c>
      <c r="K19" s="148" t="str">
        <f>IF(F19&lt;&gt;0,VLOOKUP(F19,Menu!$H$8:$I$30,2,),"")</f>
        <v/>
      </c>
      <c r="L19" s="148" t="str">
        <f>IF(G19&lt;&gt;0,VLOOKUP(G19,Menu!$H$8:$I$31,2,),"")</f>
        <v/>
      </c>
    </row>
    <row r="20" spans="1:12" ht="24.95" customHeight="1" x14ac:dyDescent="0.2">
      <c r="A20" s="28"/>
      <c r="B20" s="146">
        <f>'RECAP SEMAINE'!B20</f>
        <v>0</v>
      </c>
      <c r="C20" s="147">
        <f>'RECAP SEMAINE'!R20</f>
        <v>0</v>
      </c>
      <c r="D20" s="147">
        <f>'RECAP SEMAINE'!S20</f>
        <v>0</v>
      </c>
      <c r="E20" s="147">
        <f>'RECAP SEMAINE'!T20</f>
        <v>0</v>
      </c>
      <c r="F20" s="147">
        <f>'RECAP SEMAINE'!U20</f>
        <v>0</v>
      </c>
      <c r="G20" s="147">
        <f>'RECAP SEMAINE'!V20</f>
        <v>0</v>
      </c>
      <c r="H20" s="148" t="str">
        <f>IF(C20&lt;&gt;0,VLOOKUP(C20,Menu!$H$8:$I$30,2,),"")</f>
        <v/>
      </c>
      <c r="I20" s="148" t="str">
        <f>IF(D20&lt;&gt;0,VLOOKUP(D20,Menu!$H$8:$I$30,2,),"")</f>
        <v/>
      </c>
      <c r="J20" s="148" t="str">
        <f>IF(E20&lt;&gt;0,VLOOKUP(E20,Menu!$H$8:$I$30,2,),"")</f>
        <v/>
      </c>
      <c r="K20" s="148" t="str">
        <f>IF(F20&lt;&gt;0,VLOOKUP(F20,Menu!$H$8:$I$30,2,),"")</f>
        <v/>
      </c>
      <c r="L20" s="148" t="str">
        <f>IF(G20&lt;&gt;0,VLOOKUP(G20,Menu!$H$8:$I$31,2,),"")</f>
        <v/>
      </c>
    </row>
    <row r="21" spans="1:12" ht="24.95" customHeight="1" x14ac:dyDescent="0.2">
      <c r="A21" s="28"/>
      <c r="B21" s="146">
        <f>'RECAP SEMAINE'!B21</f>
        <v>0</v>
      </c>
      <c r="C21" s="147">
        <f>'RECAP SEMAINE'!R21</f>
        <v>0</v>
      </c>
      <c r="D21" s="147">
        <f>'RECAP SEMAINE'!S21</f>
        <v>0</v>
      </c>
      <c r="E21" s="147">
        <f>'RECAP SEMAINE'!T21</f>
        <v>0</v>
      </c>
      <c r="F21" s="147">
        <f>'RECAP SEMAINE'!U21</f>
        <v>0</v>
      </c>
      <c r="G21" s="147">
        <f>'RECAP SEMAINE'!V21</f>
        <v>0</v>
      </c>
      <c r="H21" s="148" t="str">
        <f>IF(C21&lt;&gt;0,VLOOKUP(C21,Menu!$H$8:$I$30,2,),"")</f>
        <v/>
      </c>
      <c r="I21" s="148" t="str">
        <f>IF(D21&lt;&gt;0,VLOOKUP(D21,Menu!$H$8:$I$30,2,),"")</f>
        <v/>
      </c>
      <c r="J21" s="148" t="str">
        <f>IF(E21&lt;&gt;0,VLOOKUP(E21,Menu!$H$8:$I$30,2,),"")</f>
        <v/>
      </c>
      <c r="K21" s="148" t="str">
        <f>IF(F21&lt;&gt;0,VLOOKUP(F21,Menu!$H$8:$I$30,2,),"")</f>
        <v/>
      </c>
      <c r="L21" s="148" t="str">
        <f>IF(G21&lt;&gt;0,VLOOKUP(G21,Menu!$H$8:$I$31,2,),"")</f>
        <v/>
      </c>
    </row>
    <row r="22" spans="1:12" ht="24.95" customHeight="1" x14ac:dyDescent="0.2">
      <c r="A22" s="7"/>
      <c r="B22" s="146">
        <f>'RECAP SEMAINE'!B22</f>
        <v>0</v>
      </c>
      <c r="C22" s="147">
        <f>'RECAP SEMAINE'!R22</f>
        <v>0</v>
      </c>
      <c r="D22" s="147">
        <f>'RECAP SEMAINE'!S22</f>
        <v>0</v>
      </c>
      <c r="E22" s="147">
        <f>'RECAP SEMAINE'!T22</f>
        <v>0</v>
      </c>
      <c r="F22" s="147">
        <f>'RECAP SEMAINE'!U22</f>
        <v>0</v>
      </c>
      <c r="G22" s="147">
        <f>'RECAP SEMAINE'!V22</f>
        <v>0</v>
      </c>
      <c r="H22" s="148" t="str">
        <f>IF(C22&lt;&gt;0,VLOOKUP(C22,Menu!$H$8:$I$30,2,),"")</f>
        <v/>
      </c>
      <c r="I22" s="148" t="str">
        <f>IF(D22&lt;&gt;0,VLOOKUP(D22,Menu!$H$8:$I$30,2,),"")</f>
        <v/>
      </c>
      <c r="J22" s="148" t="str">
        <f>IF(E22&lt;&gt;0,VLOOKUP(E22,Menu!$H$8:$I$30,2,),"")</f>
        <v/>
      </c>
      <c r="K22" s="148" t="str">
        <f>IF(F22&lt;&gt;0,VLOOKUP(F22,Menu!$H$8:$I$30,2,),"")</f>
        <v/>
      </c>
      <c r="L22" s="148" t="str">
        <f>IF(G22&lt;&gt;0,VLOOKUP(G22,Menu!$H$8:$I$31,2,),"")</f>
        <v/>
      </c>
    </row>
    <row r="23" spans="1:12" ht="24.95" customHeight="1" x14ac:dyDescent="0.2">
      <c r="A23" s="28"/>
      <c r="B23" s="151">
        <f>'RECAP SEMAINE'!B23</f>
        <v>0</v>
      </c>
      <c r="C23" s="152">
        <f>'RECAP SEMAINE'!R23</f>
        <v>0</v>
      </c>
      <c r="D23" s="152">
        <f>'RECAP SEMAINE'!S23</f>
        <v>0</v>
      </c>
      <c r="E23" s="152">
        <f>'RECAP SEMAINE'!T23</f>
        <v>0</v>
      </c>
      <c r="F23" s="152">
        <f>'RECAP SEMAINE'!U23</f>
        <v>0</v>
      </c>
      <c r="G23" s="152">
        <f>'RECAP SEMAINE'!V23</f>
        <v>0</v>
      </c>
      <c r="H23" s="153" t="str">
        <f>IF(C23&lt;&gt;0,VLOOKUP(C23,Menu!$H$8:$I$30,2,),"")</f>
        <v/>
      </c>
      <c r="I23" s="153" t="str">
        <f>IF(D23&lt;&gt;0,VLOOKUP(D23,Menu!$H$8:$I$30,2,),"")</f>
        <v/>
      </c>
      <c r="J23" s="153" t="str">
        <f>IF(E23&lt;&gt;0,VLOOKUP(E23,Menu!$H$8:$I$30,2,),"")</f>
        <v/>
      </c>
      <c r="K23" s="153" t="str">
        <f>IF(F23&lt;&gt;0,VLOOKUP(F23,Menu!$H$8:$I$30,2,),"")</f>
        <v/>
      </c>
      <c r="L23" s="153" t="str">
        <f>IF(G23&lt;&gt;0,VLOOKUP(G23,Menu!$H$8:$I$31,2,),"")</f>
        <v/>
      </c>
    </row>
    <row r="24" spans="1:12" ht="24.95" customHeight="1" x14ac:dyDescent="0.2">
      <c r="A24" s="145">
        <f>'RECAP SEMAINE'!A24</f>
        <v>0</v>
      </c>
      <c r="B24" s="146">
        <f>'RECAP SEMAINE'!B24</f>
        <v>0</v>
      </c>
      <c r="C24" s="147">
        <f>'RECAP SEMAINE'!R24</f>
        <v>0</v>
      </c>
      <c r="D24" s="147">
        <f>'RECAP SEMAINE'!S24</f>
        <v>0</v>
      </c>
      <c r="E24" s="147">
        <f>'RECAP SEMAINE'!T24</f>
        <v>0</v>
      </c>
      <c r="F24" s="147">
        <f>'RECAP SEMAINE'!U24</f>
        <v>0</v>
      </c>
      <c r="G24" s="147">
        <f>'RECAP SEMAINE'!V24</f>
        <v>0</v>
      </c>
      <c r="H24" s="148" t="str">
        <f>IF(C24&lt;&gt;0,VLOOKUP(C24,Menu!$H$8:$I$30,2,),"")</f>
        <v/>
      </c>
      <c r="I24" s="148" t="str">
        <f>IF(D24&lt;&gt;0,VLOOKUP(D24,Menu!$H$8:$I$30,2,),"")</f>
        <v/>
      </c>
      <c r="J24" s="148" t="str">
        <f>IF(E24&lt;&gt;0,VLOOKUP(E24,Menu!$H$8:$I$30,2,),"")</f>
        <v/>
      </c>
      <c r="K24" s="148" t="str">
        <f>IF(F24&lt;&gt;0,VLOOKUP(F24,Menu!$H$8:$I$30,2,),"")</f>
        <v/>
      </c>
      <c r="L24" s="148" t="str">
        <f>IF(G24&lt;&gt;0,VLOOKUP(G24,Menu!$H$8:$I$31,2,),"")</f>
        <v/>
      </c>
    </row>
    <row r="25" spans="1:12" ht="24.95" customHeight="1" x14ac:dyDescent="0.2">
      <c r="A25" s="145">
        <f>'RECAP SEMAINE'!A25</f>
        <v>0</v>
      </c>
      <c r="B25" s="146">
        <f>'RECAP SEMAINE'!B25</f>
        <v>0</v>
      </c>
      <c r="C25" s="147">
        <f>'RECAP SEMAINE'!R25</f>
        <v>0</v>
      </c>
      <c r="D25" s="147">
        <f>'RECAP SEMAINE'!S25</f>
        <v>0</v>
      </c>
      <c r="E25" s="147">
        <f>'RECAP SEMAINE'!T25</f>
        <v>0</v>
      </c>
      <c r="F25" s="147">
        <f>'RECAP SEMAINE'!U25</f>
        <v>0</v>
      </c>
      <c r="G25" s="147">
        <f>'RECAP SEMAINE'!V25</f>
        <v>0</v>
      </c>
      <c r="H25" s="148" t="str">
        <f>IF(C25&lt;&gt;0,VLOOKUP(C25,Menu!$H$8:$I$30,2,),"")</f>
        <v/>
      </c>
      <c r="I25" s="148" t="str">
        <f>IF(D25&lt;&gt;0,VLOOKUP(D25,Menu!$H$8:$I$30,2,),"")</f>
        <v/>
      </c>
      <c r="J25" s="148" t="str">
        <f>IF(E25&lt;&gt;0,VLOOKUP(E25,Menu!$H$8:$I$30,2,),"")</f>
        <v/>
      </c>
      <c r="K25" s="148" t="str">
        <f>IF(F25&lt;&gt;0,VLOOKUP(F25,Menu!$H$8:$I$30,2,),"")</f>
        <v/>
      </c>
      <c r="L25" s="148" t="str">
        <f>IF(G25&lt;&gt;0,VLOOKUP(G25,Menu!$H$8:$I$31,2,),"")</f>
        <v/>
      </c>
    </row>
    <row r="26" spans="1:12" ht="24.95" customHeight="1" x14ac:dyDescent="0.2">
      <c r="A26" s="145">
        <f>'RECAP SEMAINE'!A26</f>
        <v>0</v>
      </c>
      <c r="B26" s="146"/>
      <c r="C26" s="147">
        <f>'RECAP SEMAINE'!R26</f>
        <v>0</v>
      </c>
      <c r="D26" s="147">
        <f>'RECAP SEMAINE'!S26</f>
        <v>0</v>
      </c>
      <c r="E26" s="147">
        <f>'RECAP SEMAINE'!T26</f>
        <v>0</v>
      </c>
      <c r="F26" s="147">
        <f>'RECAP SEMAINE'!U26</f>
        <v>0</v>
      </c>
      <c r="G26" s="147">
        <f>'RECAP SEMAINE'!V26</f>
        <v>0</v>
      </c>
      <c r="H26" s="148" t="str">
        <f>IF(C26&lt;&gt;0,VLOOKUP(C26,Menu!$H$8:$I$30,2,),"")</f>
        <v/>
      </c>
      <c r="I26" s="148" t="str">
        <f>IF(D26&lt;&gt;0,VLOOKUP(D26,Menu!$H$8:$I$30,2,),"")</f>
        <v/>
      </c>
      <c r="J26" s="148" t="str">
        <f>IF(E26&lt;&gt;0,VLOOKUP(E26,Menu!$H$8:$I$30,2,),"")</f>
        <v/>
      </c>
      <c r="K26" s="148" t="str">
        <f>IF(F26&lt;&gt;0,VLOOKUP(F26,Menu!$H$8:$I$30,2,),"")</f>
        <v/>
      </c>
      <c r="L26" s="148" t="str">
        <f>IF(G26&lt;&gt;0,VLOOKUP(G26,Menu!$H$8:$I$31,2,),"")</f>
        <v/>
      </c>
    </row>
    <row r="27" spans="1:12" ht="24.95" customHeight="1" x14ac:dyDescent="0.55000000000000004">
      <c r="A27" s="145">
        <f>'RECAP SEMAINE'!A27</f>
        <v>0</v>
      </c>
      <c r="B27" s="158"/>
      <c r="C27" s="154">
        <f>'RECAP SEMAINE'!R27</f>
        <v>0</v>
      </c>
      <c r="D27" s="154">
        <f>'RECAP SEMAINE'!S27</f>
        <v>0</v>
      </c>
      <c r="E27" s="154">
        <f>'RECAP SEMAINE'!T27</f>
        <v>0</v>
      </c>
      <c r="F27" s="154">
        <f>'RECAP SEMAINE'!U27</f>
        <v>0</v>
      </c>
      <c r="G27" s="154">
        <f>'RECAP SEMAINE'!V27</f>
        <v>0</v>
      </c>
      <c r="H27" s="33" t="str">
        <f>IF(C27&lt;&gt;0,VLOOKUP(C27,Menu!$H$8:$I$30,2,),"")</f>
        <v/>
      </c>
      <c r="I27" s="33" t="str">
        <f>IF(D27&lt;&gt;0,VLOOKUP(D27,Menu!$H$8:$I$30,2,),"")</f>
        <v/>
      </c>
      <c r="J27" s="33" t="str">
        <f>IF(E27&lt;&gt;0,VLOOKUP(E27,Menu!$H$8:$I$30,2,),"")</f>
        <v/>
      </c>
      <c r="K27" s="33" t="str">
        <f>IF(F27&lt;&gt;0,VLOOKUP(F27,Menu!$H$8:$I$30,2,),"")</f>
        <v/>
      </c>
      <c r="L27" s="148" t="str">
        <f>IF(G27&lt;&gt;0,VLOOKUP(G27,Menu!$H$8:$I$31,2,),"")</f>
        <v/>
      </c>
    </row>
    <row r="28" spans="1:12" ht="24.95" customHeight="1" x14ac:dyDescent="0.55000000000000004">
      <c r="A28" s="145">
        <f>'RECAP SEMAINE'!A28</f>
        <v>0</v>
      </c>
      <c r="B28" s="158"/>
      <c r="C28" s="154">
        <f>'RECAP SEMAINE'!R28</f>
        <v>0</v>
      </c>
      <c r="D28" s="154">
        <f>'RECAP SEMAINE'!S28</f>
        <v>0</v>
      </c>
      <c r="E28" s="154">
        <f>'RECAP SEMAINE'!T28</f>
        <v>0</v>
      </c>
      <c r="F28" s="154">
        <f>'RECAP SEMAINE'!U28</f>
        <v>0</v>
      </c>
      <c r="G28" s="154">
        <f>'RECAP SEMAINE'!V28</f>
        <v>0</v>
      </c>
      <c r="H28" s="33" t="str">
        <f>IF(C28&lt;&gt;0,VLOOKUP(C28,Menu!$H$8:$I$30,2,),"")</f>
        <v/>
      </c>
      <c r="I28" s="33" t="str">
        <f>IF(D28&lt;&gt;0,VLOOKUP(D28,Menu!$H$8:$I$30,2,),"")</f>
        <v/>
      </c>
      <c r="J28" s="33" t="str">
        <f>IF(E28&lt;&gt;0,VLOOKUP(E28,Menu!$H$8:$I$30,2,),"")</f>
        <v/>
      </c>
      <c r="K28" s="33" t="str">
        <f>IF(F28&lt;&gt;0,VLOOKUP(F28,Menu!$H$8:$I$30,2,),"")</f>
        <v/>
      </c>
      <c r="L28" s="148" t="str">
        <f>IF(G28&lt;&gt;0,VLOOKUP(G28,Menu!$H$8:$I$31,2,),"")</f>
        <v/>
      </c>
    </row>
    <row r="29" spans="1:12" ht="24.95" customHeight="1" x14ac:dyDescent="0.55000000000000004">
      <c r="A29" s="145">
        <f>'RECAP SEMAINE'!A29</f>
        <v>0</v>
      </c>
      <c r="B29" s="158"/>
      <c r="C29" s="154">
        <f>'RECAP SEMAINE'!R29</f>
        <v>0</v>
      </c>
      <c r="D29" s="154">
        <f>'RECAP SEMAINE'!S29</f>
        <v>0</v>
      </c>
      <c r="E29" s="154">
        <f>'RECAP SEMAINE'!T29</f>
        <v>0</v>
      </c>
      <c r="F29" s="154">
        <f>'RECAP SEMAINE'!U29</f>
        <v>0</v>
      </c>
      <c r="G29" s="154">
        <f>'RECAP SEMAINE'!V29</f>
        <v>0</v>
      </c>
      <c r="H29" s="33" t="str">
        <f>IF(C29&lt;&gt;0,VLOOKUP(C29,Menu!$H$8:$I$30,2,),"")</f>
        <v/>
      </c>
      <c r="I29" s="33" t="str">
        <f>IF(D29&lt;&gt;0,VLOOKUP(D29,Menu!$H$8:$I$30,2,),"")</f>
        <v/>
      </c>
      <c r="J29" s="33" t="str">
        <f>IF(E29&lt;&gt;0,VLOOKUP(E29,Menu!$H$8:$I$30,2,),"")</f>
        <v/>
      </c>
      <c r="K29" s="33" t="str">
        <f>IF(F29&lt;&gt;0,VLOOKUP(F29,Menu!$H$8:$I$30,2,),"")</f>
        <v/>
      </c>
      <c r="L29" s="148" t="str">
        <f>IF(G29&lt;&gt;0,VLOOKUP(G29,Menu!$H$8:$I$31,2,),"")</f>
        <v/>
      </c>
    </row>
    <row r="30" spans="1:12" ht="24.95" customHeight="1" x14ac:dyDescent="0.55000000000000004">
      <c r="A30" s="145">
        <f>'RECAP SEMAINE'!A30</f>
        <v>0</v>
      </c>
      <c r="B30" s="158"/>
      <c r="C30" s="154">
        <f>'RECAP SEMAINE'!R30</f>
        <v>0</v>
      </c>
      <c r="D30" s="154">
        <f>'RECAP SEMAINE'!S30</f>
        <v>0</v>
      </c>
      <c r="E30" s="154">
        <f>'RECAP SEMAINE'!T30</f>
        <v>0</v>
      </c>
      <c r="F30" s="154">
        <f>'RECAP SEMAINE'!U30</f>
        <v>0</v>
      </c>
      <c r="G30" s="154">
        <f>'RECAP SEMAINE'!V30</f>
        <v>0</v>
      </c>
      <c r="H30" s="33" t="str">
        <f>IF(C30&lt;&gt;0,VLOOKUP(C30,Menu!$H$8:$I$30,2,),"")</f>
        <v/>
      </c>
      <c r="I30" s="33" t="str">
        <f>IF(D30&lt;&gt;0,VLOOKUP(D30,Menu!$H$8:$I$30,2,),"")</f>
        <v/>
      </c>
      <c r="J30" s="33" t="str">
        <f>IF(E30&lt;&gt;0,VLOOKUP(E30,Menu!$H$8:$I$30,2,),"")</f>
        <v/>
      </c>
      <c r="K30" s="33" t="str">
        <f>IF(F30&lt;&gt;0,VLOOKUP(F30,Menu!$H$8:$I$30,2,),"")</f>
        <v/>
      </c>
      <c r="L30" s="148" t="str">
        <f>IF(G30&lt;&gt;0,VLOOKUP(G30,Menu!$H$8:$I$31,2,),"")</f>
        <v/>
      </c>
    </row>
    <row r="31" spans="1:12" ht="24.95" customHeight="1" x14ac:dyDescent="0.55000000000000004">
      <c r="A31" s="145">
        <f>'RECAP SEMAINE'!A31</f>
        <v>0</v>
      </c>
      <c r="B31" s="158"/>
      <c r="C31" s="154">
        <f>'RECAP SEMAINE'!R31</f>
        <v>0</v>
      </c>
      <c r="D31" s="154">
        <f>'RECAP SEMAINE'!S31</f>
        <v>0</v>
      </c>
      <c r="E31" s="154">
        <f>'RECAP SEMAINE'!T31</f>
        <v>0</v>
      </c>
      <c r="F31" s="154">
        <f>'RECAP SEMAINE'!U31</f>
        <v>0</v>
      </c>
      <c r="G31" s="154">
        <f>'RECAP SEMAINE'!V31</f>
        <v>0</v>
      </c>
      <c r="H31" s="33" t="str">
        <f>IF(C31&lt;&gt;0,VLOOKUP(C31,Menu!$H$8:$I$30,2,),"")</f>
        <v/>
      </c>
      <c r="I31" s="33" t="str">
        <f>IF(D31&lt;&gt;0,VLOOKUP(D31,Menu!$H$8:$I$30,2,),"")</f>
        <v/>
      </c>
      <c r="J31" s="33" t="str">
        <f>IF(E31&lt;&gt;0,VLOOKUP(E31,Menu!$H$8:$I$30,2,),"")</f>
        <v/>
      </c>
      <c r="K31" s="33" t="str">
        <f>IF(F31&lt;&gt;0,VLOOKUP(F31,Menu!$H$8:$I$30,2,),"")</f>
        <v/>
      </c>
      <c r="L31" s="148" t="str">
        <f>IF(G31&lt;&gt;0,VLOOKUP(G31,Menu!$H$8:$I$31,2,),"")</f>
        <v/>
      </c>
    </row>
    <row r="32" spans="1:12" ht="24.95" customHeight="1" x14ac:dyDescent="0.55000000000000004">
      <c r="A32" s="145">
        <f>'RECAP SEMAINE'!A32</f>
        <v>0</v>
      </c>
      <c r="B32" s="166"/>
      <c r="C32" s="155">
        <f>'RECAP SEMAINE'!R32</f>
        <v>0</v>
      </c>
      <c r="D32" s="155">
        <f>'RECAP SEMAINE'!S32</f>
        <v>0</v>
      </c>
      <c r="E32" s="155">
        <f>'RECAP SEMAINE'!T32</f>
        <v>0</v>
      </c>
      <c r="F32" s="155">
        <f>'RECAP SEMAINE'!U32</f>
        <v>0</v>
      </c>
      <c r="G32" s="155">
        <f>'RECAP SEMAINE'!V32</f>
        <v>0</v>
      </c>
      <c r="H32" s="156" t="str">
        <f>IF(C32&lt;&gt;0,VLOOKUP(C32,Menu!$H$8:$I$30,2,),"")</f>
        <v/>
      </c>
      <c r="I32" s="156" t="str">
        <f>IF(D32&lt;&gt;0,VLOOKUP(D32,Menu!$H$8:$I$30,2,),"")</f>
        <v/>
      </c>
      <c r="J32" s="156" t="str">
        <f>IF(E32&lt;&gt;0,VLOOKUP(E32,Menu!$H$8:$I$30,2,),"")</f>
        <v/>
      </c>
      <c r="K32" s="156" t="str">
        <f>IF(F32&lt;&gt;0,VLOOKUP(F32,Menu!$H$8:$I$30,2,),"")</f>
        <v/>
      </c>
      <c r="L32" s="148" t="str">
        <f>IF(G32&lt;&gt;0,VLOOKUP(G32,Menu!$H$8:$I$31,2,),"")</f>
        <v/>
      </c>
    </row>
    <row r="33" spans="1:12" ht="24.95" customHeight="1" x14ac:dyDescent="0.55000000000000004">
      <c r="A33" s="145">
        <f>'RECAP SEMAINE'!A33</f>
        <v>0</v>
      </c>
      <c r="B33" s="166"/>
      <c r="C33" s="155">
        <f>'RECAP SEMAINE'!R33</f>
        <v>0</v>
      </c>
      <c r="D33" s="155">
        <f>'RECAP SEMAINE'!S33</f>
        <v>0</v>
      </c>
      <c r="E33" s="155">
        <f>'RECAP SEMAINE'!T33</f>
        <v>0</v>
      </c>
      <c r="F33" s="155">
        <f>'RECAP SEMAINE'!U33</f>
        <v>0</v>
      </c>
      <c r="G33" s="155">
        <f>'RECAP SEMAINE'!V33</f>
        <v>0</v>
      </c>
      <c r="H33" s="156" t="str">
        <f>IF(C33&lt;&gt;0,VLOOKUP(C33,Menu!$H$8:$I$30,2,),"")</f>
        <v/>
      </c>
      <c r="I33" s="156" t="str">
        <f>IF(D33&lt;&gt;0,VLOOKUP(D33,Menu!$H$8:$I$30,2,),"")</f>
        <v/>
      </c>
      <c r="J33" s="156" t="str">
        <f>IF(E33&lt;&gt;0,VLOOKUP(E33,Menu!$H$8:$I$30,2,),"")</f>
        <v/>
      </c>
      <c r="K33" s="156" t="str">
        <f>IF(F33&lt;&gt;0,VLOOKUP(F33,Menu!$H$8:$I$30,2,),"")</f>
        <v/>
      </c>
      <c r="L33" s="148" t="str">
        <f>IF(G33&lt;&gt;0,VLOOKUP(G33,Menu!$H$8:$I$31,2,),"")</f>
        <v/>
      </c>
    </row>
    <row r="34" spans="1:12" ht="24.95" customHeight="1" x14ac:dyDescent="0.55000000000000004">
      <c r="A34" s="145">
        <f>'RECAP SEMAINE'!A34</f>
        <v>0</v>
      </c>
      <c r="B34" s="166"/>
      <c r="C34" s="155">
        <f>'RECAP SEMAINE'!R34</f>
        <v>0</v>
      </c>
      <c r="D34" s="155">
        <f>'RECAP SEMAINE'!S34</f>
        <v>0</v>
      </c>
      <c r="E34" s="155">
        <f>'RECAP SEMAINE'!T34</f>
        <v>0</v>
      </c>
      <c r="F34" s="155">
        <f>'RECAP SEMAINE'!U34</f>
        <v>0</v>
      </c>
      <c r="G34" s="155">
        <f>'RECAP SEMAINE'!V34</f>
        <v>0</v>
      </c>
      <c r="H34" s="156" t="str">
        <f>IF(C34&lt;&gt;0,VLOOKUP(C34,Menu!$H$8:$I$30,2,),"")</f>
        <v/>
      </c>
      <c r="I34" s="156" t="str">
        <f>IF(D34&lt;&gt;0,VLOOKUP(D34,Menu!$H$8:$I$30,2,),"")</f>
        <v/>
      </c>
      <c r="J34" s="156" t="str">
        <f>IF(E34&lt;&gt;0,VLOOKUP(E34,Menu!$H$8:$I$30,2,),"")</f>
        <v/>
      </c>
      <c r="K34" s="156" t="str">
        <f>IF(F34&lt;&gt;0,VLOOKUP(F34,Menu!$H$8:$I$30,2,),"")</f>
        <v/>
      </c>
      <c r="L34" s="148" t="str">
        <f>IF(G34&lt;&gt;0,VLOOKUP(G34,Menu!$H$8:$I$31,2,),"")</f>
        <v/>
      </c>
    </row>
    <row r="35" spans="1:12" ht="24.95" customHeight="1" x14ac:dyDescent="0.55000000000000004">
      <c r="A35" s="145">
        <f>'RECAP SEMAINE'!A35</f>
        <v>0</v>
      </c>
      <c r="B35" s="166"/>
      <c r="C35" s="155">
        <f>'RECAP SEMAINE'!R35</f>
        <v>0</v>
      </c>
      <c r="D35" s="155">
        <f>'RECAP SEMAINE'!S35</f>
        <v>0</v>
      </c>
      <c r="E35" s="155">
        <f>'RECAP SEMAINE'!T35</f>
        <v>0</v>
      </c>
      <c r="F35" s="155">
        <f>'RECAP SEMAINE'!U35</f>
        <v>0</v>
      </c>
      <c r="G35" s="155">
        <f>'RECAP SEMAINE'!V35</f>
        <v>0</v>
      </c>
      <c r="H35" s="156" t="str">
        <f>IF(C35&lt;&gt;0,VLOOKUP(C35,Menu!$H$8:$I$30,2,),"")</f>
        <v/>
      </c>
      <c r="I35" s="156" t="str">
        <f>IF(D35&lt;&gt;0,VLOOKUP(D35,Menu!$H$8:$I$30,2,),"")</f>
        <v/>
      </c>
      <c r="J35" s="156" t="str">
        <f>IF(E35&lt;&gt;0,VLOOKUP(E35,Menu!$H$8:$I$30,2,),"")</f>
        <v/>
      </c>
      <c r="K35" s="156" t="str">
        <f>IF(F35&lt;&gt;0,VLOOKUP(F35,Menu!$H$8:$I$30,2,),"")</f>
        <v/>
      </c>
      <c r="L35" s="148" t="str">
        <f>IF(G35&lt;&gt;0,VLOOKUP(G35,Menu!$H$8:$I$31,2,),"")</f>
        <v/>
      </c>
    </row>
    <row r="36" spans="1:12" ht="24.95" customHeight="1" x14ac:dyDescent="0.5">
      <c r="A36" s="156">
        <f>'RECAP SEMAINE'!A36</f>
        <v>0</v>
      </c>
      <c r="B36" s="159"/>
      <c r="C36" s="156">
        <f>'RECAP SEMAINE'!R36</f>
        <v>0</v>
      </c>
      <c r="D36" s="156">
        <f>'RECAP SEMAINE'!S36</f>
        <v>0</v>
      </c>
      <c r="E36" s="156">
        <f>'RECAP SEMAINE'!T36</f>
        <v>0</v>
      </c>
      <c r="F36" s="156">
        <f>'RECAP SEMAINE'!U36</f>
        <v>0</v>
      </c>
      <c r="G36" s="156">
        <f>'RECAP SEMAINE'!V36</f>
        <v>0</v>
      </c>
      <c r="H36" s="156" t="str">
        <f>IF(C36&lt;&gt;0,VLOOKUP(C36,Menu!$H$8:$I$30,2,),"")</f>
        <v/>
      </c>
      <c r="I36" s="156" t="str">
        <f>IF(D36&lt;&gt;0,VLOOKUP(D36,Menu!$H$8:$I$30,2,),"")</f>
        <v/>
      </c>
      <c r="J36" s="156" t="str">
        <f>IF(E36&lt;&gt;0,VLOOKUP(E36,Menu!$H$8:$I$30,2,),"")</f>
        <v/>
      </c>
      <c r="K36" s="156" t="str">
        <f>IF(F36&lt;&gt;0,VLOOKUP(F36,Menu!$H$8:$I$30,2,),"")</f>
        <v/>
      </c>
      <c r="L36" s="148" t="str">
        <f>IF(G36&lt;&gt;0,VLOOKUP(G36,Menu!$H$8:$I$31,2,),"")</f>
        <v/>
      </c>
    </row>
    <row r="37" spans="1:12" ht="18.75" x14ac:dyDescent="0.5">
      <c r="A37" s="31">
        <f>'RECAP SEMAINE'!A37</f>
        <v>0</v>
      </c>
      <c r="B37" s="37"/>
      <c r="C37" s="31">
        <f>'RECAP SEMAINE'!R37</f>
        <v>0</v>
      </c>
      <c r="D37" s="31">
        <f>'RECAP SEMAINE'!S37</f>
        <v>0</v>
      </c>
      <c r="E37" s="31">
        <f>'RECAP SEMAINE'!T37</f>
        <v>0</v>
      </c>
      <c r="F37" s="31">
        <f>'RECAP SEMAINE'!U37</f>
        <v>0</v>
      </c>
      <c r="G37" s="31">
        <f>'RECAP SEMAINE'!V37</f>
        <v>0</v>
      </c>
      <c r="H37" s="31" t="str">
        <f>IF(C37&lt;&gt;0,VLOOKUP(C37,Menu!$H$8:$I$30,2,),"")</f>
        <v/>
      </c>
      <c r="I37" s="31" t="str">
        <f>IF(D37&lt;&gt;0,VLOOKUP(D37,Menu!$H$8:$I$30,2,),"")</f>
        <v/>
      </c>
      <c r="J37" s="31" t="str">
        <f>IF(E37&lt;&gt;0,VLOOKUP(E37,Menu!$H$8:$I$30,2,),"")</f>
        <v/>
      </c>
      <c r="K37" s="31" t="str">
        <f>IF(F37&lt;&gt;0,VLOOKUP(F37,Menu!$H$8:$I$30,2,),"")</f>
        <v/>
      </c>
      <c r="L37" s="160" t="str">
        <f>IF(G37&lt;&gt;0,VLOOKUP(G37,Menu!$H$8:$I$31,2,),"")</f>
        <v/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honeticPr fontId="10" type="noConversion"/>
  <printOptions horizontalCentered="1" verticalCentered="1"/>
  <pageMargins left="0.39370078740157483" right="0.39370078740157483" top="0.54" bottom="0.28999999999999998" header="0.51181102362204722" footer="0.12"/>
  <pageSetup paperSize="8" scale="74" orientation="landscape" r:id="rId1"/>
  <headerFooter alignWithMargins="0">
    <oddHeader>&amp;REdition du &amp;D à &amp;T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37"/>
  <sheetViews>
    <sheetView showZeros="0" zoomScale="60" zoomScaleNormal="60" workbookViewId="0">
      <selection activeCell="A4" sqref="A4"/>
    </sheetView>
  </sheetViews>
  <sheetFormatPr baseColWidth="10" defaultRowHeight="12.75" x14ac:dyDescent="0.2"/>
  <cols>
    <col min="1" max="1" width="24.42578125" customWidth="1"/>
    <col min="2" max="2" width="3.85546875" style="5" customWidth="1"/>
    <col min="3" max="3" width="3" bestFit="1" customWidth="1"/>
    <col min="4" max="6" width="3" customWidth="1"/>
    <col min="7" max="7" width="3" bestFit="1" customWidth="1"/>
    <col min="8" max="13" width="23.85546875" customWidth="1"/>
  </cols>
  <sheetData>
    <row r="1" spans="1:12" ht="22.5" x14ac:dyDescent="0.2">
      <c r="A1" s="409">
        <f>Menu!K6</f>
        <v>44288</v>
      </c>
      <c r="B1" s="407"/>
      <c r="C1" s="407"/>
      <c r="D1" s="407"/>
      <c r="E1" s="407"/>
      <c r="F1" s="407"/>
      <c r="G1" s="408"/>
      <c r="H1" s="167" t="s">
        <v>7</v>
      </c>
      <c r="I1" s="168" t="s">
        <v>8</v>
      </c>
      <c r="J1" s="168" t="s">
        <v>9</v>
      </c>
      <c r="K1" s="168" t="s">
        <v>11</v>
      </c>
      <c r="L1" s="169" t="s">
        <v>10</v>
      </c>
    </row>
    <row r="2" spans="1:12" ht="24.95" customHeight="1" x14ac:dyDescent="0.5">
      <c r="A2" s="170" t="s">
        <v>0</v>
      </c>
      <c r="B2" s="171"/>
      <c r="C2" s="163">
        <v>1</v>
      </c>
      <c r="D2" s="163">
        <v>2</v>
      </c>
      <c r="E2" s="163">
        <v>3</v>
      </c>
      <c r="F2" s="163">
        <v>4</v>
      </c>
      <c r="G2" s="163">
        <v>5</v>
      </c>
      <c r="H2" s="172"/>
      <c r="I2" s="172"/>
      <c r="J2" s="172"/>
      <c r="K2" s="172"/>
      <c r="L2" s="173"/>
    </row>
    <row r="3" spans="1:12" ht="24.95" customHeight="1" x14ac:dyDescent="0.2">
      <c r="A3" s="174" t="str">
        <f>'RECAP SEMAINE'!A3</f>
        <v xml:space="preserve">DUPONT </v>
      </c>
      <c r="B3" s="146">
        <f>'RECAP SEMAINE'!B3</f>
        <v>0</v>
      </c>
      <c r="C3" s="175">
        <f>'RECAP SEMAINE'!W3</f>
        <v>11</v>
      </c>
      <c r="D3" s="175">
        <f>'RECAP SEMAINE'!X3</f>
        <v>22</v>
      </c>
      <c r="E3" s="175">
        <f>'RECAP SEMAINE'!Y3</f>
        <v>33</v>
      </c>
      <c r="F3" s="175">
        <f>'RECAP SEMAINE'!Z3</f>
        <v>41</v>
      </c>
      <c r="G3" s="175">
        <f>'RECAP SEMAINE'!AA3</f>
        <v>51</v>
      </c>
      <c r="H3" s="148" t="str">
        <f>IF(C3&lt;&gt;0,VLOOKUP(C3,Menu!$J$8:$K$30,2,),"")</f>
        <v>Salade de blè à la provençale</v>
      </c>
      <c r="I3" s="148" t="str">
        <f>IF(D3&lt;&gt;0,VLOOKUP(D3,Menu!$J$8:$K$30,2,),"")</f>
        <v>Estouffade de porc aux herbes *</v>
      </c>
      <c r="J3" s="148" t="str">
        <f>IF(E3&lt;&gt;0,VLOOKUP(E3,Menu!$J$8:$K$30,2,),"")</f>
        <v>Ratatouille</v>
      </c>
      <c r="K3" s="148" t="str">
        <f>IF(F3&lt;&gt;0,VLOOKUP(F3,Menu!$J$8:$K$30,2,),"")</f>
        <v>Tartare nature</v>
      </c>
      <c r="L3" s="176" t="str">
        <f>IF(G3&lt;&gt;0,VLOOKUP(G3,Menu!$J$8:$K$31,2,),"")</f>
        <v>Pomme rouge</v>
      </c>
    </row>
    <row r="4" spans="1:12" ht="24.95" customHeight="1" x14ac:dyDescent="0.2">
      <c r="A4" s="174"/>
      <c r="B4" s="146">
        <f>'RECAP SEMAINE'!B4</f>
        <v>0</v>
      </c>
      <c r="C4" s="175">
        <f>'RECAP SEMAINE'!W4</f>
        <v>0</v>
      </c>
      <c r="D4" s="175">
        <f>'RECAP SEMAINE'!X4</f>
        <v>0</v>
      </c>
      <c r="E4" s="175">
        <f>'RECAP SEMAINE'!Y4</f>
        <v>0</v>
      </c>
      <c r="F4" s="175">
        <f>'RECAP SEMAINE'!Z4</f>
        <v>0</v>
      </c>
      <c r="G4" s="175">
        <f>'RECAP SEMAINE'!AA4</f>
        <v>0</v>
      </c>
      <c r="H4" s="148" t="str">
        <f>IF(C4&lt;&gt;0,VLOOKUP(C4,Menu!$J$8:$K$30,2,),"")</f>
        <v/>
      </c>
      <c r="I4" s="148" t="str">
        <f>IF(D4&lt;&gt;0,VLOOKUP(D4,Menu!$J$8:$K$30,2,),"")</f>
        <v/>
      </c>
      <c r="J4" s="148" t="str">
        <f>IF(E4&lt;&gt;0,VLOOKUP(E4,Menu!$J$8:$K$30,2,),"")</f>
        <v/>
      </c>
      <c r="K4" s="148" t="str">
        <f>IF(F4&lt;&gt;0,VLOOKUP(F4,Menu!$J$8:$K$30,2,),"")</f>
        <v/>
      </c>
      <c r="L4" s="176" t="str">
        <f>IF(G4&lt;&gt;0,VLOOKUP(G4,Menu!$J$8:$K$31,2,),"")</f>
        <v/>
      </c>
    </row>
    <row r="5" spans="1:12" ht="24.95" customHeight="1" x14ac:dyDescent="0.2">
      <c r="A5" s="174"/>
      <c r="B5" s="146">
        <f>'RECAP SEMAINE'!B5</f>
        <v>0</v>
      </c>
      <c r="C5" s="175">
        <f>'RECAP SEMAINE'!W5</f>
        <v>0</v>
      </c>
      <c r="D5" s="175">
        <f>'RECAP SEMAINE'!X5</f>
        <v>0</v>
      </c>
      <c r="E5" s="175">
        <f>'RECAP SEMAINE'!Y5</f>
        <v>0</v>
      </c>
      <c r="F5" s="175">
        <f>'RECAP SEMAINE'!Z5</f>
        <v>0</v>
      </c>
      <c r="G5" s="175">
        <f>'RECAP SEMAINE'!AA5</f>
        <v>0</v>
      </c>
      <c r="H5" s="148" t="str">
        <f>IF(C5&lt;&gt;0,VLOOKUP(C5,Menu!$J$8:$K$30,2,),"")</f>
        <v/>
      </c>
      <c r="I5" s="148" t="str">
        <f>IF(D5&lt;&gt;0,VLOOKUP(D5,Menu!$J$8:$K$30,2,),"")</f>
        <v/>
      </c>
      <c r="J5" s="148" t="str">
        <f>IF(E5&lt;&gt;0,VLOOKUP(E5,Menu!$J$8:$K$30,2,),"")</f>
        <v/>
      </c>
      <c r="K5" s="148" t="str">
        <f>IF(F5&lt;&gt;0,VLOOKUP(F5,Menu!$J$8:$K$30,2,),"")</f>
        <v/>
      </c>
      <c r="L5" s="176" t="str">
        <f>IF(G5&lt;&gt;0,VLOOKUP(G5,Menu!$J$8:$K$31,2,),"")</f>
        <v/>
      </c>
    </row>
    <row r="6" spans="1:12" ht="24.95" customHeight="1" x14ac:dyDescent="0.2">
      <c r="A6" s="174"/>
      <c r="B6" s="146">
        <f>'RECAP SEMAINE'!B6</f>
        <v>0</v>
      </c>
      <c r="C6" s="175">
        <f>'RECAP SEMAINE'!W6</f>
        <v>0</v>
      </c>
      <c r="D6" s="175">
        <f>'RECAP SEMAINE'!X6</f>
        <v>0</v>
      </c>
      <c r="E6" s="175">
        <f>'RECAP SEMAINE'!Y6</f>
        <v>0</v>
      </c>
      <c r="F6" s="175">
        <f>'RECAP SEMAINE'!Z6</f>
        <v>0</v>
      </c>
      <c r="G6" s="175">
        <f>'RECAP SEMAINE'!AA6</f>
        <v>0</v>
      </c>
      <c r="H6" s="148" t="str">
        <f>IF(C6&lt;&gt;0,VLOOKUP(C6,Menu!$J$8:$K$30,2,),"")</f>
        <v/>
      </c>
      <c r="I6" s="148" t="str">
        <f>IF(D6&lt;&gt;0,VLOOKUP(D6,Menu!$J$8:$K$30,2,),"")</f>
        <v/>
      </c>
      <c r="J6" s="148" t="str">
        <f>IF(E6&lt;&gt;0,VLOOKUP(E6,Menu!$J$8:$K$30,2,),"")</f>
        <v/>
      </c>
      <c r="K6" s="148" t="str">
        <f>IF(F6&lt;&gt;0,VLOOKUP(F6,Menu!$J$8:$K$30,2,),"")</f>
        <v/>
      </c>
      <c r="L6" s="176" t="str">
        <f>IF(G6&lt;&gt;0,VLOOKUP(G6,Menu!$J$8:$K$31,2,),"")</f>
        <v/>
      </c>
    </row>
    <row r="7" spans="1:12" ht="24.95" customHeight="1" x14ac:dyDescent="0.2">
      <c r="A7" s="174"/>
      <c r="B7" s="146">
        <f>'RECAP SEMAINE'!B7</f>
        <v>0</v>
      </c>
      <c r="C7" s="175">
        <f>'RECAP SEMAINE'!W7</f>
        <v>0</v>
      </c>
      <c r="D7" s="175">
        <f>'RECAP SEMAINE'!X7</f>
        <v>0</v>
      </c>
      <c r="E7" s="175">
        <f>'RECAP SEMAINE'!Y7</f>
        <v>0</v>
      </c>
      <c r="F7" s="175">
        <f>'RECAP SEMAINE'!Z7</f>
        <v>0</v>
      </c>
      <c r="G7" s="175">
        <f>'RECAP SEMAINE'!AA7</f>
        <v>0</v>
      </c>
      <c r="H7" s="148" t="str">
        <f>IF(C7&lt;&gt;0,VLOOKUP(C7,Menu!$J$8:$K$30,2,),"")</f>
        <v/>
      </c>
      <c r="I7" s="148" t="str">
        <f>IF(D7&lt;&gt;0,VLOOKUP(D7,Menu!$J$8:$K$30,2,),"")</f>
        <v/>
      </c>
      <c r="J7" s="148" t="str">
        <f>IF(E7&lt;&gt;0,VLOOKUP(E7,Menu!$J$8:$K$30,2,),"")</f>
        <v/>
      </c>
      <c r="K7" s="148" t="str">
        <f>IF(F7&lt;&gt;0,VLOOKUP(F7,Menu!$J$8:$K$30,2,),"")</f>
        <v/>
      </c>
      <c r="L7" s="176" t="str">
        <f>IF(G7&lt;&gt;0,VLOOKUP(G7,Menu!$J$8:$K$31,2,),"")</f>
        <v/>
      </c>
    </row>
    <row r="8" spans="1:12" ht="24.95" customHeight="1" x14ac:dyDescent="0.2">
      <c r="A8" s="174"/>
      <c r="B8" s="146">
        <f>'RECAP SEMAINE'!B8</f>
        <v>0</v>
      </c>
      <c r="C8" s="175">
        <f>'RECAP SEMAINE'!W8</f>
        <v>0</v>
      </c>
      <c r="D8" s="175">
        <f>'RECAP SEMAINE'!X8</f>
        <v>0</v>
      </c>
      <c r="E8" s="175">
        <f>'RECAP SEMAINE'!Y8</f>
        <v>0</v>
      </c>
      <c r="F8" s="175">
        <f>'RECAP SEMAINE'!Z8</f>
        <v>0</v>
      </c>
      <c r="G8" s="175">
        <f>'RECAP SEMAINE'!AA8</f>
        <v>0</v>
      </c>
      <c r="H8" s="148" t="str">
        <f>IF(C8&lt;&gt;0,VLOOKUP(C8,Menu!$J$8:$K$30,2,),"")</f>
        <v/>
      </c>
      <c r="I8" s="148" t="str">
        <f>IF(D8&lt;&gt;0,VLOOKUP(D8,Menu!$J$8:$K$30,2,),"")</f>
        <v/>
      </c>
      <c r="J8" s="148" t="str">
        <f>IF(E8&lt;&gt;0,VLOOKUP(E8,Menu!$J$8:$K$30,2,),"")</f>
        <v/>
      </c>
      <c r="K8" s="148" t="str">
        <f>IF(F8&lt;&gt;0,VLOOKUP(F8,Menu!$J$8:$K$30,2,),"")</f>
        <v/>
      </c>
      <c r="L8" s="176" t="str">
        <f>IF(G8&lt;&gt;0,VLOOKUP(G8,Menu!$J$8:$K$31,2,),"")</f>
        <v/>
      </c>
    </row>
    <row r="9" spans="1:12" ht="24.95" customHeight="1" x14ac:dyDescent="0.2">
      <c r="A9" s="174"/>
      <c r="B9" s="146">
        <f>'RECAP SEMAINE'!B9</f>
        <v>0</v>
      </c>
      <c r="C9" s="175">
        <f>'RECAP SEMAINE'!W9</f>
        <v>0</v>
      </c>
      <c r="D9" s="175">
        <f>'RECAP SEMAINE'!X9</f>
        <v>0</v>
      </c>
      <c r="E9" s="175">
        <f>'RECAP SEMAINE'!Y9</f>
        <v>0</v>
      </c>
      <c r="F9" s="175">
        <f>'RECAP SEMAINE'!Z9</f>
        <v>0</v>
      </c>
      <c r="G9" s="175">
        <f>'RECAP SEMAINE'!AA9</f>
        <v>0</v>
      </c>
      <c r="H9" s="148" t="str">
        <f>IF(C9&lt;&gt;0,VLOOKUP(C9,Menu!$J$8:$K$30,2,),"")</f>
        <v/>
      </c>
      <c r="I9" s="148" t="str">
        <f>IF(D9&lt;&gt;0,VLOOKUP(D9,Menu!$J$8:$K$30,2,),"")</f>
        <v/>
      </c>
      <c r="J9" s="148" t="str">
        <f>IF(E9&lt;&gt;0,VLOOKUP(E9,Menu!$J$8:$K$30,2,),"")</f>
        <v/>
      </c>
      <c r="K9" s="148" t="str">
        <f>IF(F9&lt;&gt;0,VLOOKUP(F9,Menu!$J$8:$K$30,2,),"")</f>
        <v/>
      </c>
      <c r="L9" s="176" t="str">
        <f>IF(G9&lt;&gt;0,VLOOKUP(G9,Menu!$J$8:$K$31,2,),"")</f>
        <v/>
      </c>
    </row>
    <row r="10" spans="1:12" ht="24.95" customHeight="1" x14ac:dyDescent="0.2">
      <c r="A10" s="174"/>
      <c r="B10" s="150">
        <f>'RECAP SEMAINE'!B10</f>
        <v>0</v>
      </c>
      <c r="C10" s="175">
        <f>'RECAP SEMAINE'!W10</f>
        <v>0</v>
      </c>
      <c r="D10" s="175">
        <f>'RECAP SEMAINE'!X10</f>
        <v>0</v>
      </c>
      <c r="E10" s="175">
        <f>'RECAP SEMAINE'!Y10</f>
        <v>0</v>
      </c>
      <c r="F10" s="175">
        <f>'RECAP SEMAINE'!Z10</f>
        <v>0</v>
      </c>
      <c r="G10" s="175">
        <f>'RECAP SEMAINE'!AA10</f>
        <v>0</v>
      </c>
      <c r="H10" s="148" t="str">
        <f>IF(C10&lt;&gt;0,VLOOKUP(C10,Menu!$J$8:$K$30,2,),"")</f>
        <v/>
      </c>
      <c r="I10" s="148" t="str">
        <f>IF(D10&lt;&gt;0,VLOOKUP(D10,Menu!$J$8:$K$30,2,),"")</f>
        <v/>
      </c>
      <c r="J10" s="148" t="str">
        <f>IF(E10&lt;&gt;0,VLOOKUP(E10,Menu!$J$8:$K$30,2,),"")</f>
        <v/>
      </c>
      <c r="K10" s="148" t="str">
        <f>IF(F10&lt;&gt;0,VLOOKUP(F10,Menu!$J$8:$K$30,2,),"")</f>
        <v/>
      </c>
      <c r="L10" s="176" t="str">
        <f>IF(G10&lt;&gt;0,VLOOKUP(G10,Menu!$J$8:$K$31,2,),"")</f>
        <v/>
      </c>
    </row>
    <row r="11" spans="1:12" ht="24.95" customHeight="1" x14ac:dyDescent="0.2">
      <c r="A11" s="174"/>
      <c r="B11" s="146">
        <f>'RECAP SEMAINE'!B11</f>
        <v>0</v>
      </c>
      <c r="C11" s="175">
        <f>'RECAP SEMAINE'!W11</f>
        <v>0</v>
      </c>
      <c r="D11" s="175">
        <f>'RECAP SEMAINE'!X11</f>
        <v>0</v>
      </c>
      <c r="E11" s="175">
        <f>'RECAP SEMAINE'!Y11</f>
        <v>0</v>
      </c>
      <c r="F11" s="175">
        <f>'RECAP SEMAINE'!Z11</f>
        <v>0</v>
      </c>
      <c r="G11" s="175">
        <f>'RECAP SEMAINE'!AA11</f>
        <v>0</v>
      </c>
      <c r="H11" s="148" t="str">
        <f>IF(C11&lt;&gt;0,VLOOKUP(C11,Menu!$J$8:$K$30,2,),"")</f>
        <v/>
      </c>
      <c r="I11" s="148" t="str">
        <f>IF(D11&lt;&gt;0,VLOOKUP(D11,Menu!$J$8:$K$30,2,),"")</f>
        <v/>
      </c>
      <c r="J11" s="148" t="str">
        <f>IF(E11&lt;&gt;0,VLOOKUP(E11,Menu!$J$8:$K$30,2,),"")</f>
        <v/>
      </c>
      <c r="K11" s="148" t="str">
        <f>IF(F11&lt;&gt;0,VLOOKUP(F11,Menu!$J$8:$K$30,2,),"")</f>
        <v/>
      </c>
      <c r="L11" s="176" t="str">
        <f>IF(G11&lt;&gt;0,VLOOKUP(G11,Menu!$J$8:$K$31,2,),"")</f>
        <v/>
      </c>
    </row>
    <row r="12" spans="1:12" ht="24.95" customHeight="1" x14ac:dyDescent="0.2">
      <c r="A12" s="174"/>
      <c r="B12" s="146">
        <f>'RECAP SEMAINE'!B12</f>
        <v>0</v>
      </c>
      <c r="C12" s="175">
        <f>'RECAP SEMAINE'!W12</f>
        <v>0</v>
      </c>
      <c r="D12" s="175">
        <f>'RECAP SEMAINE'!X12</f>
        <v>0</v>
      </c>
      <c r="E12" s="175">
        <f>'RECAP SEMAINE'!Y12</f>
        <v>0</v>
      </c>
      <c r="F12" s="175">
        <f>'RECAP SEMAINE'!Z12</f>
        <v>0</v>
      </c>
      <c r="G12" s="175">
        <f>'RECAP SEMAINE'!AA12</f>
        <v>0</v>
      </c>
      <c r="H12" s="148" t="str">
        <f>IF(C12&lt;&gt;0,VLOOKUP(C12,Menu!$J$8:$K$30,2,),"")</f>
        <v/>
      </c>
      <c r="I12" s="148" t="str">
        <f>IF(D12&lt;&gt;0,VLOOKUP(D12,Menu!$J$8:$K$30,2,),"")</f>
        <v/>
      </c>
      <c r="J12" s="148" t="str">
        <f>IF(E12&lt;&gt;0,VLOOKUP(E12,Menu!$J$8:$K$30,2,),"")</f>
        <v/>
      </c>
      <c r="K12" s="148" t="str">
        <f>IF(F12&lt;&gt;0,VLOOKUP(F12,Menu!$J$8:$K$30,2,),"")</f>
        <v/>
      </c>
      <c r="L12" s="176" t="str">
        <f>IF(G12&lt;&gt;0,VLOOKUP(G12,Menu!$J$8:$K$31,2,),"")</f>
        <v/>
      </c>
    </row>
    <row r="13" spans="1:12" ht="24.95" customHeight="1" x14ac:dyDescent="0.2">
      <c r="A13" s="174"/>
      <c r="B13" s="146">
        <f>'RECAP SEMAINE'!B13</f>
        <v>0</v>
      </c>
      <c r="C13" s="175">
        <f>'RECAP SEMAINE'!W13</f>
        <v>0</v>
      </c>
      <c r="D13" s="175">
        <f>'RECAP SEMAINE'!X13</f>
        <v>0</v>
      </c>
      <c r="E13" s="175">
        <f>'RECAP SEMAINE'!Y13</f>
        <v>0</v>
      </c>
      <c r="F13" s="175">
        <f>'RECAP SEMAINE'!Z13</f>
        <v>0</v>
      </c>
      <c r="G13" s="175">
        <f>'RECAP SEMAINE'!AA13</f>
        <v>0</v>
      </c>
      <c r="H13" s="148" t="str">
        <f>IF(C13&lt;&gt;0,VLOOKUP(C13,Menu!$J$8:$K$30,2,),"")</f>
        <v/>
      </c>
      <c r="I13" s="148" t="str">
        <f>IF(D13&lt;&gt;0,VLOOKUP(D13,Menu!$J$8:$K$30,2,),"")</f>
        <v/>
      </c>
      <c r="J13" s="148" t="str">
        <f>IF(E13&lt;&gt;0,VLOOKUP(E13,Menu!$J$8:$K$30,2,),"")</f>
        <v/>
      </c>
      <c r="K13" s="148" t="str">
        <f>IF(F13&lt;&gt;0,VLOOKUP(F13,Menu!$J$8:$K$30,2,),"")</f>
        <v/>
      </c>
      <c r="L13" s="176" t="str">
        <f>IF(G13&lt;&gt;0,VLOOKUP(G13,Menu!$J$8:$K$31,2,),"")</f>
        <v/>
      </c>
    </row>
    <row r="14" spans="1:12" ht="24.95" customHeight="1" x14ac:dyDescent="0.2">
      <c r="A14" s="174"/>
      <c r="B14" s="146">
        <f>'RECAP SEMAINE'!B14</f>
        <v>0</v>
      </c>
      <c r="C14" s="175">
        <f>'RECAP SEMAINE'!W14</f>
        <v>0</v>
      </c>
      <c r="D14" s="175">
        <f>'RECAP SEMAINE'!X14</f>
        <v>0</v>
      </c>
      <c r="E14" s="175">
        <f>'RECAP SEMAINE'!Y14</f>
        <v>0</v>
      </c>
      <c r="F14" s="175">
        <f>'RECAP SEMAINE'!Z14</f>
        <v>0</v>
      </c>
      <c r="G14" s="175">
        <f>'RECAP SEMAINE'!AA14</f>
        <v>0</v>
      </c>
      <c r="H14" s="148" t="str">
        <f>IF(C14&lt;&gt;0,VLOOKUP(C14,Menu!$J$8:$K$30,2,),"")</f>
        <v/>
      </c>
      <c r="I14" s="148" t="str">
        <f>IF(D14&lt;&gt;0,VLOOKUP(D14,Menu!$J$8:$K$30,2,),"")</f>
        <v/>
      </c>
      <c r="J14" s="148" t="str">
        <f>IF(E14&lt;&gt;0,VLOOKUP(E14,Menu!$J$8:$K$30,2,),"")</f>
        <v/>
      </c>
      <c r="K14" s="148" t="str">
        <f>IF(F14&lt;&gt;0,VLOOKUP(F14,Menu!$J$8:$K$30,2,),"")</f>
        <v/>
      </c>
      <c r="L14" s="176" t="str">
        <f>IF(G14&lt;&gt;0,VLOOKUP(G14,Menu!$J$8:$K$31,2,),"")</f>
        <v/>
      </c>
    </row>
    <row r="15" spans="1:12" ht="24.95" customHeight="1" x14ac:dyDescent="0.2">
      <c r="A15" s="174"/>
      <c r="B15" s="146">
        <f>'RECAP SEMAINE'!B15</f>
        <v>0</v>
      </c>
      <c r="C15" s="175">
        <f>'RECAP SEMAINE'!W15</f>
        <v>0</v>
      </c>
      <c r="D15" s="175">
        <f>'RECAP SEMAINE'!X15</f>
        <v>0</v>
      </c>
      <c r="E15" s="175">
        <f>'RECAP SEMAINE'!Y15</f>
        <v>0</v>
      </c>
      <c r="F15" s="175">
        <f>'RECAP SEMAINE'!Z15</f>
        <v>0</v>
      </c>
      <c r="G15" s="175">
        <f>'RECAP SEMAINE'!AA15</f>
        <v>0</v>
      </c>
      <c r="H15" s="148" t="str">
        <f>IF(C15&lt;&gt;0,VLOOKUP(C15,Menu!$J$8:$K$30,2,),"")</f>
        <v/>
      </c>
      <c r="I15" s="148" t="str">
        <f>IF(D15&lt;&gt;0,VLOOKUP(D15,Menu!$J$8:$K$30,2,),"")</f>
        <v/>
      </c>
      <c r="J15" s="148" t="str">
        <f>IF(E15&lt;&gt;0,VLOOKUP(E15,Menu!$J$8:$K$30,2,),"")</f>
        <v/>
      </c>
      <c r="K15" s="148" t="str">
        <f>IF(F15&lt;&gt;0,VLOOKUP(F15,Menu!$J$8:$K$30,2,),"")</f>
        <v/>
      </c>
      <c r="L15" s="176" t="str">
        <f>IF(G15&lt;&gt;0,VLOOKUP(G15,Menu!$J$8:$K$31,2,),"")</f>
        <v/>
      </c>
    </row>
    <row r="16" spans="1:12" ht="24.95" customHeight="1" x14ac:dyDescent="0.2">
      <c r="A16" s="174"/>
      <c r="B16" s="146">
        <f>'RECAP SEMAINE'!B16</f>
        <v>0</v>
      </c>
      <c r="C16" s="175">
        <f>'RECAP SEMAINE'!W16</f>
        <v>0</v>
      </c>
      <c r="D16" s="175">
        <f>'RECAP SEMAINE'!X16</f>
        <v>0</v>
      </c>
      <c r="E16" s="175">
        <f>'RECAP SEMAINE'!Y16</f>
        <v>0</v>
      </c>
      <c r="F16" s="175">
        <f>'RECAP SEMAINE'!Z16</f>
        <v>0</v>
      </c>
      <c r="G16" s="175">
        <f>'RECAP SEMAINE'!AA16</f>
        <v>0</v>
      </c>
      <c r="H16" s="148" t="str">
        <f>IF(C16&lt;&gt;0,VLOOKUP(C16,Menu!$J$8:$K$30,2,),"")</f>
        <v/>
      </c>
      <c r="I16" s="148" t="str">
        <f>IF(D16&lt;&gt;0,VLOOKUP(D16,Menu!$J$8:$K$30,2,),"")</f>
        <v/>
      </c>
      <c r="J16" s="148" t="str">
        <f>IF(E16&lt;&gt;0,VLOOKUP(E16,Menu!$J$8:$K$30,2,),"")</f>
        <v/>
      </c>
      <c r="K16" s="148" t="str">
        <f>IF(F16&lt;&gt;0,VLOOKUP(F16,Menu!$J$8:$K$30,2,),"")</f>
        <v/>
      </c>
      <c r="L16" s="176" t="str">
        <f>IF(G16&lt;&gt;0,VLOOKUP(G16,Menu!$J$8:$K$31,2,),"")</f>
        <v/>
      </c>
    </row>
    <row r="17" spans="1:12" ht="24.95" customHeight="1" x14ac:dyDescent="0.2">
      <c r="A17" s="174"/>
      <c r="B17" s="146">
        <f>'RECAP SEMAINE'!B17</f>
        <v>0</v>
      </c>
      <c r="C17" s="175">
        <f>'RECAP SEMAINE'!W17</f>
        <v>0</v>
      </c>
      <c r="D17" s="175">
        <f>'RECAP SEMAINE'!X17</f>
        <v>0</v>
      </c>
      <c r="E17" s="175">
        <f>'RECAP SEMAINE'!Y17</f>
        <v>0</v>
      </c>
      <c r="F17" s="175">
        <f>'RECAP SEMAINE'!Z17</f>
        <v>0</v>
      </c>
      <c r="G17" s="175">
        <f>'RECAP SEMAINE'!AA17</f>
        <v>0</v>
      </c>
      <c r="H17" s="148" t="str">
        <f>IF(C17&lt;&gt;0,VLOOKUP(C17,Menu!$J$8:$K$30,2,),"")</f>
        <v/>
      </c>
      <c r="I17" s="148" t="str">
        <f>IF(D17&lt;&gt;0,VLOOKUP(D17,Menu!$J$8:$K$30,2,),"")</f>
        <v/>
      </c>
      <c r="J17" s="148" t="str">
        <f>IF(E17&lt;&gt;0,VLOOKUP(E17,Menu!$J$8:$K$30,2,),"")</f>
        <v/>
      </c>
      <c r="K17" s="148" t="str">
        <f>IF(F17&lt;&gt;0,VLOOKUP(F17,Menu!$J$8:$K$30,2,),"")</f>
        <v/>
      </c>
      <c r="L17" s="176" t="str">
        <f>IF(G17&lt;&gt;0,VLOOKUP(G17,Menu!$J$8:$K$31,2,),"")</f>
        <v/>
      </c>
    </row>
    <row r="18" spans="1:12" ht="24.95" customHeight="1" x14ac:dyDescent="0.2">
      <c r="A18" s="174"/>
      <c r="B18" s="146">
        <f>'RECAP SEMAINE'!B18</f>
        <v>0</v>
      </c>
      <c r="C18" s="175">
        <f>'RECAP SEMAINE'!W18</f>
        <v>0</v>
      </c>
      <c r="D18" s="175">
        <f>'RECAP SEMAINE'!X18</f>
        <v>0</v>
      </c>
      <c r="E18" s="175">
        <f>'RECAP SEMAINE'!Y18</f>
        <v>0</v>
      </c>
      <c r="F18" s="175">
        <f>'RECAP SEMAINE'!Z18</f>
        <v>0</v>
      </c>
      <c r="G18" s="175">
        <f>'RECAP SEMAINE'!AA18</f>
        <v>0</v>
      </c>
      <c r="H18" s="148" t="str">
        <f>IF(C18&lt;&gt;0,VLOOKUP(C18,Menu!$J$8:$K$30,2,),"")</f>
        <v/>
      </c>
      <c r="I18" s="148" t="str">
        <f>IF(D18&lt;&gt;0,VLOOKUP(D18,Menu!$J$8:$K$30,2,),"")</f>
        <v/>
      </c>
      <c r="J18" s="148" t="str">
        <f>IF(E18&lt;&gt;0,VLOOKUP(E18,Menu!$J$8:$K$30,2,),"")</f>
        <v/>
      </c>
      <c r="K18" s="148" t="str">
        <f>IF(F18&lt;&gt;0,VLOOKUP(F18,Menu!$J$8:$K$30,2,),"")</f>
        <v/>
      </c>
      <c r="L18" s="176" t="str">
        <f>IF(G18&lt;&gt;0,VLOOKUP(G18,Menu!$J$8:$K$31,2,),"")</f>
        <v/>
      </c>
    </row>
    <row r="19" spans="1:12" ht="24.95" customHeight="1" x14ac:dyDescent="0.2">
      <c r="B19" s="146">
        <f>'RECAP SEMAINE'!B19</f>
        <v>0</v>
      </c>
      <c r="C19" s="175">
        <f>'RECAP SEMAINE'!W19</f>
        <v>0</v>
      </c>
      <c r="D19" s="175">
        <f>'RECAP SEMAINE'!X19</f>
        <v>0</v>
      </c>
      <c r="E19" s="175">
        <f>'RECAP SEMAINE'!Y19</f>
        <v>0</v>
      </c>
      <c r="F19" s="175">
        <f>'RECAP SEMAINE'!Z19</f>
        <v>0</v>
      </c>
      <c r="G19" s="175">
        <f>'RECAP SEMAINE'!AA19</f>
        <v>0</v>
      </c>
      <c r="H19" s="148" t="str">
        <f>IF(C19&lt;&gt;0,VLOOKUP(C19,Menu!$J$8:$K$30,2,),"")</f>
        <v/>
      </c>
      <c r="I19" s="148" t="str">
        <f>IF(D19&lt;&gt;0,VLOOKUP(D19,Menu!$J$8:$K$30,2,),"")</f>
        <v/>
      </c>
      <c r="J19" s="148" t="str">
        <f>IF(E19&lt;&gt;0,VLOOKUP(E19,Menu!$J$8:$K$30,2,),"")</f>
        <v/>
      </c>
      <c r="K19" s="148" t="str">
        <f>IF(F19&lt;&gt;0,VLOOKUP(F19,Menu!$J$8:$K$30,2,),"")</f>
        <v/>
      </c>
      <c r="L19" s="176" t="str">
        <f>IF(G19&lt;&gt;0,VLOOKUP(G19,Menu!$J$8:$K$31,2,),"")</f>
        <v/>
      </c>
    </row>
    <row r="20" spans="1:12" ht="24.95" customHeight="1" x14ac:dyDescent="0.2">
      <c r="A20" s="174"/>
      <c r="B20" s="146">
        <f>'RECAP SEMAINE'!B20</f>
        <v>0</v>
      </c>
      <c r="C20" s="175">
        <f>'RECAP SEMAINE'!W20</f>
        <v>0</v>
      </c>
      <c r="D20" s="175">
        <f>'RECAP SEMAINE'!X20</f>
        <v>0</v>
      </c>
      <c r="E20" s="175">
        <f>'RECAP SEMAINE'!Y20</f>
        <v>0</v>
      </c>
      <c r="F20" s="175">
        <f>'RECAP SEMAINE'!Z20</f>
        <v>0</v>
      </c>
      <c r="G20" s="175">
        <f>'RECAP SEMAINE'!AA20</f>
        <v>0</v>
      </c>
      <c r="H20" s="148" t="str">
        <f>IF(C20&lt;&gt;0,VLOOKUP(C20,Menu!$J$8:$K$30,2,),"")</f>
        <v/>
      </c>
      <c r="I20" s="148" t="str">
        <f>IF(D20&lt;&gt;0,VLOOKUP(D20,Menu!$J$8:$K$30,2,),"")</f>
        <v/>
      </c>
      <c r="J20" s="148" t="str">
        <f>IF(E20&lt;&gt;0,VLOOKUP(E20,Menu!$J$8:$K$30,2,),"")</f>
        <v/>
      </c>
      <c r="K20" s="148" t="str">
        <f>IF(F20&lt;&gt;0,VLOOKUP(F20,Menu!$J$8:$K$30,2,),"")</f>
        <v/>
      </c>
      <c r="L20" s="176" t="str">
        <f>IF(G20&lt;&gt;0,VLOOKUP(G20,Menu!$J$8:$K$31,2,),"")</f>
        <v/>
      </c>
    </row>
    <row r="21" spans="1:12" ht="24.95" customHeight="1" x14ac:dyDescent="0.2">
      <c r="A21" s="174"/>
      <c r="B21" s="146">
        <f>'RECAP SEMAINE'!B21</f>
        <v>0</v>
      </c>
      <c r="C21" s="175">
        <f>'RECAP SEMAINE'!W21</f>
        <v>0</v>
      </c>
      <c r="D21" s="175">
        <f>'RECAP SEMAINE'!X21</f>
        <v>0</v>
      </c>
      <c r="E21" s="175">
        <f>'RECAP SEMAINE'!Y21</f>
        <v>0</v>
      </c>
      <c r="F21" s="175">
        <f>'RECAP SEMAINE'!Z21</f>
        <v>0</v>
      </c>
      <c r="G21" s="175">
        <f>'RECAP SEMAINE'!AA21</f>
        <v>0</v>
      </c>
      <c r="H21" s="148" t="str">
        <f>IF(C21&lt;&gt;0,VLOOKUP(C21,Menu!$J$8:$K$30,2,),"")</f>
        <v/>
      </c>
      <c r="I21" s="148" t="str">
        <f>IF(D21&lt;&gt;0,VLOOKUP(D21,Menu!$J$8:$K$30,2,),"")</f>
        <v/>
      </c>
      <c r="J21" s="148" t="str">
        <f>IF(E21&lt;&gt;0,VLOOKUP(E21,Menu!$J$8:$K$30,2,),"")</f>
        <v/>
      </c>
      <c r="K21" s="148" t="str">
        <f>IF(F21&lt;&gt;0,VLOOKUP(F21,Menu!$J$8:$K$30,2,),"")</f>
        <v/>
      </c>
      <c r="L21" s="176" t="str">
        <f>IF(G21&lt;&gt;0,VLOOKUP(G21,Menu!$J$8:$K$31,2,),"")</f>
        <v/>
      </c>
    </row>
    <row r="22" spans="1:12" ht="24.95" customHeight="1" x14ac:dyDescent="0.2">
      <c r="A22" s="174"/>
      <c r="B22" s="146">
        <f>'RECAP SEMAINE'!B22</f>
        <v>0</v>
      </c>
      <c r="C22" s="175">
        <f>'RECAP SEMAINE'!W22</f>
        <v>0</v>
      </c>
      <c r="D22" s="175">
        <f>'RECAP SEMAINE'!X22</f>
        <v>0</v>
      </c>
      <c r="E22" s="175">
        <f>'RECAP SEMAINE'!Y22</f>
        <v>0</v>
      </c>
      <c r="F22" s="175">
        <f>'RECAP SEMAINE'!Z22</f>
        <v>0</v>
      </c>
      <c r="G22" s="175">
        <f>'RECAP SEMAINE'!AA22</f>
        <v>0</v>
      </c>
      <c r="H22" s="148" t="str">
        <f>IF(C22&lt;&gt;0,VLOOKUP(C22,Menu!$J$8:$K$30,2,),"")</f>
        <v/>
      </c>
      <c r="I22" s="148" t="str">
        <f>IF(D22&lt;&gt;0,VLOOKUP(D22,Menu!$J$8:$K$30,2,),"")</f>
        <v/>
      </c>
      <c r="J22" s="148" t="str">
        <f>IF(E22&lt;&gt;0,VLOOKUP(E22,Menu!$J$8:$K$30,2,),"")</f>
        <v/>
      </c>
      <c r="K22" s="148" t="str">
        <f>IF(F22&lt;&gt;0,VLOOKUP(F22,Menu!$J$8:$K$30,2,),"")</f>
        <v/>
      </c>
      <c r="L22" s="176" t="str">
        <f>IF(G22&lt;&gt;0,VLOOKUP(G22,Menu!$J$8:$K$31,2,),"")</f>
        <v/>
      </c>
    </row>
    <row r="23" spans="1:12" ht="24.95" customHeight="1" x14ac:dyDescent="0.2">
      <c r="A23" s="177"/>
      <c r="B23" s="151">
        <f>'RECAP SEMAINE'!B23</f>
        <v>0</v>
      </c>
      <c r="C23" s="178">
        <f>'RECAP SEMAINE'!W23</f>
        <v>0</v>
      </c>
      <c r="D23" s="178">
        <f>'RECAP SEMAINE'!X23</f>
        <v>0</v>
      </c>
      <c r="E23" s="178">
        <f>'RECAP SEMAINE'!Y23</f>
        <v>0</v>
      </c>
      <c r="F23" s="178">
        <f>'RECAP SEMAINE'!Z23</f>
        <v>0</v>
      </c>
      <c r="G23" s="178">
        <f>'RECAP SEMAINE'!AA23</f>
        <v>0</v>
      </c>
      <c r="H23" s="153" t="str">
        <f>IF(C23&lt;&gt;0,VLOOKUP(C23,Menu!$J$8:$K$30,2,),"")</f>
        <v/>
      </c>
      <c r="I23" s="153" t="str">
        <f>IF(D23&lt;&gt;0,VLOOKUP(D23,Menu!$J$8:$K$30,2,),"")</f>
        <v/>
      </c>
      <c r="J23" s="153" t="str">
        <f>IF(E23&lt;&gt;0,VLOOKUP(E23,Menu!$J$8:$K$30,2,),"")</f>
        <v/>
      </c>
      <c r="K23" s="153" t="str">
        <f>IF(F23&lt;&gt;0,VLOOKUP(F23,Menu!$J$8:$K$30,2,),"")</f>
        <v/>
      </c>
      <c r="L23" s="179" t="str">
        <f>IF(G23&lt;&gt;0,VLOOKUP(G23,Menu!$J$8:$K$31,2,),"")</f>
        <v/>
      </c>
    </row>
    <row r="24" spans="1:12" ht="24.95" customHeight="1" x14ac:dyDescent="0.2">
      <c r="A24" s="174">
        <f>'RECAP SEMAINE'!A24</f>
        <v>0</v>
      </c>
      <c r="B24" s="146">
        <f>'RECAP SEMAINE'!B24</f>
        <v>0</v>
      </c>
      <c r="C24" s="175">
        <f>'RECAP SEMAINE'!W24</f>
        <v>0</v>
      </c>
      <c r="D24" s="175">
        <f>'RECAP SEMAINE'!X24</f>
        <v>0</v>
      </c>
      <c r="E24" s="175">
        <f>'RECAP SEMAINE'!Y24</f>
        <v>0</v>
      </c>
      <c r="F24" s="175">
        <f>'RECAP SEMAINE'!Z24</f>
        <v>0</v>
      </c>
      <c r="G24" s="175">
        <f>'RECAP SEMAINE'!AA24</f>
        <v>0</v>
      </c>
      <c r="H24" s="148" t="str">
        <f>IF(C24&lt;&gt;0,VLOOKUP(C24,Menu!$J$8:$K$30,2,),"")</f>
        <v/>
      </c>
      <c r="I24" s="148" t="str">
        <f>IF(D24&lt;&gt;0,VLOOKUP(D24,Menu!$J$8:$K$30,2,),"")</f>
        <v/>
      </c>
      <c r="J24" s="148" t="str">
        <f>IF(E24&lt;&gt;0,VLOOKUP(E24,Menu!$J$8:$K$30,2,),"")</f>
        <v/>
      </c>
      <c r="K24" s="148" t="str">
        <f>IF(F24&lt;&gt;0,VLOOKUP(F24,Menu!$J$8:$K$30,2,),"")</f>
        <v/>
      </c>
      <c r="L24" s="176" t="str">
        <f>IF(G24&lt;&gt;0,VLOOKUP(G24,Menu!$J$8:$K$31,2,),"")</f>
        <v/>
      </c>
    </row>
    <row r="25" spans="1:12" ht="24.95" customHeight="1" x14ac:dyDescent="0.2">
      <c r="A25" s="174">
        <f>'RECAP SEMAINE'!A25</f>
        <v>0</v>
      </c>
      <c r="B25" s="146">
        <f>'RECAP SEMAINE'!B25</f>
        <v>0</v>
      </c>
      <c r="C25" s="175">
        <f>'RECAP SEMAINE'!W25</f>
        <v>0</v>
      </c>
      <c r="D25" s="175">
        <f>'RECAP SEMAINE'!X25</f>
        <v>0</v>
      </c>
      <c r="E25" s="175">
        <f>'RECAP SEMAINE'!Y25</f>
        <v>0</v>
      </c>
      <c r="F25" s="175">
        <f>'RECAP SEMAINE'!Z25</f>
        <v>0</v>
      </c>
      <c r="G25" s="175">
        <f>'RECAP SEMAINE'!AA25</f>
        <v>0</v>
      </c>
      <c r="H25" s="148" t="str">
        <f>IF(C25&lt;&gt;0,VLOOKUP(C25,Menu!$J$8:$K$30,2,),"")</f>
        <v/>
      </c>
      <c r="I25" s="148" t="str">
        <f>IF(D25&lt;&gt;0,VLOOKUP(D25,Menu!$J$8:$K$30,2,),"")</f>
        <v/>
      </c>
      <c r="J25" s="148" t="str">
        <f>IF(E25&lt;&gt;0,VLOOKUP(E25,Menu!$J$8:$K$30,2,),"")</f>
        <v/>
      </c>
      <c r="K25" s="148" t="str">
        <f>IF(F25&lt;&gt;0,VLOOKUP(F25,Menu!$J$8:$K$30,2,),"")</f>
        <v/>
      </c>
      <c r="L25" s="176" t="str">
        <f>IF(G25&lt;&gt;0,VLOOKUP(G25,Menu!$J$8:$K$31,2,),"")</f>
        <v/>
      </c>
    </row>
    <row r="26" spans="1:12" ht="24.95" customHeight="1" x14ac:dyDescent="0.2">
      <c r="A26" s="174">
        <f>'RECAP SEMAINE'!A26</f>
        <v>0</v>
      </c>
      <c r="B26" s="180"/>
      <c r="C26" s="175">
        <f>'RECAP SEMAINE'!W26</f>
        <v>0</v>
      </c>
      <c r="D26" s="175">
        <f>'RECAP SEMAINE'!X26</f>
        <v>0</v>
      </c>
      <c r="E26" s="175">
        <f>'RECAP SEMAINE'!Y26</f>
        <v>0</v>
      </c>
      <c r="F26" s="175">
        <f>'RECAP SEMAINE'!Z26</f>
        <v>0</v>
      </c>
      <c r="G26" s="175">
        <f>'RECAP SEMAINE'!AA26</f>
        <v>0</v>
      </c>
      <c r="H26" s="148" t="str">
        <f>IF(C26&lt;&gt;0,VLOOKUP(C26,Menu!$J$8:$K$30,2,),"")</f>
        <v/>
      </c>
      <c r="I26" s="148" t="str">
        <f>IF(D26&lt;&gt;0,VLOOKUP(D26,Menu!$J$8:$K$30,2,),"")</f>
        <v/>
      </c>
      <c r="J26" s="148" t="str">
        <f>IF(E26&lt;&gt;0,VLOOKUP(E26,Menu!$J$8:$K$30,2,),"")</f>
        <v/>
      </c>
      <c r="K26" s="148" t="str">
        <f>IF(F26&lt;&gt;0,VLOOKUP(F26,Menu!$J$8:$K$30,2,),"")</f>
        <v/>
      </c>
      <c r="L26" s="176" t="str">
        <f>IF(G26&lt;&gt;0,VLOOKUP(G26,Menu!$J$8:$K$31,2,),"")</f>
        <v/>
      </c>
    </row>
    <row r="27" spans="1:12" ht="24.95" customHeight="1" x14ac:dyDescent="0.5">
      <c r="A27" s="174">
        <f>'RECAP SEMAINE'!A27</f>
        <v>0</v>
      </c>
      <c r="B27" s="146"/>
      <c r="C27" s="147">
        <f>'RECAP SEMAINE'!W27</f>
        <v>0</v>
      </c>
      <c r="D27" s="147">
        <f>'RECAP SEMAINE'!X27</f>
        <v>0</v>
      </c>
      <c r="E27" s="147">
        <f>'RECAP SEMAINE'!Y27</f>
        <v>0</v>
      </c>
      <c r="F27" s="147">
        <f>'RECAP SEMAINE'!Z27</f>
        <v>0</v>
      </c>
      <c r="G27" s="147">
        <f>'RECAP SEMAINE'!AA27</f>
        <v>0</v>
      </c>
      <c r="H27" s="33" t="str">
        <f>IF(C27&lt;&gt;0,VLOOKUP(C27,Menu!$J$8:$K$30,2,),"")</f>
        <v/>
      </c>
      <c r="I27" s="33" t="str">
        <f>IF(D27&lt;&gt;0,VLOOKUP(D27,Menu!$J$8:$K$30,2,),"")</f>
        <v/>
      </c>
      <c r="J27" s="33" t="str">
        <f>IF(E27&lt;&gt;0,VLOOKUP(E27,Menu!$J$8:$K$30,2,),"")</f>
        <v/>
      </c>
      <c r="K27" s="33" t="str">
        <f>IF(F27&lt;&gt;0,VLOOKUP(F27,Menu!$J$8:$K$30,2,),"")</f>
        <v/>
      </c>
      <c r="L27" s="176" t="str">
        <f>IF(G27&lt;&gt;0,VLOOKUP(G27,Menu!$J$8:$K$31,2,),"")</f>
        <v/>
      </c>
    </row>
    <row r="28" spans="1:12" ht="24.95" customHeight="1" x14ac:dyDescent="0.55000000000000004">
      <c r="A28" s="174">
        <f>'RECAP SEMAINE'!A28</f>
        <v>0</v>
      </c>
      <c r="B28" s="158"/>
      <c r="C28" s="154">
        <f>'RECAP SEMAINE'!W28</f>
        <v>0</v>
      </c>
      <c r="D28" s="154">
        <f>'RECAP SEMAINE'!X28</f>
        <v>0</v>
      </c>
      <c r="E28" s="154">
        <f>'RECAP SEMAINE'!Y28</f>
        <v>0</v>
      </c>
      <c r="F28" s="154">
        <f>'RECAP SEMAINE'!Z28</f>
        <v>0</v>
      </c>
      <c r="G28" s="154">
        <f>'RECAP SEMAINE'!AA28</f>
        <v>0</v>
      </c>
      <c r="H28" s="33" t="str">
        <f>IF(C28&lt;&gt;0,VLOOKUP(C28,Menu!$J$8:$K$30,2,),"")</f>
        <v/>
      </c>
      <c r="I28" s="33" t="str">
        <f>IF(D28&lt;&gt;0,VLOOKUP(D28,Menu!$J$8:$K$30,2,),"")</f>
        <v/>
      </c>
      <c r="J28" s="33" t="str">
        <f>IF(E28&lt;&gt;0,VLOOKUP(E28,Menu!$J$8:$K$30,2,),"")</f>
        <v/>
      </c>
      <c r="K28" s="33" t="str">
        <f>IF(F28&lt;&gt;0,VLOOKUP(F28,Menu!$J$8:$K$30,2,),"")</f>
        <v/>
      </c>
      <c r="L28" s="176" t="str">
        <f>IF(G28&lt;&gt;0,VLOOKUP(G28,Menu!$J$8:$K$31,2,),"")</f>
        <v/>
      </c>
    </row>
    <row r="29" spans="1:12" ht="24.95" customHeight="1" x14ac:dyDescent="0.55000000000000004">
      <c r="A29" s="174">
        <f>'RECAP SEMAINE'!A29</f>
        <v>0</v>
      </c>
      <c r="B29" s="158"/>
      <c r="C29" s="154">
        <f>'RECAP SEMAINE'!W29</f>
        <v>0</v>
      </c>
      <c r="D29" s="154">
        <f>'RECAP SEMAINE'!X29</f>
        <v>0</v>
      </c>
      <c r="E29" s="154">
        <f>'RECAP SEMAINE'!Y29</f>
        <v>0</v>
      </c>
      <c r="F29" s="154">
        <f>'RECAP SEMAINE'!Z29</f>
        <v>0</v>
      </c>
      <c r="G29" s="154">
        <f>'RECAP SEMAINE'!AA29</f>
        <v>0</v>
      </c>
      <c r="H29" s="33" t="str">
        <f>IF(C29&lt;&gt;0,VLOOKUP(C29,Menu!$J$8:$K$30,2,),"")</f>
        <v/>
      </c>
      <c r="I29" s="33" t="str">
        <f>IF(D29&lt;&gt;0,VLOOKUP(D29,Menu!$J$8:$K$30,2,),"")</f>
        <v/>
      </c>
      <c r="J29" s="33" t="str">
        <f>IF(E29&lt;&gt;0,VLOOKUP(E29,Menu!$J$8:$K$30,2,),"")</f>
        <v/>
      </c>
      <c r="K29" s="33" t="str">
        <f>IF(F29&lt;&gt;0,VLOOKUP(F29,Menu!$J$8:$K$30,2,),"")</f>
        <v/>
      </c>
      <c r="L29" s="176" t="str">
        <f>IF(G29&lt;&gt;0,VLOOKUP(G29,Menu!$J$8:$K$31,2,),"")</f>
        <v/>
      </c>
    </row>
    <row r="30" spans="1:12" ht="24.95" customHeight="1" x14ac:dyDescent="0.55000000000000004">
      <c r="A30" s="174">
        <f>'RECAP SEMAINE'!A30</f>
        <v>0</v>
      </c>
      <c r="B30" s="158"/>
      <c r="C30" s="154">
        <f>'RECAP SEMAINE'!W30</f>
        <v>0</v>
      </c>
      <c r="D30" s="154">
        <f>'RECAP SEMAINE'!X30</f>
        <v>0</v>
      </c>
      <c r="E30" s="154">
        <f>'RECAP SEMAINE'!Y30</f>
        <v>0</v>
      </c>
      <c r="F30" s="154">
        <f>'RECAP SEMAINE'!Z30</f>
        <v>0</v>
      </c>
      <c r="G30" s="154">
        <f>'RECAP SEMAINE'!AA30</f>
        <v>0</v>
      </c>
      <c r="H30" s="33" t="str">
        <f>IF(C30&lt;&gt;0,VLOOKUP(C30,Menu!$J$8:$K$30,2,),"")</f>
        <v/>
      </c>
      <c r="I30" s="33" t="str">
        <f>IF(D30&lt;&gt;0,VLOOKUP(D30,Menu!$J$8:$K$30,2,),"")</f>
        <v/>
      </c>
      <c r="J30" s="33" t="str">
        <f>IF(E30&lt;&gt;0,VLOOKUP(E30,Menu!$J$8:$K$30,2,),"")</f>
        <v/>
      </c>
      <c r="K30" s="33" t="str">
        <f>IF(F30&lt;&gt;0,VLOOKUP(F30,Menu!$J$8:$K$30,2,),"")</f>
        <v/>
      </c>
      <c r="L30" s="176" t="str">
        <f>IF(G30&lt;&gt;0,VLOOKUP(G30,Menu!$J$8:$K$31,2,),"")</f>
        <v/>
      </c>
    </row>
    <row r="31" spans="1:12" ht="24.95" customHeight="1" x14ac:dyDescent="0.55000000000000004">
      <c r="A31" s="174">
        <f>'RECAP SEMAINE'!A31</f>
        <v>0</v>
      </c>
      <c r="B31" s="158"/>
      <c r="C31" s="154">
        <f>'RECAP SEMAINE'!W31</f>
        <v>0</v>
      </c>
      <c r="D31" s="154">
        <f>'RECAP SEMAINE'!X31</f>
        <v>0</v>
      </c>
      <c r="E31" s="154">
        <f>'RECAP SEMAINE'!Y31</f>
        <v>0</v>
      </c>
      <c r="F31" s="154">
        <f>'RECAP SEMAINE'!Z31</f>
        <v>0</v>
      </c>
      <c r="G31" s="154">
        <f>'RECAP SEMAINE'!AA31</f>
        <v>0</v>
      </c>
      <c r="H31" s="33" t="str">
        <f>IF(C31&lt;&gt;0,VLOOKUP(C31,Menu!$J$8:$K$30,2,),"")</f>
        <v/>
      </c>
      <c r="I31" s="33" t="str">
        <f>IF(D31&lt;&gt;0,VLOOKUP(D31,Menu!$J$8:$K$30,2,),"")</f>
        <v/>
      </c>
      <c r="J31" s="33" t="str">
        <f>IF(E31&lt;&gt;0,VLOOKUP(E31,Menu!$J$8:$K$30,2,),"")</f>
        <v/>
      </c>
      <c r="K31" s="33" t="str">
        <f>IF(F31&lt;&gt;0,VLOOKUP(F31,Menu!$J$8:$K$30,2,),"")</f>
        <v/>
      </c>
      <c r="L31" s="176" t="str">
        <f>IF(G31&lt;&gt;0,VLOOKUP(G31,Menu!$J$8:$K$31,2,),"")</f>
        <v/>
      </c>
    </row>
    <row r="32" spans="1:12" ht="24.95" customHeight="1" x14ac:dyDescent="0.55000000000000004">
      <c r="A32" s="174">
        <f>'RECAP SEMAINE'!A32</f>
        <v>0</v>
      </c>
      <c r="B32" s="158"/>
      <c r="C32" s="154">
        <f>'RECAP SEMAINE'!W32</f>
        <v>0</v>
      </c>
      <c r="D32" s="154">
        <f>'RECAP SEMAINE'!X32</f>
        <v>0</v>
      </c>
      <c r="E32" s="154">
        <f>'RECAP SEMAINE'!Y32</f>
        <v>0</v>
      </c>
      <c r="F32" s="154">
        <f>'RECAP SEMAINE'!Z32</f>
        <v>0</v>
      </c>
      <c r="G32" s="154">
        <f>'RECAP SEMAINE'!AA32</f>
        <v>0</v>
      </c>
      <c r="H32" s="33" t="str">
        <f>IF(C32&lt;&gt;0,VLOOKUP(C32,Menu!$J$8:$K$30,2,),"")</f>
        <v/>
      </c>
      <c r="I32" s="33" t="str">
        <f>IF(D32&lt;&gt;0,VLOOKUP(D32,Menu!$J$8:$K$30,2,),"")</f>
        <v/>
      </c>
      <c r="J32" s="33" t="str">
        <f>IF(E32&lt;&gt;0,VLOOKUP(E32,Menu!$J$8:$K$30,2,),"")</f>
        <v/>
      </c>
      <c r="K32" s="33" t="str">
        <f>IF(F32&lt;&gt;0,VLOOKUP(F32,Menu!$J$8:$K$30,2,),"")</f>
        <v/>
      </c>
      <c r="L32" s="176" t="str">
        <f>IF(G32&lt;&gt;0,VLOOKUP(G32,Menu!$J$8:$K$31,2,),"")</f>
        <v/>
      </c>
    </row>
    <row r="33" spans="1:12" ht="24.95" customHeight="1" x14ac:dyDescent="0.55000000000000004">
      <c r="A33" s="174">
        <f>'RECAP SEMAINE'!A33</f>
        <v>0</v>
      </c>
      <c r="B33" s="158"/>
      <c r="C33" s="154">
        <f>'RECAP SEMAINE'!W33</f>
        <v>0</v>
      </c>
      <c r="D33" s="154">
        <f>'RECAP SEMAINE'!X33</f>
        <v>0</v>
      </c>
      <c r="E33" s="154">
        <f>'RECAP SEMAINE'!Y33</f>
        <v>0</v>
      </c>
      <c r="F33" s="154">
        <f>'RECAP SEMAINE'!Z33</f>
        <v>0</v>
      </c>
      <c r="G33" s="154">
        <f>'RECAP SEMAINE'!AA33</f>
        <v>0</v>
      </c>
      <c r="H33" s="33" t="str">
        <f>IF(C33&lt;&gt;0,VLOOKUP(C33,Menu!$J$8:$K$30,2,),"")</f>
        <v/>
      </c>
      <c r="I33" s="33" t="str">
        <f>IF(D33&lt;&gt;0,VLOOKUP(D33,Menu!$J$8:$K$30,2,),"")</f>
        <v/>
      </c>
      <c r="J33" s="33" t="str">
        <f>IF(E33&lt;&gt;0,VLOOKUP(E33,Menu!$J$8:$K$30,2,),"")</f>
        <v/>
      </c>
      <c r="K33" s="33" t="str">
        <f>IF(F33&lt;&gt;0,VLOOKUP(F33,Menu!$J$8:$K$30,2,),"")</f>
        <v/>
      </c>
      <c r="L33" s="176" t="str">
        <f>IF(G33&lt;&gt;0,VLOOKUP(G33,Menu!$J$8:$K$31,2,),"")</f>
        <v/>
      </c>
    </row>
    <row r="34" spans="1:12" ht="24.95" customHeight="1" x14ac:dyDescent="0.55000000000000004">
      <c r="A34" s="174">
        <f>'RECAP SEMAINE'!A34</f>
        <v>0</v>
      </c>
      <c r="B34" s="158"/>
      <c r="C34" s="154">
        <f>'RECAP SEMAINE'!W34</f>
        <v>0</v>
      </c>
      <c r="D34" s="154">
        <f>'RECAP SEMAINE'!X34</f>
        <v>0</v>
      </c>
      <c r="E34" s="154">
        <f>'RECAP SEMAINE'!Y34</f>
        <v>0</v>
      </c>
      <c r="F34" s="154">
        <f>'RECAP SEMAINE'!Z34</f>
        <v>0</v>
      </c>
      <c r="G34" s="154">
        <f>'RECAP SEMAINE'!AA34</f>
        <v>0</v>
      </c>
      <c r="H34" s="33" t="str">
        <f>IF(C34&lt;&gt;0,VLOOKUP(C34,Menu!$J$8:$K$30,2,),"")</f>
        <v/>
      </c>
      <c r="I34" s="33" t="str">
        <f>IF(D34&lt;&gt;0,VLOOKUP(D34,Menu!$J$8:$K$30,2,),"")</f>
        <v/>
      </c>
      <c r="J34" s="33" t="str">
        <f>IF(E34&lt;&gt;0,VLOOKUP(E34,Menu!$J$8:$K$30,2,),"")</f>
        <v/>
      </c>
      <c r="K34" s="33" t="str">
        <f>IF(F34&lt;&gt;0,VLOOKUP(F34,Menu!$J$8:$K$30,2,),"")</f>
        <v/>
      </c>
      <c r="L34" s="176" t="str">
        <f>IF(G34&lt;&gt;0,VLOOKUP(G34,Menu!$J$8:$K$31,2,),"")</f>
        <v/>
      </c>
    </row>
    <row r="35" spans="1:12" ht="24.95" customHeight="1" x14ac:dyDescent="0.55000000000000004">
      <c r="A35" s="181">
        <f>'RECAP SEMAINE'!A35</f>
        <v>0</v>
      </c>
      <c r="B35" s="182"/>
      <c r="C35" s="183">
        <f>'RECAP SEMAINE'!W35</f>
        <v>0</v>
      </c>
      <c r="D35" s="183">
        <f>'RECAP SEMAINE'!X35</f>
        <v>0</v>
      </c>
      <c r="E35" s="183">
        <f>'RECAP SEMAINE'!Y35</f>
        <v>0</v>
      </c>
      <c r="F35" s="183">
        <f>'RECAP SEMAINE'!Z35</f>
        <v>0</v>
      </c>
      <c r="G35" s="183">
        <f>'RECAP SEMAINE'!AA35</f>
        <v>0</v>
      </c>
      <c r="H35" s="184" t="str">
        <f>IF(C35&lt;&gt;0,VLOOKUP(C35,Menu!$J$8:$K$30,2,),"")</f>
        <v/>
      </c>
      <c r="I35" s="184" t="str">
        <f>IF(D35&lt;&gt;0,VLOOKUP(D35,Menu!$J$8:$K$30,2,),"")</f>
        <v/>
      </c>
      <c r="J35" s="184" t="str">
        <f>IF(E35&lt;&gt;0,VLOOKUP(E35,Menu!$J$8:$K$30,2,),"")</f>
        <v/>
      </c>
      <c r="K35" s="184" t="str">
        <f>IF(F35&lt;&gt;0,VLOOKUP(F35,Menu!$J$8:$K$30,2,),"")</f>
        <v/>
      </c>
      <c r="L35" s="185" t="str">
        <f>IF(G35&lt;&gt;0,VLOOKUP(G35,Menu!$J$8:$K$31,2,),"")</f>
        <v/>
      </c>
    </row>
    <row r="36" spans="1:12" ht="24.95" customHeight="1" x14ac:dyDescent="0.5">
      <c r="A36" s="156">
        <f>'RECAP SEMAINE'!A36</f>
        <v>0</v>
      </c>
      <c r="B36" s="159"/>
      <c r="C36" s="156">
        <f>'RECAP SEMAINE'!W36</f>
        <v>0</v>
      </c>
      <c r="D36" s="156">
        <f>'RECAP SEMAINE'!X36</f>
        <v>0</v>
      </c>
      <c r="E36" s="156">
        <f>'RECAP SEMAINE'!Y36</f>
        <v>0</v>
      </c>
      <c r="F36" s="156">
        <f>'RECAP SEMAINE'!Z36</f>
        <v>0</v>
      </c>
      <c r="G36" s="156">
        <f>'RECAP SEMAINE'!AA36</f>
        <v>0</v>
      </c>
      <c r="H36" s="156" t="str">
        <f>IF(C36&lt;&gt;0,VLOOKUP(C36,Menu!$J$8:$K$30,2,),"")</f>
        <v/>
      </c>
      <c r="I36" s="156" t="str">
        <f>IF(D36&lt;&gt;0,VLOOKUP(D36,Menu!$J$8:$K$30,2,),"")</f>
        <v/>
      </c>
      <c r="J36" s="156" t="str">
        <f>IF(E36&lt;&gt;0,VLOOKUP(E36,Menu!$J$8:$K$30,2,),"")</f>
        <v/>
      </c>
      <c r="K36" s="156" t="str">
        <f>IF(F36&lt;&gt;0,VLOOKUP(F36,Menu!$J$8:$K$30,2,),"")</f>
        <v/>
      </c>
      <c r="L36" s="148" t="str">
        <f>IF(G36&lt;&gt;0,VLOOKUP(G36,Menu!$J$8:$K$31,2,),"")</f>
        <v/>
      </c>
    </row>
    <row r="37" spans="1:12" ht="18.75" x14ac:dyDescent="0.5">
      <c r="A37" s="31">
        <f>'RECAP SEMAINE'!A37</f>
        <v>0</v>
      </c>
      <c r="B37" s="37"/>
      <c r="C37" s="31">
        <f>'RECAP SEMAINE'!W37</f>
        <v>0</v>
      </c>
      <c r="D37" s="31">
        <f>'RECAP SEMAINE'!X37</f>
        <v>0</v>
      </c>
      <c r="E37" s="31">
        <f>'RECAP SEMAINE'!Y37</f>
        <v>0</v>
      </c>
      <c r="F37" s="31">
        <f>'RECAP SEMAINE'!Z37</f>
        <v>0</v>
      </c>
      <c r="G37" s="31">
        <f>'RECAP SEMAINE'!AA37</f>
        <v>0</v>
      </c>
      <c r="H37" s="31" t="str">
        <f>IF(C37&lt;&gt;0,VLOOKUP(C37,Menu!$J$8:$K$30,2,),"")</f>
        <v/>
      </c>
      <c r="I37" s="31" t="str">
        <f>IF(D37&lt;&gt;0,VLOOKUP(D37,Menu!$J$8:$K$30,2,),"")</f>
        <v/>
      </c>
      <c r="J37" s="31" t="str">
        <f>IF(E37&lt;&gt;0,VLOOKUP(E37,Menu!$J$8:$K$30,2,),"")</f>
        <v/>
      </c>
      <c r="K37" s="31" t="str">
        <f>IF(F37&lt;&gt;0,VLOOKUP(F37,Menu!$J$8:$K$30,2,),"")</f>
        <v/>
      </c>
      <c r="L37" s="160" t="str">
        <f>IF(G37&lt;&gt;0,VLOOKUP(G37,Menu!$J$8:$K$31,2,),"")</f>
        <v/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honeticPr fontId="10" type="noConversion"/>
  <printOptions horizontalCentered="1" verticalCentered="1"/>
  <pageMargins left="0.39370078740157483" right="0.39370078740157483" top="0.56999999999999995" bottom="0.35" header="0.32" footer="0.37"/>
  <pageSetup paperSize="9" scale="49" orientation="landscape" r:id="rId1"/>
  <headerFooter alignWithMargins="0">
    <oddHeader>&amp;REdition du &amp;D à &amp;T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37"/>
  <sheetViews>
    <sheetView showZeros="0" zoomScale="80" zoomScaleNormal="80" workbookViewId="0">
      <selection activeCell="A3" sqref="A3:A20"/>
    </sheetView>
  </sheetViews>
  <sheetFormatPr baseColWidth="10" defaultRowHeight="12.75" x14ac:dyDescent="0.2"/>
  <cols>
    <col min="1" max="1" width="21.140625" customWidth="1"/>
    <col min="2" max="2" width="3" style="5" bestFit="1" customWidth="1"/>
    <col min="3" max="3" width="3" bestFit="1" customWidth="1"/>
    <col min="4" max="4" width="3" customWidth="1"/>
    <col min="5" max="7" width="3" bestFit="1" customWidth="1"/>
    <col min="8" max="12" width="23.85546875" customWidth="1"/>
  </cols>
  <sheetData>
    <row r="1" spans="1:12" ht="22.5" x14ac:dyDescent="0.5">
      <c r="A1" s="409">
        <f>Menu!O6</f>
        <v>44289</v>
      </c>
      <c r="B1" s="407"/>
      <c r="C1" s="407"/>
      <c r="D1" s="407"/>
      <c r="E1" s="407"/>
      <c r="F1" s="407"/>
      <c r="G1" s="408"/>
      <c r="H1" s="186" t="s">
        <v>7</v>
      </c>
      <c r="I1" s="186" t="s">
        <v>8</v>
      </c>
      <c r="J1" s="186" t="s">
        <v>9</v>
      </c>
      <c r="K1" s="186" t="s">
        <v>11</v>
      </c>
      <c r="L1" s="187" t="s">
        <v>10</v>
      </c>
    </row>
    <row r="2" spans="1:12" ht="18.75" x14ac:dyDescent="0.5">
      <c r="A2" s="188" t="s">
        <v>0</v>
      </c>
      <c r="B2" s="60"/>
      <c r="C2" s="138">
        <v>1</v>
      </c>
      <c r="D2" s="138">
        <v>2</v>
      </c>
      <c r="E2" s="138">
        <v>3</v>
      </c>
      <c r="F2" s="138">
        <v>4</v>
      </c>
      <c r="G2" s="138">
        <v>5</v>
      </c>
      <c r="H2" s="156"/>
      <c r="I2" s="156"/>
      <c r="J2" s="156"/>
      <c r="K2" s="156"/>
      <c r="L2" s="173"/>
    </row>
    <row r="3" spans="1:12" ht="18.75" x14ac:dyDescent="0.2">
      <c r="A3" s="28"/>
      <c r="B3" s="190">
        <f>'RECAP SEMAINE'!B3</f>
        <v>0</v>
      </c>
      <c r="C3" s="191">
        <f>'RECAP SEMAINE'!AB3</f>
        <v>0</v>
      </c>
      <c r="D3" s="192">
        <f>'RECAP SEMAINE'!AC3</f>
        <v>0</v>
      </c>
      <c r="E3" s="192">
        <f>'RECAP SEMAINE'!AD3</f>
        <v>0</v>
      </c>
      <c r="F3" s="192">
        <f>'RECAP SEMAINE'!AE3</f>
        <v>0</v>
      </c>
      <c r="G3" s="193">
        <f>'RECAP SEMAINE'!AF3</f>
        <v>0</v>
      </c>
      <c r="H3" s="148" t="str">
        <f>IF(C3&lt;&gt;0,VLOOKUP(C3,Menu!$L$8:$O$30,4,),"")</f>
        <v/>
      </c>
      <c r="I3" s="148" t="str">
        <f>IF(D3&lt;&gt;0,VLOOKUP(D3,Menu!$L$8:$O$30,4,),"")</f>
        <v/>
      </c>
      <c r="J3" s="148" t="str">
        <f>IF(E3&lt;&gt;0,VLOOKUP(E3,Menu!$L$8:$O$30,4,),"")</f>
        <v/>
      </c>
      <c r="K3" s="148" t="str">
        <f>IF(F3&lt;&gt;0,VLOOKUP(F3,Menu!$L$8:$O$30,4,),"")</f>
        <v/>
      </c>
      <c r="L3" s="176" t="str">
        <f>IF(G3&lt;&gt;0,VLOOKUP(G3,Menu!$L$8:$O$31,4,),"")</f>
        <v/>
      </c>
    </row>
    <row r="4" spans="1:12" ht="18.75" x14ac:dyDescent="0.2">
      <c r="A4" s="28"/>
      <c r="B4" s="144">
        <f>'RECAP SEMAINE'!B4</f>
        <v>0</v>
      </c>
      <c r="C4" s="191">
        <f>'RECAP SEMAINE'!AB4</f>
        <v>0</v>
      </c>
      <c r="D4" s="192">
        <f>'RECAP SEMAINE'!AC4</f>
        <v>0</v>
      </c>
      <c r="E4" s="192">
        <f>'RECAP SEMAINE'!AD4</f>
        <v>0</v>
      </c>
      <c r="F4" s="192">
        <f>'RECAP SEMAINE'!AE4</f>
        <v>0</v>
      </c>
      <c r="G4" s="193">
        <f>'RECAP SEMAINE'!AF4</f>
        <v>0</v>
      </c>
      <c r="H4" s="148" t="str">
        <f>IF(C4&lt;&gt;0,VLOOKUP(C4,Menu!$L$8:$O$30,4,),"")</f>
        <v/>
      </c>
      <c r="I4" s="148" t="str">
        <f>IF(D4&lt;&gt;0,VLOOKUP(D4,Menu!$L$8:$O$30,4,),"")</f>
        <v/>
      </c>
      <c r="J4" s="148" t="str">
        <f>IF(E4&lt;&gt;0,VLOOKUP(E4,Menu!$L$8:$O$30,4,),"")</f>
        <v/>
      </c>
      <c r="K4" s="148" t="str">
        <f>IF(F4&lt;&gt;0,VLOOKUP(F4,Menu!$L$8:$O$30,4,),"")</f>
        <v/>
      </c>
      <c r="L4" s="176" t="str">
        <f>IF(G4&lt;&gt;0,VLOOKUP(G4,Menu!$L$8:$O$31,4,),"")</f>
        <v/>
      </c>
    </row>
    <row r="5" spans="1:12" ht="18.75" x14ac:dyDescent="0.2">
      <c r="A5" s="28"/>
      <c r="B5" s="144">
        <f>'RECAP SEMAINE'!B5</f>
        <v>0</v>
      </c>
      <c r="C5" s="191">
        <f>'RECAP SEMAINE'!AB5</f>
        <v>0</v>
      </c>
      <c r="D5" s="192">
        <f>'RECAP SEMAINE'!AC5</f>
        <v>0</v>
      </c>
      <c r="E5" s="192">
        <f>'RECAP SEMAINE'!AD5</f>
        <v>0</v>
      </c>
      <c r="F5" s="192">
        <f>'RECAP SEMAINE'!AE5</f>
        <v>0</v>
      </c>
      <c r="G5" s="193">
        <f>'RECAP SEMAINE'!AF5</f>
        <v>0</v>
      </c>
      <c r="H5" s="148" t="str">
        <f>IF(C5&lt;&gt;0,VLOOKUP(C5,Menu!$L$8:$O$30,4,),"")</f>
        <v/>
      </c>
      <c r="I5" s="148" t="str">
        <f>IF(D5&lt;&gt;0,VLOOKUP(D5,Menu!$L$8:$O$30,4,),"")</f>
        <v/>
      </c>
      <c r="J5" s="148" t="str">
        <f>IF(E5&lt;&gt;0,VLOOKUP(E5,Menu!$L$8:$O$30,4,),"")</f>
        <v/>
      </c>
      <c r="K5" s="148" t="str">
        <f>IF(F5&lt;&gt;0,VLOOKUP(F5,Menu!$L$8:$O$30,4,),"")</f>
        <v/>
      </c>
      <c r="L5" s="176" t="str">
        <f>IF(G5&lt;&gt;0,VLOOKUP(G5,Menu!$L$8:$O$31,4,),"")</f>
        <v/>
      </c>
    </row>
    <row r="6" spans="1:12" ht="18.75" x14ac:dyDescent="0.2">
      <c r="A6" s="28"/>
      <c r="B6" s="144">
        <f>'RECAP SEMAINE'!B6</f>
        <v>0</v>
      </c>
      <c r="C6" s="191">
        <f>'RECAP SEMAINE'!AB6</f>
        <v>0</v>
      </c>
      <c r="D6" s="192">
        <f>'RECAP SEMAINE'!AC6</f>
        <v>0</v>
      </c>
      <c r="E6" s="192">
        <f>'RECAP SEMAINE'!AD6</f>
        <v>0</v>
      </c>
      <c r="F6" s="192">
        <f>'RECAP SEMAINE'!AE6</f>
        <v>0</v>
      </c>
      <c r="G6" s="193">
        <f>'RECAP SEMAINE'!AF6</f>
        <v>0</v>
      </c>
      <c r="H6" s="148" t="str">
        <f>IF(C6&lt;&gt;0,VLOOKUP(C6,Menu!$L$8:$O$30,4,),"")</f>
        <v/>
      </c>
      <c r="I6" s="148" t="str">
        <f>IF(D6&lt;&gt;0,VLOOKUP(D6,Menu!$L$8:$O$30,4,),"")</f>
        <v/>
      </c>
      <c r="J6" s="148" t="str">
        <f>IF(E6&lt;&gt;0,VLOOKUP(E6,Menu!$L$8:$O$30,4,),"")</f>
        <v/>
      </c>
      <c r="K6" s="148" t="str">
        <f>IF(F6&lt;&gt;0,VLOOKUP(F6,Menu!$L$8:$O$30,4,),"")</f>
        <v/>
      </c>
      <c r="L6" s="176" t="str">
        <f>IF(G6&lt;&gt;0,VLOOKUP(G6,Menu!$L$8:$O$31,4,),"")</f>
        <v/>
      </c>
    </row>
    <row r="7" spans="1:12" ht="18.75" x14ac:dyDescent="0.2">
      <c r="A7" s="28"/>
      <c r="B7" s="144">
        <f>'RECAP SEMAINE'!B7</f>
        <v>0</v>
      </c>
      <c r="C7" s="191">
        <f>'RECAP SEMAINE'!AB7</f>
        <v>0</v>
      </c>
      <c r="D7" s="192">
        <f>'RECAP SEMAINE'!AC7</f>
        <v>0</v>
      </c>
      <c r="E7" s="192">
        <f>'RECAP SEMAINE'!AD7</f>
        <v>0</v>
      </c>
      <c r="F7" s="192">
        <f>'RECAP SEMAINE'!AE7</f>
        <v>0</v>
      </c>
      <c r="G7" s="193">
        <f>'RECAP SEMAINE'!AF7</f>
        <v>0</v>
      </c>
      <c r="H7" s="148" t="str">
        <f>IF(C7&lt;&gt;0,VLOOKUP(C7,Menu!$L$8:$O$30,4,),"")</f>
        <v/>
      </c>
      <c r="I7" s="148" t="str">
        <f>IF(D7&lt;&gt;0,VLOOKUP(D7,Menu!$L$8:$O$30,4,),"")</f>
        <v/>
      </c>
      <c r="J7" s="148" t="str">
        <f>IF(E7&lt;&gt;0,VLOOKUP(E7,Menu!$L$8:$O$30,4,),"")</f>
        <v/>
      </c>
      <c r="K7" s="148" t="str">
        <f>IF(F7&lt;&gt;0,VLOOKUP(F7,Menu!$L$8:$O$30,4,),"")</f>
        <v/>
      </c>
      <c r="L7" s="176" t="str">
        <f>IF(G7&lt;&gt;0,VLOOKUP(G7,Menu!$L$8:$O$31,4,),"")</f>
        <v/>
      </c>
    </row>
    <row r="8" spans="1:12" ht="18.75" x14ac:dyDescent="0.2">
      <c r="A8" s="28"/>
      <c r="B8" s="144">
        <f>'RECAP SEMAINE'!B8</f>
        <v>0</v>
      </c>
      <c r="C8" s="191">
        <f>'RECAP SEMAINE'!AB8</f>
        <v>0</v>
      </c>
      <c r="D8" s="192">
        <f>'RECAP SEMAINE'!AC8</f>
        <v>0</v>
      </c>
      <c r="E8" s="192">
        <f>'RECAP SEMAINE'!AD8</f>
        <v>0</v>
      </c>
      <c r="F8" s="192">
        <f>'RECAP SEMAINE'!AE8</f>
        <v>0</v>
      </c>
      <c r="G8" s="193">
        <f>'RECAP SEMAINE'!AF8</f>
        <v>0</v>
      </c>
      <c r="H8" s="148" t="str">
        <f>IF(C8&lt;&gt;0,VLOOKUP(C8,Menu!$L$8:$O$30,4,),"")</f>
        <v/>
      </c>
      <c r="I8" s="148" t="str">
        <f>IF(D8&lt;&gt;0,VLOOKUP(D8,Menu!$L$8:$O$30,4,),"")</f>
        <v/>
      </c>
      <c r="J8" s="148" t="str">
        <f>IF(E8&lt;&gt;0,VLOOKUP(E8,Menu!$L$8:$O$30,4,),"")</f>
        <v/>
      </c>
      <c r="K8" s="148" t="str">
        <f>IF(F8&lt;&gt;0,VLOOKUP(F8,Menu!$L$8:$O$30,4,),"")</f>
        <v/>
      </c>
      <c r="L8" s="176" t="str">
        <f>IF(G8&lt;&gt;0,VLOOKUP(G8,Menu!$L$8:$O$31,4,),"")</f>
        <v/>
      </c>
    </row>
    <row r="9" spans="1:12" ht="18.75" x14ac:dyDescent="0.2">
      <c r="A9" s="28"/>
      <c r="B9" s="144">
        <f>'RECAP SEMAINE'!B9</f>
        <v>0</v>
      </c>
      <c r="C9" s="191">
        <f>'RECAP SEMAINE'!AB9</f>
        <v>0</v>
      </c>
      <c r="D9" s="192">
        <f>'RECAP SEMAINE'!AC9</f>
        <v>0</v>
      </c>
      <c r="E9" s="192">
        <f>'RECAP SEMAINE'!AD9</f>
        <v>0</v>
      </c>
      <c r="F9" s="192">
        <f>'RECAP SEMAINE'!AE9</f>
        <v>0</v>
      </c>
      <c r="G9" s="193">
        <f>'RECAP SEMAINE'!AF9</f>
        <v>0</v>
      </c>
      <c r="H9" s="148" t="str">
        <f>IF(C9&lt;&gt;0,VLOOKUP(C9,Menu!$L$8:$O$30,4,),"")</f>
        <v/>
      </c>
      <c r="I9" s="148" t="str">
        <f>IF(D9&lt;&gt;0,VLOOKUP(D9,Menu!$L$8:$O$30,4,),"")</f>
        <v/>
      </c>
      <c r="J9" s="148" t="str">
        <f>IF(E9&lt;&gt;0,VLOOKUP(E9,Menu!$L$8:$O$30,4,),"")</f>
        <v/>
      </c>
      <c r="K9" s="148" t="str">
        <f>IF(F9&lt;&gt;0,VLOOKUP(F9,Menu!$L$8:$O$30,4,),"")</f>
        <v/>
      </c>
      <c r="L9" s="176" t="str">
        <f>IF(G9&lt;&gt;0,VLOOKUP(G9,Menu!$L$8:$O$31,4,),"")</f>
        <v/>
      </c>
    </row>
    <row r="10" spans="1:12" ht="18.75" x14ac:dyDescent="0.2">
      <c r="A10" s="28"/>
      <c r="B10" s="194">
        <f>'RECAP SEMAINE'!B10</f>
        <v>0</v>
      </c>
      <c r="C10" s="191">
        <f>'RECAP SEMAINE'!AB10</f>
        <v>0</v>
      </c>
      <c r="D10" s="192">
        <f>'RECAP SEMAINE'!AC10</f>
        <v>0</v>
      </c>
      <c r="E10" s="192">
        <f>'RECAP SEMAINE'!AD10</f>
        <v>0</v>
      </c>
      <c r="F10" s="192">
        <f>'RECAP SEMAINE'!AE10</f>
        <v>0</v>
      </c>
      <c r="G10" s="193">
        <f>'RECAP SEMAINE'!AF10</f>
        <v>0</v>
      </c>
      <c r="H10" s="148" t="str">
        <f>IF(C10&lt;&gt;0,VLOOKUP(C10,Menu!$L$8:$O$30,4,),"")</f>
        <v/>
      </c>
      <c r="I10" s="148" t="str">
        <f>IF(D10&lt;&gt;0,VLOOKUP(D10,Menu!$L$8:$O$30,4,),"")</f>
        <v/>
      </c>
      <c r="J10" s="148" t="str">
        <f>IF(E10&lt;&gt;0,VLOOKUP(E10,Menu!$L$8:$O$30,4,),"")</f>
        <v/>
      </c>
      <c r="K10" s="148" t="str">
        <f>IF(F10&lt;&gt;0,VLOOKUP(F10,Menu!$L$8:$O$30,4,),"")</f>
        <v/>
      </c>
      <c r="L10" s="176" t="str">
        <f>IF(G10&lt;&gt;0,VLOOKUP(G10,Menu!$L$8:$O$31,4,),"")</f>
        <v/>
      </c>
    </row>
    <row r="11" spans="1:12" ht="18.75" x14ac:dyDescent="0.2">
      <c r="A11" s="28"/>
      <c r="B11" s="144">
        <f>'RECAP SEMAINE'!B11</f>
        <v>0</v>
      </c>
      <c r="C11" s="191">
        <f>'RECAP SEMAINE'!AB11</f>
        <v>0</v>
      </c>
      <c r="D11" s="192">
        <f>'RECAP SEMAINE'!AC11</f>
        <v>0</v>
      </c>
      <c r="E11" s="192">
        <f>'RECAP SEMAINE'!AD11</f>
        <v>0</v>
      </c>
      <c r="F11" s="192">
        <f>'RECAP SEMAINE'!AE11</f>
        <v>0</v>
      </c>
      <c r="G11" s="193">
        <f>'RECAP SEMAINE'!AF11</f>
        <v>0</v>
      </c>
      <c r="H11" s="148" t="str">
        <f>IF(C11&lt;&gt;0,VLOOKUP(C11,Menu!$L$8:$O$30,4,),"")</f>
        <v/>
      </c>
      <c r="I11" s="148" t="str">
        <f>IF(D11&lt;&gt;0,VLOOKUP(D11,Menu!$L$8:$O$30,4,),"")</f>
        <v/>
      </c>
      <c r="J11" s="148" t="str">
        <f>IF(E11&lt;&gt;0,VLOOKUP(E11,Menu!$L$8:$O$30,4,),"")</f>
        <v/>
      </c>
      <c r="K11" s="148" t="str">
        <f>IF(F11&lt;&gt;0,VLOOKUP(F11,Menu!$L$8:$O$30,4,),"")</f>
        <v/>
      </c>
      <c r="L11" s="176" t="str">
        <f>IF(G11&lt;&gt;0,VLOOKUP(G11,Menu!$L$8:$O$31,4,),"")</f>
        <v/>
      </c>
    </row>
    <row r="12" spans="1:12" ht="18.75" x14ac:dyDescent="0.2">
      <c r="A12" s="28"/>
      <c r="B12" s="144">
        <f>'RECAP SEMAINE'!B12</f>
        <v>0</v>
      </c>
      <c r="C12" s="191">
        <f>'RECAP SEMAINE'!AB12</f>
        <v>0</v>
      </c>
      <c r="D12" s="192">
        <f>'RECAP SEMAINE'!AC12</f>
        <v>0</v>
      </c>
      <c r="E12" s="192">
        <f>'RECAP SEMAINE'!AD12</f>
        <v>0</v>
      </c>
      <c r="F12" s="192">
        <f>'RECAP SEMAINE'!AE12</f>
        <v>0</v>
      </c>
      <c r="G12" s="193">
        <f>'RECAP SEMAINE'!AF12</f>
        <v>0</v>
      </c>
      <c r="H12" s="148" t="str">
        <f>IF(C12&lt;&gt;0,VLOOKUP(C12,Menu!$L$8:$O$30,4,),"")</f>
        <v/>
      </c>
      <c r="I12" s="148" t="str">
        <f>IF(D12&lt;&gt;0,VLOOKUP(D12,Menu!$L$8:$O$30,4,),"")</f>
        <v/>
      </c>
      <c r="J12" s="148" t="str">
        <f>IF(E12&lt;&gt;0,VLOOKUP(E12,Menu!$L$8:$O$30,4,),"")</f>
        <v/>
      </c>
      <c r="K12" s="148" t="str">
        <f>IF(F12&lt;&gt;0,VLOOKUP(F12,Menu!$L$8:$O$30,4,),"")</f>
        <v/>
      </c>
      <c r="L12" s="176" t="str">
        <f>IF(G12&lt;&gt;0,VLOOKUP(G12,Menu!$L$8:$O$31,4,),"")</f>
        <v/>
      </c>
    </row>
    <row r="13" spans="1:12" ht="18.75" x14ac:dyDescent="0.2">
      <c r="A13" s="28"/>
      <c r="B13" s="144">
        <f>'RECAP SEMAINE'!B13</f>
        <v>0</v>
      </c>
      <c r="C13" s="191">
        <f>'RECAP SEMAINE'!AB13</f>
        <v>0</v>
      </c>
      <c r="D13" s="192">
        <f>'RECAP SEMAINE'!AC13</f>
        <v>0</v>
      </c>
      <c r="E13" s="192">
        <f>'RECAP SEMAINE'!AD13</f>
        <v>0</v>
      </c>
      <c r="F13" s="192">
        <f>'RECAP SEMAINE'!AE13</f>
        <v>0</v>
      </c>
      <c r="G13" s="193">
        <f>'RECAP SEMAINE'!AF13</f>
        <v>0</v>
      </c>
      <c r="H13" s="148" t="str">
        <f>IF(C13&lt;&gt;0,VLOOKUP(C13,Menu!$L$8:$O$30,4,),"")</f>
        <v/>
      </c>
      <c r="I13" s="148" t="str">
        <f>IF(D13&lt;&gt;0,VLOOKUP(D13,Menu!$L$8:$O$30,4,),"")</f>
        <v/>
      </c>
      <c r="J13" s="148" t="str">
        <f>IF(E13&lt;&gt;0,VLOOKUP(E13,Menu!$L$8:$O$30,4,),"")</f>
        <v/>
      </c>
      <c r="K13" s="148" t="str">
        <f>IF(F13&lt;&gt;0,VLOOKUP(F13,Menu!$L$8:$O$30,4,),"")</f>
        <v/>
      </c>
      <c r="L13" s="176" t="str">
        <f>IF(G13&lt;&gt;0,VLOOKUP(G13,Menu!$L$8:$O$31,4,),"")</f>
        <v/>
      </c>
    </row>
    <row r="14" spans="1:12" ht="18.75" x14ac:dyDescent="0.2">
      <c r="A14" s="28"/>
      <c r="B14" s="144">
        <f>'RECAP SEMAINE'!B14</f>
        <v>0</v>
      </c>
      <c r="C14" s="191">
        <f>'RECAP SEMAINE'!AB14</f>
        <v>0</v>
      </c>
      <c r="D14" s="192">
        <f>'RECAP SEMAINE'!AC14</f>
        <v>0</v>
      </c>
      <c r="E14" s="192">
        <f>'RECAP SEMAINE'!AD14</f>
        <v>0</v>
      </c>
      <c r="F14" s="192">
        <f>'RECAP SEMAINE'!AE14</f>
        <v>0</v>
      </c>
      <c r="G14" s="193">
        <f>'RECAP SEMAINE'!AF14</f>
        <v>0</v>
      </c>
      <c r="H14" s="148" t="str">
        <f>IF(C14&lt;&gt;0,VLOOKUP(C14,Menu!$L$8:$O$30,4,),"")</f>
        <v/>
      </c>
      <c r="I14" s="148" t="str">
        <f>IF(D14&lt;&gt;0,VLOOKUP(D14,Menu!$L$8:$O$30,4,),"")</f>
        <v/>
      </c>
      <c r="J14" s="148" t="str">
        <f>IF(E14&lt;&gt;0,VLOOKUP(E14,Menu!$L$8:$O$30,4,),"")</f>
        <v/>
      </c>
      <c r="K14" s="148" t="str">
        <f>IF(F14&lt;&gt;0,VLOOKUP(F14,Menu!$L$8:$O$30,4,),"")</f>
        <v/>
      </c>
      <c r="L14" s="176" t="str">
        <f>IF(G14&lt;&gt;0,VLOOKUP(G14,Menu!$L$8:$O$31,4,),"")</f>
        <v/>
      </c>
    </row>
    <row r="15" spans="1:12" ht="18.75" x14ac:dyDescent="0.2">
      <c r="A15" s="28"/>
      <c r="B15" s="144">
        <f>'RECAP SEMAINE'!B15</f>
        <v>0</v>
      </c>
      <c r="C15" s="191">
        <f>'RECAP SEMAINE'!AB15</f>
        <v>0</v>
      </c>
      <c r="D15" s="192">
        <f>'RECAP SEMAINE'!AC15</f>
        <v>0</v>
      </c>
      <c r="E15" s="192">
        <f>'RECAP SEMAINE'!AD15</f>
        <v>0</v>
      </c>
      <c r="F15" s="192">
        <f>'RECAP SEMAINE'!AE15</f>
        <v>0</v>
      </c>
      <c r="G15" s="193">
        <f>'RECAP SEMAINE'!AF15</f>
        <v>0</v>
      </c>
      <c r="H15" s="148" t="str">
        <f>IF(C15&lt;&gt;0,VLOOKUP(C15,Menu!$L$8:$O$30,4,),"")</f>
        <v/>
      </c>
      <c r="I15" s="148" t="str">
        <f>IF(D15&lt;&gt;0,VLOOKUP(D15,Menu!$L$8:$O$30,4,),"")</f>
        <v/>
      </c>
      <c r="J15" s="148" t="str">
        <f>IF(E15&lt;&gt;0,VLOOKUP(E15,Menu!$L$8:$O$30,4,),"")</f>
        <v/>
      </c>
      <c r="K15" s="148" t="str">
        <f>IF(F15&lt;&gt;0,VLOOKUP(F15,Menu!$L$8:$O$30,4,),"")</f>
        <v/>
      </c>
      <c r="L15" s="176" t="str">
        <f>IF(G15&lt;&gt;0,VLOOKUP(G15,Menu!$L$8:$O$31,4,),"")</f>
        <v/>
      </c>
    </row>
    <row r="16" spans="1:12" ht="18.75" x14ac:dyDescent="0.2">
      <c r="A16" s="28"/>
      <c r="B16" s="144">
        <f>'RECAP SEMAINE'!B16</f>
        <v>0</v>
      </c>
      <c r="C16" s="191">
        <f>'RECAP SEMAINE'!AB16</f>
        <v>0</v>
      </c>
      <c r="D16" s="192">
        <f>'RECAP SEMAINE'!AC16</f>
        <v>0</v>
      </c>
      <c r="E16" s="192">
        <f>'RECAP SEMAINE'!AD16</f>
        <v>0</v>
      </c>
      <c r="F16" s="192">
        <f>'RECAP SEMAINE'!AE16</f>
        <v>0</v>
      </c>
      <c r="G16" s="193">
        <f>'RECAP SEMAINE'!AF16</f>
        <v>0</v>
      </c>
      <c r="H16" s="148" t="str">
        <f>IF(C16&lt;&gt;0,VLOOKUP(C16,Menu!$L$8:$O$30,4,),"")</f>
        <v/>
      </c>
      <c r="I16" s="148" t="str">
        <f>IF(D16&lt;&gt;0,VLOOKUP(D16,Menu!$L$8:$O$30,4,),"")</f>
        <v/>
      </c>
      <c r="J16" s="148" t="str">
        <f>IF(E16&lt;&gt;0,VLOOKUP(E16,Menu!$L$8:$O$30,4,),"")</f>
        <v/>
      </c>
      <c r="K16" s="148" t="str">
        <f>IF(F16&lt;&gt;0,VLOOKUP(F16,Menu!$L$8:$O$30,4,),"")</f>
        <v/>
      </c>
      <c r="L16" s="176" t="str">
        <f>IF(G16&lt;&gt;0,VLOOKUP(G16,Menu!$L$8:$O$31,4,),"")</f>
        <v/>
      </c>
    </row>
    <row r="17" spans="1:12" ht="18.75" x14ac:dyDescent="0.2">
      <c r="A17" s="28"/>
      <c r="B17" s="144">
        <f>'RECAP SEMAINE'!B17</f>
        <v>0</v>
      </c>
      <c r="C17" s="191">
        <f>'RECAP SEMAINE'!AB17</f>
        <v>0</v>
      </c>
      <c r="D17" s="192">
        <f>'RECAP SEMAINE'!AC17</f>
        <v>0</v>
      </c>
      <c r="E17" s="192">
        <f>'RECAP SEMAINE'!AD17</f>
        <v>0</v>
      </c>
      <c r="F17" s="192">
        <f>'RECAP SEMAINE'!AE17</f>
        <v>0</v>
      </c>
      <c r="G17" s="193">
        <f>'RECAP SEMAINE'!AF17</f>
        <v>0</v>
      </c>
      <c r="H17" s="148" t="str">
        <f>IF(C17&lt;&gt;0,VLOOKUP(C17,Menu!$L$8:$O$30,4,),"")</f>
        <v/>
      </c>
      <c r="I17" s="148" t="str">
        <f>IF(D17&lt;&gt;0,VLOOKUP(D17,Menu!$L$8:$O$30,4,),"")</f>
        <v/>
      </c>
      <c r="J17" s="148" t="str">
        <f>IF(E17&lt;&gt;0,VLOOKUP(E17,Menu!$L$8:$O$30,4,),"")</f>
        <v/>
      </c>
      <c r="K17" s="148" t="str">
        <f>IF(F17&lt;&gt;0,VLOOKUP(F17,Menu!$L$8:$O$30,4,),"")</f>
        <v/>
      </c>
      <c r="L17" s="176" t="str">
        <f>IF(G17&lt;&gt;0,VLOOKUP(G17,Menu!$L$8:$O$31,4,),"")</f>
        <v/>
      </c>
    </row>
    <row r="18" spans="1:12" ht="18.75" x14ac:dyDescent="0.2">
      <c r="A18" s="28"/>
      <c r="B18" s="144">
        <f>'RECAP SEMAINE'!B18</f>
        <v>0</v>
      </c>
      <c r="C18" s="191">
        <f>'RECAP SEMAINE'!AB18</f>
        <v>0</v>
      </c>
      <c r="D18" s="192">
        <f>'RECAP SEMAINE'!AC18</f>
        <v>0</v>
      </c>
      <c r="E18" s="192">
        <f>'RECAP SEMAINE'!AD18</f>
        <v>0</v>
      </c>
      <c r="F18" s="192">
        <f>'RECAP SEMAINE'!AE18</f>
        <v>0</v>
      </c>
      <c r="G18" s="193">
        <f>'RECAP SEMAINE'!AF18</f>
        <v>0</v>
      </c>
      <c r="H18" s="148" t="str">
        <f>IF(C18&lt;&gt;0,VLOOKUP(C18,Menu!$L$8:$O$30,4,),"")</f>
        <v/>
      </c>
      <c r="I18" s="148" t="str">
        <f>IF(D18&lt;&gt;0,VLOOKUP(D18,Menu!$L$8:$O$30,4,),"")</f>
        <v/>
      </c>
      <c r="J18" s="148" t="str">
        <f>IF(E18&lt;&gt;0,VLOOKUP(E18,Menu!$L$8:$O$30,4,),"")</f>
        <v/>
      </c>
      <c r="K18" s="148" t="str">
        <f>IF(F18&lt;&gt;0,VLOOKUP(F18,Menu!$L$8:$O$30,4,),"")</f>
        <v/>
      </c>
      <c r="L18" s="176" t="str">
        <f>IF(G18&lt;&gt;0,VLOOKUP(G18,Menu!$L$8:$O$31,4,),"")</f>
        <v/>
      </c>
    </row>
    <row r="19" spans="1:12" ht="18.75" x14ac:dyDescent="0.2">
      <c r="A19" s="28"/>
      <c r="B19" s="144">
        <f>'RECAP SEMAINE'!B19</f>
        <v>0</v>
      </c>
      <c r="C19" s="191">
        <f>'RECAP SEMAINE'!AB19</f>
        <v>0</v>
      </c>
      <c r="D19" s="192">
        <f>'RECAP SEMAINE'!AC19</f>
        <v>0</v>
      </c>
      <c r="E19" s="192">
        <f>'RECAP SEMAINE'!AD19</f>
        <v>0</v>
      </c>
      <c r="F19" s="192">
        <f>'RECAP SEMAINE'!AE19</f>
        <v>0</v>
      </c>
      <c r="G19" s="193">
        <f>'RECAP SEMAINE'!AF19</f>
        <v>0</v>
      </c>
      <c r="H19" s="148" t="str">
        <f>IF(C19&lt;&gt;0,VLOOKUP(C19,Menu!$L$8:$O$30,4,),"")</f>
        <v/>
      </c>
      <c r="I19" s="148" t="str">
        <f>IF(D19&lt;&gt;0,VLOOKUP(D19,Menu!$L$8:$O$30,4,),"")</f>
        <v/>
      </c>
      <c r="J19" s="148" t="str">
        <f>IF(E19&lt;&gt;0,VLOOKUP(E19,Menu!$L$8:$O$30,4,),"")</f>
        <v/>
      </c>
      <c r="K19" s="148" t="str">
        <f>IF(F19&lt;&gt;0,VLOOKUP(F19,Menu!$L$8:$O$30,4,),"")</f>
        <v/>
      </c>
      <c r="L19" s="176" t="str">
        <f>IF(G19&lt;&gt;0,VLOOKUP(G19,Menu!$L$8:$O$31,4,),"")</f>
        <v/>
      </c>
    </row>
    <row r="20" spans="1:12" ht="18.75" x14ac:dyDescent="0.2">
      <c r="A20" s="28"/>
      <c r="B20" s="144">
        <f>'RECAP SEMAINE'!B20</f>
        <v>0</v>
      </c>
      <c r="C20" s="191">
        <f>'RECAP SEMAINE'!AB20</f>
        <v>0</v>
      </c>
      <c r="D20" s="192">
        <f>'RECAP SEMAINE'!AC20</f>
        <v>0</v>
      </c>
      <c r="E20" s="192">
        <f>'RECAP SEMAINE'!AD20</f>
        <v>0</v>
      </c>
      <c r="F20" s="192">
        <f>'RECAP SEMAINE'!AE20</f>
        <v>0</v>
      </c>
      <c r="G20" s="193">
        <f>'RECAP SEMAINE'!AF20</f>
        <v>0</v>
      </c>
      <c r="H20" s="148" t="str">
        <f>IF(C20&lt;&gt;0,VLOOKUP(C20,Menu!$L$8:$O$30,4,),"")</f>
        <v/>
      </c>
      <c r="I20" s="148" t="str">
        <f>IF(D20&lt;&gt;0,VLOOKUP(D20,Menu!$L$8:$O$30,4,),"")</f>
        <v/>
      </c>
      <c r="J20" s="148" t="str">
        <f>IF(E20&lt;&gt;0,VLOOKUP(E20,Menu!$L$8:$O$30,4,),"")</f>
        <v/>
      </c>
      <c r="K20" s="148" t="str">
        <f>IF(F20&lt;&gt;0,VLOOKUP(F20,Menu!$L$8:$O$30,4,),"")</f>
        <v/>
      </c>
      <c r="L20" s="176" t="str">
        <f>IF(G20&lt;&gt;0,VLOOKUP(G20,Menu!$L$8:$O$31,4,),"")</f>
        <v/>
      </c>
    </row>
    <row r="21" spans="1:12" ht="18.75" x14ac:dyDescent="0.2">
      <c r="A21" s="28"/>
      <c r="B21" s="144">
        <f>'RECAP SEMAINE'!B21</f>
        <v>0</v>
      </c>
      <c r="C21" s="191">
        <f>'RECAP SEMAINE'!AB21</f>
        <v>0</v>
      </c>
      <c r="D21" s="192">
        <f>'RECAP SEMAINE'!AC21</f>
        <v>0</v>
      </c>
      <c r="E21" s="192">
        <f>'RECAP SEMAINE'!AD21</f>
        <v>0</v>
      </c>
      <c r="F21" s="192">
        <f>'RECAP SEMAINE'!AE21</f>
        <v>0</v>
      </c>
      <c r="G21" s="193">
        <f>'RECAP SEMAINE'!AF21</f>
        <v>0</v>
      </c>
      <c r="H21" s="148" t="str">
        <f>IF(C21&lt;&gt;0,VLOOKUP(C21,Menu!$L$8:$O$30,4,),"")</f>
        <v/>
      </c>
      <c r="I21" s="148" t="str">
        <f>IF(D21&lt;&gt;0,VLOOKUP(D21,Menu!$L$8:$O$30,4,),"")</f>
        <v/>
      </c>
      <c r="J21" s="148" t="str">
        <f>IF(E21&lt;&gt;0,VLOOKUP(E21,Menu!$L$8:$O$30,4,),"")</f>
        <v/>
      </c>
      <c r="K21" s="148" t="str">
        <f>IF(F21&lt;&gt;0,VLOOKUP(F21,Menu!$L$8:$O$30,4,),"")</f>
        <v/>
      </c>
      <c r="L21" s="176" t="str">
        <f>IF(G21&lt;&gt;0,VLOOKUP(G21,Menu!$L$8:$O$31,4,),"")</f>
        <v/>
      </c>
    </row>
    <row r="22" spans="1:12" ht="18.75" x14ac:dyDescent="0.2">
      <c r="A22" s="7"/>
      <c r="B22" s="144">
        <f>'RECAP SEMAINE'!B22</f>
        <v>0</v>
      </c>
      <c r="C22" s="191">
        <f>'RECAP SEMAINE'!AB22</f>
        <v>0</v>
      </c>
      <c r="D22" s="192">
        <f>'RECAP SEMAINE'!AC22</f>
        <v>0</v>
      </c>
      <c r="E22" s="192">
        <f>'RECAP SEMAINE'!AD22</f>
        <v>0</v>
      </c>
      <c r="F22" s="192">
        <f>'RECAP SEMAINE'!AE22</f>
        <v>0</v>
      </c>
      <c r="G22" s="193">
        <f>'RECAP SEMAINE'!AF22</f>
        <v>0</v>
      </c>
      <c r="H22" s="148" t="str">
        <f>IF(C22&lt;&gt;0,VLOOKUP(C22,Menu!$L$8:$O$30,4,),"")</f>
        <v/>
      </c>
      <c r="I22" s="148" t="str">
        <f>IF(D22&lt;&gt;0,VLOOKUP(D22,Menu!$L$8:$O$30,4,),"")</f>
        <v/>
      </c>
      <c r="J22" s="148" t="str">
        <f>IF(E22&lt;&gt;0,VLOOKUP(E22,Menu!$L$8:$O$30,4,),"")</f>
        <v/>
      </c>
      <c r="K22" s="148" t="str">
        <f>IF(F22&lt;&gt;0,VLOOKUP(F22,Menu!$L$8:$O$30,4,),"")</f>
        <v/>
      </c>
      <c r="L22" s="176" t="str">
        <f>IF(G22&lt;&gt;0,VLOOKUP(G22,Menu!$L$8:$O$31,4,),"")</f>
        <v/>
      </c>
    </row>
    <row r="23" spans="1:12" ht="18.75" x14ac:dyDescent="0.2">
      <c r="A23" s="28"/>
      <c r="B23" s="195">
        <f>'RECAP SEMAINE'!B23</f>
        <v>0</v>
      </c>
      <c r="C23" s="196">
        <f>'RECAP SEMAINE'!AB23</f>
        <v>0</v>
      </c>
      <c r="D23" s="197">
        <f>'RECAP SEMAINE'!AC23</f>
        <v>0</v>
      </c>
      <c r="E23" s="197">
        <f>'RECAP SEMAINE'!AD23</f>
        <v>0</v>
      </c>
      <c r="F23" s="197">
        <f>'RECAP SEMAINE'!AE23</f>
        <v>0</v>
      </c>
      <c r="G23" s="198">
        <f>'RECAP SEMAINE'!AF23</f>
        <v>0</v>
      </c>
      <c r="H23" s="153" t="str">
        <f>IF(C23&lt;&gt;0,VLOOKUP(C23,Menu!$L$8:$O$30,4,),"")</f>
        <v/>
      </c>
      <c r="I23" s="153" t="str">
        <f>IF(D23&lt;&gt;0,VLOOKUP(D23,Menu!$L$8:$O$30,4,),"")</f>
        <v/>
      </c>
      <c r="J23" s="153" t="str">
        <f>IF(E23&lt;&gt;0,VLOOKUP(E23,Menu!$L$8:$O$30,4,),"")</f>
        <v/>
      </c>
      <c r="K23" s="153" t="str">
        <f>IF(F23&lt;&gt;0,VLOOKUP(F23,Menu!$L$8:$O$30,4,),"")</f>
        <v/>
      </c>
      <c r="L23" s="179" t="str">
        <f>IF(G23&lt;&gt;0,VLOOKUP(G23,Menu!$L$8:$O$31,4,),"")</f>
        <v/>
      </c>
    </row>
    <row r="24" spans="1:12" ht="18.75" x14ac:dyDescent="0.2">
      <c r="A24" s="189">
        <f>'RECAP SEMAINE'!A24</f>
        <v>0</v>
      </c>
      <c r="B24" s="144">
        <f>'RECAP SEMAINE'!B24</f>
        <v>0</v>
      </c>
      <c r="C24" s="191">
        <f>'RECAP SEMAINE'!AB24</f>
        <v>0</v>
      </c>
      <c r="D24" s="192">
        <f>'RECAP SEMAINE'!AC24</f>
        <v>0</v>
      </c>
      <c r="E24" s="192">
        <f>'RECAP SEMAINE'!AD24</f>
        <v>0</v>
      </c>
      <c r="F24" s="192">
        <f>'RECAP SEMAINE'!AE24</f>
        <v>0</v>
      </c>
      <c r="G24" s="193">
        <f>'RECAP SEMAINE'!AF24</f>
        <v>0</v>
      </c>
      <c r="H24" s="148" t="str">
        <f>IF(C24&lt;&gt;0,VLOOKUP(C24,Menu!$L$8:$O$30,4,),"")</f>
        <v/>
      </c>
      <c r="I24" s="148" t="str">
        <f>IF(D24&lt;&gt;0,VLOOKUP(D24,Menu!$L$8:$O$30,4,),"")</f>
        <v/>
      </c>
      <c r="J24" s="148" t="str">
        <f>IF(E24&lt;&gt;0,VLOOKUP(E24,Menu!$L$8:$O$30,4,),"")</f>
        <v/>
      </c>
      <c r="K24" s="148" t="str">
        <f>IF(F24&lt;&gt;0,VLOOKUP(F24,Menu!$L$8:$O$30,4,),"")</f>
        <v/>
      </c>
      <c r="L24" s="176" t="str">
        <f>IF(G24&lt;&gt;0,VLOOKUP(G24,Menu!$L$8:$O$31,4,),"")</f>
        <v/>
      </c>
    </row>
    <row r="25" spans="1:12" ht="18.75" x14ac:dyDescent="0.2">
      <c r="A25" s="189">
        <f>'RECAP SEMAINE'!A25</f>
        <v>0</v>
      </c>
      <c r="B25" s="144">
        <f>'RECAP SEMAINE'!B25</f>
        <v>0</v>
      </c>
      <c r="C25" s="191">
        <f>'RECAP SEMAINE'!AB25</f>
        <v>0</v>
      </c>
      <c r="D25" s="192">
        <f>'RECAP SEMAINE'!AC25</f>
        <v>0</v>
      </c>
      <c r="E25" s="192">
        <f>'RECAP SEMAINE'!AD25</f>
        <v>0</v>
      </c>
      <c r="F25" s="192">
        <f>'RECAP SEMAINE'!AE25</f>
        <v>0</v>
      </c>
      <c r="G25" s="193">
        <f>'RECAP SEMAINE'!AF25</f>
        <v>0</v>
      </c>
      <c r="H25" s="148" t="str">
        <f>IF(C25&lt;&gt;0,VLOOKUP(C25,Menu!$L$8:$O$30,4,),"")</f>
        <v/>
      </c>
      <c r="I25" s="148" t="str">
        <f>IF(D25&lt;&gt;0,VLOOKUP(D25,Menu!$L$8:$O$30,4,),"")</f>
        <v/>
      </c>
      <c r="J25" s="148" t="str">
        <f>IF(E25&lt;&gt;0,VLOOKUP(E25,Menu!$L$8:$O$30,4,),"")</f>
        <v/>
      </c>
      <c r="K25" s="148" t="str">
        <f>IF(F25&lt;&gt;0,VLOOKUP(F25,Menu!$L$8:$O$30,4,),"")</f>
        <v/>
      </c>
      <c r="L25" s="176" t="str">
        <f>IF(G25&lt;&gt;0,VLOOKUP(G25,Menu!$L$8:$O$31,4,),"")</f>
        <v/>
      </c>
    </row>
    <row r="26" spans="1:12" ht="18.75" x14ac:dyDescent="0.2">
      <c r="A26" s="189">
        <f>'RECAP SEMAINE'!A26</f>
        <v>0</v>
      </c>
      <c r="B26" s="144"/>
      <c r="C26" s="191">
        <f>'RECAP SEMAINE'!AB26</f>
        <v>0</v>
      </c>
      <c r="D26" s="192">
        <f>'RECAP SEMAINE'!AC26</f>
        <v>0</v>
      </c>
      <c r="E26" s="192">
        <f>'RECAP SEMAINE'!AD26</f>
        <v>0</v>
      </c>
      <c r="F26" s="192">
        <f>'RECAP SEMAINE'!AE26</f>
        <v>0</v>
      </c>
      <c r="G26" s="193">
        <f>'RECAP SEMAINE'!AF26</f>
        <v>0</v>
      </c>
      <c r="H26" s="148" t="str">
        <f>IF(C26&lt;&gt;0,VLOOKUP(C26,Menu!$L$8:$O$30,4,),"")</f>
        <v/>
      </c>
      <c r="I26" s="148" t="str">
        <f>IF(D26&lt;&gt;0,VLOOKUP(D26,Menu!$L$8:$O$30,4,),"")</f>
        <v/>
      </c>
      <c r="J26" s="148" t="str">
        <f>IF(E26&lt;&gt;0,VLOOKUP(E26,Menu!$L$8:$O$30,4,),"")</f>
        <v/>
      </c>
      <c r="K26" s="148" t="str">
        <f>IF(F26&lt;&gt;0,VLOOKUP(F26,Menu!$L$8:$O$30,4,),"")</f>
        <v/>
      </c>
      <c r="L26" s="176" t="str">
        <f>IF(G26&lt;&gt;0,VLOOKUP(G26,Menu!$L$8:$O$31,4,),"")</f>
        <v/>
      </c>
    </row>
    <row r="27" spans="1:12" ht="18.75" x14ac:dyDescent="0.5">
      <c r="A27" s="189">
        <f>'RECAP SEMAINE'!A27</f>
        <v>0</v>
      </c>
      <c r="B27" s="199"/>
      <c r="C27" s="200">
        <f>'RECAP SEMAINE'!AB27</f>
        <v>0</v>
      </c>
      <c r="D27" s="33">
        <f>'RECAP SEMAINE'!AC27</f>
        <v>0</v>
      </c>
      <c r="E27" s="33">
        <f>'RECAP SEMAINE'!AD27</f>
        <v>0</v>
      </c>
      <c r="F27" s="33">
        <f>'RECAP SEMAINE'!AE27</f>
        <v>0</v>
      </c>
      <c r="G27" s="33">
        <f>'RECAP SEMAINE'!AF27</f>
        <v>0</v>
      </c>
      <c r="H27" s="33" t="str">
        <f>IF(C27&lt;&gt;0,VLOOKUP(C27,Menu!$L$8:$O$30,4,),"")</f>
        <v/>
      </c>
      <c r="I27" s="33" t="str">
        <f>IF(D27&lt;&gt;0,VLOOKUP(D27,Menu!$L$8:$O$30,4,),"")</f>
        <v/>
      </c>
      <c r="J27" s="33" t="str">
        <f>IF(E27&lt;&gt;0,VLOOKUP(E27,Menu!$L$8:$O$30,4,),"")</f>
        <v/>
      </c>
      <c r="K27" s="33" t="str">
        <f>IF(F27&lt;&gt;0,VLOOKUP(F27,Menu!$L$8:$O$30,4,),"")</f>
        <v/>
      </c>
      <c r="L27" s="176" t="str">
        <f>IF(G27&lt;&gt;0,VLOOKUP(G27,Menu!$L$8:$O$31,4,),"")</f>
        <v/>
      </c>
    </row>
    <row r="28" spans="1:12" ht="18.75" x14ac:dyDescent="0.5">
      <c r="A28" s="189">
        <f>'RECAP SEMAINE'!A28</f>
        <v>0</v>
      </c>
      <c r="B28" s="199"/>
      <c r="C28" s="200">
        <f>'RECAP SEMAINE'!AB28</f>
        <v>0</v>
      </c>
      <c r="D28" s="33">
        <f>'RECAP SEMAINE'!AC28</f>
        <v>0</v>
      </c>
      <c r="E28" s="33">
        <f>'RECAP SEMAINE'!AD28</f>
        <v>0</v>
      </c>
      <c r="F28" s="33">
        <f>'RECAP SEMAINE'!AE28</f>
        <v>0</v>
      </c>
      <c r="G28" s="33">
        <f>'RECAP SEMAINE'!AF28</f>
        <v>0</v>
      </c>
      <c r="H28" s="33" t="str">
        <f>IF(C28&lt;&gt;0,VLOOKUP(C28,Menu!$L$8:$O$30,4,),"")</f>
        <v/>
      </c>
      <c r="I28" s="33" t="str">
        <f>IF(D28&lt;&gt;0,VLOOKUP(D28,Menu!$L$8:$O$30,4,),"")</f>
        <v/>
      </c>
      <c r="J28" s="33" t="str">
        <f>IF(E28&lt;&gt;0,VLOOKUP(E28,Menu!$L$8:$O$30,4,),"")</f>
        <v/>
      </c>
      <c r="K28" s="33" t="str">
        <f>IF(F28&lt;&gt;0,VLOOKUP(F28,Menu!$L$8:$O$30,4,),"")</f>
        <v/>
      </c>
      <c r="L28" s="176" t="str">
        <f>IF(G28&lt;&gt;0,VLOOKUP(G28,Menu!$L$8:$O$31,4,),"")</f>
        <v/>
      </c>
    </row>
    <row r="29" spans="1:12" ht="18.75" x14ac:dyDescent="0.5">
      <c r="A29" s="189">
        <f>'RECAP SEMAINE'!A29</f>
        <v>0</v>
      </c>
      <c r="B29" s="199"/>
      <c r="C29" s="200">
        <f>'RECAP SEMAINE'!AB29</f>
        <v>0</v>
      </c>
      <c r="D29" s="33">
        <f>'RECAP SEMAINE'!AC29</f>
        <v>0</v>
      </c>
      <c r="E29" s="33">
        <f>'RECAP SEMAINE'!AD29</f>
        <v>0</v>
      </c>
      <c r="F29" s="33">
        <f>'RECAP SEMAINE'!AE29</f>
        <v>0</v>
      </c>
      <c r="G29" s="33">
        <f>'RECAP SEMAINE'!AF29</f>
        <v>0</v>
      </c>
      <c r="H29" s="33" t="str">
        <f>IF(C29&lt;&gt;0,VLOOKUP(C29,Menu!$L$8:$O$30,4,),"")</f>
        <v/>
      </c>
      <c r="I29" s="33" t="str">
        <f>IF(D29&lt;&gt;0,VLOOKUP(D29,Menu!$L$8:$O$30,4,),"")</f>
        <v/>
      </c>
      <c r="J29" s="33" t="str">
        <f>IF(E29&lt;&gt;0,VLOOKUP(E29,Menu!$L$8:$O$30,4,),"")</f>
        <v/>
      </c>
      <c r="K29" s="33" t="str">
        <f>IF(F29&lt;&gt;0,VLOOKUP(F29,Menu!$L$8:$O$30,4,),"")</f>
        <v/>
      </c>
      <c r="L29" s="176" t="str">
        <f>IF(G29&lt;&gt;0,VLOOKUP(G29,Menu!$L$8:$O$31,4,),"")</f>
        <v/>
      </c>
    </row>
    <row r="30" spans="1:12" ht="18.75" x14ac:dyDescent="0.5">
      <c r="A30" s="189">
        <f>'RECAP SEMAINE'!A30</f>
        <v>0</v>
      </c>
      <c r="B30" s="199"/>
      <c r="C30" s="33">
        <f>'RECAP SEMAINE'!AB30</f>
        <v>0</v>
      </c>
      <c r="D30" s="33">
        <f>'RECAP SEMAINE'!AC30</f>
        <v>0</v>
      </c>
      <c r="E30" s="33">
        <f>'RECAP SEMAINE'!AD30</f>
        <v>0</v>
      </c>
      <c r="F30" s="33">
        <f>'RECAP SEMAINE'!AE30</f>
        <v>0</v>
      </c>
      <c r="G30" s="33">
        <f>'RECAP SEMAINE'!AF30</f>
        <v>0</v>
      </c>
      <c r="H30" s="33" t="str">
        <f>IF(C30&lt;&gt;0,VLOOKUP(C30,Menu!$L$8:$O$30,4,),"")</f>
        <v/>
      </c>
      <c r="I30" s="33" t="str">
        <f>IF(D30&lt;&gt;0,VLOOKUP(D30,Menu!$L$8:$O$30,4,),"")</f>
        <v/>
      </c>
      <c r="J30" s="33" t="str">
        <f>IF(E30&lt;&gt;0,VLOOKUP(E30,Menu!$L$8:$O$30,4,),"")</f>
        <v/>
      </c>
      <c r="K30" s="33" t="str">
        <f>IF(F30&lt;&gt;0,VLOOKUP(F30,Menu!$L$8:$O$30,4,),"")</f>
        <v/>
      </c>
      <c r="L30" s="176" t="str">
        <f>IF(G30&lt;&gt;0,VLOOKUP(G30,Menu!$L$8:$O$31,4,),"")</f>
        <v/>
      </c>
    </row>
    <row r="31" spans="1:12" ht="18.75" x14ac:dyDescent="0.5">
      <c r="A31" s="189">
        <f>'RECAP SEMAINE'!A31</f>
        <v>0</v>
      </c>
      <c r="B31" s="199"/>
      <c r="C31" s="33">
        <f>'RECAP SEMAINE'!AB31</f>
        <v>0</v>
      </c>
      <c r="D31" s="33">
        <f>'RECAP SEMAINE'!AC31</f>
        <v>0</v>
      </c>
      <c r="E31" s="33">
        <f>'RECAP SEMAINE'!AD31</f>
        <v>0</v>
      </c>
      <c r="F31" s="33">
        <f>'RECAP SEMAINE'!AE31</f>
        <v>0</v>
      </c>
      <c r="G31" s="33">
        <f>'RECAP SEMAINE'!AF31</f>
        <v>0</v>
      </c>
      <c r="H31" s="33" t="str">
        <f>IF(C31&lt;&gt;0,VLOOKUP(C31,Menu!$L$8:$O$30,4,),"")</f>
        <v/>
      </c>
      <c r="I31" s="33" t="str">
        <f>IF(D31&lt;&gt;0,VLOOKUP(D31,Menu!$L$8:$O$30,4,),"")</f>
        <v/>
      </c>
      <c r="J31" s="33" t="str">
        <f>IF(E31&lt;&gt;0,VLOOKUP(E31,Menu!$L$8:$O$30,4,),"")</f>
        <v/>
      </c>
      <c r="K31" s="33" t="str">
        <f>IF(F31&lt;&gt;0,VLOOKUP(F31,Menu!$L$8:$O$30,4,),"")</f>
        <v/>
      </c>
      <c r="L31" s="176" t="str">
        <f>IF(G31&lt;&gt;0,VLOOKUP(G31,Menu!$L$8:$O$31,4,),"")</f>
        <v/>
      </c>
    </row>
    <row r="32" spans="1:12" ht="18.75" x14ac:dyDescent="0.5">
      <c r="A32" s="189">
        <f>'RECAP SEMAINE'!A32</f>
        <v>0</v>
      </c>
      <c r="B32" s="199"/>
      <c r="C32" s="33">
        <f>'RECAP SEMAINE'!AB32</f>
        <v>0</v>
      </c>
      <c r="D32" s="33">
        <f>'RECAP SEMAINE'!AC32</f>
        <v>0</v>
      </c>
      <c r="E32" s="33">
        <f>'RECAP SEMAINE'!AD32</f>
        <v>0</v>
      </c>
      <c r="F32" s="33">
        <f>'RECAP SEMAINE'!AE32</f>
        <v>0</v>
      </c>
      <c r="G32" s="33">
        <f>'RECAP SEMAINE'!AF32</f>
        <v>0</v>
      </c>
      <c r="H32" s="33" t="str">
        <f>IF(C32&lt;&gt;0,VLOOKUP(C32,Menu!$L$8:$O$30,4,),"")</f>
        <v/>
      </c>
      <c r="I32" s="33" t="str">
        <f>IF(D32&lt;&gt;0,VLOOKUP(D32,Menu!$L$8:$O$30,4,),"")</f>
        <v/>
      </c>
      <c r="J32" s="33" t="str">
        <f>IF(E32&lt;&gt;0,VLOOKUP(E32,Menu!$L$8:$O$30,4,),"")</f>
        <v/>
      </c>
      <c r="K32" s="33" t="str">
        <f>IF(F32&lt;&gt;0,VLOOKUP(F32,Menu!$L$8:$O$30,4,),"")</f>
        <v/>
      </c>
      <c r="L32" s="176" t="str">
        <f>IF(G32&lt;&gt;0,VLOOKUP(G32,Menu!$L$8:$O$31,4,),"")</f>
        <v/>
      </c>
    </row>
    <row r="33" spans="1:12" ht="18.75" x14ac:dyDescent="0.5">
      <c r="A33" s="189">
        <f>'RECAP SEMAINE'!A33</f>
        <v>0</v>
      </c>
      <c r="B33" s="199"/>
      <c r="C33" s="33">
        <f>'RECAP SEMAINE'!AB33</f>
        <v>0</v>
      </c>
      <c r="D33" s="33">
        <f>'RECAP SEMAINE'!AC33</f>
        <v>0</v>
      </c>
      <c r="E33" s="33">
        <f>'RECAP SEMAINE'!AD33</f>
        <v>0</v>
      </c>
      <c r="F33" s="33">
        <f>'RECAP SEMAINE'!AE33</f>
        <v>0</v>
      </c>
      <c r="G33" s="33">
        <f>'RECAP SEMAINE'!AF33</f>
        <v>0</v>
      </c>
      <c r="H33" s="33" t="str">
        <f>IF(C33&lt;&gt;0,VLOOKUP(C33,Menu!$L$8:$O$30,4,),"")</f>
        <v/>
      </c>
      <c r="I33" s="33" t="str">
        <f>IF(D33&lt;&gt;0,VLOOKUP(D33,Menu!$L$8:$O$30,4,),"")</f>
        <v/>
      </c>
      <c r="J33" s="33" t="str">
        <f>IF(E33&lt;&gt;0,VLOOKUP(E33,Menu!$L$8:$O$30,4,),"")</f>
        <v/>
      </c>
      <c r="K33" s="33" t="str">
        <f>IF(F33&lt;&gt;0,VLOOKUP(F33,Menu!$L$8:$O$30,4,),"")</f>
        <v/>
      </c>
      <c r="L33" s="176" t="str">
        <f>IF(G33&lt;&gt;0,VLOOKUP(G33,Menu!$L$8:$O$31,4,),"")</f>
        <v/>
      </c>
    </row>
    <row r="34" spans="1:12" ht="18.75" x14ac:dyDescent="0.5">
      <c r="A34" s="189">
        <f>'RECAP SEMAINE'!A34</f>
        <v>0</v>
      </c>
      <c r="B34" s="199"/>
      <c r="C34" s="33">
        <f>'RECAP SEMAINE'!AB34</f>
        <v>0</v>
      </c>
      <c r="D34" s="33">
        <f>'RECAP SEMAINE'!AC34</f>
        <v>0</v>
      </c>
      <c r="E34" s="33">
        <f>'RECAP SEMAINE'!AD34</f>
        <v>0</v>
      </c>
      <c r="F34" s="33">
        <f>'RECAP SEMAINE'!AE34</f>
        <v>0</v>
      </c>
      <c r="G34" s="33">
        <f>'RECAP SEMAINE'!AF34</f>
        <v>0</v>
      </c>
      <c r="H34" s="33" t="str">
        <f>IF(C34&lt;&gt;0,VLOOKUP(C34,Menu!$L$8:$O$30,4,),"")</f>
        <v/>
      </c>
      <c r="I34" s="33" t="str">
        <f>IF(D34&lt;&gt;0,VLOOKUP(D34,Menu!$L$8:$O$30,4,),"")</f>
        <v/>
      </c>
      <c r="J34" s="33" t="str">
        <f>IF(E34&lt;&gt;0,VLOOKUP(E34,Menu!$L$8:$O$30,4,),"")</f>
        <v/>
      </c>
      <c r="K34" s="33" t="str">
        <f>IF(F34&lt;&gt;0,VLOOKUP(F34,Menu!$L$8:$O$30,4,),"")</f>
        <v/>
      </c>
      <c r="L34" s="176" t="str">
        <f>IF(G34&lt;&gt;0,VLOOKUP(G34,Menu!$L$8:$O$31,4,),"")</f>
        <v/>
      </c>
    </row>
    <row r="35" spans="1:12" ht="19.5" thickBot="1" x14ac:dyDescent="0.55000000000000004">
      <c r="A35" s="189">
        <f>'RECAP SEMAINE'!A35</f>
        <v>0</v>
      </c>
      <c r="B35" s="201"/>
      <c r="C35" s="35">
        <f>'RECAP SEMAINE'!AB35</f>
        <v>0</v>
      </c>
      <c r="D35" s="35">
        <f>'RECAP SEMAINE'!AC35</f>
        <v>0</v>
      </c>
      <c r="E35" s="35">
        <f>'RECAP SEMAINE'!AD35</f>
        <v>0</v>
      </c>
      <c r="F35" s="35">
        <f>'RECAP SEMAINE'!AE35</f>
        <v>0</v>
      </c>
      <c r="G35" s="35">
        <f>'RECAP SEMAINE'!AF35</f>
        <v>0</v>
      </c>
      <c r="H35" s="35" t="str">
        <f>IF(C35&lt;&gt;0,VLOOKUP(C35,Menu!$L$8:$O$30,4,),"")</f>
        <v/>
      </c>
      <c r="I35" s="35" t="str">
        <f>IF(D35&lt;&gt;0,VLOOKUP(D35,Menu!$L$8:$O$30,4,),"")</f>
        <v/>
      </c>
      <c r="J35" s="35" t="str">
        <f>IF(E35&lt;&gt;0,VLOOKUP(E35,Menu!$L$8:$O$30,4,),"")</f>
        <v/>
      </c>
      <c r="K35" s="35" t="str">
        <f>IF(F35&lt;&gt;0,VLOOKUP(F35,Menu!$L$8:$O$30,4,),"")</f>
        <v/>
      </c>
      <c r="L35" s="202" t="str">
        <f>IF(G35&lt;&gt;0,VLOOKUP(G35,Menu!$L$8:$O$31,4,),"")</f>
        <v/>
      </c>
    </row>
    <row r="36" spans="1:12" ht="18.75" x14ac:dyDescent="0.5">
      <c r="A36" s="46">
        <f>'RECAP SEMAINE'!A36</f>
        <v>0</v>
      </c>
      <c r="B36" s="45"/>
      <c r="C36" s="46">
        <f>'RECAP SEMAINE'!AB36</f>
        <v>0</v>
      </c>
      <c r="D36" s="46">
        <f>'RECAP SEMAINE'!AC36</f>
        <v>0</v>
      </c>
      <c r="E36" s="46">
        <f>'RECAP SEMAINE'!AD36</f>
        <v>0</v>
      </c>
      <c r="F36" s="46">
        <f>'RECAP SEMAINE'!AE36</f>
        <v>0</v>
      </c>
      <c r="G36" s="46">
        <f>'RECAP SEMAINE'!AF36</f>
        <v>0</v>
      </c>
      <c r="H36" s="46" t="str">
        <f>IF(C36&lt;&gt;0,VLOOKUP(C36,Menu!$L$8:$O$30,4,),"")</f>
        <v/>
      </c>
      <c r="I36" s="46" t="str">
        <f>IF(D36&lt;&gt;0,VLOOKUP(D36,Menu!$L$8:$O$30,4,),"")</f>
        <v/>
      </c>
      <c r="J36" s="46" t="str">
        <f>IF(E36&lt;&gt;0,VLOOKUP(E36,Menu!$L$8:$O$30,4,),"")</f>
        <v/>
      </c>
      <c r="K36" s="46" t="str">
        <f>IF(F36&lt;&gt;0,VLOOKUP(F36,Menu!$L$8:$O$30,4,),"")</f>
        <v/>
      </c>
      <c r="L36" s="160" t="str">
        <f>IF(G36&lt;&gt;0,VLOOKUP(G36,Menu!$L$8:$O$31,4,),"")</f>
        <v/>
      </c>
    </row>
    <row r="37" spans="1:12" x14ac:dyDescent="0.2">
      <c r="A37" s="14">
        <f>'RECAP SEMAINE'!A37</f>
        <v>0</v>
      </c>
      <c r="B37" s="16"/>
      <c r="C37" s="14">
        <f>'RECAP SEMAINE'!AB37</f>
        <v>0</v>
      </c>
      <c r="D37" s="14">
        <f>'RECAP SEMAINE'!AC37</f>
        <v>0</v>
      </c>
      <c r="E37" s="14">
        <f>'RECAP SEMAINE'!AD37</f>
        <v>0</v>
      </c>
      <c r="F37" s="14">
        <f>'RECAP SEMAINE'!AE37</f>
        <v>0</v>
      </c>
      <c r="G37" s="14">
        <f>'RECAP SEMAINE'!AF37</f>
        <v>0</v>
      </c>
      <c r="H37" s="14" t="str">
        <f>IF(C37&lt;&gt;0,VLOOKUP(C37,Menu!$L$8:$O$30,4,),"")</f>
        <v/>
      </c>
      <c r="I37" s="14" t="str">
        <f>IF(D37&lt;&gt;0,VLOOKUP(D37,Menu!$L$8:$O$30,4,),"")</f>
        <v/>
      </c>
      <c r="J37" s="14" t="str">
        <f>IF(E37&lt;&gt;0,VLOOKUP(E37,Menu!$L$8:$O$30,4,),"")</f>
        <v/>
      </c>
      <c r="K37" s="14" t="str">
        <f>IF(F37&lt;&gt;0,VLOOKUP(F37,Menu!$L$8:$O$30,4,),"")</f>
        <v/>
      </c>
      <c r="L37" s="18" t="str">
        <f>IF(G37&lt;&gt;0,VLOOKUP(G37,Menu!$L$8:$O$31,4,),"")</f>
        <v/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honeticPr fontId="10" type="noConversion"/>
  <printOptions horizontalCentered="1" verticalCentered="1"/>
  <pageMargins left="0.39370078740157483" right="0.39370078740157483" top="0.7" bottom="0.45" header="0.41" footer="0.51181102362204722"/>
  <pageSetup paperSize="9" scale="89" orientation="landscape" r:id="rId1"/>
  <headerFooter alignWithMargins="0">
    <oddHeader>&amp;REdition du &amp;D à &amp;T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L37"/>
  <sheetViews>
    <sheetView showZeros="0" topLeftCell="A13" zoomScale="70" zoomScaleNormal="70" workbookViewId="0">
      <selection activeCell="A3" sqref="A3:A20"/>
    </sheetView>
  </sheetViews>
  <sheetFormatPr baseColWidth="10" defaultRowHeight="12.75" x14ac:dyDescent="0.2"/>
  <cols>
    <col min="1" max="1" width="20.5703125" customWidth="1"/>
    <col min="2" max="2" width="2.28515625" bestFit="1" customWidth="1"/>
    <col min="3" max="7" width="3" bestFit="1" customWidth="1"/>
    <col min="8" max="12" width="23.85546875" customWidth="1"/>
  </cols>
  <sheetData>
    <row r="1" spans="1:12" ht="22.5" x14ac:dyDescent="0.5">
      <c r="A1" s="410">
        <f>Menu!Q6</f>
        <v>44290</v>
      </c>
      <c r="B1" s="411"/>
      <c r="C1" s="411"/>
      <c r="D1" s="411"/>
      <c r="E1" s="411"/>
      <c r="F1" s="411"/>
      <c r="G1" s="411"/>
      <c r="H1" s="186" t="s">
        <v>7</v>
      </c>
      <c r="I1" s="186" t="s">
        <v>8</v>
      </c>
      <c r="J1" s="186" t="s">
        <v>9</v>
      </c>
      <c r="K1" s="186" t="s">
        <v>11</v>
      </c>
      <c r="L1" s="187" t="s">
        <v>10</v>
      </c>
    </row>
    <row r="2" spans="1:12" ht="18.75" x14ac:dyDescent="0.5">
      <c r="A2" s="188" t="s">
        <v>0</v>
      </c>
      <c r="B2" s="138"/>
      <c r="C2" s="138">
        <v>1</v>
      </c>
      <c r="D2" s="138">
        <v>2</v>
      </c>
      <c r="E2" s="138">
        <v>3</v>
      </c>
      <c r="F2" s="138">
        <v>4</v>
      </c>
      <c r="G2" s="138">
        <v>5</v>
      </c>
      <c r="H2" s="156"/>
      <c r="I2" s="156"/>
      <c r="J2" s="156"/>
      <c r="K2" s="156"/>
      <c r="L2" s="173"/>
    </row>
    <row r="3" spans="1:12" ht="18.75" x14ac:dyDescent="0.5">
      <c r="A3" s="28"/>
      <c r="B3" s="144">
        <f>'RECAP SEMAINE'!B3</f>
        <v>0</v>
      </c>
      <c r="C3" s="29">
        <f>'RECAP SEMAINE'!AG3</f>
        <v>0</v>
      </c>
      <c r="D3" s="29">
        <f>'RECAP SEMAINE'!AH3</f>
        <v>0</v>
      </c>
      <c r="E3" s="29">
        <f>'RECAP SEMAINE'!AI3</f>
        <v>0</v>
      </c>
      <c r="F3" s="29">
        <f>'RECAP SEMAINE'!AJ3</f>
        <v>0</v>
      </c>
      <c r="G3" s="29">
        <f>'RECAP SEMAINE'!AK3</f>
        <v>0</v>
      </c>
      <c r="H3" s="33" t="str">
        <f>IF(C3&lt;&gt;0,VLOOKUP(C3,Menu!$P$8:$Q$30,2,),"")</f>
        <v/>
      </c>
      <c r="I3" s="33" t="str">
        <f>IF(D3&lt;&gt;0,VLOOKUP(D3,Menu!$P$8:$Q$30,2,),"")</f>
        <v/>
      </c>
      <c r="J3" s="33" t="str">
        <f>IF(E3&lt;&gt;0,VLOOKUP(E3,Menu!$P$8:$Q$30,2,),"")</f>
        <v/>
      </c>
      <c r="K3" s="33" t="str">
        <f>IF(F3&lt;&gt;0,VLOOKUP(F3,Menu!$P$8:$Q$30,2,),"")</f>
        <v/>
      </c>
      <c r="L3" s="34" t="str">
        <f>IF(G3&lt;&gt;0,VLOOKUP(G3,Menu!$P$8:$Q$31,2,),"")</f>
        <v/>
      </c>
    </row>
    <row r="4" spans="1:12" ht="18.75" x14ac:dyDescent="0.5">
      <c r="A4" s="28"/>
      <c r="B4" s="144">
        <f>'RECAP SEMAINE'!B4</f>
        <v>0</v>
      </c>
      <c r="C4" s="29">
        <f>'RECAP SEMAINE'!AG4</f>
        <v>0</v>
      </c>
      <c r="D4" s="29">
        <f>'RECAP SEMAINE'!AH4</f>
        <v>0</v>
      </c>
      <c r="E4" s="29">
        <f>'RECAP SEMAINE'!AI4</f>
        <v>0</v>
      </c>
      <c r="F4" s="29">
        <f>'RECAP SEMAINE'!AJ4</f>
        <v>0</v>
      </c>
      <c r="G4" s="29">
        <f>'RECAP SEMAINE'!AK4</f>
        <v>0</v>
      </c>
      <c r="H4" s="33" t="str">
        <f>IF(C4&lt;&gt;0,VLOOKUP(C4,Menu!$P$8:$Q$30,2,),"")</f>
        <v/>
      </c>
      <c r="I4" s="33" t="str">
        <f>IF(D4&lt;&gt;0,VLOOKUP(D4,Menu!$P$8:$Q$30,2,),"")</f>
        <v/>
      </c>
      <c r="J4" s="33" t="str">
        <f>IF(E4&lt;&gt;0,VLOOKUP(E4,Menu!$P$8:$Q$30,2,),"")</f>
        <v/>
      </c>
      <c r="K4" s="33" t="str">
        <f>IF(F4&lt;&gt;0,VLOOKUP(F4,Menu!$P$8:$Q$30,2,),"")</f>
        <v/>
      </c>
      <c r="L4" s="34" t="str">
        <f>IF(G4&lt;&gt;0,VLOOKUP(G4,Menu!$P$8:$Q$31,2,),"")</f>
        <v/>
      </c>
    </row>
    <row r="5" spans="1:12" ht="18.75" x14ac:dyDescent="0.5">
      <c r="A5" s="28"/>
      <c r="B5" s="144">
        <f>'RECAP SEMAINE'!B5</f>
        <v>0</v>
      </c>
      <c r="C5" s="29">
        <f>'RECAP SEMAINE'!AG5</f>
        <v>0</v>
      </c>
      <c r="D5" s="29">
        <f>'RECAP SEMAINE'!AH5</f>
        <v>0</v>
      </c>
      <c r="E5" s="29">
        <f>'RECAP SEMAINE'!AI5</f>
        <v>0</v>
      </c>
      <c r="F5" s="29">
        <f>'RECAP SEMAINE'!AJ5</f>
        <v>0</v>
      </c>
      <c r="G5" s="29">
        <f>'RECAP SEMAINE'!AK5</f>
        <v>0</v>
      </c>
      <c r="H5" s="33" t="str">
        <f>IF(C5&lt;&gt;0,VLOOKUP(C5,Menu!$P$8:$Q$30,2,),"")</f>
        <v/>
      </c>
      <c r="I5" s="33" t="str">
        <f>IF(D5&lt;&gt;0,VLOOKUP(D5,Menu!$P$8:$Q$30,2,),"")</f>
        <v/>
      </c>
      <c r="J5" s="33" t="str">
        <f>IF(E5&lt;&gt;0,VLOOKUP(E5,Menu!$P$8:$Q$30,2,),"")</f>
        <v/>
      </c>
      <c r="K5" s="33" t="str">
        <f>IF(F5&lt;&gt;0,VLOOKUP(F5,Menu!$P$8:$Q$30,2,),"")</f>
        <v/>
      </c>
      <c r="L5" s="34" t="str">
        <f>IF(G5&lt;&gt;0,VLOOKUP(G5,Menu!$P$8:$Q$31,2,),"")</f>
        <v/>
      </c>
    </row>
    <row r="6" spans="1:12" ht="18.75" x14ac:dyDescent="0.5">
      <c r="A6" s="28"/>
      <c r="B6" s="144">
        <f>'RECAP SEMAINE'!B6</f>
        <v>0</v>
      </c>
      <c r="C6" s="29">
        <f>'RECAP SEMAINE'!AG6</f>
        <v>0</v>
      </c>
      <c r="D6" s="29">
        <f>'RECAP SEMAINE'!AH6</f>
        <v>0</v>
      </c>
      <c r="E6" s="29">
        <f>'RECAP SEMAINE'!AI6</f>
        <v>0</v>
      </c>
      <c r="F6" s="29">
        <f>'RECAP SEMAINE'!AJ6</f>
        <v>0</v>
      </c>
      <c r="G6" s="29">
        <f>'RECAP SEMAINE'!AK6</f>
        <v>0</v>
      </c>
      <c r="H6" s="33" t="str">
        <f>IF(C6&lt;&gt;0,VLOOKUP(C6,Menu!$P$8:$Q$30,2,),"")</f>
        <v/>
      </c>
      <c r="I6" s="33" t="str">
        <f>IF(D6&lt;&gt;0,VLOOKUP(D6,Menu!$P$8:$Q$30,2,),"")</f>
        <v/>
      </c>
      <c r="J6" s="33" t="str">
        <f>IF(E6&lt;&gt;0,VLOOKUP(E6,Menu!$P$8:$Q$30,2,),"")</f>
        <v/>
      </c>
      <c r="K6" s="33" t="str">
        <f>IF(F6&lt;&gt;0,VLOOKUP(F6,Menu!$P$8:$Q$30,2,),"")</f>
        <v/>
      </c>
      <c r="L6" s="34" t="str">
        <f>IF(G6&lt;&gt;0,VLOOKUP(G6,Menu!$P$8:$Q$31,2,),"")</f>
        <v/>
      </c>
    </row>
    <row r="7" spans="1:12" ht="18.75" x14ac:dyDescent="0.5">
      <c r="A7" s="28"/>
      <c r="B7" s="144">
        <f>'RECAP SEMAINE'!B7</f>
        <v>0</v>
      </c>
      <c r="C7" s="29">
        <f>'RECAP SEMAINE'!AG7</f>
        <v>0</v>
      </c>
      <c r="D7" s="29">
        <f>'RECAP SEMAINE'!AH7</f>
        <v>0</v>
      </c>
      <c r="E7" s="29">
        <f>'RECAP SEMAINE'!AI7</f>
        <v>0</v>
      </c>
      <c r="F7" s="29">
        <f>'RECAP SEMAINE'!AJ7</f>
        <v>0</v>
      </c>
      <c r="G7" s="29">
        <f>'RECAP SEMAINE'!AK7</f>
        <v>0</v>
      </c>
      <c r="H7" s="33" t="str">
        <f>IF(C7&lt;&gt;0,VLOOKUP(C7,Menu!$P$8:$Q$30,2,),"")</f>
        <v/>
      </c>
      <c r="I7" s="33" t="str">
        <f>IF(D7&lt;&gt;0,VLOOKUP(D7,Menu!$P$8:$Q$30,2,),"")</f>
        <v/>
      </c>
      <c r="J7" s="33" t="str">
        <f>IF(E7&lt;&gt;0,VLOOKUP(E7,Menu!$P$8:$Q$30,2,),"")</f>
        <v/>
      </c>
      <c r="K7" s="33" t="str">
        <f>IF(F7&lt;&gt;0,VLOOKUP(F7,Menu!$P$8:$Q$30,2,),"")</f>
        <v/>
      </c>
      <c r="L7" s="34" t="str">
        <f>IF(G7&lt;&gt;0,VLOOKUP(G7,Menu!$P$8:$Q$31,2,),"")</f>
        <v/>
      </c>
    </row>
    <row r="8" spans="1:12" ht="18.75" x14ac:dyDescent="0.5">
      <c r="A8" s="28"/>
      <c r="B8" s="144">
        <f>'RECAP SEMAINE'!B8</f>
        <v>0</v>
      </c>
      <c r="C8" s="29">
        <f>'RECAP SEMAINE'!AG8</f>
        <v>0</v>
      </c>
      <c r="D8" s="29">
        <f>'RECAP SEMAINE'!AH8</f>
        <v>0</v>
      </c>
      <c r="E8" s="29">
        <f>'RECAP SEMAINE'!AI8</f>
        <v>0</v>
      </c>
      <c r="F8" s="29">
        <f>'RECAP SEMAINE'!AJ8</f>
        <v>0</v>
      </c>
      <c r="G8" s="29">
        <f>'RECAP SEMAINE'!AK8</f>
        <v>0</v>
      </c>
      <c r="H8" s="33" t="str">
        <f>IF(C8&lt;&gt;0,VLOOKUP(C8,Menu!$P$8:$Q$30,2,),"")</f>
        <v/>
      </c>
      <c r="I8" s="33" t="str">
        <f>IF(D8&lt;&gt;0,VLOOKUP(D8,Menu!$P$8:$Q$30,2,),"")</f>
        <v/>
      </c>
      <c r="J8" s="33" t="str">
        <f>IF(E8&lt;&gt;0,VLOOKUP(E8,Menu!$P$8:$Q$30,2,),"")</f>
        <v/>
      </c>
      <c r="K8" s="33" t="str">
        <f>IF(F8&lt;&gt;0,VLOOKUP(F8,Menu!$P$8:$Q$30,2,),"")</f>
        <v/>
      </c>
      <c r="L8" s="34" t="str">
        <f>IF(G8&lt;&gt;0,VLOOKUP(G8,Menu!$P$8:$Q$31,2,),"")</f>
        <v/>
      </c>
    </row>
    <row r="9" spans="1:12" ht="18.75" x14ac:dyDescent="0.5">
      <c r="A9" s="28"/>
      <c r="B9" s="29">
        <f>'RECAP SEMAINE'!B9</f>
        <v>0</v>
      </c>
      <c r="C9" s="29">
        <f>'RECAP SEMAINE'!AG9</f>
        <v>0</v>
      </c>
      <c r="D9" s="29">
        <f>'RECAP SEMAINE'!AH9</f>
        <v>0</v>
      </c>
      <c r="E9" s="29">
        <f>'RECAP SEMAINE'!AI9</f>
        <v>0</v>
      </c>
      <c r="F9" s="29">
        <f>'RECAP SEMAINE'!AJ9</f>
        <v>0</v>
      </c>
      <c r="G9" s="29">
        <f>'RECAP SEMAINE'!AK9</f>
        <v>0</v>
      </c>
      <c r="H9" s="33" t="str">
        <f>IF(C9&lt;&gt;0,VLOOKUP(C9,Menu!$P$8:$Q$30,2,),"")</f>
        <v/>
      </c>
      <c r="I9" s="33" t="str">
        <f>IF(D9&lt;&gt;0,VLOOKUP(D9,Menu!$P$8:$Q$30,2,),"")</f>
        <v/>
      </c>
      <c r="J9" s="33" t="str">
        <f>IF(E9&lt;&gt;0,VLOOKUP(E9,Menu!$P$8:$Q$30,2,),"")</f>
        <v/>
      </c>
      <c r="K9" s="33" t="str">
        <f>IF(F9&lt;&gt;0,VLOOKUP(F9,Menu!$P$8:$Q$30,2,),"")</f>
        <v/>
      </c>
      <c r="L9" s="34" t="str">
        <f>IF(G9&lt;&gt;0,VLOOKUP(G9,Menu!$P$8:$Q$31,2,),"")</f>
        <v/>
      </c>
    </row>
    <row r="10" spans="1:12" ht="18.75" x14ac:dyDescent="0.5">
      <c r="A10" s="28"/>
      <c r="B10" s="194">
        <f>'RECAP SEMAINE'!B10</f>
        <v>0</v>
      </c>
      <c r="C10" s="29">
        <f>'RECAP SEMAINE'!AG10</f>
        <v>0</v>
      </c>
      <c r="D10" s="29">
        <f>'RECAP SEMAINE'!AH10</f>
        <v>0</v>
      </c>
      <c r="E10" s="29">
        <f>'RECAP SEMAINE'!AI10</f>
        <v>0</v>
      </c>
      <c r="F10" s="29">
        <f>'RECAP SEMAINE'!AJ10</f>
        <v>0</v>
      </c>
      <c r="G10" s="29">
        <f>'RECAP SEMAINE'!AK10</f>
        <v>0</v>
      </c>
      <c r="H10" s="33" t="str">
        <f>IF(C10&lt;&gt;0,VLOOKUP(C10,Menu!$P$8:$Q$30,2,),"")</f>
        <v/>
      </c>
      <c r="I10" s="33" t="str">
        <f>IF(D10&lt;&gt;0,VLOOKUP(D10,Menu!$P$8:$Q$30,2,),"")</f>
        <v/>
      </c>
      <c r="J10" s="33" t="str">
        <f>IF(E10&lt;&gt;0,VLOOKUP(E10,Menu!$P$8:$Q$30,2,),"")</f>
        <v/>
      </c>
      <c r="K10" s="33" t="str">
        <f>IF(F10&lt;&gt;0,VLOOKUP(F10,Menu!$P$8:$Q$30,2,),"")</f>
        <v/>
      </c>
      <c r="L10" s="34" t="str">
        <f>IF(G10&lt;&gt;0,VLOOKUP(G10,Menu!$P$8:$Q$31,2,),"")</f>
        <v/>
      </c>
    </row>
    <row r="11" spans="1:12" ht="18.75" x14ac:dyDescent="0.5">
      <c r="A11" s="28"/>
      <c r="B11" s="29">
        <f>'RECAP SEMAINE'!B11</f>
        <v>0</v>
      </c>
      <c r="C11" s="29">
        <f>'RECAP SEMAINE'!AG11</f>
        <v>0</v>
      </c>
      <c r="D11" s="29">
        <f>'RECAP SEMAINE'!AH11</f>
        <v>0</v>
      </c>
      <c r="E11" s="29">
        <f>'RECAP SEMAINE'!AI11</f>
        <v>0</v>
      </c>
      <c r="F11" s="29">
        <f>'RECAP SEMAINE'!AJ11</f>
        <v>0</v>
      </c>
      <c r="G11" s="29">
        <f>'RECAP SEMAINE'!AK11</f>
        <v>0</v>
      </c>
      <c r="H11" s="33" t="str">
        <f>IF(C11&lt;&gt;0,VLOOKUP(C11,Menu!$P$8:$Q$30,2,),"")</f>
        <v/>
      </c>
      <c r="I11" s="33" t="str">
        <f>IF(D11&lt;&gt;0,VLOOKUP(D11,Menu!$P$8:$Q$30,2,),"")</f>
        <v/>
      </c>
      <c r="J11" s="33" t="str">
        <f>IF(E11&lt;&gt;0,VLOOKUP(E11,Menu!$P$8:$Q$30,2,),"")</f>
        <v/>
      </c>
      <c r="K11" s="33" t="str">
        <f>IF(F11&lt;&gt;0,VLOOKUP(F11,Menu!$P$8:$Q$30,2,),"")</f>
        <v/>
      </c>
      <c r="L11" s="34" t="str">
        <f>IF(G11&lt;&gt;0,VLOOKUP(G11,Menu!$P$8:$Q$31,2,),"")</f>
        <v/>
      </c>
    </row>
    <row r="12" spans="1:12" ht="18.75" x14ac:dyDescent="0.5">
      <c r="A12" s="28"/>
      <c r="B12" s="144">
        <f>'RECAP SEMAINE'!B12</f>
        <v>0</v>
      </c>
      <c r="C12" s="29">
        <f>'RECAP SEMAINE'!AG12</f>
        <v>0</v>
      </c>
      <c r="D12" s="29">
        <f>'RECAP SEMAINE'!AH12</f>
        <v>0</v>
      </c>
      <c r="E12" s="29">
        <f>'RECAP SEMAINE'!AI12</f>
        <v>0</v>
      </c>
      <c r="F12" s="29">
        <f>'RECAP SEMAINE'!AJ12</f>
        <v>0</v>
      </c>
      <c r="G12" s="29">
        <f>'RECAP SEMAINE'!AK12</f>
        <v>0</v>
      </c>
      <c r="H12" s="33" t="str">
        <f>IF(C12&lt;&gt;0,VLOOKUP(C12,Menu!$P$8:$Q$30,2,),"")</f>
        <v/>
      </c>
      <c r="I12" s="33" t="str">
        <f>IF(D12&lt;&gt;0,VLOOKUP(D12,Menu!$P$8:$Q$30,2,),"")</f>
        <v/>
      </c>
      <c r="J12" s="33" t="str">
        <f>IF(E12&lt;&gt;0,VLOOKUP(E12,Menu!$P$8:$Q$30,2,),"")</f>
        <v/>
      </c>
      <c r="K12" s="33" t="str">
        <f>IF(F12&lt;&gt;0,VLOOKUP(F12,Menu!$P$8:$Q$30,2,),"")</f>
        <v/>
      </c>
      <c r="L12" s="34" t="str">
        <f>IF(G12&lt;&gt;0,VLOOKUP(G12,Menu!$P$8:$Q$31,2,),"")</f>
        <v/>
      </c>
    </row>
    <row r="13" spans="1:12" ht="18.75" x14ac:dyDescent="0.5">
      <c r="A13" s="28"/>
      <c r="B13" s="144">
        <f>'RECAP SEMAINE'!B13</f>
        <v>0</v>
      </c>
      <c r="C13" s="29">
        <f>'RECAP SEMAINE'!AG13</f>
        <v>0</v>
      </c>
      <c r="D13" s="29">
        <f>'RECAP SEMAINE'!AH13</f>
        <v>0</v>
      </c>
      <c r="E13" s="29">
        <f>'RECAP SEMAINE'!AI13</f>
        <v>0</v>
      </c>
      <c r="F13" s="29">
        <f>'RECAP SEMAINE'!AJ13</f>
        <v>0</v>
      </c>
      <c r="G13" s="29">
        <f>'RECAP SEMAINE'!AK13</f>
        <v>0</v>
      </c>
      <c r="H13" s="33" t="str">
        <f>IF(C13&lt;&gt;0,VLOOKUP(C13,Menu!$P$8:$Q$30,2,),"")</f>
        <v/>
      </c>
      <c r="I13" s="33" t="str">
        <f>IF(D13&lt;&gt;0,VLOOKUP(D13,Menu!$P$8:$Q$30,2,),"")</f>
        <v/>
      </c>
      <c r="J13" s="33" t="str">
        <f>IF(E13&lt;&gt;0,VLOOKUP(E13,Menu!$P$8:$Q$30,2,),"")</f>
        <v/>
      </c>
      <c r="K13" s="33" t="str">
        <f>IF(F13&lt;&gt;0,VLOOKUP(F13,Menu!$P$8:$Q$30,2,),"")</f>
        <v/>
      </c>
      <c r="L13" s="34" t="str">
        <f>IF(G13&lt;&gt;0,VLOOKUP(G13,Menu!$P$8:$Q$31,2,),"")</f>
        <v/>
      </c>
    </row>
    <row r="14" spans="1:12" ht="18.75" x14ac:dyDescent="0.5">
      <c r="A14" s="28"/>
      <c r="B14" s="144">
        <f>'RECAP SEMAINE'!B14</f>
        <v>0</v>
      </c>
      <c r="C14" s="29">
        <f>'RECAP SEMAINE'!AG14</f>
        <v>0</v>
      </c>
      <c r="D14" s="29">
        <f>'RECAP SEMAINE'!AH14</f>
        <v>0</v>
      </c>
      <c r="E14" s="29">
        <f>'RECAP SEMAINE'!AI14</f>
        <v>0</v>
      </c>
      <c r="F14" s="29">
        <f>'RECAP SEMAINE'!AJ14</f>
        <v>0</v>
      </c>
      <c r="G14" s="29">
        <f>'RECAP SEMAINE'!AK14</f>
        <v>0</v>
      </c>
      <c r="H14" s="33" t="str">
        <f>IF(C14&lt;&gt;0,VLOOKUP(C14,Menu!$P$8:$Q$30,2,),"")</f>
        <v/>
      </c>
      <c r="I14" s="33" t="str">
        <f>IF(D14&lt;&gt;0,VLOOKUP(D14,Menu!$P$8:$Q$30,2,),"")</f>
        <v/>
      </c>
      <c r="J14" s="33" t="str">
        <f>IF(E14&lt;&gt;0,VLOOKUP(E14,Menu!$P$8:$Q$30,2,),"")</f>
        <v/>
      </c>
      <c r="K14" s="33" t="str">
        <f>IF(F14&lt;&gt;0,VLOOKUP(F14,Menu!$P$8:$Q$30,2,),"")</f>
        <v/>
      </c>
      <c r="L14" s="34" t="str">
        <f>IF(G14&lt;&gt;0,VLOOKUP(G14,Menu!$P$8:$Q$31,2,),"")</f>
        <v/>
      </c>
    </row>
    <row r="15" spans="1:12" ht="18.75" x14ac:dyDescent="0.5">
      <c r="A15" s="28"/>
      <c r="B15" s="144">
        <f>'RECAP SEMAINE'!B15</f>
        <v>0</v>
      </c>
      <c r="C15" s="29">
        <f>'RECAP SEMAINE'!AG15</f>
        <v>0</v>
      </c>
      <c r="D15" s="29">
        <f>'RECAP SEMAINE'!AH15</f>
        <v>0</v>
      </c>
      <c r="E15" s="29">
        <f>'RECAP SEMAINE'!AI15</f>
        <v>0</v>
      </c>
      <c r="F15" s="29">
        <f>'RECAP SEMAINE'!AJ15</f>
        <v>0</v>
      </c>
      <c r="G15" s="29">
        <f>'RECAP SEMAINE'!AK15</f>
        <v>0</v>
      </c>
      <c r="H15" s="33" t="str">
        <f>IF(C15&lt;&gt;0,VLOOKUP(C15,Menu!$P$8:$Q$30,2,),"")</f>
        <v/>
      </c>
      <c r="I15" s="33" t="str">
        <f>IF(D15&lt;&gt;0,VLOOKUP(D15,Menu!$P$8:$Q$30,2,),"")</f>
        <v/>
      </c>
      <c r="J15" s="33" t="str">
        <f>IF(E15&lt;&gt;0,VLOOKUP(E15,Menu!$P$8:$Q$30,2,),"")</f>
        <v/>
      </c>
      <c r="K15" s="33" t="str">
        <f>IF(F15&lt;&gt;0,VLOOKUP(F15,Menu!$P$8:$Q$30,2,),"")</f>
        <v/>
      </c>
      <c r="L15" s="34" t="str">
        <f>IF(G15&lt;&gt;0,VLOOKUP(G15,Menu!$P$8:$Q$31,2,),"")</f>
        <v/>
      </c>
    </row>
    <row r="16" spans="1:12" ht="18.75" x14ac:dyDescent="0.5">
      <c r="A16" s="28"/>
      <c r="B16" s="144">
        <f>'RECAP SEMAINE'!B16</f>
        <v>0</v>
      </c>
      <c r="C16" s="29">
        <f>'RECAP SEMAINE'!AG16</f>
        <v>0</v>
      </c>
      <c r="D16" s="29">
        <f>'RECAP SEMAINE'!AH16</f>
        <v>0</v>
      </c>
      <c r="E16" s="29">
        <f>'RECAP SEMAINE'!AI16</f>
        <v>0</v>
      </c>
      <c r="F16" s="29">
        <f>'RECAP SEMAINE'!AJ16</f>
        <v>0</v>
      </c>
      <c r="G16" s="29">
        <f>'RECAP SEMAINE'!AK16</f>
        <v>0</v>
      </c>
      <c r="H16" s="33" t="str">
        <f>IF(C16&lt;&gt;0,VLOOKUP(C16,Menu!$P$8:$Q$30,2,),"")</f>
        <v/>
      </c>
      <c r="I16" s="33" t="str">
        <f>IF(D16&lt;&gt;0,VLOOKUP(D16,Menu!$P$8:$Q$30,2,),"")</f>
        <v/>
      </c>
      <c r="J16" s="33" t="str">
        <f>IF(E16&lt;&gt;0,VLOOKUP(E16,Menu!$P$8:$Q$30,2,),"")</f>
        <v/>
      </c>
      <c r="K16" s="33" t="str">
        <f>IF(F16&lt;&gt;0,VLOOKUP(F16,Menu!$P$8:$Q$30,2,),"")</f>
        <v/>
      </c>
      <c r="L16" s="34" t="str">
        <f>IF(G16&lt;&gt;0,VLOOKUP(G16,Menu!$P$8:$Q$31,2,),"")</f>
        <v/>
      </c>
    </row>
    <row r="17" spans="1:12" ht="18.75" x14ac:dyDescent="0.5">
      <c r="A17" s="28"/>
      <c r="B17" s="144">
        <f>'RECAP SEMAINE'!B17</f>
        <v>0</v>
      </c>
      <c r="C17" s="29">
        <f>'RECAP SEMAINE'!AG17</f>
        <v>0</v>
      </c>
      <c r="D17" s="29">
        <f>'RECAP SEMAINE'!AH17</f>
        <v>0</v>
      </c>
      <c r="E17" s="29">
        <f>'RECAP SEMAINE'!AI17</f>
        <v>0</v>
      </c>
      <c r="F17" s="29">
        <f>'RECAP SEMAINE'!AJ17</f>
        <v>0</v>
      </c>
      <c r="G17" s="29">
        <f>'RECAP SEMAINE'!AK17</f>
        <v>0</v>
      </c>
      <c r="H17" s="33" t="str">
        <f>IF(C17&lt;&gt;0,VLOOKUP(C17,Menu!$P$8:$Q$30,2,),"")</f>
        <v/>
      </c>
      <c r="I17" s="33" t="str">
        <f>IF(D17&lt;&gt;0,VLOOKUP(D17,Menu!$P$8:$Q$30,2,),"")</f>
        <v/>
      </c>
      <c r="J17" s="33" t="str">
        <f>IF(E17&lt;&gt;0,VLOOKUP(E17,Menu!$P$8:$Q$30,2,),"")</f>
        <v/>
      </c>
      <c r="K17" s="33" t="str">
        <f>IF(F17&lt;&gt;0,VLOOKUP(F17,Menu!$P$8:$Q$30,2,),"")</f>
        <v/>
      </c>
      <c r="L17" s="34" t="str">
        <f>IF(G17&lt;&gt;0,VLOOKUP(G17,Menu!$P$8:$Q$31,2,),"")</f>
        <v/>
      </c>
    </row>
    <row r="18" spans="1:12" ht="18.75" x14ac:dyDescent="0.5">
      <c r="A18" s="28"/>
      <c r="B18" s="144">
        <f>'RECAP SEMAINE'!B18</f>
        <v>0</v>
      </c>
      <c r="C18" s="29">
        <f>'RECAP SEMAINE'!AG18</f>
        <v>0</v>
      </c>
      <c r="D18" s="29">
        <f>'RECAP SEMAINE'!AH18</f>
        <v>0</v>
      </c>
      <c r="E18" s="29">
        <f>'RECAP SEMAINE'!AI18</f>
        <v>0</v>
      </c>
      <c r="F18" s="29">
        <f>'RECAP SEMAINE'!AJ18</f>
        <v>0</v>
      </c>
      <c r="G18" s="29">
        <f>'RECAP SEMAINE'!AK18</f>
        <v>0</v>
      </c>
      <c r="H18" s="33" t="str">
        <f>IF(C18&lt;&gt;0,VLOOKUP(C18,Menu!$P$8:$Q$30,2,),"")</f>
        <v/>
      </c>
      <c r="I18" s="33" t="str">
        <f>IF(D18&lt;&gt;0,VLOOKUP(D18,Menu!$P$8:$Q$30,2,),"")</f>
        <v/>
      </c>
      <c r="J18" s="33" t="str">
        <f>IF(E18&lt;&gt;0,VLOOKUP(E18,Menu!$P$8:$Q$30,2,),"")</f>
        <v/>
      </c>
      <c r="K18" s="33" t="str">
        <f>IF(F18&lt;&gt;0,VLOOKUP(F18,Menu!$P$8:$Q$30,2,),"")</f>
        <v/>
      </c>
      <c r="L18" s="34" t="str">
        <f>IF(G18&lt;&gt;0,VLOOKUP(G18,Menu!$P$8:$Q$31,2,),"")</f>
        <v/>
      </c>
    </row>
    <row r="19" spans="1:12" ht="18.75" x14ac:dyDescent="0.5">
      <c r="A19" s="28"/>
      <c r="B19" s="144">
        <f>'RECAP SEMAINE'!B19</f>
        <v>0</v>
      </c>
      <c r="C19" s="29">
        <f>'RECAP SEMAINE'!AG19</f>
        <v>0</v>
      </c>
      <c r="D19" s="29">
        <f>'RECAP SEMAINE'!AH19</f>
        <v>0</v>
      </c>
      <c r="E19" s="29">
        <f>'RECAP SEMAINE'!AI19</f>
        <v>0</v>
      </c>
      <c r="F19" s="29">
        <f>'RECAP SEMAINE'!AJ19</f>
        <v>0</v>
      </c>
      <c r="G19" s="29">
        <f>'RECAP SEMAINE'!AK19</f>
        <v>0</v>
      </c>
      <c r="H19" s="33" t="str">
        <f>IF(C19&lt;&gt;0,VLOOKUP(C19,Menu!$P$8:$Q$30,2,),"")</f>
        <v/>
      </c>
      <c r="I19" s="33" t="str">
        <f>IF(D19&lt;&gt;0,VLOOKUP(D19,Menu!$P$8:$Q$30,2,),"")</f>
        <v/>
      </c>
      <c r="J19" s="33" t="str">
        <f>IF(E19&lt;&gt;0,VLOOKUP(E19,Menu!$P$8:$Q$30,2,),"")</f>
        <v/>
      </c>
      <c r="K19" s="33" t="str">
        <f>IF(F19&lt;&gt;0,VLOOKUP(F19,Menu!$P$8:$Q$30,2,),"")</f>
        <v/>
      </c>
      <c r="L19" s="34" t="str">
        <f>IF(G19&lt;&gt;0,VLOOKUP(G19,Menu!$P$8:$Q$31,2,),"")</f>
        <v/>
      </c>
    </row>
    <row r="20" spans="1:12" ht="18.75" x14ac:dyDescent="0.5">
      <c r="A20" s="28"/>
      <c r="B20" s="144">
        <f>'RECAP SEMAINE'!B20</f>
        <v>0</v>
      </c>
      <c r="C20" s="29">
        <f>'RECAP SEMAINE'!AG20</f>
        <v>0</v>
      </c>
      <c r="D20" s="29">
        <f>'RECAP SEMAINE'!AH20</f>
        <v>0</v>
      </c>
      <c r="E20" s="29">
        <f>'RECAP SEMAINE'!AI20</f>
        <v>0</v>
      </c>
      <c r="F20" s="29">
        <f>'RECAP SEMAINE'!AJ20</f>
        <v>0</v>
      </c>
      <c r="G20" s="29">
        <f>'RECAP SEMAINE'!AK20</f>
        <v>0</v>
      </c>
      <c r="H20" s="33" t="str">
        <f>IF(C20&lt;&gt;0,VLOOKUP(C20,Menu!$P$8:$Q$30,2,),"")</f>
        <v/>
      </c>
      <c r="I20" s="33" t="str">
        <f>IF(D20&lt;&gt;0,VLOOKUP(D20,Menu!$P$8:$Q$30,2,),"")</f>
        <v/>
      </c>
      <c r="J20" s="33" t="str">
        <f>IF(E20&lt;&gt;0,VLOOKUP(E20,Menu!$P$8:$Q$30,2,),"")</f>
        <v/>
      </c>
      <c r="K20" s="33" t="str">
        <f>IF(F20&lt;&gt;0,VLOOKUP(F20,Menu!$P$8:$Q$30,2,),"")</f>
        <v/>
      </c>
      <c r="L20" s="34" t="str">
        <f>IF(G20&lt;&gt;0,VLOOKUP(G20,Menu!$P$8:$Q$31,2,),"")</f>
        <v/>
      </c>
    </row>
    <row r="21" spans="1:12" ht="18.75" x14ac:dyDescent="0.5">
      <c r="A21" s="28"/>
      <c r="B21" s="29">
        <f>'RECAP SEMAINE'!B21</f>
        <v>0</v>
      </c>
      <c r="C21" s="29">
        <f>'RECAP SEMAINE'!AG21</f>
        <v>0</v>
      </c>
      <c r="D21" s="29">
        <f>'RECAP SEMAINE'!AH21</f>
        <v>0</v>
      </c>
      <c r="E21" s="29">
        <f>'RECAP SEMAINE'!AI21</f>
        <v>0</v>
      </c>
      <c r="F21" s="29">
        <f>'RECAP SEMAINE'!AJ21</f>
        <v>0</v>
      </c>
      <c r="G21" s="29">
        <f>'RECAP SEMAINE'!AK21</f>
        <v>0</v>
      </c>
      <c r="H21" s="33" t="str">
        <f>IF(C21&lt;&gt;0,VLOOKUP(C21,Menu!$P$8:$Q$30,2,),"")</f>
        <v/>
      </c>
      <c r="I21" s="33" t="str">
        <f>IF(D21&lt;&gt;0,VLOOKUP(D21,Menu!$P$8:$Q$30,2,),"")</f>
        <v/>
      </c>
      <c r="J21" s="33" t="str">
        <f>IF(E21&lt;&gt;0,VLOOKUP(E21,Menu!$P$8:$Q$30,2,),"")</f>
        <v/>
      </c>
      <c r="K21" s="33" t="str">
        <f>IF(F21&lt;&gt;0,VLOOKUP(F21,Menu!$P$8:$Q$30,2,),"")</f>
        <v/>
      </c>
      <c r="L21" s="34" t="str">
        <f>IF(G21&lt;&gt;0,VLOOKUP(G21,Menu!$P$8:$Q$31,2,),"")</f>
        <v/>
      </c>
    </row>
    <row r="22" spans="1:12" ht="18.75" x14ac:dyDescent="0.5">
      <c r="A22" s="7"/>
      <c r="B22" s="144">
        <f>'RECAP SEMAINE'!B22</f>
        <v>0</v>
      </c>
      <c r="C22" s="29">
        <f>'RECAP SEMAINE'!AG22</f>
        <v>0</v>
      </c>
      <c r="D22" s="29">
        <f>'RECAP SEMAINE'!AH22</f>
        <v>0</v>
      </c>
      <c r="E22" s="29">
        <f>'RECAP SEMAINE'!AI22</f>
        <v>0</v>
      </c>
      <c r="F22" s="29">
        <f>'RECAP SEMAINE'!AJ22</f>
        <v>0</v>
      </c>
      <c r="G22" s="29">
        <f>'RECAP SEMAINE'!AK22</f>
        <v>0</v>
      </c>
      <c r="H22" s="33" t="str">
        <f>IF(C22&lt;&gt;0,VLOOKUP(C22,Menu!$P$8:$Q$30,2,),"")</f>
        <v/>
      </c>
      <c r="I22" s="33" t="str">
        <f>IF(D22&lt;&gt;0,VLOOKUP(D22,Menu!$P$8:$Q$30,2,),"")</f>
        <v/>
      </c>
      <c r="J22" s="33" t="str">
        <f>IF(E22&lt;&gt;0,VLOOKUP(E22,Menu!$P$8:$Q$30,2,),"")</f>
        <v/>
      </c>
      <c r="K22" s="33" t="str">
        <f>IF(F22&lt;&gt;0,VLOOKUP(F22,Menu!$P$8:$Q$30,2,),"")</f>
        <v/>
      </c>
      <c r="L22" s="34" t="str">
        <f>IF(G22&lt;&gt;0,VLOOKUP(G22,Menu!$P$8:$Q$31,2,),"")</f>
        <v/>
      </c>
    </row>
    <row r="23" spans="1:12" ht="18.75" x14ac:dyDescent="0.5">
      <c r="A23" s="28"/>
      <c r="B23" s="195">
        <f>'RECAP SEMAINE'!B23</f>
        <v>0</v>
      </c>
      <c r="C23" s="204">
        <f>'RECAP SEMAINE'!AG23</f>
        <v>0</v>
      </c>
      <c r="D23" s="204">
        <f>'RECAP SEMAINE'!AH23</f>
        <v>0</v>
      </c>
      <c r="E23" s="204">
        <f>'RECAP SEMAINE'!AI23</f>
        <v>0</v>
      </c>
      <c r="F23" s="204">
        <f>'RECAP SEMAINE'!AJ23</f>
        <v>0</v>
      </c>
      <c r="G23" s="204">
        <f>'RECAP SEMAINE'!AK23</f>
        <v>0</v>
      </c>
      <c r="H23" s="205" t="str">
        <f>IF(C23&lt;&gt;0,VLOOKUP(C23,Menu!$P$8:$Q$30,2,),"")</f>
        <v/>
      </c>
      <c r="I23" s="205" t="str">
        <f>IF(D23&lt;&gt;0,VLOOKUP(D23,Menu!$P$8:$Q$30,2,),"")</f>
        <v/>
      </c>
      <c r="J23" s="205" t="str">
        <f>IF(E23&lt;&gt;0,VLOOKUP(E23,Menu!$P$8:$Q$30,2,),"")</f>
        <v/>
      </c>
      <c r="K23" s="205" t="str">
        <f>IF(F23&lt;&gt;0,VLOOKUP(F23,Menu!$P$8:$Q$30,2,),"")</f>
        <v/>
      </c>
      <c r="L23" s="206" t="str">
        <f>IF(G23&lt;&gt;0,VLOOKUP(G23,Menu!$P$8:$Q$31,2,),"")</f>
        <v/>
      </c>
    </row>
    <row r="24" spans="1:12" ht="18.75" x14ac:dyDescent="0.5">
      <c r="A24" s="203">
        <f>'RECAP SEMAINE'!A24</f>
        <v>0</v>
      </c>
      <c r="B24" s="144">
        <f>'RECAP SEMAINE'!B24</f>
        <v>0</v>
      </c>
      <c r="C24" s="29">
        <f>'RECAP SEMAINE'!AG24</f>
        <v>0</v>
      </c>
      <c r="D24" s="29">
        <f>'RECAP SEMAINE'!AH24</f>
        <v>0</v>
      </c>
      <c r="E24" s="29">
        <f>'RECAP SEMAINE'!AI24</f>
        <v>0</v>
      </c>
      <c r="F24" s="29">
        <f>'RECAP SEMAINE'!AJ24</f>
        <v>0</v>
      </c>
      <c r="G24" s="29">
        <f>'RECAP SEMAINE'!AK24</f>
        <v>0</v>
      </c>
      <c r="H24" s="33" t="str">
        <f>IF(C24&lt;&gt;0,VLOOKUP(C24,Menu!$P$8:$Q$30,2,),"")</f>
        <v/>
      </c>
      <c r="I24" s="33" t="str">
        <f>IF(D24&lt;&gt;0,VLOOKUP(D24,Menu!$P$8:$Q$30,2,),"")</f>
        <v/>
      </c>
      <c r="J24" s="33" t="str">
        <f>IF(E24&lt;&gt;0,VLOOKUP(E24,Menu!$P$8:$Q$30,2,),"")</f>
        <v/>
      </c>
      <c r="K24" s="33" t="str">
        <f>IF(F24&lt;&gt;0,VLOOKUP(F24,Menu!$P$8:$Q$30,2,),"")</f>
        <v/>
      </c>
      <c r="L24" s="34" t="str">
        <f>IF(G24&lt;&gt;0,VLOOKUP(G24,Menu!$P$8:$Q$31,2,),"")</f>
        <v/>
      </c>
    </row>
    <row r="25" spans="1:12" ht="18.75" x14ac:dyDescent="0.5">
      <c r="A25" s="203">
        <f>'RECAP SEMAINE'!A25</f>
        <v>0</v>
      </c>
      <c r="B25" s="29">
        <f>'RECAP SEMAINE'!B25</f>
        <v>0</v>
      </c>
      <c r="C25" s="29">
        <f>'RECAP SEMAINE'!AG25</f>
        <v>0</v>
      </c>
      <c r="D25" s="29">
        <f>'RECAP SEMAINE'!AH25</f>
        <v>0</v>
      </c>
      <c r="E25" s="29">
        <f>'RECAP SEMAINE'!AI25</f>
        <v>0</v>
      </c>
      <c r="F25" s="29">
        <f>'RECAP SEMAINE'!AJ25</f>
        <v>0</v>
      </c>
      <c r="G25" s="29">
        <f>'RECAP SEMAINE'!AK25</f>
        <v>0</v>
      </c>
      <c r="H25" s="33" t="str">
        <f>IF(C25&lt;&gt;0,VLOOKUP(C25,Menu!$P$8:$Q$30,2,),"")</f>
        <v/>
      </c>
      <c r="I25" s="33" t="str">
        <f>IF(D25&lt;&gt;0,VLOOKUP(D25,Menu!$P$8:$Q$30,2,),"")</f>
        <v/>
      </c>
      <c r="J25" s="33" t="str">
        <f>IF(E25&lt;&gt;0,VLOOKUP(E25,Menu!$P$8:$Q$30,2,),"")</f>
        <v/>
      </c>
      <c r="K25" s="33" t="str">
        <f>IF(F25&lt;&gt;0,VLOOKUP(F25,Menu!$P$8:$Q$30,2,),"")</f>
        <v/>
      </c>
      <c r="L25" s="34" t="str">
        <f>IF(G25&lt;&gt;0,VLOOKUP(G25,Menu!$P$8:$Q$31,2,),"")</f>
        <v/>
      </c>
    </row>
    <row r="26" spans="1:12" ht="18.75" x14ac:dyDescent="0.5">
      <c r="A26" s="203">
        <f>'RECAP SEMAINE'!A26</f>
        <v>0</v>
      </c>
      <c r="B26" s="29"/>
      <c r="C26" s="29">
        <f>'RECAP SEMAINE'!AG26</f>
        <v>0</v>
      </c>
      <c r="D26" s="29">
        <f>'RECAP SEMAINE'!AH26</f>
        <v>0</v>
      </c>
      <c r="E26" s="29">
        <f>'RECAP SEMAINE'!AI26</f>
        <v>0</v>
      </c>
      <c r="F26" s="29">
        <f>'RECAP SEMAINE'!AJ26</f>
        <v>0</v>
      </c>
      <c r="G26" s="29">
        <f>'RECAP SEMAINE'!AK26</f>
        <v>0</v>
      </c>
      <c r="H26" s="33" t="str">
        <f>IF(C26&lt;&gt;0,VLOOKUP(C26,Menu!$P$8:$Q$30,2,),"")</f>
        <v/>
      </c>
      <c r="I26" s="33" t="str">
        <f>IF(D26&lt;&gt;0,VLOOKUP(D26,Menu!$P$8:$Q$30,2,),"")</f>
        <v/>
      </c>
      <c r="J26" s="33" t="str">
        <f>IF(E26&lt;&gt;0,VLOOKUP(E26,Menu!$P$8:$Q$30,2,),"")</f>
        <v/>
      </c>
      <c r="K26" s="33" t="str">
        <f>IF(F26&lt;&gt;0,VLOOKUP(F26,Menu!$P$8:$Q$30,2,),"")</f>
        <v/>
      </c>
      <c r="L26" s="34" t="str">
        <f>IF(G26&lt;&gt;0,VLOOKUP(G26,Menu!$P$8:$Q$31,2,),"")</f>
        <v/>
      </c>
    </row>
    <row r="27" spans="1:12" ht="18.75" x14ac:dyDescent="0.5">
      <c r="A27" s="203">
        <f>'RECAP SEMAINE'!A27</f>
        <v>0</v>
      </c>
      <c r="B27" s="156"/>
      <c r="C27" s="156">
        <f>'RECAP SEMAINE'!AG27</f>
        <v>0</v>
      </c>
      <c r="D27" s="156">
        <f>'RECAP SEMAINE'!AH27</f>
        <v>0</v>
      </c>
      <c r="E27" s="156">
        <f>'RECAP SEMAINE'!AI27</f>
        <v>0</v>
      </c>
      <c r="F27" s="156">
        <f>'RECAP SEMAINE'!AJ27</f>
        <v>0</v>
      </c>
      <c r="G27" s="156">
        <f>'RECAP SEMAINE'!AK27</f>
        <v>0</v>
      </c>
      <c r="H27" s="156" t="str">
        <f>IF(C27&lt;&gt;0,VLOOKUP(C27,Menu!$P$8:$Q$30,2,),"")</f>
        <v/>
      </c>
      <c r="I27" s="156" t="str">
        <f>IF(D27&lt;&gt;0,VLOOKUP(D27,Menu!$P$8:$Q$30,2,),"")</f>
        <v/>
      </c>
      <c r="J27" s="156" t="str">
        <f>IF(E27&lt;&gt;0,VLOOKUP(E27,Menu!$P$8:$Q$30,2,),"")</f>
        <v/>
      </c>
      <c r="K27" s="156" t="str">
        <f>IF(F27&lt;&gt;0,VLOOKUP(F27,Menu!$P$8:$Q$30,2,),"")</f>
        <v/>
      </c>
      <c r="L27" s="34" t="str">
        <f>IF(G27&lt;&gt;0,VLOOKUP(G27,Menu!$P$8:$Q$31,2,),"")</f>
        <v/>
      </c>
    </row>
    <row r="28" spans="1:12" ht="18.75" x14ac:dyDescent="0.5">
      <c r="A28" s="203">
        <f>'RECAP SEMAINE'!A28</f>
        <v>0</v>
      </c>
      <c r="B28" s="156"/>
      <c r="C28" s="156">
        <f>'RECAP SEMAINE'!AG28</f>
        <v>0</v>
      </c>
      <c r="D28" s="156">
        <f>'RECAP SEMAINE'!AH28</f>
        <v>0</v>
      </c>
      <c r="E28" s="156">
        <f>'RECAP SEMAINE'!AI28</f>
        <v>0</v>
      </c>
      <c r="F28" s="156">
        <f>'RECAP SEMAINE'!AJ28</f>
        <v>0</v>
      </c>
      <c r="G28" s="156">
        <f>'RECAP SEMAINE'!AK28</f>
        <v>0</v>
      </c>
      <c r="H28" s="156" t="str">
        <f>IF(C28&lt;&gt;0,VLOOKUP(C28,Menu!$P$8:$Q$30,2,),"")</f>
        <v/>
      </c>
      <c r="I28" s="156" t="str">
        <f>IF(D28&lt;&gt;0,VLOOKUP(D28,Menu!$P$8:$Q$30,2,),"")</f>
        <v/>
      </c>
      <c r="J28" s="156" t="str">
        <f>IF(E28&lt;&gt;0,VLOOKUP(E28,Menu!$P$8:$Q$30,2,),"")</f>
        <v/>
      </c>
      <c r="K28" s="156" t="str">
        <f>IF(F28&lt;&gt;0,VLOOKUP(F28,Menu!$P$8:$Q$30,2,),"")</f>
        <v/>
      </c>
      <c r="L28" s="34" t="str">
        <f>IF(G28&lt;&gt;0,VLOOKUP(G28,Menu!$P$8:$Q$31,2,),"")</f>
        <v/>
      </c>
    </row>
    <row r="29" spans="1:12" ht="18.75" x14ac:dyDescent="0.5">
      <c r="A29" s="203">
        <f>'RECAP SEMAINE'!A29</f>
        <v>0</v>
      </c>
      <c r="B29" s="156"/>
      <c r="C29" s="156">
        <f>'RECAP SEMAINE'!AG29</f>
        <v>0</v>
      </c>
      <c r="D29" s="156">
        <f>'RECAP SEMAINE'!AH29</f>
        <v>0</v>
      </c>
      <c r="E29" s="156">
        <f>'RECAP SEMAINE'!AI29</f>
        <v>0</v>
      </c>
      <c r="F29" s="156">
        <f>'RECAP SEMAINE'!AJ29</f>
        <v>0</v>
      </c>
      <c r="G29" s="156">
        <f>'RECAP SEMAINE'!AK29</f>
        <v>0</v>
      </c>
      <c r="H29" s="156" t="str">
        <f>IF(C29&lt;&gt;0,VLOOKUP(C29,Menu!$P$8:$Q$30,2,),"")</f>
        <v/>
      </c>
      <c r="I29" s="156" t="str">
        <f>IF(D29&lt;&gt;0,VLOOKUP(D29,Menu!$P$8:$Q$30,2,),"")</f>
        <v/>
      </c>
      <c r="J29" s="156" t="str">
        <f>IF(E29&lt;&gt;0,VLOOKUP(E29,Menu!$P$8:$Q$30,2,),"")</f>
        <v/>
      </c>
      <c r="K29" s="156" t="str">
        <f>IF(F29&lt;&gt;0,VLOOKUP(F29,Menu!$P$8:$Q$30,2,),"")</f>
        <v/>
      </c>
      <c r="L29" s="34" t="str">
        <f>IF(G29&lt;&gt;0,VLOOKUP(G29,Menu!$P$8:$Q$31,2,),"")</f>
        <v/>
      </c>
    </row>
    <row r="30" spans="1:12" ht="18.75" x14ac:dyDescent="0.5">
      <c r="A30" s="203">
        <f>'RECAP SEMAINE'!A30</f>
        <v>0</v>
      </c>
      <c r="B30" s="156"/>
      <c r="C30" s="156">
        <f>'RECAP SEMAINE'!AG30</f>
        <v>0</v>
      </c>
      <c r="D30" s="156">
        <f>'RECAP SEMAINE'!AH30</f>
        <v>0</v>
      </c>
      <c r="E30" s="156">
        <f>'RECAP SEMAINE'!AI30</f>
        <v>0</v>
      </c>
      <c r="F30" s="156">
        <f>'RECAP SEMAINE'!AJ30</f>
        <v>0</v>
      </c>
      <c r="G30" s="156">
        <f>'RECAP SEMAINE'!AK30</f>
        <v>0</v>
      </c>
      <c r="H30" s="156" t="str">
        <f>IF(C30&lt;&gt;0,VLOOKUP(C30,Menu!$P$8:$Q$30,2,),"")</f>
        <v/>
      </c>
      <c r="I30" s="156" t="str">
        <f>IF(D30&lt;&gt;0,VLOOKUP(D30,Menu!$P$8:$Q$30,2,),"")</f>
        <v/>
      </c>
      <c r="J30" s="156" t="str">
        <f>IF(E30&lt;&gt;0,VLOOKUP(E30,Menu!$P$8:$Q$30,2,),"")</f>
        <v/>
      </c>
      <c r="K30" s="156" t="str">
        <f>IF(F30&lt;&gt;0,VLOOKUP(F30,Menu!$P$8:$Q$30,2,),"")</f>
        <v/>
      </c>
      <c r="L30" s="34" t="str">
        <f>IF(G30&lt;&gt;0,VLOOKUP(G30,Menu!$P$8:$Q$31,2,),"")</f>
        <v/>
      </c>
    </row>
    <row r="31" spans="1:12" ht="18.75" x14ac:dyDescent="0.5">
      <c r="A31" s="203">
        <f>'RECAP SEMAINE'!A31</f>
        <v>0</v>
      </c>
      <c r="B31" s="156"/>
      <c r="C31" s="156">
        <f>'RECAP SEMAINE'!AG31</f>
        <v>0</v>
      </c>
      <c r="D31" s="156">
        <f>'RECAP SEMAINE'!AH31</f>
        <v>0</v>
      </c>
      <c r="E31" s="156">
        <f>'RECAP SEMAINE'!AI31</f>
        <v>0</v>
      </c>
      <c r="F31" s="156">
        <f>'RECAP SEMAINE'!AJ31</f>
        <v>0</v>
      </c>
      <c r="G31" s="156">
        <f>'RECAP SEMAINE'!AK31</f>
        <v>0</v>
      </c>
      <c r="H31" s="156" t="str">
        <f>IF(C31&lt;&gt;0,VLOOKUP(C31,Menu!$P$8:$Q$30,2,),"")</f>
        <v/>
      </c>
      <c r="I31" s="156" t="str">
        <f>IF(D31&lt;&gt;0,VLOOKUP(D31,Menu!$P$8:$Q$30,2,),"")</f>
        <v/>
      </c>
      <c r="J31" s="156" t="str">
        <f>IF(E31&lt;&gt;0,VLOOKUP(E31,Menu!$P$8:$Q$30,2,),"")</f>
        <v/>
      </c>
      <c r="K31" s="156" t="str">
        <f>IF(F31&lt;&gt;0,VLOOKUP(F31,Menu!$P$8:$Q$30,2,),"")</f>
        <v/>
      </c>
      <c r="L31" s="34" t="str">
        <f>IF(G31&lt;&gt;0,VLOOKUP(G31,Menu!$P$8:$Q$31,2,),"")</f>
        <v/>
      </c>
    </row>
    <row r="32" spans="1:12" ht="18.75" x14ac:dyDescent="0.5">
      <c r="A32" s="203">
        <f>'RECAP SEMAINE'!A32</f>
        <v>0</v>
      </c>
      <c r="B32" s="156"/>
      <c r="C32" s="156">
        <f>'RECAP SEMAINE'!AG32</f>
        <v>0</v>
      </c>
      <c r="D32" s="156">
        <f>'RECAP SEMAINE'!AH32</f>
        <v>0</v>
      </c>
      <c r="E32" s="156">
        <f>'RECAP SEMAINE'!AI32</f>
        <v>0</v>
      </c>
      <c r="F32" s="156">
        <f>'RECAP SEMAINE'!AJ32</f>
        <v>0</v>
      </c>
      <c r="G32" s="156">
        <f>'RECAP SEMAINE'!AK32</f>
        <v>0</v>
      </c>
      <c r="H32" s="156" t="str">
        <f>IF(C32&lt;&gt;0,VLOOKUP(C32,Menu!$P$8:$Q$30,2,),"")</f>
        <v/>
      </c>
      <c r="I32" s="156" t="str">
        <f>IF(D32&lt;&gt;0,VLOOKUP(D32,Menu!$P$8:$Q$30,2,),"")</f>
        <v/>
      </c>
      <c r="J32" s="156" t="str">
        <f>IF(E32&lt;&gt;0,VLOOKUP(E32,Menu!$P$8:$Q$30,2,),"")</f>
        <v/>
      </c>
      <c r="K32" s="156" t="str">
        <f>IF(F32&lt;&gt;0,VLOOKUP(F32,Menu!$P$8:$Q$30,2,),"")</f>
        <v/>
      </c>
      <c r="L32" s="34" t="str">
        <f>IF(G32&lt;&gt;0,VLOOKUP(G32,Menu!$P$8:$Q$31,2,),"")</f>
        <v/>
      </c>
    </row>
    <row r="33" spans="1:12" ht="18.75" x14ac:dyDescent="0.5">
      <c r="A33" s="203">
        <f>'RECAP SEMAINE'!A33</f>
        <v>0</v>
      </c>
      <c r="B33" s="156"/>
      <c r="C33" s="156">
        <f>'RECAP SEMAINE'!AG33</f>
        <v>0</v>
      </c>
      <c r="D33" s="156">
        <f>'RECAP SEMAINE'!AH33</f>
        <v>0</v>
      </c>
      <c r="E33" s="156">
        <f>'RECAP SEMAINE'!AI33</f>
        <v>0</v>
      </c>
      <c r="F33" s="156">
        <f>'RECAP SEMAINE'!AJ33</f>
        <v>0</v>
      </c>
      <c r="G33" s="156">
        <f>'RECAP SEMAINE'!AK33</f>
        <v>0</v>
      </c>
      <c r="H33" s="156" t="str">
        <f>IF(C33&lt;&gt;0,VLOOKUP(C33,Menu!$P$8:$Q$30,2,),"")</f>
        <v/>
      </c>
      <c r="I33" s="156" t="str">
        <f>IF(D33&lt;&gt;0,VLOOKUP(D33,Menu!$P$8:$Q$30,2,),"")</f>
        <v/>
      </c>
      <c r="J33" s="156" t="str">
        <f>IF(E33&lt;&gt;0,VLOOKUP(E33,Menu!$P$8:$Q$30,2,),"")</f>
        <v/>
      </c>
      <c r="K33" s="156" t="str">
        <f>IF(F33&lt;&gt;0,VLOOKUP(F33,Menu!$P$8:$Q$30,2,),"")</f>
        <v/>
      </c>
      <c r="L33" s="34" t="str">
        <f>IF(G33&lt;&gt;0,VLOOKUP(G33,Menu!$P$8:$Q$31,2,),"")</f>
        <v/>
      </c>
    </row>
    <row r="34" spans="1:12" ht="18.75" x14ac:dyDescent="0.5">
      <c r="A34" s="203">
        <f>'RECAP SEMAINE'!A34</f>
        <v>0</v>
      </c>
      <c r="B34" s="156"/>
      <c r="C34" s="156">
        <f>'RECAP SEMAINE'!AG34</f>
        <v>0</v>
      </c>
      <c r="D34" s="156">
        <f>'RECAP SEMAINE'!AH34</f>
        <v>0</v>
      </c>
      <c r="E34" s="156">
        <f>'RECAP SEMAINE'!AI34</f>
        <v>0</v>
      </c>
      <c r="F34" s="156">
        <f>'RECAP SEMAINE'!AJ34</f>
        <v>0</v>
      </c>
      <c r="G34" s="156">
        <f>'RECAP SEMAINE'!AK34</f>
        <v>0</v>
      </c>
      <c r="H34" s="156" t="str">
        <f>IF(C34&lt;&gt;0,VLOOKUP(C34,Menu!$P$8:$Q$30,2,),"")</f>
        <v/>
      </c>
      <c r="I34" s="156" t="str">
        <f>IF(D34&lt;&gt;0,VLOOKUP(D34,Menu!$P$8:$Q$30,2,),"")</f>
        <v/>
      </c>
      <c r="J34" s="156" t="str">
        <f>IF(E34&lt;&gt;0,VLOOKUP(E34,Menu!$P$8:$Q$30,2,),"")</f>
        <v/>
      </c>
      <c r="K34" s="156" t="str">
        <f>IF(F34&lt;&gt;0,VLOOKUP(F34,Menu!$P$8:$Q$30,2,),"")</f>
        <v/>
      </c>
      <c r="L34" s="34" t="str">
        <f>IF(G34&lt;&gt;0,VLOOKUP(G34,Menu!$P$8:$Q$31,2,),"")</f>
        <v/>
      </c>
    </row>
    <row r="35" spans="1:12" ht="19.5" thickBot="1" x14ac:dyDescent="0.55000000000000004">
      <c r="A35" s="203">
        <f>'RECAP SEMAINE'!A35</f>
        <v>0</v>
      </c>
      <c r="B35" s="207"/>
      <c r="C35" s="207">
        <f>'RECAP SEMAINE'!AG35</f>
        <v>0</v>
      </c>
      <c r="D35" s="207">
        <f>'RECAP SEMAINE'!AH35</f>
        <v>0</v>
      </c>
      <c r="E35" s="207">
        <f>'RECAP SEMAINE'!AI35</f>
        <v>0</v>
      </c>
      <c r="F35" s="207">
        <f>'RECAP SEMAINE'!AJ35</f>
        <v>0</v>
      </c>
      <c r="G35" s="207">
        <f>'RECAP SEMAINE'!AK35</f>
        <v>0</v>
      </c>
      <c r="H35" s="207" t="str">
        <f>IF(C35&lt;&gt;0,VLOOKUP(C35,Menu!$P$8:$Q$30,2,),"")</f>
        <v/>
      </c>
      <c r="I35" s="207" t="str">
        <f>IF(D35&lt;&gt;0,VLOOKUP(D35,Menu!$P$8:$Q$30,2,),"")</f>
        <v/>
      </c>
      <c r="J35" s="207" t="str">
        <f>IF(E35&lt;&gt;0,VLOOKUP(E35,Menu!$P$8:$Q$30,2,),"")</f>
        <v/>
      </c>
      <c r="K35" s="207" t="str">
        <f>IF(F35&lt;&gt;0,VLOOKUP(F35,Menu!$P$8:$Q$30,2,),"")</f>
        <v/>
      </c>
      <c r="L35" s="36" t="str">
        <f>IF(G35&lt;&gt;0,VLOOKUP(G35,Menu!$P$8:$Q$31,2,),"")</f>
        <v/>
      </c>
    </row>
    <row r="36" spans="1:12" x14ac:dyDescent="0.2">
      <c r="A36" s="14">
        <f>'RECAP SEMAINE'!A36</f>
        <v>0</v>
      </c>
      <c r="B36" s="14"/>
      <c r="C36" s="14">
        <f>'RECAP SEMAINE'!AG36</f>
        <v>0</v>
      </c>
      <c r="D36" s="14">
        <f>'RECAP SEMAINE'!AH36</f>
        <v>0</v>
      </c>
      <c r="E36" s="14">
        <f>'RECAP SEMAINE'!AI36</f>
        <v>0</v>
      </c>
      <c r="F36" s="14">
        <f>'RECAP SEMAINE'!AJ36</f>
        <v>0</v>
      </c>
      <c r="G36" s="14">
        <f>'RECAP SEMAINE'!AK36</f>
        <v>0</v>
      </c>
      <c r="H36" s="14" t="str">
        <f>IF(C36&lt;&gt;0,VLOOKUP(C36,Menu!$P$8:$Q$30,2,),"")</f>
        <v/>
      </c>
      <c r="I36" s="14" t="str">
        <f>IF(D36&lt;&gt;0,VLOOKUP(D36,Menu!$P$8:$Q$30,2,),"")</f>
        <v/>
      </c>
      <c r="J36" s="14" t="str">
        <f>IF(E36&lt;&gt;0,VLOOKUP(E36,Menu!$P$8:$Q$30,2,),"")</f>
        <v/>
      </c>
      <c r="K36" s="14" t="str">
        <f>IF(F36&lt;&gt;0,VLOOKUP(F36,Menu!$P$8:$Q$30,2,),"")</f>
        <v/>
      </c>
      <c r="L36" s="17" t="str">
        <f>IF(G36&lt;&gt;0,VLOOKUP(G36,Menu!$P$8:$Q$31,2,),"")</f>
        <v/>
      </c>
    </row>
    <row r="37" spans="1:12" x14ac:dyDescent="0.2">
      <c r="A37" s="14">
        <f>'RECAP SEMAINE'!A37</f>
        <v>0</v>
      </c>
      <c r="B37" s="14"/>
      <c r="C37" s="14">
        <f>'RECAP SEMAINE'!AG37</f>
        <v>0</v>
      </c>
      <c r="D37" s="14">
        <f>'RECAP SEMAINE'!AH37</f>
        <v>0</v>
      </c>
      <c r="E37" s="14">
        <f>'RECAP SEMAINE'!AI37</f>
        <v>0</v>
      </c>
      <c r="F37" s="14">
        <f>'RECAP SEMAINE'!AJ37</f>
        <v>0</v>
      </c>
      <c r="G37" s="14">
        <f>'RECAP SEMAINE'!AK37</f>
        <v>0</v>
      </c>
      <c r="H37" s="14" t="str">
        <f>IF(C37&lt;&gt;0,VLOOKUP(C37,Menu!$P$8:$Q$30,2,),"")</f>
        <v/>
      </c>
      <c r="I37" s="14" t="str">
        <f>IF(D37&lt;&gt;0,VLOOKUP(D37,Menu!$P$8:$Q$30,2,),"")</f>
        <v/>
      </c>
      <c r="J37" s="14" t="str">
        <f>IF(E37&lt;&gt;0,VLOOKUP(E37,Menu!$P$8:$Q$30,2,),"")</f>
        <v/>
      </c>
      <c r="K37" s="14" t="str">
        <f>IF(F37&lt;&gt;0,VLOOKUP(F37,Menu!$P$8:$Q$30,2,),"")</f>
        <v/>
      </c>
      <c r="L37" s="17" t="str">
        <f>IF(G37&lt;&gt;0,VLOOKUP(G37,Menu!$P$8:$Q$31,2,),"")</f>
        <v/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honeticPr fontId="10" type="noConversion"/>
  <printOptions horizontalCentered="1" verticalCentered="1"/>
  <pageMargins left="0.39370078740157483" right="0.39370078740157483" top="0.67" bottom="0.27" header="0.46" footer="0.13"/>
  <pageSetup paperSize="9" scale="90" orientation="landscape" r:id="rId1"/>
  <headerFooter alignWithMargins="0">
    <oddHeader xml:space="preserve">&amp;REdition du &amp;D à &amp;T
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>
      <selection activeCell="G17" sqref="G17"/>
    </sheetView>
  </sheetViews>
  <sheetFormatPr baseColWidth="10" defaultRowHeight="12.75" x14ac:dyDescent="0.2"/>
  <cols>
    <col min="1" max="4" width="27.140625" customWidth="1"/>
  </cols>
  <sheetData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_ClipArt_Gallery" shapeId="3073" r:id="rId4">
          <objectPr defaultSize="0" autoPict="0" r:id="rId5">
            <anchor moveWithCells="1">
              <from>
                <xdr:col>0</xdr:col>
                <xdr:colOff>66675</xdr:colOff>
                <xdr:row>0</xdr:row>
                <xdr:rowOff>38100</xdr:rowOff>
              </from>
              <to>
                <xdr:col>0</xdr:col>
                <xdr:colOff>1504950</xdr:colOff>
                <xdr:row>6</xdr:row>
                <xdr:rowOff>142875</xdr:rowOff>
              </to>
            </anchor>
          </objectPr>
        </oleObject>
      </mc:Choice>
      <mc:Fallback>
        <oleObject progId="MS_ClipArt_Gallery" shapeId="3073" r:id="rId4"/>
      </mc:Fallback>
    </mc:AlternateContent>
    <mc:AlternateContent xmlns:mc="http://schemas.openxmlformats.org/markup-compatibility/2006">
      <mc:Choice Requires="x14">
        <oleObject progId="MS_ClipArt_Gallery" shapeId="3074" r:id="rId6">
          <objectPr defaultSize="0" autoPict="0" r:id="rId7">
            <anchor moveWithCells="1">
              <from>
                <xdr:col>2</xdr:col>
                <xdr:colOff>28575</xdr:colOff>
                <xdr:row>0</xdr:row>
                <xdr:rowOff>28575</xdr:rowOff>
              </from>
              <to>
                <xdr:col>2</xdr:col>
                <xdr:colOff>1466850</xdr:colOff>
                <xdr:row>6</xdr:row>
                <xdr:rowOff>133350</xdr:rowOff>
              </to>
            </anchor>
          </objectPr>
        </oleObject>
      </mc:Choice>
      <mc:Fallback>
        <oleObject progId="MS_ClipArt_Gallery" shapeId="3074" r:id="rId6"/>
      </mc:Fallback>
    </mc:AlternateContent>
    <mc:AlternateContent xmlns:mc="http://schemas.openxmlformats.org/markup-compatibility/2006">
      <mc:Choice Requires="x14">
        <oleObject progId="MS_ClipArt_Gallery" shapeId="3075" r:id="rId8">
          <objectPr defaultSize="0" autoPict="0" r:id="rId9">
            <anchor moveWithCells="1">
              <from>
                <xdr:col>3</xdr:col>
                <xdr:colOff>57150</xdr:colOff>
                <xdr:row>0</xdr:row>
                <xdr:rowOff>38100</xdr:rowOff>
              </from>
              <to>
                <xdr:col>3</xdr:col>
                <xdr:colOff>1495425</xdr:colOff>
                <xdr:row>6</xdr:row>
                <xdr:rowOff>142875</xdr:rowOff>
              </to>
            </anchor>
          </objectPr>
        </oleObject>
      </mc:Choice>
      <mc:Fallback>
        <oleObject progId="MS_ClipArt_Gallery" shapeId="3075" r:id="rId8"/>
      </mc:Fallback>
    </mc:AlternateContent>
    <mc:AlternateContent xmlns:mc="http://schemas.openxmlformats.org/markup-compatibility/2006">
      <mc:Choice Requires="x14">
        <oleObject progId="MS_ClipArt_Gallery" shapeId="3076" r:id="rId10">
          <objectPr defaultSize="0" autoPict="0" r:id="rId11">
            <anchor moveWithCells="1">
              <from>
                <xdr:col>0</xdr:col>
                <xdr:colOff>47625</xdr:colOff>
                <xdr:row>8</xdr:row>
                <xdr:rowOff>19050</xdr:rowOff>
              </from>
              <to>
                <xdr:col>0</xdr:col>
                <xdr:colOff>1485900</xdr:colOff>
                <xdr:row>14</xdr:row>
                <xdr:rowOff>123825</xdr:rowOff>
              </to>
            </anchor>
          </objectPr>
        </oleObject>
      </mc:Choice>
      <mc:Fallback>
        <oleObject progId="MS_ClipArt_Gallery" shapeId="3076" r:id="rId10"/>
      </mc:Fallback>
    </mc:AlternateContent>
    <mc:AlternateContent xmlns:mc="http://schemas.openxmlformats.org/markup-compatibility/2006">
      <mc:Choice Requires="x14">
        <oleObject progId="MS_ClipArt_Gallery" shapeId="3077" r:id="rId12">
          <objectPr defaultSize="0" autoPict="0" r:id="rId13">
            <anchor moveWithCells="1">
              <from>
                <xdr:col>1</xdr:col>
                <xdr:colOff>38100</xdr:colOff>
                <xdr:row>8</xdr:row>
                <xdr:rowOff>47625</xdr:rowOff>
              </from>
              <to>
                <xdr:col>1</xdr:col>
                <xdr:colOff>1476375</xdr:colOff>
                <xdr:row>14</xdr:row>
                <xdr:rowOff>152400</xdr:rowOff>
              </to>
            </anchor>
          </objectPr>
        </oleObject>
      </mc:Choice>
      <mc:Fallback>
        <oleObject progId="MS_ClipArt_Gallery" shapeId="3077" r:id="rId12"/>
      </mc:Fallback>
    </mc:AlternateContent>
    <mc:AlternateContent xmlns:mc="http://schemas.openxmlformats.org/markup-compatibility/2006">
      <mc:Choice Requires="x14">
        <oleObject progId="MS_ClipArt_Gallery" shapeId="3078" r:id="rId14">
          <objectPr defaultSize="0" autoPict="0" r:id="rId15">
            <anchor moveWithCells="1">
              <from>
                <xdr:col>2</xdr:col>
                <xdr:colOff>28575</xdr:colOff>
                <xdr:row>8</xdr:row>
                <xdr:rowOff>47625</xdr:rowOff>
              </from>
              <to>
                <xdr:col>2</xdr:col>
                <xdr:colOff>1466850</xdr:colOff>
                <xdr:row>14</xdr:row>
                <xdr:rowOff>152400</xdr:rowOff>
              </to>
            </anchor>
          </objectPr>
        </oleObject>
      </mc:Choice>
      <mc:Fallback>
        <oleObject progId="MS_ClipArt_Gallery" shapeId="3078" r:id="rId14"/>
      </mc:Fallback>
    </mc:AlternateContent>
    <mc:AlternateContent xmlns:mc="http://schemas.openxmlformats.org/markup-compatibility/2006">
      <mc:Choice Requires="x14">
        <oleObject progId="MS_ClipArt_Gallery" shapeId="3079" r:id="rId16">
          <objectPr defaultSize="0" autoPict="0" r:id="rId17">
            <anchor moveWithCells="1">
              <from>
                <xdr:col>3</xdr:col>
                <xdr:colOff>57150</xdr:colOff>
                <xdr:row>8</xdr:row>
                <xdr:rowOff>38100</xdr:rowOff>
              </from>
              <to>
                <xdr:col>3</xdr:col>
                <xdr:colOff>1495425</xdr:colOff>
                <xdr:row>15</xdr:row>
                <xdr:rowOff>0</xdr:rowOff>
              </to>
            </anchor>
          </objectPr>
        </oleObject>
      </mc:Choice>
      <mc:Fallback>
        <oleObject progId="MS_ClipArt_Gallery" shapeId="3079" r:id="rId16"/>
      </mc:Fallback>
    </mc:AlternateContent>
    <mc:AlternateContent xmlns:mc="http://schemas.openxmlformats.org/markup-compatibility/2006">
      <mc:Choice Requires="x14">
        <oleObject progId="MS_ClipArt_Gallery" shapeId="3080" r:id="rId18">
          <objectPr defaultSize="0" autoPict="0" r:id="rId19">
            <anchor moveWithCells="1">
              <from>
                <xdr:col>1</xdr:col>
                <xdr:colOff>47625</xdr:colOff>
                <xdr:row>0</xdr:row>
                <xdr:rowOff>47625</xdr:rowOff>
              </from>
              <to>
                <xdr:col>1</xdr:col>
                <xdr:colOff>1485900</xdr:colOff>
                <xdr:row>6</xdr:row>
                <xdr:rowOff>152400</xdr:rowOff>
              </to>
            </anchor>
          </objectPr>
        </oleObject>
      </mc:Choice>
      <mc:Fallback>
        <oleObject progId="MS_ClipArt_Gallery" shapeId="3080" r:id="rId18"/>
      </mc:Fallback>
    </mc:AlternateContent>
  </oleObjec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7"/>
  <sheetViews>
    <sheetView workbookViewId="0">
      <selection activeCell="D8" sqref="D8"/>
    </sheetView>
  </sheetViews>
  <sheetFormatPr baseColWidth="10" defaultRowHeight="12.75" x14ac:dyDescent="0.2"/>
  <sheetData>
    <row r="1" spans="1:6" x14ac:dyDescent="0.2">
      <c r="A1" s="22" t="s">
        <v>7</v>
      </c>
      <c r="B1" s="22" t="s">
        <v>8</v>
      </c>
      <c r="C1" s="22"/>
      <c r="D1" s="22" t="s">
        <v>127</v>
      </c>
      <c r="E1" s="22" t="s">
        <v>11</v>
      </c>
      <c r="F1" s="22" t="s">
        <v>10</v>
      </c>
    </row>
    <row r="2" spans="1:6" x14ac:dyDescent="0.2">
      <c r="A2" s="20">
        <v>11</v>
      </c>
      <c r="B2" s="20">
        <v>21</v>
      </c>
      <c r="C2" s="20"/>
      <c r="D2" s="20">
        <v>31</v>
      </c>
      <c r="E2" s="20">
        <v>41</v>
      </c>
      <c r="F2" s="20">
        <v>51</v>
      </c>
    </row>
    <row r="3" spans="1:6" x14ac:dyDescent="0.2">
      <c r="A3" s="20">
        <v>12</v>
      </c>
      <c r="B3" s="20">
        <v>22</v>
      </c>
      <c r="C3" s="20"/>
      <c r="D3" s="20">
        <v>32</v>
      </c>
      <c r="E3" s="20">
        <v>42</v>
      </c>
      <c r="F3" s="20">
        <v>52</v>
      </c>
    </row>
    <row r="4" spans="1:6" x14ac:dyDescent="0.2">
      <c r="A4" s="20">
        <v>13</v>
      </c>
      <c r="B4" s="20">
        <v>23</v>
      </c>
      <c r="C4" s="20"/>
      <c r="D4" s="20">
        <v>33</v>
      </c>
      <c r="E4" s="20">
        <v>43</v>
      </c>
      <c r="F4" s="20">
        <v>53</v>
      </c>
    </row>
    <row r="5" spans="1:6" x14ac:dyDescent="0.2">
      <c r="A5" s="20">
        <v>14</v>
      </c>
      <c r="B5" s="20">
        <v>24</v>
      </c>
      <c r="C5" s="20"/>
      <c r="D5" s="20">
        <v>34</v>
      </c>
      <c r="E5" s="20"/>
      <c r="F5" s="20"/>
    </row>
    <row r="6" spans="1:6" x14ac:dyDescent="0.2">
      <c r="A6" s="20">
        <v>15</v>
      </c>
      <c r="B6" s="20">
        <v>25</v>
      </c>
      <c r="C6" s="20"/>
      <c r="D6" s="20">
        <v>35</v>
      </c>
      <c r="E6" s="20"/>
      <c r="F6" s="20"/>
    </row>
    <row r="7" spans="1:6" x14ac:dyDescent="0.2">
      <c r="A7" s="20">
        <v>16</v>
      </c>
      <c r="B7" s="20">
        <v>26</v>
      </c>
      <c r="C7" s="20"/>
      <c r="D7" s="20">
        <v>36</v>
      </c>
      <c r="E7" s="20"/>
      <c r="F7" s="20"/>
    </row>
  </sheetData>
  <dataValidations count="1">
    <dataValidation type="list" allowBlank="1" showInputMessage="1" showErrorMessage="1" sqref="L14" xr:uid="{00000000-0002-0000-0D00-000000000000}">
      <formula1>$B$2:$B$7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9</vt:i4>
      </vt:variant>
    </vt:vector>
  </HeadingPairs>
  <TitlesOfParts>
    <vt:vector size="22" baseType="lpstr">
      <vt:lpstr>Lexique culinaire sagere v1</vt:lpstr>
      <vt:lpstr>Menu</vt:lpstr>
      <vt:lpstr>Commande</vt:lpstr>
      <vt:lpstr>RECAP SEMAINE</vt:lpstr>
      <vt:lpstr>Récap lundi</vt:lpstr>
      <vt:lpstr>Récap mardi</vt:lpstr>
      <vt:lpstr>Récap mercredi</vt:lpstr>
      <vt:lpstr>Récap jeudi</vt:lpstr>
      <vt:lpstr>Récap vendredi</vt:lpstr>
      <vt:lpstr>Récap samedi</vt:lpstr>
      <vt:lpstr>Récap dimanche</vt:lpstr>
      <vt:lpstr>image</vt:lpstr>
      <vt:lpstr>liste</vt:lpstr>
      <vt:lpstr>LETTRES</vt:lpstr>
      <vt:lpstr>p_entree</vt:lpstr>
      <vt:lpstr>Commande!Zone_d_impression</vt:lpstr>
      <vt:lpstr>Menu!Zone_d_impression</vt:lpstr>
      <vt:lpstr>'Récap dimanche'!Zone_d_impression</vt:lpstr>
      <vt:lpstr>'Récap lundi'!Zone_d_impression</vt:lpstr>
      <vt:lpstr>'Récap mardi'!Zone_d_impression</vt:lpstr>
      <vt:lpstr>'Récap samedi'!Zone_d_impression</vt:lpstr>
      <vt:lpstr>'RECAP SEMAINE'!Zone_d_impression</vt:lpstr>
    </vt:vector>
  </TitlesOfParts>
  <Company>ORLYVAL Service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</dc:creator>
  <cp:lastModifiedBy>Antony DE ALMEIDA</cp:lastModifiedBy>
  <cp:lastPrinted>2021-01-22T14:00:49Z</cp:lastPrinted>
  <dcterms:created xsi:type="dcterms:W3CDTF">2005-08-09T08:42:12Z</dcterms:created>
  <dcterms:modified xsi:type="dcterms:W3CDTF">2021-02-07T17:20:59Z</dcterms:modified>
</cp:coreProperties>
</file>