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/>
  <mc:AlternateContent xmlns:mc="http://schemas.openxmlformats.org/markup-compatibility/2006">
    <mc:Choice Requires="x15">
      <x15ac:absPath xmlns:x15ac="http://schemas.microsoft.com/office/spreadsheetml/2010/11/ac" url="C:\Users\anton\Desktop\EXCEL_PRATIQUE\"/>
    </mc:Choice>
  </mc:AlternateContent>
  <xr:revisionPtr revIDLastSave="0" documentId="8_{E853A286-E92C-4D4B-84ED-D94785D35127}" xr6:coauthVersionLast="46" xr6:coauthVersionMax="46" xr10:uidLastSave="{00000000-0000-0000-0000-000000000000}"/>
  <bookViews>
    <workbookView xWindow="-120" yWindow="-120" windowWidth="29040" windowHeight="16440" tabRatio="860" activeTab="3" xr2:uid="{00000000-000D-0000-FFFF-FFFF00000000}"/>
  </bookViews>
  <sheets>
    <sheet name="dette avec nvx emprunts" sheetId="38" r:id="rId1"/>
    <sheet name="dette existante" sheetId="25" r:id="rId2"/>
    <sheet name="liste emprunts" sheetId="15" r:id="rId3"/>
    <sheet name="simul emprunt 1" sheetId="27" r:id="rId4"/>
    <sheet name="emprunt 1" sheetId="31" r:id="rId5"/>
  </sheets>
  <externalReferences>
    <externalReference r:id="rId6"/>
    <externalReference r:id="rId7"/>
  </externalReferences>
  <definedNames>
    <definedName name="_xlnm.Print_Area" localSheetId="0">'dette avec nvx emprunts'!$A$1:$I$124</definedName>
    <definedName name="_xlnm.Print_Area" localSheetId="1">'dette existante'!$A$1:$I$124</definedName>
    <definedName name="_xlnm.Print_Area" localSheetId="2">'liste emprunts'!$B$31:$I$53</definedName>
    <definedName name="_xlnm.Print_Area" localSheetId="3">'simul emprunt 1'!$A$1:$I$119</definedName>
  </definedNames>
  <calcPr calcId="181029"/>
  <customWorkbookViews>
    <customWorkbookView name="références circulaires" guid="{ABAF3E8F-B7B3-4CBC-A977-24B9220BD141}" maximized="1" windowWidth="796" windowHeight="438" tabRatio="904" activeSheetId="6"/>
  </customWorkbookViews>
</workbook>
</file>

<file path=xl/calcChain.xml><?xml version="1.0" encoding="utf-8"?>
<calcChain xmlns="http://schemas.openxmlformats.org/spreadsheetml/2006/main">
  <c r="E25" i="27" l="1"/>
  <c r="D25" i="27"/>
  <c r="E24" i="27"/>
  <c r="D24" i="27"/>
  <c r="E23" i="27"/>
  <c r="D23" i="27"/>
  <c r="E22" i="27"/>
  <c r="D22" i="27"/>
  <c r="E21" i="27"/>
  <c r="D21" i="27"/>
  <c r="E20" i="27"/>
  <c r="D20" i="27"/>
  <c r="E19" i="27"/>
  <c r="D19" i="27"/>
  <c r="E18" i="27"/>
  <c r="D18" i="27"/>
  <c r="E17" i="27"/>
  <c r="D17" i="27"/>
  <c r="E16" i="27"/>
  <c r="D16" i="27"/>
  <c r="E15" i="27"/>
  <c r="D15" i="27"/>
  <c r="E14" i="27"/>
  <c r="D14" i="27"/>
  <c r="E13" i="27"/>
  <c r="D13" i="27"/>
  <c r="E12" i="27"/>
  <c r="D12" i="27"/>
  <c r="E11" i="27"/>
  <c r="D11" i="27"/>
  <c r="E10" i="27"/>
  <c r="D10" i="27"/>
  <c r="E9" i="27"/>
  <c r="E9" i="38" s="1"/>
  <c r="D9" i="27"/>
  <c r="E8" i="27"/>
  <c r="D8" i="27"/>
  <c r="D8" i="38" s="1"/>
  <c r="E7" i="27"/>
  <c r="D7" i="27"/>
  <c r="D6" i="27"/>
  <c r="E6" i="27"/>
  <c r="E11" i="38"/>
  <c r="D11" i="38"/>
  <c r="E10" i="38"/>
  <c r="D10" i="38"/>
  <c r="B2" i="31"/>
  <c r="G2" i="31" s="1"/>
  <c r="E8" i="38"/>
  <c r="J3" i="31"/>
  <c r="H28" i="15"/>
  <c r="F16" i="15"/>
  <c r="F17" i="15"/>
  <c r="F18" i="15"/>
  <c r="F19" i="15"/>
  <c r="F20" i="15"/>
  <c r="F21" i="15"/>
  <c r="F22" i="15"/>
  <c r="F23" i="15"/>
  <c r="H24" i="15"/>
  <c r="E7" i="38"/>
  <c r="D7" i="38"/>
  <c r="D9" i="38"/>
  <c r="B6" i="38"/>
  <c r="M23" i="38"/>
  <c r="S24" i="38" s="1"/>
  <c r="Y22" i="38"/>
  <c r="X22" i="38"/>
  <c r="M22" i="38"/>
  <c r="X21" i="38"/>
  <c r="W21" i="38"/>
  <c r="M21" i="38"/>
  <c r="Y20" i="38"/>
  <c r="X20" i="38"/>
  <c r="M20" i="38"/>
  <c r="S20" i="38" s="1"/>
  <c r="W19" i="38"/>
  <c r="AA19" i="38" s="1"/>
  <c r="M19" i="38"/>
  <c r="W18" i="38"/>
  <c r="M18" i="38"/>
  <c r="S18" i="38" s="1"/>
  <c r="W17" i="38"/>
  <c r="AA17" i="38" s="1"/>
  <c r="M17" i="38"/>
  <c r="W16" i="38"/>
  <c r="M16" i="38"/>
  <c r="Q16" i="38" s="1"/>
  <c r="W15" i="38"/>
  <c r="M15" i="38"/>
  <c r="W14" i="38"/>
  <c r="M14" i="38"/>
  <c r="W13" i="38"/>
  <c r="AC13" i="38" s="1"/>
  <c r="M13" i="38"/>
  <c r="W12" i="38"/>
  <c r="M12" i="38"/>
  <c r="S12" i="38" s="1"/>
  <c r="W11" i="38"/>
  <c r="M11" i="38"/>
  <c r="W10" i="38"/>
  <c r="M10" i="38"/>
  <c r="S10" i="38" s="1"/>
  <c r="W9" i="38"/>
  <c r="M9" i="38"/>
  <c r="W8" i="38"/>
  <c r="AA9" i="38" s="1"/>
  <c r="U8" i="38"/>
  <c r="U9" i="38" s="1"/>
  <c r="U10" i="38" s="1"/>
  <c r="U11" i="38" s="1"/>
  <c r="U12" i="38" s="1"/>
  <c r="U13" i="38" s="1"/>
  <c r="U14" i="38" s="1"/>
  <c r="U15" i="38" s="1"/>
  <c r="U16" i="38" s="1"/>
  <c r="U17" i="38" s="1"/>
  <c r="U18" i="38" s="1"/>
  <c r="U19" i="38" s="1"/>
  <c r="U20" i="38" s="1"/>
  <c r="U21" i="38" s="1"/>
  <c r="U22" i="38" s="1"/>
  <c r="M8" i="38"/>
  <c r="W7" i="38"/>
  <c r="V7" i="38"/>
  <c r="Z7" i="38" s="1"/>
  <c r="U7" i="38"/>
  <c r="M7" i="38"/>
  <c r="L7" i="38"/>
  <c r="L8" i="38" s="1"/>
  <c r="K7" i="38"/>
  <c r="K8" i="38" s="1"/>
  <c r="K9" i="38" s="1"/>
  <c r="K10" i="38" s="1"/>
  <c r="K11" i="38" s="1"/>
  <c r="K12" i="38" s="1"/>
  <c r="K13" i="38" s="1"/>
  <c r="K14" i="38" s="1"/>
  <c r="K15" i="38" s="1"/>
  <c r="K16" i="38" s="1"/>
  <c r="K17" i="38" s="1"/>
  <c r="K18" i="38" s="1"/>
  <c r="K19" i="38" s="1"/>
  <c r="K20" i="38" s="1"/>
  <c r="K21" i="38" s="1"/>
  <c r="K22" i="38" s="1"/>
  <c r="A7" i="38"/>
  <c r="A8" i="38" s="1"/>
  <c r="A9" i="38" s="1"/>
  <c r="A10" i="38" s="1"/>
  <c r="A11" i="38" s="1"/>
  <c r="A12" i="38" s="1"/>
  <c r="A13" i="38" s="1"/>
  <c r="A14" i="38" s="1"/>
  <c r="A15" i="38" s="1"/>
  <c r="A16" i="38" s="1"/>
  <c r="A17" i="38" s="1"/>
  <c r="A18" i="38" s="1"/>
  <c r="A19" i="38" s="1"/>
  <c r="A20" i="38" s="1"/>
  <c r="A21" i="38" s="1"/>
  <c r="A22" i="38" s="1"/>
  <c r="A23" i="38" s="1"/>
  <c r="A24" i="38" s="1"/>
  <c r="A25" i="38" s="1"/>
  <c r="W6" i="38"/>
  <c r="M6" i="38"/>
  <c r="AC5" i="38"/>
  <c r="S5" i="38"/>
  <c r="I5" i="38"/>
  <c r="H1" i="38"/>
  <c r="F15" i="15"/>
  <c r="C4" i="31"/>
  <c r="B3" i="31"/>
  <c r="B6" i="31"/>
  <c r="B1" i="31"/>
  <c r="AC16" i="38" l="1"/>
  <c r="Q22" i="38"/>
  <c r="AC12" i="38"/>
  <c r="S7" i="38"/>
  <c r="AA8" i="38"/>
  <c r="S15" i="38"/>
  <c r="S21" i="38"/>
  <c r="S8" i="38"/>
  <c r="Q8" i="38"/>
  <c r="Q9" i="38"/>
  <c r="AA12" i="38"/>
  <c r="Q13" i="38"/>
  <c r="AA14" i="38"/>
  <c r="W20" i="38"/>
  <c r="Q7" i="38"/>
  <c r="V8" i="38"/>
  <c r="V9" i="38" s="1"/>
  <c r="AC9" i="38"/>
  <c r="AA10" i="38"/>
  <c r="Q12" i="38"/>
  <c r="AA13" i="38"/>
  <c r="AA16" i="38"/>
  <c r="Q17" i="38"/>
  <c r="AA18" i="38"/>
  <c r="Q20" i="38"/>
  <c r="Q21" i="38"/>
  <c r="W22" i="38"/>
  <c r="AC8" i="38"/>
  <c r="S11" i="38"/>
  <c r="Q15" i="38"/>
  <c r="S16" i="38"/>
  <c r="AC17" i="38"/>
  <c r="S19" i="38"/>
  <c r="AB9" i="38"/>
  <c r="Z9" i="38"/>
  <c r="V10" i="38"/>
  <c r="AA20" i="38"/>
  <c r="AC20" i="38"/>
  <c r="R8" i="38"/>
  <c r="P8" i="38"/>
  <c r="L9" i="38"/>
  <c r="AA23" i="38"/>
  <c r="AA22" i="38"/>
  <c r="AC23" i="38"/>
  <c r="AC22" i="38"/>
  <c r="AC21" i="38"/>
  <c r="S14" i="38"/>
  <c r="AC19" i="38"/>
  <c r="AB7" i="38"/>
  <c r="S9" i="38"/>
  <c r="AC10" i="38"/>
  <c r="Q11" i="38"/>
  <c r="S13" i="38"/>
  <c r="AC14" i="38"/>
  <c r="S17" i="38"/>
  <c r="AC18" i="38"/>
  <c r="Q19" i="38"/>
  <c r="S22" i="38"/>
  <c r="Q23" i="38"/>
  <c r="P7" i="38"/>
  <c r="AA7" i="38"/>
  <c r="Q10" i="38"/>
  <c r="AA11" i="38"/>
  <c r="Q14" i="38"/>
  <c r="AA15" i="38"/>
  <c r="Q18" i="38"/>
  <c r="R7" i="38"/>
  <c r="AC7" i="38"/>
  <c r="AB8" i="38"/>
  <c r="AC11" i="38"/>
  <c r="AC15" i="38"/>
  <c r="AA21" i="38"/>
  <c r="S23" i="38"/>
  <c r="Z8" i="38" l="1"/>
  <c r="R9" i="38"/>
  <c r="L10" i="38"/>
  <c r="P9" i="38"/>
  <c r="V11" i="38"/>
  <c r="AB10" i="38"/>
  <c r="Z10" i="38"/>
  <c r="P10" i="38" l="1"/>
  <c r="R10" i="38"/>
  <c r="L11" i="38"/>
  <c r="Z11" i="38"/>
  <c r="V12" i="38"/>
  <c r="AB11" i="38"/>
  <c r="V13" i="38" l="1"/>
  <c r="Z12" i="38"/>
  <c r="AB12" i="38"/>
  <c r="L12" i="38"/>
  <c r="R11" i="38"/>
  <c r="P11" i="38"/>
  <c r="AB13" i="38" l="1"/>
  <c r="Z13" i="38"/>
  <c r="V14" i="38"/>
  <c r="R12" i="38"/>
  <c r="L13" i="38"/>
  <c r="P12" i="38"/>
  <c r="P13" i="38" l="1"/>
  <c r="R13" i="38"/>
  <c r="L14" i="38"/>
  <c r="Z14" i="38"/>
  <c r="AB14" i="38"/>
  <c r="V15" i="38"/>
  <c r="Z15" i="38" l="1"/>
  <c r="AB15" i="38"/>
  <c r="V16" i="38"/>
  <c r="P14" i="38"/>
  <c r="L15" i="38"/>
  <c r="R14" i="38"/>
  <c r="L16" i="38" l="1"/>
  <c r="R15" i="38"/>
  <c r="P15" i="38"/>
  <c r="V17" i="38"/>
  <c r="Z16" i="38"/>
  <c r="AB16" i="38"/>
  <c r="AB17" i="38" l="1"/>
  <c r="Z17" i="38"/>
  <c r="V18" i="38"/>
  <c r="R16" i="38"/>
  <c r="L17" i="38"/>
  <c r="P16" i="38"/>
  <c r="P17" i="38" l="1"/>
  <c r="R17" i="38"/>
  <c r="L18" i="38"/>
  <c r="AB18" i="38"/>
  <c r="V19" i="38"/>
  <c r="Z18" i="38"/>
  <c r="P18" i="38" l="1"/>
  <c r="R18" i="38"/>
  <c r="L19" i="38"/>
  <c r="Z19" i="38"/>
  <c r="AB19" i="38"/>
  <c r="V20" i="38"/>
  <c r="AB20" i="38" l="1"/>
  <c r="V21" i="38"/>
  <c r="Z20" i="38"/>
  <c r="L20" i="38"/>
  <c r="P19" i="38"/>
  <c r="R19" i="38"/>
  <c r="V22" i="38" l="1"/>
  <c r="AB21" i="38"/>
  <c r="Z21" i="38"/>
  <c r="R20" i="38"/>
  <c r="P20" i="38"/>
  <c r="L21" i="38"/>
  <c r="L22" i="38" l="1"/>
  <c r="P21" i="38"/>
  <c r="R21" i="38"/>
  <c r="Z22" i="38"/>
  <c r="AB22" i="38"/>
  <c r="AB23" i="38"/>
  <c r="P22" i="38" l="1"/>
  <c r="R22" i="38"/>
  <c r="L23" i="38"/>
  <c r="P23" i="38" l="1"/>
  <c r="R24" i="38"/>
  <c r="R23" i="38"/>
  <c r="B5" i="31" l="1"/>
  <c r="F3" i="31" s="1"/>
  <c r="M2" i="31"/>
  <c r="G3" i="31" l="1"/>
  <c r="I3" i="31"/>
  <c r="K3" i="31" s="1"/>
  <c r="N3" i="31"/>
  <c r="F4" i="31"/>
  <c r="H3" i="31" l="1"/>
  <c r="G4" i="31"/>
  <c r="H4" i="31" s="1"/>
  <c r="M3" i="31"/>
  <c r="I4" i="31" s="1"/>
  <c r="L3" i="31"/>
  <c r="N4" i="31"/>
  <c r="F5" i="31"/>
  <c r="G5" i="31" s="1"/>
  <c r="J4" i="31"/>
  <c r="M4" i="31" l="1"/>
  <c r="I5" i="31" s="1"/>
  <c r="K4" i="31"/>
  <c r="H5" i="31"/>
  <c r="N5" i="31"/>
  <c r="J5" i="31"/>
  <c r="F6" i="31"/>
  <c r="F7" i="31" s="1"/>
  <c r="G6" i="31" l="1"/>
  <c r="L4" i="31"/>
  <c r="M5" i="31"/>
  <c r="I6" i="31" s="1"/>
  <c r="K6" i="31" s="1"/>
  <c r="N7" i="31"/>
  <c r="J7" i="31"/>
  <c r="J6" i="31"/>
  <c r="N6" i="31"/>
  <c r="F8" i="31"/>
  <c r="K5" i="31"/>
  <c r="G7" i="31" l="1"/>
  <c r="H7" i="31" s="1"/>
  <c r="G8" i="31"/>
  <c r="H8" i="31" s="1"/>
  <c r="L5" i="31"/>
  <c r="M6" i="31"/>
  <c r="I7" i="31" s="1"/>
  <c r="K7" i="31" s="1"/>
  <c r="J8" i="31"/>
  <c r="N8" i="31"/>
  <c r="H6" i="31"/>
  <c r="L6" i="31"/>
  <c r="F9" i="31"/>
  <c r="G9" i="31" l="1"/>
  <c r="C19" i="31"/>
  <c r="L7" i="31"/>
  <c r="M7" i="31"/>
  <c r="I8" i="31" s="1"/>
  <c r="M8" i="31" s="1"/>
  <c r="I9" i="31" s="1"/>
  <c r="J9" i="31"/>
  <c r="N9" i="31"/>
  <c r="F10" i="31"/>
  <c r="H9" i="31" l="1"/>
  <c r="G10" i="31"/>
  <c r="M9" i="31"/>
  <c r="I10" i="31" s="1"/>
  <c r="K8" i="31"/>
  <c r="J10" i="31"/>
  <c r="H10" i="31"/>
  <c r="N10" i="31"/>
  <c r="F11" i="31"/>
  <c r="K9" i="31"/>
  <c r="G11" i="31" l="1"/>
  <c r="H11" i="31" s="1"/>
  <c r="L8" i="31"/>
  <c r="L9" i="31"/>
  <c r="M10" i="31"/>
  <c r="I11" i="31" s="1"/>
  <c r="K10" i="31"/>
  <c r="N11" i="31"/>
  <c r="J11" i="31"/>
  <c r="F12" i="31"/>
  <c r="G12" i="31" l="1"/>
  <c r="H12" i="31" s="1"/>
  <c r="L10" i="31"/>
  <c r="M11" i="31"/>
  <c r="I12" i="31" s="1"/>
  <c r="K12" i="31" s="1"/>
  <c r="N12" i="31"/>
  <c r="J12" i="31"/>
  <c r="F13" i="31"/>
  <c r="K11" i="31"/>
  <c r="L11" i="31" l="1"/>
  <c r="J13" i="31"/>
  <c r="G13" i="31"/>
  <c r="H13" i="31" s="1"/>
  <c r="N13" i="31"/>
  <c r="F14" i="31"/>
  <c r="L12" i="31"/>
  <c r="M12" i="31"/>
  <c r="I13" i="31" s="1"/>
  <c r="K13" i="31" l="1"/>
  <c r="M13" i="31"/>
  <c r="I14" i="31" s="1"/>
  <c r="J14" i="31"/>
  <c r="N14" i="31"/>
  <c r="G14" i="31"/>
  <c r="H14" i="31" s="1"/>
  <c r="F15" i="31"/>
  <c r="L13" i="31" l="1"/>
  <c r="M14" i="31"/>
  <c r="I15" i="31" s="1"/>
  <c r="J15" i="31"/>
  <c r="G15" i="31"/>
  <c r="H15" i="31" s="1"/>
  <c r="N15" i="31"/>
  <c r="F16" i="31"/>
  <c r="K14" i="31"/>
  <c r="L14" i="31" l="1"/>
  <c r="M15" i="31"/>
  <c r="I16" i="31" s="1"/>
  <c r="K15" i="31"/>
  <c r="J16" i="31"/>
  <c r="N16" i="31"/>
  <c r="G16" i="31"/>
  <c r="H16" i="31" s="1"/>
  <c r="F17" i="31"/>
  <c r="L15" i="31" l="1"/>
  <c r="M16" i="31"/>
  <c r="I17" i="31" s="1"/>
  <c r="K17" i="31" s="1"/>
  <c r="G17" i="31"/>
  <c r="H17" i="31" s="1"/>
  <c r="J17" i="31"/>
  <c r="N17" i="31"/>
  <c r="F18" i="31"/>
  <c r="K16" i="31"/>
  <c r="L16" i="31" l="1"/>
  <c r="M17" i="31"/>
  <c r="I18" i="31" s="1"/>
  <c r="K18" i="31" s="1"/>
  <c r="L17" i="31"/>
  <c r="J18" i="31"/>
  <c r="G18" i="31"/>
  <c r="H18" i="31" s="1"/>
  <c r="N18" i="31"/>
  <c r="F19" i="31"/>
  <c r="J19" i="31" l="1"/>
  <c r="G19" i="31"/>
  <c r="H19" i="31" s="1"/>
  <c r="N19" i="31"/>
  <c r="F20" i="31"/>
  <c r="L18" i="31"/>
  <c r="M18" i="31"/>
  <c r="I19" i="31" s="1"/>
  <c r="M19" i="31" l="1"/>
  <c r="I20" i="31" s="1"/>
  <c r="K19" i="31"/>
  <c r="L19" i="31" s="1"/>
  <c r="J20" i="31"/>
  <c r="N20" i="31"/>
  <c r="G20" i="31"/>
  <c r="H20" i="31" s="1"/>
  <c r="F21" i="31"/>
  <c r="M20" i="31" l="1"/>
  <c r="I21" i="31" s="1"/>
  <c r="K20" i="31"/>
  <c r="L20" i="31" s="1"/>
  <c r="G21" i="31"/>
  <c r="H21" i="31" s="1"/>
  <c r="J21" i="31"/>
  <c r="N21" i="31"/>
  <c r="F22" i="31"/>
  <c r="M21" i="31" l="1"/>
  <c r="I22" i="31" s="1"/>
  <c r="K22" i="31" s="1"/>
  <c r="K21" i="31"/>
  <c r="L21" i="31" s="1"/>
  <c r="J22" i="31"/>
  <c r="G22" i="31"/>
  <c r="H22" i="31" s="1"/>
  <c r="N22" i="31"/>
  <c r="F23" i="31"/>
  <c r="M22" i="31" l="1"/>
  <c r="I23" i="31" s="1"/>
  <c r="G23" i="31"/>
  <c r="H23" i="31" s="1"/>
  <c r="J23" i="31"/>
  <c r="N23" i="31"/>
  <c r="F24" i="31"/>
  <c r="L22" i="31"/>
  <c r="M23" i="31" l="1"/>
  <c r="I24" i="31" s="1"/>
  <c r="K23" i="31"/>
  <c r="L23" i="31" s="1"/>
  <c r="J24" i="31"/>
  <c r="N24" i="31"/>
  <c r="G24" i="31"/>
  <c r="H24" i="31" s="1"/>
  <c r="F25" i="31"/>
  <c r="M24" i="31" l="1"/>
  <c r="I25" i="31" s="1"/>
  <c r="K25" i="31" s="1"/>
  <c r="G25" i="31"/>
  <c r="H25" i="31" s="1"/>
  <c r="J25" i="31"/>
  <c r="N25" i="31"/>
  <c r="F26" i="31"/>
  <c r="K24" i="31"/>
  <c r="L24" i="31" s="1"/>
  <c r="L25" i="31" l="1"/>
  <c r="M25" i="31"/>
  <c r="I26" i="31" s="1"/>
  <c r="K26" i="31" s="1"/>
  <c r="J26" i="31"/>
  <c r="G26" i="31"/>
  <c r="H26" i="31" s="1"/>
  <c r="N26" i="31"/>
  <c r="F27" i="31"/>
  <c r="G27" i="31" l="1"/>
  <c r="H27" i="31" s="1"/>
  <c r="J27" i="31"/>
  <c r="N27" i="31"/>
  <c r="F28" i="31"/>
  <c r="L26" i="31"/>
  <c r="M26" i="31"/>
  <c r="I27" i="31" s="1"/>
  <c r="M27" i="31" l="1"/>
  <c r="I28" i="31" s="1"/>
  <c r="K27" i="31"/>
  <c r="L27" i="31" s="1"/>
  <c r="N28" i="31"/>
  <c r="J28" i="31"/>
  <c r="G28" i="31"/>
  <c r="H28" i="31" s="1"/>
  <c r="F29" i="31"/>
  <c r="M28" i="31" l="1"/>
  <c r="I29" i="31" s="1"/>
  <c r="K28" i="31"/>
  <c r="L28" i="31" s="1"/>
  <c r="G29" i="31"/>
  <c r="H29" i="31" s="1"/>
  <c r="J29" i="31"/>
  <c r="N29" i="31"/>
  <c r="F30" i="31"/>
  <c r="K29" i="31" l="1"/>
  <c r="L29" i="31" s="1"/>
  <c r="M29" i="31"/>
  <c r="I30" i="31" s="1"/>
  <c r="J30" i="31"/>
  <c r="G30" i="31"/>
  <c r="H30" i="31" s="1"/>
  <c r="N30" i="31"/>
  <c r="F31" i="31"/>
  <c r="K30" i="31" l="1"/>
  <c r="L30" i="31" s="1"/>
  <c r="M30" i="31"/>
  <c r="I31" i="31" s="1"/>
  <c r="J31" i="31"/>
  <c r="G31" i="31"/>
  <c r="H31" i="31" s="1"/>
  <c r="N31" i="31"/>
  <c r="F32" i="31"/>
  <c r="M31" i="31" l="1"/>
  <c r="I32" i="31" s="1"/>
  <c r="K31" i="31"/>
  <c r="L31" i="31" s="1"/>
  <c r="N32" i="31"/>
  <c r="J32" i="31"/>
  <c r="G32" i="31"/>
  <c r="H32" i="31" s="1"/>
  <c r="F33" i="31"/>
  <c r="M32" i="31" l="1"/>
  <c r="I33" i="31" s="1"/>
  <c r="K32" i="31"/>
  <c r="L32" i="31" s="1"/>
  <c r="G33" i="31"/>
  <c r="H33" i="31" s="1"/>
  <c r="J33" i="31"/>
  <c r="N33" i="31"/>
  <c r="F34" i="31"/>
  <c r="K33" i="31" l="1"/>
  <c r="L33" i="31" s="1"/>
  <c r="M33" i="31"/>
  <c r="I34" i="31" s="1"/>
  <c r="K34" i="31" s="1"/>
  <c r="J34" i="31"/>
  <c r="G34" i="31"/>
  <c r="H34" i="31" s="1"/>
  <c r="N34" i="31"/>
  <c r="F35" i="31"/>
  <c r="L34" i="31" l="1"/>
  <c r="M34" i="31"/>
  <c r="I35" i="31" s="1"/>
  <c r="J35" i="31"/>
  <c r="G35" i="31"/>
  <c r="H35" i="31" s="1"/>
  <c r="N35" i="31"/>
  <c r="F36" i="31"/>
  <c r="M35" i="31" l="1"/>
  <c r="I36" i="31" s="1"/>
  <c r="K36" i="31" s="1"/>
  <c r="K35" i="31"/>
  <c r="L35" i="31" s="1"/>
  <c r="N36" i="31"/>
  <c r="G36" i="31"/>
  <c r="H36" i="31" s="1"/>
  <c r="J36" i="31"/>
  <c r="F37" i="31"/>
  <c r="L36" i="31" l="1"/>
  <c r="M36" i="31"/>
  <c r="I37" i="31" s="1"/>
  <c r="K37" i="31" s="1"/>
  <c r="G37" i="31"/>
  <c r="H37" i="31" s="1"/>
  <c r="N37" i="31"/>
  <c r="J37" i="31"/>
  <c r="F38" i="31"/>
  <c r="L37" i="31" l="1"/>
  <c r="M37" i="31"/>
  <c r="I38" i="31" s="1"/>
  <c r="J38" i="31"/>
  <c r="G38" i="31"/>
  <c r="H38" i="31" s="1"/>
  <c r="N38" i="31"/>
  <c r="F39" i="31"/>
  <c r="K38" i="31" l="1"/>
  <c r="L38" i="31" s="1"/>
  <c r="M38" i="31"/>
  <c r="I39" i="31" s="1"/>
  <c r="K39" i="31" s="1"/>
  <c r="J39" i="31"/>
  <c r="G39" i="31"/>
  <c r="H39" i="31" s="1"/>
  <c r="N39" i="31"/>
  <c r="F40" i="31"/>
  <c r="M39" i="31" l="1"/>
  <c r="I40" i="31" s="1"/>
  <c r="L39" i="31"/>
  <c r="N40" i="31"/>
  <c r="J40" i="31"/>
  <c r="G40" i="31"/>
  <c r="H40" i="31" s="1"/>
  <c r="F41" i="31"/>
  <c r="M40" i="31" l="1"/>
  <c r="I41" i="31" s="1"/>
  <c r="K41" i="31" s="1"/>
  <c r="K40" i="31"/>
  <c r="L40" i="31" s="1"/>
  <c r="G41" i="31"/>
  <c r="H41" i="31" s="1"/>
  <c r="N41" i="31"/>
  <c r="J41" i="31"/>
  <c r="F42" i="31"/>
  <c r="L41" i="31" l="1"/>
  <c r="M41" i="31"/>
  <c r="I42" i="31" s="1"/>
  <c r="J42" i="31"/>
  <c r="G42" i="31"/>
  <c r="H42" i="31" s="1"/>
  <c r="N42" i="31"/>
  <c r="F43" i="31"/>
  <c r="K42" i="31" l="1"/>
  <c r="L42" i="31" s="1"/>
  <c r="M42" i="31"/>
  <c r="I43" i="31" s="1"/>
  <c r="G43" i="31"/>
  <c r="H43" i="31" s="1"/>
  <c r="J43" i="31"/>
  <c r="N43" i="31"/>
  <c r="F44" i="31"/>
  <c r="M43" i="31" l="1"/>
  <c r="I44" i="31" s="1"/>
  <c r="K44" i="31" s="1"/>
  <c r="K43" i="31"/>
  <c r="L43" i="31" s="1"/>
  <c r="J44" i="31"/>
  <c r="N44" i="31"/>
  <c r="G44" i="31"/>
  <c r="H44" i="31" s="1"/>
  <c r="F45" i="31"/>
  <c r="M44" i="31" l="1"/>
  <c r="I45" i="31" s="1"/>
  <c r="K45" i="31" s="1"/>
  <c r="L44" i="31"/>
  <c r="G45" i="31"/>
  <c r="H45" i="31" s="1"/>
  <c r="J45" i="31"/>
  <c r="N45" i="31"/>
  <c r="F46" i="31"/>
  <c r="L45" i="31" l="1"/>
  <c r="M45" i="31"/>
  <c r="I46" i="31" s="1"/>
  <c r="J46" i="31"/>
  <c r="G46" i="31"/>
  <c r="H46" i="31" s="1"/>
  <c r="N46" i="31"/>
  <c r="F47" i="31"/>
  <c r="K46" i="31" l="1"/>
  <c r="L46" i="31" s="1"/>
  <c r="M46" i="31"/>
  <c r="I47" i="31" s="1"/>
  <c r="G47" i="31"/>
  <c r="H47" i="31" s="1"/>
  <c r="J47" i="31"/>
  <c r="N47" i="31"/>
  <c r="F48" i="31"/>
  <c r="M47" i="31" l="1"/>
  <c r="I48" i="31" s="1"/>
  <c r="K48" i="31" s="1"/>
  <c r="K47" i="31"/>
  <c r="L47" i="31" s="1"/>
  <c r="J48" i="31"/>
  <c r="G48" i="31"/>
  <c r="H48" i="31" s="1"/>
  <c r="N48" i="31"/>
  <c r="F49" i="31"/>
  <c r="M48" i="31" l="1"/>
  <c r="I49" i="31" s="1"/>
  <c r="L48" i="31"/>
  <c r="G49" i="31"/>
  <c r="H49" i="31" s="1"/>
  <c r="J49" i="31"/>
  <c r="N49" i="31"/>
  <c r="F50" i="31"/>
  <c r="M49" i="31" l="1"/>
  <c r="I50" i="31" s="1"/>
  <c r="K49" i="31"/>
  <c r="L49" i="31" s="1"/>
  <c r="J50" i="31"/>
  <c r="G50" i="31"/>
  <c r="H50" i="31" s="1"/>
  <c r="N50" i="31"/>
  <c r="F51" i="31"/>
  <c r="K50" i="31" l="1"/>
  <c r="L50" i="31" s="1"/>
  <c r="M50" i="31"/>
  <c r="I51" i="31" s="1"/>
  <c r="K51" i="31" s="1"/>
  <c r="J51" i="31"/>
  <c r="G51" i="31"/>
  <c r="H51" i="31" s="1"/>
  <c r="N51" i="31"/>
  <c r="F52" i="31"/>
  <c r="L51" i="31" l="1"/>
  <c r="M51" i="31"/>
  <c r="I52" i="31" s="1"/>
  <c r="N52" i="31"/>
  <c r="G52" i="31"/>
  <c r="H52" i="31" s="1"/>
  <c r="J52" i="31"/>
  <c r="F53" i="31"/>
  <c r="M52" i="31" l="1"/>
  <c r="I53" i="31" s="1"/>
  <c r="K53" i="31" s="1"/>
  <c r="K52" i="31"/>
  <c r="L52" i="31" s="1"/>
  <c r="G53" i="31"/>
  <c r="H53" i="31" s="1"/>
  <c r="N53" i="31"/>
  <c r="J53" i="31"/>
  <c r="F54" i="31"/>
  <c r="L53" i="31" l="1"/>
  <c r="M53" i="31"/>
  <c r="I54" i="31" s="1"/>
  <c r="J54" i="31"/>
  <c r="G54" i="31"/>
  <c r="H54" i="31" s="1"/>
  <c r="N54" i="31"/>
  <c r="F55" i="31"/>
  <c r="M54" i="31" l="1"/>
  <c r="I55" i="31" s="1"/>
  <c r="K54" i="31"/>
  <c r="L54" i="31" s="1"/>
  <c r="J55" i="31"/>
  <c r="G55" i="31"/>
  <c r="H55" i="31" s="1"/>
  <c r="N55" i="31"/>
  <c r="F56" i="31"/>
  <c r="M55" i="31" l="1"/>
  <c r="I56" i="31" s="1"/>
  <c r="K56" i="31" s="1"/>
  <c r="K55" i="31"/>
  <c r="L55" i="31" s="1"/>
  <c r="N56" i="31"/>
  <c r="J56" i="31"/>
  <c r="G56" i="31"/>
  <c r="H56" i="31" s="1"/>
  <c r="F57" i="31"/>
  <c r="M56" i="31" l="1"/>
  <c r="I57" i="31" s="1"/>
  <c r="L56" i="31"/>
  <c r="G57" i="31"/>
  <c r="H57" i="31" s="1"/>
  <c r="J57" i="31"/>
  <c r="N57" i="31"/>
  <c r="F58" i="31"/>
  <c r="M57" i="31" l="1"/>
  <c r="I58" i="31" s="1"/>
  <c r="K58" i="31" s="1"/>
  <c r="K57" i="31"/>
  <c r="L57" i="31" s="1"/>
  <c r="J58" i="31"/>
  <c r="G58" i="31"/>
  <c r="H58" i="31" s="1"/>
  <c r="N58" i="31"/>
  <c r="F59" i="31"/>
  <c r="L58" i="31" l="1"/>
  <c r="M58" i="31"/>
  <c r="I59" i="31" s="1"/>
  <c r="J59" i="31"/>
  <c r="G59" i="31"/>
  <c r="H59" i="31" s="1"/>
  <c r="N59" i="31"/>
  <c r="F60" i="31"/>
  <c r="M59" i="31" l="1"/>
  <c r="I60" i="31" s="1"/>
  <c r="K59" i="31"/>
  <c r="L59" i="31" s="1"/>
  <c r="N60" i="31"/>
  <c r="J60" i="31"/>
  <c r="G60" i="31"/>
  <c r="H60" i="31" s="1"/>
  <c r="F61" i="31"/>
  <c r="M60" i="31" l="1"/>
  <c r="I61" i="31" s="1"/>
  <c r="K61" i="31" s="1"/>
  <c r="K60" i="31"/>
  <c r="L60" i="31" s="1"/>
  <c r="G61" i="31"/>
  <c r="H61" i="31" s="1"/>
  <c r="N61" i="31"/>
  <c r="J61" i="31"/>
  <c r="F62" i="31"/>
  <c r="L61" i="31" l="1"/>
  <c r="M61" i="31"/>
  <c r="I62" i="31" s="1"/>
  <c r="G62" i="31"/>
  <c r="H62" i="31" s="1"/>
  <c r="J62" i="31"/>
  <c r="N62" i="31"/>
  <c r="F63" i="31"/>
  <c r="K62" i="31" l="1"/>
  <c r="L62" i="31" s="1"/>
  <c r="M62" i="31"/>
  <c r="I63" i="31" s="1"/>
  <c r="J63" i="31"/>
  <c r="G63" i="31"/>
  <c r="H63" i="31" s="1"/>
  <c r="N63" i="31"/>
  <c r="F64" i="31"/>
  <c r="K63" i="31" l="1"/>
  <c r="L63" i="31" s="1"/>
  <c r="M63" i="31"/>
  <c r="I64" i="31" s="1"/>
  <c r="J64" i="31"/>
  <c r="G64" i="31"/>
  <c r="H64" i="31" s="1"/>
  <c r="N64" i="31"/>
  <c r="F65" i="31"/>
  <c r="M64" i="31" l="1"/>
  <c r="I65" i="31" s="1"/>
  <c r="K64" i="31"/>
  <c r="L64" i="31" s="1"/>
  <c r="J65" i="31"/>
  <c r="N65" i="31"/>
  <c r="G65" i="31"/>
  <c r="H65" i="31" s="1"/>
  <c r="F66" i="31"/>
  <c r="K65" i="31" l="1"/>
  <c r="L65" i="31" s="1"/>
  <c r="M65" i="31"/>
  <c r="I66" i="31" s="1"/>
  <c r="G66" i="31"/>
  <c r="H66" i="31" s="1"/>
  <c r="J66" i="31"/>
  <c r="N66" i="31"/>
  <c r="F67" i="31"/>
  <c r="K66" i="31" l="1"/>
  <c r="L66" i="31" s="1"/>
  <c r="M66" i="31"/>
  <c r="I67" i="31" s="1"/>
  <c r="J67" i="31"/>
  <c r="G67" i="31"/>
  <c r="H67" i="31" s="1"/>
  <c r="N67" i="31"/>
  <c r="F68" i="31"/>
  <c r="M67" i="31" l="1"/>
  <c r="K67" i="31"/>
  <c r="L67" i="31" s="1"/>
  <c r="I68" i="31"/>
  <c r="K68" i="31" s="1"/>
  <c r="J68" i="31"/>
  <c r="G68" i="31"/>
  <c r="H68" i="31" s="1"/>
  <c r="N68" i="31"/>
  <c r="F69" i="31"/>
  <c r="L68" i="31" l="1"/>
  <c r="M68" i="31"/>
  <c r="I69" i="31" s="1"/>
  <c r="J69" i="31"/>
  <c r="G69" i="31"/>
  <c r="H69" i="31" s="1"/>
  <c r="N69" i="31"/>
  <c r="F70" i="31"/>
  <c r="M69" i="31" l="1"/>
  <c r="I70" i="31" s="1"/>
  <c r="K69" i="31"/>
  <c r="L69" i="31" s="1"/>
  <c r="G70" i="31"/>
  <c r="H70" i="31" s="1"/>
  <c r="J70" i="31"/>
  <c r="N70" i="31"/>
  <c r="F71" i="31"/>
  <c r="K70" i="31" l="1"/>
  <c r="L70" i="31" s="1"/>
  <c r="M70" i="31"/>
  <c r="I71" i="31" s="1"/>
  <c r="J71" i="31"/>
  <c r="G71" i="31"/>
  <c r="H71" i="31" s="1"/>
  <c r="N71" i="31"/>
  <c r="F72" i="31"/>
  <c r="M71" i="31" l="1"/>
  <c r="K71" i="31"/>
  <c r="L71" i="31" s="1"/>
  <c r="I72" i="31"/>
  <c r="K72" i="31" s="1"/>
  <c r="J72" i="31"/>
  <c r="G72" i="31"/>
  <c r="H72" i="31" s="1"/>
  <c r="N72" i="31"/>
  <c r="F73" i="31"/>
  <c r="L72" i="31" l="1"/>
  <c r="M72" i="31"/>
  <c r="I73" i="31" s="1"/>
  <c r="J73" i="31"/>
  <c r="G73" i="31"/>
  <c r="H73" i="31" s="1"/>
  <c r="N73" i="31"/>
  <c r="F74" i="31"/>
  <c r="M73" i="31" l="1"/>
  <c r="I74" i="31" s="1"/>
  <c r="K73" i="31"/>
  <c r="L73" i="31" s="1"/>
  <c r="G74" i="31"/>
  <c r="H74" i="31" s="1"/>
  <c r="N74" i="31"/>
  <c r="J74" i="31"/>
  <c r="F75" i="31"/>
  <c r="K74" i="31" l="1"/>
  <c r="L74" i="31" s="1"/>
  <c r="M74" i="31"/>
  <c r="I75" i="31" s="1"/>
  <c r="J75" i="31"/>
  <c r="G75" i="31"/>
  <c r="H75" i="31" s="1"/>
  <c r="N75" i="31"/>
  <c r="F76" i="31"/>
  <c r="M75" i="31" l="1"/>
  <c r="I76" i="31" s="1"/>
  <c r="K76" i="31" s="1"/>
  <c r="K75" i="31"/>
  <c r="L75" i="31" s="1"/>
  <c r="J76" i="31"/>
  <c r="G76" i="31"/>
  <c r="H76" i="31" s="1"/>
  <c r="N76" i="31"/>
  <c r="F77" i="31"/>
  <c r="L76" i="31" l="1"/>
  <c r="M76" i="31"/>
  <c r="I77" i="31" s="1"/>
  <c r="G77" i="31"/>
  <c r="H77" i="31" s="1"/>
  <c r="J77" i="31"/>
  <c r="N77" i="31"/>
  <c r="F78" i="31"/>
  <c r="M77" i="31" l="1"/>
  <c r="I78" i="31" s="1"/>
  <c r="K77" i="31"/>
  <c r="L77" i="31" s="1"/>
  <c r="G78" i="31"/>
  <c r="H78" i="31" s="1"/>
  <c r="J78" i="31"/>
  <c r="N78" i="31"/>
  <c r="F79" i="31"/>
  <c r="K78" i="31" l="1"/>
  <c r="L78" i="31" s="1"/>
  <c r="M78" i="31"/>
  <c r="I79" i="31" s="1"/>
  <c r="J79" i="31"/>
  <c r="G79" i="31"/>
  <c r="H79" i="31" s="1"/>
  <c r="N79" i="31"/>
  <c r="F80" i="31"/>
  <c r="M79" i="31" l="1"/>
  <c r="I80" i="31" s="1"/>
  <c r="K79" i="31"/>
  <c r="L79" i="31" s="1"/>
  <c r="J80" i="31"/>
  <c r="G80" i="31"/>
  <c r="H80" i="31" s="1"/>
  <c r="N80" i="31"/>
  <c r="F81" i="31"/>
  <c r="M80" i="31" l="1"/>
  <c r="I81" i="31" s="1"/>
  <c r="K80" i="31"/>
  <c r="L80" i="31" s="1"/>
  <c r="J81" i="31"/>
  <c r="G81" i="31"/>
  <c r="H81" i="31" s="1"/>
  <c r="N81" i="31"/>
  <c r="F82" i="31"/>
  <c r="M81" i="31" l="1"/>
  <c r="I82" i="31" s="1"/>
  <c r="K82" i="31" s="1"/>
  <c r="K81" i="31"/>
  <c r="L81" i="31" s="1"/>
  <c r="G82" i="31"/>
  <c r="H82" i="31" s="1"/>
  <c r="N82" i="31"/>
  <c r="J82" i="31"/>
  <c r="F83" i="31"/>
  <c r="M82" i="31" l="1"/>
  <c r="I83" i="31" s="1"/>
  <c r="K83" i="31" s="1"/>
  <c r="L82" i="31"/>
  <c r="J83" i="31"/>
  <c r="G83" i="31"/>
  <c r="H83" i="31" s="1"/>
  <c r="N83" i="31"/>
  <c r="F84" i="31"/>
  <c r="L83" i="31" l="1"/>
  <c r="M83" i="31"/>
  <c r="I84" i="31" s="1"/>
  <c r="J84" i="31"/>
  <c r="G84" i="31"/>
  <c r="H84" i="31" s="1"/>
  <c r="N84" i="31"/>
  <c r="F85" i="31"/>
  <c r="M84" i="31" l="1"/>
  <c r="I85" i="31" s="1"/>
  <c r="K84" i="31"/>
  <c r="L84" i="31" s="1"/>
  <c r="G85" i="31"/>
  <c r="H85" i="31" s="1"/>
  <c r="J85" i="31"/>
  <c r="N85" i="31"/>
  <c r="F86" i="31"/>
  <c r="M85" i="31" l="1"/>
  <c r="I86" i="31" s="1"/>
  <c r="K85" i="31"/>
  <c r="L85" i="31" s="1"/>
  <c r="G86" i="31"/>
  <c r="H86" i="31" s="1"/>
  <c r="J86" i="31"/>
  <c r="N86" i="31"/>
  <c r="F87" i="31"/>
  <c r="M86" i="31" l="1"/>
  <c r="I87" i="31" s="1"/>
  <c r="K86" i="31"/>
  <c r="L86" i="31" s="1"/>
  <c r="G87" i="31"/>
  <c r="H87" i="31" s="1"/>
  <c r="J87" i="31"/>
  <c r="N87" i="31"/>
  <c r="F88" i="31"/>
  <c r="K87" i="31" l="1"/>
  <c r="L87" i="31" s="1"/>
  <c r="M87" i="31"/>
  <c r="I88" i="31" s="1"/>
  <c r="K88" i="31" s="1"/>
  <c r="G88" i="31"/>
  <c r="H88" i="31" s="1"/>
  <c r="J88" i="31"/>
  <c r="N88" i="31"/>
  <c r="F89" i="31"/>
  <c r="M88" i="31" l="1"/>
  <c r="I89" i="31" s="1"/>
  <c r="K89" i="31" s="1"/>
  <c r="L88" i="31"/>
  <c r="J89" i="31"/>
  <c r="G89" i="31"/>
  <c r="H89" i="31" s="1"/>
  <c r="N89" i="31"/>
  <c r="F90" i="31"/>
  <c r="L89" i="31" l="1"/>
  <c r="M89" i="31"/>
  <c r="I90" i="31" s="1"/>
  <c r="G90" i="31"/>
  <c r="H90" i="31" s="1"/>
  <c r="J90" i="31"/>
  <c r="N90" i="31"/>
  <c r="F91" i="31"/>
  <c r="K90" i="31" l="1"/>
  <c r="L90" i="31" s="1"/>
  <c r="M90" i="31"/>
  <c r="I91" i="31" s="1"/>
  <c r="J91" i="31"/>
  <c r="G91" i="31"/>
  <c r="H91" i="31" s="1"/>
  <c r="N91" i="31"/>
  <c r="F92" i="31"/>
  <c r="M91" i="31" l="1"/>
  <c r="K91" i="31"/>
  <c r="L91" i="31" s="1"/>
  <c r="G92" i="31"/>
  <c r="H92" i="31" s="1"/>
  <c r="J92" i="31"/>
  <c r="I92" i="31"/>
  <c r="K92" i="31" s="1"/>
  <c r="N92" i="31"/>
  <c r="F93" i="31"/>
  <c r="M92" i="31" l="1"/>
  <c r="I93" i="31" s="1"/>
  <c r="L92" i="31"/>
  <c r="J93" i="31"/>
  <c r="G93" i="31"/>
  <c r="H93" i="31" s="1"/>
  <c r="N93" i="31"/>
  <c r="F94" i="31"/>
  <c r="M93" i="31" l="1"/>
  <c r="I94" i="31" s="1"/>
  <c r="K94" i="31" s="1"/>
  <c r="K93" i="31"/>
  <c r="L93" i="31" s="1"/>
  <c r="J94" i="31"/>
  <c r="G94" i="31"/>
  <c r="H94" i="31" s="1"/>
  <c r="N94" i="31"/>
  <c r="F95" i="31"/>
  <c r="L94" i="31" l="1"/>
  <c r="M94" i="31"/>
  <c r="I95" i="31" s="1"/>
  <c r="J95" i="31"/>
  <c r="G95" i="31"/>
  <c r="H95" i="31" s="1"/>
  <c r="N95" i="31"/>
  <c r="F96" i="31"/>
  <c r="K95" i="31" l="1"/>
  <c r="L95" i="31" s="1"/>
  <c r="M95" i="31"/>
  <c r="I96" i="31" s="1"/>
  <c r="G96" i="31"/>
  <c r="H96" i="31" s="1"/>
  <c r="N96" i="31"/>
  <c r="J96" i="31"/>
  <c r="F97" i="31"/>
  <c r="K96" i="31" l="1"/>
  <c r="L96" i="31" s="1"/>
  <c r="M96" i="31"/>
  <c r="I97" i="31" s="1"/>
  <c r="J97" i="31"/>
  <c r="G97" i="31"/>
  <c r="H97" i="31" s="1"/>
  <c r="N97" i="31"/>
  <c r="F98" i="31"/>
  <c r="K97" i="31" l="1"/>
  <c r="L97" i="31" s="1"/>
  <c r="M97" i="31"/>
  <c r="I98" i="31" s="1"/>
  <c r="J98" i="31"/>
  <c r="G98" i="31"/>
  <c r="H98" i="31" s="1"/>
  <c r="N98" i="31"/>
  <c r="F99" i="31"/>
  <c r="M98" i="31" l="1"/>
  <c r="K98" i="31"/>
  <c r="L98" i="31" s="1"/>
  <c r="G99" i="31"/>
  <c r="H99" i="31" s="1"/>
  <c r="J99" i="31"/>
  <c r="I99" i="31"/>
  <c r="N99" i="31"/>
  <c r="F100" i="31"/>
  <c r="M99" i="31" l="1"/>
  <c r="I100" i="31" s="1"/>
  <c r="K100" i="31" s="1"/>
  <c r="K99" i="31"/>
  <c r="L99" i="31" s="1"/>
  <c r="G100" i="31"/>
  <c r="H100" i="31" s="1"/>
  <c r="J100" i="31"/>
  <c r="N100" i="31"/>
  <c r="F101" i="31"/>
  <c r="M100" i="31" l="1"/>
  <c r="I101" i="31" s="1"/>
  <c r="L100" i="31"/>
  <c r="J101" i="31"/>
  <c r="G101" i="31"/>
  <c r="H101" i="31" s="1"/>
  <c r="N101" i="31"/>
  <c r="F102" i="31"/>
  <c r="M101" i="31" l="1"/>
  <c r="I102" i="31" s="1"/>
  <c r="K101" i="31"/>
  <c r="L101" i="31" s="1"/>
  <c r="G102" i="31"/>
  <c r="H102" i="31" s="1"/>
  <c r="N102" i="31"/>
  <c r="J102" i="31"/>
  <c r="F103" i="31"/>
  <c r="M102" i="31" l="1"/>
  <c r="I103" i="31" s="1"/>
  <c r="K102" i="31"/>
  <c r="L102" i="31" s="1"/>
  <c r="G103" i="31"/>
  <c r="H103" i="31" s="1"/>
  <c r="J103" i="31"/>
  <c r="N103" i="31"/>
  <c r="F104" i="31"/>
  <c r="M103" i="31" l="1"/>
  <c r="I104" i="31" s="1"/>
  <c r="K103" i="31"/>
  <c r="L103" i="31" s="1"/>
  <c r="G104" i="31"/>
  <c r="H104" i="31" s="1"/>
  <c r="J104" i="31"/>
  <c r="N104" i="31"/>
  <c r="F105" i="31"/>
  <c r="M104" i="31" l="1"/>
  <c r="K104" i="31"/>
  <c r="L104" i="31" s="1"/>
  <c r="J105" i="31"/>
  <c r="G105" i="31"/>
  <c r="H105" i="31" s="1"/>
  <c r="I105" i="31"/>
  <c r="N105" i="31"/>
  <c r="F106" i="31"/>
  <c r="M105" i="31" l="1"/>
  <c r="I106" i="31" s="1"/>
  <c r="K105" i="31"/>
  <c r="L105" i="31" s="1"/>
  <c r="G106" i="31"/>
  <c r="H106" i="31" s="1"/>
  <c r="J106" i="31"/>
  <c r="N106" i="31"/>
  <c r="F107" i="31"/>
  <c r="M106" i="31" l="1"/>
  <c r="I107" i="31" s="1"/>
  <c r="K107" i="31" s="1"/>
  <c r="K106" i="31"/>
  <c r="L106" i="31" s="1"/>
  <c r="J107" i="31"/>
  <c r="G107" i="31"/>
  <c r="H107" i="31" s="1"/>
  <c r="N107" i="31"/>
  <c r="F108" i="31"/>
  <c r="M107" i="31" l="1"/>
  <c r="L107" i="31"/>
  <c r="G108" i="31"/>
  <c r="H108" i="31" s="1"/>
  <c r="J108" i="31"/>
  <c r="I108" i="31"/>
  <c r="N108" i="31"/>
  <c r="F109" i="31"/>
  <c r="M108" i="31" l="1"/>
  <c r="I109" i="31" s="1"/>
  <c r="K109" i="31" s="1"/>
  <c r="K108" i="31"/>
  <c r="L108" i="31" s="1"/>
  <c r="J109" i="31"/>
  <c r="G109" i="31"/>
  <c r="H109" i="31" s="1"/>
  <c r="N109" i="31"/>
  <c r="F110" i="31"/>
  <c r="M109" i="31" l="1"/>
  <c r="I110" i="31" s="1"/>
  <c r="L109" i="31"/>
  <c r="J110" i="31"/>
  <c r="G110" i="31"/>
  <c r="H110" i="31" s="1"/>
  <c r="N110" i="31"/>
  <c r="F111" i="31"/>
  <c r="M110" i="31" l="1"/>
  <c r="I111" i="31" s="1"/>
  <c r="K110" i="31"/>
  <c r="L110" i="31" s="1"/>
  <c r="J111" i="31"/>
  <c r="G111" i="31"/>
  <c r="H111" i="31" s="1"/>
  <c r="N111" i="31"/>
  <c r="F112" i="31"/>
  <c r="M111" i="31" l="1"/>
  <c r="I112" i="31" s="1"/>
  <c r="K111" i="31"/>
  <c r="L111" i="31" s="1"/>
  <c r="G112" i="31"/>
  <c r="H112" i="31" s="1"/>
  <c r="J112" i="31"/>
  <c r="N112" i="31"/>
  <c r="F113" i="31"/>
  <c r="K112" i="31" l="1"/>
  <c r="L112" i="31" s="1"/>
  <c r="M112" i="31"/>
  <c r="I113" i="31" s="1"/>
  <c r="J113" i="31"/>
  <c r="G113" i="31"/>
  <c r="H113" i="31" s="1"/>
  <c r="N113" i="31"/>
  <c r="F114" i="31"/>
  <c r="M113" i="31" l="1"/>
  <c r="I114" i="31" s="1"/>
  <c r="K113" i="31"/>
  <c r="L113" i="31" s="1"/>
  <c r="J114" i="31"/>
  <c r="G114" i="31"/>
  <c r="H114" i="31" s="1"/>
  <c r="N114" i="31"/>
  <c r="F115" i="31"/>
  <c r="M114" i="31" l="1"/>
  <c r="I115" i="31" s="1"/>
  <c r="K115" i="31" s="1"/>
  <c r="K114" i="31"/>
  <c r="L114" i="31" s="1"/>
  <c r="G115" i="31"/>
  <c r="H115" i="31" s="1"/>
  <c r="N115" i="31"/>
  <c r="J115" i="31"/>
  <c r="F116" i="31"/>
  <c r="L115" i="31" l="1"/>
  <c r="M115" i="31"/>
  <c r="I116" i="31" s="1"/>
  <c r="G116" i="31"/>
  <c r="H116" i="31" s="1"/>
  <c r="J116" i="31"/>
  <c r="N116" i="31"/>
  <c r="F117" i="31"/>
  <c r="K116" i="31" l="1"/>
  <c r="L116" i="31" s="1"/>
  <c r="M116" i="31"/>
  <c r="I117" i="31" s="1"/>
  <c r="K117" i="31" s="1"/>
  <c r="J117" i="31"/>
  <c r="G117" i="31"/>
  <c r="H117" i="31" s="1"/>
  <c r="N117" i="31"/>
  <c r="F118" i="31"/>
  <c r="M117" i="31" l="1"/>
  <c r="I118" i="31" s="1"/>
  <c r="L117" i="31"/>
  <c r="G118" i="31"/>
  <c r="H118" i="31" s="1"/>
  <c r="J118" i="31"/>
  <c r="N118" i="31"/>
  <c r="F119" i="31"/>
  <c r="M118" i="31" l="1"/>
  <c r="I119" i="31" s="1"/>
  <c r="K118" i="31"/>
  <c r="L118" i="31" s="1"/>
  <c r="G119" i="31"/>
  <c r="H119" i="31" s="1"/>
  <c r="J119" i="31"/>
  <c r="N119" i="31"/>
  <c r="F120" i="31"/>
  <c r="M119" i="31" l="1"/>
  <c r="I120" i="31" s="1"/>
  <c r="K119" i="31"/>
  <c r="L119" i="31" s="1"/>
  <c r="G120" i="31"/>
  <c r="H120" i="31" s="1"/>
  <c r="J120" i="31"/>
  <c r="N120" i="31"/>
  <c r="F121" i="31"/>
  <c r="K120" i="31" l="1"/>
  <c r="L120" i="31" s="1"/>
  <c r="M120" i="31"/>
  <c r="I121" i="31" s="1"/>
  <c r="J121" i="31"/>
  <c r="G121" i="31"/>
  <c r="H121" i="31" s="1"/>
  <c r="N121" i="31"/>
  <c r="F122" i="31"/>
  <c r="K121" i="31" l="1"/>
  <c r="L121" i="31" s="1"/>
  <c r="M121" i="31"/>
  <c r="I122" i="31" s="1"/>
  <c r="G122" i="31"/>
  <c r="H122" i="31" s="1"/>
  <c r="J122" i="31"/>
  <c r="N122" i="31"/>
  <c r="F123" i="31"/>
  <c r="M122" i="31" l="1"/>
  <c r="I123" i="31" s="1"/>
  <c r="K122" i="31"/>
  <c r="L122" i="31" s="1"/>
  <c r="J123" i="31"/>
  <c r="G123" i="31"/>
  <c r="H123" i="31" s="1"/>
  <c r="N123" i="31"/>
  <c r="F124" i="31"/>
  <c r="M123" i="31" l="1"/>
  <c r="I124" i="31" s="1"/>
  <c r="K124" i="31" s="1"/>
  <c r="K123" i="31"/>
  <c r="L123" i="31"/>
  <c r="G124" i="31"/>
  <c r="H124" i="31" s="1"/>
  <c r="J124" i="31"/>
  <c r="N124" i="31"/>
  <c r="F125" i="31"/>
  <c r="L124" i="31" l="1"/>
  <c r="M124" i="31"/>
  <c r="I125" i="31" s="1"/>
  <c r="M125" i="31" s="1"/>
  <c r="J125" i="31"/>
  <c r="G125" i="31"/>
  <c r="H125" i="31" s="1"/>
  <c r="N125" i="31"/>
  <c r="F126" i="31"/>
  <c r="L125" i="31" l="1"/>
  <c r="K125" i="31"/>
  <c r="I126" i="31"/>
  <c r="M126" i="31" s="1"/>
  <c r="J126" i="31"/>
  <c r="G126" i="31"/>
  <c r="H126" i="31" s="1"/>
  <c r="N126" i="31"/>
  <c r="F127" i="31"/>
  <c r="K126" i="31" l="1"/>
  <c r="L126" i="31"/>
  <c r="J127" i="31"/>
  <c r="G127" i="31"/>
  <c r="H127" i="31" s="1"/>
  <c r="I127" i="31"/>
  <c r="M127" i="31" s="1"/>
  <c r="N127" i="31"/>
  <c r="F128" i="31"/>
  <c r="L127" i="31" l="1"/>
  <c r="K127" i="31"/>
  <c r="G128" i="31"/>
  <c r="H128" i="31" s="1"/>
  <c r="I128" i="31"/>
  <c r="J128" i="31"/>
  <c r="N128" i="31"/>
  <c r="F129" i="31"/>
  <c r="M128" i="31" l="1"/>
  <c r="I129" i="31" s="1"/>
  <c r="K129" i="31" s="1"/>
  <c r="K128" i="31"/>
  <c r="L128" i="31" s="1"/>
  <c r="J129" i="31"/>
  <c r="G129" i="31"/>
  <c r="H129" i="31" s="1"/>
  <c r="N129" i="31"/>
  <c r="F130" i="31"/>
  <c r="L129" i="31" l="1"/>
  <c r="M129" i="31"/>
  <c r="I130" i="31" s="1"/>
  <c r="K130" i="31" s="1"/>
  <c r="J130" i="31"/>
  <c r="G130" i="31"/>
  <c r="H130" i="31" s="1"/>
  <c r="N130" i="31"/>
  <c r="F131" i="31"/>
  <c r="L130" i="31" l="1"/>
  <c r="M130" i="31"/>
  <c r="I131" i="31" s="1"/>
  <c r="J131" i="31"/>
  <c r="N131" i="31"/>
  <c r="G131" i="31"/>
  <c r="H131" i="31" s="1"/>
  <c r="F132" i="31"/>
  <c r="M131" i="31" l="1"/>
  <c r="K131" i="31"/>
  <c r="L131" i="31"/>
  <c r="G132" i="31"/>
  <c r="H132" i="31" s="1"/>
  <c r="I132" i="31"/>
  <c r="K132" i="31" s="1"/>
  <c r="J132" i="31"/>
  <c r="N132" i="31"/>
  <c r="F133" i="31"/>
  <c r="L132" i="31" l="1"/>
  <c r="M132" i="31"/>
  <c r="I133" i="31" s="1"/>
  <c r="G133" i="31"/>
  <c r="H133" i="31" s="1"/>
  <c r="J133" i="31"/>
  <c r="N133" i="31"/>
  <c r="F134" i="31"/>
  <c r="M133" i="31" l="1"/>
  <c r="I134" i="31" s="1"/>
  <c r="K133" i="31"/>
  <c r="L133" i="31" s="1"/>
  <c r="J134" i="31"/>
  <c r="G134" i="31"/>
  <c r="H134" i="31" s="1"/>
  <c r="N134" i="31"/>
  <c r="F135" i="31"/>
  <c r="M134" i="31" l="1"/>
  <c r="I135" i="31" s="1"/>
  <c r="K134" i="31"/>
  <c r="L134" i="31" s="1"/>
  <c r="G135" i="31"/>
  <c r="H135" i="31" s="1"/>
  <c r="J135" i="31"/>
  <c r="N135" i="31"/>
  <c r="F136" i="31"/>
  <c r="M135" i="31" l="1"/>
  <c r="I136" i="31" s="1"/>
  <c r="K135" i="31"/>
  <c r="L135" i="31"/>
  <c r="G136" i="31"/>
  <c r="H136" i="31" s="1"/>
  <c r="J136" i="31"/>
  <c r="N136" i="31"/>
  <c r="F137" i="31"/>
  <c r="K136" i="31" l="1"/>
  <c r="M136" i="31"/>
  <c r="L136" i="31"/>
  <c r="G137" i="31"/>
  <c r="H137" i="31" s="1"/>
  <c r="J137" i="31"/>
  <c r="I137" i="31"/>
  <c r="K137" i="31" s="1"/>
  <c r="N137" i="31"/>
  <c r="F138" i="31"/>
  <c r="M137" i="31" l="1"/>
  <c r="I138" i="31" s="1"/>
  <c r="M138" i="31" s="1"/>
  <c r="L137" i="31"/>
  <c r="J138" i="31"/>
  <c r="G138" i="31"/>
  <c r="H138" i="31" s="1"/>
  <c r="N138" i="31"/>
  <c r="F139" i="31"/>
  <c r="K138" i="31" l="1"/>
  <c r="L138" i="31" s="1"/>
  <c r="I139" i="31"/>
  <c r="J139" i="31"/>
  <c r="G139" i="31"/>
  <c r="H139" i="31" s="1"/>
  <c r="N139" i="31"/>
  <c r="F140" i="31"/>
  <c r="M139" i="31" l="1"/>
  <c r="I140" i="31" s="1"/>
  <c r="K140" i="31" s="1"/>
  <c r="L139" i="31"/>
  <c r="K139" i="31"/>
  <c r="G140" i="31"/>
  <c r="H140" i="31" s="1"/>
  <c r="J140" i="31"/>
  <c r="N140" i="31"/>
  <c r="F141" i="31"/>
  <c r="M140" i="31" l="1"/>
  <c r="L140" i="31"/>
  <c r="G141" i="31"/>
  <c r="H141" i="31" s="1"/>
  <c r="J141" i="31"/>
  <c r="I141" i="31"/>
  <c r="M141" i="31" s="1"/>
  <c r="N141" i="31"/>
  <c r="F142" i="31"/>
  <c r="L141" i="31" l="1"/>
  <c r="K141" i="31"/>
  <c r="J142" i="31"/>
  <c r="I142" i="31"/>
  <c r="G142" i="31"/>
  <c r="H142" i="31" s="1"/>
  <c r="N142" i="31"/>
  <c r="F143" i="31"/>
  <c r="M142" i="31" l="1"/>
  <c r="I143" i="31" s="1"/>
  <c r="K143" i="31" s="1"/>
  <c r="K142" i="31"/>
  <c r="L142" i="31"/>
  <c r="G143" i="31"/>
  <c r="H143" i="31" s="1"/>
  <c r="J143" i="31"/>
  <c r="L143" i="31" s="1"/>
  <c r="N143" i="31"/>
  <c r="F144" i="31"/>
  <c r="M143" i="31" l="1"/>
  <c r="I144" i="31" s="1"/>
  <c r="G144" i="31"/>
  <c r="H144" i="31" s="1"/>
  <c r="J144" i="31"/>
  <c r="N144" i="31"/>
  <c r="F145" i="31"/>
  <c r="K144" i="31" l="1"/>
  <c r="L144" i="31" s="1"/>
  <c r="M144" i="31"/>
  <c r="I145" i="31" s="1"/>
  <c r="G145" i="31"/>
  <c r="H145" i="31" s="1"/>
  <c r="J145" i="31"/>
  <c r="N145" i="31"/>
  <c r="F146" i="31"/>
  <c r="M145" i="31" l="1"/>
  <c r="K145" i="31"/>
  <c r="L145" i="31"/>
  <c r="J146" i="31"/>
  <c r="I146" i="31"/>
  <c r="M146" i="31" s="1"/>
  <c r="G146" i="31"/>
  <c r="H146" i="31" s="1"/>
  <c r="N146" i="31"/>
  <c r="F147" i="31"/>
  <c r="K146" i="31" l="1"/>
  <c r="L146" i="31"/>
  <c r="I147" i="31"/>
  <c r="J147" i="31"/>
  <c r="L147" i="31" s="1"/>
  <c r="K147" i="31"/>
  <c r="G147" i="31"/>
  <c r="H147" i="31" s="1"/>
  <c r="N147" i="31"/>
  <c r="F148" i="31"/>
  <c r="M147" i="31" l="1"/>
  <c r="I148" i="31" s="1"/>
  <c r="K148" i="31" s="1"/>
  <c r="G148" i="31"/>
  <c r="H148" i="31" s="1"/>
  <c r="J148" i="31"/>
  <c r="N148" i="31"/>
  <c r="F149" i="31"/>
  <c r="L148" i="31" l="1"/>
  <c r="M148" i="31"/>
  <c r="I149" i="31" s="1"/>
  <c r="G149" i="31"/>
  <c r="H149" i="31" s="1"/>
  <c r="J149" i="31"/>
  <c r="N149" i="31"/>
  <c r="F150" i="31"/>
  <c r="K149" i="31" l="1"/>
  <c r="L149" i="31" s="1"/>
  <c r="M149" i="31"/>
  <c r="I150" i="31" s="1"/>
  <c r="M150" i="31" s="1"/>
  <c r="J150" i="31"/>
  <c r="G150" i="31"/>
  <c r="H150" i="31" s="1"/>
  <c r="N150" i="31"/>
  <c r="F151" i="31"/>
  <c r="K150" i="31" l="1"/>
  <c r="L150" i="31"/>
  <c r="I151" i="31"/>
  <c r="G151" i="31"/>
  <c r="H151" i="31" s="1"/>
  <c r="J151" i="31"/>
  <c r="N151" i="31"/>
  <c r="F152" i="31"/>
  <c r="M151" i="31" l="1"/>
  <c r="K151" i="31"/>
  <c r="L151" i="31"/>
  <c r="G152" i="31"/>
  <c r="H152" i="31" s="1"/>
  <c r="I152" i="31"/>
  <c r="K152" i="31" s="1"/>
  <c r="J152" i="31"/>
  <c r="N152" i="31"/>
  <c r="F153" i="31"/>
  <c r="M152" i="31" l="1"/>
  <c r="I153" i="31" s="1"/>
  <c r="L152" i="31"/>
  <c r="G153" i="31"/>
  <c r="H153" i="31" s="1"/>
  <c r="J153" i="31"/>
  <c r="L153" i="31" s="1"/>
  <c r="N153" i="31"/>
  <c r="F154" i="31"/>
  <c r="M153" i="31" l="1"/>
  <c r="I154" i="31" s="1"/>
  <c r="K154" i="31" s="1"/>
  <c r="K153" i="31"/>
  <c r="J154" i="31"/>
  <c r="G154" i="31"/>
  <c r="H154" i="31" s="1"/>
  <c r="N154" i="31"/>
  <c r="F155" i="31"/>
  <c r="L154" i="31" l="1"/>
  <c r="M154" i="31"/>
  <c r="I155" i="31" s="1"/>
  <c r="M155" i="31" s="1"/>
  <c r="J155" i="31"/>
  <c r="G155" i="31"/>
  <c r="H155" i="31" s="1"/>
  <c r="N155" i="31"/>
  <c r="F156" i="31"/>
  <c r="L155" i="31" l="1"/>
  <c r="K155" i="31"/>
  <c r="G156" i="31"/>
  <c r="H156" i="31" s="1"/>
  <c r="I156" i="31"/>
  <c r="K156" i="31" s="1"/>
  <c r="J156" i="31"/>
  <c r="M156" i="31" s="1"/>
  <c r="N156" i="31"/>
  <c r="F157" i="31"/>
  <c r="L156" i="31" l="1"/>
  <c r="G157" i="31"/>
  <c r="H157" i="31" s="1"/>
  <c r="J157" i="31"/>
  <c r="I157" i="31"/>
  <c r="N157" i="31"/>
  <c r="F158" i="31"/>
  <c r="M157" i="31" l="1"/>
  <c r="L157" i="31"/>
  <c r="K157" i="31"/>
  <c r="J158" i="31"/>
  <c r="I158" i="31"/>
  <c r="M158" i="31" s="1"/>
  <c r="G158" i="31"/>
  <c r="H158" i="31" s="1"/>
  <c r="N158" i="31"/>
  <c r="F159" i="31"/>
  <c r="K158" i="31" l="1"/>
  <c r="L158" i="31"/>
  <c r="I159" i="31"/>
  <c r="G159" i="31"/>
  <c r="H159" i="31" s="1"/>
  <c r="J159" i="31"/>
  <c r="L159" i="31" s="1"/>
  <c r="K159" i="31"/>
  <c r="N159" i="31"/>
  <c r="F160" i="31"/>
  <c r="M159" i="31" l="1"/>
  <c r="I160" i="31" s="1"/>
  <c r="G160" i="31"/>
  <c r="H160" i="31" s="1"/>
  <c r="J160" i="31"/>
  <c r="N160" i="31"/>
  <c r="F161" i="31"/>
  <c r="K160" i="31" l="1"/>
  <c r="L160" i="31" s="1"/>
  <c r="M160" i="31"/>
  <c r="I161" i="31" s="1"/>
  <c r="G161" i="31"/>
  <c r="H161" i="31" s="1"/>
  <c r="J161" i="31"/>
  <c r="N161" i="31"/>
  <c r="F162" i="31"/>
  <c r="M161" i="31" l="1"/>
  <c r="K161" i="31"/>
  <c r="L161" i="31"/>
  <c r="J162" i="31"/>
  <c r="I162" i="31"/>
  <c r="M162" i="31" s="1"/>
  <c r="G162" i="31"/>
  <c r="H162" i="31" s="1"/>
  <c r="N162" i="31"/>
  <c r="F163" i="31"/>
  <c r="K162" i="31" l="1"/>
  <c r="L162" i="31" s="1"/>
  <c r="I163" i="31"/>
  <c r="M163" i="31" s="1"/>
  <c r="J163" i="31"/>
  <c r="G163" i="31"/>
  <c r="H163" i="31" s="1"/>
  <c r="N163" i="31"/>
  <c r="F164" i="31"/>
  <c r="L163" i="31" l="1"/>
  <c r="K163" i="31"/>
  <c r="G164" i="31"/>
  <c r="H164" i="31" s="1"/>
  <c r="I164" i="31"/>
  <c r="K164" i="31" s="1"/>
  <c r="J164" i="31"/>
  <c r="N164" i="31"/>
  <c r="F165" i="31"/>
  <c r="M164" i="31" l="1"/>
  <c r="L164" i="31"/>
  <c r="G165" i="31"/>
  <c r="H165" i="31" s="1"/>
  <c r="J165" i="31"/>
  <c r="I165" i="31"/>
  <c r="M165" i="31" s="1"/>
  <c r="N165" i="31"/>
  <c r="F166" i="31"/>
  <c r="L165" i="31" l="1"/>
  <c r="K165" i="31"/>
  <c r="J166" i="31"/>
  <c r="I166" i="31"/>
  <c r="G166" i="31"/>
  <c r="H166" i="31" s="1"/>
  <c r="N166" i="31"/>
  <c r="F167" i="31"/>
  <c r="M166" i="31" l="1"/>
  <c r="I167" i="31" s="1"/>
  <c r="K166" i="31"/>
  <c r="L166" i="31"/>
  <c r="G167" i="31"/>
  <c r="H167" i="31" s="1"/>
  <c r="J167" i="31"/>
  <c r="N167" i="31"/>
  <c r="F168" i="31"/>
  <c r="M167" i="31" l="1"/>
  <c r="K167" i="31"/>
  <c r="L167" i="31"/>
  <c r="G168" i="31"/>
  <c r="H168" i="31" s="1"/>
  <c r="I168" i="31"/>
  <c r="K168" i="31" s="1"/>
  <c r="J168" i="31"/>
  <c r="N168" i="31"/>
  <c r="F169" i="31"/>
  <c r="M168" i="31" l="1"/>
  <c r="I169" i="31" s="1"/>
  <c r="L168" i="31"/>
  <c r="G169" i="31"/>
  <c r="H169" i="31" s="1"/>
  <c r="J169" i="31"/>
  <c r="N169" i="31"/>
  <c r="F170" i="31"/>
  <c r="K169" i="31" l="1"/>
  <c r="M169" i="31"/>
  <c r="L169" i="31"/>
  <c r="J170" i="31"/>
  <c r="I170" i="31"/>
  <c r="M170" i="31" s="1"/>
  <c r="G170" i="31"/>
  <c r="H170" i="31" s="1"/>
  <c r="N170" i="31"/>
  <c r="F171" i="31"/>
  <c r="K170" i="31" l="1"/>
  <c r="L170" i="31"/>
  <c r="I171" i="31"/>
  <c r="K171" i="31" s="1"/>
  <c r="J171" i="31"/>
  <c r="L171" i="31" s="1"/>
  <c r="G171" i="31"/>
  <c r="H171" i="31" s="1"/>
  <c r="N171" i="31"/>
  <c r="F172" i="31"/>
  <c r="M171" i="31" l="1"/>
  <c r="I172" i="31" s="1"/>
  <c r="G172" i="31"/>
  <c r="H172" i="31" s="1"/>
  <c r="J172" i="31"/>
  <c r="N172" i="31"/>
  <c r="F173" i="31"/>
  <c r="K172" i="31" l="1"/>
  <c r="M172" i="31"/>
  <c r="L172" i="31"/>
  <c r="G173" i="31"/>
  <c r="H173" i="31" s="1"/>
  <c r="J173" i="31"/>
  <c r="I173" i="31"/>
  <c r="N173" i="31"/>
  <c r="F174" i="31"/>
  <c r="M173" i="31" l="1"/>
  <c r="I174" i="31" s="1"/>
  <c r="L173" i="31"/>
  <c r="K173" i="31"/>
  <c r="J174" i="31"/>
  <c r="G174" i="31"/>
  <c r="H174" i="31" s="1"/>
  <c r="N174" i="31"/>
  <c r="F175" i="31"/>
  <c r="K174" i="31" l="1"/>
  <c r="M174" i="31"/>
  <c r="I175" i="31" s="1"/>
  <c r="K175" i="31" s="1"/>
  <c r="L174" i="31"/>
  <c r="G175" i="31"/>
  <c r="H175" i="31" s="1"/>
  <c r="J175" i="31"/>
  <c r="L175" i="31" s="1"/>
  <c r="N175" i="31"/>
  <c r="F176" i="31"/>
  <c r="M175" i="31" l="1"/>
  <c r="I176" i="31" s="1"/>
  <c r="G176" i="31"/>
  <c r="H176" i="31" s="1"/>
  <c r="J176" i="31"/>
  <c r="N176" i="31"/>
  <c r="F177" i="31"/>
  <c r="K176" i="31" l="1"/>
  <c r="L176" i="31" s="1"/>
  <c r="M176" i="31"/>
  <c r="I177" i="31" s="1"/>
  <c r="G177" i="31"/>
  <c r="H177" i="31" s="1"/>
  <c r="J177" i="31"/>
  <c r="N177" i="31"/>
  <c r="F178" i="31"/>
  <c r="M177" i="31" l="1"/>
  <c r="K177" i="31"/>
  <c r="L177" i="31"/>
  <c r="J178" i="31"/>
  <c r="I178" i="31"/>
  <c r="M178" i="31" s="1"/>
  <c r="G178" i="31"/>
  <c r="H178" i="31" s="1"/>
  <c r="N178" i="31"/>
  <c r="F179" i="31"/>
  <c r="K178" i="31" l="1"/>
  <c r="L178" i="31" s="1"/>
  <c r="I179" i="31"/>
  <c r="M179" i="31" s="1"/>
  <c r="J179" i="31"/>
  <c r="N179" i="31"/>
  <c r="G179" i="31"/>
  <c r="H179" i="31" s="1"/>
  <c r="F180" i="31"/>
  <c r="L179" i="31" l="1"/>
  <c r="K179" i="31"/>
  <c r="G180" i="31"/>
  <c r="H180" i="31" s="1"/>
  <c r="I180" i="31"/>
  <c r="K180" i="31" s="1"/>
  <c r="J180" i="31"/>
  <c r="N180" i="31"/>
  <c r="F181" i="31"/>
  <c r="M180" i="31" l="1"/>
  <c r="L180" i="31"/>
  <c r="G181" i="31"/>
  <c r="H181" i="31" s="1"/>
  <c r="J181" i="31"/>
  <c r="I181" i="31"/>
  <c r="M181" i="31" s="1"/>
  <c r="N181" i="31"/>
  <c r="F182" i="31"/>
  <c r="L181" i="31" l="1"/>
  <c r="K181" i="31"/>
  <c r="J182" i="31"/>
  <c r="I182" i="31"/>
  <c r="M182" i="31" s="1"/>
  <c r="G182" i="31"/>
  <c r="H182" i="31" s="1"/>
  <c r="N182" i="31"/>
  <c r="F183" i="31"/>
  <c r="K182" i="31" l="1"/>
  <c r="L182" i="31"/>
  <c r="I183" i="31"/>
  <c r="G183" i="31"/>
  <c r="H183" i="31" s="1"/>
  <c r="K183" i="31"/>
  <c r="J183" i="31"/>
  <c r="N183" i="31"/>
  <c r="F184" i="31"/>
  <c r="M183" i="31" l="1"/>
  <c r="I184" i="31" s="1"/>
  <c r="K184" i="31" s="1"/>
  <c r="L183" i="31"/>
  <c r="G184" i="31"/>
  <c r="H184" i="31" s="1"/>
  <c r="J184" i="31"/>
  <c r="N184" i="31"/>
  <c r="F185" i="31"/>
  <c r="M184" i="31" l="1"/>
  <c r="I185" i="31" s="1"/>
  <c r="L184" i="31"/>
  <c r="G185" i="31"/>
  <c r="H185" i="31" s="1"/>
  <c r="J185" i="31"/>
  <c r="L185" i="31" s="1"/>
  <c r="N185" i="31"/>
  <c r="F186" i="31"/>
  <c r="M185" i="31" l="1"/>
  <c r="I186" i="31" s="1"/>
  <c r="K186" i="31" s="1"/>
  <c r="K185" i="31"/>
  <c r="J186" i="31"/>
  <c r="G186" i="31"/>
  <c r="H186" i="31" s="1"/>
  <c r="N186" i="31"/>
  <c r="F187" i="31"/>
  <c r="L186" i="31" l="1"/>
  <c r="M186" i="31"/>
  <c r="I187" i="31" s="1"/>
  <c r="K187" i="31" s="1"/>
  <c r="J187" i="31"/>
  <c r="G187" i="31"/>
  <c r="H187" i="31" s="1"/>
  <c r="N187" i="31"/>
  <c r="F188" i="31"/>
  <c r="L187" i="31" l="1"/>
  <c r="M187" i="31"/>
  <c r="G188" i="31"/>
  <c r="H188" i="31" s="1"/>
  <c r="J188" i="31"/>
  <c r="I188" i="31"/>
  <c r="K188" i="31" s="1"/>
  <c r="N188" i="31"/>
  <c r="F189" i="31"/>
  <c r="L188" i="31" l="1"/>
  <c r="M188" i="31"/>
  <c r="I189" i="31" s="1"/>
  <c r="M189" i="31" s="1"/>
  <c r="J189" i="31"/>
  <c r="G189" i="31"/>
  <c r="H189" i="31" s="1"/>
  <c r="N189" i="31"/>
  <c r="F190" i="31"/>
  <c r="K189" i="31" l="1"/>
  <c r="L189" i="31"/>
  <c r="I190" i="31"/>
  <c r="K190" i="31"/>
  <c r="J190" i="31"/>
  <c r="L190" i="31" s="1"/>
  <c r="G190" i="31"/>
  <c r="H190" i="31" s="1"/>
  <c r="N190" i="31"/>
  <c r="F191" i="31"/>
  <c r="M190" i="31" l="1"/>
  <c r="I191" i="31" s="1"/>
  <c r="G191" i="31"/>
  <c r="H191" i="31" s="1"/>
  <c r="J191" i="31"/>
  <c r="N191" i="31"/>
  <c r="F192" i="31"/>
  <c r="K191" i="31" l="1"/>
  <c r="L191" i="31" s="1"/>
  <c r="M191" i="31"/>
  <c r="I192" i="31" s="1"/>
  <c r="G192" i="31"/>
  <c r="H192" i="31" s="1"/>
  <c r="J192" i="31"/>
  <c r="N192" i="31"/>
  <c r="F193" i="31"/>
  <c r="K192" i="31" l="1"/>
  <c r="L192" i="31" s="1"/>
  <c r="M192" i="31"/>
  <c r="I193" i="31" s="1"/>
  <c r="K193" i="31" s="1"/>
  <c r="J193" i="31"/>
  <c r="G193" i="31"/>
  <c r="H193" i="31" s="1"/>
  <c r="N193" i="31"/>
  <c r="F194" i="31"/>
  <c r="M193" i="31" l="1"/>
  <c r="I194" i="31" s="1"/>
  <c r="K194" i="31" s="1"/>
  <c r="L193" i="31"/>
  <c r="J194" i="31"/>
  <c r="L194" i="31" s="1"/>
  <c r="G194" i="31"/>
  <c r="H194" i="31" s="1"/>
  <c r="N194" i="31"/>
  <c r="F195" i="31"/>
  <c r="M194" i="31" l="1"/>
  <c r="I195" i="31" s="1"/>
  <c r="K195" i="31" s="1"/>
  <c r="G195" i="31"/>
  <c r="H195" i="31" s="1"/>
  <c r="J195" i="31"/>
  <c r="N195" i="31"/>
  <c r="F196" i="31"/>
  <c r="L195" i="31" l="1"/>
  <c r="M195" i="31"/>
  <c r="I196" i="31" s="1"/>
  <c r="G196" i="31"/>
  <c r="J196" i="31"/>
  <c r="H196" i="31"/>
  <c r="N196" i="31"/>
  <c r="F197" i="31"/>
  <c r="K196" i="31" l="1"/>
  <c r="L196" i="31" s="1"/>
  <c r="M196" i="31"/>
  <c r="I197" i="31" s="1"/>
  <c r="K197" i="31" s="1"/>
  <c r="J197" i="31"/>
  <c r="G197" i="31"/>
  <c r="H197" i="31" s="1"/>
  <c r="N197" i="31"/>
  <c r="F198" i="31"/>
  <c r="M197" i="31" l="1"/>
  <c r="I198" i="31" s="1"/>
  <c r="L197" i="31"/>
  <c r="G198" i="31"/>
  <c r="H198" i="31" s="1"/>
  <c r="J198" i="31"/>
  <c r="N198" i="31"/>
  <c r="F199" i="31"/>
  <c r="K198" i="31" l="1"/>
  <c r="M198" i="31"/>
  <c r="I199" i="31" s="1"/>
  <c r="L198" i="31"/>
  <c r="G199" i="31"/>
  <c r="H199" i="31" s="1"/>
  <c r="J199" i="31"/>
  <c r="N199" i="31"/>
  <c r="F200" i="31"/>
  <c r="K199" i="31" l="1"/>
  <c r="M199" i="31"/>
  <c r="L199" i="31"/>
  <c r="G200" i="31"/>
  <c r="H200" i="31" s="1"/>
  <c r="J200" i="31"/>
  <c r="I200" i="31"/>
  <c r="K200" i="31" s="1"/>
  <c r="N200" i="31"/>
  <c r="F201" i="31"/>
  <c r="M200" i="31" l="1"/>
  <c r="I201" i="31" s="1"/>
  <c r="K201" i="31" s="1"/>
  <c r="L200" i="31"/>
  <c r="J201" i="31"/>
  <c r="G201" i="31"/>
  <c r="H201" i="31" s="1"/>
  <c r="N201" i="31"/>
  <c r="F202" i="31"/>
  <c r="M201" i="31" l="1"/>
  <c r="I202" i="31" s="1"/>
  <c r="K202" i="31" s="1"/>
  <c r="L201" i="31"/>
  <c r="J202" i="31"/>
  <c r="L202" i="31" s="1"/>
  <c r="G202" i="31"/>
  <c r="H202" i="31" s="1"/>
  <c r="N202" i="31"/>
  <c r="F203" i="31"/>
  <c r="M202" i="31" l="1"/>
  <c r="I203" i="31" s="1"/>
  <c r="K203" i="31" s="1"/>
  <c r="G203" i="31"/>
  <c r="H203" i="31" s="1"/>
  <c r="J203" i="31"/>
  <c r="N203" i="31"/>
  <c r="F204" i="31"/>
  <c r="L203" i="31" l="1"/>
  <c r="M203" i="31"/>
  <c r="G204" i="31"/>
  <c r="H204" i="31" s="1"/>
  <c r="J204" i="31"/>
  <c r="I204" i="31"/>
  <c r="K204" i="31" s="1"/>
  <c r="N204" i="31"/>
  <c r="F205" i="31"/>
  <c r="L204" i="31" l="1"/>
  <c r="M204" i="31"/>
  <c r="I205" i="31" s="1"/>
  <c r="M205" i="31" s="1"/>
  <c r="J205" i="31"/>
  <c r="G205" i="31"/>
  <c r="H205" i="31" s="1"/>
  <c r="N205" i="31"/>
  <c r="F206" i="31"/>
  <c r="K205" i="31" l="1"/>
  <c r="L205" i="31"/>
  <c r="I206" i="31"/>
  <c r="K206" i="31"/>
  <c r="G206" i="31"/>
  <c r="H206" i="31" s="1"/>
  <c r="J206" i="31"/>
  <c r="N206" i="31"/>
  <c r="F207" i="31"/>
  <c r="M206" i="31" l="1"/>
  <c r="L206" i="31"/>
  <c r="G207" i="31"/>
  <c r="H207" i="31" s="1"/>
  <c r="J207" i="31"/>
  <c r="I207" i="31"/>
  <c r="K207" i="31" s="1"/>
  <c r="N207" i="31"/>
  <c r="F208" i="31"/>
  <c r="M207" i="31" l="1"/>
  <c r="L207" i="31"/>
  <c r="G208" i="31"/>
  <c r="J208" i="31"/>
  <c r="I208" i="31"/>
  <c r="H208" i="31"/>
  <c r="N208" i="31"/>
  <c r="F209" i="31"/>
  <c r="M208" i="31" l="1"/>
  <c r="I209" i="31" s="1"/>
  <c r="K209" i="31" s="1"/>
  <c r="K208" i="31"/>
  <c r="L208" i="31" s="1"/>
  <c r="J209" i="31"/>
  <c r="G209" i="31"/>
  <c r="H209" i="31" s="1"/>
  <c r="N209" i="31"/>
  <c r="F210" i="31"/>
  <c r="M209" i="31" l="1"/>
  <c r="I210" i="31" s="1"/>
  <c r="K210" i="31" s="1"/>
  <c r="L209" i="31"/>
  <c r="J210" i="31"/>
  <c r="L210" i="31" s="1"/>
  <c r="G210" i="31"/>
  <c r="H210" i="31" s="1"/>
  <c r="N210" i="31"/>
  <c r="F211" i="31"/>
  <c r="M210" i="31" l="1"/>
  <c r="I211" i="31" s="1"/>
  <c r="K211" i="31" s="1"/>
  <c r="G211" i="31"/>
  <c r="H211" i="31" s="1"/>
  <c r="J211" i="31"/>
  <c r="N211" i="31"/>
  <c r="F212" i="31"/>
  <c r="L211" i="31" l="1"/>
  <c r="M211" i="31"/>
  <c r="G212" i="31"/>
  <c r="H212" i="31" s="1"/>
  <c r="J212" i="31"/>
  <c r="I212" i="31"/>
  <c r="K212" i="31" s="1"/>
  <c r="N212" i="31"/>
  <c r="F213" i="31"/>
  <c r="L212" i="31" l="1"/>
  <c r="M212" i="31"/>
  <c r="I213" i="31" s="1"/>
  <c r="M213" i="31" s="1"/>
  <c r="J213" i="31"/>
  <c r="G213" i="31"/>
  <c r="H213" i="31" s="1"/>
  <c r="N213" i="31"/>
  <c r="F214" i="31"/>
  <c r="K213" i="31" l="1"/>
  <c r="L213" i="31"/>
  <c r="I214" i="31"/>
  <c r="K214" i="31"/>
  <c r="G214" i="31"/>
  <c r="H214" i="31" s="1"/>
  <c r="J214" i="31"/>
  <c r="N214" i="31"/>
  <c r="F215" i="31"/>
  <c r="M214" i="31" l="1"/>
  <c r="L214" i="31"/>
  <c r="G215" i="31"/>
  <c r="H215" i="31" s="1"/>
  <c r="J215" i="31"/>
  <c r="I215" i="31"/>
  <c r="K215" i="31" s="1"/>
  <c r="N215" i="31"/>
  <c r="F216" i="31"/>
  <c r="M215" i="31" l="1"/>
  <c r="L215" i="31"/>
  <c r="G216" i="31"/>
  <c r="J216" i="31"/>
  <c r="I216" i="31"/>
  <c r="M216" i="31" s="1"/>
  <c r="H216" i="31"/>
  <c r="N216" i="31"/>
  <c r="F217" i="31"/>
  <c r="K216" i="31" l="1"/>
  <c r="L216" i="31" s="1"/>
  <c r="J217" i="31"/>
  <c r="I217" i="31"/>
  <c r="G217" i="31"/>
  <c r="H217" i="31" s="1"/>
  <c r="N217" i="31"/>
  <c r="F218" i="31"/>
  <c r="M217" i="31" l="1"/>
  <c r="I218" i="31" s="1"/>
  <c r="K217" i="31"/>
  <c r="L217" i="31" s="1"/>
  <c r="J218" i="31"/>
  <c r="G218" i="31"/>
  <c r="H218" i="31" s="1"/>
  <c r="N218" i="31"/>
  <c r="F219" i="31"/>
  <c r="M218" i="31" l="1"/>
  <c r="K218" i="31"/>
  <c r="L218" i="31"/>
  <c r="G219" i="31"/>
  <c r="H219" i="31" s="1"/>
  <c r="I219" i="31"/>
  <c r="K219" i="31" s="1"/>
  <c r="J219" i="31"/>
  <c r="N219" i="31"/>
  <c r="F220" i="31"/>
  <c r="L219" i="31" l="1"/>
  <c r="M219" i="31"/>
  <c r="G220" i="31"/>
  <c r="H220" i="31" s="1"/>
  <c r="J220" i="31"/>
  <c r="I220" i="31"/>
  <c r="K220" i="31" s="1"/>
  <c r="N220" i="31"/>
  <c r="F221" i="31"/>
  <c r="L220" i="31" l="1"/>
  <c r="M220" i="31"/>
  <c r="I221" i="31" s="1"/>
  <c r="M221" i="31" s="1"/>
  <c r="J221" i="31"/>
  <c r="G221" i="31"/>
  <c r="H221" i="31" s="1"/>
  <c r="N221" i="31"/>
  <c r="F222" i="31"/>
  <c r="K221" i="31" l="1"/>
  <c r="L221" i="31"/>
  <c r="I222" i="31"/>
  <c r="K222" i="31"/>
  <c r="J222" i="31"/>
  <c r="L222" i="31" s="1"/>
  <c r="G222" i="31"/>
  <c r="H222" i="31" s="1"/>
  <c r="N222" i="31"/>
  <c r="F223" i="31"/>
  <c r="M222" i="31" l="1"/>
  <c r="I223" i="31" s="1"/>
  <c r="G223" i="31"/>
  <c r="H223" i="31" s="1"/>
  <c r="J223" i="31"/>
  <c r="N223" i="31"/>
  <c r="F224" i="31"/>
  <c r="K223" i="31" l="1"/>
  <c r="L223" i="31" s="1"/>
  <c r="M223" i="31"/>
  <c r="I224" i="31" s="1"/>
  <c r="G224" i="31"/>
  <c r="H224" i="31" s="1"/>
  <c r="J224" i="31"/>
  <c r="N224" i="31"/>
  <c r="F225" i="31"/>
  <c r="K224" i="31" l="1"/>
  <c r="L224" i="31" s="1"/>
  <c r="M224" i="31"/>
  <c r="I225" i="31" s="1"/>
  <c r="K225" i="31" s="1"/>
  <c r="J225" i="31"/>
  <c r="G225" i="31"/>
  <c r="H225" i="31" s="1"/>
  <c r="N225" i="31"/>
  <c r="F226" i="31"/>
  <c r="M225" i="31" l="1"/>
  <c r="I226" i="31" s="1"/>
  <c r="K226" i="31" s="1"/>
  <c r="L225" i="31"/>
  <c r="J226" i="31"/>
  <c r="L226" i="31" s="1"/>
  <c r="G226" i="31"/>
  <c r="H226" i="31" s="1"/>
  <c r="N226" i="31"/>
  <c r="F227" i="31"/>
  <c r="M226" i="31" l="1"/>
  <c r="I227" i="31" s="1"/>
  <c r="K227" i="31" s="1"/>
  <c r="G227" i="31"/>
  <c r="H227" i="31" s="1"/>
  <c r="J227" i="31"/>
  <c r="N227" i="31"/>
  <c r="F228" i="31"/>
  <c r="L227" i="31" l="1"/>
  <c r="M227" i="31"/>
  <c r="G228" i="31"/>
  <c r="H228" i="31" s="1"/>
  <c r="J228" i="31"/>
  <c r="I228" i="31"/>
  <c r="K228" i="31" s="1"/>
  <c r="N228" i="31"/>
  <c r="F229" i="31"/>
  <c r="L228" i="31" l="1"/>
  <c r="M228" i="31"/>
  <c r="I229" i="31" s="1"/>
  <c r="M229" i="31" s="1"/>
  <c r="J229" i="31"/>
  <c r="G229" i="31"/>
  <c r="H229" i="31" s="1"/>
  <c r="N229" i="31"/>
  <c r="F230" i="31"/>
  <c r="K229" i="31" l="1"/>
  <c r="L229" i="31" s="1"/>
  <c r="I230" i="31"/>
  <c r="M230" i="31" s="1"/>
  <c r="G230" i="31"/>
  <c r="H230" i="31" s="1"/>
  <c r="J230" i="31"/>
  <c r="N230" i="31"/>
  <c r="F231" i="31"/>
  <c r="L230" i="31" l="1"/>
  <c r="K230" i="31"/>
  <c r="G231" i="31"/>
  <c r="H231" i="31" s="1"/>
  <c r="J231" i="31"/>
  <c r="I231" i="31"/>
  <c r="K231" i="31" s="1"/>
  <c r="N231" i="31"/>
  <c r="F232" i="31"/>
  <c r="M231" i="31" l="1"/>
  <c r="I232" i="31" s="1"/>
  <c r="L231" i="31"/>
  <c r="G232" i="31"/>
  <c r="H232" i="31" s="1"/>
  <c r="J232" i="31"/>
  <c r="N232" i="31"/>
  <c r="F233" i="31"/>
  <c r="M232" i="31" l="1"/>
  <c r="I233" i="31" s="1"/>
  <c r="K232" i="31"/>
  <c r="L232" i="31" s="1"/>
  <c r="J233" i="31"/>
  <c r="G233" i="31"/>
  <c r="H233" i="31" s="1"/>
  <c r="N233" i="31"/>
  <c r="F234" i="31"/>
  <c r="K233" i="31" l="1"/>
  <c r="L233" i="31" s="1"/>
  <c r="M233" i="31"/>
  <c r="I234" i="31" s="1"/>
  <c r="J234" i="31"/>
  <c r="G234" i="31"/>
  <c r="H234" i="31" s="1"/>
  <c r="N234" i="31"/>
  <c r="F235" i="31"/>
  <c r="K234" i="31" l="1"/>
  <c r="L234" i="31" s="1"/>
  <c r="M234" i="31"/>
  <c r="I235" i="31" s="1"/>
  <c r="G235" i="31"/>
  <c r="H235" i="31" s="1"/>
  <c r="J235" i="31"/>
  <c r="N235" i="31"/>
  <c r="F236" i="31"/>
  <c r="K235" i="31" l="1"/>
  <c r="L235" i="31" s="1"/>
  <c r="M235" i="31"/>
  <c r="I236" i="31" s="1"/>
  <c r="G236" i="31"/>
  <c r="H236" i="31" s="1"/>
  <c r="J236" i="31"/>
  <c r="N236" i="31"/>
  <c r="F237" i="31"/>
  <c r="K236" i="31" l="1"/>
  <c r="M236" i="31"/>
  <c r="I237" i="31" s="1"/>
  <c r="M237" i="31" s="1"/>
  <c r="L236" i="31"/>
  <c r="J237" i="31"/>
  <c r="G237" i="31"/>
  <c r="H237" i="31" s="1"/>
  <c r="N237" i="31"/>
  <c r="F238" i="31"/>
  <c r="K237" i="31" l="1"/>
  <c r="L237" i="31" s="1"/>
  <c r="I238" i="31"/>
  <c r="M238" i="31" s="1"/>
  <c r="G238" i="31"/>
  <c r="H238" i="31" s="1"/>
  <c r="J238" i="31"/>
  <c r="N238" i="31"/>
  <c r="F239" i="31"/>
  <c r="L238" i="31" l="1"/>
  <c r="K238" i="31"/>
  <c r="G239" i="31"/>
  <c r="H239" i="31" s="1"/>
  <c r="J239" i="31"/>
  <c r="I239" i="31"/>
  <c r="M239" i="31" s="1"/>
  <c r="N239" i="31"/>
  <c r="F240" i="31"/>
  <c r="K239" i="31" l="1"/>
  <c r="L239" i="31" s="1"/>
  <c r="G240" i="31"/>
  <c r="H240" i="31" s="1"/>
  <c r="J240" i="31"/>
  <c r="I240" i="31"/>
  <c r="K240" i="31" s="1"/>
  <c r="N240" i="31"/>
  <c r="F241" i="31"/>
  <c r="L240" i="31" l="1"/>
  <c r="M240" i="31"/>
  <c r="I241" i="31" s="1"/>
  <c r="M241" i="31" s="1"/>
  <c r="J241" i="31"/>
  <c r="G241" i="31"/>
  <c r="H241" i="31" s="1"/>
  <c r="N241" i="31"/>
  <c r="F242" i="31"/>
  <c r="K241" i="31" l="1"/>
  <c r="L241" i="31" s="1"/>
  <c r="I242" i="31"/>
  <c r="J242" i="31"/>
  <c r="L242" i="31" s="1"/>
  <c r="G242" i="31"/>
  <c r="H242" i="31" s="1"/>
  <c r="K242" i="31"/>
  <c r="N242" i="31"/>
  <c r="F243" i="31"/>
  <c r="M242" i="31" l="1"/>
  <c r="I243" i="31" s="1"/>
  <c r="K243" i="31" s="1"/>
  <c r="G243" i="31"/>
  <c r="H243" i="31" s="1"/>
  <c r="J243" i="31"/>
  <c r="L243" i="31" s="1"/>
  <c r="N243" i="31"/>
  <c r="F244" i="31"/>
  <c r="M243" i="31" l="1"/>
  <c r="I244" i="31" s="1"/>
  <c r="G244" i="31"/>
  <c r="H244" i="31" s="1"/>
  <c r="J244" i="31"/>
  <c r="N244" i="31"/>
  <c r="F245" i="31"/>
  <c r="M244" i="31" l="1"/>
  <c r="I245" i="31" s="1"/>
  <c r="M245" i="31" s="1"/>
  <c r="K244" i="31"/>
  <c r="L244" i="31" s="1"/>
  <c r="J245" i="31"/>
  <c r="G245" i="31"/>
  <c r="H245" i="31" s="1"/>
  <c r="N245" i="31"/>
  <c r="F246" i="31"/>
  <c r="K245" i="31" l="1"/>
  <c r="L245" i="31" s="1"/>
  <c r="I246" i="31"/>
  <c r="M246" i="31" s="1"/>
  <c r="G246" i="31"/>
  <c r="H246" i="31" s="1"/>
  <c r="J246" i="31"/>
  <c r="N246" i="31"/>
  <c r="F247" i="31"/>
  <c r="L246" i="31" l="1"/>
  <c r="K246" i="31"/>
  <c r="G247" i="31"/>
  <c r="H247" i="31" s="1"/>
  <c r="J247" i="31"/>
  <c r="I247" i="31"/>
  <c r="M247" i="31" s="1"/>
  <c r="N247" i="31"/>
  <c r="F248" i="31"/>
  <c r="K247" i="31" l="1"/>
  <c r="L247" i="31" s="1"/>
  <c r="G248" i="31"/>
  <c r="H248" i="31" s="1"/>
  <c r="J248" i="31"/>
  <c r="I248" i="31"/>
  <c r="K248" i="31" s="1"/>
  <c r="M248" i="31"/>
  <c r="N248" i="31"/>
  <c r="F249" i="31"/>
  <c r="L248" i="31" l="1"/>
  <c r="J249" i="31"/>
  <c r="I249" i="31"/>
  <c r="K249" i="31" s="1"/>
  <c r="G249" i="31"/>
  <c r="H249" i="31" s="1"/>
  <c r="N249" i="31"/>
  <c r="F250" i="31"/>
  <c r="M249" i="31" l="1"/>
  <c r="I250" i="31" s="1"/>
  <c r="K250" i="31" s="1"/>
  <c r="L249" i="31"/>
  <c r="J250" i="31"/>
  <c r="L250" i="31" s="1"/>
  <c r="G250" i="31"/>
  <c r="H250" i="31" s="1"/>
  <c r="N250" i="31"/>
  <c r="F251" i="31"/>
  <c r="M250" i="31" l="1"/>
  <c r="I251" i="31" s="1"/>
  <c r="K251" i="31" s="1"/>
  <c r="G251" i="31"/>
  <c r="H251" i="31" s="1"/>
  <c r="J251" i="31"/>
  <c r="N251" i="31"/>
  <c r="F252" i="31"/>
  <c r="L251" i="31" l="1"/>
  <c r="M251" i="31"/>
  <c r="G252" i="31"/>
  <c r="H252" i="31" s="1"/>
  <c r="J252" i="31"/>
  <c r="I252" i="31"/>
  <c r="K252" i="31" s="1"/>
  <c r="N252" i="31"/>
  <c r="F253" i="31"/>
  <c r="L252" i="31" l="1"/>
  <c r="M252" i="31"/>
  <c r="I253" i="31" s="1"/>
  <c r="M253" i="31" s="1"/>
  <c r="J253" i="31"/>
  <c r="G253" i="31"/>
  <c r="H253" i="31" s="1"/>
  <c r="N253" i="31"/>
  <c r="F254" i="31"/>
  <c r="K253" i="31" l="1"/>
  <c r="L253" i="31"/>
  <c r="I254" i="31"/>
  <c r="K254" i="31"/>
  <c r="G254" i="31"/>
  <c r="H254" i="31" s="1"/>
  <c r="J254" i="31"/>
  <c r="N254" i="31"/>
  <c r="F255" i="31"/>
  <c r="M254" i="31" l="1"/>
  <c r="L254" i="31"/>
  <c r="G255" i="31"/>
  <c r="H255" i="31" s="1"/>
  <c r="J255" i="31"/>
  <c r="I255" i="31"/>
  <c r="K255" i="31" s="1"/>
  <c r="N255" i="31"/>
  <c r="F256" i="31"/>
  <c r="M255" i="31" l="1"/>
  <c r="I256" i="31" s="1"/>
  <c r="K256" i="31" s="1"/>
  <c r="L255" i="31"/>
  <c r="G256" i="31"/>
  <c r="H256" i="31" s="1"/>
  <c r="J256" i="31"/>
  <c r="L256" i="31" s="1"/>
  <c r="N256" i="31"/>
  <c r="F257" i="31"/>
  <c r="M256" i="31" l="1"/>
  <c r="I257" i="31" s="1"/>
  <c r="J257" i="31"/>
  <c r="G257" i="31"/>
  <c r="H257" i="31" s="1"/>
  <c r="N257" i="31"/>
  <c r="F258" i="31"/>
  <c r="K257" i="31" l="1"/>
  <c r="L257" i="31" s="1"/>
  <c r="M257" i="31"/>
  <c r="I258" i="31" s="1"/>
  <c r="J258" i="31"/>
  <c r="G258" i="31"/>
  <c r="H258" i="31" s="1"/>
  <c r="N258" i="31"/>
  <c r="F259" i="31"/>
  <c r="K258" i="31" l="1"/>
  <c r="L258" i="31" s="1"/>
  <c r="M258" i="31"/>
  <c r="I259" i="31" s="1"/>
  <c r="G259" i="31"/>
  <c r="H259" i="31" s="1"/>
  <c r="J259" i="31"/>
  <c r="N259" i="31"/>
  <c r="F260" i="31"/>
  <c r="K259" i="31" l="1"/>
  <c r="L259" i="31" s="1"/>
  <c r="M259" i="31"/>
  <c r="I260" i="31" s="1"/>
  <c r="G260" i="31"/>
  <c r="H260" i="31" s="1"/>
  <c r="J260" i="31"/>
  <c r="N260" i="31"/>
  <c r="F261" i="31"/>
  <c r="K260" i="31" l="1"/>
  <c r="M260" i="31"/>
  <c r="L260" i="31"/>
  <c r="J261" i="31"/>
  <c r="I261" i="31"/>
  <c r="M261" i="31" s="1"/>
  <c r="G261" i="31"/>
  <c r="H261" i="31" s="1"/>
  <c r="N261" i="31"/>
  <c r="F262" i="31"/>
  <c r="K261" i="31" l="1"/>
  <c r="L261" i="31"/>
  <c r="I262" i="31"/>
  <c r="G262" i="31"/>
  <c r="H262" i="31" s="1"/>
  <c r="J262" i="31"/>
  <c r="N262" i="31"/>
  <c r="F263" i="31"/>
  <c r="M262" i="31" l="1"/>
  <c r="I263" i="31" s="1"/>
  <c r="L262" i="31"/>
  <c r="K262" i="31"/>
  <c r="G263" i="31"/>
  <c r="H263" i="31" s="1"/>
  <c r="J263" i="31"/>
  <c r="N263" i="31"/>
  <c r="F264" i="31"/>
  <c r="M263" i="31" l="1"/>
  <c r="I264" i="31" s="1"/>
  <c r="K263" i="31"/>
  <c r="L263" i="31" s="1"/>
  <c r="G264" i="31"/>
  <c r="H264" i="31" s="1"/>
  <c r="J264" i="31"/>
  <c r="N264" i="31"/>
  <c r="F265" i="31"/>
  <c r="K264" i="31" l="1"/>
  <c r="M264" i="31"/>
  <c r="L264" i="31"/>
  <c r="J265" i="31"/>
  <c r="I265" i="31"/>
  <c r="G265" i="31"/>
  <c r="H265" i="31" s="1"/>
  <c r="N265" i="31"/>
  <c r="F266" i="31"/>
  <c r="M265" i="31" l="1"/>
  <c r="I266" i="31" s="1"/>
  <c r="K265" i="31"/>
  <c r="L265" i="31"/>
  <c r="J266" i="31"/>
  <c r="G266" i="31"/>
  <c r="H266" i="31" s="1"/>
  <c r="N266" i="31"/>
  <c r="F267" i="31"/>
  <c r="M266" i="31" l="1"/>
  <c r="K266" i="31"/>
  <c r="L266" i="31"/>
  <c r="G267" i="31"/>
  <c r="H267" i="31" s="1"/>
  <c r="I267" i="31"/>
  <c r="K267" i="31" s="1"/>
  <c r="J267" i="31"/>
  <c r="N267" i="31"/>
  <c r="F268" i="31"/>
  <c r="L267" i="31" l="1"/>
  <c r="M267" i="31"/>
  <c r="I268" i="31" s="1"/>
  <c r="K268" i="31" s="1"/>
  <c r="G268" i="31"/>
  <c r="H268" i="31" s="1"/>
  <c r="J268" i="31"/>
  <c r="N268" i="31"/>
  <c r="F269" i="31"/>
  <c r="L268" i="31" l="1"/>
  <c r="M268" i="31"/>
  <c r="I269" i="31" s="1"/>
  <c r="M269" i="31" s="1"/>
  <c r="J269" i="31"/>
  <c r="G269" i="31"/>
  <c r="H269" i="31" s="1"/>
  <c r="N269" i="31"/>
  <c r="F270" i="31"/>
  <c r="L269" i="31" l="1"/>
  <c r="K269" i="31"/>
  <c r="I270" i="31"/>
  <c r="K270" i="31" s="1"/>
  <c r="G270" i="31"/>
  <c r="H270" i="31" s="1"/>
  <c r="J270" i="31"/>
  <c r="N270" i="31"/>
  <c r="F271" i="31"/>
  <c r="M270" i="31" l="1"/>
  <c r="I271" i="31" s="1"/>
  <c r="L270" i="31"/>
  <c r="G271" i="31"/>
  <c r="H271" i="31" s="1"/>
  <c r="J271" i="31"/>
  <c r="N271" i="31"/>
  <c r="F272" i="31"/>
  <c r="K271" i="31" l="1"/>
  <c r="M271" i="31"/>
  <c r="I272" i="31" s="1"/>
  <c r="K272" i="31" s="1"/>
  <c r="L271" i="31"/>
  <c r="G272" i="31"/>
  <c r="H272" i="31" s="1"/>
  <c r="J272" i="31"/>
  <c r="L272" i="31" s="1"/>
  <c r="N272" i="31"/>
  <c r="F273" i="31"/>
  <c r="M272" i="31" l="1"/>
  <c r="I273" i="31" s="1"/>
  <c r="J273" i="31"/>
  <c r="G273" i="31"/>
  <c r="H273" i="31" s="1"/>
  <c r="N273" i="31"/>
  <c r="F274" i="31"/>
  <c r="K273" i="31" l="1"/>
  <c r="L273" i="31" s="1"/>
  <c r="M273" i="31"/>
  <c r="I274" i="31" s="1"/>
  <c r="J274" i="31"/>
  <c r="G274" i="31"/>
  <c r="H274" i="31" s="1"/>
  <c r="N274" i="31"/>
  <c r="F275" i="31"/>
  <c r="K274" i="31" l="1"/>
  <c r="L274" i="31" s="1"/>
  <c r="M274" i="31"/>
  <c r="I275" i="31" s="1"/>
  <c r="G275" i="31"/>
  <c r="H275" i="31" s="1"/>
  <c r="J275" i="31"/>
  <c r="N275" i="31"/>
  <c r="F276" i="31"/>
  <c r="K275" i="31" l="1"/>
  <c r="L275" i="31" s="1"/>
  <c r="M275" i="31"/>
  <c r="I276" i="31" s="1"/>
  <c r="G276" i="31"/>
  <c r="H276" i="31" s="1"/>
  <c r="J276" i="31"/>
  <c r="N276" i="31"/>
  <c r="F277" i="31"/>
  <c r="K276" i="31" l="1"/>
  <c r="M276" i="31"/>
  <c r="I277" i="31" s="1"/>
  <c r="M277" i="31" s="1"/>
  <c r="L276" i="31"/>
  <c r="J277" i="31"/>
  <c r="G277" i="31"/>
  <c r="H277" i="31" s="1"/>
  <c r="N277" i="31"/>
  <c r="F278" i="31"/>
  <c r="K277" i="31" l="1"/>
  <c r="L277" i="31" s="1"/>
  <c r="I278" i="31"/>
  <c r="G278" i="31"/>
  <c r="H278" i="31" s="1"/>
  <c r="J278" i="31"/>
  <c r="N278" i="31"/>
  <c r="F279" i="31"/>
  <c r="M278" i="31" l="1"/>
  <c r="I279" i="31" s="1"/>
  <c r="L278" i="31"/>
  <c r="K278" i="31"/>
  <c r="G279" i="31"/>
  <c r="H279" i="31" s="1"/>
  <c r="J279" i="31"/>
  <c r="N279" i="31"/>
  <c r="F280" i="31"/>
  <c r="M279" i="31" l="1"/>
  <c r="K279" i="31"/>
  <c r="L279" i="31" s="1"/>
  <c r="G280" i="31"/>
  <c r="H280" i="31" s="1"/>
  <c r="J280" i="31"/>
  <c r="I280" i="31"/>
  <c r="K280" i="31" s="1"/>
  <c r="N280" i="31"/>
  <c r="F281" i="31"/>
  <c r="M280" i="31" l="1"/>
  <c r="I281" i="31" s="1"/>
  <c r="L280" i="31"/>
  <c r="J281" i="31"/>
  <c r="G281" i="31"/>
  <c r="H281" i="31" s="1"/>
  <c r="N281" i="31"/>
  <c r="F282" i="31"/>
  <c r="M281" i="31" l="1"/>
  <c r="I282" i="31" s="1"/>
  <c r="M282" i="31" s="1"/>
  <c r="K281" i="31"/>
  <c r="L281" i="31"/>
  <c r="J282" i="31"/>
  <c r="G282" i="31"/>
  <c r="H282" i="31" s="1"/>
  <c r="N282" i="31"/>
  <c r="F283" i="31"/>
  <c r="K282" i="31" l="1"/>
  <c r="L282" i="31" s="1"/>
  <c r="K283" i="31"/>
  <c r="G283" i="31"/>
  <c r="H283" i="31" s="1"/>
  <c r="I283" i="31"/>
  <c r="J283" i="31"/>
  <c r="M283" i="31" s="1"/>
  <c r="N283" i="31"/>
  <c r="F284" i="31"/>
  <c r="L283" i="31" l="1"/>
  <c r="G284" i="31"/>
  <c r="H284" i="31" s="1"/>
  <c r="J284" i="31"/>
  <c r="L284" i="31" s="1"/>
  <c r="I284" i="31"/>
  <c r="K284" i="31" s="1"/>
  <c r="N284" i="31"/>
  <c r="F285" i="31"/>
  <c r="M284" i="31" l="1"/>
  <c r="I285" i="31" s="1"/>
  <c r="M285" i="31" s="1"/>
  <c r="J285" i="31"/>
  <c r="G285" i="31"/>
  <c r="H285" i="31" s="1"/>
  <c r="N285" i="31"/>
  <c r="F286" i="31"/>
  <c r="L285" i="31" l="1"/>
  <c r="K285" i="31"/>
  <c r="I286" i="31"/>
  <c r="J286" i="31"/>
  <c r="G286" i="31"/>
  <c r="H286" i="31" s="1"/>
  <c r="N286" i="31"/>
  <c r="F287" i="31"/>
  <c r="M286" i="31" l="1"/>
  <c r="K286" i="31"/>
  <c r="L286" i="31" s="1"/>
  <c r="G287" i="31"/>
  <c r="H287" i="31" s="1"/>
  <c r="J287" i="31"/>
  <c r="I287" i="31"/>
  <c r="M287" i="31" s="1"/>
  <c r="N287" i="31"/>
  <c r="F288" i="31"/>
  <c r="K287" i="31" l="1"/>
  <c r="L287" i="31" s="1"/>
  <c r="G288" i="31"/>
  <c r="H288" i="31" s="1"/>
  <c r="J288" i="31"/>
  <c r="I288" i="31"/>
  <c r="K288" i="31" s="1"/>
  <c r="N288" i="31"/>
  <c r="F289" i="31"/>
  <c r="L288" i="31" l="1"/>
  <c r="M288" i="31"/>
  <c r="I289" i="31" s="1"/>
  <c r="K289" i="31" s="1"/>
  <c r="J289" i="31"/>
  <c r="G289" i="31"/>
  <c r="H289" i="31" s="1"/>
  <c r="N289" i="31"/>
  <c r="F290" i="31"/>
  <c r="M289" i="31" l="1"/>
  <c r="I290" i="31" s="1"/>
  <c r="K290" i="31" s="1"/>
  <c r="L289" i="31"/>
  <c r="J290" i="31"/>
  <c r="L290" i="31" s="1"/>
  <c r="G290" i="31"/>
  <c r="H290" i="31" s="1"/>
  <c r="N290" i="31"/>
  <c r="F291" i="31"/>
  <c r="M290" i="31" l="1"/>
  <c r="I291" i="31" s="1"/>
  <c r="K291" i="31" s="1"/>
  <c r="G291" i="31"/>
  <c r="H291" i="31" s="1"/>
  <c r="J291" i="31"/>
  <c r="L291" i="31" s="1"/>
  <c r="N291" i="31"/>
  <c r="F292" i="31"/>
  <c r="M291" i="31" l="1"/>
  <c r="I292" i="31" s="1"/>
  <c r="G292" i="31"/>
  <c r="H292" i="31" s="1"/>
  <c r="J292" i="31"/>
  <c r="N292" i="31"/>
  <c r="F293" i="31"/>
  <c r="K292" i="31" l="1"/>
  <c r="L292" i="31" s="1"/>
  <c r="M292" i="31"/>
  <c r="I293" i="31" s="1"/>
  <c r="M293" i="31" s="1"/>
  <c r="J293" i="31"/>
  <c r="G293" i="31"/>
  <c r="H293" i="31" s="1"/>
  <c r="N293" i="31"/>
  <c r="F294" i="31"/>
  <c r="K293" i="31" l="1"/>
  <c r="L293" i="31"/>
  <c r="I294" i="31"/>
  <c r="G294" i="31"/>
  <c r="H294" i="31" s="1"/>
  <c r="J294" i="31"/>
  <c r="N294" i="31"/>
  <c r="F295" i="31"/>
  <c r="M294" i="31" l="1"/>
  <c r="I295" i="31" s="1"/>
  <c r="K294" i="31"/>
  <c r="L294" i="31"/>
  <c r="G295" i="31"/>
  <c r="H295" i="31" s="1"/>
  <c r="J295" i="31"/>
  <c r="N295" i="31"/>
  <c r="F296" i="31"/>
  <c r="K295" i="31" l="1"/>
  <c r="M295" i="31"/>
  <c r="L295" i="31"/>
  <c r="G296" i="31"/>
  <c r="H296" i="31" s="1"/>
  <c r="J296" i="31"/>
  <c r="I296" i="31"/>
  <c r="N296" i="31"/>
  <c r="F297" i="31"/>
  <c r="M296" i="31" l="1"/>
  <c r="I297" i="31" s="1"/>
  <c r="K297" i="31" s="1"/>
  <c r="K296" i="31"/>
  <c r="L296" i="31" s="1"/>
  <c r="J297" i="31"/>
  <c r="G297" i="31"/>
  <c r="H297" i="31" s="1"/>
  <c r="N297" i="31"/>
  <c r="F298" i="31"/>
  <c r="M297" i="31" l="1"/>
  <c r="I298" i="31" s="1"/>
  <c r="K298" i="31" s="1"/>
  <c r="L297" i="31"/>
  <c r="J298" i="31"/>
  <c r="L298" i="31" s="1"/>
  <c r="G298" i="31"/>
  <c r="H298" i="31" s="1"/>
  <c r="N298" i="31"/>
  <c r="F299" i="31"/>
  <c r="M298" i="31" l="1"/>
  <c r="I299" i="31" s="1"/>
  <c r="K299" i="31" s="1"/>
  <c r="G299" i="31"/>
  <c r="H299" i="31" s="1"/>
  <c r="J299" i="31"/>
  <c r="N299" i="31"/>
  <c r="F300" i="31"/>
  <c r="L299" i="31" l="1"/>
  <c r="M299" i="31"/>
  <c r="I300" i="31" s="1"/>
  <c r="K300" i="31" s="1"/>
  <c r="G300" i="31"/>
  <c r="H300" i="31" s="1"/>
  <c r="J300" i="31"/>
  <c r="N300" i="31"/>
  <c r="L300" i="31" l="1"/>
  <c r="B16" i="31" s="1"/>
  <c r="M300" i="31"/>
  <c r="B14" i="31"/>
  <c r="B15" i="31"/>
  <c r="M23" i="27" l="1"/>
  <c r="S24" i="27" s="1"/>
  <c r="Y22" i="27"/>
  <c r="X22" i="27"/>
  <c r="M22" i="27"/>
  <c r="X21" i="27"/>
  <c r="W21" i="27" s="1"/>
  <c r="M21" i="27"/>
  <c r="Y20" i="27"/>
  <c r="X20" i="27"/>
  <c r="M20" i="27"/>
  <c r="W19" i="27"/>
  <c r="M19" i="27"/>
  <c r="W18" i="27"/>
  <c r="M18" i="27"/>
  <c r="W17" i="27"/>
  <c r="M17" i="27"/>
  <c r="W16" i="27"/>
  <c r="M16" i="27"/>
  <c r="W15" i="27"/>
  <c r="M15" i="27"/>
  <c r="W14" i="27"/>
  <c r="M14" i="27"/>
  <c r="W13" i="27"/>
  <c r="M13" i="27"/>
  <c r="W12" i="27"/>
  <c r="M12" i="27"/>
  <c r="W11" i="27"/>
  <c r="M11" i="27"/>
  <c r="W10" i="27"/>
  <c r="M10" i="27"/>
  <c r="I10" i="27"/>
  <c r="W9" i="27"/>
  <c r="M9" i="27"/>
  <c r="W8" i="27"/>
  <c r="M8" i="27"/>
  <c r="G8" i="27"/>
  <c r="W7" i="27"/>
  <c r="AC7" i="27" s="1"/>
  <c r="V7" i="27"/>
  <c r="Z7" i="27" s="1"/>
  <c r="U7" i="27"/>
  <c r="U8" i="27" s="1"/>
  <c r="U9" i="27" s="1"/>
  <c r="U10" i="27" s="1"/>
  <c r="U11" i="27" s="1"/>
  <c r="U12" i="27" s="1"/>
  <c r="U13" i="27" s="1"/>
  <c r="U14" i="27" s="1"/>
  <c r="U15" i="27" s="1"/>
  <c r="U16" i="27" s="1"/>
  <c r="U17" i="27" s="1"/>
  <c r="U18" i="27" s="1"/>
  <c r="U19" i="27" s="1"/>
  <c r="U20" i="27" s="1"/>
  <c r="U21" i="27" s="1"/>
  <c r="U22" i="27" s="1"/>
  <c r="M7" i="27"/>
  <c r="L7" i="27"/>
  <c r="L8" i="27" s="1"/>
  <c r="K7" i="27"/>
  <c r="K8" i="27" s="1"/>
  <c r="K9" i="27" s="1"/>
  <c r="K10" i="27" s="1"/>
  <c r="K11" i="27" s="1"/>
  <c r="K12" i="27" s="1"/>
  <c r="K13" i="27" s="1"/>
  <c r="K14" i="27" s="1"/>
  <c r="K15" i="27" s="1"/>
  <c r="K16" i="27" s="1"/>
  <c r="K17" i="27" s="1"/>
  <c r="K18" i="27" s="1"/>
  <c r="K19" i="27" s="1"/>
  <c r="K20" i="27" s="1"/>
  <c r="K21" i="27" s="1"/>
  <c r="K22" i="27" s="1"/>
  <c r="A7" i="27"/>
  <c r="A8" i="27" s="1"/>
  <c r="A9" i="27" s="1"/>
  <c r="A10" i="27" s="1"/>
  <c r="A11" i="27" s="1"/>
  <c r="A12" i="27" s="1"/>
  <c r="W6" i="27"/>
  <c r="M6" i="27"/>
  <c r="B7" i="27"/>
  <c r="AC5" i="27"/>
  <c r="S5" i="27"/>
  <c r="I5" i="27"/>
  <c r="H1" i="27"/>
  <c r="AA14" i="27" l="1"/>
  <c r="AC16" i="27"/>
  <c r="P7" i="27"/>
  <c r="S14" i="27"/>
  <c r="A13" i="27"/>
  <c r="D12" i="38"/>
  <c r="B12" i="27"/>
  <c r="E12" i="38"/>
  <c r="AA8" i="27"/>
  <c r="AC9" i="27"/>
  <c r="S11" i="27"/>
  <c r="S19" i="27"/>
  <c r="Q7" i="27"/>
  <c r="Q15" i="27"/>
  <c r="AC8" i="27"/>
  <c r="AA10" i="27"/>
  <c r="AC11" i="27"/>
  <c r="AA12" i="27"/>
  <c r="S15" i="27"/>
  <c r="S16" i="27"/>
  <c r="Q17" i="27"/>
  <c r="AA18" i="27"/>
  <c r="AC19" i="27"/>
  <c r="I7" i="27"/>
  <c r="AA7" i="27"/>
  <c r="S8" i="27"/>
  <c r="I9" i="27"/>
  <c r="G10" i="27"/>
  <c r="S12" i="27"/>
  <c r="Q13" i="27"/>
  <c r="AC15" i="27"/>
  <c r="AA16" i="27"/>
  <c r="S20" i="27"/>
  <c r="S21" i="27"/>
  <c r="Q22" i="27"/>
  <c r="I11" i="27"/>
  <c r="G12" i="27"/>
  <c r="AC17" i="27"/>
  <c r="S7" i="27"/>
  <c r="Q9" i="27"/>
  <c r="S10" i="27"/>
  <c r="Q11" i="27"/>
  <c r="AC12" i="27"/>
  <c r="AC13" i="27"/>
  <c r="S18" i="27"/>
  <c r="Q19" i="27"/>
  <c r="W20" i="27"/>
  <c r="AA21" i="27" s="1"/>
  <c r="Q21" i="27"/>
  <c r="W22" i="27"/>
  <c r="AA22" i="27" s="1"/>
  <c r="R8" i="27"/>
  <c r="L9" i="27"/>
  <c r="P8" i="27"/>
  <c r="AC23" i="27"/>
  <c r="H7" i="27"/>
  <c r="B8" i="27"/>
  <c r="F7" i="27"/>
  <c r="S9" i="27"/>
  <c r="I12" i="27"/>
  <c r="S13" i="27"/>
  <c r="AC14" i="27"/>
  <c r="S17" i="27"/>
  <c r="AC18" i="27"/>
  <c r="S22" i="27"/>
  <c r="G7" i="27"/>
  <c r="R7" i="27"/>
  <c r="Q8" i="27"/>
  <c r="V8" i="27"/>
  <c r="AA9" i="27"/>
  <c r="G11" i="27"/>
  <c r="Q12" i="27"/>
  <c r="AA13" i="27"/>
  <c r="Q16" i="27"/>
  <c r="AA17" i="27"/>
  <c r="Q20" i="27"/>
  <c r="AB7" i="27"/>
  <c r="I8" i="27"/>
  <c r="AC10" i="27"/>
  <c r="Q23" i="27"/>
  <c r="G9" i="27"/>
  <c r="Q10" i="27"/>
  <c r="AA11" i="27"/>
  <c r="Q14" i="27"/>
  <c r="AA15" i="27"/>
  <c r="Q18" i="27"/>
  <c r="AA19" i="27"/>
  <c r="S23" i="27"/>
  <c r="AA20" i="27" l="1"/>
  <c r="AC21" i="27"/>
  <c r="A14" i="27"/>
  <c r="D13" i="38"/>
  <c r="E13" i="38"/>
  <c r="B13" i="27"/>
  <c r="AC22" i="27"/>
  <c r="AC20" i="27"/>
  <c r="AA23" i="27"/>
  <c r="V9" i="27"/>
  <c r="Z8" i="27"/>
  <c r="AB8" i="27"/>
  <c r="H8" i="27"/>
  <c r="B9" i="27"/>
  <c r="F8" i="27"/>
  <c r="R9" i="27"/>
  <c r="L10" i="27"/>
  <c r="P9" i="27"/>
  <c r="A15" i="27" l="1"/>
  <c r="B14" i="27"/>
  <c r="AB9" i="27"/>
  <c r="V10" i="27"/>
  <c r="Z9" i="27"/>
  <c r="P10" i="27"/>
  <c r="R10" i="27"/>
  <c r="L11" i="27"/>
  <c r="F9" i="27"/>
  <c r="B10" i="27"/>
  <c r="H9" i="27"/>
  <c r="A16" i="27" l="1"/>
  <c r="B15" i="27"/>
  <c r="L12" i="27"/>
  <c r="P11" i="27"/>
  <c r="R11" i="27"/>
  <c r="AB10" i="27"/>
  <c r="Z10" i="27"/>
  <c r="V11" i="27"/>
  <c r="F10" i="27"/>
  <c r="H10" i="27"/>
  <c r="A17" i="27" l="1"/>
  <c r="Z11" i="27"/>
  <c r="V12" i="27"/>
  <c r="AB11" i="27"/>
  <c r="H11" i="27"/>
  <c r="F11" i="27"/>
  <c r="R12" i="27"/>
  <c r="L13" i="27"/>
  <c r="P12" i="27"/>
  <c r="G15" i="27" l="1"/>
  <c r="I15" i="27"/>
  <c r="A18" i="27"/>
  <c r="I13" i="27"/>
  <c r="I14" i="27"/>
  <c r="G14" i="27"/>
  <c r="G13" i="27"/>
  <c r="V13" i="27"/>
  <c r="Z12" i="27"/>
  <c r="AB12" i="27"/>
  <c r="R13" i="27"/>
  <c r="P13" i="27"/>
  <c r="L14" i="27"/>
  <c r="H12" i="27"/>
  <c r="F12" i="27"/>
  <c r="G16" i="27" l="1"/>
  <c r="I16" i="27"/>
  <c r="A19" i="27"/>
  <c r="P14" i="27"/>
  <c r="L15" i="27"/>
  <c r="R14" i="27"/>
  <c r="F13" i="27"/>
  <c r="H13" i="27"/>
  <c r="AB13" i="27"/>
  <c r="V14" i="27"/>
  <c r="Z13" i="27"/>
  <c r="A20" i="27" l="1"/>
  <c r="G17" i="27"/>
  <c r="I17" i="27"/>
  <c r="L16" i="27"/>
  <c r="P15" i="27"/>
  <c r="R15" i="27"/>
  <c r="AB14" i="27"/>
  <c r="V15" i="27"/>
  <c r="Z14" i="27"/>
  <c r="F14" i="27"/>
  <c r="H14" i="27"/>
  <c r="C25" i="25"/>
  <c r="I26" i="25" s="1"/>
  <c r="C24" i="25"/>
  <c r="C23" i="25"/>
  <c r="C22" i="25"/>
  <c r="C21" i="25"/>
  <c r="C20" i="25"/>
  <c r="C19" i="25"/>
  <c r="C18" i="25"/>
  <c r="C17" i="25"/>
  <c r="C16" i="25"/>
  <c r="C16" i="38" s="1"/>
  <c r="C15" i="25"/>
  <c r="C15" i="38" s="1"/>
  <c r="G16" i="38" l="1"/>
  <c r="I16" i="38"/>
  <c r="I17" i="25"/>
  <c r="C17" i="38"/>
  <c r="A21" i="27"/>
  <c r="I21" i="25"/>
  <c r="C18" i="38"/>
  <c r="G18" i="27"/>
  <c r="I18" i="27"/>
  <c r="H15" i="27"/>
  <c r="F15" i="27"/>
  <c r="Z15" i="27"/>
  <c r="AB15" i="27"/>
  <c r="V16" i="27"/>
  <c r="R16" i="27"/>
  <c r="L17" i="27"/>
  <c r="P16" i="27"/>
  <c r="G22" i="25"/>
  <c r="G26" i="25"/>
  <c r="I19" i="25"/>
  <c r="I23" i="25"/>
  <c r="G18" i="25"/>
  <c r="G16" i="25"/>
  <c r="G20" i="25"/>
  <c r="G24" i="25"/>
  <c r="I16" i="25"/>
  <c r="G17" i="25"/>
  <c r="I18" i="25"/>
  <c r="G19" i="25"/>
  <c r="I20" i="25"/>
  <c r="G21" i="25"/>
  <c r="I22" i="25"/>
  <c r="G23" i="25"/>
  <c r="I24" i="25"/>
  <c r="G25" i="25"/>
  <c r="I25" i="25"/>
  <c r="I17" i="38" l="1"/>
  <c r="G17" i="38"/>
  <c r="C19" i="38"/>
  <c r="I19" i="27"/>
  <c r="G19" i="27"/>
  <c r="I18" i="38"/>
  <c r="G18" i="38"/>
  <c r="A22" i="27"/>
  <c r="V17" i="27"/>
  <c r="Z16" i="27"/>
  <c r="AB16" i="27"/>
  <c r="R17" i="27"/>
  <c r="L18" i="27"/>
  <c r="P17" i="27"/>
  <c r="A23" i="27" l="1"/>
  <c r="I19" i="38"/>
  <c r="G19" i="38"/>
  <c r="C20" i="38"/>
  <c r="G20" i="27"/>
  <c r="I20" i="27"/>
  <c r="P18" i="27"/>
  <c r="L19" i="27"/>
  <c r="R18" i="27"/>
  <c r="AB17" i="27"/>
  <c r="V18" i="27"/>
  <c r="Z17" i="27"/>
  <c r="I20" i="38" l="1"/>
  <c r="G20" i="38"/>
  <c r="C21" i="38"/>
  <c r="G21" i="27"/>
  <c r="I21" i="27"/>
  <c r="A24" i="27"/>
  <c r="AB18" i="27"/>
  <c r="V19" i="27"/>
  <c r="Z18" i="27"/>
  <c r="L20" i="27"/>
  <c r="P19" i="27"/>
  <c r="R19" i="27"/>
  <c r="C10" i="25"/>
  <c r="C10" i="38" s="1"/>
  <c r="D6" i="25"/>
  <c r="D6" i="38" s="1"/>
  <c r="G21" i="38" l="1"/>
  <c r="I21" i="38"/>
  <c r="A25" i="27"/>
  <c r="C22" i="38"/>
  <c r="G22" i="27"/>
  <c r="I22" i="27"/>
  <c r="Z19" i="27"/>
  <c r="AB19" i="27"/>
  <c r="V20" i="27"/>
  <c r="R20" i="27"/>
  <c r="P20" i="27"/>
  <c r="L21" i="27"/>
  <c r="G22" i="38" l="1"/>
  <c r="I22" i="38"/>
  <c r="C23" i="38"/>
  <c r="G23" i="27"/>
  <c r="I23" i="27"/>
  <c r="L22" i="27"/>
  <c r="P21" i="27"/>
  <c r="R21" i="27"/>
  <c r="AB20" i="27"/>
  <c r="V21" i="27"/>
  <c r="Z20" i="27"/>
  <c r="G23" i="38" l="1"/>
  <c r="I23" i="38"/>
  <c r="C24" i="38"/>
  <c r="G24" i="27"/>
  <c r="I24" i="27"/>
  <c r="V22" i="27"/>
  <c r="Z21" i="27"/>
  <c r="AB21" i="27"/>
  <c r="R22" i="27"/>
  <c r="L23" i="27"/>
  <c r="P22" i="27"/>
  <c r="G24" i="38" l="1"/>
  <c r="I24" i="38"/>
  <c r="C25" i="38"/>
  <c r="I25" i="27"/>
  <c r="G25" i="27"/>
  <c r="P23" i="27"/>
  <c r="R24" i="27"/>
  <c r="R23" i="27"/>
  <c r="Z22" i="27"/>
  <c r="AB23" i="27"/>
  <c r="AB22" i="27"/>
  <c r="I25" i="38" l="1"/>
  <c r="G26" i="38"/>
  <c r="G25" i="38"/>
  <c r="I26" i="38"/>
  <c r="M23" i="25" l="1"/>
  <c r="Y22" i="25"/>
  <c r="X22" i="25"/>
  <c r="M22" i="25"/>
  <c r="X21" i="25"/>
  <c r="W21" i="25" s="1"/>
  <c r="M21" i="25"/>
  <c r="Y20" i="25"/>
  <c r="X20" i="25"/>
  <c r="M20" i="25"/>
  <c r="W19" i="25"/>
  <c r="M19" i="25"/>
  <c r="W18" i="25"/>
  <c r="M18" i="25"/>
  <c r="W17" i="25"/>
  <c r="M17" i="25"/>
  <c r="W16" i="25"/>
  <c r="M16" i="25"/>
  <c r="W15" i="25"/>
  <c r="M15" i="25"/>
  <c r="W14" i="25"/>
  <c r="M14" i="25"/>
  <c r="C14" i="25"/>
  <c r="C14" i="38" s="1"/>
  <c r="W13" i="25"/>
  <c r="M13" i="25"/>
  <c r="C13" i="25"/>
  <c r="C13" i="38" s="1"/>
  <c r="W12" i="25"/>
  <c r="M12" i="25"/>
  <c r="C12" i="25"/>
  <c r="C12" i="38" s="1"/>
  <c r="W11" i="25"/>
  <c r="AA12" i="25" s="1"/>
  <c r="M11" i="25"/>
  <c r="C11" i="25"/>
  <c r="C11" i="38" s="1"/>
  <c r="W10" i="25"/>
  <c r="M10" i="25"/>
  <c r="W9" i="25"/>
  <c r="M9" i="25"/>
  <c r="W8" i="25"/>
  <c r="M8" i="25"/>
  <c r="C8" i="25"/>
  <c r="C8" i="38" s="1"/>
  <c r="W7" i="25"/>
  <c r="V7" i="25"/>
  <c r="AB7" i="25" s="1"/>
  <c r="U7" i="25"/>
  <c r="U8" i="25" s="1"/>
  <c r="U9" i="25" s="1"/>
  <c r="U10" i="25" s="1"/>
  <c r="U11" i="25" s="1"/>
  <c r="U12" i="25" s="1"/>
  <c r="U13" i="25" s="1"/>
  <c r="U14" i="25" s="1"/>
  <c r="U15" i="25" s="1"/>
  <c r="U16" i="25" s="1"/>
  <c r="U17" i="25" s="1"/>
  <c r="U18" i="25" s="1"/>
  <c r="U19" i="25" s="1"/>
  <c r="U20" i="25" s="1"/>
  <c r="U21" i="25" s="1"/>
  <c r="U22" i="25" s="1"/>
  <c r="M7" i="25"/>
  <c r="L7" i="25"/>
  <c r="R7" i="25" s="1"/>
  <c r="K7" i="25"/>
  <c r="K8" i="25" s="1"/>
  <c r="K9" i="25" s="1"/>
  <c r="K10" i="25" s="1"/>
  <c r="K11" i="25" s="1"/>
  <c r="K12" i="25" s="1"/>
  <c r="K13" i="25" s="1"/>
  <c r="K14" i="25" s="1"/>
  <c r="K15" i="25" s="1"/>
  <c r="K16" i="25" s="1"/>
  <c r="K17" i="25" s="1"/>
  <c r="K18" i="25" s="1"/>
  <c r="K19" i="25" s="1"/>
  <c r="K20" i="25" s="1"/>
  <c r="K21" i="25" s="1"/>
  <c r="K22" i="25" s="1"/>
  <c r="C7" i="25"/>
  <c r="C7" i="38" s="1"/>
  <c r="A7" i="25"/>
  <c r="A8" i="25" s="1"/>
  <c r="A9" i="25" s="1"/>
  <c r="A10" i="25" s="1"/>
  <c r="A11" i="25" s="1"/>
  <c r="A12" i="25" s="1"/>
  <c r="A13" i="25" s="1"/>
  <c r="A14" i="25" s="1"/>
  <c r="A15" i="25" s="1"/>
  <c r="A16" i="25" s="1"/>
  <c r="A17" i="25" s="1"/>
  <c r="A18" i="25" s="1"/>
  <c r="A19" i="25" s="1"/>
  <c r="A20" i="25" s="1"/>
  <c r="A21" i="25" s="1"/>
  <c r="A22" i="25" s="1"/>
  <c r="A23" i="25" s="1"/>
  <c r="A24" i="25" s="1"/>
  <c r="A25" i="25" s="1"/>
  <c r="W6" i="25"/>
  <c r="M6" i="25"/>
  <c r="E6" i="25"/>
  <c r="B7" i="25"/>
  <c r="AC5" i="25"/>
  <c r="S5" i="25"/>
  <c r="I5" i="25"/>
  <c r="H1" i="25"/>
  <c r="AC14" i="25" l="1"/>
  <c r="G12" i="38"/>
  <c r="I12" i="38"/>
  <c r="I11" i="38"/>
  <c r="G11" i="38"/>
  <c r="H7" i="25"/>
  <c r="B7" i="38"/>
  <c r="C6" i="25"/>
  <c r="C6" i="38" s="1"/>
  <c r="G7" i="38" s="1"/>
  <c r="E6" i="38"/>
  <c r="P7" i="25"/>
  <c r="G8" i="38"/>
  <c r="I8" i="38"/>
  <c r="AA9" i="25"/>
  <c r="I14" i="38"/>
  <c r="G14" i="38"/>
  <c r="G15" i="38"/>
  <c r="I15" i="38"/>
  <c r="I13" i="38"/>
  <c r="G13" i="38"/>
  <c r="S24" i="25"/>
  <c r="S23" i="25"/>
  <c r="Q7" i="25"/>
  <c r="AC8" i="25"/>
  <c r="G15" i="25"/>
  <c r="I15" i="25"/>
  <c r="AA16" i="25"/>
  <c r="AA17" i="25"/>
  <c r="AA7" i="25"/>
  <c r="AC13" i="25"/>
  <c r="Q15" i="25"/>
  <c r="AA18" i="25"/>
  <c r="Q22" i="25"/>
  <c r="G11" i="25"/>
  <c r="I12" i="25"/>
  <c r="G14" i="25"/>
  <c r="Q20" i="25"/>
  <c r="L8" i="25"/>
  <c r="R8" i="25" s="1"/>
  <c r="AA10" i="25"/>
  <c r="S12" i="25"/>
  <c r="AA13" i="25"/>
  <c r="S16" i="25"/>
  <c r="Q17" i="25"/>
  <c r="AC18" i="25"/>
  <c r="S21" i="25"/>
  <c r="S22" i="25"/>
  <c r="AA8" i="25"/>
  <c r="AA14" i="25"/>
  <c r="AC10" i="25"/>
  <c r="Q12" i="25"/>
  <c r="Q13" i="25"/>
  <c r="Q16" i="25"/>
  <c r="S17" i="25"/>
  <c r="Q21" i="25"/>
  <c r="W22" i="25"/>
  <c r="AC22" i="25" s="1"/>
  <c r="S20" i="25"/>
  <c r="I11" i="25"/>
  <c r="G12" i="25"/>
  <c r="S13" i="25"/>
  <c r="AC17" i="25"/>
  <c r="W20" i="25"/>
  <c r="AA21" i="25" s="1"/>
  <c r="Q8" i="25"/>
  <c r="S8" i="25"/>
  <c r="S11" i="25"/>
  <c r="AC16" i="25"/>
  <c r="Q18" i="25"/>
  <c r="S18" i="25"/>
  <c r="S19" i="25"/>
  <c r="Q19" i="25"/>
  <c r="Q10" i="25"/>
  <c r="S10" i="25"/>
  <c r="G13" i="25"/>
  <c r="I13" i="25"/>
  <c r="I14" i="25"/>
  <c r="AA15" i="25"/>
  <c r="AC15" i="25"/>
  <c r="Q11" i="25"/>
  <c r="G8" i="25"/>
  <c r="S9" i="25"/>
  <c r="AA11" i="25"/>
  <c r="AC11" i="25"/>
  <c r="AC12" i="25"/>
  <c r="Q14" i="25"/>
  <c r="S14" i="25"/>
  <c r="S15" i="25"/>
  <c r="AA19" i="25"/>
  <c r="AC19" i="25"/>
  <c r="AA20" i="25"/>
  <c r="F7" i="25"/>
  <c r="S7" i="25"/>
  <c r="V8" i="25"/>
  <c r="Z7" i="25"/>
  <c r="B8" i="25"/>
  <c r="B8" i="38" s="1"/>
  <c r="AC7" i="25"/>
  <c r="I8" i="25"/>
  <c r="P8" i="25"/>
  <c r="C9" i="25"/>
  <c r="C9" i="38" s="1"/>
  <c r="Q9" i="25"/>
  <c r="AC9" i="25"/>
  <c r="Q23" i="25"/>
  <c r="I7" i="25" l="1"/>
  <c r="G7" i="25"/>
  <c r="L9" i="25"/>
  <c r="I7" i="38"/>
  <c r="H7" i="38"/>
  <c r="F7" i="38"/>
  <c r="AC20" i="25"/>
  <c r="G10" i="38"/>
  <c r="G9" i="38"/>
  <c r="I9" i="38"/>
  <c r="I10" i="38"/>
  <c r="AC21" i="25"/>
  <c r="H8" i="38"/>
  <c r="F8" i="38"/>
  <c r="AC23" i="25"/>
  <c r="AA23" i="25"/>
  <c r="AA22" i="25"/>
  <c r="F8" i="25"/>
  <c r="B9" i="25"/>
  <c r="B9" i="38" s="1"/>
  <c r="H8" i="25"/>
  <c r="G9" i="25"/>
  <c r="I9" i="25"/>
  <c r="G10" i="25"/>
  <c r="I10" i="25"/>
  <c r="AB8" i="25"/>
  <c r="V9" i="25"/>
  <c r="Z8" i="25"/>
  <c r="R9" i="25"/>
  <c r="L10" i="25"/>
  <c r="L11" i="25" s="1"/>
  <c r="P9" i="25"/>
  <c r="F9" i="38" l="1"/>
  <c r="H9" i="38"/>
  <c r="B10" i="25"/>
  <c r="B10" i="38" s="1"/>
  <c r="F9" i="25"/>
  <c r="H9" i="25"/>
  <c r="V10" i="25"/>
  <c r="AB9" i="25"/>
  <c r="Z9" i="25"/>
  <c r="P10" i="25"/>
  <c r="R10" i="25"/>
  <c r="F10" i="38" l="1"/>
  <c r="H10" i="38"/>
  <c r="F10" i="25"/>
  <c r="B11" i="25"/>
  <c r="H10" i="25"/>
  <c r="P11" i="25"/>
  <c r="L12" i="25"/>
  <c r="R11" i="25"/>
  <c r="AB10" i="25"/>
  <c r="V11" i="25"/>
  <c r="Z10" i="25"/>
  <c r="B11" i="38" l="1"/>
  <c r="B12" i="25"/>
  <c r="B12" i="38" s="1"/>
  <c r="H11" i="25"/>
  <c r="F11" i="25"/>
  <c r="Z11" i="25"/>
  <c r="V12" i="25"/>
  <c r="AB11" i="25"/>
  <c r="L13" i="25"/>
  <c r="R12" i="25"/>
  <c r="P12" i="25"/>
  <c r="H12" i="38" l="1"/>
  <c r="F12" i="38"/>
  <c r="H11" i="38"/>
  <c r="F11" i="38"/>
  <c r="Z12" i="25"/>
  <c r="V13" i="25"/>
  <c r="AB12" i="25"/>
  <c r="R13" i="25"/>
  <c r="L14" i="25"/>
  <c r="P13" i="25"/>
  <c r="H12" i="25"/>
  <c r="B13" i="25"/>
  <c r="B13" i="38" s="1"/>
  <c r="F12" i="25"/>
  <c r="H13" i="38" l="1"/>
  <c r="F13" i="38"/>
  <c r="F13" i="25"/>
  <c r="B14" i="25"/>
  <c r="B14" i="38" s="1"/>
  <c r="H13" i="25"/>
  <c r="V14" i="25"/>
  <c r="AB13" i="25"/>
  <c r="Z13" i="25"/>
  <c r="P14" i="25"/>
  <c r="L15" i="25"/>
  <c r="R14" i="25"/>
  <c r="H14" i="38" l="1"/>
  <c r="F14" i="38"/>
  <c r="B15" i="25"/>
  <c r="B15" i="38" s="1"/>
  <c r="P15" i="25"/>
  <c r="L16" i="25"/>
  <c r="R15" i="25"/>
  <c r="AB14" i="25"/>
  <c r="V15" i="25"/>
  <c r="Z14" i="25"/>
  <c r="F14" i="25"/>
  <c r="H14" i="25"/>
  <c r="H15" i="38" l="1"/>
  <c r="F15" i="38"/>
  <c r="H15" i="25"/>
  <c r="F15" i="25"/>
  <c r="B16" i="25"/>
  <c r="Z15" i="25"/>
  <c r="V16" i="25"/>
  <c r="AB15" i="25"/>
  <c r="L17" i="25"/>
  <c r="R16" i="25"/>
  <c r="P16" i="25"/>
  <c r="B17" i="25" l="1"/>
  <c r="F16" i="25"/>
  <c r="H16" i="25"/>
  <c r="R17" i="25"/>
  <c r="L18" i="25"/>
  <c r="P17" i="25"/>
  <c r="Z16" i="25"/>
  <c r="V17" i="25"/>
  <c r="AB16" i="25"/>
  <c r="B18" i="25" l="1"/>
  <c r="F17" i="25"/>
  <c r="H17" i="25"/>
  <c r="P18" i="25"/>
  <c r="L19" i="25"/>
  <c r="R18" i="25"/>
  <c r="V18" i="25"/>
  <c r="AB17" i="25"/>
  <c r="Z17" i="25"/>
  <c r="B19" i="25" l="1"/>
  <c r="F18" i="25"/>
  <c r="H18" i="25"/>
  <c r="AB18" i="25"/>
  <c r="V19" i="25"/>
  <c r="Z18" i="25"/>
  <c r="P19" i="25"/>
  <c r="L20" i="25"/>
  <c r="R19" i="25"/>
  <c r="B20" i="25" l="1"/>
  <c r="H19" i="25"/>
  <c r="F19" i="25"/>
  <c r="R20" i="25"/>
  <c r="L21" i="25"/>
  <c r="P20" i="25"/>
  <c r="Z19" i="25"/>
  <c r="V20" i="25"/>
  <c r="AB19" i="25"/>
  <c r="B21" i="25" l="1"/>
  <c r="F20" i="25"/>
  <c r="H20" i="25"/>
  <c r="L22" i="25"/>
  <c r="P21" i="25"/>
  <c r="R21" i="25"/>
  <c r="AB20" i="25"/>
  <c r="Z20" i="25"/>
  <c r="V21" i="25"/>
  <c r="H21" i="25" l="1"/>
  <c r="F21" i="25"/>
  <c r="B22" i="25"/>
  <c r="Z21" i="25"/>
  <c r="V22" i="25"/>
  <c r="AB21" i="25"/>
  <c r="R22" i="25"/>
  <c r="P22" i="25"/>
  <c r="L23" i="25"/>
  <c r="B23" i="25" l="1"/>
  <c r="F22" i="25"/>
  <c r="H22" i="25"/>
  <c r="P23" i="25"/>
  <c r="R24" i="25"/>
  <c r="R23" i="25"/>
  <c r="Z22" i="25"/>
  <c r="AB23" i="25"/>
  <c r="AB22" i="25"/>
  <c r="H23" i="25" l="1"/>
  <c r="B24" i="25"/>
  <c r="F23" i="25"/>
  <c r="B25" i="25" l="1"/>
  <c r="F24" i="25"/>
  <c r="H24" i="25"/>
  <c r="F25" i="25" l="1"/>
  <c r="H25" i="25"/>
  <c r="F26" i="25"/>
  <c r="H26" i="25"/>
  <c r="I26" i="27" l="1"/>
  <c r="G26" i="27" l="1"/>
  <c r="D14" i="38"/>
  <c r="E14" i="38"/>
  <c r="E18" i="38"/>
  <c r="D24" i="38"/>
  <c r="E23" i="38"/>
  <c r="D19" i="38"/>
  <c r="E16" i="38"/>
  <c r="E24" i="38"/>
  <c r="E20" i="38"/>
  <c r="E19" i="38"/>
  <c r="E25" i="38"/>
  <c r="D23" i="38"/>
  <c r="D18" i="38"/>
  <c r="E15" i="38"/>
  <c r="E22" i="38"/>
  <c r="D17" i="38"/>
  <c r="D22" i="38"/>
  <c r="E17" i="38"/>
  <c r="D20" i="38"/>
  <c r="D21" i="38"/>
  <c r="D16" i="38"/>
  <c r="D25" i="38"/>
  <c r="E21" i="38"/>
  <c r="B16" i="27"/>
  <c r="H16" i="27" s="1"/>
  <c r="D15" i="38"/>
  <c r="F16" i="27" l="1"/>
  <c r="B16" i="38"/>
  <c r="B17" i="27"/>
  <c r="H17" i="27" s="1"/>
  <c r="B17" i="38" l="1"/>
  <c r="F17" i="27"/>
  <c r="B18" i="27"/>
  <c r="F18" i="27" s="1"/>
  <c r="H16" i="38"/>
  <c r="F16" i="38"/>
  <c r="F17" i="38"/>
  <c r="H17" i="38"/>
  <c r="B19" i="27" l="1"/>
  <c r="B20" i="27" s="1"/>
  <c r="B18" i="38"/>
  <c r="H18" i="38" s="1"/>
  <c r="H18" i="27"/>
  <c r="F18" i="38" l="1"/>
  <c r="B19" i="38"/>
  <c r="F19" i="27"/>
  <c r="H19" i="27"/>
  <c r="F19" i="38"/>
  <c r="H19" i="38"/>
  <c r="B21" i="27"/>
  <c r="B20" i="38"/>
  <c r="F20" i="27"/>
  <c r="H20" i="27"/>
  <c r="F20" i="38" l="1"/>
  <c r="H20" i="38"/>
  <c r="H21" i="27"/>
  <c r="F21" i="27"/>
  <c r="B22" i="27"/>
  <c r="B21" i="38"/>
  <c r="F21" i="38" l="1"/>
  <c r="H21" i="38"/>
  <c r="B23" i="27"/>
  <c r="H22" i="27"/>
  <c r="F22" i="27"/>
  <c r="B22" i="38"/>
  <c r="F22" i="38" l="1"/>
  <c r="H22" i="38"/>
  <c r="B24" i="27"/>
  <c r="B23" i="38"/>
  <c r="F23" i="27"/>
  <c r="H23" i="27"/>
  <c r="H23" i="38" l="1"/>
  <c r="F23" i="38"/>
  <c r="H24" i="27"/>
  <c r="F24" i="27"/>
  <c r="B25" i="27"/>
  <c r="B24" i="38"/>
  <c r="F24" i="38" l="1"/>
  <c r="H24" i="38"/>
  <c r="B25" i="38"/>
  <c r="F25" i="27"/>
  <c r="H26" i="27"/>
  <c r="F26" i="27"/>
  <c r="H25" i="27"/>
  <c r="F26" i="38" l="1"/>
  <c r="H26" i="38"/>
  <c r="F25" i="38"/>
  <c r="H25" i="38"/>
</calcChain>
</file>

<file path=xl/sharedStrings.xml><?xml version="1.0" encoding="utf-8"?>
<sst xmlns="http://schemas.openxmlformats.org/spreadsheetml/2006/main" count="259" uniqueCount="56">
  <si>
    <t>AN</t>
  </si>
  <si>
    <t>TOTAL</t>
  </si>
  <si>
    <t>DETTE</t>
  </si>
  <si>
    <t>ANNUITE</t>
  </si>
  <si>
    <t xml:space="preserve">AU </t>
  </si>
  <si>
    <t>1ER JANVIER</t>
  </si>
  <si>
    <t>CAPITAL</t>
  </si>
  <si>
    <t>INTERETS</t>
  </si>
  <si>
    <t>EN %</t>
  </si>
  <si>
    <t>EN EUROS</t>
  </si>
  <si>
    <t>EVOLUTION</t>
  </si>
  <si>
    <t>DE LA DETTE</t>
  </si>
  <si>
    <t>DE L'ANNUITE</t>
  </si>
  <si>
    <t>VEYRINS-THUELLIN</t>
  </si>
  <si>
    <t>ETAT DE REGRESSION DE LA DETTE</t>
  </si>
  <si>
    <t>LES AVENIERES</t>
  </si>
  <si>
    <t>Objet</t>
  </si>
  <si>
    <t>Montant initial</t>
  </si>
  <si>
    <t>Taux d'intérêt</t>
  </si>
  <si>
    <t>ANNÉE</t>
  </si>
  <si>
    <t>Capital restant dû au 1er janvier 2019</t>
  </si>
  <si>
    <t>montant emprunté</t>
  </si>
  <si>
    <t>Période</t>
  </si>
  <si>
    <t>Date</t>
  </si>
  <si>
    <t>Nombre de jours de la période</t>
  </si>
  <si>
    <t>Capital restant dû DdP
(CRD)</t>
  </si>
  <si>
    <t>Remboursement de capital</t>
  </si>
  <si>
    <t>Intérêts</t>
  </si>
  <si>
    <t>Annuité (selon période)</t>
  </si>
  <si>
    <t>Capital restant dû FdP
(CRD)</t>
  </si>
  <si>
    <t>Date de souscription</t>
  </si>
  <si>
    <t>Durée</t>
  </si>
  <si>
    <t>Périodicité</t>
  </si>
  <si>
    <t>annuelle</t>
  </si>
  <si>
    <t>Nombre de périodes</t>
  </si>
  <si>
    <t>Choix profil de remboursement</t>
  </si>
  <si>
    <t>Remboursement linéaire</t>
  </si>
  <si>
    <t>Remboursement in fine</t>
  </si>
  <si>
    <t>Remboursement p+i constant</t>
  </si>
  <si>
    <t>TOTAL INTERETS</t>
  </si>
  <si>
    <t>Valeur actuelle des intérêts</t>
  </si>
  <si>
    <t>Valeur actuelle du prêt</t>
  </si>
  <si>
    <t>emprunt 1</t>
  </si>
  <si>
    <t>emprunt 2</t>
  </si>
  <si>
    <t>emprunt 3</t>
  </si>
  <si>
    <t>emprunt 4</t>
  </si>
  <si>
    <t>Date de réalisation</t>
  </si>
  <si>
    <t>Date de l'échéance finale</t>
  </si>
  <si>
    <t>durée de l'emprunt</t>
  </si>
  <si>
    <t>LISTE DES EMPRUNTS</t>
  </si>
  <si>
    <t>emprunt 5</t>
  </si>
  <si>
    <t>emprunt 6</t>
  </si>
  <si>
    <t>emprunt 7</t>
  </si>
  <si>
    <t>emprunt 8</t>
  </si>
  <si>
    <t>emprunt 9</t>
  </si>
  <si>
    <t>emprunt 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</si>
</sst>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0&quot; ans&quot;"/>
  </numFmts>
  <fonts count="11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sz val="10.5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5FF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7">
    <xf numFmtId="0" fontId="0" fillId="0" borderId="0" xfId="0"/>
    <xf numFmtId="10" fontId="4" fillId="0" borderId="0" xfId="3" applyNumberFormat="1" applyFont="1"/>
    <xf numFmtId="164" fontId="4" fillId="0" borderId="6" xfId="1" applyFont="1" applyBorder="1"/>
    <xf numFmtId="164" fontId="4" fillId="0" borderId="7" xfId="1" applyFont="1" applyBorder="1"/>
    <xf numFmtId="164" fontId="4" fillId="0" borderId="0" xfId="1" applyFont="1"/>
    <xf numFmtId="164" fontId="4" fillId="0" borderId="13" xfId="1" applyFont="1" applyBorder="1"/>
    <xf numFmtId="164" fontId="4" fillId="0" borderId="14" xfId="1" applyFont="1" applyBorder="1"/>
    <xf numFmtId="164" fontId="4" fillId="0" borderId="3" xfId="1" applyFont="1" applyBorder="1"/>
    <xf numFmtId="0" fontId="0" fillId="0" borderId="0" xfId="0" applyAlignment="1">
      <alignment horizontal="center"/>
    </xf>
    <xf numFmtId="164" fontId="4" fillId="0" borderId="19" xfId="1" applyFont="1" applyBorder="1"/>
    <xf numFmtId="164" fontId="4" fillId="0" borderId="17" xfId="1" applyFont="1" applyBorder="1"/>
    <xf numFmtId="164" fontId="4" fillId="6" borderId="20" xfId="1" applyFont="1" applyFill="1" applyBorder="1"/>
    <xf numFmtId="164" fontId="4" fillId="6" borderId="17" xfId="1" applyFont="1" applyFill="1" applyBorder="1"/>
    <xf numFmtId="10" fontId="4" fillId="6" borderId="21" xfId="3" applyNumberFormat="1" applyFont="1" applyFill="1" applyBorder="1"/>
    <xf numFmtId="164" fontId="4" fillId="6" borderId="19" xfId="1" applyFont="1" applyFill="1" applyBorder="1"/>
    <xf numFmtId="164" fontId="4" fillId="6" borderId="7" xfId="1" applyFont="1" applyFill="1" applyBorder="1"/>
    <xf numFmtId="164" fontId="4" fillId="6" borderId="3" xfId="1" applyFont="1" applyFill="1" applyBorder="1"/>
    <xf numFmtId="164" fontId="4" fillId="6" borderId="15" xfId="1" applyFont="1" applyFill="1" applyBorder="1"/>
    <xf numFmtId="10" fontId="4" fillId="6" borderId="16" xfId="3" applyNumberFormat="1" applyFont="1" applyFill="1" applyBorder="1"/>
    <xf numFmtId="0" fontId="0" fillId="0" borderId="0" xfId="0" applyAlignment="1">
      <alignment vertical="center"/>
    </xf>
    <xf numFmtId="0" fontId="2" fillId="0" borderId="0" xfId="2"/>
    <xf numFmtId="0" fontId="4" fillId="5" borderId="12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 shrinkToFit="1"/>
    </xf>
    <xf numFmtId="0" fontId="4" fillId="6" borderId="12" xfId="0" applyFont="1" applyFill="1" applyBorder="1" applyAlignment="1">
      <alignment horizontal="left"/>
    </xf>
    <xf numFmtId="164" fontId="4" fillId="6" borderId="12" xfId="1" applyFont="1" applyFill="1" applyBorder="1"/>
    <xf numFmtId="1" fontId="4" fillId="6" borderId="12" xfId="1" applyNumberFormat="1" applyFont="1" applyFill="1" applyBorder="1"/>
    <xf numFmtId="10" fontId="4" fillId="6" borderId="12" xfId="3" applyNumberFormat="1" applyFont="1" applyFill="1" applyBorder="1"/>
    <xf numFmtId="0" fontId="4" fillId="6" borderId="12" xfId="0" applyFont="1" applyFill="1" applyBorder="1" applyAlignment="1">
      <alignment horizontal="center"/>
    </xf>
    <xf numFmtId="0" fontId="2" fillId="0" borderId="0" xfId="2" applyAlignment="1">
      <alignment horizontal="center"/>
    </xf>
    <xf numFmtId="0" fontId="4" fillId="0" borderId="0" xfId="2" applyFont="1"/>
    <xf numFmtId="0" fontId="4" fillId="0" borderId="1" xfId="2" applyFont="1" applyBorder="1" applyAlignment="1">
      <alignment horizontal="center"/>
    </xf>
    <xf numFmtId="0" fontId="4" fillId="3" borderId="4" xfId="2" applyFont="1" applyFill="1" applyBorder="1" applyAlignment="1">
      <alignment horizontal="center"/>
    </xf>
    <xf numFmtId="0" fontId="4" fillId="3" borderId="11" xfId="2" applyFont="1" applyFill="1" applyBorder="1" applyAlignment="1">
      <alignment horizontal="centerContinuous"/>
    </xf>
    <xf numFmtId="0" fontId="4" fillId="3" borderId="10" xfId="2" applyFont="1" applyFill="1" applyBorder="1" applyAlignment="1">
      <alignment horizontal="centerContinuous"/>
    </xf>
    <xf numFmtId="0" fontId="4" fillId="3" borderId="24" xfId="2" applyFont="1" applyFill="1" applyBorder="1" applyAlignment="1">
      <alignment horizontal="centerContinuous"/>
    </xf>
    <xf numFmtId="0" fontId="4" fillId="3" borderId="9" xfId="2" applyFont="1" applyFill="1" applyBorder="1" applyAlignment="1">
      <alignment horizontal="center"/>
    </xf>
    <xf numFmtId="0" fontId="4" fillId="3" borderId="5" xfId="2" applyFont="1" applyFill="1" applyBorder="1" applyAlignment="1">
      <alignment horizontal="center"/>
    </xf>
    <xf numFmtId="164" fontId="2" fillId="0" borderId="0" xfId="2" applyNumberFormat="1"/>
    <xf numFmtId="0" fontId="4" fillId="7" borderId="23" xfId="2" applyFont="1" applyFill="1" applyBorder="1" applyAlignment="1">
      <alignment horizontal="center"/>
    </xf>
    <xf numFmtId="164" fontId="4" fillId="7" borderId="20" xfId="1" applyFont="1" applyFill="1" applyBorder="1"/>
    <xf numFmtId="164" fontId="4" fillId="7" borderId="17" xfId="1" applyFont="1" applyFill="1" applyBorder="1"/>
    <xf numFmtId="164" fontId="4" fillId="7" borderId="19" xfId="1" applyFont="1" applyFill="1" applyBorder="1"/>
    <xf numFmtId="10" fontId="4" fillId="7" borderId="21" xfId="3" applyNumberFormat="1" applyFont="1" applyFill="1" applyBorder="1"/>
    <xf numFmtId="164" fontId="4" fillId="7" borderId="22" xfId="1" applyFont="1" applyFill="1" applyBorder="1"/>
    <xf numFmtId="0" fontId="4" fillId="0" borderId="2" xfId="2" applyFont="1" applyBorder="1" applyAlignment="1">
      <alignment horizontal="center"/>
    </xf>
    <xf numFmtId="164" fontId="4" fillId="0" borderId="15" xfId="1" applyFont="1" applyBorder="1"/>
    <xf numFmtId="10" fontId="4" fillId="0" borderId="16" xfId="3" applyNumberFormat="1" applyFont="1" applyBorder="1"/>
    <xf numFmtId="0" fontId="4" fillId="0" borderId="0" xfId="2" applyFont="1" applyAlignment="1">
      <alignment horizontal="center"/>
    </xf>
    <xf numFmtId="0" fontId="4" fillId="5" borderId="4" xfId="2" applyFont="1" applyFill="1" applyBorder="1" applyAlignment="1">
      <alignment horizontal="center"/>
    </xf>
    <xf numFmtId="0" fontId="4" fillId="5" borderId="11" xfId="2" applyFont="1" applyFill="1" applyBorder="1" applyAlignment="1">
      <alignment horizontal="centerContinuous"/>
    </xf>
    <xf numFmtId="0" fontId="4" fillId="5" borderId="10" xfId="2" applyFont="1" applyFill="1" applyBorder="1" applyAlignment="1">
      <alignment horizontal="centerContinuous"/>
    </xf>
    <xf numFmtId="0" fontId="4" fillId="5" borderId="24" xfId="2" applyFont="1" applyFill="1" applyBorder="1" applyAlignment="1">
      <alignment horizontal="centerContinuous"/>
    </xf>
    <xf numFmtId="0" fontId="4" fillId="5" borderId="9" xfId="2" applyFont="1" applyFill="1" applyBorder="1" applyAlignment="1">
      <alignment horizontal="center"/>
    </xf>
    <xf numFmtId="0" fontId="4" fillId="5" borderId="5" xfId="2" applyFont="1" applyFill="1" applyBorder="1" applyAlignment="1">
      <alignment horizontal="center"/>
    </xf>
    <xf numFmtId="0" fontId="4" fillId="6" borderId="23" xfId="2" applyFont="1" applyFill="1" applyBorder="1" applyAlignment="1">
      <alignment horizontal="center"/>
    </xf>
    <xf numFmtId="0" fontId="4" fillId="6" borderId="2" xfId="2" applyFont="1" applyFill="1" applyBorder="1" applyAlignment="1">
      <alignment horizontal="center"/>
    </xf>
    <xf numFmtId="0" fontId="4" fillId="0" borderId="23" xfId="2" applyFont="1" applyBorder="1" applyAlignment="1">
      <alignment horizontal="center"/>
    </xf>
    <xf numFmtId="164" fontId="4" fillId="0" borderId="20" xfId="1" applyFont="1" applyBorder="1"/>
    <xf numFmtId="10" fontId="4" fillId="0" borderId="21" xfId="3" applyNumberFormat="1" applyFont="1" applyBorder="1"/>
    <xf numFmtId="164" fontId="4" fillId="0" borderId="22" xfId="1" applyFont="1" applyBorder="1"/>
    <xf numFmtId="164" fontId="4" fillId="0" borderId="26" xfId="1" applyFont="1" applyBorder="1"/>
    <xf numFmtId="10" fontId="4" fillId="0" borderId="8" xfId="3" applyNumberFormat="1" applyFont="1" applyBorder="1"/>
    <xf numFmtId="164" fontId="4" fillId="6" borderId="22" xfId="1" applyFont="1" applyFill="1" applyBorder="1"/>
    <xf numFmtId="164" fontId="4" fillId="6" borderId="14" xfId="1" applyFont="1" applyFill="1" applyBorder="1"/>
    <xf numFmtId="0" fontId="4" fillId="6" borderId="25" xfId="2" applyFont="1" applyFill="1" applyBorder="1" applyAlignment="1">
      <alignment horizontal="center"/>
    </xf>
    <xf numFmtId="164" fontId="4" fillId="6" borderId="18" xfId="1" applyFont="1" applyFill="1" applyBorder="1"/>
    <xf numFmtId="164" fontId="4" fillId="6" borderId="27" xfId="1" applyFont="1" applyFill="1" applyBorder="1"/>
    <xf numFmtId="0" fontId="6" fillId="3" borderId="4" xfId="2" applyFont="1" applyFill="1" applyBorder="1" applyAlignment="1">
      <alignment horizontal="center"/>
    </xf>
    <xf numFmtId="0" fontId="6" fillId="3" borderId="11" xfId="2" applyFont="1" applyFill="1" applyBorder="1" applyAlignment="1">
      <alignment horizontal="centerContinuous"/>
    </xf>
    <xf numFmtId="0" fontId="6" fillId="3" borderId="10" xfId="2" applyFont="1" applyFill="1" applyBorder="1" applyAlignment="1">
      <alignment horizontal="centerContinuous"/>
    </xf>
    <xf numFmtId="0" fontId="6" fillId="3" borderId="24" xfId="2" applyFont="1" applyFill="1" applyBorder="1" applyAlignment="1">
      <alignment horizontal="centerContinuous"/>
    </xf>
    <xf numFmtId="0" fontId="6" fillId="3" borderId="9" xfId="2" applyFont="1" applyFill="1" applyBorder="1" applyAlignment="1">
      <alignment horizontal="center"/>
    </xf>
    <xf numFmtId="0" fontId="6" fillId="3" borderId="5" xfId="2" applyFont="1" applyFill="1" applyBorder="1" applyAlignment="1">
      <alignment horizontal="center"/>
    </xf>
    <xf numFmtId="0" fontId="6" fillId="7" borderId="23" xfId="2" applyFont="1" applyFill="1" applyBorder="1" applyAlignment="1">
      <alignment horizontal="center"/>
    </xf>
    <xf numFmtId="164" fontId="6" fillId="7" borderId="20" xfId="1" applyFont="1" applyFill="1" applyBorder="1"/>
    <xf numFmtId="164" fontId="6" fillId="7" borderId="17" xfId="1" applyFont="1" applyFill="1" applyBorder="1"/>
    <xf numFmtId="164" fontId="6" fillId="7" borderId="19" xfId="1" applyFont="1" applyFill="1" applyBorder="1"/>
    <xf numFmtId="10" fontId="6" fillId="7" borderId="21" xfId="3" applyNumberFormat="1" applyFont="1" applyFill="1" applyBorder="1"/>
    <xf numFmtId="164" fontId="6" fillId="7" borderId="22" xfId="1" applyFont="1" applyFill="1" applyBorder="1"/>
    <xf numFmtId="0" fontId="6" fillId="0" borderId="23" xfId="2" applyFont="1" applyBorder="1" applyAlignment="1">
      <alignment horizontal="center"/>
    </xf>
    <xf numFmtId="164" fontId="6" fillId="0" borderId="20" xfId="1" applyFont="1" applyBorder="1"/>
    <xf numFmtId="164" fontId="6" fillId="0" borderId="17" xfId="1" applyFont="1" applyBorder="1"/>
    <xf numFmtId="164" fontId="6" fillId="0" borderId="19" xfId="1" applyFont="1" applyBorder="1"/>
    <xf numFmtId="10" fontId="6" fillId="0" borderId="21" xfId="3" applyNumberFormat="1" applyFont="1" applyBorder="1"/>
    <xf numFmtId="164" fontId="6" fillId="0" borderId="22" xfId="1" applyFont="1" applyBorder="1"/>
    <xf numFmtId="0" fontId="6" fillId="0" borderId="1" xfId="2" applyFont="1" applyBorder="1" applyAlignment="1">
      <alignment horizontal="center"/>
    </xf>
    <xf numFmtId="164" fontId="6" fillId="0" borderId="6" xfId="1" applyFont="1" applyBorder="1"/>
    <xf numFmtId="164" fontId="6" fillId="0" borderId="0" xfId="1" applyFont="1"/>
    <xf numFmtId="164" fontId="6" fillId="0" borderId="26" xfId="1" applyFont="1" applyBorder="1"/>
    <xf numFmtId="10" fontId="6" fillId="0" borderId="8" xfId="3" applyNumberFormat="1" applyFont="1" applyBorder="1"/>
    <xf numFmtId="164" fontId="6" fillId="0" borderId="13" xfId="1" applyFont="1" applyBorder="1"/>
    <xf numFmtId="0" fontId="6" fillId="0" borderId="2" xfId="2" applyFont="1" applyBorder="1" applyAlignment="1">
      <alignment horizontal="center"/>
    </xf>
    <xf numFmtId="164" fontId="6" fillId="0" borderId="7" xfId="1" applyFont="1" applyBorder="1"/>
    <xf numFmtId="164" fontId="6" fillId="0" borderId="3" xfId="1" applyFont="1" applyBorder="1"/>
    <xf numFmtId="164" fontId="6" fillId="0" borderId="15" xfId="1" applyFont="1" applyBorder="1"/>
    <xf numFmtId="10" fontId="6" fillId="0" borderId="16" xfId="3" applyNumberFormat="1" applyFont="1" applyBorder="1"/>
    <xf numFmtId="164" fontId="6" fillId="0" borderId="14" xfId="1" applyFont="1" applyBorder="1"/>
    <xf numFmtId="0" fontId="9" fillId="0" borderId="0" xfId="2" applyFont="1"/>
    <xf numFmtId="0" fontId="10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8" borderId="0" xfId="0" applyFont="1" applyFill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3" fontId="10" fillId="8" borderId="0" xfId="0" applyNumberFormat="1" applyFont="1" applyFill="1" applyAlignment="1">
      <alignment horizontal="center" vertical="center" wrapText="1"/>
    </xf>
    <xf numFmtId="165" fontId="10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wrapText="1"/>
    </xf>
    <xf numFmtId="10" fontId="10" fillId="0" borderId="0" xfId="3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14" fontId="4" fillId="6" borderId="12" xfId="1" applyNumberFormat="1" applyFont="1" applyFill="1" applyBorder="1"/>
    <xf numFmtId="1" fontId="10" fillId="0" borderId="0" xfId="0" applyNumberFormat="1" applyFont="1" applyAlignment="1">
      <alignment vertical="center"/>
    </xf>
    <xf numFmtId="1" fontId="10" fillId="8" borderId="0" xfId="0" applyNumberFormat="1" applyFont="1" applyFill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165" fontId="8" fillId="6" borderId="12" xfId="0" applyNumberFormat="1" applyFont="1" applyFill="1" applyBorder="1" applyAlignment="1">
      <alignment vertical="center"/>
    </xf>
    <xf numFmtId="1" fontId="4" fillId="4" borderId="12" xfId="1" applyNumberFormat="1" applyFont="1" applyFill="1" applyBorder="1"/>
    <xf numFmtId="165" fontId="8" fillId="4" borderId="12" xfId="0" applyNumberFormat="1" applyFont="1" applyFill="1" applyBorder="1" applyAlignment="1">
      <alignment vertical="center"/>
    </xf>
    <xf numFmtId="10" fontId="4" fillId="4" borderId="12" xfId="3" applyNumberFormat="1" applyFont="1" applyFill="1" applyBorder="1"/>
    <xf numFmtId="164" fontId="4" fillId="4" borderId="20" xfId="1" applyFont="1" applyFill="1" applyBorder="1"/>
    <xf numFmtId="0" fontId="8" fillId="9" borderId="12" xfId="0" applyFont="1" applyFill="1" applyBorder="1" applyAlignment="1">
      <alignment horizontal="center" vertical="center" wrapText="1" shrinkToFit="1"/>
    </xf>
    <xf numFmtId="0" fontId="4" fillId="9" borderId="12" xfId="0" applyFont="1" applyFill="1" applyBorder="1" applyAlignment="1">
      <alignment horizontal="center" vertical="center" wrapText="1"/>
    </xf>
    <xf numFmtId="0" fontId="10" fillId="9" borderId="0" xfId="0" applyFont="1" applyFill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shrinkToFit="1"/>
    </xf>
    <xf numFmtId="0" fontId="2" fillId="3" borderId="5" xfId="2" applyFill="1" applyBorder="1" applyAlignment="1">
      <alignment horizontal="center" vertical="center" shrinkToFit="1"/>
    </xf>
    <xf numFmtId="0" fontId="3" fillId="2" borderId="11" xfId="2" applyFont="1" applyFill="1" applyBorder="1" applyAlignment="1">
      <alignment horizontal="center"/>
    </xf>
    <xf numFmtId="0" fontId="3" fillId="2" borderId="10" xfId="2" applyFont="1" applyFill="1" applyBorder="1" applyAlignment="1">
      <alignment horizontal="center"/>
    </xf>
    <xf numFmtId="0" fontId="3" fillId="2" borderId="24" xfId="2" applyFont="1" applyFill="1" applyBorder="1" applyAlignment="1">
      <alignment horizontal="center"/>
    </xf>
    <xf numFmtId="0" fontId="1" fillId="2" borderId="11" xfId="2" applyFont="1" applyFill="1" applyBorder="1" applyAlignment="1">
      <alignment horizontal="center" vertical="center" shrinkToFit="1"/>
    </xf>
    <xf numFmtId="0" fontId="1" fillId="2" borderId="24" xfId="2" applyFont="1" applyFill="1" applyBorder="1" applyAlignment="1">
      <alignment horizontal="center" vertical="center" shrinkToFit="1"/>
    </xf>
    <xf numFmtId="0" fontId="5" fillId="0" borderId="0" xfId="2" applyFont="1" applyAlignment="1">
      <alignment horizontal="center"/>
    </xf>
    <xf numFmtId="0" fontId="4" fillId="5" borderId="4" xfId="2" applyFont="1" applyFill="1" applyBorder="1" applyAlignment="1">
      <alignment horizontal="center" vertical="center" shrinkToFit="1"/>
    </xf>
    <xf numFmtId="0" fontId="2" fillId="5" borderId="5" xfId="2" applyFill="1" applyBorder="1" applyAlignment="1">
      <alignment horizontal="center" vertical="center" shrinkToFit="1"/>
    </xf>
    <xf numFmtId="0" fontId="6" fillId="3" borderId="4" xfId="2" applyFont="1" applyFill="1" applyBorder="1" applyAlignment="1">
      <alignment horizontal="center" vertical="center" shrinkToFit="1"/>
    </xf>
    <xf numFmtId="0" fontId="9" fillId="3" borderId="5" xfId="2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4" fillId="4" borderId="4" xfId="2" applyFont="1" applyFill="1" applyBorder="1" applyAlignment="1">
      <alignment horizontal="center" vertical="center" shrinkToFit="1"/>
    </xf>
    <xf numFmtId="0" fontId="2" fillId="4" borderId="5" xfId="2" applyFill="1" applyBorder="1" applyAlignment="1">
      <alignment horizontal="center" vertical="center" shrinkToFit="1"/>
    </xf>
  </cellXfs>
  <cellStyles count="5">
    <cellStyle name="Euro" xfId="1" xr:uid="{00000000-0005-0000-0000-000000000000}"/>
    <cellStyle name="Euro 2" xfId="4" xr:uid="{00000000-0005-0000-0000-000001000000}"/>
    <cellStyle name="Normal" xfId="0" builtinId="0"/>
    <cellStyle name="Normal 2" xfId="2" xr:uid="{00000000-0005-0000-0000-000003000000}"/>
    <cellStyle name="Pourcentage" xfId="3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  <color rgb="FF0000FF"/>
      <color rgb="FFFFFF99"/>
      <color rgb="FFFFFF66"/>
      <color rgb="FFFF0066"/>
      <color rgb="FFFF6699"/>
      <color rgb="FFE5FFF2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Annuité de la dette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solidFill>
          <a:srgbClr val="00B0F0"/>
        </a:solidFill>
        <a:ln>
          <a:solidFill>
            <a:schemeClr val="tx1"/>
          </a:solidFill>
        </a:ln>
        <a:effectLst/>
        <a:sp3d>
          <a:contourClr>
            <a:schemeClr val="tx1"/>
          </a:contourClr>
        </a:sp3d>
      </c:spPr>
    </c:sideWall>
    <c:backWall>
      <c:thickness val="0"/>
      <c:spPr>
        <a:solidFill>
          <a:srgbClr val="00B0F0"/>
        </a:solidFill>
        <a:ln>
          <a:solidFill>
            <a:schemeClr val="tx1"/>
          </a:solidFill>
        </a:ln>
        <a:effectLst/>
        <a:sp3d>
          <a:contourClr>
            <a:schemeClr val="tx1"/>
          </a:contourClr>
        </a:sp3d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'dette avec nvx emprunts'!$A$4</c:f>
              <c:strCache>
                <c:ptCount val="1"/>
                <c:pt idx="0">
                  <c:v>ANNÉE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cat>
            <c:numRef>
              <c:f>'dette avec nvx emprunts'!$A$6:$A$25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'dette avec nvx emprunts'!$A$6:$A$25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7C-4A2E-8A80-9589ED533BF9}"/>
            </c:ext>
          </c:extLst>
        </c:ser>
        <c:ser>
          <c:idx val="1"/>
          <c:order val="1"/>
          <c:tx>
            <c:strRef>
              <c:f>'dette avec nvx emprunts'!$D$4</c:f>
              <c:strCache>
                <c:ptCount val="1"/>
                <c:pt idx="0">
                  <c:v>CAPITAL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numRef>
              <c:f>'dette avec nvx emprunts'!$A$6:$A$25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'dette avec nvx emprunts'!$D$6:$D$25</c:f>
              <c:numCache>
                <c:formatCode>_-* #\ ##0.00\ [$€-1]_-;\-* #\ ##0.00\ [$€-1]_-;_-* "-"??\ [$€-1]_-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7C-4A2E-8A80-9589ED533BF9}"/>
            </c:ext>
          </c:extLst>
        </c:ser>
        <c:ser>
          <c:idx val="2"/>
          <c:order val="2"/>
          <c:tx>
            <c:strRef>
              <c:f>'dette avec nvx emprunts'!$E$4</c:f>
              <c:strCache>
                <c:ptCount val="1"/>
                <c:pt idx="0">
                  <c:v>INTERETS</c:v>
                </c:pt>
              </c:strCache>
            </c:strRef>
          </c:tx>
          <c:invertIfNegative val="0"/>
          <c:cat>
            <c:numRef>
              <c:f>'dette avec nvx emprunts'!$A$6:$A$25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'dette avec nvx emprunts'!$E$6:$E$25</c:f>
              <c:numCache>
                <c:formatCode>_-* #\ ##0.00\ [$€-1]_-;\-* #\ ##0.00\ [$€-1]_-;_-* "-"??\ [$€-1]_-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66-4ED3-89CA-2629E080E3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1723136"/>
        <c:axId val="101729024"/>
        <c:axId val="0"/>
      </c:bar3DChart>
      <c:catAx>
        <c:axId val="1017231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729024"/>
        <c:crosses val="autoZero"/>
        <c:auto val="1"/>
        <c:lblAlgn val="ctr"/>
        <c:lblOffset val="100"/>
        <c:noMultiLvlLbl val="0"/>
      </c:catAx>
      <c:valAx>
        <c:axId val="10172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ysClr val="windowText" lastClr="000000"/>
              </a:solidFill>
              <a:round/>
            </a:ln>
            <a:effectLst>
              <a:innerShdw blurRad="63500" dist="50800" dir="13500000">
                <a:srgbClr val="00B0F0">
                  <a:alpha val="50000"/>
                </a:srgbClr>
              </a:innerShdw>
            </a:effectLst>
          </c:spPr>
        </c:majorGridlines>
        <c:numFmt formatCode="#,##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72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>
      <a:outerShdw blurRad="50800" dist="50800" dir="5400000" algn="ctr" rotWithShape="0">
        <a:schemeClr val="bg1"/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Encours de la dette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solidFill>
          <a:srgbClr val="00B0F0"/>
        </a:solidFill>
        <a:ln>
          <a:solidFill>
            <a:schemeClr val="tx1"/>
          </a:solidFill>
        </a:ln>
        <a:effectLst/>
        <a:sp3d>
          <a:contourClr>
            <a:schemeClr val="tx1"/>
          </a:contourClr>
        </a:sp3d>
      </c:spPr>
    </c:sideWall>
    <c:backWall>
      <c:thickness val="0"/>
      <c:spPr>
        <a:solidFill>
          <a:srgbClr val="00B0F0"/>
        </a:solidFill>
        <a:ln>
          <a:solidFill>
            <a:schemeClr val="tx1"/>
          </a:solidFill>
        </a:ln>
        <a:effectLst/>
        <a:sp3d>
          <a:contourClr>
            <a:schemeClr val="tx1"/>
          </a:contourClr>
        </a:sp3d>
      </c:spPr>
    </c:backWall>
    <c:plotArea>
      <c:layout/>
      <c:bar3DChart>
        <c:barDir val="col"/>
        <c:grouping val="stacked"/>
        <c:varyColors val="0"/>
        <c:ser>
          <c:idx val="1"/>
          <c:order val="1"/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cat>
            <c:numRef>
              <c:f>'dette avec nvx emprunts'!$A$6:$A$25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'dette avec nvx emprunts'!$A$6:$A$25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819-473B-ADC3-3E9CDEC0991C}"/>
            </c:ext>
          </c:extLst>
        </c:ser>
        <c:ser>
          <c:idx val="0"/>
          <c:order val="2"/>
          <c:invertIfNegative val="0"/>
          <c:cat>
            <c:numRef>
              <c:f>'dette avec nvx emprunts'!$A$6:$A$25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'dette avec nvx emprunts'!$B$6:$B$25</c:f>
              <c:numCache>
                <c:formatCode>_-* #\ ##0.00\ [$€-1]_-;\-* #\ ##0.00\ [$€-1]_-;_-* "-"??\ [$€-1]_-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59-4D60-9131-D14AE32D80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1771520"/>
        <c:axId val="101584896"/>
        <c:axId val="0"/>
        <c:extLst>
          <c:ext xmlns:c15="http://schemas.microsoft.com/office/drawing/2012/chart" uri="{02D57815-91ED-43cb-92C2-25804820EDAC}">
            <c15:filteredBarSeries>
              <c15:ser>
                <c:idx val="2"/>
                <c:order val="0"/>
                <c:tx>
                  <c:strRef>
                    <c:extLst>
                      <c:ext uri="{02D57815-91ED-43cb-92C2-25804820EDAC}">
                        <c15:formulaRef>
                          <c15:sqref>[1]Dette!$A$6:$A$25</c15:sqref>
                        </c15:formulaRef>
                      </c:ext>
                    </c:extLst>
                    <c:strCache>
                      <c:ptCount val="1"/>
                      <c:pt idx="0">
                        <c:v>#REF! #REF! #REF! #REF! #REF! #REF! #REF! #REF! #REF! #REF! #REF! #REF! #REF! #REF! #REF! #REF! #REF! #REF! #REF! #REF!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[1]Dette!$A$6:$A$25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  <c:pt idx="11">
                        <c:v>2026</c:v>
                      </c:pt>
                      <c:pt idx="12">
                        <c:v>2027</c:v>
                      </c:pt>
                      <c:pt idx="13">
                        <c:v>2028</c:v>
                      </c:pt>
                      <c:pt idx="14">
                        <c:v>2029</c:v>
                      </c:pt>
                      <c:pt idx="15">
                        <c:v>2030</c:v>
                      </c:pt>
                      <c:pt idx="16">
                        <c:v>2031</c:v>
                      </c:pt>
                      <c:pt idx="17">
                        <c:v>2032</c:v>
                      </c:pt>
                      <c:pt idx="18">
                        <c:v>2033</c:v>
                      </c:pt>
                      <c:pt idx="19">
                        <c:v>2034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[1]Dette!$A$6:$A$25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  <c:pt idx="11">
                        <c:v>2026</c:v>
                      </c:pt>
                      <c:pt idx="12">
                        <c:v>2027</c:v>
                      </c:pt>
                      <c:pt idx="13">
                        <c:v>2028</c:v>
                      </c:pt>
                      <c:pt idx="14">
                        <c:v>2029</c:v>
                      </c:pt>
                      <c:pt idx="15">
                        <c:v>2030</c:v>
                      </c:pt>
                      <c:pt idx="16">
                        <c:v>2031</c:v>
                      </c:pt>
                      <c:pt idx="17">
                        <c:v>2032</c:v>
                      </c:pt>
                      <c:pt idx="18">
                        <c:v>2033</c:v>
                      </c:pt>
                      <c:pt idx="19">
                        <c:v>2034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819-473B-ADC3-3E9CDEC0991C}"/>
                  </c:ext>
                </c:extLst>
              </c15:ser>
            </c15:filteredBarSeries>
          </c:ext>
        </c:extLst>
      </c:bar3DChart>
      <c:catAx>
        <c:axId val="10177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584896"/>
        <c:crosses val="autoZero"/>
        <c:auto val="1"/>
        <c:lblAlgn val="ctr"/>
        <c:lblOffset val="100"/>
        <c:noMultiLvlLbl val="0"/>
      </c:catAx>
      <c:valAx>
        <c:axId val="101584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ysClr val="windowText" lastClr="000000"/>
              </a:solidFill>
              <a:round/>
            </a:ln>
            <a:effectLst>
              <a:innerShdw blurRad="63500" dist="50800" dir="13500000">
                <a:srgbClr val="00B0F0">
                  <a:alpha val="50000"/>
                </a:srgbClr>
              </a:innerShdw>
            </a:effectLst>
          </c:spPr>
        </c:majorGridlines>
        <c:numFmt formatCode="#,##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771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>
      <a:outerShdw blurRad="50800" dist="50800" dir="5400000" algn="ctr" rotWithShape="0">
        <a:schemeClr val="bg1"/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Annuité de la dette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solidFill>
          <a:srgbClr val="00B0F0"/>
        </a:solidFill>
        <a:ln>
          <a:solidFill>
            <a:schemeClr val="tx1"/>
          </a:solidFill>
        </a:ln>
        <a:effectLst/>
        <a:sp3d>
          <a:contourClr>
            <a:schemeClr val="tx1"/>
          </a:contourClr>
        </a:sp3d>
      </c:spPr>
    </c:sideWall>
    <c:backWall>
      <c:thickness val="0"/>
      <c:spPr>
        <a:solidFill>
          <a:srgbClr val="00B0F0"/>
        </a:solidFill>
        <a:ln>
          <a:solidFill>
            <a:schemeClr val="tx1"/>
          </a:solidFill>
        </a:ln>
        <a:effectLst/>
        <a:sp3d>
          <a:contourClr>
            <a:schemeClr val="tx1"/>
          </a:contourClr>
        </a:sp3d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'dette existante'!$D$4</c:f>
              <c:strCache>
                <c:ptCount val="1"/>
                <c:pt idx="0">
                  <c:v>CAPITAL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cat>
            <c:numRef>
              <c:f>'dette existante'!$A$6:$A$25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'dette existante'!$D$6:$D$25</c:f>
              <c:numCache>
                <c:formatCode>_-* #\ ##0.00\ [$€-1]_-;\-* #\ ##0.00\ [$€-1]_-;_-* "-"??\ [$€-1]_-</c:formatCode>
                <c:ptCount val="20"/>
                <c:pt idx="0">
                  <c:v>492110.48</c:v>
                </c:pt>
                <c:pt idx="1">
                  <c:v>511722.21</c:v>
                </c:pt>
                <c:pt idx="2">
                  <c:v>531998.37</c:v>
                </c:pt>
                <c:pt idx="3">
                  <c:v>553132.25</c:v>
                </c:pt>
                <c:pt idx="4">
                  <c:v>528655.47</c:v>
                </c:pt>
                <c:pt idx="5">
                  <c:v>561767.84</c:v>
                </c:pt>
                <c:pt idx="6">
                  <c:v>522998.38</c:v>
                </c:pt>
                <c:pt idx="7">
                  <c:v>539805.07999999996</c:v>
                </c:pt>
                <c:pt idx="8">
                  <c:v>557376.64</c:v>
                </c:pt>
                <c:pt idx="9">
                  <c:v>575748.88</c:v>
                </c:pt>
                <c:pt idx="10">
                  <c:v>594959.39</c:v>
                </c:pt>
                <c:pt idx="11">
                  <c:v>520827.05</c:v>
                </c:pt>
                <c:pt idx="12">
                  <c:v>355787.83</c:v>
                </c:pt>
                <c:pt idx="13">
                  <c:v>273179.3</c:v>
                </c:pt>
                <c:pt idx="14">
                  <c:v>250367.21</c:v>
                </c:pt>
                <c:pt idx="15">
                  <c:v>257312.59</c:v>
                </c:pt>
                <c:pt idx="16">
                  <c:v>264645.95</c:v>
                </c:pt>
                <c:pt idx="17">
                  <c:v>203604.58</c:v>
                </c:pt>
                <c:pt idx="18">
                  <c:v>113333.32</c:v>
                </c:pt>
                <c:pt idx="19">
                  <c:v>28333.53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7C-4A2E-8A80-9589ED533BF9}"/>
            </c:ext>
          </c:extLst>
        </c:ser>
        <c:ser>
          <c:idx val="1"/>
          <c:order val="1"/>
          <c:tx>
            <c:strRef>
              <c:f>'dette existante'!$E$4</c:f>
              <c:strCache>
                <c:ptCount val="1"/>
                <c:pt idx="0">
                  <c:v>INTERETS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numRef>
              <c:f>'dette existante'!$A$6:$A$25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'dette existante'!$E$6:$E$25</c:f>
              <c:numCache>
                <c:formatCode>_-* #\ ##0.00\ [$€-1]_-;\-* #\ ##0.00\ [$€-1]_-;_-* "-"??\ [$€-1]_-</c:formatCode>
                <c:ptCount val="20"/>
                <c:pt idx="0">
                  <c:v>273715.46000000002</c:v>
                </c:pt>
                <c:pt idx="1">
                  <c:v>253584.3</c:v>
                </c:pt>
                <c:pt idx="2">
                  <c:v>233099.41</c:v>
                </c:pt>
                <c:pt idx="3">
                  <c:v>211801.17</c:v>
                </c:pt>
                <c:pt idx="4">
                  <c:v>207776.4</c:v>
                </c:pt>
                <c:pt idx="5">
                  <c:v>194679.72</c:v>
                </c:pt>
                <c:pt idx="6">
                  <c:v>174553.32</c:v>
                </c:pt>
                <c:pt idx="7">
                  <c:v>155564.49</c:v>
                </c:pt>
                <c:pt idx="8">
                  <c:v>135810.85999999999</c:v>
                </c:pt>
                <c:pt idx="9">
                  <c:v>115256.56</c:v>
                </c:pt>
                <c:pt idx="10">
                  <c:v>94272.59</c:v>
                </c:pt>
                <c:pt idx="11">
                  <c:v>72237.759999999995</c:v>
                </c:pt>
                <c:pt idx="12">
                  <c:v>54969.53</c:v>
                </c:pt>
                <c:pt idx="13">
                  <c:v>42458.62</c:v>
                </c:pt>
                <c:pt idx="14">
                  <c:v>33370.67</c:v>
                </c:pt>
                <c:pt idx="15">
                  <c:v>24243.19</c:v>
                </c:pt>
                <c:pt idx="16">
                  <c:v>14727.75</c:v>
                </c:pt>
                <c:pt idx="17">
                  <c:v>5272.78</c:v>
                </c:pt>
                <c:pt idx="18">
                  <c:v>1437.92</c:v>
                </c:pt>
                <c:pt idx="19">
                  <c:v>102.71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7C-4A2E-8A80-9589ED533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1812096"/>
        <c:axId val="101813632"/>
        <c:axId val="0"/>
      </c:bar3DChart>
      <c:catAx>
        <c:axId val="101812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813632"/>
        <c:crosses val="autoZero"/>
        <c:auto val="1"/>
        <c:lblAlgn val="ctr"/>
        <c:lblOffset val="100"/>
        <c:noMultiLvlLbl val="0"/>
      </c:catAx>
      <c:valAx>
        <c:axId val="10181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ysClr val="windowText" lastClr="000000"/>
              </a:solidFill>
              <a:round/>
            </a:ln>
            <a:effectLst>
              <a:innerShdw blurRad="63500" dist="50800" dir="13500000">
                <a:srgbClr val="00B0F0">
                  <a:alpha val="50000"/>
                </a:srgbClr>
              </a:innerShdw>
            </a:effectLst>
          </c:spPr>
        </c:majorGridlines>
        <c:numFmt formatCode="_-* #\ ##0.00\ [$€-1]_-;\-* #\ ##0.00\ [$€-1]_-;_-* &quot;-&quot;??\ [$€-1]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812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>
      <a:outerShdw blurRad="50800" dist="50800" dir="5400000" algn="ctr" rotWithShape="0">
        <a:schemeClr val="bg1"/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Encours de la dette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solidFill>
          <a:srgbClr val="00B0F0"/>
        </a:solidFill>
        <a:ln>
          <a:solidFill>
            <a:schemeClr val="tx1"/>
          </a:solidFill>
        </a:ln>
        <a:effectLst/>
        <a:sp3d>
          <a:contourClr>
            <a:schemeClr val="tx1"/>
          </a:contourClr>
        </a:sp3d>
      </c:spPr>
    </c:sideWall>
    <c:backWall>
      <c:thickness val="0"/>
      <c:spPr>
        <a:solidFill>
          <a:srgbClr val="00B0F0"/>
        </a:solidFill>
        <a:ln>
          <a:solidFill>
            <a:schemeClr val="tx1"/>
          </a:solidFill>
        </a:ln>
        <a:effectLst/>
        <a:sp3d>
          <a:contourClr>
            <a:schemeClr val="tx1"/>
          </a:contourClr>
        </a:sp3d>
      </c:spPr>
    </c:backWall>
    <c:plotArea>
      <c:layout/>
      <c:bar3DChart>
        <c:barDir val="col"/>
        <c:grouping val="stacked"/>
        <c:varyColors val="0"/>
        <c:ser>
          <c:idx val="1"/>
          <c:order val="1"/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cat>
            <c:numRef>
              <c:f>'dette existante'!$A$6:$A$25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'dette existante'!$B$6:$B$25</c:f>
              <c:numCache>
                <c:formatCode>_-* #\ ##0.00\ [$€-1]_-;\-* #\ ##0.00\ [$€-1]_-;_-* "-"??\ [$€-1]_-</c:formatCode>
                <c:ptCount val="20"/>
                <c:pt idx="0">
                  <c:v>6537666.3700000001</c:v>
                </c:pt>
                <c:pt idx="1">
                  <c:v>6045555.8900000006</c:v>
                </c:pt>
                <c:pt idx="2">
                  <c:v>5533833.6800000006</c:v>
                </c:pt>
                <c:pt idx="3">
                  <c:v>5001835.3100000005</c:v>
                </c:pt>
                <c:pt idx="4">
                  <c:v>4448703.0600000005</c:v>
                </c:pt>
                <c:pt idx="5">
                  <c:v>5620047.5900000008</c:v>
                </c:pt>
                <c:pt idx="6">
                  <c:v>5058279.7500000009</c:v>
                </c:pt>
                <c:pt idx="7">
                  <c:v>4535281.370000001</c:v>
                </c:pt>
                <c:pt idx="8">
                  <c:v>3995476.290000001</c:v>
                </c:pt>
                <c:pt idx="9">
                  <c:v>3438099.6500000008</c:v>
                </c:pt>
                <c:pt idx="10">
                  <c:v>2862350.7700000009</c:v>
                </c:pt>
                <c:pt idx="11">
                  <c:v>2267391.3800000008</c:v>
                </c:pt>
                <c:pt idx="12">
                  <c:v>1746564.3300000008</c:v>
                </c:pt>
                <c:pt idx="13">
                  <c:v>1390776.5000000007</c:v>
                </c:pt>
                <c:pt idx="14">
                  <c:v>1117597.2000000007</c:v>
                </c:pt>
                <c:pt idx="15">
                  <c:v>867229.99000000069</c:v>
                </c:pt>
                <c:pt idx="16">
                  <c:v>609917.40000000072</c:v>
                </c:pt>
                <c:pt idx="17">
                  <c:v>345271.45000000071</c:v>
                </c:pt>
                <c:pt idx="18">
                  <c:v>141666.87000000072</c:v>
                </c:pt>
                <c:pt idx="19">
                  <c:v>28333.550000000716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819-473B-ADC3-3E9CDEC099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3887232"/>
        <c:axId val="103888768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[1]Dette!$A$6:$A$25</c15:sqref>
                        </c15:formulaRef>
                      </c:ext>
                    </c:extLst>
                    <c:strCache>
                      <c:ptCount val="1"/>
                      <c:pt idx="0">
                        <c:v>#REF! #REF! #REF! #REF! #REF! #REF! #REF! #REF! #REF! #REF! #REF! #REF! #REF! #REF! #REF! #REF! #REF! #REF! #REF! #REF!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[1]Dette!$A$6:$A$25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  <c:pt idx="11">
                        <c:v>2026</c:v>
                      </c:pt>
                      <c:pt idx="12">
                        <c:v>2027</c:v>
                      </c:pt>
                      <c:pt idx="13">
                        <c:v>2028</c:v>
                      </c:pt>
                      <c:pt idx="14">
                        <c:v>2029</c:v>
                      </c:pt>
                      <c:pt idx="15">
                        <c:v>2030</c:v>
                      </c:pt>
                      <c:pt idx="16">
                        <c:v>2031</c:v>
                      </c:pt>
                      <c:pt idx="17">
                        <c:v>2032</c:v>
                      </c:pt>
                      <c:pt idx="18">
                        <c:v>2033</c:v>
                      </c:pt>
                      <c:pt idx="19">
                        <c:v>2034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[1]Dette!$A$6:$A$25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  <c:pt idx="11">
                        <c:v>2026</c:v>
                      </c:pt>
                      <c:pt idx="12">
                        <c:v>2027</c:v>
                      </c:pt>
                      <c:pt idx="13">
                        <c:v>2028</c:v>
                      </c:pt>
                      <c:pt idx="14">
                        <c:v>2029</c:v>
                      </c:pt>
                      <c:pt idx="15">
                        <c:v>2030</c:v>
                      </c:pt>
                      <c:pt idx="16">
                        <c:v>2031</c:v>
                      </c:pt>
                      <c:pt idx="17">
                        <c:v>2032</c:v>
                      </c:pt>
                      <c:pt idx="18">
                        <c:v>2033</c:v>
                      </c:pt>
                      <c:pt idx="19">
                        <c:v>2034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819-473B-ADC3-3E9CDEC0991C}"/>
                  </c:ext>
                </c:extLst>
              </c15:ser>
            </c15:filteredBarSeries>
          </c:ext>
        </c:extLst>
      </c:bar3DChart>
      <c:catAx>
        <c:axId val="103887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888768"/>
        <c:crosses val="autoZero"/>
        <c:auto val="1"/>
        <c:lblAlgn val="ctr"/>
        <c:lblOffset val="100"/>
        <c:noMultiLvlLbl val="0"/>
      </c:catAx>
      <c:valAx>
        <c:axId val="103888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ysClr val="windowText" lastClr="000000"/>
              </a:solidFill>
              <a:round/>
            </a:ln>
            <a:effectLst>
              <a:innerShdw blurRad="63500" dist="50800" dir="13500000">
                <a:srgbClr val="00B0F0">
                  <a:alpha val="50000"/>
                </a:srgbClr>
              </a:innerShdw>
            </a:effectLst>
          </c:spPr>
        </c:majorGridlines>
        <c:numFmt formatCode="_-* #\ ##0.00\ [$€-1]_-;\-* #\ ##0.00\ [$€-1]_-;_-* &quot;-&quot;??\ [$€-1]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887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>
      <a:outerShdw blurRad="50800" dist="50800" dir="5400000" algn="ctr" rotWithShape="0">
        <a:schemeClr val="bg1"/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95AF-4E24-A316-1BB59F989D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917824"/>
        <c:axId val="103919616"/>
      </c:barChart>
      <c:catAx>
        <c:axId val="10391782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91961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03919616"/>
        <c:scaling>
          <c:orientation val="minMax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9178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56" l="0.78740157499999996" r="0.78740157499999996" t="0.98425196899999956" header="0.49212598450000739" footer="0.49212598450000739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EVOLUTION DE L'ENCOURS DE LA DETTE</a:t>
            </a:r>
          </a:p>
        </c:rich>
      </c:tx>
      <c:layout>
        <c:manualLayout>
          <c:xMode val="edge"/>
          <c:yMode val="edge"/>
          <c:x val="0.35533588004470601"/>
          <c:y val="2.6134689482067472E-2"/>
        </c:manualLayout>
      </c:layout>
      <c:overlay val="0"/>
      <c:spPr>
        <a:solidFill>
          <a:sysClr val="window" lastClr="FFFFFF"/>
        </a:solidFill>
        <a:ln w="25400">
          <a:noFill/>
        </a:ln>
      </c:spPr>
    </c:title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1661178644521564"/>
          <c:y val="0.17881717649666817"/>
          <c:w val="0.77667850217284973"/>
          <c:h val="0.7482811078014232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'liste emprunts'!$C$31:$C$33</c:f>
              <c:strCache>
                <c:ptCount val="3"/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1140-488D-8C42-8E7EFBF49B2B}"/>
              </c:ext>
            </c:extLst>
          </c:dPt>
          <c:cat>
            <c:numRef>
              <c:f>'liste emprunts'!$B$34:$B$51</c:f>
              <c:numCache>
                <c:formatCode>General</c:formatCode>
                <c:ptCount val="18"/>
              </c:numCache>
            </c:numRef>
          </c:cat>
          <c:val>
            <c:numRef>
              <c:f>'liste emprunts'!$B$34:$B$51</c:f>
              <c:numCache>
                <c:formatCode>General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2-1140-488D-8C42-8E7EFBF49B2B}"/>
            </c:ext>
          </c:extLst>
        </c:ser>
        <c:ser>
          <c:idx val="1"/>
          <c:order val="1"/>
          <c:spPr>
            <a:solidFill>
              <a:srgbClr val="FFC000"/>
            </a:solidFill>
          </c:spPr>
          <c:invertIfNegative val="0"/>
          <c:cat>
            <c:numRef>
              <c:f>'liste emprunts'!$B$34:$B$51</c:f>
              <c:numCache>
                <c:formatCode>General</c:formatCode>
                <c:ptCount val="18"/>
              </c:numCache>
            </c:numRef>
          </c:cat>
          <c:val>
            <c:numRef>
              <c:f>'liste emprunts'!$C$34:$C$51</c:f>
              <c:numCache>
                <c:formatCode>General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3-1140-488D-8C42-8E7EFBF49B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3225600"/>
        <c:axId val="103235584"/>
        <c:axId val="0"/>
      </c:bar3DChart>
      <c:catAx>
        <c:axId val="10322560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235584"/>
        <c:crosses val="autoZero"/>
        <c:auto val="0"/>
        <c:lblAlgn val="ctr"/>
        <c:lblOffset val="100"/>
        <c:noMultiLvlLbl val="0"/>
      </c:catAx>
      <c:valAx>
        <c:axId val="103235584"/>
        <c:scaling>
          <c:orientation val="minMax"/>
        </c:scaling>
        <c:delete val="0"/>
        <c:axPos val="l"/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#,##0.00\ &quot;€&quot;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225600"/>
        <c:crosses val="autoZero"/>
        <c:crossBetween val="between"/>
      </c:valAx>
      <c:spPr>
        <a:ln>
          <a:solidFill>
            <a:srgbClr val="000000"/>
          </a:solidFill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Footer>Page &amp;P</c:oddFooter>
    </c:headerFooter>
    <c:pageMargins b="0.98425196899999956" l="0.78740157499999996" r="0.78740157499999996" t="0.98425196899999956" header="0.49212598450000739" footer="0.49212598450000739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EVOLUTION DE L'ANNUITE DE LA DETTE</a:t>
            </a:r>
          </a:p>
        </c:rich>
      </c:tx>
      <c:layout>
        <c:manualLayout>
          <c:xMode val="edge"/>
          <c:yMode val="edge"/>
          <c:x val="0.35674505569746928"/>
          <c:y val="2.7065455279628552E-2"/>
        </c:manualLayout>
      </c:layout>
      <c:overlay val="0"/>
      <c:spPr>
        <a:solidFill>
          <a:sysClr val="window" lastClr="FFFFFF"/>
        </a:solidFill>
        <a:ln w="25400">
          <a:noFill/>
        </a:ln>
      </c:spPr>
    </c:title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0479387105659785"/>
          <c:y val="0.11823378271036813"/>
          <c:w val="0.78818368975542641"/>
          <c:h val="0.80626892788032956"/>
        </c:manualLayout>
      </c:layout>
      <c:bar3DChart>
        <c:barDir val="col"/>
        <c:grouping val="stacked"/>
        <c:varyColors val="0"/>
        <c:ser>
          <c:idx val="0"/>
          <c:order val="0"/>
          <c:tx>
            <c:v>CAPITAL</c:v>
          </c:tx>
          <c:spPr>
            <a:solidFill>
              <a:schemeClr val="accent2">
                <a:lumMod val="7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023-4554-BD0E-C289D4ACA00F}"/>
              </c:ext>
            </c:extLst>
          </c:dPt>
          <c:cat>
            <c:numRef>
              <c:f>'liste emprunts'!$B$34:$B$53</c:f>
              <c:numCache>
                <c:formatCode>General</c:formatCode>
                <c:ptCount val="20"/>
              </c:numCache>
            </c:numRef>
          </c:cat>
          <c:val>
            <c:numRef>
              <c:f>'liste emprunts'!$F$34:$F$53</c:f>
              <c:numCache>
                <c:formatCode>General</c:formatCode>
                <c:ptCount val="20"/>
              </c:numCache>
            </c:numRef>
          </c:val>
          <c:extLst>
            <c:ext xmlns:c16="http://schemas.microsoft.com/office/drawing/2014/chart" uri="{C3380CC4-5D6E-409C-BE32-E72D297353CC}">
              <c16:uniqueId val="{00000002-3023-4554-BD0E-C289D4ACA00F}"/>
            </c:ext>
          </c:extLst>
        </c:ser>
        <c:ser>
          <c:idx val="1"/>
          <c:order val="1"/>
          <c:tx>
            <c:v>INTERETS</c:v>
          </c:tx>
          <c:spPr>
            <a:solidFill>
              <a:schemeClr val="accent6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023-4554-BD0E-C289D4ACA00F}"/>
              </c:ext>
            </c:extLst>
          </c:dPt>
          <c:dPt>
            <c:idx val="17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3023-4554-BD0E-C289D4ACA00F}"/>
              </c:ext>
            </c:extLst>
          </c:dPt>
          <c:cat>
            <c:numRef>
              <c:f>'liste emprunts'!$B$34:$B$53</c:f>
              <c:numCache>
                <c:formatCode>General</c:formatCode>
                <c:ptCount val="20"/>
              </c:numCache>
            </c:numRef>
          </c:cat>
          <c:val>
            <c:numRef>
              <c:f>'liste emprunts'!$G$34:$G$53</c:f>
              <c:numCache>
                <c:formatCode>General</c:formatCode>
                <c:ptCount val="20"/>
              </c:numCache>
            </c:numRef>
          </c:val>
          <c:extLst>
            <c:ext xmlns:c16="http://schemas.microsoft.com/office/drawing/2014/chart" uri="{C3380CC4-5D6E-409C-BE32-E72D297353CC}">
              <c16:uniqueId val="{00000007-3023-4554-BD0E-C289D4ACA0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3284736"/>
        <c:axId val="103286272"/>
        <c:axId val="0"/>
      </c:bar3DChart>
      <c:catAx>
        <c:axId val="10328473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286272"/>
        <c:crosses val="autoZero"/>
        <c:auto val="0"/>
        <c:lblAlgn val="ctr"/>
        <c:lblOffset val="100"/>
        <c:noMultiLvlLbl val="0"/>
      </c:catAx>
      <c:valAx>
        <c:axId val="103286272"/>
        <c:scaling>
          <c:orientation val="minMax"/>
        </c:scaling>
        <c:delete val="0"/>
        <c:axPos val="l"/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284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0747291839093458"/>
          <c:y val="0.6316768121680838"/>
          <c:w val="6.3698545469047088E-2"/>
          <c:h val="5.611654771792787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899999956" l="0.78740157499999996" r="0.78740157499999996" t="0.98425196899999956" header="0.49212598450000739" footer="0.49212598450000739"/>
    <c:pageSetup paperSize="9" firstPageNumber="23" orientation="landscape" useFirstPageNumber="1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Annuité de la dette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solidFill>
          <a:srgbClr val="00B0F0"/>
        </a:solidFill>
        <a:ln>
          <a:solidFill>
            <a:schemeClr val="tx1"/>
          </a:solidFill>
        </a:ln>
        <a:effectLst/>
        <a:sp3d>
          <a:contourClr>
            <a:schemeClr val="tx1"/>
          </a:contourClr>
        </a:sp3d>
      </c:spPr>
    </c:sideWall>
    <c:backWall>
      <c:thickness val="0"/>
      <c:spPr>
        <a:solidFill>
          <a:srgbClr val="00B0F0"/>
        </a:solidFill>
        <a:ln>
          <a:solidFill>
            <a:schemeClr val="tx1"/>
          </a:solidFill>
        </a:ln>
        <a:effectLst/>
        <a:sp3d>
          <a:contourClr>
            <a:schemeClr val="tx1"/>
          </a:contourClr>
        </a:sp3d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'simul emprunt 1'!$A$4</c:f>
              <c:strCache>
                <c:ptCount val="1"/>
                <c:pt idx="0">
                  <c:v>ANNÉE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  <a:sp3d/>
          </c:spPr>
          <c:invertIfNegative val="0"/>
          <c:cat>
            <c:numRef>
              <c:f>'simul emprunt 1'!$A$6:$A$25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'simul emprunt 1'!$A$6:$A$25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7C-4A2E-8A80-9589ED533BF9}"/>
            </c:ext>
          </c:extLst>
        </c:ser>
        <c:ser>
          <c:idx val="1"/>
          <c:order val="1"/>
          <c:tx>
            <c:strRef>
              <c:f>'simul emprunt 1'!$D$4</c:f>
              <c:strCache>
                <c:ptCount val="1"/>
                <c:pt idx="0">
                  <c:v>CAPITAL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numRef>
              <c:f>'simul emprunt 1'!$A$6:$A$25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'simul emprunt 1'!$D$6:$D$25</c:f>
              <c:numCache>
                <c:formatCode>_-* #\ ##0.00\ [$€-1]_-;\-* #\ ##0.00\ [$€-1]_-;_-* "-"??\ [$€-1]_-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150000</c:v>
                </c:pt>
                <c:pt idx="9">
                  <c:v>150000</c:v>
                </c:pt>
                <c:pt idx="10">
                  <c:v>150000</c:v>
                </c:pt>
                <c:pt idx="11">
                  <c:v>150000</c:v>
                </c:pt>
                <c:pt idx="12">
                  <c:v>150000</c:v>
                </c:pt>
                <c:pt idx="13">
                  <c:v>150000</c:v>
                </c:pt>
                <c:pt idx="14">
                  <c:v>150000</c:v>
                </c:pt>
                <c:pt idx="15">
                  <c:v>150000</c:v>
                </c:pt>
                <c:pt idx="16">
                  <c:v>150000</c:v>
                </c:pt>
                <c:pt idx="17">
                  <c:v>150000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7C-4A2E-8A80-9589ED533BF9}"/>
            </c:ext>
          </c:extLst>
        </c:ser>
        <c:ser>
          <c:idx val="2"/>
          <c:order val="2"/>
          <c:tx>
            <c:strRef>
              <c:f>'simul emprunt 1'!$E$4</c:f>
              <c:strCache>
                <c:ptCount val="1"/>
                <c:pt idx="0">
                  <c:v>INTERETS</c:v>
                </c:pt>
              </c:strCache>
            </c:strRef>
          </c:tx>
          <c:invertIfNegative val="0"/>
          <c:cat>
            <c:numRef>
              <c:f>'simul emprunt 1'!$A$6:$A$25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'simul emprunt 1'!$E$6:$E$25</c:f>
              <c:numCache>
                <c:formatCode>_-* #\ ##0.00\ [$€-1]_-;\-* #\ ##0.00\ [$€-1]_-;_-* "-"??\ [$€-1]_-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48750</c:v>
                </c:pt>
                <c:pt idx="9">
                  <c:v>43875</c:v>
                </c:pt>
                <c:pt idx="10">
                  <c:v>39000</c:v>
                </c:pt>
                <c:pt idx="11">
                  <c:v>34125</c:v>
                </c:pt>
                <c:pt idx="12">
                  <c:v>29250</c:v>
                </c:pt>
                <c:pt idx="13">
                  <c:v>24375</c:v>
                </c:pt>
                <c:pt idx="14">
                  <c:v>19500</c:v>
                </c:pt>
                <c:pt idx="15">
                  <c:v>14625</c:v>
                </c:pt>
                <c:pt idx="16">
                  <c:v>9750</c:v>
                </c:pt>
                <c:pt idx="17">
                  <c:v>4875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E6-4184-9157-6C120769DF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3985920"/>
        <c:axId val="103987456"/>
        <c:axId val="0"/>
      </c:bar3DChart>
      <c:catAx>
        <c:axId val="103985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987456"/>
        <c:crosses val="autoZero"/>
        <c:auto val="0"/>
        <c:lblAlgn val="ctr"/>
        <c:lblOffset val="100"/>
        <c:tickLblSkip val="1"/>
        <c:noMultiLvlLbl val="0"/>
      </c:catAx>
      <c:valAx>
        <c:axId val="103987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ysClr val="windowText" lastClr="000000"/>
              </a:solidFill>
              <a:round/>
            </a:ln>
            <a:effectLst>
              <a:innerShdw blurRad="63500" dist="50800" dir="13500000">
                <a:srgbClr val="00B0F0">
                  <a:alpha val="50000"/>
                </a:srgbClr>
              </a:innerShdw>
            </a:effectLst>
          </c:spPr>
        </c:majorGridlines>
        <c:numFmt formatCode="#,##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985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/>
      </a:solidFill>
      <a:round/>
    </a:ln>
    <a:effectLst>
      <a:outerShdw blurRad="50800" dist="50800" dir="5400000" algn="ctr" rotWithShape="0">
        <a:schemeClr val="bg1"/>
      </a:outerShdw>
    </a:effectLst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/>
            </a:pPr>
            <a:r>
              <a:rPr lang="fr-FR"/>
              <a:t>Encours de la dette</a:t>
            </a:r>
          </a:p>
        </c:rich>
      </c:tx>
      <c:overlay val="0"/>
    </c:title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1"/>
          <c:invertIfNegative val="0"/>
          <c:cat>
            <c:numRef>
              <c:f>'simul emprunt 1'!$A$6:$A$25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'simul emprunt 1'!$A$6:$A$25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819-473B-ADC3-3E9CDEC0991C}"/>
            </c:ext>
          </c:extLst>
        </c:ser>
        <c:ser>
          <c:idx val="1"/>
          <c:order val="2"/>
          <c:invertIfNegative val="0"/>
          <c:cat>
            <c:numRef>
              <c:f>'simul emprunt 1'!$A$6:$A$25</c:f>
              <c:numCache>
                <c:formatCode>General</c:formatCode>
                <c:ptCount val="2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  <c:pt idx="16">
                  <c:v>2031</c:v>
                </c:pt>
                <c:pt idx="17">
                  <c:v>2032</c:v>
                </c:pt>
                <c:pt idx="18">
                  <c:v>2033</c:v>
                </c:pt>
                <c:pt idx="19">
                  <c:v>2034</c:v>
                </c:pt>
              </c:numCache>
            </c:numRef>
          </c:cat>
          <c:val>
            <c:numRef>
              <c:f>'simul emprunt 1'!$B$6:$B$25</c:f>
              <c:numCache>
                <c:formatCode>_-* #\ ##0.00\ [$€-1]_-;\-* #\ ##0.00\ [$€-1]_-;_-* "-"??\ [$€-1]_-</c:formatCode>
                <c:ptCount val="2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6">
                  <c:v>0</c:v>
                </c:pt>
                <c:pt idx="7">
                  <c:v>1500000</c:v>
                </c:pt>
                <c:pt idx="8">
                  <c:v>1500000</c:v>
                </c:pt>
                <c:pt idx="9">
                  <c:v>1350000</c:v>
                </c:pt>
                <c:pt idx="10">
                  <c:v>1200000</c:v>
                </c:pt>
                <c:pt idx="11">
                  <c:v>1050000</c:v>
                </c:pt>
                <c:pt idx="12">
                  <c:v>900000</c:v>
                </c:pt>
                <c:pt idx="13">
                  <c:v>750000</c:v>
                </c:pt>
                <c:pt idx="14">
                  <c:v>600000</c:v>
                </c:pt>
                <c:pt idx="15">
                  <c:v>450000</c:v>
                </c:pt>
                <c:pt idx="16">
                  <c:v>300000</c:v>
                </c:pt>
                <c:pt idx="17">
                  <c:v>150000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4F-441C-BBFB-ED2D3BE760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3383040"/>
        <c:axId val="103384576"/>
        <c:axId val="0"/>
        <c:extLst>
          <c:ext xmlns:c15="http://schemas.microsoft.com/office/drawing/2012/chart" uri="{02D57815-91ED-43cb-92C2-25804820EDAC}">
            <c15:filteredBarSeries>
              <c15:ser>
                <c:idx val="2"/>
                <c:order val="0"/>
                <c:tx>
                  <c:strRef>
                    <c:extLst>
                      <c:ext uri="{02D57815-91ED-43cb-92C2-25804820EDAC}">
                        <c15:formulaRef>
                          <c15:sqref>[1]Dette!$A$6:$A$25</c15:sqref>
                        </c15:formulaRef>
                      </c:ext>
                    </c:extLst>
                    <c:strCache>
                      <c:ptCount val="1"/>
                      <c:pt idx="0">
                        <c:v>#REF! #REF! #REF! #REF! #REF! #REF! #REF! #REF! #REF! #REF! #REF! #REF! #REF! #REF! #REF! #REF! #REF! #REF! #REF! #REF!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[1]Dette!$A$6:$A$25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  <c:pt idx="11">
                        <c:v>2026</c:v>
                      </c:pt>
                      <c:pt idx="12">
                        <c:v>2027</c:v>
                      </c:pt>
                      <c:pt idx="13">
                        <c:v>2028</c:v>
                      </c:pt>
                      <c:pt idx="14">
                        <c:v>2029</c:v>
                      </c:pt>
                      <c:pt idx="15">
                        <c:v>2030</c:v>
                      </c:pt>
                      <c:pt idx="16">
                        <c:v>2031</c:v>
                      </c:pt>
                      <c:pt idx="17">
                        <c:v>2032</c:v>
                      </c:pt>
                      <c:pt idx="18">
                        <c:v>2033</c:v>
                      </c:pt>
                      <c:pt idx="19">
                        <c:v>2034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[1]Dette!$A$6:$A$25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2015</c:v>
                      </c:pt>
                      <c:pt idx="1">
                        <c:v>2016</c:v>
                      </c:pt>
                      <c:pt idx="2">
                        <c:v>2017</c:v>
                      </c:pt>
                      <c:pt idx="3">
                        <c:v>2018</c:v>
                      </c:pt>
                      <c:pt idx="4">
                        <c:v>2019</c:v>
                      </c:pt>
                      <c:pt idx="5">
                        <c:v>2020</c:v>
                      </c:pt>
                      <c:pt idx="6">
                        <c:v>2021</c:v>
                      </c:pt>
                      <c:pt idx="7">
                        <c:v>2022</c:v>
                      </c:pt>
                      <c:pt idx="8">
                        <c:v>2023</c:v>
                      </c:pt>
                      <c:pt idx="9">
                        <c:v>2024</c:v>
                      </c:pt>
                      <c:pt idx="10">
                        <c:v>2025</c:v>
                      </c:pt>
                      <c:pt idx="11">
                        <c:v>2026</c:v>
                      </c:pt>
                      <c:pt idx="12">
                        <c:v>2027</c:v>
                      </c:pt>
                      <c:pt idx="13">
                        <c:v>2028</c:v>
                      </c:pt>
                      <c:pt idx="14">
                        <c:v>2029</c:v>
                      </c:pt>
                      <c:pt idx="15">
                        <c:v>2030</c:v>
                      </c:pt>
                      <c:pt idx="16">
                        <c:v>2031</c:v>
                      </c:pt>
                      <c:pt idx="17">
                        <c:v>2032</c:v>
                      </c:pt>
                      <c:pt idx="18">
                        <c:v>2033</c:v>
                      </c:pt>
                      <c:pt idx="19">
                        <c:v>2034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819-473B-ADC3-3E9CDEC0991C}"/>
                  </c:ext>
                </c:extLst>
              </c15:ser>
            </c15:filteredBarSeries>
          </c:ext>
        </c:extLst>
      </c:bar3DChart>
      <c:catAx>
        <c:axId val="103383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fr-FR"/>
          </a:p>
        </c:txPr>
        <c:crossAx val="103384576"/>
        <c:crosses val="autoZero"/>
        <c:auto val="1"/>
        <c:lblAlgn val="ctr"/>
        <c:lblOffset val="100"/>
        <c:noMultiLvlLbl val="0"/>
      </c:catAx>
      <c:valAx>
        <c:axId val="103384576"/>
        <c:scaling>
          <c:orientation val="minMax"/>
        </c:scaling>
        <c:delete val="0"/>
        <c:axPos val="l"/>
        <c:majorGridlines/>
        <c:numFmt formatCode="#,##0\ &quot;€&quot;" sourceLinked="0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fr-FR"/>
          </a:p>
        </c:txPr>
        <c:crossAx val="1033830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[2]emprunt!$J$1</c:f>
              <c:strCache>
                <c:ptCount val="1"/>
                <c:pt idx="0">
                  <c:v>Remboursement de capital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[2]emprunt!$J$3:$J$32</c:f>
              <c:numCache>
                <c:formatCode>General</c:formatCode>
                <c:ptCount val="30"/>
                <c:pt idx="0">
                  <c:v>333333.33333333331</c:v>
                </c:pt>
                <c:pt idx="1">
                  <c:v>333333.33333333331</c:v>
                </c:pt>
                <c:pt idx="2">
                  <c:v>333333.33333333331</c:v>
                </c:pt>
                <c:pt idx="3">
                  <c:v>333333.33333333331</c:v>
                </c:pt>
                <c:pt idx="4">
                  <c:v>333333.33333333331</c:v>
                </c:pt>
                <c:pt idx="5">
                  <c:v>333333.33333333331</c:v>
                </c:pt>
                <c:pt idx="6">
                  <c:v>333333.33333333331</c:v>
                </c:pt>
                <c:pt idx="7">
                  <c:v>333333.33333333331</c:v>
                </c:pt>
                <c:pt idx="8">
                  <c:v>333333.33333333331</c:v>
                </c:pt>
                <c:pt idx="9">
                  <c:v>333333.33333333331</c:v>
                </c:pt>
                <c:pt idx="10">
                  <c:v>333333.33333333331</c:v>
                </c:pt>
                <c:pt idx="11">
                  <c:v>333333.33333333331</c:v>
                </c:pt>
                <c:pt idx="12">
                  <c:v>333333.33333333331</c:v>
                </c:pt>
                <c:pt idx="13">
                  <c:v>333333.33333333331</c:v>
                </c:pt>
                <c:pt idx="14">
                  <c:v>333333.33333333331</c:v>
                </c:pt>
                <c:pt idx="15">
                  <c:v>333333.33333333331</c:v>
                </c:pt>
                <c:pt idx="16">
                  <c:v>333333.33333333331</c:v>
                </c:pt>
                <c:pt idx="17">
                  <c:v>333333.33333333331</c:v>
                </c:pt>
                <c:pt idx="18">
                  <c:v>333333.33333333331</c:v>
                </c:pt>
                <c:pt idx="19">
                  <c:v>333333.33333333331</c:v>
                </c:pt>
                <c:pt idx="20">
                  <c:v>333333.33333333331</c:v>
                </c:pt>
                <c:pt idx="21">
                  <c:v>333333.33333333331</c:v>
                </c:pt>
                <c:pt idx="22">
                  <c:v>333333.33333333331</c:v>
                </c:pt>
                <c:pt idx="23">
                  <c:v>333333.33333333331</c:v>
                </c:pt>
                <c:pt idx="24">
                  <c:v>333333.33333333331</c:v>
                </c:pt>
                <c:pt idx="25">
                  <c:v>333333.33333333331</c:v>
                </c:pt>
                <c:pt idx="26">
                  <c:v>333333.33333333331</c:v>
                </c:pt>
                <c:pt idx="27">
                  <c:v>333333.33333333331</c:v>
                </c:pt>
                <c:pt idx="28">
                  <c:v>333333.33333333331</c:v>
                </c:pt>
                <c:pt idx="29">
                  <c:v>333333.33333333331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B8-43B7-A821-9F1676592DE2}"/>
            </c:ext>
          </c:extLst>
        </c:ser>
        <c:ser>
          <c:idx val="1"/>
          <c:order val="1"/>
          <c:tx>
            <c:strRef>
              <c:f>[2]emprunt!$K$1</c:f>
              <c:strCache>
                <c:ptCount val="1"/>
                <c:pt idx="0">
                  <c:v>Intérêts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[2]emprunt!$K$3:$K$32</c:f>
              <c:numCache>
                <c:formatCode>General</c:formatCode>
                <c:ptCount val="30"/>
                <c:pt idx="0">
                  <c:v>250000</c:v>
                </c:pt>
                <c:pt idx="1">
                  <c:v>241666.66666666666</c:v>
                </c:pt>
                <c:pt idx="2">
                  <c:v>233333.33333333331</c:v>
                </c:pt>
                <c:pt idx="3">
                  <c:v>224999.99999999997</c:v>
                </c:pt>
                <c:pt idx="4">
                  <c:v>216666.66666666663</c:v>
                </c:pt>
                <c:pt idx="5">
                  <c:v>208333.33333333328</c:v>
                </c:pt>
                <c:pt idx="6">
                  <c:v>199999.99999999997</c:v>
                </c:pt>
                <c:pt idx="7">
                  <c:v>191666.66666666663</c:v>
                </c:pt>
                <c:pt idx="8">
                  <c:v>183333.33333333331</c:v>
                </c:pt>
                <c:pt idx="9">
                  <c:v>175000</c:v>
                </c:pt>
                <c:pt idx="10">
                  <c:v>166666.66666666666</c:v>
                </c:pt>
                <c:pt idx="11">
                  <c:v>158333.33333333334</c:v>
                </c:pt>
                <c:pt idx="12">
                  <c:v>150000</c:v>
                </c:pt>
                <c:pt idx="13">
                  <c:v>141666.66666666669</c:v>
                </c:pt>
                <c:pt idx="14">
                  <c:v>133333.33333333334</c:v>
                </c:pt>
                <c:pt idx="15">
                  <c:v>125000.00000000003</c:v>
                </c:pt>
                <c:pt idx="16">
                  <c:v>116666.6666666667</c:v>
                </c:pt>
                <c:pt idx="17">
                  <c:v>108333.33333333337</c:v>
                </c:pt>
                <c:pt idx="18">
                  <c:v>100000.00000000004</c:v>
                </c:pt>
                <c:pt idx="19">
                  <c:v>91666.666666666701</c:v>
                </c:pt>
                <c:pt idx="20">
                  <c:v>83333.333333333372</c:v>
                </c:pt>
                <c:pt idx="21">
                  <c:v>75000.000000000029</c:v>
                </c:pt>
                <c:pt idx="22">
                  <c:v>66666.666666666686</c:v>
                </c:pt>
                <c:pt idx="23">
                  <c:v>58333.33333333335</c:v>
                </c:pt>
                <c:pt idx="24">
                  <c:v>50000.000000000022</c:v>
                </c:pt>
                <c:pt idx="25">
                  <c:v>41666.666666666686</c:v>
                </c:pt>
                <c:pt idx="26">
                  <c:v>33333.333333333358</c:v>
                </c:pt>
                <c:pt idx="27">
                  <c:v>25000.000000000025</c:v>
                </c:pt>
                <c:pt idx="28">
                  <c:v>16666.666666666693</c:v>
                </c:pt>
                <c:pt idx="29">
                  <c:v>8333.3333333333594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B8-43B7-A821-9F1676592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522816"/>
        <c:axId val="104518784"/>
      </c:areaChart>
      <c:catAx>
        <c:axId val="101522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518784"/>
        <c:crosses val="autoZero"/>
        <c:auto val="1"/>
        <c:lblAlgn val="ctr"/>
        <c:lblOffset val="100"/>
        <c:noMultiLvlLbl val="0"/>
      </c:catAx>
      <c:valAx>
        <c:axId val="104518784"/>
        <c:scaling>
          <c:orientation val="minMax"/>
          <c:max val="7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k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522816"/>
        <c:crosses val="autoZero"/>
        <c:crossBetween val="midCat"/>
        <c:dispUnits>
          <c:builtInUnit val="thousands"/>
        </c:dispUnits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trlProps/ctrlProp1.xml><?xml version="1.0" encoding="utf-8"?>
<formControlPr xmlns="http://schemas.microsoft.com/office/spreadsheetml/2009/9/main" objectType="Scroll" dx="31" fmlaLink="$E$6" horiz="1" inc="10" max="300" page="10" val="146"/>
</file>

<file path=xl/ctrlProps/ctrlProp2.xml><?xml version="1.0" encoding="utf-8"?>
<formControlPr xmlns="http://schemas.microsoft.com/office/spreadsheetml/2009/9/main" objectType="Radio" checked="Checked" firstButton="1" fmlaLink="$B$9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962704</xdr:colOff>
      <xdr:row>28</xdr:row>
      <xdr:rowOff>121782</xdr:rowOff>
    </xdr:from>
    <xdr:to>
      <xdr:col>7</xdr:col>
      <xdr:colOff>966106</xdr:colOff>
      <xdr:row>49</xdr:row>
      <xdr:rowOff>156481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680357</xdr:colOff>
      <xdr:row>50</xdr:row>
      <xdr:rowOff>156483</xdr:rowOff>
    </xdr:from>
    <xdr:to>
      <xdr:col>7</xdr:col>
      <xdr:colOff>683759</xdr:colOff>
      <xdr:row>72</xdr:row>
      <xdr:rowOff>27896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962704</xdr:colOff>
      <xdr:row>28</xdr:row>
      <xdr:rowOff>121782</xdr:rowOff>
    </xdr:from>
    <xdr:to>
      <xdr:col>7</xdr:col>
      <xdr:colOff>966106</xdr:colOff>
      <xdr:row>49</xdr:row>
      <xdr:rowOff>156481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1040946</xdr:colOff>
      <xdr:row>56</xdr:row>
      <xdr:rowOff>74840</xdr:rowOff>
    </xdr:from>
    <xdr:to>
      <xdr:col>8</xdr:col>
      <xdr:colOff>64633</xdr:colOff>
      <xdr:row>77</xdr:row>
      <xdr:rowOff>109539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27</xdr:row>
      <xdr:rowOff>0</xdr:rowOff>
    </xdr:from>
    <xdr:to>
      <xdr:col>9</xdr:col>
      <xdr:colOff>0</xdr:colOff>
      <xdr:row>27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64</xdr:row>
      <xdr:rowOff>97972</xdr:rowOff>
    </xdr:from>
    <xdr:to>
      <xdr:col>9</xdr:col>
      <xdr:colOff>0</xdr:colOff>
      <xdr:row>100</xdr:row>
      <xdr:rowOff>129269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57150</xdr:colOff>
      <xdr:row>113</xdr:row>
      <xdr:rowOff>65315</xdr:rowOff>
    </xdr:from>
    <xdr:to>
      <xdr:col>9</xdr:col>
      <xdr:colOff>0</xdr:colOff>
      <xdr:row>149</xdr:row>
      <xdr:rowOff>8164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962704</xdr:colOff>
      <xdr:row>28</xdr:row>
      <xdr:rowOff>121782</xdr:rowOff>
    </xdr:from>
    <xdr:to>
      <xdr:col>8</xdr:col>
      <xdr:colOff>700767</xdr:colOff>
      <xdr:row>49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1040946</xdr:colOff>
      <xdr:row>51</xdr:row>
      <xdr:rowOff>74840</xdr:rowOff>
    </xdr:from>
    <xdr:to>
      <xdr:col>8</xdr:col>
      <xdr:colOff>64633</xdr:colOff>
      <xdr:row>72</xdr:row>
      <xdr:rowOff>109539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22</xdr:row>
      <xdr:rowOff>31750</xdr:rowOff>
    </xdr:from>
    <xdr:to>
      <xdr:col>4</xdr:col>
      <xdr:colOff>327025</xdr:colOff>
      <xdr:row>37</xdr:row>
      <xdr:rowOff>117475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5</xdr:row>
          <xdr:rowOff>28575</xdr:rowOff>
        </xdr:from>
        <xdr:to>
          <xdr:col>4</xdr:col>
          <xdr:colOff>19050</xdr:colOff>
          <xdr:row>6</xdr:row>
          <xdr:rowOff>47625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438150</xdr:colOff>
          <xdr:row>9</xdr:row>
          <xdr:rowOff>0</xdr:rowOff>
        </xdr:from>
        <xdr:to>
          <xdr:col>2</xdr:col>
          <xdr:colOff>447675</xdr:colOff>
          <xdr:row>10</xdr:row>
          <xdr:rowOff>47625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438150</xdr:colOff>
          <xdr:row>10</xdr:row>
          <xdr:rowOff>0</xdr:rowOff>
        </xdr:from>
        <xdr:to>
          <xdr:col>2</xdr:col>
          <xdr:colOff>447675</xdr:colOff>
          <xdr:row>11</xdr:row>
          <xdr:rowOff>57150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438150</xdr:colOff>
          <xdr:row>11</xdr:row>
          <xdr:rowOff>0</xdr:rowOff>
        </xdr:from>
        <xdr:to>
          <xdr:col>2</xdr:col>
          <xdr:colOff>447675</xdr:colOff>
          <xdr:row>12</xdr:row>
          <xdr:rowOff>76200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ette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e/Desktop/sciences%20po/cours%20F.Cruz/classeur_cours_mod&#233;lisation_financi&#232;re_complex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te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o appart"/>
      <sheetName val="emprunt"/>
      <sheetName val="BD Salariés "/>
      <sheetName val="analyse salariés"/>
    </sheetNames>
    <sheetDataSet>
      <sheetData sheetId="0"/>
      <sheetData sheetId="1">
        <row r="1">
          <cell r="J1" t="str">
            <v>Remboursement de capital</v>
          </cell>
          <cell r="K1" t="str">
            <v>Intérêts</v>
          </cell>
        </row>
        <row r="3">
          <cell r="J3">
            <v>333333.33333333331</v>
          </cell>
          <cell r="K3">
            <v>250000</v>
          </cell>
        </row>
        <row r="4">
          <cell r="J4">
            <v>333333.33333333331</v>
          </cell>
          <cell r="K4">
            <v>241666.66666666666</v>
          </cell>
        </row>
        <row r="5">
          <cell r="J5">
            <v>333333.33333333331</v>
          </cell>
          <cell r="K5">
            <v>233333.33333333331</v>
          </cell>
        </row>
        <row r="6">
          <cell r="J6">
            <v>333333.33333333331</v>
          </cell>
          <cell r="K6">
            <v>224999.99999999997</v>
          </cell>
        </row>
        <row r="7">
          <cell r="J7">
            <v>333333.33333333331</v>
          </cell>
          <cell r="K7">
            <v>216666.66666666663</v>
          </cell>
        </row>
        <row r="8">
          <cell r="J8">
            <v>333333.33333333331</v>
          </cell>
          <cell r="K8">
            <v>208333.33333333328</v>
          </cell>
        </row>
        <row r="9">
          <cell r="J9">
            <v>333333.33333333331</v>
          </cell>
          <cell r="K9">
            <v>199999.99999999997</v>
          </cell>
        </row>
        <row r="10">
          <cell r="J10">
            <v>333333.33333333331</v>
          </cell>
          <cell r="K10">
            <v>191666.66666666663</v>
          </cell>
        </row>
        <row r="11">
          <cell r="J11">
            <v>333333.33333333331</v>
          </cell>
          <cell r="K11">
            <v>183333.33333333331</v>
          </cell>
        </row>
        <row r="12">
          <cell r="J12">
            <v>333333.33333333331</v>
          </cell>
          <cell r="K12">
            <v>175000</v>
          </cell>
        </row>
        <row r="13">
          <cell r="J13">
            <v>333333.33333333331</v>
          </cell>
          <cell r="K13">
            <v>166666.66666666666</v>
          </cell>
        </row>
        <row r="14">
          <cell r="J14">
            <v>333333.33333333331</v>
          </cell>
          <cell r="K14">
            <v>158333.33333333334</v>
          </cell>
        </row>
        <row r="15">
          <cell r="J15">
            <v>333333.33333333331</v>
          </cell>
          <cell r="K15">
            <v>150000</v>
          </cell>
        </row>
        <row r="16">
          <cell r="J16">
            <v>333333.33333333331</v>
          </cell>
          <cell r="K16">
            <v>141666.66666666669</v>
          </cell>
        </row>
        <row r="17">
          <cell r="J17">
            <v>333333.33333333331</v>
          </cell>
          <cell r="K17">
            <v>133333.33333333334</v>
          </cell>
        </row>
        <row r="18">
          <cell r="J18">
            <v>333333.33333333331</v>
          </cell>
          <cell r="K18">
            <v>125000.00000000003</v>
          </cell>
        </row>
        <row r="19">
          <cell r="J19">
            <v>333333.33333333331</v>
          </cell>
          <cell r="K19">
            <v>116666.6666666667</v>
          </cell>
        </row>
        <row r="20">
          <cell r="J20">
            <v>333333.33333333331</v>
          </cell>
          <cell r="K20">
            <v>108333.33333333337</v>
          </cell>
        </row>
        <row r="21">
          <cell r="J21">
            <v>333333.33333333331</v>
          </cell>
          <cell r="K21">
            <v>100000.00000000004</v>
          </cell>
        </row>
        <row r="22">
          <cell r="J22">
            <v>333333.33333333331</v>
          </cell>
          <cell r="K22">
            <v>91666.666666666701</v>
          </cell>
        </row>
        <row r="23">
          <cell r="J23">
            <v>333333.33333333331</v>
          </cell>
          <cell r="K23">
            <v>83333.333333333372</v>
          </cell>
        </row>
        <row r="24">
          <cell r="J24">
            <v>333333.33333333331</v>
          </cell>
          <cell r="K24">
            <v>75000.000000000029</v>
          </cell>
        </row>
        <row r="25">
          <cell r="J25">
            <v>333333.33333333331</v>
          </cell>
          <cell r="K25">
            <v>66666.666666666686</v>
          </cell>
        </row>
        <row r="26">
          <cell r="J26">
            <v>333333.33333333331</v>
          </cell>
          <cell r="K26">
            <v>58333.33333333335</v>
          </cell>
        </row>
        <row r="27">
          <cell r="J27">
            <v>333333.33333333331</v>
          </cell>
          <cell r="K27">
            <v>50000.000000000022</v>
          </cell>
        </row>
        <row r="28">
          <cell r="J28">
            <v>333333.33333333331</v>
          </cell>
          <cell r="K28">
            <v>41666.666666666686</v>
          </cell>
        </row>
        <row r="29">
          <cell r="J29">
            <v>333333.33333333331</v>
          </cell>
          <cell r="K29">
            <v>33333.333333333358</v>
          </cell>
        </row>
        <row r="30">
          <cell r="J30">
            <v>333333.33333333331</v>
          </cell>
          <cell r="K30">
            <v>25000.000000000025</v>
          </cell>
        </row>
        <row r="31">
          <cell r="J31">
            <v>333333.33333333331</v>
          </cell>
          <cell r="K31">
            <v>16666.666666666693</v>
          </cell>
        </row>
        <row r="32">
          <cell r="J32">
            <v>333333.33333333331</v>
          </cell>
          <cell r="K32">
            <v>8333.3333333333594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75"/>
  <sheetViews>
    <sheetView topLeftCell="A13" zoomScale="140" zoomScaleNormal="140" workbookViewId="0">
      <selection activeCell="B39" sqref="B39"/>
    </sheetView>
  </sheetViews>
  <sheetFormatPr baseColWidth="10" defaultColWidth="11.42578125" defaultRowHeight="12.75" x14ac:dyDescent="0.2"/>
  <cols>
    <col min="1" max="1" width="8" style="28" customWidth="1"/>
    <col min="2" max="5" width="16.7109375" style="20" customWidth="1"/>
    <col min="6" max="7" width="12.7109375" style="20" customWidth="1"/>
    <col min="8" max="8" width="14.7109375" style="20" customWidth="1"/>
    <col min="9" max="9" width="16.7109375" style="20" customWidth="1"/>
    <col min="10" max="10" width="5.28515625" style="20" customWidth="1"/>
    <col min="11" max="11" width="14.28515625" style="20" bestFit="1" customWidth="1"/>
    <col min="12" max="12" width="12.42578125" style="20" bestFit="1" customWidth="1"/>
    <col min="13" max="13" width="11.42578125" style="20"/>
    <col min="14" max="15" width="12.42578125" style="20" bestFit="1" customWidth="1"/>
    <col min="16" max="19" width="11.42578125" style="20"/>
    <col min="20" max="20" width="2.140625" style="20" customWidth="1"/>
    <col min="21" max="16384" width="11.42578125" style="20"/>
  </cols>
  <sheetData>
    <row r="1" spans="1:29" s="29" customFormat="1" ht="15" customHeight="1" thickBot="1" x14ac:dyDescent="0.3">
      <c r="A1" s="123" t="s">
        <v>14</v>
      </c>
      <c r="B1" s="124"/>
      <c r="C1" s="124"/>
      <c r="D1" s="124"/>
      <c r="E1" s="124"/>
      <c r="F1" s="124"/>
      <c r="G1" s="125"/>
      <c r="H1" s="126" t="e">
        <f>#REF!</f>
        <v>#REF!</v>
      </c>
      <c r="I1" s="127"/>
      <c r="K1" s="128" t="s">
        <v>15</v>
      </c>
      <c r="L1" s="128"/>
      <c r="M1" s="128"/>
      <c r="N1" s="128"/>
      <c r="O1" s="128"/>
      <c r="P1" s="128"/>
      <c r="Q1" s="128"/>
      <c r="R1" s="128"/>
      <c r="S1" s="128"/>
      <c r="U1" s="128" t="s">
        <v>13</v>
      </c>
      <c r="V1" s="128"/>
      <c r="W1" s="128"/>
      <c r="X1" s="128"/>
      <c r="Y1" s="128"/>
      <c r="Z1" s="128"/>
      <c r="AA1" s="128"/>
      <c r="AB1" s="128"/>
      <c r="AC1" s="128"/>
    </row>
    <row r="2" spans="1:29" ht="13.5" thickBot="1" x14ac:dyDescent="0.25"/>
    <row r="3" spans="1:29" ht="13.5" thickBot="1" x14ac:dyDescent="0.25">
      <c r="A3" s="48"/>
      <c r="B3" s="48" t="s">
        <v>2</v>
      </c>
      <c r="C3" s="49" t="s">
        <v>3</v>
      </c>
      <c r="D3" s="50"/>
      <c r="E3" s="51"/>
      <c r="F3" s="48" t="s">
        <v>10</v>
      </c>
      <c r="G3" s="48" t="s">
        <v>10</v>
      </c>
      <c r="H3" s="48" t="s">
        <v>10</v>
      </c>
      <c r="I3" s="48" t="s">
        <v>10</v>
      </c>
      <c r="K3" s="67"/>
      <c r="L3" s="67" t="s">
        <v>2</v>
      </c>
      <c r="M3" s="68" t="s">
        <v>3</v>
      </c>
      <c r="N3" s="69"/>
      <c r="O3" s="70"/>
      <c r="P3" s="67" t="s">
        <v>10</v>
      </c>
      <c r="Q3" s="67" t="s">
        <v>10</v>
      </c>
      <c r="R3" s="67" t="s">
        <v>10</v>
      </c>
      <c r="S3" s="67" t="s">
        <v>10</v>
      </c>
      <c r="U3" s="31"/>
      <c r="V3" s="31" t="s">
        <v>2</v>
      </c>
      <c r="W3" s="32" t="s">
        <v>3</v>
      </c>
      <c r="X3" s="33"/>
      <c r="Y3" s="34"/>
      <c r="Z3" s="31" t="s">
        <v>10</v>
      </c>
      <c r="AA3" s="31" t="s">
        <v>10</v>
      </c>
      <c r="AB3" s="31" t="s">
        <v>10</v>
      </c>
      <c r="AC3" s="31" t="s">
        <v>10</v>
      </c>
    </row>
    <row r="4" spans="1:29" x14ac:dyDescent="0.2">
      <c r="A4" s="52" t="s">
        <v>19</v>
      </c>
      <c r="B4" s="52" t="s">
        <v>4</v>
      </c>
      <c r="C4" s="129" t="s">
        <v>1</v>
      </c>
      <c r="D4" s="129" t="s">
        <v>6</v>
      </c>
      <c r="E4" s="129" t="s">
        <v>7</v>
      </c>
      <c r="F4" s="52" t="s">
        <v>11</v>
      </c>
      <c r="G4" s="52" t="s">
        <v>12</v>
      </c>
      <c r="H4" s="52" t="s">
        <v>11</v>
      </c>
      <c r="I4" s="52" t="s">
        <v>12</v>
      </c>
      <c r="K4" s="71" t="s">
        <v>0</v>
      </c>
      <c r="L4" s="71" t="s">
        <v>4</v>
      </c>
      <c r="M4" s="131" t="s">
        <v>1</v>
      </c>
      <c r="N4" s="131" t="s">
        <v>6</v>
      </c>
      <c r="O4" s="131" t="s">
        <v>7</v>
      </c>
      <c r="P4" s="71" t="s">
        <v>11</v>
      </c>
      <c r="Q4" s="71" t="s">
        <v>12</v>
      </c>
      <c r="R4" s="71" t="s">
        <v>11</v>
      </c>
      <c r="S4" s="71" t="s">
        <v>12</v>
      </c>
      <c r="U4" s="35" t="s">
        <v>0</v>
      </c>
      <c r="V4" s="35" t="s">
        <v>4</v>
      </c>
      <c r="W4" s="121" t="s">
        <v>1</v>
      </c>
      <c r="X4" s="121" t="s">
        <v>6</v>
      </c>
      <c r="Y4" s="121" t="s">
        <v>7</v>
      </c>
      <c r="Z4" s="35" t="s">
        <v>11</v>
      </c>
      <c r="AA4" s="35" t="s">
        <v>12</v>
      </c>
      <c r="AB4" s="35" t="s">
        <v>11</v>
      </c>
      <c r="AC4" s="35" t="s">
        <v>12</v>
      </c>
    </row>
    <row r="5" spans="1:29" ht="13.5" thickBot="1" x14ac:dyDescent="0.25">
      <c r="A5" s="53"/>
      <c r="B5" s="53" t="s">
        <v>5</v>
      </c>
      <c r="C5" s="130" t="s">
        <v>1</v>
      </c>
      <c r="D5" s="130" t="s">
        <v>6</v>
      </c>
      <c r="E5" s="130" t="s">
        <v>7</v>
      </c>
      <c r="F5" s="53" t="s">
        <v>8</v>
      </c>
      <c r="G5" s="53" t="s">
        <v>8</v>
      </c>
      <c r="H5" s="53" t="s">
        <v>9</v>
      </c>
      <c r="I5" s="53" t="str">
        <f>H5</f>
        <v>EN EUROS</v>
      </c>
      <c r="K5" s="72"/>
      <c r="L5" s="72" t="s">
        <v>5</v>
      </c>
      <c r="M5" s="132" t="s">
        <v>1</v>
      </c>
      <c r="N5" s="132" t="s">
        <v>6</v>
      </c>
      <c r="O5" s="132" t="s">
        <v>7</v>
      </c>
      <c r="P5" s="72" t="s">
        <v>8</v>
      </c>
      <c r="Q5" s="72" t="s">
        <v>8</v>
      </c>
      <c r="R5" s="72" t="s">
        <v>9</v>
      </c>
      <c r="S5" s="72" t="str">
        <f>R5</f>
        <v>EN EUROS</v>
      </c>
      <c r="U5" s="36"/>
      <c r="V5" s="36" t="s">
        <v>5</v>
      </c>
      <c r="W5" s="122" t="s">
        <v>1</v>
      </c>
      <c r="X5" s="122" t="s">
        <v>6</v>
      </c>
      <c r="Y5" s="122" t="s">
        <v>7</v>
      </c>
      <c r="Z5" s="36" t="s">
        <v>8</v>
      </c>
      <c r="AA5" s="36" t="s">
        <v>8</v>
      </c>
      <c r="AB5" s="36" t="s">
        <v>9</v>
      </c>
      <c r="AC5" s="36" t="str">
        <f>AB5</f>
        <v>EN EUROS</v>
      </c>
    </row>
    <row r="6" spans="1:29" x14ac:dyDescent="0.2">
      <c r="A6" s="54">
        <v>2015</v>
      </c>
      <c r="B6" s="11" t="e">
        <f>'dette existante'!B6+'simul emprunt 1'!B6+#REF!+#REF!+#REF!</f>
        <v>#REF!</v>
      </c>
      <c r="C6" s="11" t="e">
        <f>'dette existante'!C6+'simul emprunt 1'!C6+#REF!+#REF!+#REF!</f>
        <v>#REF!</v>
      </c>
      <c r="D6" s="11" t="e">
        <f>'dette existante'!D6+'simul emprunt 1'!D6+#REF!+#REF!+#REF!</f>
        <v>#REF!</v>
      </c>
      <c r="E6" s="11" t="e">
        <f>'dette existante'!E6+'simul emprunt 1'!E6+#REF!+#REF!+#REF!</f>
        <v>#REF!</v>
      </c>
      <c r="F6" s="13"/>
      <c r="G6" s="13"/>
      <c r="H6" s="11"/>
      <c r="I6" s="62"/>
      <c r="J6" s="37"/>
      <c r="K6" s="73">
        <v>2015</v>
      </c>
      <c r="L6" s="74">
        <v>4995433.2699999996</v>
      </c>
      <c r="M6" s="75">
        <f t="shared" ref="M6:M23" si="0">N6+O6</f>
        <v>603901.01</v>
      </c>
      <c r="N6" s="76">
        <v>389133.51</v>
      </c>
      <c r="O6" s="74">
        <v>214767.5</v>
      </c>
      <c r="P6" s="77"/>
      <c r="Q6" s="77"/>
      <c r="R6" s="74"/>
      <c r="S6" s="78"/>
      <c r="U6" s="38">
        <v>2015</v>
      </c>
      <c r="V6" s="39">
        <v>1543510.7</v>
      </c>
      <c r="W6" s="40">
        <f t="shared" ref="W6:W17" si="1">X6+Y6</f>
        <v>161924.93</v>
      </c>
      <c r="X6" s="41">
        <v>102976.97</v>
      </c>
      <c r="Y6" s="39">
        <v>58947.96</v>
      </c>
      <c r="Z6" s="42"/>
      <c r="AA6" s="42"/>
      <c r="AB6" s="39"/>
      <c r="AC6" s="43"/>
    </row>
    <row r="7" spans="1:29" x14ac:dyDescent="0.2">
      <c r="A7" s="54">
        <f t="shared" ref="A7:A18" si="2">A6+1</f>
        <v>2016</v>
      </c>
      <c r="B7" s="11" t="e">
        <f>'dette existante'!B7+'simul emprunt 1'!B7+#REF!+#REF!+#REF!</f>
        <v>#REF!</v>
      </c>
      <c r="C7" s="11" t="e">
        <f>'dette existante'!C7+'simul emprunt 1'!C7+#REF!+#REF!+#REF!</f>
        <v>#REF!</v>
      </c>
      <c r="D7" s="11" t="e">
        <f>'dette existante'!D7+'simul emprunt 1'!D7+#REF!+#REF!+#REF!</f>
        <v>#REF!</v>
      </c>
      <c r="E7" s="11" t="e">
        <f>'dette existante'!E7+'simul emprunt 1'!E7+#REF!+#REF!+#REF!</f>
        <v>#REF!</v>
      </c>
      <c r="F7" s="13" t="e">
        <f t="shared" ref="F7:G22" si="3">(B7-B6)/B6</f>
        <v>#REF!</v>
      </c>
      <c r="G7" s="13" t="e">
        <f t="shared" si="3"/>
        <v>#REF!</v>
      </c>
      <c r="H7" s="11" t="e">
        <f>B7-B6</f>
        <v>#REF!</v>
      </c>
      <c r="I7" s="62" t="e">
        <f>C7-C6</f>
        <v>#REF!</v>
      </c>
      <c r="J7" s="37"/>
      <c r="K7" s="73">
        <f t="shared" ref="K7:K18" si="4">K6+1</f>
        <v>2016</v>
      </c>
      <c r="L7" s="74">
        <f t="shared" ref="L7:L18" si="5">L6-N6</f>
        <v>4606299.76</v>
      </c>
      <c r="M7" s="75">
        <f t="shared" si="0"/>
        <v>603901.01</v>
      </c>
      <c r="N7" s="76">
        <v>405338.33</v>
      </c>
      <c r="O7" s="74">
        <v>198562.68</v>
      </c>
      <c r="P7" s="77">
        <f t="shared" ref="P7:Q22" si="6">(L7-L6)/L6</f>
        <v>-7.7897849689422399E-2</v>
      </c>
      <c r="Q7" s="77">
        <f t="shared" si="6"/>
        <v>0</v>
      </c>
      <c r="R7" s="74">
        <f t="shared" ref="R7:S22" si="7">L7-L6</f>
        <v>-389133.50999999978</v>
      </c>
      <c r="S7" s="78">
        <f t="shared" si="7"/>
        <v>0</v>
      </c>
      <c r="U7" s="38">
        <f t="shared" ref="U7:U18" si="8">U6+1</f>
        <v>2016</v>
      </c>
      <c r="V7" s="39">
        <f t="shared" ref="V7:V18" si="9">V6-X6</f>
        <v>1440533.73</v>
      </c>
      <c r="W7" s="40">
        <f t="shared" si="1"/>
        <v>161643.35999999999</v>
      </c>
      <c r="X7" s="41">
        <v>105723.01</v>
      </c>
      <c r="Y7" s="39">
        <v>55920.35</v>
      </c>
      <c r="Z7" s="42">
        <f t="shared" ref="Z7:AA22" si="10">(V7-V6)/V6</f>
        <v>-6.6716071356032691E-2</v>
      </c>
      <c r="AA7" s="42">
        <f t="shared" si="10"/>
        <v>-1.7388922138178908E-3</v>
      </c>
      <c r="AB7" s="39">
        <f t="shared" ref="AB7:AC22" si="11">V7-V6</f>
        <v>-102976.96999999997</v>
      </c>
      <c r="AC7" s="43">
        <f t="shared" si="11"/>
        <v>-281.57000000000698</v>
      </c>
    </row>
    <row r="8" spans="1:29" x14ac:dyDescent="0.2">
      <c r="A8" s="54">
        <f t="shared" si="2"/>
        <v>2017</v>
      </c>
      <c r="B8" s="11" t="e">
        <f>'dette existante'!B8+'simul emprunt 1'!B8+#REF!+#REF!+#REF!</f>
        <v>#REF!</v>
      </c>
      <c r="C8" s="11" t="e">
        <f>'dette existante'!C8+'simul emprunt 1'!C8+#REF!+#REF!+#REF!</f>
        <v>#REF!</v>
      </c>
      <c r="D8" s="11" t="e">
        <f>'dette existante'!D8+'simul emprunt 1'!D8+#REF!+#REF!+#REF!</f>
        <v>#REF!</v>
      </c>
      <c r="E8" s="11" t="e">
        <f>'dette existante'!E8+'simul emprunt 1'!E8+#REF!+#REF!+#REF!</f>
        <v>#REF!</v>
      </c>
      <c r="F8" s="13" t="e">
        <f t="shared" si="3"/>
        <v>#REF!</v>
      </c>
      <c r="G8" s="13" t="e">
        <f t="shared" si="3"/>
        <v>#REF!</v>
      </c>
      <c r="H8" s="11" t="e">
        <f t="shared" ref="H8:I23" si="12">B8-B7</f>
        <v>#REF!</v>
      </c>
      <c r="I8" s="62" t="e">
        <f t="shared" si="12"/>
        <v>#REF!</v>
      </c>
      <c r="J8" s="37"/>
      <c r="K8" s="79">
        <f t="shared" si="4"/>
        <v>2017</v>
      </c>
      <c r="L8" s="80">
        <f t="shared" si="5"/>
        <v>4200961.43</v>
      </c>
      <c r="M8" s="81">
        <f t="shared" si="0"/>
        <v>603901.01</v>
      </c>
      <c r="N8" s="82">
        <v>422235.27</v>
      </c>
      <c r="O8" s="80">
        <v>181665.74</v>
      </c>
      <c r="P8" s="83">
        <f t="shared" si="6"/>
        <v>-8.7996515884585E-2</v>
      </c>
      <c r="Q8" s="83">
        <f t="shared" si="6"/>
        <v>0</v>
      </c>
      <c r="R8" s="80">
        <f t="shared" si="7"/>
        <v>-405338.33000000007</v>
      </c>
      <c r="S8" s="84">
        <f t="shared" si="7"/>
        <v>0</v>
      </c>
      <c r="U8" s="56">
        <f t="shared" si="8"/>
        <v>2017</v>
      </c>
      <c r="V8" s="57">
        <f t="shared" si="9"/>
        <v>1334810.72</v>
      </c>
      <c r="W8" s="10">
        <f t="shared" si="1"/>
        <v>163668.07</v>
      </c>
      <c r="X8" s="9">
        <v>109031.13</v>
      </c>
      <c r="Y8" s="57">
        <v>54636.94</v>
      </c>
      <c r="Z8" s="58">
        <f t="shared" si="10"/>
        <v>-7.339155467050397E-2</v>
      </c>
      <c r="AA8" s="58">
        <f t="shared" si="10"/>
        <v>1.2525785160615451E-2</v>
      </c>
      <c r="AB8" s="57">
        <f t="shared" si="11"/>
        <v>-105723.01000000001</v>
      </c>
      <c r="AC8" s="59">
        <f t="shared" si="11"/>
        <v>2024.710000000021</v>
      </c>
    </row>
    <row r="9" spans="1:29" x14ac:dyDescent="0.2">
      <c r="A9" s="54">
        <f t="shared" si="2"/>
        <v>2018</v>
      </c>
      <c r="B9" s="11" t="e">
        <f>'dette existante'!B9+'simul emprunt 1'!B9+#REF!+#REF!+#REF!</f>
        <v>#REF!</v>
      </c>
      <c r="C9" s="11" t="e">
        <f>'dette existante'!C9+'simul emprunt 1'!C9+#REF!+#REF!+#REF!</f>
        <v>#REF!</v>
      </c>
      <c r="D9" s="11" t="e">
        <f>'dette existante'!D9+'simul emprunt 1'!D9+#REF!+#REF!+#REF!</f>
        <v>#REF!</v>
      </c>
      <c r="E9" s="11" t="e">
        <f>'dette existante'!E9+'simul emprunt 1'!E9+#REF!+#REF!+#REF!</f>
        <v>#REF!</v>
      </c>
      <c r="F9" s="13" t="e">
        <f t="shared" si="3"/>
        <v>#REF!</v>
      </c>
      <c r="G9" s="13" t="e">
        <f t="shared" si="3"/>
        <v>#REF!</v>
      </c>
      <c r="H9" s="11" t="e">
        <f t="shared" si="12"/>
        <v>#REF!</v>
      </c>
      <c r="I9" s="62" t="e">
        <f t="shared" si="12"/>
        <v>#REF!</v>
      </c>
      <c r="J9" s="37"/>
      <c r="K9" s="79">
        <f t="shared" si="4"/>
        <v>2018</v>
      </c>
      <c r="L9" s="80">
        <f t="shared" si="5"/>
        <v>3778726.1599999997</v>
      </c>
      <c r="M9" s="81">
        <f t="shared" si="0"/>
        <v>603901.01</v>
      </c>
      <c r="N9" s="82">
        <v>439854.88</v>
      </c>
      <c r="O9" s="80">
        <v>164046.13</v>
      </c>
      <c r="P9" s="83">
        <f t="shared" si="6"/>
        <v>-0.10050919939057856</v>
      </c>
      <c r="Q9" s="83">
        <f t="shared" si="6"/>
        <v>0</v>
      </c>
      <c r="R9" s="80">
        <f t="shared" si="7"/>
        <v>-422235.27</v>
      </c>
      <c r="S9" s="84">
        <f t="shared" si="7"/>
        <v>0</v>
      </c>
      <c r="U9" s="56">
        <f t="shared" si="8"/>
        <v>2018</v>
      </c>
      <c r="V9" s="57">
        <f t="shared" si="9"/>
        <v>1225779.5899999999</v>
      </c>
      <c r="W9" s="10">
        <f t="shared" si="1"/>
        <v>162935.47999999998</v>
      </c>
      <c r="X9" s="9">
        <v>112500.31</v>
      </c>
      <c r="Y9" s="57">
        <v>50435.17</v>
      </c>
      <c r="Z9" s="58">
        <f t="shared" si="10"/>
        <v>-8.1682839646358335E-2</v>
      </c>
      <c r="AA9" s="58">
        <f t="shared" si="10"/>
        <v>-4.4760716002823619E-3</v>
      </c>
      <c r="AB9" s="57">
        <f t="shared" si="11"/>
        <v>-109031.13000000012</v>
      </c>
      <c r="AC9" s="59">
        <f t="shared" si="11"/>
        <v>-732.59000000002561</v>
      </c>
    </row>
    <row r="10" spans="1:29" x14ac:dyDescent="0.2">
      <c r="A10" s="54">
        <f t="shared" si="2"/>
        <v>2019</v>
      </c>
      <c r="B10" s="11" t="e">
        <f>'dette existante'!B10+'simul emprunt 1'!B10+#REF!+#REF!+#REF!</f>
        <v>#REF!</v>
      </c>
      <c r="C10" s="11" t="e">
        <f>'dette existante'!C10+'simul emprunt 1'!C10+#REF!+#REF!+#REF!</f>
        <v>#REF!</v>
      </c>
      <c r="D10" s="11" t="e">
        <f>'dette existante'!D10+'simul emprunt 1'!D10+#REF!+#REF!+#REF!</f>
        <v>#REF!</v>
      </c>
      <c r="E10" s="11" t="e">
        <f>'dette existante'!E10+'simul emprunt 1'!E10+#REF!+#REF!+#REF!</f>
        <v>#REF!</v>
      </c>
      <c r="F10" s="13" t="e">
        <f t="shared" si="3"/>
        <v>#REF!</v>
      </c>
      <c r="G10" s="13" t="e">
        <f t="shared" si="3"/>
        <v>#REF!</v>
      </c>
      <c r="H10" s="11" t="e">
        <f t="shared" si="12"/>
        <v>#REF!</v>
      </c>
      <c r="I10" s="62" t="e">
        <f t="shared" si="12"/>
        <v>#REF!</v>
      </c>
      <c r="K10" s="79">
        <f t="shared" si="4"/>
        <v>2019</v>
      </c>
      <c r="L10" s="80">
        <f t="shared" si="5"/>
        <v>3338871.28</v>
      </c>
      <c r="M10" s="81">
        <f t="shared" si="0"/>
        <v>472375.68999999994</v>
      </c>
      <c r="N10" s="82">
        <v>326703.42</v>
      </c>
      <c r="O10" s="80">
        <v>145672.26999999999</v>
      </c>
      <c r="P10" s="83">
        <f t="shared" si="6"/>
        <v>-0.11640295204667594</v>
      </c>
      <c r="Q10" s="83">
        <f t="shared" si="6"/>
        <v>-0.21779284654615838</v>
      </c>
      <c r="R10" s="80">
        <f t="shared" si="7"/>
        <v>-439854.87999999989</v>
      </c>
      <c r="S10" s="84">
        <f t="shared" si="7"/>
        <v>-131525.32000000007</v>
      </c>
      <c r="U10" s="56">
        <f t="shared" si="8"/>
        <v>2019</v>
      </c>
      <c r="V10" s="57">
        <f t="shared" si="9"/>
        <v>1113279.2799999998</v>
      </c>
      <c r="W10" s="10">
        <f t="shared" si="1"/>
        <v>162192.78999999998</v>
      </c>
      <c r="X10" s="9">
        <v>116119.67999999999</v>
      </c>
      <c r="Y10" s="57">
        <v>46073.11</v>
      </c>
      <c r="Z10" s="58">
        <f t="shared" si="10"/>
        <v>-9.1778579866874821E-2</v>
      </c>
      <c r="AA10" s="58">
        <f t="shared" si="10"/>
        <v>-4.5581846262091131E-3</v>
      </c>
      <c r="AB10" s="57">
        <f t="shared" si="11"/>
        <v>-112500.31000000006</v>
      </c>
      <c r="AC10" s="59">
        <f t="shared" si="11"/>
        <v>-742.69000000000233</v>
      </c>
    </row>
    <row r="11" spans="1:29" x14ac:dyDescent="0.2">
      <c r="A11" s="54">
        <f t="shared" si="2"/>
        <v>2020</v>
      </c>
      <c r="B11" s="11" t="e">
        <f>'dette existante'!B11+'simul emprunt 1'!B11+#REF!+#REF!+#REF!</f>
        <v>#REF!</v>
      </c>
      <c r="C11" s="11" t="e">
        <f>'dette existante'!C11+'simul emprunt 1'!C11+#REF!+#REF!+#REF!</f>
        <v>#REF!</v>
      </c>
      <c r="D11" s="11" t="e">
        <f>'dette existante'!D11+'simul emprunt 1'!D11+#REF!+#REF!+#REF!</f>
        <v>#REF!</v>
      </c>
      <c r="E11" s="11" t="e">
        <f>'dette existante'!E11+'simul emprunt 1'!E11+#REF!+#REF!+#REF!</f>
        <v>#REF!</v>
      </c>
      <c r="F11" s="13" t="e">
        <f t="shared" si="3"/>
        <v>#REF!</v>
      </c>
      <c r="G11" s="13" t="e">
        <f t="shared" si="3"/>
        <v>#REF!</v>
      </c>
      <c r="H11" s="11" t="e">
        <f t="shared" si="12"/>
        <v>#REF!</v>
      </c>
      <c r="I11" s="62" t="e">
        <f t="shared" si="12"/>
        <v>#REF!</v>
      </c>
      <c r="K11" s="79">
        <f t="shared" si="4"/>
        <v>2020</v>
      </c>
      <c r="L11" s="80">
        <f>L10-N10</f>
        <v>3012167.86</v>
      </c>
      <c r="M11" s="81">
        <f t="shared" si="0"/>
        <v>472375.68999999994</v>
      </c>
      <c r="N11" s="82">
        <v>340432.91</v>
      </c>
      <c r="O11" s="80">
        <v>131942.78</v>
      </c>
      <c r="P11" s="83">
        <f t="shared" si="6"/>
        <v>-9.7848462130591618E-2</v>
      </c>
      <c r="Q11" s="83">
        <f t="shared" si="6"/>
        <v>0</v>
      </c>
      <c r="R11" s="80">
        <f t="shared" si="7"/>
        <v>-326703.41999999993</v>
      </c>
      <c r="S11" s="84">
        <f t="shared" si="7"/>
        <v>0</v>
      </c>
      <c r="U11" s="56">
        <f t="shared" si="8"/>
        <v>2020</v>
      </c>
      <c r="V11" s="57">
        <f t="shared" si="9"/>
        <v>997159.59999999986</v>
      </c>
      <c r="W11" s="10">
        <f t="shared" si="1"/>
        <v>152324.57</v>
      </c>
      <c r="X11" s="9">
        <v>110767.9</v>
      </c>
      <c r="Y11" s="57">
        <v>41556.67</v>
      </c>
      <c r="Z11" s="58">
        <f t="shared" si="10"/>
        <v>-0.10430417783397528</v>
      </c>
      <c r="AA11" s="58">
        <f t="shared" si="10"/>
        <v>-6.0842531902928446E-2</v>
      </c>
      <c r="AB11" s="57">
        <f t="shared" si="11"/>
        <v>-116119.67999999993</v>
      </c>
      <c r="AC11" s="59">
        <f t="shared" si="11"/>
        <v>-9868.2199999999721</v>
      </c>
    </row>
    <row r="12" spans="1:29" x14ac:dyDescent="0.2">
      <c r="A12" s="54">
        <f t="shared" si="2"/>
        <v>2021</v>
      </c>
      <c r="B12" s="11" t="e">
        <f>'dette existante'!B12+'simul emprunt 1'!B12+#REF!+#REF!+#REF!</f>
        <v>#REF!</v>
      </c>
      <c r="C12" s="11" t="e">
        <f>'dette existante'!C12+'simul emprunt 1'!C12+#REF!+#REF!+#REF!</f>
        <v>#REF!</v>
      </c>
      <c r="D12" s="11" t="e">
        <f>'dette existante'!D12+'simul emprunt 1'!D12+#REF!+#REF!+#REF!</f>
        <v>#REF!</v>
      </c>
      <c r="E12" s="11" t="e">
        <f>'dette existante'!E12+'simul emprunt 1'!E12+#REF!+#REF!+#REF!</f>
        <v>#REF!</v>
      </c>
      <c r="F12" s="13" t="e">
        <f t="shared" si="3"/>
        <v>#REF!</v>
      </c>
      <c r="G12" s="13" t="e">
        <f t="shared" si="3"/>
        <v>#REF!</v>
      </c>
      <c r="H12" s="11" t="e">
        <f t="shared" si="12"/>
        <v>#REF!</v>
      </c>
      <c r="I12" s="62" t="e">
        <f t="shared" si="12"/>
        <v>#REF!</v>
      </c>
      <c r="K12" s="79">
        <f t="shared" si="4"/>
        <v>2021</v>
      </c>
      <c r="L12" s="80">
        <f t="shared" si="5"/>
        <v>2671734.9499999997</v>
      </c>
      <c r="M12" s="81">
        <f t="shared" si="0"/>
        <v>419876.72</v>
      </c>
      <c r="N12" s="82">
        <v>302261.40999999997</v>
      </c>
      <c r="O12" s="80">
        <v>117615.31</v>
      </c>
      <c r="P12" s="83">
        <f t="shared" si="6"/>
        <v>-0.11301923592000619</v>
      </c>
      <c r="Q12" s="83">
        <f t="shared" si="6"/>
        <v>-0.11113817055234146</v>
      </c>
      <c r="R12" s="80">
        <f t="shared" si="7"/>
        <v>-340432.91000000015</v>
      </c>
      <c r="S12" s="84">
        <f t="shared" si="7"/>
        <v>-52498.969999999972</v>
      </c>
      <c r="U12" s="56">
        <f t="shared" si="8"/>
        <v>2021</v>
      </c>
      <c r="V12" s="57">
        <f t="shared" si="9"/>
        <v>886391.69999999984</v>
      </c>
      <c r="W12" s="10">
        <f t="shared" si="1"/>
        <v>144541.47999999998</v>
      </c>
      <c r="X12" s="9">
        <v>107442.64</v>
      </c>
      <c r="Y12" s="57">
        <v>37098.839999999997</v>
      </c>
      <c r="Z12" s="58">
        <f t="shared" si="10"/>
        <v>-0.11108342135000258</v>
      </c>
      <c r="AA12" s="58">
        <f t="shared" si="10"/>
        <v>-5.109543391456825E-2</v>
      </c>
      <c r="AB12" s="57">
        <f t="shared" si="11"/>
        <v>-110767.90000000002</v>
      </c>
      <c r="AC12" s="59">
        <f t="shared" si="11"/>
        <v>-7783.0900000000256</v>
      </c>
    </row>
    <row r="13" spans="1:29" x14ac:dyDescent="0.2">
      <c r="A13" s="54">
        <f t="shared" si="2"/>
        <v>2022</v>
      </c>
      <c r="B13" s="11" t="e">
        <f>'dette existante'!B13+'simul emprunt 1'!B13+#REF!+#REF!+#REF!</f>
        <v>#REF!</v>
      </c>
      <c r="C13" s="11" t="e">
        <f>'dette existante'!C13+'simul emprunt 1'!C13+#REF!+#REF!+#REF!</f>
        <v>#REF!</v>
      </c>
      <c r="D13" s="11" t="e">
        <f>'dette existante'!D13+'simul emprunt 1'!D13+#REF!+#REF!+#REF!</f>
        <v>#REF!</v>
      </c>
      <c r="E13" s="11" t="e">
        <f>'dette existante'!E13+'simul emprunt 1'!E13+#REF!+#REF!+#REF!</f>
        <v>#REF!</v>
      </c>
      <c r="F13" s="13" t="e">
        <f t="shared" si="3"/>
        <v>#REF!</v>
      </c>
      <c r="G13" s="13" t="e">
        <f t="shared" si="3"/>
        <v>#REF!</v>
      </c>
      <c r="H13" s="11" t="e">
        <f t="shared" si="12"/>
        <v>#REF!</v>
      </c>
      <c r="I13" s="62" t="e">
        <f t="shared" si="12"/>
        <v>#REF!</v>
      </c>
      <c r="K13" s="79">
        <f t="shared" si="4"/>
        <v>2022</v>
      </c>
      <c r="L13" s="80">
        <f t="shared" si="5"/>
        <v>2369473.5399999996</v>
      </c>
      <c r="M13" s="81">
        <f t="shared" si="0"/>
        <v>419876.31999999995</v>
      </c>
      <c r="N13" s="82">
        <v>315276.28999999998</v>
      </c>
      <c r="O13" s="80">
        <v>104600.03</v>
      </c>
      <c r="P13" s="83">
        <f t="shared" si="6"/>
        <v>-0.11313300744896128</v>
      </c>
      <c r="Q13" s="83">
        <f t="shared" si="6"/>
        <v>-9.5266058099930644E-7</v>
      </c>
      <c r="R13" s="80">
        <f t="shared" si="7"/>
        <v>-302261.41000000015</v>
      </c>
      <c r="S13" s="84">
        <f t="shared" si="7"/>
        <v>-0.40000000002328306</v>
      </c>
      <c r="U13" s="56">
        <f t="shared" si="8"/>
        <v>2022</v>
      </c>
      <c r="V13" s="57">
        <f t="shared" si="9"/>
        <v>778949.05999999982</v>
      </c>
      <c r="W13" s="10">
        <f t="shared" si="1"/>
        <v>143792.16999999998</v>
      </c>
      <c r="X13" s="9">
        <v>111300.31</v>
      </c>
      <c r="Y13" s="57">
        <v>32491.86</v>
      </c>
      <c r="Z13" s="58">
        <f t="shared" si="10"/>
        <v>-0.12121349963001687</v>
      </c>
      <c r="AA13" s="58">
        <f t="shared" si="10"/>
        <v>-5.1840482054009533E-3</v>
      </c>
      <c r="AB13" s="57">
        <f t="shared" si="11"/>
        <v>-107442.64000000001</v>
      </c>
      <c r="AC13" s="59">
        <f t="shared" si="11"/>
        <v>-749.30999999999767</v>
      </c>
    </row>
    <row r="14" spans="1:29" x14ac:dyDescent="0.2">
      <c r="A14" s="54">
        <f t="shared" si="2"/>
        <v>2023</v>
      </c>
      <c r="B14" s="11" t="e">
        <f>'dette existante'!B14+'simul emprunt 1'!B14+#REF!+#REF!+#REF!</f>
        <v>#REF!</v>
      </c>
      <c r="C14" s="11" t="e">
        <f>'dette existante'!C14+'simul emprunt 1'!C14+#REF!+#REF!+#REF!</f>
        <v>#REF!</v>
      </c>
      <c r="D14" s="11" t="e">
        <f>'dette existante'!D14+'simul emprunt 1'!D14+#REF!+#REF!+#REF!</f>
        <v>#REF!</v>
      </c>
      <c r="E14" s="11" t="e">
        <f>'dette existante'!E14+'simul emprunt 1'!E14+#REF!+#REF!+#REF!</f>
        <v>#REF!</v>
      </c>
      <c r="F14" s="13" t="e">
        <f t="shared" si="3"/>
        <v>#REF!</v>
      </c>
      <c r="G14" s="13" t="e">
        <f t="shared" si="3"/>
        <v>#REF!</v>
      </c>
      <c r="H14" s="11" t="e">
        <f t="shared" si="12"/>
        <v>#REF!</v>
      </c>
      <c r="I14" s="62" t="e">
        <f t="shared" si="12"/>
        <v>#REF!</v>
      </c>
      <c r="K14" s="79">
        <f t="shared" si="4"/>
        <v>2023</v>
      </c>
      <c r="L14" s="80">
        <f t="shared" si="5"/>
        <v>2054197.2499999995</v>
      </c>
      <c r="M14" s="81">
        <f t="shared" si="0"/>
        <v>419876.72</v>
      </c>
      <c r="N14" s="82">
        <v>328873.82</v>
      </c>
      <c r="O14" s="80">
        <v>91002.9</v>
      </c>
      <c r="P14" s="83">
        <f t="shared" si="6"/>
        <v>-0.13305752720074693</v>
      </c>
      <c r="Q14" s="83">
        <f t="shared" si="6"/>
        <v>9.526614885623536E-7</v>
      </c>
      <c r="R14" s="80">
        <f t="shared" si="7"/>
        <v>-315276.29000000004</v>
      </c>
      <c r="S14" s="84">
        <f t="shared" si="7"/>
        <v>0.40000000002328306</v>
      </c>
      <c r="U14" s="56">
        <f t="shared" si="8"/>
        <v>2023</v>
      </c>
      <c r="V14" s="57">
        <f t="shared" si="9"/>
        <v>667648.74999999977</v>
      </c>
      <c r="W14" s="10">
        <f t="shared" si="1"/>
        <v>143038.57</v>
      </c>
      <c r="X14" s="9">
        <v>115341.27</v>
      </c>
      <c r="Y14" s="57">
        <v>27697.3</v>
      </c>
      <c r="Z14" s="58">
        <f t="shared" si="10"/>
        <v>-0.14288522281546895</v>
      </c>
      <c r="AA14" s="58">
        <f t="shared" si="10"/>
        <v>-5.2408973311966625E-3</v>
      </c>
      <c r="AB14" s="57">
        <f t="shared" si="11"/>
        <v>-111300.31000000006</v>
      </c>
      <c r="AC14" s="59">
        <f t="shared" si="11"/>
        <v>-753.59999999997672</v>
      </c>
    </row>
    <row r="15" spans="1:29" x14ac:dyDescent="0.2">
      <c r="A15" s="54">
        <f t="shared" si="2"/>
        <v>2024</v>
      </c>
      <c r="B15" s="11" t="e">
        <f>'dette existante'!B15+'simul emprunt 1'!B15+#REF!+#REF!+#REF!</f>
        <v>#REF!</v>
      </c>
      <c r="C15" s="11" t="e">
        <f>'dette existante'!C15+'simul emprunt 1'!C15+#REF!+#REF!+#REF!</f>
        <v>#REF!</v>
      </c>
      <c r="D15" s="11" t="e">
        <f>'dette existante'!D15+'simul emprunt 1'!D15+#REF!+#REF!+#REF!</f>
        <v>#REF!</v>
      </c>
      <c r="E15" s="11" t="e">
        <f>'dette existante'!E15+'simul emprunt 1'!E15+#REF!+#REF!+#REF!</f>
        <v>#REF!</v>
      </c>
      <c r="F15" s="13" t="e">
        <f t="shared" si="3"/>
        <v>#REF!</v>
      </c>
      <c r="G15" s="13" t="e">
        <f t="shared" si="3"/>
        <v>#REF!</v>
      </c>
      <c r="H15" s="11" t="e">
        <f t="shared" si="12"/>
        <v>#REF!</v>
      </c>
      <c r="I15" s="62" t="e">
        <f t="shared" si="12"/>
        <v>#REF!</v>
      </c>
      <c r="K15" s="79">
        <f t="shared" si="4"/>
        <v>2024</v>
      </c>
      <c r="L15" s="80">
        <f t="shared" si="5"/>
        <v>1725323.4299999995</v>
      </c>
      <c r="M15" s="81">
        <f t="shared" si="0"/>
        <v>419876.72</v>
      </c>
      <c r="N15" s="82">
        <v>343079.81</v>
      </c>
      <c r="O15" s="80">
        <v>76796.91</v>
      </c>
      <c r="P15" s="83">
        <f t="shared" si="6"/>
        <v>-0.16009846182006141</v>
      </c>
      <c r="Q15" s="83">
        <f t="shared" si="6"/>
        <v>0</v>
      </c>
      <c r="R15" s="80">
        <f t="shared" si="7"/>
        <v>-328873.82000000007</v>
      </c>
      <c r="S15" s="84">
        <f t="shared" si="7"/>
        <v>0</v>
      </c>
      <c r="U15" s="56">
        <f t="shared" si="8"/>
        <v>2024</v>
      </c>
      <c r="V15" s="57">
        <f t="shared" si="9"/>
        <v>552307.47999999975</v>
      </c>
      <c r="W15" s="10">
        <f t="shared" si="1"/>
        <v>143353.13</v>
      </c>
      <c r="X15" s="9">
        <v>120646.89</v>
      </c>
      <c r="Y15" s="57">
        <v>22706.240000000002</v>
      </c>
      <c r="Z15" s="58">
        <f t="shared" si="10"/>
        <v>-0.17275741173783379</v>
      </c>
      <c r="AA15" s="58">
        <f t="shared" si="10"/>
        <v>2.1991271305354747E-3</v>
      </c>
      <c r="AB15" s="57">
        <f t="shared" si="11"/>
        <v>-115341.27000000002</v>
      </c>
      <c r="AC15" s="59">
        <f t="shared" si="11"/>
        <v>314.55999999999767</v>
      </c>
    </row>
    <row r="16" spans="1:29" x14ac:dyDescent="0.2">
      <c r="A16" s="54">
        <f t="shared" si="2"/>
        <v>2025</v>
      </c>
      <c r="B16" s="11" t="e">
        <f>'dette existante'!B16+'simul emprunt 1'!B16+#REF!+#REF!+#REF!</f>
        <v>#REF!</v>
      </c>
      <c r="C16" s="11" t="e">
        <f>'dette existante'!C16+'simul emprunt 1'!C16+#REF!+#REF!+#REF!</f>
        <v>#REF!</v>
      </c>
      <c r="D16" s="11" t="e">
        <f>'dette existante'!D16+'simul emprunt 1'!D16+#REF!+#REF!+#REF!</f>
        <v>#REF!</v>
      </c>
      <c r="E16" s="11" t="e">
        <f>'dette existante'!E16+'simul emprunt 1'!E16+#REF!+#REF!+#REF!</f>
        <v>#REF!</v>
      </c>
      <c r="F16" s="13" t="e">
        <f t="shared" si="3"/>
        <v>#REF!</v>
      </c>
      <c r="G16" s="13" t="e">
        <f t="shared" si="3"/>
        <v>#REF!</v>
      </c>
      <c r="H16" s="11" t="e">
        <f t="shared" si="12"/>
        <v>#REF!</v>
      </c>
      <c r="I16" s="62" t="e">
        <f t="shared" si="12"/>
        <v>#REF!</v>
      </c>
      <c r="K16" s="79">
        <f t="shared" si="4"/>
        <v>2025</v>
      </c>
      <c r="L16" s="80">
        <f t="shared" si="5"/>
        <v>1382243.6199999994</v>
      </c>
      <c r="M16" s="81">
        <f t="shared" si="0"/>
        <v>419876.72</v>
      </c>
      <c r="N16" s="82">
        <v>357922.91</v>
      </c>
      <c r="O16" s="80">
        <v>61953.81</v>
      </c>
      <c r="P16" s="83">
        <f t="shared" si="6"/>
        <v>-0.19884956294832221</v>
      </c>
      <c r="Q16" s="83">
        <f t="shared" si="6"/>
        <v>0</v>
      </c>
      <c r="R16" s="80">
        <f t="shared" si="7"/>
        <v>-343079.81000000006</v>
      </c>
      <c r="S16" s="84">
        <f t="shared" si="7"/>
        <v>0</v>
      </c>
      <c r="U16" s="56">
        <f t="shared" si="8"/>
        <v>2025</v>
      </c>
      <c r="V16" s="57">
        <f t="shared" si="9"/>
        <v>431660.58999999973</v>
      </c>
      <c r="W16" s="10">
        <f t="shared" si="1"/>
        <v>142814.33000000002</v>
      </c>
      <c r="X16" s="9">
        <v>125304.88</v>
      </c>
      <c r="Y16" s="57">
        <v>17509.45</v>
      </c>
      <c r="Z16" s="58">
        <f t="shared" si="10"/>
        <v>-0.21844152825886057</v>
      </c>
      <c r="AA16" s="58">
        <f t="shared" si="10"/>
        <v>-3.758550650411249E-3</v>
      </c>
      <c r="AB16" s="57">
        <f t="shared" si="11"/>
        <v>-120646.89000000001</v>
      </c>
      <c r="AC16" s="59">
        <f t="shared" si="11"/>
        <v>-538.79999999998836</v>
      </c>
    </row>
    <row r="17" spans="1:29" x14ac:dyDescent="0.2">
      <c r="A17" s="54">
        <f t="shared" si="2"/>
        <v>2026</v>
      </c>
      <c r="B17" s="11" t="e">
        <f>'dette existante'!B17+'simul emprunt 1'!B17+#REF!+#REF!+#REF!</f>
        <v>#REF!</v>
      </c>
      <c r="C17" s="11" t="e">
        <f>'dette existante'!C17+'simul emprunt 1'!C17+#REF!+#REF!+#REF!</f>
        <v>#REF!</v>
      </c>
      <c r="D17" s="11" t="e">
        <f>'dette existante'!D17+'simul emprunt 1'!D17+#REF!+#REF!+#REF!</f>
        <v>#REF!</v>
      </c>
      <c r="E17" s="11" t="e">
        <f>'dette existante'!E17+'simul emprunt 1'!E17+#REF!+#REF!+#REF!</f>
        <v>#REF!</v>
      </c>
      <c r="F17" s="13" t="e">
        <f t="shared" si="3"/>
        <v>#REF!</v>
      </c>
      <c r="G17" s="13" t="e">
        <f t="shared" si="3"/>
        <v>#REF!</v>
      </c>
      <c r="H17" s="11" t="e">
        <f t="shared" si="12"/>
        <v>#REF!</v>
      </c>
      <c r="I17" s="62" t="e">
        <f t="shared" si="12"/>
        <v>#REF!</v>
      </c>
      <c r="K17" s="79">
        <f t="shared" si="4"/>
        <v>2026</v>
      </c>
      <c r="L17" s="80">
        <f t="shared" si="5"/>
        <v>1024320.7099999995</v>
      </c>
      <c r="M17" s="81">
        <f t="shared" si="0"/>
        <v>342640.67</v>
      </c>
      <c r="N17" s="82">
        <v>295552.98</v>
      </c>
      <c r="O17" s="80">
        <v>47087.69</v>
      </c>
      <c r="P17" s="83">
        <f t="shared" si="6"/>
        <v>-0.25894343429850669</v>
      </c>
      <c r="Q17" s="83">
        <f t="shared" si="6"/>
        <v>-0.18394935065702142</v>
      </c>
      <c r="R17" s="80">
        <f t="shared" si="7"/>
        <v>-357922.90999999992</v>
      </c>
      <c r="S17" s="84">
        <f t="shared" si="7"/>
        <v>-77236.049999999988</v>
      </c>
      <c r="U17" s="56">
        <f t="shared" si="8"/>
        <v>2026</v>
      </c>
      <c r="V17" s="57">
        <f t="shared" si="9"/>
        <v>306355.70999999973</v>
      </c>
      <c r="W17" s="10">
        <f t="shared" si="1"/>
        <v>124149.59999999999</v>
      </c>
      <c r="X17" s="9">
        <v>111940.93</v>
      </c>
      <c r="Y17" s="57">
        <v>12208.67</v>
      </c>
      <c r="Z17" s="58">
        <f t="shared" si="10"/>
        <v>-0.29028566170472053</v>
      </c>
      <c r="AA17" s="58">
        <f t="shared" si="10"/>
        <v>-0.13069227716854481</v>
      </c>
      <c r="AB17" s="57">
        <f t="shared" si="11"/>
        <v>-125304.88</v>
      </c>
      <c r="AC17" s="59">
        <f t="shared" si="11"/>
        <v>-18664.730000000025</v>
      </c>
    </row>
    <row r="18" spans="1:29" x14ac:dyDescent="0.2">
      <c r="A18" s="54">
        <f t="shared" si="2"/>
        <v>2027</v>
      </c>
      <c r="B18" s="11" t="e">
        <f>'dette existante'!B18+'simul emprunt 1'!B18+#REF!+#REF!+#REF!</f>
        <v>#REF!</v>
      </c>
      <c r="C18" s="11" t="e">
        <f>'dette existante'!C18+'simul emprunt 1'!C18+#REF!+#REF!+#REF!</f>
        <v>#REF!</v>
      </c>
      <c r="D18" s="11" t="e">
        <f>'dette existante'!D18+'simul emprunt 1'!D18+#REF!+#REF!+#REF!</f>
        <v>#REF!</v>
      </c>
      <c r="E18" s="11" t="e">
        <f>'dette existante'!E18+'simul emprunt 1'!E18+#REF!+#REF!+#REF!</f>
        <v>#REF!</v>
      </c>
      <c r="F18" s="13" t="e">
        <f t="shared" si="3"/>
        <v>#REF!</v>
      </c>
      <c r="G18" s="13" t="e">
        <f t="shared" si="3"/>
        <v>#REF!</v>
      </c>
      <c r="H18" s="11" t="e">
        <f t="shared" si="12"/>
        <v>#REF!</v>
      </c>
      <c r="I18" s="62" t="e">
        <f t="shared" si="12"/>
        <v>#REF!</v>
      </c>
      <c r="K18" s="79">
        <f t="shared" si="4"/>
        <v>2027</v>
      </c>
      <c r="L18" s="80">
        <f t="shared" si="5"/>
        <v>728767.72999999952</v>
      </c>
      <c r="M18" s="81">
        <f t="shared" si="0"/>
        <v>162515.29</v>
      </c>
      <c r="N18" s="82">
        <v>125714.69</v>
      </c>
      <c r="O18" s="80">
        <v>36800.6</v>
      </c>
      <c r="P18" s="83">
        <f t="shared" si="6"/>
        <v>-0.28853558960064385</v>
      </c>
      <c r="Q18" s="83">
        <f t="shared" si="6"/>
        <v>-0.52569760618317718</v>
      </c>
      <c r="R18" s="80">
        <f t="shared" si="7"/>
        <v>-295552.98</v>
      </c>
      <c r="S18" s="84">
        <f t="shared" si="7"/>
        <v>-180125.37999999998</v>
      </c>
      <c r="U18" s="56">
        <f t="shared" si="8"/>
        <v>2027</v>
      </c>
      <c r="V18" s="57">
        <f t="shared" si="9"/>
        <v>194414.77999999974</v>
      </c>
      <c r="W18" s="10">
        <f>X18+Y18</f>
        <v>123610.84</v>
      </c>
      <c r="X18" s="9">
        <v>116740</v>
      </c>
      <c r="Y18" s="57">
        <v>6870.84</v>
      </c>
      <c r="Z18" s="58">
        <f t="shared" si="10"/>
        <v>-0.36539527857992299</v>
      </c>
      <c r="AA18" s="58">
        <f t="shared" si="10"/>
        <v>-4.3396031884113586E-3</v>
      </c>
      <c r="AB18" s="57">
        <f t="shared" si="11"/>
        <v>-111940.93</v>
      </c>
      <c r="AC18" s="59">
        <f t="shared" si="11"/>
        <v>-538.75999999999476</v>
      </c>
    </row>
    <row r="19" spans="1:29" x14ac:dyDescent="0.2">
      <c r="A19" s="54">
        <f>A18+1</f>
        <v>2028</v>
      </c>
      <c r="B19" s="11" t="e">
        <f>'dette existante'!B19+'simul emprunt 1'!B19+#REF!+#REF!+#REF!</f>
        <v>#REF!</v>
      </c>
      <c r="C19" s="11" t="e">
        <f>'dette existante'!C19+'simul emprunt 1'!C19+#REF!+#REF!+#REF!</f>
        <v>#REF!</v>
      </c>
      <c r="D19" s="11" t="e">
        <f>'dette existante'!D19+'simul emprunt 1'!D19+#REF!+#REF!+#REF!</f>
        <v>#REF!</v>
      </c>
      <c r="E19" s="11" t="e">
        <f>'dette existante'!E19+'simul emprunt 1'!E19+#REF!+#REF!+#REF!</f>
        <v>#REF!</v>
      </c>
      <c r="F19" s="13" t="e">
        <f t="shared" si="3"/>
        <v>#REF!</v>
      </c>
      <c r="G19" s="13" t="e">
        <f t="shared" si="3"/>
        <v>#REF!</v>
      </c>
      <c r="H19" s="11" t="e">
        <f t="shared" si="12"/>
        <v>#REF!</v>
      </c>
      <c r="I19" s="62" t="e">
        <f t="shared" si="12"/>
        <v>#REF!</v>
      </c>
      <c r="K19" s="79">
        <f>K18+1</f>
        <v>2028</v>
      </c>
      <c r="L19" s="80">
        <f>L18-N18</f>
        <v>603053.03999999957</v>
      </c>
      <c r="M19" s="81">
        <f t="shared" si="0"/>
        <v>148479.08000000002</v>
      </c>
      <c r="N19" s="82">
        <v>117956</v>
      </c>
      <c r="O19" s="80">
        <v>30523.08</v>
      </c>
      <c r="P19" s="83">
        <f t="shared" si="6"/>
        <v>-0.17250309642552372</v>
      </c>
      <c r="Q19" s="83">
        <f t="shared" si="6"/>
        <v>-8.6368550306866451E-2</v>
      </c>
      <c r="R19" s="80">
        <f t="shared" si="7"/>
        <v>-125714.68999999994</v>
      </c>
      <c r="S19" s="84">
        <f t="shared" si="7"/>
        <v>-14036.209999999992</v>
      </c>
      <c r="U19" s="56">
        <f>U18+1</f>
        <v>2028</v>
      </c>
      <c r="V19" s="57">
        <f>V18-X18</f>
        <v>77674.779999999737</v>
      </c>
      <c r="W19" s="10">
        <f>X19+Y19</f>
        <v>44169.29</v>
      </c>
      <c r="X19" s="9">
        <v>41888.43</v>
      </c>
      <c r="Y19" s="57">
        <v>2280.86</v>
      </c>
      <c r="Z19" s="58">
        <f t="shared" si="10"/>
        <v>-0.60046875036970004</v>
      </c>
      <c r="AA19" s="58">
        <f t="shared" si="10"/>
        <v>-0.6426746230346787</v>
      </c>
      <c r="AB19" s="57">
        <f t="shared" si="11"/>
        <v>-116740</v>
      </c>
      <c r="AC19" s="59">
        <f t="shared" si="11"/>
        <v>-79441.549999999988</v>
      </c>
    </row>
    <row r="20" spans="1:29" x14ac:dyDescent="0.2">
      <c r="A20" s="54">
        <f>A19+1</f>
        <v>2029</v>
      </c>
      <c r="B20" s="11" t="e">
        <f>'dette existante'!B20+'simul emprunt 1'!B20+#REF!+#REF!+#REF!</f>
        <v>#REF!</v>
      </c>
      <c r="C20" s="11" t="e">
        <f>'dette existante'!C20+'simul emprunt 1'!C20+#REF!+#REF!+#REF!</f>
        <v>#REF!</v>
      </c>
      <c r="D20" s="11" t="e">
        <f>'dette existante'!D20+'simul emprunt 1'!D20+#REF!+#REF!+#REF!</f>
        <v>#REF!</v>
      </c>
      <c r="E20" s="11" t="e">
        <f>'dette existante'!E20+'simul emprunt 1'!E20+#REF!+#REF!+#REF!</f>
        <v>#REF!</v>
      </c>
      <c r="F20" s="13" t="e">
        <f t="shared" si="3"/>
        <v>#REF!</v>
      </c>
      <c r="G20" s="13" t="e">
        <f t="shared" si="3"/>
        <v>#REF!</v>
      </c>
      <c r="H20" s="11" t="e">
        <f t="shared" si="12"/>
        <v>#REF!</v>
      </c>
      <c r="I20" s="62" t="e">
        <f t="shared" si="12"/>
        <v>#REF!</v>
      </c>
      <c r="K20" s="79">
        <f>K19+1</f>
        <v>2029</v>
      </c>
      <c r="L20" s="80">
        <f>L19-N19</f>
        <v>485097.03999999957</v>
      </c>
      <c r="M20" s="81">
        <f t="shared" si="0"/>
        <v>148479.07999999999</v>
      </c>
      <c r="N20" s="82">
        <v>124533.93</v>
      </c>
      <c r="O20" s="80">
        <v>23945.15</v>
      </c>
      <c r="P20" s="83">
        <f t="shared" si="6"/>
        <v>-0.19559805220449611</v>
      </c>
      <c r="Q20" s="83">
        <f t="shared" si="6"/>
        <v>-1.9601300369542767E-16</v>
      </c>
      <c r="R20" s="80">
        <f t="shared" si="7"/>
        <v>-117956</v>
      </c>
      <c r="S20" s="84">
        <f t="shared" si="7"/>
        <v>0</v>
      </c>
      <c r="U20" s="56">
        <f>U19+1</f>
        <v>2029</v>
      </c>
      <c r="V20" s="57">
        <f>V19-X19</f>
        <v>35786.349999999737</v>
      </c>
      <c r="W20" s="10">
        <f>X20+Y20</f>
        <v>13914.22</v>
      </c>
      <c r="X20" s="9">
        <f>3125+3125+3125+3125</f>
        <v>12500</v>
      </c>
      <c r="Y20" s="57">
        <f>404.06+370.39+336.72+303.05</f>
        <v>1414.22</v>
      </c>
      <c r="Z20" s="58">
        <f t="shared" si="10"/>
        <v>-0.53927967353110162</v>
      </c>
      <c r="AA20" s="58">
        <f t="shared" si="10"/>
        <v>-0.68497976761682156</v>
      </c>
      <c r="AB20" s="57">
        <f t="shared" si="11"/>
        <v>-41888.43</v>
      </c>
      <c r="AC20" s="59">
        <f t="shared" si="11"/>
        <v>-30255.07</v>
      </c>
    </row>
    <row r="21" spans="1:29" x14ac:dyDescent="0.2">
      <c r="A21" s="54">
        <f>A20+1</f>
        <v>2030</v>
      </c>
      <c r="B21" s="11" t="e">
        <f>'dette existante'!B21+'simul emprunt 1'!B21+#REF!+#REF!+#REF!</f>
        <v>#REF!</v>
      </c>
      <c r="C21" s="11" t="e">
        <f>'dette existante'!C21+'simul emprunt 1'!C21+#REF!+#REF!+#REF!</f>
        <v>#REF!</v>
      </c>
      <c r="D21" s="11" t="e">
        <f>'dette existante'!D21+'simul emprunt 1'!D21+#REF!+#REF!+#REF!</f>
        <v>#REF!</v>
      </c>
      <c r="E21" s="11" t="e">
        <f>'dette existante'!E21+'simul emprunt 1'!E21+#REF!+#REF!+#REF!</f>
        <v>#REF!</v>
      </c>
      <c r="F21" s="13" t="e">
        <f t="shared" si="3"/>
        <v>#REF!</v>
      </c>
      <c r="G21" s="13" t="e">
        <f t="shared" si="3"/>
        <v>#REF!</v>
      </c>
      <c r="H21" s="11" t="e">
        <f t="shared" si="12"/>
        <v>#REF!</v>
      </c>
      <c r="I21" s="62" t="e">
        <f t="shared" si="12"/>
        <v>#REF!</v>
      </c>
      <c r="K21" s="79">
        <f>K20+1</f>
        <v>2030</v>
      </c>
      <c r="L21" s="80">
        <f>L20-N20</f>
        <v>360563.10999999958</v>
      </c>
      <c r="M21" s="81">
        <f t="shared" si="0"/>
        <v>148479.07999999999</v>
      </c>
      <c r="N21" s="82">
        <v>131479.31</v>
      </c>
      <c r="O21" s="80">
        <v>16999.77</v>
      </c>
      <c r="P21" s="83">
        <f t="shared" si="6"/>
        <v>-0.2567196245930507</v>
      </c>
      <c r="Q21" s="83">
        <f t="shared" si="6"/>
        <v>0</v>
      </c>
      <c r="R21" s="80">
        <f t="shared" si="7"/>
        <v>-124533.93</v>
      </c>
      <c r="S21" s="84">
        <f t="shared" si="7"/>
        <v>0</v>
      </c>
      <c r="U21" s="56">
        <f>U20+1</f>
        <v>2030</v>
      </c>
      <c r="V21" s="57">
        <f>V20-X20</f>
        <v>23286.349999999737</v>
      </c>
      <c r="W21" s="10">
        <f>X21+Y21</f>
        <v>13375.47</v>
      </c>
      <c r="X21" s="9">
        <f>3125+3125+3125+3125</f>
        <v>12500</v>
      </c>
      <c r="Y21" s="57">
        <v>875.47</v>
      </c>
      <c r="Z21" s="58">
        <f t="shared" si="10"/>
        <v>-0.34929519216125959</v>
      </c>
      <c r="AA21" s="58">
        <f t="shared" si="10"/>
        <v>-3.8719382042256056E-2</v>
      </c>
      <c r="AB21" s="57">
        <f t="shared" si="11"/>
        <v>-12500</v>
      </c>
      <c r="AC21" s="59">
        <f t="shared" si="11"/>
        <v>-538.75</v>
      </c>
    </row>
    <row r="22" spans="1:29" x14ac:dyDescent="0.2">
      <c r="A22" s="54">
        <f>A21+1</f>
        <v>2031</v>
      </c>
      <c r="B22" s="11" t="e">
        <f>'dette existante'!B22+'simul emprunt 1'!B22+#REF!+#REF!+#REF!</f>
        <v>#REF!</v>
      </c>
      <c r="C22" s="11" t="e">
        <f>'dette existante'!C22+'simul emprunt 1'!C22+#REF!+#REF!+#REF!</f>
        <v>#REF!</v>
      </c>
      <c r="D22" s="11" t="e">
        <f>'dette existante'!D22+'simul emprunt 1'!D22+#REF!+#REF!+#REF!</f>
        <v>#REF!</v>
      </c>
      <c r="E22" s="11" t="e">
        <f>'dette existante'!E22+'simul emprunt 1'!E22+#REF!+#REF!+#REF!</f>
        <v>#REF!</v>
      </c>
      <c r="F22" s="13" t="e">
        <f t="shared" si="3"/>
        <v>#REF!</v>
      </c>
      <c r="G22" s="13" t="e">
        <f t="shared" si="3"/>
        <v>#REF!</v>
      </c>
      <c r="H22" s="11" t="e">
        <f t="shared" si="12"/>
        <v>#REF!</v>
      </c>
      <c r="I22" s="62" t="e">
        <f t="shared" si="12"/>
        <v>#REF!</v>
      </c>
      <c r="K22" s="79">
        <f>K21+1</f>
        <v>2031</v>
      </c>
      <c r="L22" s="80">
        <f>L21-N21</f>
        <v>229083.79999999958</v>
      </c>
      <c r="M22" s="81">
        <f t="shared" si="0"/>
        <v>148479.07999999999</v>
      </c>
      <c r="N22" s="82">
        <v>138812.68</v>
      </c>
      <c r="O22" s="80">
        <v>9666.4</v>
      </c>
      <c r="P22" s="83">
        <f t="shared" si="6"/>
        <v>-0.3646499221731257</v>
      </c>
      <c r="Q22" s="83">
        <f t="shared" si="6"/>
        <v>0</v>
      </c>
      <c r="R22" s="80">
        <f t="shared" si="7"/>
        <v>-131479.31</v>
      </c>
      <c r="S22" s="84">
        <f t="shared" si="7"/>
        <v>0</v>
      </c>
      <c r="U22" s="56">
        <f>U21+1</f>
        <v>2031</v>
      </c>
      <c r="V22" s="57">
        <f>V21-X21</f>
        <v>10786.349999999737</v>
      </c>
      <c r="W22" s="10">
        <f>X22+Y22</f>
        <v>12836.72</v>
      </c>
      <c r="X22" s="9">
        <f>3125+3125+3125+3125</f>
        <v>12500</v>
      </c>
      <c r="Y22" s="57">
        <f>134.69+101.02+67.34+33.67</f>
        <v>336.71999999999997</v>
      </c>
      <c r="Z22" s="58">
        <f t="shared" si="10"/>
        <v>-0.53679516111370573</v>
      </c>
      <c r="AA22" s="58">
        <f t="shared" si="10"/>
        <v>-4.0278958421647991E-2</v>
      </c>
      <c r="AB22" s="57">
        <f t="shared" si="11"/>
        <v>-12500</v>
      </c>
      <c r="AC22" s="59">
        <f t="shared" si="11"/>
        <v>-538.75</v>
      </c>
    </row>
    <row r="23" spans="1:29" x14ac:dyDescent="0.2">
      <c r="A23" s="54">
        <f t="shared" ref="A23:A25" si="13">A22+1</f>
        <v>2032</v>
      </c>
      <c r="B23" s="11" t="e">
        <f>'dette existante'!B23+'simul emprunt 1'!B23+#REF!+#REF!+#REF!</f>
        <v>#REF!</v>
      </c>
      <c r="C23" s="11" t="e">
        <f>'dette existante'!C23+'simul emprunt 1'!C23+#REF!+#REF!+#REF!</f>
        <v>#REF!</v>
      </c>
      <c r="D23" s="11" t="e">
        <f>'dette existante'!D23+'simul emprunt 1'!D23+#REF!+#REF!+#REF!</f>
        <v>#REF!</v>
      </c>
      <c r="E23" s="11" t="e">
        <f>'dette existante'!E23+'simul emprunt 1'!E23+#REF!+#REF!+#REF!</f>
        <v>#REF!</v>
      </c>
      <c r="F23" s="13" t="e">
        <f t="shared" ref="F23:G26" si="14">(B23-B22)/B22</f>
        <v>#REF!</v>
      </c>
      <c r="G23" s="13" t="e">
        <f t="shared" si="14"/>
        <v>#REF!</v>
      </c>
      <c r="H23" s="11" t="e">
        <f t="shared" si="12"/>
        <v>#REF!</v>
      </c>
      <c r="I23" s="62" t="e">
        <f t="shared" si="12"/>
        <v>#REF!</v>
      </c>
      <c r="K23" s="79">
        <v>2032</v>
      </c>
      <c r="L23" s="80">
        <f>L22-N22</f>
        <v>90271.119999999588</v>
      </c>
      <c r="M23" s="81">
        <f t="shared" si="0"/>
        <v>92462.97</v>
      </c>
      <c r="N23" s="82">
        <v>90270.720000000001</v>
      </c>
      <c r="O23" s="80">
        <v>2192.25</v>
      </c>
      <c r="P23" s="83">
        <f t="shared" ref="P23:Q23" si="15">(L23-L22)/L22</f>
        <v>-0.60594716867801324</v>
      </c>
      <c r="Q23" s="83">
        <f t="shared" si="15"/>
        <v>-0.37726600946072664</v>
      </c>
      <c r="R23" s="80">
        <f t="shared" ref="R23:S24" si="16">L23-L22</f>
        <v>-138812.68</v>
      </c>
      <c r="S23" s="84">
        <f>M23-M22</f>
        <v>-56016.109999999986</v>
      </c>
      <c r="U23" s="56">
        <v>2032</v>
      </c>
      <c r="V23" s="57"/>
      <c r="W23" s="10"/>
      <c r="X23" s="9"/>
      <c r="Y23" s="57"/>
      <c r="Z23" s="58"/>
      <c r="AA23" s="58">
        <f t="shared" ref="AA23" si="17">(W23-W22)/W22</f>
        <v>-1</v>
      </c>
      <c r="AB23" s="57">
        <f t="shared" ref="AB23:AC23" si="18">V23-V22</f>
        <v>-10786.349999999737</v>
      </c>
      <c r="AC23" s="59">
        <f t="shared" si="18"/>
        <v>-12836.72</v>
      </c>
    </row>
    <row r="24" spans="1:29" x14ac:dyDescent="0.2">
      <c r="A24" s="54">
        <f t="shared" si="13"/>
        <v>2033</v>
      </c>
      <c r="B24" s="11" t="e">
        <f>'dette existante'!B24+'simul emprunt 1'!B24+#REF!+#REF!+#REF!</f>
        <v>#REF!</v>
      </c>
      <c r="C24" s="11" t="e">
        <f>'dette existante'!C24+'simul emprunt 1'!C24+#REF!+#REF!+#REF!</f>
        <v>#REF!</v>
      </c>
      <c r="D24" s="11" t="e">
        <f>'dette existante'!D24+'simul emprunt 1'!D24+#REF!+#REF!+#REF!</f>
        <v>#VALUE!</v>
      </c>
      <c r="E24" s="11" t="e">
        <f>'dette existante'!E24+'simul emprunt 1'!E24+#REF!+#REF!+#REF!</f>
        <v>#VALUE!</v>
      </c>
      <c r="F24" s="13" t="e">
        <f t="shared" si="14"/>
        <v>#REF!</v>
      </c>
      <c r="G24" s="13" t="e">
        <f t="shared" si="14"/>
        <v>#REF!</v>
      </c>
      <c r="H24" s="11" t="e">
        <f t="shared" ref="H24:I25" si="19">B24-B23</f>
        <v>#REF!</v>
      </c>
      <c r="I24" s="62" t="e">
        <f t="shared" si="19"/>
        <v>#REF!</v>
      </c>
      <c r="K24" s="79"/>
      <c r="L24" s="80"/>
      <c r="M24" s="81"/>
      <c r="N24" s="82"/>
      <c r="O24" s="80"/>
      <c r="P24" s="83"/>
      <c r="Q24" s="83"/>
      <c r="R24" s="80">
        <f t="shared" si="16"/>
        <v>-90271.119999999588</v>
      </c>
      <c r="S24" s="84">
        <f t="shared" si="16"/>
        <v>-92462.97</v>
      </c>
      <c r="U24" s="56"/>
      <c r="V24" s="57"/>
      <c r="W24" s="10"/>
      <c r="X24" s="9"/>
      <c r="Y24" s="57"/>
      <c r="Z24" s="58"/>
      <c r="AA24" s="58"/>
      <c r="AB24" s="57"/>
      <c r="AC24" s="59"/>
    </row>
    <row r="25" spans="1:29" x14ac:dyDescent="0.2">
      <c r="A25" s="64">
        <f t="shared" si="13"/>
        <v>2034</v>
      </c>
      <c r="B25" s="11" t="e">
        <f>'dette existante'!B25+'simul emprunt 1'!B25+#REF!+#REF!+#REF!</f>
        <v>#VALUE!</v>
      </c>
      <c r="C25" s="11" t="e">
        <f>'dette existante'!C25+'simul emprunt 1'!C25+#REF!+#REF!+#REF!</f>
        <v>#REF!</v>
      </c>
      <c r="D25" s="11" t="e">
        <f>'dette existante'!D25+'simul emprunt 1'!D25+#REF!+#REF!+#REF!</f>
        <v>#VALUE!</v>
      </c>
      <c r="E25" s="11" t="e">
        <f>'dette existante'!E25+'simul emprunt 1'!E25+#REF!+#REF!+#REF!</f>
        <v>#VALUE!</v>
      </c>
      <c r="F25" s="13" t="e">
        <f t="shared" si="14"/>
        <v>#VALUE!</v>
      </c>
      <c r="G25" s="13" t="e">
        <f t="shared" si="14"/>
        <v>#REF!</v>
      </c>
      <c r="H25" s="11" t="e">
        <f t="shared" si="19"/>
        <v>#VALUE!</v>
      </c>
      <c r="I25" s="62" t="e">
        <f t="shared" si="19"/>
        <v>#REF!</v>
      </c>
      <c r="K25" s="85"/>
      <c r="L25" s="86"/>
      <c r="M25" s="87"/>
      <c r="N25" s="88"/>
      <c r="O25" s="86"/>
      <c r="P25" s="89"/>
      <c r="Q25" s="89"/>
      <c r="R25" s="86"/>
      <c r="S25" s="90"/>
      <c r="U25" s="30"/>
      <c r="V25" s="2"/>
      <c r="W25" s="4"/>
      <c r="X25" s="60"/>
      <c r="Y25" s="2"/>
      <c r="Z25" s="61"/>
      <c r="AA25" s="61"/>
      <c r="AB25" s="2"/>
      <c r="AC25" s="5"/>
    </row>
    <row r="26" spans="1:29" x14ac:dyDescent="0.2">
      <c r="A26" s="64"/>
      <c r="B26" s="14"/>
      <c r="C26" s="65"/>
      <c r="D26" s="66"/>
      <c r="E26" s="14"/>
      <c r="F26" s="13" t="e">
        <f t="shared" si="14"/>
        <v>#VALUE!</v>
      </c>
      <c r="G26" s="13" t="e">
        <f t="shared" si="14"/>
        <v>#REF!</v>
      </c>
      <c r="H26" s="11" t="e">
        <f>B26-B25</f>
        <v>#VALUE!</v>
      </c>
      <c r="I26" s="62" t="e">
        <f>C26-C25</f>
        <v>#REF!</v>
      </c>
      <c r="K26" s="85"/>
      <c r="L26" s="86"/>
      <c r="M26" s="87"/>
      <c r="N26" s="88"/>
      <c r="O26" s="86"/>
      <c r="P26" s="89"/>
      <c r="Q26" s="89"/>
      <c r="R26" s="86"/>
      <c r="S26" s="90"/>
      <c r="U26" s="30"/>
      <c r="V26" s="2"/>
      <c r="W26" s="4"/>
      <c r="X26" s="60"/>
      <c r="Y26" s="2"/>
      <c r="Z26" s="61"/>
      <c r="AA26" s="61"/>
      <c r="AB26" s="2"/>
      <c r="AC26" s="5"/>
    </row>
    <row r="27" spans="1:29" ht="6.75" customHeight="1" thickBot="1" x14ac:dyDescent="0.25">
      <c r="A27" s="55"/>
      <c r="B27" s="15"/>
      <c r="C27" s="16"/>
      <c r="D27" s="17"/>
      <c r="E27" s="15"/>
      <c r="F27" s="18"/>
      <c r="G27" s="18"/>
      <c r="H27" s="15"/>
      <c r="I27" s="63"/>
      <c r="K27" s="91"/>
      <c r="L27" s="92"/>
      <c r="M27" s="93"/>
      <c r="N27" s="94"/>
      <c r="O27" s="92"/>
      <c r="P27" s="95"/>
      <c r="Q27" s="95"/>
      <c r="R27" s="92"/>
      <c r="S27" s="96"/>
      <c r="U27" s="44"/>
      <c r="V27" s="3"/>
      <c r="W27" s="7"/>
      <c r="X27" s="45"/>
      <c r="Y27" s="3"/>
      <c r="Z27" s="46"/>
      <c r="AA27" s="46"/>
      <c r="AB27" s="3"/>
      <c r="AC27" s="6"/>
    </row>
    <row r="28" spans="1:29" x14ac:dyDescent="0.2">
      <c r="A28" s="47"/>
      <c r="B28" s="4"/>
      <c r="C28" s="4"/>
      <c r="D28" s="4"/>
      <c r="E28" s="4"/>
      <c r="F28" s="1"/>
      <c r="G28" s="1"/>
      <c r="H28" s="4"/>
      <c r="I28" s="4"/>
      <c r="K28" s="97"/>
      <c r="L28" s="97"/>
      <c r="M28" s="97"/>
      <c r="N28" s="97"/>
      <c r="O28" s="97"/>
      <c r="P28" s="97"/>
      <c r="Q28" s="97"/>
      <c r="R28" s="97"/>
      <c r="S28" s="97"/>
    </row>
    <row r="29" spans="1:29" x14ac:dyDescent="0.2">
      <c r="A29" s="47"/>
      <c r="B29" s="29"/>
      <c r="C29" s="29"/>
      <c r="D29" s="29"/>
      <c r="E29" s="29"/>
      <c r="F29" s="29"/>
      <c r="G29" s="29"/>
      <c r="H29" s="29"/>
      <c r="I29" s="29"/>
    </row>
    <row r="30" spans="1:29" x14ac:dyDescent="0.2">
      <c r="A30" s="47"/>
      <c r="B30" s="29"/>
      <c r="C30" s="29"/>
      <c r="D30" s="29"/>
      <c r="E30" s="29"/>
      <c r="F30" s="29"/>
      <c r="G30" s="29"/>
      <c r="H30" s="29"/>
      <c r="I30" s="29"/>
    </row>
    <row r="31" spans="1:29" x14ac:dyDescent="0.2">
      <c r="A31" s="47"/>
      <c r="B31" s="29"/>
      <c r="C31" s="29"/>
      <c r="D31" s="29"/>
      <c r="E31" s="29"/>
      <c r="F31" s="29"/>
      <c r="G31" s="29"/>
      <c r="H31" s="29"/>
      <c r="I31" s="29"/>
    </row>
    <row r="32" spans="1:29" x14ac:dyDescent="0.2">
      <c r="A32" s="47"/>
      <c r="B32" s="29"/>
      <c r="C32" s="29"/>
      <c r="D32" s="29"/>
      <c r="E32" s="29"/>
      <c r="F32" s="29"/>
      <c r="G32" s="29"/>
      <c r="H32" s="29"/>
      <c r="I32" s="29"/>
    </row>
    <row r="33" spans="1:9" x14ac:dyDescent="0.2">
      <c r="A33" s="47"/>
      <c r="B33" s="29"/>
      <c r="C33" s="29"/>
      <c r="D33" s="29"/>
      <c r="E33" s="29"/>
      <c r="F33" s="29"/>
      <c r="G33" s="29"/>
      <c r="H33" s="29"/>
      <c r="I33" s="29"/>
    </row>
    <row r="34" spans="1:9" x14ac:dyDescent="0.2">
      <c r="A34" s="47"/>
      <c r="B34" s="29"/>
      <c r="C34" s="29"/>
      <c r="D34" s="29"/>
      <c r="E34" s="29"/>
      <c r="F34" s="29"/>
      <c r="G34" s="29"/>
      <c r="H34" s="29"/>
      <c r="I34" s="29"/>
    </row>
    <row r="35" spans="1:9" x14ac:dyDescent="0.2">
      <c r="A35" s="47"/>
      <c r="B35" s="29"/>
      <c r="C35" s="29"/>
      <c r="D35" s="29"/>
      <c r="E35" s="29"/>
      <c r="F35" s="29"/>
      <c r="G35" s="29"/>
      <c r="H35" s="29"/>
      <c r="I35" s="29"/>
    </row>
    <row r="36" spans="1:9" x14ac:dyDescent="0.2">
      <c r="A36" s="47"/>
      <c r="B36" s="29"/>
      <c r="C36" s="29"/>
      <c r="D36" s="29"/>
      <c r="E36" s="29"/>
      <c r="F36" s="29"/>
      <c r="G36" s="29"/>
      <c r="H36" s="29"/>
      <c r="I36" s="29"/>
    </row>
    <row r="37" spans="1:9" x14ac:dyDescent="0.2">
      <c r="A37" s="47"/>
      <c r="B37" s="29"/>
      <c r="C37" s="29"/>
      <c r="D37" s="29"/>
      <c r="E37" s="29"/>
      <c r="F37" s="29"/>
      <c r="G37" s="29"/>
      <c r="H37" s="29"/>
      <c r="I37" s="29"/>
    </row>
    <row r="38" spans="1:9" x14ac:dyDescent="0.2">
      <c r="A38" s="47"/>
      <c r="B38" s="29"/>
      <c r="C38" s="29"/>
      <c r="D38" s="29"/>
      <c r="E38" s="29"/>
      <c r="F38" s="29"/>
      <c r="G38" s="29"/>
      <c r="H38" s="29"/>
      <c r="I38" s="29"/>
    </row>
    <row r="39" spans="1:9" x14ac:dyDescent="0.2">
      <c r="A39" s="47"/>
      <c r="B39" s="29"/>
      <c r="C39" s="29"/>
      <c r="D39" s="29"/>
      <c r="E39" s="29"/>
      <c r="F39" s="29"/>
      <c r="G39" s="29"/>
      <c r="H39" s="29"/>
      <c r="I39" s="29"/>
    </row>
    <row r="40" spans="1:9" x14ac:dyDescent="0.2">
      <c r="A40" s="47"/>
      <c r="B40" s="29"/>
      <c r="C40" s="29"/>
      <c r="D40" s="29"/>
      <c r="E40" s="29"/>
      <c r="F40" s="29"/>
      <c r="G40" s="29"/>
      <c r="H40" s="29"/>
      <c r="I40" s="29"/>
    </row>
    <row r="41" spans="1:9" x14ac:dyDescent="0.2">
      <c r="A41" s="47"/>
      <c r="B41" s="29"/>
      <c r="C41" s="29"/>
      <c r="D41" s="29"/>
      <c r="E41" s="29"/>
      <c r="F41" s="29"/>
      <c r="G41" s="29"/>
      <c r="H41" s="29"/>
      <c r="I41" s="29"/>
    </row>
    <row r="42" spans="1:9" x14ac:dyDescent="0.2">
      <c r="A42" s="47"/>
      <c r="B42" s="29"/>
      <c r="C42" s="29"/>
      <c r="D42" s="29"/>
      <c r="E42" s="29"/>
      <c r="F42" s="29"/>
      <c r="G42" s="29"/>
      <c r="H42" s="29"/>
      <c r="I42" s="29"/>
    </row>
    <row r="43" spans="1:9" x14ac:dyDescent="0.2">
      <c r="A43" s="47"/>
      <c r="B43" s="29"/>
      <c r="C43" s="29"/>
      <c r="D43" s="29"/>
      <c r="E43" s="29"/>
      <c r="F43" s="29"/>
      <c r="G43" s="29"/>
      <c r="H43" s="29"/>
      <c r="I43" s="29"/>
    </row>
    <row r="44" spans="1:9" x14ac:dyDescent="0.2">
      <c r="A44" s="47"/>
      <c r="B44" s="29"/>
      <c r="C44" s="29"/>
      <c r="D44" s="29"/>
      <c r="E44" s="29"/>
      <c r="F44" s="29"/>
      <c r="G44" s="29"/>
      <c r="H44" s="29"/>
      <c r="I44" s="29"/>
    </row>
    <row r="45" spans="1:9" x14ac:dyDescent="0.2">
      <c r="A45" s="47"/>
      <c r="B45" s="29"/>
      <c r="C45" s="29"/>
      <c r="D45" s="29"/>
      <c r="E45" s="29"/>
      <c r="F45" s="29"/>
      <c r="G45" s="29"/>
      <c r="H45" s="29"/>
      <c r="I45" s="29"/>
    </row>
    <row r="46" spans="1:9" x14ac:dyDescent="0.2">
      <c r="A46" s="47"/>
      <c r="B46" s="29"/>
      <c r="C46" s="29"/>
      <c r="D46" s="29"/>
      <c r="E46" s="29"/>
      <c r="F46" s="29"/>
      <c r="G46" s="29"/>
      <c r="H46" s="29"/>
      <c r="I46" s="29"/>
    </row>
    <row r="47" spans="1:9" x14ac:dyDescent="0.2">
      <c r="A47" s="47"/>
      <c r="B47" s="29"/>
      <c r="C47" s="29"/>
      <c r="D47" s="29"/>
      <c r="E47" s="29"/>
      <c r="F47" s="29"/>
      <c r="G47" s="29"/>
      <c r="H47" s="29"/>
      <c r="I47" s="29"/>
    </row>
    <row r="48" spans="1:9" x14ac:dyDescent="0.2">
      <c r="A48" s="47"/>
      <c r="B48" s="29"/>
      <c r="C48" s="29"/>
      <c r="D48" s="29"/>
      <c r="E48" s="29"/>
      <c r="F48" s="29"/>
      <c r="G48" s="29"/>
      <c r="H48" s="29"/>
      <c r="I48" s="29"/>
    </row>
    <row r="49" spans="1:9" x14ac:dyDescent="0.2">
      <c r="A49" s="47"/>
      <c r="B49" s="29"/>
      <c r="C49" s="29"/>
      <c r="D49" s="29"/>
      <c r="E49" s="29"/>
      <c r="F49" s="29"/>
      <c r="G49" s="29"/>
      <c r="H49" s="29"/>
      <c r="I49" s="29"/>
    </row>
    <row r="50" spans="1:9" x14ac:dyDescent="0.2">
      <c r="A50" s="47"/>
      <c r="B50" s="29"/>
      <c r="C50" s="29"/>
      <c r="D50" s="29"/>
      <c r="E50" s="29"/>
      <c r="F50" s="29"/>
      <c r="G50" s="29"/>
      <c r="H50" s="29"/>
      <c r="I50" s="29"/>
    </row>
    <row r="51" spans="1:9" x14ac:dyDescent="0.2">
      <c r="A51" s="47"/>
      <c r="B51" s="29"/>
      <c r="C51" s="29"/>
      <c r="D51" s="29"/>
      <c r="E51" s="29"/>
      <c r="F51" s="29"/>
      <c r="G51" s="29"/>
      <c r="H51" s="29"/>
      <c r="I51" s="29"/>
    </row>
    <row r="52" spans="1:9" x14ac:dyDescent="0.2">
      <c r="A52" s="47"/>
      <c r="B52" s="29"/>
      <c r="C52" s="29"/>
      <c r="D52" s="29"/>
      <c r="E52" s="29"/>
      <c r="F52" s="29"/>
      <c r="G52" s="29"/>
      <c r="H52" s="29"/>
      <c r="I52" s="29"/>
    </row>
    <row r="53" spans="1:9" x14ac:dyDescent="0.2">
      <c r="A53" s="47"/>
      <c r="B53" s="29"/>
      <c r="C53" s="29"/>
      <c r="D53" s="29"/>
      <c r="E53" s="29"/>
      <c r="F53" s="29"/>
      <c r="G53" s="29"/>
      <c r="H53" s="29"/>
      <c r="I53" s="29"/>
    </row>
    <row r="54" spans="1:9" x14ac:dyDescent="0.2">
      <c r="A54" s="47"/>
      <c r="B54" s="29"/>
      <c r="C54" s="29"/>
      <c r="D54" s="29"/>
      <c r="E54" s="29"/>
      <c r="F54" s="29"/>
      <c r="G54" s="29"/>
      <c r="H54" s="29"/>
      <c r="I54" s="29"/>
    </row>
    <row r="55" spans="1:9" x14ac:dyDescent="0.2">
      <c r="A55" s="47"/>
      <c r="B55" s="29"/>
      <c r="C55" s="29"/>
      <c r="D55" s="29"/>
      <c r="E55" s="29"/>
      <c r="F55" s="29"/>
      <c r="G55" s="29"/>
      <c r="H55" s="29"/>
      <c r="I55" s="29"/>
    </row>
    <row r="56" spans="1:9" x14ac:dyDescent="0.2">
      <c r="A56" s="47"/>
      <c r="B56" s="29"/>
      <c r="C56" s="29"/>
      <c r="D56" s="29"/>
      <c r="E56" s="29"/>
      <c r="F56" s="29"/>
      <c r="G56" s="29"/>
      <c r="H56" s="29"/>
      <c r="I56" s="29"/>
    </row>
    <row r="57" spans="1:9" x14ac:dyDescent="0.2">
      <c r="A57" s="47"/>
      <c r="B57" s="29"/>
      <c r="C57" s="29"/>
      <c r="D57" s="29"/>
      <c r="E57" s="29"/>
      <c r="F57" s="29"/>
      <c r="G57" s="29"/>
      <c r="H57" s="29"/>
      <c r="I57" s="29"/>
    </row>
    <row r="58" spans="1:9" x14ac:dyDescent="0.2">
      <c r="A58" s="47"/>
      <c r="B58" s="29"/>
      <c r="C58" s="29"/>
      <c r="D58" s="29"/>
      <c r="E58" s="29"/>
      <c r="F58" s="29"/>
      <c r="G58" s="29"/>
      <c r="H58" s="29"/>
      <c r="I58" s="29"/>
    </row>
    <row r="59" spans="1:9" x14ac:dyDescent="0.2">
      <c r="A59" s="47"/>
      <c r="B59" s="29"/>
      <c r="C59" s="29"/>
      <c r="D59" s="29"/>
      <c r="E59" s="29"/>
      <c r="F59" s="29"/>
      <c r="G59" s="29"/>
      <c r="H59" s="29"/>
      <c r="I59" s="29"/>
    </row>
    <row r="60" spans="1:9" x14ac:dyDescent="0.2">
      <c r="A60" s="47"/>
      <c r="B60" s="29"/>
      <c r="C60" s="29"/>
      <c r="D60" s="29"/>
      <c r="E60" s="29"/>
      <c r="F60" s="29"/>
      <c r="G60" s="29"/>
      <c r="H60" s="29"/>
      <c r="I60" s="29"/>
    </row>
    <row r="61" spans="1:9" x14ac:dyDescent="0.2">
      <c r="A61" s="47"/>
      <c r="B61" s="29"/>
      <c r="C61" s="29"/>
      <c r="D61" s="29"/>
      <c r="E61" s="29"/>
      <c r="F61" s="29"/>
      <c r="G61" s="29"/>
      <c r="H61" s="29"/>
      <c r="I61" s="29"/>
    </row>
    <row r="62" spans="1:9" x14ac:dyDescent="0.2">
      <c r="A62" s="47"/>
      <c r="B62" s="29"/>
      <c r="C62" s="29"/>
      <c r="D62" s="29"/>
      <c r="E62" s="29"/>
      <c r="F62" s="29"/>
      <c r="G62" s="29"/>
      <c r="H62" s="29"/>
      <c r="I62" s="29"/>
    </row>
    <row r="63" spans="1:9" x14ac:dyDescent="0.2">
      <c r="A63" s="47"/>
      <c r="B63" s="29"/>
      <c r="C63" s="29"/>
      <c r="D63" s="29"/>
      <c r="E63" s="29"/>
      <c r="F63" s="29"/>
      <c r="G63" s="29"/>
      <c r="H63" s="29"/>
      <c r="I63" s="29"/>
    </row>
    <row r="64" spans="1:9" x14ac:dyDescent="0.2">
      <c r="A64" s="47"/>
      <c r="B64" s="29"/>
      <c r="C64" s="29"/>
      <c r="D64" s="29"/>
      <c r="E64" s="29"/>
      <c r="F64" s="29"/>
      <c r="G64" s="29"/>
      <c r="H64" s="29"/>
      <c r="I64" s="29"/>
    </row>
    <row r="65" spans="1:9" x14ac:dyDescent="0.2">
      <c r="A65" s="47"/>
      <c r="B65" s="29"/>
      <c r="C65" s="29"/>
      <c r="D65" s="29"/>
      <c r="E65" s="29"/>
      <c r="F65" s="29"/>
      <c r="G65" s="29"/>
      <c r="H65" s="29"/>
      <c r="I65" s="29"/>
    </row>
    <row r="66" spans="1:9" x14ac:dyDescent="0.2">
      <c r="A66" s="47"/>
      <c r="B66" s="29"/>
      <c r="C66" s="29"/>
      <c r="D66" s="29"/>
      <c r="E66" s="29"/>
      <c r="F66" s="29"/>
      <c r="G66" s="29"/>
      <c r="H66" s="29"/>
      <c r="I66" s="29"/>
    </row>
    <row r="67" spans="1:9" x14ac:dyDescent="0.2">
      <c r="A67" s="47"/>
      <c r="B67" s="29"/>
      <c r="C67" s="29"/>
      <c r="D67" s="29"/>
      <c r="E67" s="29"/>
      <c r="F67" s="29"/>
      <c r="G67" s="29"/>
      <c r="H67" s="29"/>
      <c r="I67" s="29"/>
    </row>
    <row r="68" spans="1:9" x14ac:dyDescent="0.2">
      <c r="A68" s="47"/>
      <c r="B68" s="29"/>
      <c r="C68" s="29"/>
      <c r="D68" s="29"/>
      <c r="E68" s="29"/>
      <c r="F68" s="29"/>
      <c r="G68" s="29"/>
      <c r="H68" s="29"/>
      <c r="I68" s="29"/>
    </row>
    <row r="69" spans="1:9" x14ac:dyDescent="0.2">
      <c r="A69" s="47"/>
      <c r="B69" s="29"/>
      <c r="C69" s="29"/>
      <c r="D69" s="29"/>
      <c r="E69" s="29"/>
      <c r="F69" s="29"/>
      <c r="G69" s="29"/>
      <c r="H69" s="29"/>
      <c r="I69" s="29"/>
    </row>
    <row r="70" spans="1:9" x14ac:dyDescent="0.2">
      <c r="A70" s="47"/>
      <c r="B70" s="29"/>
      <c r="C70" s="29"/>
      <c r="D70" s="29"/>
      <c r="E70" s="29"/>
      <c r="F70" s="29"/>
      <c r="G70" s="29"/>
      <c r="H70" s="29"/>
      <c r="I70" s="29"/>
    </row>
    <row r="71" spans="1:9" x14ac:dyDescent="0.2">
      <c r="A71" s="47"/>
      <c r="B71" s="29"/>
      <c r="C71" s="29"/>
      <c r="D71" s="29"/>
      <c r="E71" s="29"/>
      <c r="F71" s="29"/>
      <c r="G71" s="29"/>
      <c r="H71" s="29"/>
      <c r="I71" s="29"/>
    </row>
    <row r="72" spans="1:9" x14ac:dyDescent="0.2">
      <c r="A72" s="47"/>
      <c r="B72" s="29"/>
      <c r="C72" s="29"/>
      <c r="D72" s="29"/>
      <c r="E72" s="29"/>
      <c r="F72" s="29"/>
      <c r="G72" s="29"/>
      <c r="H72" s="29"/>
      <c r="I72" s="29"/>
    </row>
    <row r="73" spans="1:9" x14ac:dyDescent="0.2">
      <c r="A73" s="47"/>
      <c r="B73" s="29"/>
      <c r="C73" s="29"/>
      <c r="D73" s="29"/>
      <c r="E73" s="29"/>
      <c r="F73" s="29"/>
      <c r="G73" s="29"/>
      <c r="H73" s="29"/>
      <c r="I73" s="29"/>
    </row>
    <row r="74" spans="1:9" x14ac:dyDescent="0.2">
      <c r="A74" s="47"/>
      <c r="B74" s="29"/>
      <c r="C74" s="29"/>
      <c r="D74" s="29"/>
      <c r="E74" s="29"/>
      <c r="F74" s="29"/>
      <c r="G74" s="29"/>
      <c r="H74" s="29"/>
      <c r="I74" s="29"/>
    </row>
    <row r="75" spans="1:9" x14ac:dyDescent="0.2">
      <c r="A75" s="47"/>
      <c r="B75" s="29"/>
      <c r="C75" s="29"/>
      <c r="D75" s="29"/>
      <c r="E75" s="29"/>
      <c r="F75" s="29"/>
      <c r="G75" s="29"/>
      <c r="H75" s="29"/>
      <c r="I75" s="29"/>
    </row>
    <row r="76" spans="1:9" x14ac:dyDescent="0.2">
      <c r="A76" s="47"/>
      <c r="B76" s="29"/>
      <c r="C76" s="29"/>
      <c r="D76" s="29"/>
      <c r="E76" s="29"/>
      <c r="F76" s="29"/>
      <c r="G76" s="29"/>
      <c r="H76" s="29"/>
      <c r="I76" s="29"/>
    </row>
    <row r="77" spans="1:9" x14ac:dyDescent="0.2">
      <c r="A77" s="47"/>
      <c r="B77" s="29"/>
      <c r="C77" s="29"/>
      <c r="D77" s="29"/>
      <c r="E77" s="29"/>
      <c r="F77" s="29"/>
      <c r="G77" s="29"/>
      <c r="H77" s="29"/>
      <c r="I77" s="29"/>
    </row>
    <row r="78" spans="1:9" x14ac:dyDescent="0.2">
      <c r="A78" s="47"/>
      <c r="B78" s="29"/>
      <c r="C78" s="29"/>
      <c r="D78" s="29"/>
      <c r="E78" s="29"/>
      <c r="F78" s="29"/>
      <c r="G78" s="29"/>
      <c r="H78" s="29"/>
      <c r="I78" s="29"/>
    </row>
    <row r="79" spans="1:9" x14ac:dyDescent="0.2">
      <c r="A79" s="47"/>
      <c r="B79" s="29"/>
      <c r="C79" s="29"/>
      <c r="D79" s="29"/>
      <c r="E79" s="29"/>
      <c r="F79" s="29"/>
      <c r="G79" s="29"/>
      <c r="H79" s="29"/>
      <c r="I79" s="29"/>
    </row>
    <row r="80" spans="1:9" x14ac:dyDescent="0.2">
      <c r="A80" s="47"/>
      <c r="B80" s="29"/>
      <c r="C80" s="29"/>
      <c r="D80" s="29"/>
      <c r="E80" s="29"/>
      <c r="F80" s="29"/>
      <c r="G80" s="29"/>
      <c r="H80" s="29"/>
      <c r="I80" s="29"/>
    </row>
    <row r="81" spans="1:9" x14ac:dyDescent="0.2">
      <c r="A81" s="47"/>
      <c r="B81" s="29"/>
      <c r="C81" s="29"/>
      <c r="D81" s="29"/>
      <c r="E81" s="29"/>
      <c r="F81" s="29"/>
      <c r="G81" s="29"/>
      <c r="H81" s="29"/>
      <c r="I81" s="29"/>
    </row>
    <row r="82" spans="1:9" x14ac:dyDescent="0.2">
      <c r="A82" s="47"/>
      <c r="B82" s="29"/>
      <c r="C82" s="29"/>
      <c r="D82" s="29"/>
      <c r="E82" s="29"/>
      <c r="F82" s="29"/>
      <c r="G82" s="29"/>
      <c r="H82" s="29"/>
      <c r="I82" s="29"/>
    </row>
    <row r="83" spans="1:9" x14ac:dyDescent="0.2">
      <c r="A83" s="47"/>
      <c r="B83" s="29"/>
      <c r="C83" s="29"/>
      <c r="D83" s="29"/>
      <c r="E83" s="29"/>
      <c r="F83" s="29"/>
      <c r="G83" s="29"/>
      <c r="H83" s="29"/>
      <c r="I83" s="29"/>
    </row>
    <row r="84" spans="1:9" x14ac:dyDescent="0.2">
      <c r="A84" s="47"/>
      <c r="B84" s="29"/>
      <c r="C84" s="29"/>
      <c r="D84" s="29"/>
      <c r="E84" s="29"/>
      <c r="F84" s="29"/>
      <c r="G84" s="29"/>
      <c r="H84" s="29"/>
      <c r="I84" s="29"/>
    </row>
    <row r="85" spans="1:9" x14ac:dyDescent="0.2">
      <c r="A85" s="47"/>
      <c r="B85" s="29"/>
      <c r="C85" s="29"/>
      <c r="D85" s="29"/>
      <c r="E85" s="29"/>
      <c r="F85" s="29"/>
      <c r="G85" s="29"/>
      <c r="H85" s="29"/>
      <c r="I85" s="29"/>
    </row>
    <row r="86" spans="1:9" x14ac:dyDescent="0.2">
      <c r="A86" s="47"/>
      <c r="B86" s="29"/>
      <c r="C86" s="29"/>
      <c r="D86" s="29"/>
      <c r="E86" s="29"/>
      <c r="F86" s="29"/>
      <c r="G86" s="29"/>
      <c r="H86" s="29"/>
      <c r="I86" s="29"/>
    </row>
    <row r="87" spans="1:9" x14ac:dyDescent="0.2">
      <c r="A87" s="47"/>
      <c r="B87" s="29"/>
      <c r="C87" s="29"/>
      <c r="D87" s="29"/>
      <c r="E87" s="29"/>
      <c r="F87" s="29"/>
      <c r="G87" s="29"/>
      <c r="H87" s="29"/>
      <c r="I87" s="29"/>
    </row>
    <row r="88" spans="1:9" x14ac:dyDescent="0.2">
      <c r="A88" s="47"/>
      <c r="B88" s="29"/>
      <c r="C88" s="29"/>
      <c r="D88" s="29"/>
      <c r="E88" s="29"/>
      <c r="F88" s="29"/>
      <c r="G88" s="29"/>
      <c r="H88" s="29"/>
      <c r="I88" s="29"/>
    </row>
    <row r="89" spans="1:9" x14ac:dyDescent="0.2">
      <c r="A89" s="47"/>
      <c r="B89" s="29"/>
      <c r="C89" s="29"/>
      <c r="D89" s="29"/>
      <c r="E89" s="29"/>
      <c r="F89" s="29"/>
      <c r="G89" s="29"/>
      <c r="H89" s="29"/>
      <c r="I89" s="29"/>
    </row>
    <row r="90" spans="1:9" x14ac:dyDescent="0.2">
      <c r="A90" s="47"/>
      <c r="B90" s="29"/>
      <c r="C90" s="29"/>
      <c r="D90" s="29"/>
      <c r="E90" s="29"/>
      <c r="F90" s="29"/>
      <c r="G90" s="29"/>
      <c r="H90" s="29"/>
      <c r="I90" s="29"/>
    </row>
    <row r="91" spans="1:9" x14ac:dyDescent="0.2">
      <c r="A91" s="47"/>
      <c r="B91" s="29"/>
      <c r="C91" s="29"/>
      <c r="D91" s="29"/>
      <c r="E91" s="29"/>
      <c r="F91" s="29"/>
      <c r="G91" s="29"/>
      <c r="H91" s="29"/>
      <c r="I91" s="29"/>
    </row>
    <row r="92" spans="1:9" x14ac:dyDescent="0.2">
      <c r="A92" s="47"/>
      <c r="B92" s="29"/>
      <c r="C92" s="29"/>
      <c r="D92" s="29"/>
      <c r="E92" s="29"/>
      <c r="F92" s="29"/>
      <c r="G92" s="29"/>
      <c r="H92" s="29"/>
      <c r="I92" s="29"/>
    </row>
    <row r="93" spans="1:9" x14ac:dyDescent="0.2">
      <c r="A93" s="47"/>
      <c r="B93" s="29"/>
      <c r="C93" s="29"/>
      <c r="D93" s="29"/>
      <c r="E93" s="29"/>
      <c r="F93" s="29"/>
      <c r="G93" s="29"/>
      <c r="H93" s="29"/>
      <c r="I93" s="29"/>
    </row>
    <row r="94" spans="1:9" x14ac:dyDescent="0.2">
      <c r="A94" s="47"/>
      <c r="B94" s="29"/>
      <c r="C94" s="29"/>
      <c r="D94" s="29"/>
      <c r="E94" s="29"/>
      <c r="F94" s="29"/>
      <c r="G94" s="29"/>
      <c r="H94" s="29"/>
      <c r="I94" s="29"/>
    </row>
    <row r="95" spans="1:9" x14ac:dyDescent="0.2">
      <c r="A95" s="47"/>
      <c r="B95" s="29"/>
      <c r="C95" s="29"/>
      <c r="D95" s="29"/>
      <c r="E95" s="29"/>
      <c r="F95" s="29"/>
      <c r="G95" s="29"/>
      <c r="H95" s="29"/>
      <c r="I95" s="29"/>
    </row>
    <row r="96" spans="1:9" x14ac:dyDescent="0.2">
      <c r="A96" s="47"/>
      <c r="B96" s="29"/>
      <c r="C96" s="29"/>
      <c r="D96" s="29"/>
      <c r="E96" s="29"/>
      <c r="F96" s="29"/>
      <c r="G96" s="29"/>
      <c r="H96" s="29"/>
      <c r="I96" s="29"/>
    </row>
    <row r="97" spans="1:9" x14ac:dyDescent="0.2">
      <c r="A97" s="47"/>
      <c r="B97" s="29"/>
      <c r="C97" s="29"/>
      <c r="D97" s="29"/>
      <c r="E97" s="29"/>
      <c r="F97" s="29"/>
      <c r="G97" s="29"/>
      <c r="H97" s="29"/>
      <c r="I97" s="29"/>
    </row>
    <row r="98" spans="1:9" x14ac:dyDescent="0.2">
      <c r="A98" s="47"/>
      <c r="B98" s="29"/>
      <c r="C98" s="29"/>
      <c r="D98" s="29"/>
      <c r="E98" s="29"/>
      <c r="F98" s="29"/>
      <c r="G98" s="29"/>
      <c r="H98" s="29"/>
      <c r="I98" s="29"/>
    </row>
    <row r="99" spans="1:9" x14ac:dyDescent="0.2">
      <c r="A99" s="47"/>
      <c r="B99" s="29"/>
      <c r="C99" s="29"/>
      <c r="D99" s="29"/>
      <c r="E99" s="29"/>
      <c r="F99" s="29"/>
      <c r="G99" s="29"/>
      <c r="H99" s="29"/>
      <c r="I99" s="29"/>
    </row>
    <row r="100" spans="1:9" x14ac:dyDescent="0.2">
      <c r="A100" s="47"/>
      <c r="B100" s="29"/>
      <c r="C100" s="29"/>
      <c r="D100" s="29"/>
      <c r="E100" s="29"/>
      <c r="F100" s="29"/>
      <c r="G100" s="29"/>
      <c r="H100" s="29"/>
      <c r="I100" s="29"/>
    </row>
    <row r="101" spans="1:9" x14ac:dyDescent="0.2">
      <c r="A101" s="47"/>
      <c r="B101" s="29"/>
      <c r="C101" s="29"/>
      <c r="D101" s="29"/>
      <c r="E101" s="29"/>
      <c r="F101" s="29"/>
      <c r="G101" s="29"/>
      <c r="H101" s="29"/>
      <c r="I101" s="29"/>
    </row>
    <row r="102" spans="1:9" x14ac:dyDescent="0.2">
      <c r="A102" s="47"/>
      <c r="B102" s="29"/>
      <c r="C102" s="29"/>
      <c r="D102" s="29"/>
      <c r="E102" s="29"/>
      <c r="F102" s="29"/>
      <c r="G102" s="29"/>
      <c r="H102" s="29"/>
      <c r="I102" s="29"/>
    </row>
    <row r="103" spans="1:9" x14ac:dyDescent="0.2">
      <c r="A103" s="47"/>
      <c r="B103" s="29"/>
      <c r="C103" s="29"/>
      <c r="D103" s="29"/>
      <c r="E103" s="29"/>
      <c r="F103" s="29"/>
      <c r="G103" s="29"/>
      <c r="H103" s="29"/>
      <c r="I103" s="29"/>
    </row>
    <row r="104" spans="1:9" x14ac:dyDescent="0.2">
      <c r="A104" s="47"/>
      <c r="B104" s="29"/>
      <c r="C104" s="29"/>
      <c r="D104" s="29"/>
      <c r="E104" s="29"/>
      <c r="F104" s="29"/>
      <c r="G104" s="29"/>
      <c r="H104" s="29"/>
      <c r="I104" s="29"/>
    </row>
    <row r="105" spans="1:9" x14ac:dyDescent="0.2">
      <c r="A105" s="47"/>
      <c r="B105" s="29"/>
      <c r="C105" s="29"/>
      <c r="D105" s="29"/>
      <c r="E105" s="29"/>
      <c r="F105" s="29"/>
      <c r="G105" s="29"/>
      <c r="H105" s="29"/>
      <c r="I105" s="29"/>
    </row>
    <row r="106" spans="1:9" x14ac:dyDescent="0.2">
      <c r="A106" s="47"/>
      <c r="B106" s="29"/>
      <c r="C106" s="29"/>
      <c r="D106" s="29"/>
      <c r="E106" s="29"/>
      <c r="F106" s="29"/>
      <c r="G106" s="29"/>
      <c r="H106" s="29"/>
      <c r="I106" s="29"/>
    </row>
    <row r="107" spans="1:9" x14ac:dyDescent="0.2">
      <c r="A107" s="47"/>
      <c r="B107" s="29"/>
      <c r="C107" s="29"/>
      <c r="D107" s="29"/>
      <c r="E107" s="29"/>
      <c r="F107" s="29"/>
      <c r="G107" s="29"/>
      <c r="H107" s="29"/>
      <c r="I107" s="29"/>
    </row>
    <row r="108" spans="1:9" x14ac:dyDescent="0.2">
      <c r="A108" s="47"/>
      <c r="B108" s="29"/>
      <c r="C108" s="29"/>
      <c r="D108" s="29"/>
      <c r="E108" s="29"/>
      <c r="F108" s="29"/>
      <c r="G108" s="29"/>
      <c r="H108" s="29"/>
      <c r="I108" s="29"/>
    </row>
    <row r="109" spans="1:9" x14ac:dyDescent="0.2">
      <c r="A109" s="47"/>
      <c r="B109" s="29"/>
      <c r="C109" s="29"/>
      <c r="D109" s="29"/>
      <c r="E109" s="29"/>
      <c r="F109" s="29"/>
      <c r="G109" s="29"/>
      <c r="H109" s="29"/>
      <c r="I109" s="29"/>
    </row>
    <row r="110" spans="1:9" x14ac:dyDescent="0.2">
      <c r="A110" s="47"/>
      <c r="B110" s="29"/>
      <c r="C110" s="29"/>
      <c r="D110" s="29"/>
      <c r="E110" s="29"/>
      <c r="F110" s="29"/>
      <c r="G110" s="29"/>
      <c r="H110" s="29"/>
      <c r="I110" s="29"/>
    </row>
    <row r="111" spans="1:9" x14ac:dyDescent="0.2">
      <c r="A111" s="47"/>
      <c r="B111" s="29"/>
      <c r="C111" s="29"/>
      <c r="D111" s="29"/>
      <c r="E111" s="29"/>
      <c r="F111" s="29"/>
      <c r="G111" s="29"/>
      <c r="H111" s="29"/>
      <c r="I111" s="29"/>
    </row>
    <row r="112" spans="1:9" x14ac:dyDescent="0.2">
      <c r="A112" s="47"/>
      <c r="B112" s="29"/>
      <c r="C112" s="29"/>
      <c r="D112" s="29"/>
      <c r="E112" s="29"/>
      <c r="F112" s="29"/>
      <c r="G112" s="29"/>
      <c r="H112" s="29"/>
      <c r="I112" s="29"/>
    </row>
    <row r="113" spans="1:9" x14ac:dyDescent="0.2">
      <c r="A113" s="47"/>
      <c r="B113" s="29"/>
      <c r="C113" s="29"/>
      <c r="D113" s="29"/>
      <c r="E113" s="29"/>
      <c r="F113" s="29"/>
      <c r="G113" s="29"/>
      <c r="H113" s="29"/>
      <c r="I113" s="29"/>
    </row>
    <row r="114" spans="1:9" x14ac:dyDescent="0.2">
      <c r="A114" s="47"/>
      <c r="B114" s="29"/>
      <c r="C114" s="29"/>
      <c r="D114" s="29"/>
      <c r="E114" s="29"/>
      <c r="F114" s="29"/>
      <c r="G114" s="29"/>
      <c r="H114" s="29"/>
      <c r="I114" s="29"/>
    </row>
    <row r="115" spans="1:9" x14ac:dyDescent="0.2">
      <c r="A115" s="47"/>
      <c r="B115" s="29"/>
      <c r="C115" s="29"/>
      <c r="D115" s="29"/>
      <c r="E115" s="29"/>
      <c r="F115" s="29"/>
      <c r="G115" s="29"/>
      <c r="H115" s="29"/>
      <c r="I115" s="29"/>
    </row>
    <row r="116" spans="1:9" x14ac:dyDescent="0.2">
      <c r="A116" s="47"/>
      <c r="B116" s="29"/>
      <c r="C116" s="29"/>
      <c r="D116" s="29"/>
      <c r="E116" s="29"/>
      <c r="F116" s="29"/>
      <c r="G116" s="29"/>
      <c r="H116" s="29"/>
      <c r="I116" s="29"/>
    </row>
    <row r="117" spans="1:9" x14ac:dyDescent="0.2">
      <c r="A117" s="47"/>
      <c r="B117" s="29"/>
      <c r="C117" s="29"/>
      <c r="D117" s="29"/>
      <c r="E117" s="29"/>
      <c r="F117" s="29"/>
      <c r="G117" s="29"/>
      <c r="H117" s="29"/>
      <c r="I117" s="29"/>
    </row>
    <row r="118" spans="1:9" x14ac:dyDescent="0.2">
      <c r="A118" s="47"/>
      <c r="B118" s="29"/>
      <c r="C118" s="29"/>
      <c r="D118" s="29"/>
      <c r="E118" s="29"/>
      <c r="F118" s="29"/>
      <c r="G118" s="29"/>
      <c r="H118" s="29"/>
      <c r="I118" s="29"/>
    </row>
    <row r="119" spans="1:9" x14ac:dyDescent="0.2">
      <c r="A119" s="47"/>
      <c r="B119" s="29"/>
      <c r="C119" s="29"/>
      <c r="D119" s="29"/>
      <c r="E119" s="29"/>
      <c r="F119" s="29"/>
      <c r="G119" s="29"/>
      <c r="H119" s="29"/>
      <c r="I119" s="29"/>
    </row>
    <row r="120" spans="1:9" x14ac:dyDescent="0.2">
      <c r="A120" s="47"/>
      <c r="B120" s="29"/>
      <c r="C120" s="29"/>
      <c r="D120" s="29"/>
      <c r="E120" s="29"/>
      <c r="F120" s="29"/>
      <c r="G120" s="29"/>
      <c r="H120" s="29"/>
      <c r="I120" s="29"/>
    </row>
    <row r="121" spans="1:9" x14ac:dyDescent="0.2">
      <c r="A121" s="47"/>
      <c r="B121" s="29"/>
      <c r="C121" s="29"/>
      <c r="D121" s="29"/>
      <c r="E121" s="29"/>
      <c r="F121" s="29"/>
      <c r="G121" s="29"/>
      <c r="H121" s="29"/>
      <c r="I121" s="29"/>
    </row>
    <row r="122" spans="1:9" x14ac:dyDescent="0.2">
      <c r="A122" s="47"/>
      <c r="B122" s="29"/>
      <c r="C122" s="29"/>
      <c r="D122" s="29"/>
      <c r="E122" s="29"/>
      <c r="F122" s="29"/>
      <c r="G122" s="29"/>
      <c r="H122" s="29"/>
      <c r="I122" s="29"/>
    </row>
    <row r="123" spans="1:9" x14ac:dyDescent="0.2">
      <c r="A123" s="47"/>
      <c r="B123" s="29"/>
      <c r="C123" s="29"/>
      <c r="D123" s="29"/>
      <c r="E123" s="29"/>
      <c r="F123" s="29"/>
      <c r="G123" s="29"/>
      <c r="H123" s="29"/>
      <c r="I123" s="29"/>
    </row>
    <row r="124" spans="1:9" x14ac:dyDescent="0.2">
      <c r="A124" s="47"/>
      <c r="B124" s="29"/>
      <c r="C124" s="29"/>
      <c r="D124" s="29"/>
      <c r="E124" s="29"/>
      <c r="F124" s="29"/>
      <c r="G124" s="29"/>
      <c r="H124" s="29"/>
      <c r="I124" s="29"/>
    </row>
    <row r="125" spans="1:9" x14ac:dyDescent="0.2">
      <c r="A125" s="47"/>
      <c r="B125" s="29"/>
      <c r="C125" s="29"/>
      <c r="D125" s="29"/>
      <c r="E125" s="29"/>
      <c r="F125" s="29"/>
      <c r="G125" s="29"/>
      <c r="H125" s="29"/>
      <c r="I125" s="29"/>
    </row>
    <row r="126" spans="1:9" x14ac:dyDescent="0.2">
      <c r="A126" s="47"/>
      <c r="B126" s="29"/>
      <c r="C126" s="29"/>
      <c r="D126" s="29"/>
      <c r="E126" s="29"/>
      <c r="F126" s="29"/>
      <c r="G126" s="29"/>
      <c r="H126" s="29"/>
      <c r="I126" s="29"/>
    </row>
    <row r="127" spans="1:9" x14ac:dyDescent="0.2">
      <c r="A127" s="47"/>
      <c r="B127" s="29"/>
      <c r="C127" s="29"/>
      <c r="D127" s="29"/>
      <c r="E127" s="29"/>
      <c r="F127" s="29"/>
      <c r="G127" s="29"/>
      <c r="H127" s="29"/>
      <c r="I127" s="29"/>
    </row>
    <row r="128" spans="1:9" x14ac:dyDescent="0.2">
      <c r="A128" s="47"/>
      <c r="B128" s="29"/>
      <c r="C128" s="29"/>
      <c r="D128" s="29"/>
      <c r="E128" s="29"/>
      <c r="F128" s="29"/>
      <c r="G128" s="29"/>
      <c r="H128" s="29"/>
      <c r="I128" s="29"/>
    </row>
    <row r="129" spans="1:9" x14ac:dyDescent="0.2">
      <c r="A129" s="47"/>
      <c r="B129" s="29"/>
      <c r="C129" s="29"/>
      <c r="D129" s="29"/>
      <c r="E129" s="29"/>
      <c r="F129" s="29"/>
      <c r="G129" s="29"/>
      <c r="H129" s="29"/>
      <c r="I129" s="29"/>
    </row>
    <row r="130" spans="1:9" x14ac:dyDescent="0.2">
      <c r="A130" s="47"/>
      <c r="B130" s="29"/>
      <c r="C130" s="29"/>
      <c r="D130" s="29"/>
      <c r="E130" s="29"/>
      <c r="F130" s="29"/>
      <c r="G130" s="29"/>
      <c r="H130" s="29"/>
      <c r="I130" s="29"/>
    </row>
    <row r="131" spans="1:9" x14ac:dyDescent="0.2">
      <c r="A131" s="47"/>
      <c r="B131" s="29"/>
      <c r="C131" s="29"/>
      <c r="D131" s="29"/>
      <c r="E131" s="29"/>
      <c r="F131" s="29"/>
      <c r="G131" s="29"/>
      <c r="H131" s="29"/>
      <c r="I131" s="29"/>
    </row>
    <row r="132" spans="1:9" x14ac:dyDescent="0.2">
      <c r="A132" s="47"/>
      <c r="B132" s="29"/>
      <c r="C132" s="29"/>
      <c r="D132" s="29"/>
      <c r="E132" s="29"/>
      <c r="F132" s="29"/>
      <c r="G132" s="29"/>
      <c r="H132" s="29"/>
      <c r="I132" s="29"/>
    </row>
    <row r="133" spans="1:9" x14ac:dyDescent="0.2">
      <c r="A133" s="47"/>
      <c r="B133" s="29"/>
      <c r="C133" s="29"/>
      <c r="D133" s="29"/>
      <c r="E133" s="29"/>
      <c r="F133" s="29"/>
      <c r="G133" s="29"/>
      <c r="H133" s="29"/>
      <c r="I133" s="29"/>
    </row>
    <row r="134" spans="1:9" x14ac:dyDescent="0.2">
      <c r="A134" s="47"/>
      <c r="B134" s="29"/>
      <c r="C134" s="29"/>
      <c r="D134" s="29"/>
      <c r="E134" s="29"/>
      <c r="F134" s="29"/>
      <c r="G134" s="29"/>
      <c r="H134" s="29"/>
      <c r="I134" s="29"/>
    </row>
    <row r="135" spans="1:9" x14ac:dyDescent="0.2">
      <c r="A135" s="47"/>
      <c r="B135" s="29"/>
      <c r="C135" s="29"/>
      <c r="D135" s="29"/>
      <c r="E135" s="29"/>
      <c r="F135" s="29"/>
      <c r="G135" s="29"/>
      <c r="H135" s="29"/>
      <c r="I135" s="29"/>
    </row>
    <row r="136" spans="1:9" x14ac:dyDescent="0.2">
      <c r="A136" s="47"/>
      <c r="B136" s="29"/>
      <c r="C136" s="29"/>
      <c r="D136" s="29"/>
      <c r="E136" s="29"/>
      <c r="F136" s="29"/>
      <c r="G136" s="29"/>
      <c r="H136" s="29"/>
      <c r="I136" s="29"/>
    </row>
    <row r="137" spans="1:9" x14ac:dyDescent="0.2">
      <c r="A137" s="47"/>
      <c r="B137" s="29"/>
      <c r="C137" s="29"/>
      <c r="D137" s="29"/>
      <c r="E137" s="29"/>
      <c r="F137" s="29"/>
      <c r="G137" s="29"/>
      <c r="H137" s="29"/>
      <c r="I137" s="29"/>
    </row>
    <row r="138" spans="1:9" x14ac:dyDescent="0.2">
      <c r="A138" s="47"/>
      <c r="B138" s="29"/>
      <c r="C138" s="29"/>
      <c r="D138" s="29"/>
      <c r="E138" s="29"/>
      <c r="F138" s="29"/>
      <c r="G138" s="29"/>
      <c r="H138" s="29"/>
      <c r="I138" s="29"/>
    </row>
    <row r="139" spans="1:9" x14ac:dyDescent="0.2">
      <c r="A139" s="47"/>
      <c r="B139" s="29"/>
      <c r="C139" s="29"/>
      <c r="D139" s="29"/>
      <c r="E139" s="29"/>
      <c r="F139" s="29"/>
      <c r="G139" s="29"/>
      <c r="H139" s="29"/>
      <c r="I139" s="29"/>
    </row>
    <row r="140" spans="1:9" x14ac:dyDescent="0.2">
      <c r="A140" s="47"/>
      <c r="B140" s="29"/>
      <c r="C140" s="29"/>
      <c r="D140" s="29"/>
      <c r="E140" s="29"/>
      <c r="F140" s="29"/>
      <c r="G140" s="29"/>
      <c r="H140" s="29"/>
      <c r="I140" s="29"/>
    </row>
    <row r="141" spans="1:9" x14ac:dyDescent="0.2">
      <c r="A141" s="47"/>
      <c r="B141" s="29"/>
      <c r="C141" s="29"/>
      <c r="D141" s="29"/>
      <c r="E141" s="29"/>
      <c r="F141" s="29"/>
      <c r="G141" s="29"/>
      <c r="H141" s="29"/>
      <c r="I141" s="29"/>
    </row>
    <row r="142" spans="1:9" x14ac:dyDescent="0.2">
      <c r="A142" s="47"/>
      <c r="B142" s="29"/>
      <c r="C142" s="29"/>
      <c r="D142" s="29"/>
      <c r="E142" s="29"/>
      <c r="F142" s="29"/>
      <c r="G142" s="29"/>
      <c r="H142" s="29"/>
      <c r="I142" s="29"/>
    </row>
    <row r="143" spans="1:9" x14ac:dyDescent="0.2">
      <c r="A143" s="47"/>
      <c r="B143" s="29"/>
      <c r="C143" s="29"/>
      <c r="D143" s="29"/>
      <c r="E143" s="29"/>
      <c r="F143" s="29"/>
      <c r="G143" s="29"/>
      <c r="H143" s="29"/>
      <c r="I143" s="29"/>
    </row>
    <row r="144" spans="1:9" x14ac:dyDescent="0.2">
      <c r="A144" s="47"/>
      <c r="B144" s="29"/>
      <c r="C144" s="29"/>
      <c r="D144" s="29"/>
      <c r="E144" s="29"/>
      <c r="F144" s="29"/>
      <c r="G144" s="29"/>
      <c r="H144" s="29"/>
      <c r="I144" s="29"/>
    </row>
    <row r="145" spans="1:9" x14ac:dyDescent="0.2">
      <c r="A145" s="47"/>
      <c r="B145" s="29"/>
      <c r="C145" s="29"/>
      <c r="D145" s="29"/>
      <c r="E145" s="29"/>
      <c r="F145" s="29"/>
      <c r="G145" s="29"/>
      <c r="H145" s="29"/>
      <c r="I145" s="29"/>
    </row>
    <row r="146" spans="1:9" x14ac:dyDescent="0.2">
      <c r="A146" s="47"/>
      <c r="B146" s="29"/>
      <c r="C146" s="29"/>
      <c r="D146" s="29"/>
      <c r="E146" s="29"/>
      <c r="F146" s="29"/>
      <c r="G146" s="29"/>
      <c r="H146" s="29"/>
      <c r="I146" s="29"/>
    </row>
    <row r="147" spans="1:9" x14ac:dyDescent="0.2">
      <c r="A147" s="47"/>
      <c r="B147" s="29"/>
      <c r="C147" s="29"/>
      <c r="D147" s="29"/>
      <c r="E147" s="29"/>
      <c r="F147" s="29"/>
      <c r="G147" s="29"/>
      <c r="H147" s="29"/>
      <c r="I147" s="29"/>
    </row>
    <row r="148" spans="1:9" x14ac:dyDescent="0.2">
      <c r="A148" s="47"/>
      <c r="B148" s="29"/>
      <c r="C148" s="29"/>
      <c r="D148" s="29"/>
      <c r="E148" s="29"/>
      <c r="F148" s="29"/>
      <c r="G148" s="29"/>
      <c r="H148" s="29"/>
      <c r="I148" s="29"/>
    </row>
    <row r="149" spans="1:9" x14ac:dyDescent="0.2">
      <c r="A149" s="47"/>
      <c r="B149" s="29"/>
      <c r="C149" s="29"/>
      <c r="D149" s="29"/>
      <c r="E149" s="29"/>
      <c r="F149" s="29"/>
      <c r="G149" s="29"/>
      <c r="H149" s="29"/>
      <c r="I149" s="29"/>
    </row>
    <row r="150" spans="1:9" x14ac:dyDescent="0.2">
      <c r="A150" s="47"/>
      <c r="B150" s="29"/>
      <c r="C150" s="29"/>
      <c r="D150" s="29"/>
      <c r="E150" s="29"/>
      <c r="F150" s="29"/>
      <c r="G150" s="29"/>
      <c r="H150" s="29"/>
      <c r="I150" s="29"/>
    </row>
    <row r="151" spans="1:9" x14ac:dyDescent="0.2">
      <c r="A151" s="47"/>
      <c r="B151" s="29"/>
      <c r="C151" s="29"/>
      <c r="D151" s="29"/>
      <c r="E151" s="29"/>
      <c r="F151" s="29"/>
      <c r="G151" s="29"/>
      <c r="H151" s="29"/>
      <c r="I151" s="29"/>
    </row>
    <row r="152" spans="1:9" x14ac:dyDescent="0.2">
      <c r="A152" s="47"/>
      <c r="B152" s="29"/>
      <c r="C152" s="29"/>
      <c r="D152" s="29"/>
      <c r="E152" s="29"/>
      <c r="F152" s="29"/>
      <c r="G152" s="29"/>
      <c r="H152" s="29"/>
      <c r="I152" s="29"/>
    </row>
    <row r="153" spans="1:9" x14ac:dyDescent="0.2">
      <c r="A153" s="47"/>
      <c r="B153" s="29"/>
      <c r="C153" s="29"/>
      <c r="D153" s="29"/>
      <c r="E153" s="29"/>
      <c r="F153" s="29"/>
      <c r="G153" s="29"/>
      <c r="H153" s="29"/>
      <c r="I153" s="29"/>
    </row>
    <row r="154" spans="1:9" x14ac:dyDescent="0.2">
      <c r="A154" s="47"/>
      <c r="B154" s="29"/>
      <c r="C154" s="29"/>
      <c r="D154" s="29"/>
      <c r="E154" s="29"/>
      <c r="F154" s="29"/>
      <c r="G154" s="29"/>
      <c r="H154" s="29"/>
      <c r="I154" s="29"/>
    </row>
    <row r="155" spans="1:9" x14ac:dyDescent="0.2">
      <c r="A155" s="47"/>
      <c r="B155" s="29"/>
      <c r="C155" s="29"/>
      <c r="D155" s="29"/>
      <c r="E155" s="29"/>
      <c r="F155" s="29"/>
      <c r="G155" s="29"/>
      <c r="H155" s="29"/>
      <c r="I155" s="29"/>
    </row>
    <row r="156" spans="1:9" x14ac:dyDescent="0.2">
      <c r="A156" s="47"/>
      <c r="B156" s="29"/>
      <c r="C156" s="29"/>
      <c r="D156" s="29"/>
      <c r="E156" s="29"/>
      <c r="F156" s="29"/>
      <c r="G156" s="29"/>
      <c r="H156" s="29"/>
      <c r="I156" s="29"/>
    </row>
    <row r="157" spans="1:9" x14ac:dyDescent="0.2">
      <c r="A157" s="47"/>
      <c r="B157" s="29"/>
      <c r="C157" s="29"/>
      <c r="D157" s="29"/>
      <c r="E157" s="29"/>
      <c r="F157" s="29"/>
      <c r="G157" s="29"/>
      <c r="H157" s="29"/>
      <c r="I157" s="29"/>
    </row>
    <row r="158" spans="1:9" x14ac:dyDescent="0.2">
      <c r="A158" s="47"/>
      <c r="B158" s="29"/>
      <c r="C158" s="29"/>
      <c r="D158" s="29"/>
      <c r="E158" s="29"/>
      <c r="F158" s="29"/>
      <c r="G158" s="29"/>
      <c r="H158" s="29"/>
      <c r="I158" s="29"/>
    </row>
    <row r="159" spans="1:9" x14ac:dyDescent="0.2">
      <c r="A159" s="47"/>
      <c r="B159" s="29"/>
      <c r="C159" s="29"/>
      <c r="D159" s="29"/>
      <c r="E159" s="29"/>
      <c r="F159" s="29"/>
      <c r="G159" s="29"/>
      <c r="H159" s="29"/>
      <c r="I159" s="29"/>
    </row>
    <row r="160" spans="1:9" x14ac:dyDescent="0.2">
      <c r="A160" s="47"/>
      <c r="B160" s="29"/>
      <c r="C160" s="29"/>
      <c r="D160" s="29"/>
      <c r="E160" s="29"/>
      <c r="F160" s="29"/>
      <c r="G160" s="29"/>
      <c r="H160" s="29"/>
      <c r="I160" s="29"/>
    </row>
    <row r="161" spans="1:9" x14ac:dyDescent="0.2">
      <c r="A161" s="47"/>
      <c r="B161" s="29"/>
      <c r="C161" s="29"/>
      <c r="D161" s="29"/>
      <c r="E161" s="29"/>
      <c r="F161" s="29"/>
      <c r="G161" s="29"/>
      <c r="H161" s="29"/>
      <c r="I161" s="29"/>
    </row>
    <row r="162" spans="1:9" x14ac:dyDescent="0.2">
      <c r="A162" s="47"/>
      <c r="B162" s="29"/>
      <c r="C162" s="29"/>
      <c r="D162" s="29"/>
      <c r="E162" s="29"/>
      <c r="F162" s="29"/>
      <c r="G162" s="29"/>
      <c r="H162" s="29"/>
      <c r="I162" s="29"/>
    </row>
    <row r="163" spans="1:9" x14ac:dyDescent="0.2">
      <c r="A163" s="47"/>
      <c r="B163" s="29"/>
      <c r="C163" s="29"/>
      <c r="D163" s="29"/>
      <c r="E163" s="29"/>
      <c r="F163" s="29"/>
      <c r="G163" s="29"/>
      <c r="H163" s="29"/>
      <c r="I163" s="29"/>
    </row>
    <row r="164" spans="1:9" x14ac:dyDescent="0.2">
      <c r="A164" s="47"/>
      <c r="B164" s="29"/>
      <c r="C164" s="29"/>
      <c r="D164" s="29"/>
      <c r="E164" s="29"/>
      <c r="F164" s="29"/>
      <c r="G164" s="29"/>
      <c r="H164" s="29"/>
      <c r="I164" s="29"/>
    </row>
    <row r="165" spans="1:9" x14ac:dyDescent="0.2">
      <c r="A165" s="47"/>
      <c r="B165" s="29"/>
      <c r="C165" s="29"/>
      <c r="D165" s="29"/>
      <c r="E165" s="29"/>
      <c r="F165" s="29"/>
      <c r="G165" s="29"/>
      <c r="H165" s="29"/>
      <c r="I165" s="29"/>
    </row>
    <row r="166" spans="1:9" x14ac:dyDescent="0.2">
      <c r="A166" s="47"/>
      <c r="B166" s="29"/>
      <c r="C166" s="29"/>
      <c r="D166" s="29"/>
      <c r="E166" s="29"/>
      <c r="F166" s="29"/>
      <c r="G166" s="29"/>
      <c r="H166" s="29"/>
      <c r="I166" s="29"/>
    </row>
    <row r="167" spans="1:9" x14ac:dyDescent="0.2">
      <c r="A167" s="47"/>
      <c r="B167" s="29"/>
      <c r="C167" s="29"/>
      <c r="D167" s="29"/>
      <c r="E167" s="29"/>
      <c r="F167" s="29"/>
      <c r="G167" s="29"/>
      <c r="H167" s="29"/>
      <c r="I167" s="29"/>
    </row>
    <row r="168" spans="1:9" x14ac:dyDescent="0.2">
      <c r="A168" s="47"/>
      <c r="B168" s="29"/>
      <c r="C168" s="29"/>
      <c r="D168" s="29"/>
      <c r="E168" s="29"/>
      <c r="F168" s="29"/>
      <c r="G168" s="29"/>
      <c r="H168" s="29"/>
      <c r="I168" s="29"/>
    </row>
    <row r="169" spans="1:9" x14ac:dyDescent="0.2">
      <c r="A169" s="47"/>
      <c r="B169" s="29"/>
      <c r="C169" s="29"/>
      <c r="D169" s="29"/>
      <c r="E169" s="29"/>
      <c r="F169" s="29"/>
      <c r="G169" s="29"/>
      <c r="H169" s="29"/>
      <c r="I169" s="29"/>
    </row>
    <row r="170" spans="1:9" x14ac:dyDescent="0.2">
      <c r="A170" s="47"/>
      <c r="B170" s="29"/>
      <c r="C170" s="29"/>
      <c r="D170" s="29"/>
      <c r="E170" s="29"/>
      <c r="F170" s="29"/>
      <c r="G170" s="29"/>
      <c r="H170" s="29"/>
      <c r="I170" s="29"/>
    </row>
    <row r="171" spans="1:9" x14ac:dyDescent="0.2">
      <c r="A171" s="47"/>
      <c r="B171" s="29"/>
      <c r="C171" s="29"/>
      <c r="D171" s="29"/>
      <c r="E171" s="29"/>
      <c r="F171" s="29"/>
      <c r="G171" s="29"/>
      <c r="H171" s="29"/>
      <c r="I171" s="29"/>
    </row>
    <row r="172" spans="1:9" x14ac:dyDescent="0.2">
      <c r="A172" s="47"/>
      <c r="B172" s="29"/>
      <c r="C172" s="29"/>
      <c r="D172" s="29"/>
      <c r="E172" s="29"/>
      <c r="F172" s="29"/>
      <c r="G172" s="29"/>
      <c r="H172" s="29"/>
      <c r="I172" s="29"/>
    </row>
    <row r="173" spans="1:9" x14ac:dyDescent="0.2">
      <c r="A173" s="47"/>
      <c r="B173" s="29"/>
      <c r="C173" s="29"/>
      <c r="D173" s="29"/>
      <c r="E173" s="29"/>
      <c r="F173" s="29"/>
      <c r="G173" s="29"/>
      <c r="H173" s="29"/>
      <c r="I173" s="29"/>
    </row>
    <row r="174" spans="1:9" x14ac:dyDescent="0.2">
      <c r="A174" s="47"/>
      <c r="B174" s="29"/>
      <c r="C174" s="29"/>
      <c r="D174" s="29"/>
      <c r="E174" s="29"/>
      <c r="F174" s="29"/>
      <c r="G174" s="29"/>
      <c r="H174" s="29"/>
      <c r="I174" s="29"/>
    </row>
    <row r="175" spans="1:9" x14ac:dyDescent="0.2">
      <c r="A175" s="47"/>
      <c r="B175" s="29"/>
      <c r="C175" s="29"/>
      <c r="D175" s="29"/>
      <c r="E175" s="29"/>
      <c r="F175" s="29"/>
      <c r="G175" s="29"/>
      <c r="H175" s="29"/>
      <c r="I175" s="29"/>
    </row>
    <row r="176" spans="1:9" x14ac:dyDescent="0.2">
      <c r="A176" s="47"/>
      <c r="B176" s="29"/>
      <c r="C176" s="29"/>
      <c r="D176" s="29"/>
      <c r="E176" s="29"/>
      <c r="F176" s="29"/>
      <c r="G176" s="29"/>
      <c r="H176" s="29"/>
      <c r="I176" s="29"/>
    </row>
    <row r="177" spans="1:9" x14ac:dyDescent="0.2">
      <c r="A177" s="47"/>
      <c r="B177" s="29"/>
      <c r="C177" s="29"/>
      <c r="D177" s="29"/>
      <c r="E177" s="29"/>
      <c r="F177" s="29"/>
      <c r="G177" s="29"/>
      <c r="H177" s="29"/>
      <c r="I177" s="29"/>
    </row>
    <row r="178" spans="1:9" x14ac:dyDescent="0.2">
      <c r="A178" s="47"/>
      <c r="B178" s="29"/>
      <c r="C178" s="29"/>
      <c r="D178" s="29"/>
      <c r="E178" s="29"/>
      <c r="F178" s="29"/>
      <c r="G178" s="29"/>
      <c r="H178" s="29"/>
      <c r="I178" s="29"/>
    </row>
    <row r="179" spans="1:9" x14ac:dyDescent="0.2">
      <c r="A179" s="47"/>
      <c r="B179" s="29"/>
      <c r="C179" s="29"/>
      <c r="D179" s="29"/>
      <c r="E179" s="29"/>
      <c r="F179" s="29"/>
      <c r="G179" s="29"/>
      <c r="H179" s="29"/>
      <c r="I179" s="29"/>
    </row>
    <row r="180" spans="1:9" x14ac:dyDescent="0.2">
      <c r="A180" s="47"/>
      <c r="B180" s="29"/>
      <c r="C180" s="29"/>
      <c r="D180" s="29"/>
      <c r="E180" s="29"/>
      <c r="F180" s="29"/>
      <c r="G180" s="29"/>
      <c r="H180" s="29"/>
      <c r="I180" s="29"/>
    </row>
    <row r="181" spans="1:9" x14ac:dyDescent="0.2">
      <c r="A181" s="47"/>
      <c r="B181" s="29"/>
      <c r="C181" s="29"/>
      <c r="D181" s="29"/>
      <c r="E181" s="29"/>
      <c r="F181" s="29"/>
      <c r="G181" s="29"/>
      <c r="H181" s="29"/>
      <c r="I181" s="29"/>
    </row>
    <row r="182" spans="1:9" x14ac:dyDescent="0.2">
      <c r="A182" s="47"/>
      <c r="B182" s="29"/>
      <c r="C182" s="29"/>
      <c r="D182" s="29"/>
      <c r="E182" s="29"/>
      <c r="F182" s="29"/>
      <c r="G182" s="29"/>
      <c r="H182" s="29"/>
      <c r="I182" s="29"/>
    </row>
    <row r="183" spans="1:9" x14ac:dyDescent="0.2">
      <c r="A183" s="47"/>
      <c r="B183" s="29"/>
      <c r="C183" s="29"/>
      <c r="D183" s="29"/>
      <c r="E183" s="29"/>
      <c r="F183" s="29"/>
      <c r="G183" s="29"/>
      <c r="H183" s="29"/>
      <c r="I183" s="29"/>
    </row>
    <row r="184" spans="1:9" x14ac:dyDescent="0.2">
      <c r="A184" s="47"/>
      <c r="B184" s="29"/>
      <c r="C184" s="29"/>
      <c r="D184" s="29"/>
      <c r="E184" s="29"/>
      <c r="F184" s="29"/>
      <c r="G184" s="29"/>
      <c r="H184" s="29"/>
      <c r="I184" s="29"/>
    </row>
    <row r="185" spans="1:9" x14ac:dyDescent="0.2">
      <c r="A185" s="47"/>
      <c r="B185" s="29"/>
      <c r="C185" s="29"/>
      <c r="D185" s="29"/>
      <c r="E185" s="29"/>
      <c r="F185" s="29"/>
      <c r="G185" s="29"/>
      <c r="H185" s="29"/>
      <c r="I185" s="29"/>
    </row>
    <row r="186" spans="1:9" x14ac:dyDescent="0.2">
      <c r="A186" s="47"/>
      <c r="B186" s="29"/>
      <c r="C186" s="29"/>
      <c r="D186" s="29"/>
      <c r="E186" s="29"/>
      <c r="F186" s="29"/>
      <c r="G186" s="29"/>
      <c r="H186" s="29"/>
      <c r="I186" s="29"/>
    </row>
    <row r="187" spans="1:9" x14ac:dyDescent="0.2">
      <c r="A187" s="47"/>
      <c r="B187" s="29"/>
      <c r="C187" s="29"/>
      <c r="D187" s="29"/>
      <c r="E187" s="29"/>
      <c r="F187" s="29"/>
      <c r="G187" s="29"/>
      <c r="H187" s="29"/>
      <c r="I187" s="29"/>
    </row>
    <row r="188" spans="1:9" x14ac:dyDescent="0.2">
      <c r="A188" s="47"/>
      <c r="B188" s="29"/>
      <c r="C188" s="29"/>
      <c r="D188" s="29"/>
      <c r="E188" s="29"/>
      <c r="F188" s="29"/>
      <c r="G188" s="29"/>
      <c r="H188" s="29"/>
      <c r="I188" s="29"/>
    </row>
    <row r="189" spans="1:9" x14ac:dyDescent="0.2">
      <c r="A189" s="47"/>
      <c r="B189" s="29"/>
      <c r="C189" s="29"/>
      <c r="D189" s="29"/>
      <c r="E189" s="29"/>
      <c r="F189" s="29"/>
      <c r="G189" s="29"/>
      <c r="H189" s="29"/>
      <c r="I189" s="29"/>
    </row>
    <row r="190" spans="1:9" x14ac:dyDescent="0.2">
      <c r="A190" s="47"/>
      <c r="B190" s="29"/>
      <c r="C190" s="29"/>
      <c r="D190" s="29"/>
      <c r="E190" s="29"/>
      <c r="F190" s="29"/>
      <c r="G190" s="29"/>
      <c r="H190" s="29"/>
      <c r="I190" s="29"/>
    </row>
    <row r="191" spans="1:9" x14ac:dyDescent="0.2">
      <c r="A191" s="47"/>
      <c r="B191" s="29"/>
      <c r="C191" s="29"/>
      <c r="D191" s="29"/>
      <c r="E191" s="29"/>
      <c r="F191" s="29"/>
      <c r="G191" s="29"/>
      <c r="H191" s="29"/>
      <c r="I191" s="29"/>
    </row>
    <row r="192" spans="1:9" x14ac:dyDescent="0.2">
      <c r="A192" s="47"/>
      <c r="B192" s="29"/>
      <c r="C192" s="29"/>
      <c r="D192" s="29"/>
      <c r="E192" s="29"/>
      <c r="F192" s="29"/>
      <c r="G192" s="29"/>
      <c r="H192" s="29"/>
      <c r="I192" s="29"/>
    </row>
    <row r="193" spans="1:9" x14ac:dyDescent="0.2">
      <c r="A193" s="47"/>
      <c r="B193" s="29"/>
      <c r="C193" s="29"/>
      <c r="D193" s="29"/>
      <c r="E193" s="29"/>
      <c r="F193" s="29"/>
      <c r="G193" s="29"/>
      <c r="H193" s="29"/>
      <c r="I193" s="29"/>
    </row>
    <row r="194" spans="1:9" x14ac:dyDescent="0.2">
      <c r="A194" s="47"/>
      <c r="B194" s="29"/>
      <c r="C194" s="29"/>
      <c r="D194" s="29"/>
      <c r="E194" s="29"/>
      <c r="F194" s="29"/>
      <c r="G194" s="29"/>
      <c r="H194" s="29"/>
      <c r="I194" s="29"/>
    </row>
    <row r="195" spans="1:9" x14ac:dyDescent="0.2">
      <c r="A195" s="47"/>
      <c r="B195" s="29"/>
      <c r="C195" s="29"/>
      <c r="D195" s="29"/>
      <c r="E195" s="29"/>
      <c r="F195" s="29"/>
      <c r="G195" s="29"/>
      <c r="H195" s="29"/>
      <c r="I195" s="29"/>
    </row>
    <row r="196" spans="1:9" x14ac:dyDescent="0.2">
      <c r="A196" s="47"/>
      <c r="B196" s="29"/>
      <c r="C196" s="29"/>
      <c r="D196" s="29"/>
      <c r="E196" s="29"/>
      <c r="F196" s="29"/>
      <c r="G196" s="29"/>
      <c r="H196" s="29"/>
      <c r="I196" s="29"/>
    </row>
    <row r="197" spans="1:9" x14ac:dyDescent="0.2">
      <c r="A197" s="47"/>
      <c r="B197" s="29"/>
      <c r="C197" s="29"/>
      <c r="D197" s="29"/>
      <c r="E197" s="29"/>
      <c r="F197" s="29"/>
      <c r="G197" s="29"/>
      <c r="H197" s="29"/>
      <c r="I197" s="29"/>
    </row>
    <row r="198" spans="1:9" x14ac:dyDescent="0.2">
      <c r="A198" s="47"/>
      <c r="B198" s="29"/>
      <c r="C198" s="29"/>
      <c r="D198" s="29"/>
      <c r="E198" s="29"/>
      <c r="F198" s="29"/>
      <c r="G198" s="29"/>
      <c r="H198" s="29"/>
      <c r="I198" s="29"/>
    </row>
    <row r="199" spans="1:9" x14ac:dyDescent="0.2">
      <c r="A199" s="47"/>
      <c r="B199" s="29"/>
      <c r="C199" s="29"/>
      <c r="D199" s="29"/>
      <c r="E199" s="29"/>
      <c r="F199" s="29"/>
      <c r="G199" s="29"/>
      <c r="H199" s="29"/>
      <c r="I199" s="29"/>
    </row>
    <row r="200" spans="1:9" x14ac:dyDescent="0.2">
      <c r="A200" s="47"/>
      <c r="B200" s="29"/>
      <c r="C200" s="29"/>
      <c r="D200" s="29"/>
      <c r="E200" s="29"/>
      <c r="F200" s="29"/>
      <c r="G200" s="29"/>
      <c r="H200" s="29"/>
      <c r="I200" s="29"/>
    </row>
    <row r="201" spans="1:9" x14ac:dyDescent="0.2">
      <c r="A201" s="47"/>
      <c r="B201" s="29"/>
      <c r="C201" s="29"/>
      <c r="D201" s="29"/>
      <c r="E201" s="29"/>
      <c r="F201" s="29"/>
      <c r="G201" s="29"/>
      <c r="H201" s="29"/>
      <c r="I201" s="29"/>
    </row>
    <row r="202" spans="1:9" x14ac:dyDescent="0.2">
      <c r="A202" s="47"/>
      <c r="B202" s="29"/>
      <c r="C202" s="29"/>
      <c r="D202" s="29"/>
      <c r="E202" s="29"/>
      <c r="F202" s="29"/>
      <c r="G202" s="29"/>
      <c r="H202" s="29"/>
      <c r="I202" s="29"/>
    </row>
    <row r="203" spans="1:9" x14ac:dyDescent="0.2">
      <c r="A203" s="47"/>
      <c r="B203" s="29"/>
      <c r="C203" s="29"/>
      <c r="D203" s="29"/>
      <c r="E203" s="29"/>
      <c r="F203" s="29"/>
      <c r="G203" s="29"/>
      <c r="H203" s="29"/>
      <c r="I203" s="29"/>
    </row>
    <row r="204" spans="1:9" x14ac:dyDescent="0.2">
      <c r="A204" s="47"/>
      <c r="B204" s="29"/>
      <c r="C204" s="29"/>
      <c r="D204" s="29"/>
      <c r="E204" s="29"/>
      <c r="F204" s="29"/>
      <c r="G204" s="29"/>
      <c r="H204" s="29"/>
      <c r="I204" s="29"/>
    </row>
    <row r="205" spans="1:9" x14ac:dyDescent="0.2">
      <c r="A205" s="47"/>
      <c r="B205" s="29"/>
      <c r="C205" s="29"/>
      <c r="D205" s="29"/>
      <c r="E205" s="29"/>
      <c r="F205" s="29"/>
      <c r="G205" s="29"/>
      <c r="H205" s="29"/>
      <c r="I205" s="29"/>
    </row>
    <row r="206" spans="1:9" x14ac:dyDescent="0.2">
      <c r="A206" s="47"/>
      <c r="B206" s="29"/>
      <c r="C206" s="29"/>
      <c r="D206" s="29"/>
      <c r="E206" s="29"/>
      <c r="F206" s="29"/>
      <c r="G206" s="29"/>
      <c r="H206" s="29"/>
      <c r="I206" s="29"/>
    </row>
    <row r="207" spans="1:9" x14ac:dyDescent="0.2">
      <c r="A207" s="47"/>
      <c r="B207" s="29"/>
      <c r="C207" s="29"/>
      <c r="D207" s="29"/>
      <c r="E207" s="29"/>
      <c r="F207" s="29"/>
      <c r="G207" s="29"/>
      <c r="H207" s="29"/>
      <c r="I207" s="29"/>
    </row>
    <row r="208" spans="1:9" x14ac:dyDescent="0.2">
      <c r="A208" s="47"/>
      <c r="B208" s="29"/>
      <c r="C208" s="29"/>
      <c r="D208" s="29"/>
      <c r="E208" s="29"/>
      <c r="F208" s="29"/>
      <c r="G208" s="29"/>
      <c r="H208" s="29"/>
      <c r="I208" s="29"/>
    </row>
    <row r="209" spans="1:9" x14ac:dyDescent="0.2">
      <c r="A209" s="47"/>
      <c r="B209" s="29"/>
      <c r="C209" s="29"/>
      <c r="D209" s="29"/>
      <c r="E209" s="29"/>
      <c r="F209" s="29"/>
      <c r="G209" s="29"/>
      <c r="H209" s="29"/>
      <c r="I209" s="29"/>
    </row>
    <row r="210" spans="1:9" x14ac:dyDescent="0.2">
      <c r="A210" s="47"/>
      <c r="B210" s="29"/>
      <c r="C210" s="29"/>
      <c r="D210" s="29"/>
      <c r="E210" s="29"/>
      <c r="F210" s="29"/>
      <c r="G210" s="29"/>
      <c r="H210" s="29"/>
      <c r="I210" s="29"/>
    </row>
    <row r="211" spans="1:9" x14ac:dyDescent="0.2">
      <c r="A211" s="47"/>
      <c r="B211" s="29"/>
      <c r="C211" s="29"/>
      <c r="D211" s="29"/>
      <c r="E211" s="29"/>
      <c r="F211" s="29"/>
      <c r="G211" s="29"/>
      <c r="H211" s="29"/>
      <c r="I211" s="29"/>
    </row>
    <row r="212" spans="1:9" x14ac:dyDescent="0.2">
      <c r="A212" s="47"/>
      <c r="B212" s="29"/>
      <c r="C212" s="29"/>
      <c r="D212" s="29"/>
      <c r="E212" s="29"/>
      <c r="F212" s="29"/>
      <c r="G212" s="29"/>
      <c r="H212" s="29"/>
      <c r="I212" s="29"/>
    </row>
    <row r="213" spans="1:9" x14ac:dyDescent="0.2">
      <c r="A213" s="47"/>
      <c r="B213" s="29"/>
      <c r="C213" s="29"/>
      <c r="D213" s="29"/>
      <c r="E213" s="29"/>
      <c r="F213" s="29"/>
      <c r="G213" s="29"/>
      <c r="H213" s="29"/>
      <c r="I213" s="29"/>
    </row>
    <row r="214" spans="1:9" x14ac:dyDescent="0.2">
      <c r="A214" s="47"/>
      <c r="B214" s="29"/>
      <c r="C214" s="29"/>
      <c r="D214" s="29"/>
      <c r="E214" s="29"/>
      <c r="F214" s="29"/>
      <c r="G214" s="29"/>
      <c r="H214" s="29"/>
      <c r="I214" s="29"/>
    </row>
    <row r="215" spans="1:9" x14ac:dyDescent="0.2">
      <c r="A215" s="47"/>
      <c r="B215" s="29"/>
      <c r="C215" s="29"/>
      <c r="D215" s="29"/>
      <c r="E215" s="29"/>
      <c r="F215" s="29"/>
      <c r="G215" s="29"/>
      <c r="H215" s="29"/>
      <c r="I215" s="29"/>
    </row>
    <row r="216" spans="1:9" x14ac:dyDescent="0.2">
      <c r="A216" s="47"/>
      <c r="B216" s="29"/>
      <c r="C216" s="29"/>
      <c r="D216" s="29"/>
      <c r="E216" s="29"/>
      <c r="F216" s="29"/>
      <c r="G216" s="29"/>
      <c r="H216" s="29"/>
      <c r="I216" s="29"/>
    </row>
    <row r="217" spans="1:9" x14ac:dyDescent="0.2">
      <c r="A217" s="47"/>
      <c r="B217" s="29"/>
      <c r="C217" s="29"/>
      <c r="D217" s="29"/>
      <c r="E217" s="29"/>
      <c r="F217" s="29"/>
      <c r="G217" s="29"/>
      <c r="H217" s="29"/>
      <c r="I217" s="29"/>
    </row>
    <row r="218" spans="1:9" x14ac:dyDescent="0.2">
      <c r="A218" s="47"/>
      <c r="B218" s="29"/>
      <c r="C218" s="29"/>
      <c r="D218" s="29"/>
      <c r="E218" s="29"/>
      <c r="F218" s="29"/>
      <c r="G218" s="29"/>
      <c r="H218" s="29"/>
      <c r="I218" s="29"/>
    </row>
    <row r="219" spans="1:9" x14ac:dyDescent="0.2">
      <c r="A219" s="47"/>
      <c r="B219" s="29"/>
      <c r="C219" s="29"/>
      <c r="D219" s="29"/>
      <c r="E219" s="29"/>
      <c r="F219" s="29"/>
      <c r="G219" s="29"/>
      <c r="H219" s="29"/>
      <c r="I219" s="29"/>
    </row>
    <row r="220" spans="1:9" x14ac:dyDescent="0.2">
      <c r="A220" s="47"/>
      <c r="B220" s="29"/>
      <c r="C220" s="29"/>
      <c r="D220" s="29"/>
      <c r="E220" s="29"/>
      <c r="F220" s="29"/>
      <c r="G220" s="29"/>
      <c r="H220" s="29"/>
      <c r="I220" s="29"/>
    </row>
    <row r="221" spans="1:9" x14ac:dyDescent="0.2">
      <c r="A221" s="47"/>
      <c r="B221" s="29"/>
      <c r="C221" s="29"/>
      <c r="D221" s="29"/>
      <c r="E221" s="29"/>
      <c r="F221" s="29"/>
      <c r="G221" s="29"/>
      <c r="H221" s="29"/>
      <c r="I221" s="29"/>
    </row>
    <row r="222" spans="1:9" x14ac:dyDescent="0.2">
      <c r="A222" s="47"/>
      <c r="B222" s="29"/>
      <c r="C222" s="29"/>
      <c r="D222" s="29"/>
      <c r="E222" s="29"/>
      <c r="F222" s="29"/>
      <c r="G222" s="29"/>
      <c r="H222" s="29"/>
      <c r="I222" s="29"/>
    </row>
    <row r="223" spans="1:9" x14ac:dyDescent="0.2">
      <c r="A223" s="47"/>
      <c r="B223" s="29"/>
      <c r="C223" s="29"/>
      <c r="D223" s="29"/>
      <c r="E223" s="29"/>
      <c r="F223" s="29"/>
      <c r="G223" s="29"/>
      <c r="H223" s="29"/>
      <c r="I223" s="29"/>
    </row>
    <row r="224" spans="1:9" x14ac:dyDescent="0.2">
      <c r="A224" s="47"/>
      <c r="B224" s="29"/>
      <c r="C224" s="29"/>
      <c r="D224" s="29"/>
      <c r="E224" s="29"/>
      <c r="F224" s="29"/>
      <c r="G224" s="29"/>
      <c r="H224" s="29"/>
      <c r="I224" s="29"/>
    </row>
    <row r="225" spans="1:9" x14ac:dyDescent="0.2">
      <c r="A225" s="47"/>
      <c r="B225" s="29"/>
      <c r="C225" s="29"/>
      <c r="D225" s="29"/>
      <c r="E225" s="29"/>
      <c r="F225" s="29"/>
      <c r="G225" s="29"/>
      <c r="H225" s="29"/>
      <c r="I225" s="29"/>
    </row>
    <row r="226" spans="1:9" x14ac:dyDescent="0.2">
      <c r="A226" s="47"/>
      <c r="B226" s="29"/>
      <c r="C226" s="29"/>
      <c r="D226" s="29"/>
      <c r="E226" s="29"/>
      <c r="F226" s="29"/>
      <c r="G226" s="29"/>
      <c r="H226" s="29"/>
      <c r="I226" s="29"/>
    </row>
    <row r="227" spans="1:9" x14ac:dyDescent="0.2">
      <c r="A227" s="47"/>
      <c r="B227" s="29"/>
      <c r="C227" s="29"/>
      <c r="D227" s="29"/>
      <c r="E227" s="29"/>
      <c r="F227" s="29"/>
      <c r="G227" s="29"/>
      <c r="H227" s="29"/>
      <c r="I227" s="29"/>
    </row>
    <row r="228" spans="1:9" x14ac:dyDescent="0.2">
      <c r="A228" s="47"/>
      <c r="B228" s="29"/>
      <c r="C228" s="29"/>
      <c r="D228" s="29"/>
      <c r="E228" s="29"/>
      <c r="F228" s="29"/>
      <c r="G228" s="29"/>
      <c r="H228" s="29"/>
      <c r="I228" s="29"/>
    </row>
    <row r="229" spans="1:9" x14ac:dyDescent="0.2">
      <c r="A229" s="47"/>
      <c r="B229" s="29"/>
      <c r="C229" s="29"/>
      <c r="D229" s="29"/>
      <c r="E229" s="29"/>
      <c r="F229" s="29"/>
      <c r="G229" s="29"/>
      <c r="H229" s="29"/>
      <c r="I229" s="29"/>
    </row>
    <row r="230" spans="1:9" x14ac:dyDescent="0.2">
      <c r="A230" s="47"/>
      <c r="B230" s="29"/>
      <c r="C230" s="29"/>
      <c r="D230" s="29"/>
      <c r="E230" s="29"/>
      <c r="F230" s="29"/>
      <c r="G230" s="29"/>
      <c r="H230" s="29"/>
      <c r="I230" s="29"/>
    </row>
    <row r="231" spans="1:9" x14ac:dyDescent="0.2">
      <c r="A231" s="47"/>
      <c r="B231" s="29"/>
      <c r="C231" s="29"/>
      <c r="D231" s="29"/>
      <c r="E231" s="29"/>
      <c r="F231" s="29"/>
      <c r="G231" s="29"/>
      <c r="H231" s="29"/>
      <c r="I231" s="29"/>
    </row>
    <row r="232" spans="1:9" x14ac:dyDescent="0.2">
      <c r="A232" s="47"/>
      <c r="B232" s="29"/>
      <c r="C232" s="29"/>
      <c r="D232" s="29"/>
      <c r="E232" s="29"/>
      <c r="F232" s="29"/>
      <c r="G232" s="29"/>
      <c r="H232" s="29"/>
      <c r="I232" s="29"/>
    </row>
    <row r="233" spans="1:9" x14ac:dyDescent="0.2">
      <c r="A233" s="47"/>
      <c r="B233" s="29"/>
      <c r="C233" s="29"/>
      <c r="D233" s="29"/>
      <c r="E233" s="29"/>
      <c r="F233" s="29"/>
      <c r="G233" s="29"/>
      <c r="H233" s="29"/>
      <c r="I233" s="29"/>
    </row>
    <row r="234" spans="1:9" x14ac:dyDescent="0.2">
      <c r="A234" s="47"/>
      <c r="B234" s="29"/>
      <c r="C234" s="29"/>
      <c r="D234" s="29"/>
      <c r="E234" s="29"/>
      <c r="F234" s="29"/>
      <c r="G234" s="29"/>
      <c r="H234" s="29"/>
      <c r="I234" s="29"/>
    </row>
    <row r="235" spans="1:9" x14ac:dyDescent="0.2">
      <c r="A235" s="47"/>
      <c r="B235" s="29"/>
      <c r="C235" s="29"/>
      <c r="D235" s="29"/>
      <c r="E235" s="29"/>
      <c r="F235" s="29"/>
      <c r="G235" s="29"/>
      <c r="H235" s="29"/>
      <c r="I235" s="29"/>
    </row>
    <row r="236" spans="1:9" x14ac:dyDescent="0.2">
      <c r="A236" s="47"/>
      <c r="B236" s="29"/>
      <c r="C236" s="29"/>
      <c r="D236" s="29"/>
      <c r="E236" s="29"/>
      <c r="F236" s="29"/>
      <c r="G236" s="29"/>
      <c r="H236" s="29"/>
      <c r="I236" s="29"/>
    </row>
    <row r="237" spans="1:9" x14ac:dyDescent="0.2">
      <c r="A237" s="47"/>
      <c r="B237" s="29"/>
      <c r="C237" s="29"/>
      <c r="D237" s="29"/>
      <c r="E237" s="29"/>
      <c r="F237" s="29"/>
      <c r="G237" s="29"/>
      <c r="H237" s="29"/>
      <c r="I237" s="29"/>
    </row>
    <row r="238" spans="1:9" x14ac:dyDescent="0.2">
      <c r="A238" s="47"/>
      <c r="B238" s="29"/>
      <c r="C238" s="29"/>
      <c r="D238" s="29"/>
      <c r="E238" s="29"/>
      <c r="F238" s="29"/>
      <c r="G238" s="29"/>
      <c r="H238" s="29"/>
      <c r="I238" s="29"/>
    </row>
    <row r="239" spans="1:9" x14ac:dyDescent="0.2">
      <c r="A239" s="47"/>
      <c r="B239" s="29"/>
      <c r="C239" s="29"/>
      <c r="D239" s="29"/>
      <c r="E239" s="29"/>
      <c r="F239" s="29"/>
      <c r="G239" s="29"/>
      <c r="H239" s="29"/>
      <c r="I239" s="29"/>
    </row>
    <row r="240" spans="1:9" x14ac:dyDescent="0.2">
      <c r="A240" s="47"/>
      <c r="B240" s="29"/>
      <c r="C240" s="29"/>
      <c r="D240" s="29"/>
      <c r="E240" s="29"/>
      <c r="F240" s="29"/>
      <c r="G240" s="29"/>
      <c r="H240" s="29"/>
      <c r="I240" s="29"/>
    </row>
    <row r="241" spans="1:9" x14ac:dyDescent="0.2">
      <c r="A241" s="47"/>
      <c r="B241" s="29"/>
      <c r="C241" s="29"/>
      <c r="D241" s="29"/>
      <c r="E241" s="29"/>
      <c r="F241" s="29"/>
      <c r="G241" s="29"/>
      <c r="H241" s="29"/>
      <c r="I241" s="29"/>
    </row>
    <row r="242" spans="1:9" x14ac:dyDescent="0.2">
      <c r="A242" s="47"/>
      <c r="B242" s="29"/>
      <c r="C242" s="29"/>
      <c r="D242" s="29"/>
      <c r="E242" s="29"/>
      <c r="F242" s="29"/>
      <c r="G242" s="29"/>
      <c r="H242" s="29"/>
      <c r="I242" s="29"/>
    </row>
    <row r="243" spans="1:9" x14ac:dyDescent="0.2">
      <c r="A243" s="47"/>
      <c r="B243" s="29"/>
      <c r="C243" s="29"/>
      <c r="D243" s="29"/>
      <c r="E243" s="29"/>
      <c r="F243" s="29"/>
      <c r="G243" s="29"/>
      <c r="H243" s="29"/>
      <c r="I243" s="29"/>
    </row>
    <row r="244" spans="1:9" x14ac:dyDescent="0.2">
      <c r="A244" s="47"/>
      <c r="B244" s="29"/>
      <c r="C244" s="29"/>
      <c r="D244" s="29"/>
      <c r="E244" s="29"/>
      <c r="F244" s="29"/>
      <c r="G244" s="29"/>
      <c r="H244" s="29"/>
      <c r="I244" s="29"/>
    </row>
    <row r="245" spans="1:9" x14ac:dyDescent="0.2">
      <c r="A245" s="47"/>
      <c r="B245" s="29"/>
      <c r="C245" s="29"/>
      <c r="D245" s="29"/>
      <c r="E245" s="29"/>
      <c r="F245" s="29"/>
      <c r="G245" s="29"/>
      <c r="H245" s="29"/>
      <c r="I245" s="29"/>
    </row>
    <row r="246" spans="1:9" x14ac:dyDescent="0.2">
      <c r="A246" s="47"/>
      <c r="B246" s="29"/>
      <c r="C246" s="29"/>
      <c r="D246" s="29"/>
      <c r="E246" s="29"/>
      <c r="F246" s="29"/>
      <c r="G246" s="29"/>
      <c r="H246" s="29"/>
      <c r="I246" s="29"/>
    </row>
    <row r="247" spans="1:9" x14ac:dyDescent="0.2">
      <c r="A247" s="47"/>
      <c r="B247" s="29"/>
      <c r="C247" s="29"/>
      <c r="D247" s="29"/>
      <c r="E247" s="29"/>
      <c r="F247" s="29"/>
      <c r="G247" s="29"/>
      <c r="H247" s="29"/>
      <c r="I247" s="29"/>
    </row>
    <row r="248" spans="1:9" x14ac:dyDescent="0.2">
      <c r="A248" s="47"/>
      <c r="B248" s="29"/>
      <c r="C248" s="29"/>
      <c r="D248" s="29"/>
      <c r="E248" s="29"/>
      <c r="F248" s="29"/>
      <c r="G248" s="29"/>
      <c r="H248" s="29"/>
      <c r="I248" s="29"/>
    </row>
    <row r="249" spans="1:9" x14ac:dyDescent="0.2">
      <c r="A249" s="47"/>
      <c r="B249" s="29"/>
      <c r="C249" s="29"/>
      <c r="D249" s="29"/>
      <c r="E249" s="29"/>
      <c r="F249" s="29"/>
      <c r="G249" s="29"/>
      <c r="H249" s="29"/>
      <c r="I249" s="29"/>
    </row>
    <row r="250" spans="1:9" x14ac:dyDescent="0.2">
      <c r="A250" s="47"/>
      <c r="B250" s="29"/>
      <c r="C250" s="29"/>
      <c r="D250" s="29"/>
      <c r="E250" s="29"/>
      <c r="F250" s="29"/>
      <c r="G250" s="29"/>
      <c r="H250" s="29"/>
      <c r="I250" s="29"/>
    </row>
    <row r="251" spans="1:9" x14ac:dyDescent="0.2">
      <c r="A251" s="47"/>
      <c r="B251" s="29"/>
      <c r="C251" s="29"/>
      <c r="D251" s="29"/>
      <c r="E251" s="29"/>
      <c r="F251" s="29"/>
      <c r="G251" s="29"/>
      <c r="H251" s="29"/>
      <c r="I251" s="29"/>
    </row>
    <row r="252" spans="1:9" x14ac:dyDescent="0.2">
      <c r="A252" s="47"/>
      <c r="B252" s="29"/>
      <c r="C252" s="29"/>
      <c r="D252" s="29"/>
      <c r="E252" s="29"/>
      <c r="F252" s="29"/>
      <c r="G252" s="29"/>
      <c r="H252" s="29"/>
      <c r="I252" s="29"/>
    </row>
    <row r="253" spans="1:9" x14ac:dyDescent="0.2">
      <c r="A253" s="47"/>
      <c r="B253" s="29"/>
      <c r="C253" s="29"/>
      <c r="D253" s="29"/>
      <c r="E253" s="29"/>
      <c r="F253" s="29"/>
      <c r="G253" s="29"/>
      <c r="H253" s="29"/>
      <c r="I253" s="29"/>
    </row>
    <row r="254" spans="1:9" x14ac:dyDescent="0.2">
      <c r="A254" s="47"/>
      <c r="B254" s="29"/>
      <c r="C254" s="29"/>
      <c r="D254" s="29"/>
      <c r="E254" s="29"/>
      <c r="F254" s="29"/>
      <c r="G254" s="29"/>
      <c r="H254" s="29"/>
      <c r="I254" s="29"/>
    </row>
    <row r="255" spans="1:9" x14ac:dyDescent="0.2">
      <c r="A255" s="47"/>
      <c r="B255" s="29"/>
      <c r="C255" s="29"/>
      <c r="D255" s="29"/>
      <c r="E255" s="29"/>
      <c r="F255" s="29"/>
      <c r="G255" s="29"/>
      <c r="H255" s="29"/>
      <c r="I255" s="29"/>
    </row>
    <row r="256" spans="1:9" x14ac:dyDescent="0.2">
      <c r="A256" s="47"/>
      <c r="B256" s="29"/>
      <c r="C256" s="29"/>
      <c r="D256" s="29"/>
      <c r="E256" s="29"/>
      <c r="F256" s="29"/>
      <c r="G256" s="29"/>
      <c r="H256" s="29"/>
      <c r="I256" s="29"/>
    </row>
    <row r="257" spans="1:9" x14ac:dyDescent="0.2">
      <c r="A257" s="47"/>
      <c r="B257" s="29"/>
      <c r="C257" s="29"/>
      <c r="D257" s="29"/>
      <c r="E257" s="29"/>
      <c r="F257" s="29"/>
      <c r="G257" s="29"/>
      <c r="H257" s="29"/>
      <c r="I257" s="29"/>
    </row>
    <row r="258" spans="1:9" x14ac:dyDescent="0.2">
      <c r="A258" s="47"/>
      <c r="B258" s="29"/>
      <c r="C258" s="29"/>
      <c r="D258" s="29"/>
      <c r="E258" s="29"/>
      <c r="F258" s="29"/>
      <c r="G258" s="29"/>
      <c r="H258" s="29"/>
      <c r="I258" s="29"/>
    </row>
    <row r="259" spans="1:9" x14ac:dyDescent="0.2">
      <c r="A259" s="47"/>
      <c r="B259" s="29"/>
      <c r="C259" s="29"/>
      <c r="D259" s="29"/>
      <c r="E259" s="29"/>
      <c r="F259" s="29"/>
      <c r="G259" s="29"/>
      <c r="H259" s="29"/>
      <c r="I259" s="29"/>
    </row>
    <row r="260" spans="1:9" x14ac:dyDescent="0.2">
      <c r="A260" s="47"/>
      <c r="B260" s="29"/>
      <c r="C260" s="29"/>
      <c r="D260" s="29"/>
      <c r="E260" s="29"/>
      <c r="F260" s="29"/>
      <c r="G260" s="29"/>
      <c r="H260" s="29"/>
      <c r="I260" s="29"/>
    </row>
    <row r="261" spans="1:9" x14ac:dyDescent="0.2">
      <c r="A261" s="47"/>
      <c r="B261" s="29"/>
      <c r="C261" s="29"/>
      <c r="D261" s="29"/>
      <c r="E261" s="29"/>
      <c r="F261" s="29"/>
      <c r="G261" s="29"/>
      <c r="H261" s="29"/>
      <c r="I261" s="29"/>
    </row>
    <row r="262" spans="1:9" x14ac:dyDescent="0.2">
      <c r="A262" s="47"/>
      <c r="B262" s="29"/>
      <c r="C262" s="29"/>
      <c r="D262" s="29"/>
      <c r="E262" s="29"/>
      <c r="F262" s="29"/>
      <c r="G262" s="29"/>
      <c r="H262" s="29"/>
      <c r="I262" s="29"/>
    </row>
    <row r="263" spans="1:9" x14ac:dyDescent="0.2">
      <c r="A263" s="47"/>
      <c r="B263" s="29"/>
      <c r="C263" s="29"/>
      <c r="D263" s="29"/>
      <c r="E263" s="29"/>
      <c r="F263" s="29"/>
      <c r="G263" s="29"/>
      <c r="H263" s="29"/>
      <c r="I263" s="29"/>
    </row>
    <row r="264" spans="1:9" x14ac:dyDescent="0.2">
      <c r="A264" s="47"/>
      <c r="B264" s="29"/>
      <c r="C264" s="29"/>
      <c r="D264" s="29"/>
      <c r="E264" s="29"/>
      <c r="F264" s="29"/>
      <c r="G264" s="29"/>
      <c r="H264" s="29"/>
      <c r="I264" s="29"/>
    </row>
    <row r="265" spans="1:9" x14ac:dyDescent="0.2">
      <c r="A265" s="47"/>
      <c r="B265" s="29"/>
      <c r="C265" s="29"/>
      <c r="D265" s="29"/>
      <c r="E265" s="29"/>
      <c r="F265" s="29"/>
      <c r="G265" s="29"/>
      <c r="H265" s="29"/>
      <c r="I265" s="29"/>
    </row>
    <row r="266" spans="1:9" x14ac:dyDescent="0.2">
      <c r="A266" s="47"/>
      <c r="B266" s="29"/>
      <c r="C266" s="29"/>
      <c r="D266" s="29"/>
      <c r="E266" s="29"/>
      <c r="F266" s="29"/>
      <c r="G266" s="29"/>
      <c r="H266" s="29"/>
      <c r="I266" s="29"/>
    </row>
    <row r="267" spans="1:9" x14ac:dyDescent="0.2">
      <c r="A267" s="47"/>
      <c r="B267" s="29"/>
      <c r="C267" s="29"/>
      <c r="D267" s="29"/>
      <c r="E267" s="29"/>
      <c r="F267" s="29"/>
      <c r="G267" s="29"/>
      <c r="H267" s="29"/>
      <c r="I267" s="29"/>
    </row>
    <row r="268" spans="1:9" x14ac:dyDescent="0.2">
      <c r="A268" s="47"/>
      <c r="B268" s="29"/>
      <c r="C268" s="29"/>
      <c r="D268" s="29"/>
      <c r="E268" s="29"/>
      <c r="F268" s="29"/>
      <c r="G268" s="29"/>
      <c r="H268" s="29"/>
      <c r="I268" s="29"/>
    </row>
    <row r="269" spans="1:9" x14ac:dyDescent="0.2">
      <c r="A269" s="47"/>
      <c r="B269" s="29"/>
      <c r="C269" s="29"/>
      <c r="D269" s="29"/>
      <c r="E269" s="29"/>
      <c r="F269" s="29"/>
      <c r="G269" s="29"/>
      <c r="H269" s="29"/>
      <c r="I269" s="29"/>
    </row>
    <row r="270" spans="1:9" x14ac:dyDescent="0.2">
      <c r="A270" s="47"/>
      <c r="B270" s="29"/>
      <c r="C270" s="29"/>
      <c r="D270" s="29"/>
      <c r="E270" s="29"/>
      <c r="F270" s="29"/>
      <c r="G270" s="29"/>
      <c r="H270" s="29"/>
      <c r="I270" s="29"/>
    </row>
    <row r="271" spans="1:9" x14ac:dyDescent="0.2">
      <c r="A271" s="47"/>
      <c r="B271" s="29"/>
      <c r="C271" s="29"/>
      <c r="D271" s="29"/>
      <c r="E271" s="29"/>
      <c r="F271" s="29"/>
      <c r="G271" s="29"/>
      <c r="H271" s="29"/>
      <c r="I271" s="29"/>
    </row>
    <row r="272" spans="1:9" x14ac:dyDescent="0.2">
      <c r="A272" s="47"/>
      <c r="B272" s="29"/>
      <c r="C272" s="29"/>
      <c r="D272" s="29"/>
      <c r="E272" s="29"/>
      <c r="F272" s="29"/>
      <c r="G272" s="29"/>
      <c r="H272" s="29"/>
      <c r="I272" s="29"/>
    </row>
    <row r="273" spans="1:9" x14ac:dyDescent="0.2">
      <c r="A273" s="47"/>
      <c r="B273" s="29"/>
      <c r="C273" s="29"/>
      <c r="D273" s="29"/>
      <c r="E273" s="29"/>
      <c r="F273" s="29"/>
      <c r="G273" s="29"/>
      <c r="H273" s="29"/>
      <c r="I273" s="29"/>
    </row>
    <row r="274" spans="1:9" x14ac:dyDescent="0.2">
      <c r="A274" s="47"/>
      <c r="B274" s="29"/>
      <c r="C274" s="29"/>
      <c r="D274" s="29"/>
      <c r="E274" s="29"/>
      <c r="F274" s="29"/>
      <c r="G274" s="29"/>
      <c r="H274" s="29"/>
      <c r="I274" s="29"/>
    </row>
    <row r="275" spans="1:9" x14ac:dyDescent="0.2">
      <c r="A275" s="47"/>
      <c r="B275" s="29"/>
      <c r="C275" s="29"/>
      <c r="D275" s="29"/>
      <c r="E275" s="29"/>
      <c r="F275" s="29"/>
      <c r="G275" s="29"/>
      <c r="H275" s="29"/>
      <c r="I275" s="29"/>
    </row>
  </sheetData>
  <mergeCells count="13">
    <mergeCell ref="W4:W5"/>
    <mergeCell ref="X4:X5"/>
    <mergeCell ref="Y4:Y5"/>
    <mergeCell ref="A1:G1"/>
    <mergeCell ref="H1:I1"/>
    <mergeCell ref="K1:S1"/>
    <mergeCell ref="U1:AC1"/>
    <mergeCell ref="C4:C5"/>
    <mergeCell ref="D4:D5"/>
    <mergeCell ref="E4:E5"/>
    <mergeCell ref="M4:M5"/>
    <mergeCell ref="N4:N5"/>
    <mergeCell ref="O4:O5"/>
  </mergeCells>
  <printOptions horizontalCentered="1" verticalCentered="1"/>
  <pageMargins left="0.43307086614173229" right="0.39370078740157483" top="0.48" bottom="0.37" header="0.11811023622047245" footer="0.15748031496062992"/>
  <pageSetup paperSize="9" firstPageNumber="25" orientation="landscape" useFirstPageNumber="1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75"/>
  <sheetViews>
    <sheetView zoomScale="140" zoomScaleNormal="140" workbookViewId="0">
      <selection activeCell="D8" sqref="D8"/>
    </sheetView>
  </sheetViews>
  <sheetFormatPr baseColWidth="10" defaultColWidth="11.42578125" defaultRowHeight="12.75" x14ac:dyDescent="0.2"/>
  <cols>
    <col min="1" max="1" width="8" style="28" customWidth="1"/>
    <col min="2" max="5" width="16.7109375" style="20" customWidth="1"/>
    <col min="6" max="7" width="12.7109375" style="20" customWidth="1"/>
    <col min="8" max="8" width="14.7109375" style="20" customWidth="1"/>
    <col min="9" max="9" width="16.7109375" style="20" customWidth="1"/>
    <col min="10" max="10" width="5.28515625" style="20" customWidth="1"/>
    <col min="11" max="11" width="14.28515625" style="20" bestFit="1" customWidth="1"/>
    <col min="12" max="12" width="12.42578125" style="20" bestFit="1" customWidth="1"/>
    <col min="13" max="13" width="11.42578125" style="20"/>
    <col min="14" max="15" width="12.42578125" style="20" bestFit="1" customWidth="1"/>
    <col min="16" max="19" width="11.42578125" style="20"/>
    <col min="20" max="20" width="2.140625" style="20" customWidth="1"/>
    <col min="21" max="16384" width="11.42578125" style="20"/>
  </cols>
  <sheetData>
    <row r="1" spans="1:29" s="29" customFormat="1" ht="15" customHeight="1" thickBot="1" x14ac:dyDescent="0.3">
      <c r="A1" s="123" t="s">
        <v>14</v>
      </c>
      <c r="B1" s="124"/>
      <c r="C1" s="124"/>
      <c r="D1" s="124"/>
      <c r="E1" s="124"/>
      <c r="F1" s="124"/>
      <c r="G1" s="125"/>
      <c r="H1" s="126" t="e">
        <f>#REF!</f>
        <v>#REF!</v>
      </c>
      <c r="I1" s="127"/>
      <c r="K1" s="128" t="s">
        <v>15</v>
      </c>
      <c r="L1" s="128"/>
      <c r="M1" s="128"/>
      <c r="N1" s="128"/>
      <c r="O1" s="128"/>
      <c r="P1" s="128"/>
      <c r="Q1" s="128"/>
      <c r="R1" s="128"/>
      <c r="S1" s="128"/>
      <c r="U1" s="128" t="s">
        <v>13</v>
      </c>
      <c r="V1" s="128"/>
      <c r="W1" s="128"/>
      <c r="X1" s="128"/>
      <c r="Y1" s="128"/>
      <c r="Z1" s="128"/>
      <c r="AA1" s="128"/>
      <c r="AB1" s="128"/>
      <c r="AC1" s="128"/>
    </row>
    <row r="2" spans="1:29" ht="13.5" thickBot="1" x14ac:dyDescent="0.25"/>
    <row r="3" spans="1:29" ht="13.5" thickBot="1" x14ac:dyDescent="0.25">
      <c r="A3" s="48"/>
      <c r="B3" s="48" t="s">
        <v>2</v>
      </c>
      <c r="C3" s="49" t="s">
        <v>3</v>
      </c>
      <c r="D3" s="50"/>
      <c r="E3" s="51"/>
      <c r="F3" s="48" t="s">
        <v>10</v>
      </c>
      <c r="G3" s="48" t="s">
        <v>10</v>
      </c>
      <c r="H3" s="48" t="s">
        <v>10</v>
      </c>
      <c r="I3" s="48" t="s">
        <v>10</v>
      </c>
      <c r="K3" s="67"/>
      <c r="L3" s="67" t="s">
        <v>2</v>
      </c>
      <c r="M3" s="68" t="s">
        <v>3</v>
      </c>
      <c r="N3" s="69"/>
      <c r="O3" s="70"/>
      <c r="P3" s="67" t="s">
        <v>10</v>
      </c>
      <c r="Q3" s="67" t="s">
        <v>10</v>
      </c>
      <c r="R3" s="67" t="s">
        <v>10</v>
      </c>
      <c r="S3" s="67" t="s">
        <v>10</v>
      </c>
      <c r="U3" s="31"/>
      <c r="V3" s="31" t="s">
        <v>2</v>
      </c>
      <c r="W3" s="32" t="s">
        <v>3</v>
      </c>
      <c r="X3" s="33"/>
      <c r="Y3" s="34"/>
      <c r="Z3" s="31" t="s">
        <v>10</v>
      </c>
      <c r="AA3" s="31" t="s">
        <v>10</v>
      </c>
      <c r="AB3" s="31" t="s">
        <v>10</v>
      </c>
      <c r="AC3" s="31" t="s">
        <v>10</v>
      </c>
    </row>
    <row r="4" spans="1:29" x14ac:dyDescent="0.2">
      <c r="A4" s="52" t="s">
        <v>19</v>
      </c>
      <c r="B4" s="52" t="s">
        <v>4</v>
      </c>
      <c r="C4" s="129" t="s">
        <v>1</v>
      </c>
      <c r="D4" s="129" t="s">
        <v>6</v>
      </c>
      <c r="E4" s="129" t="s">
        <v>7</v>
      </c>
      <c r="F4" s="52" t="s">
        <v>11</v>
      </c>
      <c r="G4" s="52" t="s">
        <v>12</v>
      </c>
      <c r="H4" s="52" t="s">
        <v>11</v>
      </c>
      <c r="I4" s="52" t="s">
        <v>12</v>
      </c>
      <c r="K4" s="71" t="s">
        <v>0</v>
      </c>
      <c r="L4" s="71" t="s">
        <v>4</v>
      </c>
      <c r="M4" s="131" t="s">
        <v>1</v>
      </c>
      <c r="N4" s="131" t="s">
        <v>6</v>
      </c>
      <c r="O4" s="131" t="s">
        <v>7</v>
      </c>
      <c r="P4" s="71" t="s">
        <v>11</v>
      </c>
      <c r="Q4" s="71" t="s">
        <v>12</v>
      </c>
      <c r="R4" s="71" t="s">
        <v>11</v>
      </c>
      <c r="S4" s="71" t="s">
        <v>12</v>
      </c>
      <c r="U4" s="35" t="s">
        <v>0</v>
      </c>
      <c r="V4" s="35" t="s">
        <v>4</v>
      </c>
      <c r="W4" s="121" t="s">
        <v>1</v>
      </c>
      <c r="X4" s="121" t="s">
        <v>6</v>
      </c>
      <c r="Y4" s="121" t="s">
        <v>7</v>
      </c>
      <c r="Z4" s="35" t="s">
        <v>11</v>
      </c>
      <c r="AA4" s="35" t="s">
        <v>12</v>
      </c>
      <c r="AB4" s="35" t="s">
        <v>11</v>
      </c>
      <c r="AC4" s="35" t="s">
        <v>12</v>
      </c>
    </row>
    <row r="5" spans="1:29" ht="13.5" thickBot="1" x14ac:dyDescent="0.25">
      <c r="A5" s="53"/>
      <c r="B5" s="53" t="s">
        <v>5</v>
      </c>
      <c r="C5" s="130" t="s">
        <v>1</v>
      </c>
      <c r="D5" s="130" t="s">
        <v>6</v>
      </c>
      <c r="E5" s="130" t="s">
        <v>7</v>
      </c>
      <c r="F5" s="53" t="s">
        <v>8</v>
      </c>
      <c r="G5" s="53" t="s">
        <v>8</v>
      </c>
      <c r="H5" s="53" t="s">
        <v>9</v>
      </c>
      <c r="I5" s="53" t="str">
        <f>H5</f>
        <v>EN EUROS</v>
      </c>
      <c r="K5" s="72"/>
      <c r="L5" s="72" t="s">
        <v>5</v>
      </c>
      <c r="M5" s="132" t="s">
        <v>1</v>
      </c>
      <c r="N5" s="132" t="s">
        <v>6</v>
      </c>
      <c r="O5" s="132" t="s">
        <v>7</v>
      </c>
      <c r="P5" s="72" t="s">
        <v>8</v>
      </c>
      <c r="Q5" s="72" t="s">
        <v>8</v>
      </c>
      <c r="R5" s="72" t="s">
        <v>9</v>
      </c>
      <c r="S5" s="72" t="str">
        <f>R5</f>
        <v>EN EUROS</v>
      </c>
      <c r="U5" s="36"/>
      <c r="V5" s="36" t="s">
        <v>5</v>
      </c>
      <c r="W5" s="122" t="s">
        <v>1</v>
      </c>
      <c r="X5" s="122" t="s">
        <v>6</v>
      </c>
      <c r="Y5" s="122" t="s">
        <v>7</v>
      </c>
      <c r="Z5" s="36" t="s">
        <v>8</v>
      </c>
      <c r="AA5" s="36" t="s">
        <v>8</v>
      </c>
      <c r="AB5" s="36" t="s">
        <v>9</v>
      </c>
      <c r="AC5" s="36" t="str">
        <f>AB5</f>
        <v>EN EUROS</v>
      </c>
    </row>
    <row r="6" spans="1:29" x14ac:dyDescent="0.2">
      <c r="A6" s="54">
        <v>2015</v>
      </c>
      <c r="B6" s="11">
        <v>6537666.3700000001</v>
      </c>
      <c r="C6" s="12">
        <f>D6+E6</f>
        <v>765825.94</v>
      </c>
      <c r="D6" s="11">
        <f>N6+X6</f>
        <v>492110.48</v>
      </c>
      <c r="E6" s="11">
        <f>O6+Y6</f>
        <v>273715.46000000002</v>
      </c>
      <c r="F6" s="13"/>
      <c r="G6" s="13"/>
      <c r="H6" s="11"/>
      <c r="I6" s="62"/>
      <c r="J6" s="37"/>
      <c r="K6" s="73">
        <v>2015</v>
      </c>
      <c r="L6" s="74">
        <v>4995433.2699999996</v>
      </c>
      <c r="M6" s="75">
        <f t="shared" ref="M6:M23" si="0">N6+O6</f>
        <v>603901.01</v>
      </c>
      <c r="N6" s="76">
        <v>389133.51</v>
      </c>
      <c r="O6" s="74">
        <v>214767.5</v>
      </c>
      <c r="P6" s="77"/>
      <c r="Q6" s="77"/>
      <c r="R6" s="74"/>
      <c r="S6" s="78"/>
      <c r="U6" s="38">
        <v>2015</v>
      </c>
      <c r="V6" s="39">
        <v>1543510.7</v>
      </c>
      <c r="W6" s="40">
        <f t="shared" ref="W6:W17" si="1">X6+Y6</f>
        <v>161924.93</v>
      </c>
      <c r="X6" s="41">
        <v>102976.97</v>
      </c>
      <c r="Y6" s="39">
        <v>58947.96</v>
      </c>
      <c r="Z6" s="42"/>
      <c r="AA6" s="42"/>
      <c r="AB6" s="39"/>
      <c r="AC6" s="43"/>
    </row>
    <row r="7" spans="1:29" x14ac:dyDescent="0.2">
      <c r="A7" s="54">
        <f t="shared" ref="A7:A18" si="2">A6+1</f>
        <v>2016</v>
      </c>
      <c r="B7" s="11">
        <f t="shared" ref="B7:B18" si="3">B6-D6</f>
        <v>6045555.8900000006</v>
      </c>
      <c r="C7" s="12">
        <f t="shared" ref="C7:C17" si="4">D7+E7</f>
        <v>765306.51</v>
      </c>
      <c r="D7" s="11">
        <v>511722.21</v>
      </c>
      <c r="E7" s="11">
        <v>253584.3</v>
      </c>
      <c r="F7" s="13">
        <f t="shared" ref="F7:G22" si="5">(B7-B6)/B6</f>
        <v>-7.5273110028708845E-2</v>
      </c>
      <c r="G7" s="13">
        <f t="shared" si="5"/>
        <v>-6.7826117250603299E-4</v>
      </c>
      <c r="H7" s="11">
        <f>B7-B6</f>
        <v>-492110.47999999952</v>
      </c>
      <c r="I7" s="62">
        <f>C7-C6</f>
        <v>-519.42999999993481</v>
      </c>
      <c r="J7" s="37"/>
      <c r="K7" s="73">
        <f t="shared" ref="K7:K18" si="6">K6+1</f>
        <v>2016</v>
      </c>
      <c r="L7" s="74">
        <f t="shared" ref="L7:L18" si="7">L6-N6</f>
        <v>4606299.76</v>
      </c>
      <c r="M7" s="75">
        <f t="shared" si="0"/>
        <v>603901.01</v>
      </c>
      <c r="N7" s="76">
        <v>405338.33</v>
      </c>
      <c r="O7" s="74">
        <v>198562.68</v>
      </c>
      <c r="P7" s="77">
        <f t="shared" ref="P7:Q22" si="8">(L7-L6)/L6</f>
        <v>-7.7897849689422399E-2</v>
      </c>
      <c r="Q7" s="77">
        <f t="shared" si="8"/>
        <v>0</v>
      </c>
      <c r="R7" s="74">
        <f t="shared" ref="R7:S22" si="9">L7-L6</f>
        <v>-389133.50999999978</v>
      </c>
      <c r="S7" s="78">
        <f t="shared" si="9"/>
        <v>0</v>
      </c>
      <c r="U7" s="38">
        <f t="shared" ref="U7:U18" si="10">U6+1</f>
        <v>2016</v>
      </c>
      <c r="V7" s="39">
        <f t="shared" ref="V7:V18" si="11">V6-X6</f>
        <v>1440533.73</v>
      </c>
      <c r="W7" s="40">
        <f t="shared" si="1"/>
        <v>161643.35999999999</v>
      </c>
      <c r="X7" s="41">
        <v>105723.01</v>
      </c>
      <c r="Y7" s="39">
        <v>55920.35</v>
      </c>
      <c r="Z7" s="42">
        <f t="shared" ref="Z7:AA22" si="12">(V7-V6)/V6</f>
        <v>-6.6716071356032691E-2</v>
      </c>
      <c r="AA7" s="42">
        <f t="shared" si="12"/>
        <v>-1.7388922138178908E-3</v>
      </c>
      <c r="AB7" s="39">
        <f t="shared" ref="AB7:AC22" si="13">V7-V6</f>
        <v>-102976.96999999997</v>
      </c>
      <c r="AC7" s="43">
        <f t="shared" si="13"/>
        <v>-281.57000000000698</v>
      </c>
    </row>
    <row r="8" spans="1:29" x14ac:dyDescent="0.2">
      <c r="A8" s="54">
        <f t="shared" si="2"/>
        <v>2017</v>
      </c>
      <c r="B8" s="11">
        <f t="shared" si="3"/>
        <v>5533833.6800000006</v>
      </c>
      <c r="C8" s="12">
        <f t="shared" si="4"/>
        <v>765097.78</v>
      </c>
      <c r="D8" s="11">
        <v>531998.37</v>
      </c>
      <c r="E8" s="11">
        <v>233099.41</v>
      </c>
      <c r="F8" s="13">
        <f t="shared" si="5"/>
        <v>-8.4644360140056524E-2</v>
      </c>
      <c r="G8" s="13">
        <f t="shared" si="5"/>
        <v>-2.7274039521757286E-4</v>
      </c>
      <c r="H8" s="11">
        <f t="shared" ref="H8:I22" si="14">B8-B7</f>
        <v>-511722.20999999996</v>
      </c>
      <c r="I8" s="62">
        <f t="shared" si="14"/>
        <v>-208.72999999998137</v>
      </c>
      <c r="J8" s="37"/>
      <c r="K8" s="79">
        <f t="shared" si="6"/>
        <v>2017</v>
      </c>
      <c r="L8" s="80">
        <f t="shared" si="7"/>
        <v>4200961.43</v>
      </c>
      <c r="M8" s="81">
        <f t="shared" si="0"/>
        <v>603901.01</v>
      </c>
      <c r="N8" s="82">
        <v>422235.27</v>
      </c>
      <c r="O8" s="80">
        <v>181665.74</v>
      </c>
      <c r="P8" s="83">
        <f t="shared" si="8"/>
        <v>-8.7996515884585E-2</v>
      </c>
      <c r="Q8" s="83">
        <f t="shared" si="8"/>
        <v>0</v>
      </c>
      <c r="R8" s="80">
        <f t="shared" si="9"/>
        <v>-405338.33000000007</v>
      </c>
      <c r="S8" s="84">
        <f t="shared" si="9"/>
        <v>0</v>
      </c>
      <c r="U8" s="56">
        <f t="shared" si="10"/>
        <v>2017</v>
      </c>
      <c r="V8" s="57">
        <f t="shared" si="11"/>
        <v>1334810.72</v>
      </c>
      <c r="W8" s="10">
        <f t="shared" si="1"/>
        <v>163668.07</v>
      </c>
      <c r="X8" s="9">
        <v>109031.13</v>
      </c>
      <c r="Y8" s="57">
        <v>54636.94</v>
      </c>
      <c r="Z8" s="58">
        <f t="shared" si="12"/>
        <v>-7.339155467050397E-2</v>
      </c>
      <c r="AA8" s="58">
        <f t="shared" si="12"/>
        <v>1.2525785160615451E-2</v>
      </c>
      <c r="AB8" s="57">
        <f t="shared" si="13"/>
        <v>-105723.01000000001</v>
      </c>
      <c r="AC8" s="59">
        <f t="shared" si="13"/>
        <v>2024.710000000021</v>
      </c>
    </row>
    <row r="9" spans="1:29" x14ac:dyDescent="0.2">
      <c r="A9" s="54">
        <f t="shared" si="2"/>
        <v>2018</v>
      </c>
      <c r="B9" s="11">
        <f t="shared" si="3"/>
        <v>5001835.3100000005</v>
      </c>
      <c r="C9" s="12">
        <f t="shared" si="4"/>
        <v>764933.42</v>
      </c>
      <c r="D9" s="11">
        <v>553132.25</v>
      </c>
      <c r="E9" s="11">
        <v>211801.17</v>
      </c>
      <c r="F9" s="13">
        <f t="shared" si="5"/>
        <v>-9.6135590761014716E-2</v>
      </c>
      <c r="G9" s="13">
        <f t="shared" si="5"/>
        <v>-2.1482221527291065E-4</v>
      </c>
      <c r="H9" s="11">
        <f t="shared" si="14"/>
        <v>-531998.37000000011</v>
      </c>
      <c r="I9" s="62">
        <f t="shared" si="14"/>
        <v>-164.35999999998603</v>
      </c>
      <c r="J9" s="37"/>
      <c r="K9" s="79">
        <f t="shared" si="6"/>
        <v>2018</v>
      </c>
      <c r="L9" s="80">
        <f t="shared" si="7"/>
        <v>3778726.1599999997</v>
      </c>
      <c r="M9" s="81">
        <f t="shared" si="0"/>
        <v>603901.01</v>
      </c>
      <c r="N9" s="82">
        <v>439854.88</v>
      </c>
      <c r="O9" s="80">
        <v>164046.13</v>
      </c>
      <c r="P9" s="83">
        <f t="shared" si="8"/>
        <v>-0.10050919939057856</v>
      </c>
      <c r="Q9" s="83">
        <f t="shared" si="8"/>
        <v>0</v>
      </c>
      <c r="R9" s="80">
        <f t="shared" si="9"/>
        <v>-422235.27</v>
      </c>
      <c r="S9" s="84">
        <f t="shared" si="9"/>
        <v>0</v>
      </c>
      <c r="U9" s="56">
        <f t="shared" si="10"/>
        <v>2018</v>
      </c>
      <c r="V9" s="57">
        <f t="shared" si="11"/>
        <v>1225779.5899999999</v>
      </c>
      <c r="W9" s="10">
        <f t="shared" si="1"/>
        <v>162935.47999999998</v>
      </c>
      <c r="X9" s="9">
        <v>112500.31</v>
      </c>
      <c r="Y9" s="57">
        <v>50435.17</v>
      </c>
      <c r="Z9" s="58">
        <f t="shared" si="12"/>
        <v>-8.1682839646358335E-2</v>
      </c>
      <c r="AA9" s="58">
        <f t="shared" si="12"/>
        <v>-4.4760716002823619E-3</v>
      </c>
      <c r="AB9" s="57">
        <f t="shared" si="13"/>
        <v>-109031.13000000012</v>
      </c>
      <c r="AC9" s="59">
        <f t="shared" si="13"/>
        <v>-732.59000000002561</v>
      </c>
    </row>
    <row r="10" spans="1:29" x14ac:dyDescent="0.2">
      <c r="A10" s="54">
        <f t="shared" si="2"/>
        <v>2019</v>
      </c>
      <c r="B10" s="11">
        <f>B9-D9</f>
        <v>4448703.0600000005</v>
      </c>
      <c r="C10" s="12">
        <f t="shared" si="4"/>
        <v>736431.87</v>
      </c>
      <c r="D10" s="11">
        <v>528655.47</v>
      </c>
      <c r="E10" s="11">
        <v>207776.4</v>
      </c>
      <c r="F10" s="13">
        <f t="shared" si="5"/>
        <v>-0.11058585813374171</v>
      </c>
      <c r="G10" s="13">
        <f t="shared" si="5"/>
        <v>-3.7260170957101137E-2</v>
      </c>
      <c r="H10" s="11">
        <f t="shared" si="14"/>
        <v>-553132.25</v>
      </c>
      <c r="I10" s="62">
        <f t="shared" si="14"/>
        <v>-28501.550000000047</v>
      </c>
      <c r="K10" s="79">
        <f t="shared" si="6"/>
        <v>2019</v>
      </c>
      <c r="L10" s="80">
        <f t="shared" si="7"/>
        <v>3338871.28</v>
      </c>
      <c r="M10" s="81">
        <f t="shared" si="0"/>
        <v>472375.68999999994</v>
      </c>
      <c r="N10" s="82">
        <v>326703.42</v>
      </c>
      <c r="O10" s="80">
        <v>145672.26999999999</v>
      </c>
      <c r="P10" s="83">
        <f t="shared" si="8"/>
        <v>-0.11640295204667594</v>
      </c>
      <c r="Q10" s="83">
        <f t="shared" si="8"/>
        <v>-0.21779284654615838</v>
      </c>
      <c r="R10" s="80">
        <f t="shared" si="9"/>
        <v>-439854.87999999989</v>
      </c>
      <c r="S10" s="84">
        <f t="shared" si="9"/>
        <v>-131525.32000000007</v>
      </c>
      <c r="U10" s="56">
        <f t="shared" si="10"/>
        <v>2019</v>
      </c>
      <c r="V10" s="57">
        <f t="shared" si="11"/>
        <v>1113279.2799999998</v>
      </c>
      <c r="W10" s="10">
        <f t="shared" si="1"/>
        <v>162192.78999999998</v>
      </c>
      <c r="X10" s="9">
        <v>116119.67999999999</v>
      </c>
      <c r="Y10" s="57">
        <v>46073.11</v>
      </c>
      <c r="Z10" s="58">
        <f t="shared" si="12"/>
        <v>-9.1778579866874821E-2</v>
      </c>
      <c r="AA10" s="58">
        <f t="shared" si="12"/>
        <v>-4.5581846262091131E-3</v>
      </c>
      <c r="AB10" s="57">
        <f t="shared" si="13"/>
        <v>-112500.31000000006</v>
      </c>
      <c r="AC10" s="59">
        <f t="shared" si="13"/>
        <v>-742.69000000000233</v>
      </c>
    </row>
    <row r="11" spans="1:29" x14ac:dyDescent="0.2">
      <c r="A11" s="54">
        <f t="shared" si="2"/>
        <v>2020</v>
      </c>
      <c r="B11" s="11">
        <f>B10-D10+1700000</f>
        <v>5620047.5900000008</v>
      </c>
      <c r="C11" s="12">
        <f t="shared" si="4"/>
        <v>756447.55999999994</v>
      </c>
      <c r="D11" s="11">
        <v>561767.84</v>
      </c>
      <c r="E11" s="11">
        <v>194679.72</v>
      </c>
      <c r="F11" s="13">
        <f t="shared" si="5"/>
        <v>0.26330022799948355</v>
      </c>
      <c r="G11" s="13">
        <f t="shared" si="5"/>
        <v>2.7179282721699626E-2</v>
      </c>
      <c r="H11" s="11">
        <f t="shared" si="14"/>
        <v>1171344.5300000003</v>
      </c>
      <c r="I11" s="62">
        <f t="shared" si="14"/>
        <v>20015.689999999944</v>
      </c>
      <c r="K11" s="79">
        <f t="shared" si="6"/>
        <v>2020</v>
      </c>
      <c r="L11" s="80">
        <f>L10-N10</f>
        <v>3012167.86</v>
      </c>
      <c r="M11" s="81">
        <f t="shared" si="0"/>
        <v>472375.68999999994</v>
      </c>
      <c r="N11" s="82">
        <v>340432.91</v>
      </c>
      <c r="O11" s="80">
        <v>131942.78</v>
      </c>
      <c r="P11" s="83">
        <f t="shared" si="8"/>
        <v>-9.7848462130591618E-2</v>
      </c>
      <c r="Q11" s="83">
        <f t="shared" si="8"/>
        <v>0</v>
      </c>
      <c r="R11" s="80">
        <f t="shared" si="9"/>
        <v>-326703.41999999993</v>
      </c>
      <c r="S11" s="84">
        <f t="shared" si="9"/>
        <v>0</v>
      </c>
      <c r="U11" s="56">
        <f t="shared" si="10"/>
        <v>2020</v>
      </c>
      <c r="V11" s="57">
        <f t="shared" si="11"/>
        <v>997159.59999999986</v>
      </c>
      <c r="W11" s="10">
        <f t="shared" si="1"/>
        <v>152324.57</v>
      </c>
      <c r="X11" s="9">
        <v>110767.9</v>
      </c>
      <c r="Y11" s="57">
        <v>41556.67</v>
      </c>
      <c r="Z11" s="58">
        <f t="shared" si="12"/>
        <v>-0.10430417783397528</v>
      </c>
      <c r="AA11" s="58">
        <f t="shared" si="12"/>
        <v>-6.0842531902928446E-2</v>
      </c>
      <c r="AB11" s="57">
        <f t="shared" si="13"/>
        <v>-116119.67999999993</v>
      </c>
      <c r="AC11" s="59">
        <f t="shared" si="13"/>
        <v>-9868.2199999999721</v>
      </c>
    </row>
    <row r="12" spans="1:29" x14ac:dyDescent="0.2">
      <c r="A12" s="54">
        <f t="shared" si="2"/>
        <v>2021</v>
      </c>
      <c r="B12" s="11">
        <f t="shared" si="3"/>
        <v>5058279.7500000009</v>
      </c>
      <c r="C12" s="12">
        <f t="shared" si="4"/>
        <v>697551.7</v>
      </c>
      <c r="D12" s="11">
        <v>522998.38</v>
      </c>
      <c r="E12" s="11">
        <v>174553.32</v>
      </c>
      <c r="F12" s="13">
        <f t="shared" si="5"/>
        <v>-9.9957843951282224E-2</v>
      </c>
      <c r="G12" s="13">
        <f t="shared" si="5"/>
        <v>-7.785848367334279E-2</v>
      </c>
      <c r="H12" s="11">
        <f t="shared" si="14"/>
        <v>-561767.83999999985</v>
      </c>
      <c r="I12" s="62">
        <f t="shared" si="14"/>
        <v>-58895.859999999986</v>
      </c>
      <c r="K12" s="79">
        <f t="shared" si="6"/>
        <v>2021</v>
      </c>
      <c r="L12" s="80">
        <f t="shared" si="7"/>
        <v>2671734.9499999997</v>
      </c>
      <c r="M12" s="81">
        <f t="shared" si="0"/>
        <v>419876.72</v>
      </c>
      <c r="N12" s="82">
        <v>302261.40999999997</v>
      </c>
      <c r="O12" s="80">
        <v>117615.31</v>
      </c>
      <c r="P12" s="83">
        <f t="shared" si="8"/>
        <v>-0.11301923592000619</v>
      </c>
      <c r="Q12" s="83">
        <f t="shared" si="8"/>
        <v>-0.11113817055234146</v>
      </c>
      <c r="R12" s="80">
        <f t="shared" si="9"/>
        <v>-340432.91000000015</v>
      </c>
      <c r="S12" s="84">
        <f t="shared" si="9"/>
        <v>-52498.969999999972</v>
      </c>
      <c r="U12" s="56">
        <f t="shared" si="10"/>
        <v>2021</v>
      </c>
      <c r="V12" s="57">
        <f t="shared" si="11"/>
        <v>886391.69999999984</v>
      </c>
      <c r="W12" s="10">
        <f t="shared" si="1"/>
        <v>144541.47999999998</v>
      </c>
      <c r="X12" s="9">
        <v>107442.64</v>
      </c>
      <c r="Y12" s="57">
        <v>37098.839999999997</v>
      </c>
      <c r="Z12" s="58">
        <f t="shared" si="12"/>
        <v>-0.11108342135000258</v>
      </c>
      <c r="AA12" s="58">
        <f t="shared" si="12"/>
        <v>-5.109543391456825E-2</v>
      </c>
      <c r="AB12" s="57">
        <f t="shared" si="13"/>
        <v>-110767.90000000002</v>
      </c>
      <c r="AC12" s="59">
        <f t="shared" si="13"/>
        <v>-7783.0900000000256</v>
      </c>
    </row>
    <row r="13" spans="1:29" x14ac:dyDescent="0.2">
      <c r="A13" s="54">
        <f t="shared" si="2"/>
        <v>2022</v>
      </c>
      <c r="B13" s="11">
        <f t="shared" si="3"/>
        <v>4535281.370000001</v>
      </c>
      <c r="C13" s="12">
        <f t="shared" si="4"/>
        <v>695369.57</v>
      </c>
      <c r="D13" s="11">
        <v>539805.07999999996</v>
      </c>
      <c r="E13" s="11">
        <v>155564.49</v>
      </c>
      <c r="F13" s="13">
        <f t="shared" si="5"/>
        <v>-0.10339451470630896</v>
      </c>
      <c r="G13" s="13">
        <f t="shared" si="5"/>
        <v>-3.128269918917845E-3</v>
      </c>
      <c r="H13" s="11">
        <f t="shared" si="14"/>
        <v>-522998.37999999989</v>
      </c>
      <c r="I13" s="62">
        <f t="shared" si="14"/>
        <v>-2182.1300000000047</v>
      </c>
      <c r="K13" s="79">
        <f t="shared" si="6"/>
        <v>2022</v>
      </c>
      <c r="L13" s="80">
        <f t="shared" si="7"/>
        <v>2369473.5399999996</v>
      </c>
      <c r="M13" s="81">
        <f t="shared" si="0"/>
        <v>419876.31999999995</v>
      </c>
      <c r="N13" s="82">
        <v>315276.28999999998</v>
      </c>
      <c r="O13" s="80">
        <v>104600.03</v>
      </c>
      <c r="P13" s="83">
        <f t="shared" si="8"/>
        <v>-0.11313300744896128</v>
      </c>
      <c r="Q13" s="83">
        <f t="shared" si="8"/>
        <v>-9.5266058099930644E-7</v>
      </c>
      <c r="R13" s="80">
        <f t="shared" si="9"/>
        <v>-302261.41000000015</v>
      </c>
      <c r="S13" s="84">
        <f t="shared" si="9"/>
        <v>-0.40000000002328306</v>
      </c>
      <c r="U13" s="56">
        <f t="shared" si="10"/>
        <v>2022</v>
      </c>
      <c r="V13" s="57">
        <f t="shared" si="11"/>
        <v>778949.05999999982</v>
      </c>
      <c r="W13" s="10">
        <f t="shared" si="1"/>
        <v>143792.16999999998</v>
      </c>
      <c r="X13" s="9">
        <v>111300.31</v>
      </c>
      <c r="Y13" s="57">
        <v>32491.86</v>
      </c>
      <c r="Z13" s="58">
        <f t="shared" si="12"/>
        <v>-0.12121349963001687</v>
      </c>
      <c r="AA13" s="58">
        <f t="shared" si="12"/>
        <v>-5.1840482054009533E-3</v>
      </c>
      <c r="AB13" s="57">
        <f t="shared" si="13"/>
        <v>-107442.64000000001</v>
      </c>
      <c r="AC13" s="59">
        <f t="shared" si="13"/>
        <v>-749.30999999999767</v>
      </c>
    </row>
    <row r="14" spans="1:29" x14ac:dyDescent="0.2">
      <c r="A14" s="54">
        <f t="shared" si="2"/>
        <v>2023</v>
      </c>
      <c r="B14" s="11">
        <f t="shared" si="3"/>
        <v>3995476.290000001</v>
      </c>
      <c r="C14" s="12">
        <f t="shared" si="4"/>
        <v>693187.5</v>
      </c>
      <c r="D14" s="11">
        <v>557376.64</v>
      </c>
      <c r="E14" s="11">
        <v>135810.85999999999</v>
      </c>
      <c r="F14" s="13">
        <f t="shared" si="5"/>
        <v>-0.11902350393752967</v>
      </c>
      <c r="G14" s="13">
        <f t="shared" si="5"/>
        <v>-3.1380004160952123E-3</v>
      </c>
      <c r="H14" s="11">
        <f t="shared" si="14"/>
        <v>-539805.08000000007</v>
      </c>
      <c r="I14" s="62">
        <f t="shared" si="14"/>
        <v>-2182.0699999999488</v>
      </c>
      <c r="K14" s="79">
        <f t="shared" si="6"/>
        <v>2023</v>
      </c>
      <c r="L14" s="80">
        <f t="shared" si="7"/>
        <v>2054197.2499999995</v>
      </c>
      <c r="M14" s="81">
        <f t="shared" si="0"/>
        <v>419876.72</v>
      </c>
      <c r="N14" s="82">
        <v>328873.82</v>
      </c>
      <c r="O14" s="80">
        <v>91002.9</v>
      </c>
      <c r="P14" s="83">
        <f t="shared" si="8"/>
        <v>-0.13305752720074693</v>
      </c>
      <c r="Q14" s="83">
        <f t="shared" si="8"/>
        <v>9.526614885623536E-7</v>
      </c>
      <c r="R14" s="80">
        <f t="shared" si="9"/>
        <v>-315276.29000000004</v>
      </c>
      <c r="S14" s="84">
        <f t="shared" si="9"/>
        <v>0.40000000002328306</v>
      </c>
      <c r="U14" s="56">
        <f t="shared" si="10"/>
        <v>2023</v>
      </c>
      <c r="V14" s="57">
        <f t="shared" si="11"/>
        <v>667648.74999999977</v>
      </c>
      <c r="W14" s="10">
        <f t="shared" si="1"/>
        <v>143038.57</v>
      </c>
      <c r="X14" s="9">
        <v>115341.27</v>
      </c>
      <c r="Y14" s="57">
        <v>27697.3</v>
      </c>
      <c r="Z14" s="58">
        <f t="shared" si="12"/>
        <v>-0.14288522281546895</v>
      </c>
      <c r="AA14" s="58">
        <f t="shared" si="12"/>
        <v>-5.2408973311966625E-3</v>
      </c>
      <c r="AB14" s="57">
        <f t="shared" si="13"/>
        <v>-111300.31000000006</v>
      </c>
      <c r="AC14" s="59">
        <f t="shared" si="13"/>
        <v>-753.59999999997672</v>
      </c>
    </row>
    <row r="15" spans="1:29" x14ac:dyDescent="0.2">
      <c r="A15" s="54">
        <f t="shared" si="2"/>
        <v>2024</v>
      </c>
      <c r="B15" s="11">
        <f t="shared" si="3"/>
        <v>3438099.6500000008</v>
      </c>
      <c r="C15" s="12">
        <f t="shared" si="4"/>
        <v>691005.43999999994</v>
      </c>
      <c r="D15" s="11">
        <v>575748.88</v>
      </c>
      <c r="E15" s="11">
        <v>115256.56</v>
      </c>
      <c r="F15" s="13">
        <f t="shared" si="5"/>
        <v>-0.13950192656505539</v>
      </c>
      <c r="G15" s="13">
        <f t="shared" si="5"/>
        <v>-3.1478640339014422E-3</v>
      </c>
      <c r="H15" s="11">
        <f t="shared" si="14"/>
        <v>-557376.64000000013</v>
      </c>
      <c r="I15" s="62">
        <f t="shared" si="14"/>
        <v>-2182.0600000000559</v>
      </c>
      <c r="K15" s="79">
        <f t="shared" si="6"/>
        <v>2024</v>
      </c>
      <c r="L15" s="80">
        <f t="shared" si="7"/>
        <v>1725323.4299999995</v>
      </c>
      <c r="M15" s="81">
        <f t="shared" si="0"/>
        <v>419876.72</v>
      </c>
      <c r="N15" s="82">
        <v>343079.81</v>
      </c>
      <c r="O15" s="80">
        <v>76796.91</v>
      </c>
      <c r="P15" s="83">
        <f t="shared" si="8"/>
        <v>-0.16009846182006141</v>
      </c>
      <c r="Q15" s="83">
        <f t="shared" si="8"/>
        <v>0</v>
      </c>
      <c r="R15" s="80">
        <f t="shared" si="9"/>
        <v>-328873.82000000007</v>
      </c>
      <c r="S15" s="84">
        <f t="shared" si="9"/>
        <v>0</v>
      </c>
      <c r="U15" s="56">
        <f t="shared" si="10"/>
        <v>2024</v>
      </c>
      <c r="V15" s="57">
        <f t="shared" si="11"/>
        <v>552307.47999999975</v>
      </c>
      <c r="W15" s="10">
        <f t="shared" si="1"/>
        <v>143353.13</v>
      </c>
      <c r="X15" s="9">
        <v>120646.89</v>
      </c>
      <c r="Y15" s="57">
        <v>22706.240000000002</v>
      </c>
      <c r="Z15" s="58">
        <f t="shared" si="12"/>
        <v>-0.17275741173783379</v>
      </c>
      <c r="AA15" s="58">
        <f t="shared" si="12"/>
        <v>2.1991271305354747E-3</v>
      </c>
      <c r="AB15" s="57">
        <f t="shared" si="13"/>
        <v>-115341.27000000002</v>
      </c>
      <c r="AC15" s="59">
        <f t="shared" si="13"/>
        <v>314.55999999999767</v>
      </c>
    </row>
    <row r="16" spans="1:29" x14ac:dyDescent="0.2">
      <c r="A16" s="54">
        <f t="shared" si="2"/>
        <v>2025</v>
      </c>
      <c r="B16" s="11">
        <f t="shared" si="3"/>
        <v>2862350.7700000009</v>
      </c>
      <c r="C16" s="12">
        <f t="shared" si="4"/>
        <v>689231.98</v>
      </c>
      <c r="D16" s="11">
        <v>594959.39</v>
      </c>
      <c r="E16" s="11">
        <v>94272.59</v>
      </c>
      <c r="F16" s="13">
        <f t="shared" si="5"/>
        <v>-0.16746137070227146</v>
      </c>
      <c r="G16" s="13">
        <f t="shared" si="5"/>
        <v>-2.5664920959232434E-3</v>
      </c>
      <c r="H16" s="11">
        <f t="shared" si="14"/>
        <v>-575748.87999999989</v>
      </c>
      <c r="I16" s="62">
        <f t="shared" si="14"/>
        <v>-1773.4599999999627</v>
      </c>
      <c r="K16" s="79">
        <f t="shared" si="6"/>
        <v>2025</v>
      </c>
      <c r="L16" s="80">
        <f t="shared" si="7"/>
        <v>1382243.6199999994</v>
      </c>
      <c r="M16" s="81">
        <f t="shared" si="0"/>
        <v>419876.72</v>
      </c>
      <c r="N16" s="82">
        <v>357922.91</v>
      </c>
      <c r="O16" s="80">
        <v>61953.81</v>
      </c>
      <c r="P16" s="83">
        <f t="shared" si="8"/>
        <v>-0.19884956294832221</v>
      </c>
      <c r="Q16" s="83">
        <f t="shared" si="8"/>
        <v>0</v>
      </c>
      <c r="R16" s="80">
        <f t="shared" si="9"/>
        <v>-343079.81000000006</v>
      </c>
      <c r="S16" s="84">
        <f t="shared" si="9"/>
        <v>0</v>
      </c>
      <c r="U16" s="56">
        <f t="shared" si="10"/>
        <v>2025</v>
      </c>
      <c r="V16" s="57">
        <f t="shared" si="11"/>
        <v>431660.58999999973</v>
      </c>
      <c r="W16" s="10">
        <f t="shared" si="1"/>
        <v>142814.33000000002</v>
      </c>
      <c r="X16" s="9">
        <v>125304.88</v>
      </c>
      <c r="Y16" s="57">
        <v>17509.45</v>
      </c>
      <c r="Z16" s="58">
        <f t="shared" si="12"/>
        <v>-0.21844152825886057</v>
      </c>
      <c r="AA16" s="58">
        <f t="shared" si="12"/>
        <v>-3.758550650411249E-3</v>
      </c>
      <c r="AB16" s="57">
        <f t="shared" si="13"/>
        <v>-120646.89000000001</v>
      </c>
      <c r="AC16" s="59">
        <f t="shared" si="13"/>
        <v>-538.79999999998836</v>
      </c>
    </row>
    <row r="17" spans="1:29" x14ac:dyDescent="0.2">
      <c r="A17" s="54">
        <f t="shared" si="2"/>
        <v>2026</v>
      </c>
      <c r="B17" s="11">
        <f t="shared" si="3"/>
        <v>2267391.3800000008</v>
      </c>
      <c r="C17" s="12">
        <f t="shared" si="4"/>
        <v>593064.80999999994</v>
      </c>
      <c r="D17" s="11">
        <v>520827.05</v>
      </c>
      <c r="E17" s="11">
        <v>72237.759999999995</v>
      </c>
      <c r="F17" s="13">
        <f t="shared" si="5"/>
        <v>-0.20785691126178779</v>
      </c>
      <c r="G17" s="13">
        <f t="shared" si="5"/>
        <v>-0.13952801493627739</v>
      </c>
      <c r="H17" s="11">
        <f t="shared" si="14"/>
        <v>-594959.39000000013</v>
      </c>
      <c r="I17" s="62">
        <f t="shared" si="14"/>
        <v>-96167.170000000042</v>
      </c>
      <c r="K17" s="79">
        <f t="shared" si="6"/>
        <v>2026</v>
      </c>
      <c r="L17" s="80">
        <f t="shared" si="7"/>
        <v>1024320.7099999995</v>
      </c>
      <c r="M17" s="81">
        <f t="shared" si="0"/>
        <v>342640.67</v>
      </c>
      <c r="N17" s="82">
        <v>295552.98</v>
      </c>
      <c r="O17" s="80">
        <v>47087.69</v>
      </c>
      <c r="P17" s="83">
        <f t="shared" si="8"/>
        <v>-0.25894343429850669</v>
      </c>
      <c r="Q17" s="83">
        <f t="shared" si="8"/>
        <v>-0.18394935065702142</v>
      </c>
      <c r="R17" s="80">
        <f t="shared" si="9"/>
        <v>-357922.90999999992</v>
      </c>
      <c r="S17" s="84">
        <f t="shared" si="9"/>
        <v>-77236.049999999988</v>
      </c>
      <c r="U17" s="56">
        <f t="shared" si="10"/>
        <v>2026</v>
      </c>
      <c r="V17" s="57">
        <f t="shared" si="11"/>
        <v>306355.70999999973</v>
      </c>
      <c r="W17" s="10">
        <f t="shared" si="1"/>
        <v>124149.59999999999</v>
      </c>
      <c r="X17" s="9">
        <v>111940.93</v>
      </c>
      <c r="Y17" s="57">
        <v>12208.67</v>
      </c>
      <c r="Z17" s="58">
        <f t="shared" si="12"/>
        <v>-0.29028566170472053</v>
      </c>
      <c r="AA17" s="58">
        <f t="shared" si="12"/>
        <v>-0.13069227716854481</v>
      </c>
      <c r="AB17" s="57">
        <f t="shared" si="13"/>
        <v>-125304.88</v>
      </c>
      <c r="AC17" s="59">
        <f t="shared" si="13"/>
        <v>-18664.730000000025</v>
      </c>
    </row>
    <row r="18" spans="1:29" x14ac:dyDescent="0.2">
      <c r="A18" s="54">
        <f t="shared" si="2"/>
        <v>2027</v>
      </c>
      <c r="B18" s="11">
        <f t="shared" si="3"/>
        <v>1746564.3300000008</v>
      </c>
      <c r="C18" s="12">
        <f>D18+E18</f>
        <v>410757.36</v>
      </c>
      <c r="D18" s="11">
        <v>355787.83</v>
      </c>
      <c r="E18" s="11">
        <v>54969.53</v>
      </c>
      <c r="F18" s="13">
        <f t="shared" si="5"/>
        <v>-0.22970319751325854</v>
      </c>
      <c r="G18" s="13">
        <f t="shared" si="5"/>
        <v>-0.30739886590135063</v>
      </c>
      <c r="H18" s="11">
        <f t="shared" si="14"/>
        <v>-520827.05000000005</v>
      </c>
      <c r="I18" s="62">
        <f t="shared" si="14"/>
        <v>-182307.44999999995</v>
      </c>
      <c r="K18" s="79">
        <f t="shared" si="6"/>
        <v>2027</v>
      </c>
      <c r="L18" s="80">
        <f t="shared" si="7"/>
        <v>728767.72999999952</v>
      </c>
      <c r="M18" s="81">
        <f t="shared" si="0"/>
        <v>162515.29</v>
      </c>
      <c r="N18" s="82">
        <v>125714.69</v>
      </c>
      <c r="O18" s="80">
        <v>36800.6</v>
      </c>
      <c r="P18" s="83">
        <f t="shared" si="8"/>
        <v>-0.28853558960064385</v>
      </c>
      <c r="Q18" s="83">
        <f t="shared" si="8"/>
        <v>-0.52569760618317718</v>
      </c>
      <c r="R18" s="80">
        <f t="shared" si="9"/>
        <v>-295552.98</v>
      </c>
      <c r="S18" s="84">
        <f t="shared" si="9"/>
        <v>-180125.37999999998</v>
      </c>
      <c r="U18" s="56">
        <f t="shared" si="10"/>
        <v>2027</v>
      </c>
      <c r="V18" s="57">
        <f t="shared" si="11"/>
        <v>194414.77999999974</v>
      </c>
      <c r="W18" s="10">
        <f>X18+Y18</f>
        <v>123610.84</v>
      </c>
      <c r="X18" s="9">
        <v>116740</v>
      </c>
      <c r="Y18" s="57">
        <v>6870.84</v>
      </c>
      <c r="Z18" s="58">
        <f t="shared" si="12"/>
        <v>-0.36539527857992299</v>
      </c>
      <c r="AA18" s="58">
        <f t="shared" si="12"/>
        <v>-4.3396031884113586E-3</v>
      </c>
      <c r="AB18" s="57">
        <f t="shared" si="13"/>
        <v>-111940.93</v>
      </c>
      <c r="AC18" s="59">
        <f t="shared" si="13"/>
        <v>-538.75999999999476</v>
      </c>
    </row>
    <row r="19" spans="1:29" x14ac:dyDescent="0.2">
      <c r="A19" s="54">
        <f>A18+1</f>
        <v>2028</v>
      </c>
      <c r="B19" s="11">
        <f>B18-D18</f>
        <v>1390776.5000000007</v>
      </c>
      <c r="C19" s="12">
        <f>D19+E19</f>
        <v>315637.92</v>
      </c>
      <c r="D19" s="11">
        <v>273179.3</v>
      </c>
      <c r="E19" s="11">
        <v>42458.62</v>
      </c>
      <c r="F19" s="13">
        <f t="shared" si="5"/>
        <v>-0.20370725766510983</v>
      </c>
      <c r="G19" s="13">
        <f t="shared" si="5"/>
        <v>-0.23157087191328721</v>
      </c>
      <c r="H19" s="11">
        <f t="shared" si="14"/>
        <v>-355787.83000000007</v>
      </c>
      <c r="I19" s="62">
        <f t="shared" si="14"/>
        <v>-95119.44</v>
      </c>
      <c r="K19" s="79">
        <f>K18+1</f>
        <v>2028</v>
      </c>
      <c r="L19" s="80">
        <f>L18-N18</f>
        <v>603053.03999999957</v>
      </c>
      <c r="M19" s="81">
        <f t="shared" si="0"/>
        <v>148479.08000000002</v>
      </c>
      <c r="N19" s="82">
        <v>117956</v>
      </c>
      <c r="O19" s="80">
        <v>30523.08</v>
      </c>
      <c r="P19" s="83">
        <f t="shared" si="8"/>
        <v>-0.17250309642552372</v>
      </c>
      <c r="Q19" s="83">
        <f t="shared" si="8"/>
        <v>-8.6368550306866451E-2</v>
      </c>
      <c r="R19" s="80">
        <f t="shared" si="9"/>
        <v>-125714.68999999994</v>
      </c>
      <c r="S19" s="84">
        <f t="shared" si="9"/>
        <v>-14036.209999999992</v>
      </c>
      <c r="U19" s="56">
        <f>U18+1</f>
        <v>2028</v>
      </c>
      <c r="V19" s="57">
        <f>V18-X18</f>
        <v>77674.779999999737</v>
      </c>
      <c r="W19" s="10">
        <f>X19+Y19</f>
        <v>44169.29</v>
      </c>
      <c r="X19" s="9">
        <v>41888.43</v>
      </c>
      <c r="Y19" s="57">
        <v>2280.86</v>
      </c>
      <c r="Z19" s="58">
        <f t="shared" si="12"/>
        <v>-0.60046875036970004</v>
      </c>
      <c r="AA19" s="58">
        <f t="shared" si="12"/>
        <v>-0.6426746230346787</v>
      </c>
      <c r="AB19" s="57">
        <f t="shared" si="13"/>
        <v>-116740</v>
      </c>
      <c r="AC19" s="59">
        <f t="shared" si="13"/>
        <v>-79441.549999999988</v>
      </c>
    </row>
    <row r="20" spans="1:29" x14ac:dyDescent="0.2">
      <c r="A20" s="54">
        <f>A19+1</f>
        <v>2029</v>
      </c>
      <c r="B20" s="11">
        <f>B19-D19</f>
        <v>1117597.2000000007</v>
      </c>
      <c r="C20" s="12">
        <f>D20+E20</f>
        <v>283737.88</v>
      </c>
      <c r="D20" s="11">
        <v>250367.21</v>
      </c>
      <c r="E20" s="11">
        <v>33370.67</v>
      </c>
      <c r="F20" s="13">
        <f t="shared" si="5"/>
        <v>-0.19642214259444268</v>
      </c>
      <c r="G20" s="13">
        <f t="shared" si="5"/>
        <v>-0.10106529659047297</v>
      </c>
      <c r="H20" s="11">
        <f t="shared" si="14"/>
        <v>-273179.30000000005</v>
      </c>
      <c r="I20" s="62">
        <f t="shared" si="14"/>
        <v>-31900.039999999979</v>
      </c>
      <c r="K20" s="79">
        <f>K19+1</f>
        <v>2029</v>
      </c>
      <c r="L20" s="80">
        <f>L19-N19</f>
        <v>485097.03999999957</v>
      </c>
      <c r="M20" s="81">
        <f t="shared" si="0"/>
        <v>148479.07999999999</v>
      </c>
      <c r="N20" s="82">
        <v>124533.93</v>
      </c>
      <c r="O20" s="80">
        <v>23945.15</v>
      </c>
      <c r="P20" s="83">
        <f t="shared" si="8"/>
        <v>-0.19559805220449611</v>
      </c>
      <c r="Q20" s="83">
        <f t="shared" si="8"/>
        <v>-1.9601300369542767E-16</v>
      </c>
      <c r="R20" s="80">
        <f t="shared" si="9"/>
        <v>-117956</v>
      </c>
      <c r="S20" s="84">
        <f t="shared" si="9"/>
        <v>0</v>
      </c>
      <c r="U20" s="56">
        <f>U19+1</f>
        <v>2029</v>
      </c>
      <c r="V20" s="57">
        <f>V19-X19</f>
        <v>35786.349999999737</v>
      </c>
      <c r="W20" s="10">
        <f>X20+Y20</f>
        <v>13914.22</v>
      </c>
      <c r="X20" s="9">
        <f>3125+3125+3125+3125</f>
        <v>12500</v>
      </c>
      <c r="Y20" s="57">
        <f>404.06+370.39+336.72+303.05</f>
        <v>1414.22</v>
      </c>
      <c r="Z20" s="58">
        <f t="shared" si="12"/>
        <v>-0.53927967353110162</v>
      </c>
      <c r="AA20" s="58">
        <f t="shared" si="12"/>
        <v>-0.68497976761682156</v>
      </c>
      <c r="AB20" s="57">
        <f t="shared" si="13"/>
        <v>-41888.43</v>
      </c>
      <c r="AC20" s="59">
        <f t="shared" si="13"/>
        <v>-30255.07</v>
      </c>
    </row>
    <row r="21" spans="1:29" x14ac:dyDescent="0.2">
      <c r="A21" s="54">
        <f>A20+1</f>
        <v>2030</v>
      </c>
      <c r="B21" s="11">
        <f>B20-D20</f>
        <v>867229.99000000069</v>
      </c>
      <c r="C21" s="12">
        <f>D21+E21</f>
        <v>281555.77999999997</v>
      </c>
      <c r="D21" s="11">
        <v>257312.59</v>
      </c>
      <c r="E21" s="11">
        <v>24243.19</v>
      </c>
      <c r="F21" s="13">
        <f t="shared" si="5"/>
        <v>-0.22402276061536286</v>
      </c>
      <c r="G21" s="13">
        <f t="shared" si="5"/>
        <v>-7.6905487557742905E-3</v>
      </c>
      <c r="H21" s="11">
        <f t="shared" si="14"/>
        <v>-250367.20999999996</v>
      </c>
      <c r="I21" s="62">
        <f t="shared" si="14"/>
        <v>-2182.1000000000349</v>
      </c>
      <c r="K21" s="79">
        <f>K20+1</f>
        <v>2030</v>
      </c>
      <c r="L21" s="80">
        <f>L20-N20</f>
        <v>360563.10999999958</v>
      </c>
      <c r="M21" s="81">
        <f t="shared" si="0"/>
        <v>148479.07999999999</v>
      </c>
      <c r="N21" s="82">
        <v>131479.31</v>
      </c>
      <c r="O21" s="80">
        <v>16999.77</v>
      </c>
      <c r="P21" s="83">
        <f t="shared" si="8"/>
        <v>-0.2567196245930507</v>
      </c>
      <c r="Q21" s="83">
        <f t="shared" si="8"/>
        <v>0</v>
      </c>
      <c r="R21" s="80">
        <f t="shared" si="9"/>
        <v>-124533.93</v>
      </c>
      <c r="S21" s="84">
        <f t="shared" si="9"/>
        <v>0</v>
      </c>
      <c r="U21" s="56">
        <f>U20+1</f>
        <v>2030</v>
      </c>
      <c r="V21" s="57">
        <f>V20-X20</f>
        <v>23286.349999999737</v>
      </c>
      <c r="W21" s="10">
        <f>X21+Y21</f>
        <v>13375.47</v>
      </c>
      <c r="X21" s="9">
        <f>3125+3125+3125+3125</f>
        <v>12500</v>
      </c>
      <c r="Y21" s="57">
        <v>875.47</v>
      </c>
      <c r="Z21" s="58">
        <f t="shared" si="12"/>
        <v>-0.34929519216125959</v>
      </c>
      <c r="AA21" s="58">
        <f t="shared" si="12"/>
        <v>-3.8719382042256056E-2</v>
      </c>
      <c r="AB21" s="57">
        <f t="shared" si="13"/>
        <v>-12500</v>
      </c>
      <c r="AC21" s="59">
        <f t="shared" si="13"/>
        <v>-538.75</v>
      </c>
    </row>
    <row r="22" spans="1:29" x14ac:dyDescent="0.2">
      <c r="A22" s="54">
        <f>A21+1</f>
        <v>2031</v>
      </c>
      <c r="B22" s="11">
        <f>B21-D21</f>
        <v>609917.40000000072</v>
      </c>
      <c r="C22" s="12">
        <f>D22+E22</f>
        <v>279373.7</v>
      </c>
      <c r="D22" s="11">
        <v>264645.95</v>
      </c>
      <c r="E22" s="11">
        <v>14727.75</v>
      </c>
      <c r="F22" s="13">
        <f t="shared" si="5"/>
        <v>-0.29670628664490695</v>
      </c>
      <c r="G22" s="13">
        <f t="shared" si="5"/>
        <v>-7.7500806412141793E-3</v>
      </c>
      <c r="H22" s="11">
        <f t="shared" si="14"/>
        <v>-257312.58999999997</v>
      </c>
      <c r="I22" s="62">
        <f t="shared" si="14"/>
        <v>-2182.0799999999581</v>
      </c>
      <c r="K22" s="79">
        <f>K21+1</f>
        <v>2031</v>
      </c>
      <c r="L22" s="80">
        <f>L21-N21</f>
        <v>229083.79999999958</v>
      </c>
      <c r="M22" s="81">
        <f t="shared" si="0"/>
        <v>148479.07999999999</v>
      </c>
      <c r="N22" s="82">
        <v>138812.68</v>
      </c>
      <c r="O22" s="80">
        <v>9666.4</v>
      </c>
      <c r="P22" s="83">
        <f t="shared" si="8"/>
        <v>-0.3646499221731257</v>
      </c>
      <c r="Q22" s="83">
        <f t="shared" si="8"/>
        <v>0</v>
      </c>
      <c r="R22" s="80">
        <f t="shared" si="9"/>
        <v>-131479.31</v>
      </c>
      <c r="S22" s="84">
        <f t="shared" si="9"/>
        <v>0</v>
      </c>
      <c r="U22" s="56">
        <f>U21+1</f>
        <v>2031</v>
      </c>
      <c r="V22" s="57">
        <f>V21-X21</f>
        <v>10786.349999999737</v>
      </c>
      <c r="W22" s="10">
        <f>X22+Y22</f>
        <v>12836.72</v>
      </c>
      <c r="X22" s="9">
        <f>3125+3125+3125+3125</f>
        <v>12500</v>
      </c>
      <c r="Y22" s="57">
        <f>134.69+101.02+67.34+33.67</f>
        <v>336.71999999999997</v>
      </c>
      <c r="Z22" s="58">
        <f t="shared" si="12"/>
        <v>-0.53679516111370573</v>
      </c>
      <c r="AA22" s="58">
        <f t="shared" si="12"/>
        <v>-4.0278958421647991E-2</v>
      </c>
      <c r="AB22" s="57">
        <f t="shared" si="13"/>
        <v>-12500</v>
      </c>
      <c r="AC22" s="59">
        <f t="shared" si="13"/>
        <v>-538.75</v>
      </c>
    </row>
    <row r="23" spans="1:29" x14ac:dyDescent="0.2">
      <c r="A23" s="54">
        <f t="shared" ref="A23:A25" si="15">A22+1</f>
        <v>2032</v>
      </c>
      <c r="B23" s="11">
        <f>B22-D22</f>
        <v>345271.45000000071</v>
      </c>
      <c r="C23" s="12">
        <f t="shared" ref="C23:C25" si="16">D23+E23</f>
        <v>208877.36</v>
      </c>
      <c r="D23" s="11">
        <v>203604.58</v>
      </c>
      <c r="E23" s="11">
        <v>5272.78</v>
      </c>
      <c r="F23" s="13">
        <f t="shared" ref="F23:G26" si="17">(B23-B22)/B22</f>
        <v>-0.43390457461944798</v>
      </c>
      <c r="G23" s="13">
        <f t="shared" si="17"/>
        <v>-0.25233706680335344</v>
      </c>
      <c r="H23" s="11">
        <f t="shared" ref="H23:I25" si="18">B23-B22</f>
        <v>-264645.95</v>
      </c>
      <c r="I23" s="62">
        <f t="shared" si="18"/>
        <v>-70496.340000000026</v>
      </c>
      <c r="K23" s="79">
        <v>2032</v>
      </c>
      <c r="L23" s="80">
        <f>L22-N22</f>
        <v>90271.119999999588</v>
      </c>
      <c r="M23" s="81">
        <f t="shared" si="0"/>
        <v>92462.97</v>
      </c>
      <c r="N23" s="82">
        <v>90270.720000000001</v>
      </c>
      <c r="O23" s="80">
        <v>2192.25</v>
      </c>
      <c r="P23" s="83">
        <f t="shared" ref="P23:Q23" si="19">(L23-L22)/L22</f>
        <v>-0.60594716867801324</v>
      </c>
      <c r="Q23" s="83">
        <f t="shared" si="19"/>
        <v>-0.37726600946072664</v>
      </c>
      <c r="R23" s="80">
        <f t="shared" ref="R23:S24" si="20">L23-L22</f>
        <v>-138812.68</v>
      </c>
      <c r="S23" s="84">
        <f>M23-M22</f>
        <v>-56016.109999999986</v>
      </c>
      <c r="U23" s="56">
        <v>2032</v>
      </c>
      <c r="V23" s="57"/>
      <c r="W23" s="10"/>
      <c r="X23" s="9"/>
      <c r="Y23" s="57"/>
      <c r="Z23" s="58"/>
      <c r="AA23" s="58">
        <f t="shared" ref="AA23" si="21">(W23-W22)/W22</f>
        <v>-1</v>
      </c>
      <c r="AB23" s="57">
        <f t="shared" ref="AB23:AC23" si="22">V23-V22</f>
        <v>-10786.349999999737</v>
      </c>
      <c r="AC23" s="59">
        <f t="shared" si="22"/>
        <v>-12836.72</v>
      </c>
    </row>
    <row r="24" spans="1:29" x14ac:dyDescent="0.2">
      <c r="A24" s="54">
        <f t="shared" si="15"/>
        <v>2033</v>
      </c>
      <c r="B24" s="11">
        <f t="shared" ref="B24:B25" si="23">B23-D23</f>
        <v>141666.87000000072</v>
      </c>
      <c r="C24" s="12">
        <f t="shared" si="16"/>
        <v>114771.24</v>
      </c>
      <c r="D24" s="11">
        <v>113333.32</v>
      </c>
      <c r="E24" s="11">
        <v>1437.92</v>
      </c>
      <c r="F24" s="13">
        <f t="shared" si="17"/>
        <v>-0.58969422464556387</v>
      </c>
      <c r="G24" s="13">
        <f t="shared" si="17"/>
        <v>-0.45053288685762777</v>
      </c>
      <c r="H24" s="11">
        <f t="shared" si="18"/>
        <v>-203604.58</v>
      </c>
      <c r="I24" s="62">
        <f t="shared" si="18"/>
        <v>-94106.119999999981</v>
      </c>
      <c r="K24" s="79"/>
      <c r="L24" s="80"/>
      <c r="M24" s="81"/>
      <c r="N24" s="82"/>
      <c r="O24" s="80"/>
      <c r="P24" s="83"/>
      <c r="Q24" s="83"/>
      <c r="R24" s="80">
        <f t="shared" si="20"/>
        <v>-90271.119999999588</v>
      </c>
      <c r="S24" s="84">
        <f t="shared" si="20"/>
        <v>-92462.97</v>
      </c>
      <c r="U24" s="56"/>
      <c r="V24" s="57"/>
      <c r="W24" s="10"/>
      <c r="X24" s="9"/>
      <c r="Y24" s="57"/>
      <c r="Z24" s="58"/>
      <c r="AA24" s="58"/>
      <c r="AB24" s="57"/>
      <c r="AC24" s="59"/>
    </row>
    <row r="25" spans="1:29" x14ac:dyDescent="0.2">
      <c r="A25" s="64">
        <f t="shared" si="15"/>
        <v>2034</v>
      </c>
      <c r="B25" s="14">
        <f t="shared" si="23"/>
        <v>28333.550000000716</v>
      </c>
      <c r="C25" s="65">
        <f t="shared" si="16"/>
        <v>28436.239999999998</v>
      </c>
      <c r="D25" s="66">
        <v>28333.53</v>
      </c>
      <c r="E25" s="14">
        <v>102.71</v>
      </c>
      <c r="F25" s="13">
        <f t="shared" si="17"/>
        <v>-0.79999875764883788</v>
      </c>
      <c r="G25" s="13">
        <f t="shared" si="17"/>
        <v>-0.75223549035455217</v>
      </c>
      <c r="H25" s="11">
        <f t="shared" si="18"/>
        <v>-113333.32</v>
      </c>
      <c r="I25" s="62">
        <f t="shared" si="18"/>
        <v>-86335</v>
      </c>
      <c r="K25" s="85"/>
      <c r="L25" s="86"/>
      <c r="M25" s="87"/>
      <c r="N25" s="88"/>
      <c r="O25" s="86"/>
      <c r="P25" s="89"/>
      <c r="Q25" s="89"/>
      <c r="R25" s="86"/>
      <c r="S25" s="90"/>
      <c r="U25" s="30"/>
      <c r="V25" s="2"/>
      <c r="W25" s="4"/>
      <c r="X25" s="60"/>
      <c r="Y25" s="2"/>
      <c r="Z25" s="61"/>
      <c r="AA25" s="61"/>
      <c r="AB25" s="2"/>
      <c r="AC25" s="5"/>
    </row>
    <row r="26" spans="1:29" x14ac:dyDescent="0.2">
      <c r="A26" s="64"/>
      <c r="B26" s="14"/>
      <c r="C26" s="65"/>
      <c r="D26" s="66"/>
      <c r="E26" s="14"/>
      <c r="F26" s="13">
        <f t="shared" si="17"/>
        <v>-1</v>
      </c>
      <c r="G26" s="13">
        <f t="shared" si="17"/>
        <v>-1</v>
      </c>
      <c r="H26" s="11">
        <f>B26-B25</f>
        <v>-28333.550000000716</v>
      </c>
      <c r="I26" s="62">
        <f>C26-C25</f>
        <v>-28436.239999999998</v>
      </c>
      <c r="K26" s="85"/>
      <c r="L26" s="86"/>
      <c r="M26" s="87"/>
      <c r="N26" s="88"/>
      <c r="O26" s="86"/>
      <c r="P26" s="89"/>
      <c r="Q26" s="89"/>
      <c r="R26" s="86"/>
      <c r="S26" s="90"/>
      <c r="U26" s="30"/>
      <c r="V26" s="2"/>
      <c r="W26" s="4"/>
      <c r="X26" s="60"/>
      <c r="Y26" s="2"/>
      <c r="Z26" s="61"/>
      <c r="AA26" s="61"/>
      <c r="AB26" s="2"/>
      <c r="AC26" s="5"/>
    </row>
    <row r="27" spans="1:29" ht="6.75" customHeight="1" thickBot="1" x14ac:dyDescent="0.25">
      <c r="A27" s="55"/>
      <c r="B27" s="15"/>
      <c r="C27" s="16"/>
      <c r="D27" s="17"/>
      <c r="E27" s="15"/>
      <c r="F27" s="18"/>
      <c r="G27" s="18"/>
      <c r="H27" s="15"/>
      <c r="I27" s="63"/>
      <c r="K27" s="91"/>
      <c r="L27" s="92"/>
      <c r="M27" s="93"/>
      <c r="N27" s="94"/>
      <c r="O27" s="92"/>
      <c r="P27" s="95"/>
      <c r="Q27" s="95"/>
      <c r="R27" s="92"/>
      <c r="S27" s="96"/>
      <c r="U27" s="44"/>
      <c r="V27" s="3"/>
      <c r="W27" s="7"/>
      <c r="X27" s="45"/>
      <c r="Y27" s="3"/>
      <c r="Z27" s="46"/>
      <c r="AA27" s="46"/>
      <c r="AB27" s="3"/>
      <c r="AC27" s="6"/>
    </row>
    <row r="28" spans="1:29" x14ac:dyDescent="0.2">
      <c r="A28" s="47"/>
      <c r="B28" s="4"/>
      <c r="C28" s="4"/>
      <c r="D28" s="4"/>
      <c r="E28" s="4"/>
      <c r="F28" s="1"/>
      <c r="G28" s="1"/>
      <c r="H28" s="4"/>
      <c r="I28" s="4"/>
      <c r="K28" s="97"/>
      <c r="L28" s="97"/>
      <c r="M28" s="97"/>
      <c r="N28" s="97"/>
      <c r="O28" s="97"/>
      <c r="P28" s="97"/>
      <c r="Q28" s="97"/>
      <c r="R28" s="97"/>
      <c r="S28" s="97"/>
    </row>
    <row r="29" spans="1:29" x14ac:dyDescent="0.2">
      <c r="A29" s="47"/>
      <c r="B29" s="29"/>
      <c r="C29" s="29"/>
      <c r="D29" s="29"/>
      <c r="E29" s="29"/>
      <c r="F29" s="29"/>
      <c r="G29" s="29"/>
      <c r="H29" s="29"/>
      <c r="I29" s="29"/>
    </row>
    <row r="30" spans="1:29" x14ac:dyDescent="0.2">
      <c r="A30" s="47"/>
      <c r="B30" s="29"/>
      <c r="C30" s="29"/>
      <c r="D30" s="29"/>
      <c r="E30" s="29"/>
      <c r="F30" s="29"/>
      <c r="G30" s="29"/>
      <c r="H30" s="29"/>
      <c r="I30" s="29"/>
    </row>
    <row r="31" spans="1:29" x14ac:dyDescent="0.2">
      <c r="A31" s="47"/>
      <c r="B31" s="29"/>
      <c r="C31" s="29"/>
      <c r="D31" s="29"/>
      <c r="E31" s="29"/>
      <c r="F31" s="29"/>
      <c r="G31" s="29"/>
      <c r="H31" s="29"/>
      <c r="I31" s="29"/>
    </row>
    <row r="32" spans="1:29" x14ac:dyDescent="0.2">
      <c r="A32" s="47"/>
      <c r="B32" s="29"/>
      <c r="C32" s="29"/>
      <c r="D32" s="29"/>
      <c r="E32" s="29"/>
      <c r="F32" s="29"/>
      <c r="G32" s="29"/>
      <c r="H32" s="29"/>
      <c r="I32" s="29"/>
    </row>
    <row r="33" spans="1:9" x14ac:dyDescent="0.2">
      <c r="A33" s="47"/>
      <c r="B33" s="29"/>
      <c r="C33" s="29"/>
      <c r="D33" s="29"/>
      <c r="E33" s="29"/>
      <c r="F33" s="29"/>
      <c r="G33" s="29"/>
      <c r="H33" s="29"/>
      <c r="I33" s="29"/>
    </row>
    <row r="34" spans="1:9" x14ac:dyDescent="0.2">
      <c r="A34" s="47"/>
      <c r="B34" s="29"/>
      <c r="C34" s="29"/>
      <c r="D34" s="29"/>
      <c r="E34" s="29"/>
      <c r="F34" s="29"/>
      <c r="G34" s="29"/>
      <c r="H34" s="29"/>
      <c r="I34" s="29"/>
    </row>
    <row r="35" spans="1:9" x14ac:dyDescent="0.2">
      <c r="A35" s="47"/>
      <c r="B35" s="29"/>
      <c r="C35" s="29"/>
      <c r="D35" s="29"/>
      <c r="E35" s="29"/>
      <c r="F35" s="29"/>
      <c r="G35" s="29"/>
      <c r="H35" s="29"/>
      <c r="I35" s="29"/>
    </row>
    <row r="36" spans="1:9" x14ac:dyDescent="0.2">
      <c r="A36" s="47"/>
      <c r="B36" s="29"/>
      <c r="C36" s="29"/>
      <c r="D36" s="29"/>
      <c r="E36" s="29"/>
      <c r="F36" s="29"/>
      <c r="G36" s="29"/>
      <c r="H36" s="29"/>
      <c r="I36" s="29"/>
    </row>
    <row r="37" spans="1:9" x14ac:dyDescent="0.2">
      <c r="A37" s="47"/>
      <c r="B37" s="29"/>
      <c r="C37" s="29"/>
      <c r="D37" s="29"/>
      <c r="E37" s="29"/>
      <c r="F37" s="29"/>
      <c r="G37" s="29"/>
      <c r="H37" s="29"/>
      <c r="I37" s="29"/>
    </row>
    <row r="38" spans="1:9" x14ac:dyDescent="0.2">
      <c r="A38" s="47"/>
      <c r="B38" s="29"/>
      <c r="C38" s="29"/>
      <c r="D38" s="29"/>
      <c r="E38" s="29"/>
      <c r="F38" s="29"/>
      <c r="G38" s="29"/>
      <c r="H38" s="29"/>
      <c r="I38" s="29"/>
    </row>
    <row r="39" spans="1:9" x14ac:dyDescent="0.2">
      <c r="A39" s="47"/>
      <c r="B39" s="29"/>
      <c r="C39" s="29"/>
      <c r="D39" s="29"/>
      <c r="E39" s="29"/>
      <c r="F39" s="29"/>
      <c r="G39" s="29"/>
      <c r="H39" s="29"/>
      <c r="I39" s="29"/>
    </row>
    <row r="40" spans="1:9" x14ac:dyDescent="0.2">
      <c r="A40" s="47"/>
      <c r="B40" s="29"/>
      <c r="C40" s="29"/>
      <c r="D40" s="29"/>
      <c r="E40" s="29"/>
      <c r="F40" s="29"/>
      <c r="G40" s="29"/>
      <c r="H40" s="29"/>
      <c r="I40" s="29"/>
    </row>
    <row r="41" spans="1:9" x14ac:dyDescent="0.2">
      <c r="A41" s="47"/>
      <c r="B41" s="29"/>
      <c r="C41" s="29"/>
      <c r="D41" s="29"/>
      <c r="E41" s="29"/>
      <c r="F41" s="29"/>
      <c r="G41" s="29"/>
      <c r="H41" s="29"/>
      <c r="I41" s="29"/>
    </row>
    <row r="42" spans="1:9" x14ac:dyDescent="0.2">
      <c r="A42" s="47"/>
      <c r="B42" s="29"/>
      <c r="C42" s="29"/>
      <c r="D42" s="29"/>
      <c r="E42" s="29"/>
      <c r="F42" s="29"/>
      <c r="G42" s="29"/>
      <c r="H42" s="29"/>
      <c r="I42" s="29"/>
    </row>
    <row r="43" spans="1:9" x14ac:dyDescent="0.2">
      <c r="A43" s="47"/>
      <c r="B43" s="29"/>
      <c r="C43" s="29"/>
      <c r="D43" s="29"/>
      <c r="E43" s="29"/>
      <c r="F43" s="29"/>
      <c r="G43" s="29"/>
      <c r="H43" s="29"/>
      <c r="I43" s="29"/>
    </row>
    <row r="44" spans="1:9" x14ac:dyDescent="0.2">
      <c r="A44" s="47"/>
      <c r="B44" s="29"/>
      <c r="C44" s="29"/>
      <c r="D44" s="29"/>
      <c r="E44" s="29"/>
      <c r="F44" s="29"/>
      <c r="G44" s="29"/>
      <c r="H44" s="29"/>
      <c r="I44" s="29"/>
    </row>
    <row r="45" spans="1:9" x14ac:dyDescent="0.2">
      <c r="A45" s="47"/>
      <c r="B45" s="29"/>
      <c r="C45" s="29"/>
      <c r="D45" s="29"/>
      <c r="E45" s="29"/>
      <c r="F45" s="29"/>
      <c r="G45" s="29"/>
      <c r="H45" s="29"/>
      <c r="I45" s="29"/>
    </row>
    <row r="46" spans="1:9" x14ac:dyDescent="0.2">
      <c r="A46" s="47"/>
      <c r="B46" s="29"/>
      <c r="C46" s="29"/>
      <c r="D46" s="29"/>
      <c r="E46" s="29"/>
      <c r="F46" s="29"/>
      <c r="G46" s="29"/>
      <c r="H46" s="29"/>
      <c r="I46" s="29"/>
    </row>
    <row r="47" spans="1:9" x14ac:dyDescent="0.2">
      <c r="A47" s="47"/>
      <c r="B47" s="29"/>
      <c r="C47" s="29"/>
      <c r="D47" s="29"/>
      <c r="E47" s="29"/>
      <c r="F47" s="29"/>
      <c r="G47" s="29"/>
      <c r="H47" s="29"/>
      <c r="I47" s="29"/>
    </row>
    <row r="48" spans="1:9" x14ac:dyDescent="0.2">
      <c r="A48" s="47"/>
      <c r="B48" s="29"/>
      <c r="C48" s="29"/>
      <c r="D48" s="29"/>
      <c r="E48" s="29"/>
      <c r="F48" s="29"/>
      <c r="G48" s="29"/>
      <c r="H48" s="29"/>
      <c r="I48" s="29"/>
    </row>
    <row r="49" spans="1:9" x14ac:dyDescent="0.2">
      <c r="A49" s="47"/>
      <c r="B49" s="29"/>
      <c r="C49" s="29"/>
      <c r="D49" s="29"/>
      <c r="E49" s="29"/>
      <c r="F49" s="29"/>
      <c r="G49" s="29"/>
      <c r="H49" s="29"/>
      <c r="I49" s="29"/>
    </row>
    <row r="50" spans="1:9" x14ac:dyDescent="0.2">
      <c r="A50" s="47"/>
      <c r="B50" s="29"/>
      <c r="C50" s="29"/>
      <c r="D50" s="29"/>
      <c r="E50" s="29"/>
      <c r="F50" s="29"/>
      <c r="G50" s="29"/>
      <c r="H50" s="29"/>
      <c r="I50" s="29"/>
    </row>
    <row r="51" spans="1:9" x14ac:dyDescent="0.2">
      <c r="A51" s="47"/>
      <c r="B51" s="29"/>
      <c r="C51" s="29"/>
      <c r="D51" s="29"/>
      <c r="E51" s="29"/>
      <c r="F51" s="29"/>
      <c r="G51" s="29"/>
      <c r="H51" s="29"/>
      <c r="I51" s="29"/>
    </row>
    <row r="52" spans="1:9" x14ac:dyDescent="0.2">
      <c r="A52" s="47"/>
      <c r="B52" s="29"/>
      <c r="C52" s="29"/>
      <c r="D52" s="29"/>
      <c r="E52" s="29"/>
      <c r="F52" s="29"/>
      <c r="G52" s="29"/>
      <c r="H52" s="29"/>
      <c r="I52" s="29"/>
    </row>
    <row r="53" spans="1:9" x14ac:dyDescent="0.2">
      <c r="A53" s="47"/>
      <c r="B53" s="29"/>
      <c r="C53" s="29"/>
      <c r="D53" s="29"/>
      <c r="E53" s="29"/>
      <c r="F53" s="29"/>
      <c r="G53" s="29"/>
      <c r="H53" s="29"/>
      <c r="I53" s="29"/>
    </row>
    <row r="54" spans="1:9" x14ac:dyDescent="0.2">
      <c r="A54" s="47"/>
      <c r="B54" s="29"/>
      <c r="C54" s="29"/>
      <c r="D54" s="29"/>
      <c r="E54" s="29"/>
      <c r="F54" s="29"/>
      <c r="G54" s="29"/>
      <c r="H54" s="29"/>
      <c r="I54" s="29"/>
    </row>
    <row r="55" spans="1:9" x14ac:dyDescent="0.2">
      <c r="A55" s="47"/>
      <c r="B55" s="29"/>
      <c r="C55" s="29"/>
      <c r="D55" s="29"/>
      <c r="E55" s="29"/>
      <c r="F55" s="29"/>
      <c r="G55" s="29"/>
      <c r="H55" s="29"/>
      <c r="I55" s="29"/>
    </row>
    <row r="56" spans="1:9" x14ac:dyDescent="0.2">
      <c r="A56" s="47"/>
      <c r="B56" s="29"/>
      <c r="C56" s="29"/>
      <c r="D56" s="29"/>
      <c r="E56" s="29"/>
      <c r="F56" s="29"/>
      <c r="G56" s="29"/>
      <c r="H56" s="29"/>
      <c r="I56" s="29"/>
    </row>
    <row r="57" spans="1:9" x14ac:dyDescent="0.2">
      <c r="A57" s="47"/>
      <c r="B57" s="29"/>
      <c r="C57" s="29"/>
      <c r="D57" s="29"/>
      <c r="E57" s="29"/>
      <c r="F57" s="29"/>
      <c r="G57" s="29"/>
      <c r="H57" s="29"/>
      <c r="I57" s="29"/>
    </row>
    <row r="58" spans="1:9" x14ac:dyDescent="0.2">
      <c r="A58" s="47"/>
      <c r="B58" s="29"/>
      <c r="C58" s="29"/>
      <c r="D58" s="29"/>
      <c r="E58" s="29"/>
      <c r="F58" s="29"/>
      <c r="G58" s="29"/>
      <c r="H58" s="29"/>
      <c r="I58" s="29"/>
    </row>
    <row r="59" spans="1:9" x14ac:dyDescent="0.2">
      <c r="A59" s="47"/>
      <c r="B59" s="29"/>
      <c r="C59" s="29"/>
      <c r="D59" s="29"/>
      <c r="E59" s="29"/>
      <c r="F59" s="29"/>
      <c r="G59" s="29"/>
      <c r="H59" s="29"/>
      <c r="I59" s="29"/>
    </row>
    <row r="60" spans="1:9" x14ac:dyDescent="0.2">
      <c r="A60" s="47"/>
      <c r="B60" s="29"/>
      <c r="C60" s="29"/>
      <c r="D60" s="29"/>
      <c r="E60" s="29"/>
      <c r="F60" s="29"/>
      <c r="G60" s="29"/>
      <c r="H60" s="29"/>
      <c r="I60" s="29"/>
    </row>
    <row r="61" spans="1:9" x14ac:dyDescent="0.2">
      <c r="A61" s="47"/>
      <c r="B61" s="29"/>
      <c r="C61" s="29"/>
      <c r="D61" s="29"/>
      <c r="E61" s="29"/>
      <c r="F61" s="29"/>
      <c r="G61" s="29"/>
      <c r="H61" s="29"/>
      <c r="I61" s="29"/>
    </row>
    <row r="62" spans="1:9" x14ac:dyDescent="0.2">
      <c r="A62" s="47"/>
      <c r="B62" s="29"/>
      <c r="C62" s="29"/>
      <c r="D62" s="29"/>
      <c r="E62" s="29"/>
      <c r="F62" s="29"/>
      <c r="G62" s="29"/>
      <c r="H62" s="29"/>
      <c r="I62" s="29"/>
    </row>
    <row r="63" spans="1:9" x14ac:dyDescent="0.2">
      <c r="A63" s="47"/>
      <c r="B63" s="29"/>
      <c r="C63" s="29"/>
      <c r="D63" s="29"/>
      <c r="E63" s="29"/>
      <c r="F63" s="29"/>
      <c r="G63" s="29"/>
      <c r="H63" s="29"/>
      <c r="I63" s="29"/>
    </row>
    <row r="64" spans="1:9" x14ac:dyDescent="0.2">
      <c r="A64" s="47"/>
      <c r="B64" s="29"/>
      <c r="C64" s="29"/>
      <c r="D64" s="29"/>
      <c r="E64" s="29"/>
      <c r="F64" s="29"/>
      <c r="G64" s="29"/>
      <c r="H64" s="29"/>
      <c r="I64" s="29"/>
    </row>
    <row r="65" spans="1:9" x14ac:dyDescent="0.2">
      <c r="A65" s="47"/>
      <c r="B65" s="29"/>
      <c r="C65" s="29"/>
      <c r="D65" s="29"/>
      <c r="E65" s="29"/>
      <c r="F65" s="29"/>
      <c r="G65" s="29"/>
      <c r="H65" s="29"/>
      <c r="I65" s="29"/>
    </row>
    <row r="66" spans="1:9" x14ac:dyDescent="0.2">
      <c r="A66" s="47"/>
      <c r="B66" s="29"/>
      <c r="C66" s="29"/>
      <c r="D66" s="29"/>
      <c r="E66" s="29"/>
      <c r="F66" s="29"/>
      <c r="G66" s="29"/>
      <c r="H66" s="29"/>
      <c r="I66" s="29"/>
    </row>
    <row r="67" spans="1:9" x14ac:dyDescent="0.2">
      <c r="A67" s="47"/>
      <c r="B67" s="29"/>
      <c r="C67" s="29"/>
      <c r="D67" s="29"/>
      <c r="E67" s="29"/>
      <c r="F67" s="29"/>
      <c r="G67" s="29"/>
      <c r="H67" s="29"/>
      <c r="I67" s="29"/>
    </row>
    <row r="68" spans="1:9" x14ac:dyDescent="0.2">
      <c r="A68" s="47"/>
      <c r="B68" s="29"/>
      <c r="C68" s="29"/>
      <c r="D68" s="29"/>
      <c r="E68" s="29"/>
      <c r="F68" s="29"/>
      <c r="G68" s="29"/>
      <c r="H68" s="29"/>
      <c r="I68" s="29"/>
    </row>
    <row r="69" spans="1:9" x14ac:dyDescent="0.2">
      <c r="A69" s="47"/>
      <c r="B69" s="29"/>
      <c r="C69" s="29"/>
      <c r="D69" s="29"/>
      <c r="E69" s="29"/>
      <c r="F69" s="29"/>
      <c r="G69" s="29"/>
      <c r="H69" s="29"/>
      <c r="I69" s="29"/>
    </row>
    <row r="70" spans="1:9" x14ac:dyDescent="0.2">
      <c r="A70" s="47"/>
      <c r="B70" s="29"/>
      <c r="C70" s="29"/>
      <c r="D70" s="29"/>
      <c r="E70" s="29"/>
      <c r="F70" s="29"/>
      <c r="G70" s="29"/>
      <c r="H70" s="29"/>
      <c r="I70" s="29"/>
    </row>
    <row r="71" spans="1:9" x14ac:dyDescent="0.2">
      <c r="A71" s="47"/>
      <c r="B71" s="29"/>
      <c r="C71" s="29"/>
      <c r="D71" s="29"/>
      <c r="E71" s="29"/>
      <c r="F71" s="29"/>
      <c r="G71" s="29"/>
      <c r="H71" s="29"/>
      <c r="I71" s="29"/>
    </row>
    <row r="72" spans="1:9" x14ac:dyDescent="0.2">
      <c r="A72" s="47"/>
      <c r="B72" s="29"/>
      <c r="C72" s="29"/>
      <c r="D72" s="29"/>
      <c r="E72" s="29"/>
      <c r="F72" s="29"/>
      <c r="G72" s="29"/>
      <c r="H72" s="29"/>
      <c r="I72" s="29"/>
    </row>
    <row r="73" spans="1:9" x14ac:dyDescent="0.2">
      <c r="A73" s="47"/>
      <c r="B73" s="29"/>
      <c r="C73" s="29"/>
      <c r="D73" s="29"/>
      <c r="E73" s="29"/>
      <c r="F73" s="29"/>
      <c r="G73" s="29"/>
      <c r="H73" s="29"/>
      <c r="I73" s="29"/>
    </row>
    <row r="74" spans="1:9" x14ac:dyDescent="0.2">
      <c r="A74" s="47"/>
      <c r="B74" s="29"/>
      <c r="C74" s="29"/>
      <c r="D74" s="29"/>
      <c r="E74" s="29"/>
      <c r="F74" s="29"/>
      <c r="G74" s="29"/>
      <c r="H74" s="29"/>
      <c r="I74" s="29"/>
    </row>
    <row r="75" spans="1:9" x14ac:dyDescent="0.2">
      <c r="A75" s="47"/>
      <c r="B75" s="29"/>
      <c r="C75" s="29"/>
      <c r="D75" s="29"/>
      <c r="E75" s="29"/>
      <c r="F75" s="29"/>
      <c r="G75" s="29"/>
      <c r="H75" s="29"/>
      <c r="I75" s="29"/>
    </row>
    <row r="76" spans="1:9" x14ac:dyDescent="0.2">
      <c r="A76" s="47"/>
      <c r="B76" s="29"/>
      <c r="C76" s="29"/>
      <c r="D76" s="29"/>
      <c r="E76" s="29"/>
      <c r="F76" s="29"/>
      <c r="G76" s="29"/>
      <c r="H76" s="29"/>
      <c r="I76" s="29"/>
    </row>
    <row r="77" spans="1:9" x14ac:dyDescent="0.2">
      <c r="A77" s="47"/>
      <c r="B77" s="29"/>
      <c r="C77" s="29"/>
      <c r="D77" s="29"/>
      <c r="E77" s="29"/>
      <c r="F77" s="29"/>
      <c r="G77" s="29"/>
      <c r="H77" s="29"/>
      <c r="I77" s="29"/>
    </row>
    <row r="78" spans="1:9" x14ac:dyDescent="0.2">
      <c r="A78" s="47"/>
      <c r="B78" s="29"/>
      <c r="C78" s="29"/>
      <c r="D78" s="29"/>
      <c r="E78" s="29"/>
      <c r="F78" s="29"/>
      <c r="G78" s="29"/>
      <c r="H78" s="29"/>
      <c r="I78" s="29"/>
    </row>
    <row r="79" spans="1:9" x14ac:dyDescent="0.2">
      <c r="A79" s="47"/>
      <c r="B79" s="29"/>
      <c r="C79" s="29"/>
      <c r="D79" s="29"/>
      <c r="E79" s="29"/>
      <c r="F79" s="29"/>
      <c r="G79" s="29"/>
      <c r="H79" s="29"/>
      <c r="I79" s="29"/>
    </row>
    <row r="80" spans="1:9" x14ac:dyDescent="0.2">
      <c r="A80" s="47"/>
      <c r="B80" s="29"/>
      <c r="C80" s="29"/>
      <c r="D80" s="29"/>
      <c r="E80" s="29"/>
      <c r="F80" s="29"/>
      <c r="G80" s="29"/>
      <c r="H80" s="29"/>
      <c r="I80" s="29"/>
    </row>
    <row r="81" spans="1:9" x14ac:dyDescent="0.2">
      <c r="A81" s="47"/>
      <c r="B81" s="29"/>
      <c r="C81" s="29"/>
      <c r="D81" s="29"/>
      <c r="E81" s="29"/>
      <c r="F81" s="29"/>
      <c r="G81" s="29"/>
      <c r="H81" s="29"/>
      <c r="I81" s="29"/>
    </row>
    <row r="82" spans="1:9" x14ac:dyDescent="0.2">
      <c r="A82" s="47"/>
      <c r="B82" s="29"/>
      <c r="C82" s="29"/>
      <c r="D82" s="29"/>
      <c r="E82" s="29"/>
      <c r="F82" s="29"/>
      <c r="G82" s="29"/>
      <c r="H82" s="29"/>
      <c r="I82" s="29"/>
    </row>
    <row r="83" spans="1:9" x14ac:dyDescent="0.2">
      <c r="A83" s="47"/>
      <c r="B83" s="29"/>
      <c r="C83" s="29"/>
      <c r="D83" s="29"/>
      <c r="E83" s="29"/>
      <c r="F83" s="29"/>
      <c r="G83" s="29"/>
      <c r="H83" s="29"/>
      <c r="I83" s="29"/>
    </row>
    <row r="84" spans="1:9" x14ac:dyDescent="0.2">
      <c r="A84" s="47"/>
      <c r="B84" s="29"/>
      <c r="C84" s="29"/>
      <c r="D84" s="29"/>
      <c r="E84" s="29"/>
      <c r="F84" s="29"/>
      <c r="G84" s="29"/>
      <c r="H84" s="29"/>
      <c r="I84" s="29"/>
    </row>
    <row r="85" spans="1:9" x14ac:dyDescent="0.2">
      <c r="A85" s="47"/>
      <c r="B85" s="29"/>
      <c r="C85" s="29"/>
      <c r="D85" s="29"/>
      <c r="E85" s="29"/>
      <c r="F85" s="29"/>
      <c r="G85" s="29"/>
      <c r="H85" s="29"/>
      <c r="I85" s="29"/>
    </row>
    <row r="86" spans="1:9" x14ac:dyDescent="0.2">
      <c r="A86" s="47"/>
      <c r="B86" s="29"/>
      <c r="C86" s="29"/>
      <c r="D86" s="29"/>
      <c r="E86" s="29"/>
      <c r="F86" s="29"/>
      <c r="G86" s="29"/>
      <c r="H86" s="29"/>
      <c r="I86" s="29"/>
    </row>
    <row r="87" spans="1:9" x14ac:dyDescent="0.2">
      <c r="A87" s="47"/>
      <c r="B87" s="29"/>
      <c r="C87" s="29"/>
      <c r="D87" s="29"/>
      <c r="E87" s="29"/>
      <c r="F87" s="29"/>
      <c r="G87" s="29"/>
      <c r="H87" s="29"/>
      <c r="I87" s="29"/>
    </row>
    <row r="88" spans="1:9" x14ac:dyDescent="0.2">
      <c r="A88" s="47"/>
      <c r="B88" s="29"/>
      <c r="C88" s="29"/>
      <c r="D88" s="29"/>
      <c r="E88" s="29"/>
      <c r="F88" s="29"/>
      <c r="G88" s="29"/>
      <c r="H88" s="29"/>
      <c r="I88" s="29"/>
    </row>
    <row r="89" spans="1:9" x14ac:dyDescent="0.2">
      <c r="A89" s="47"/>
      <c r="B89" s="29"/>
      <c r="C89" s="29"/>
      <c r="D89" s="29"/>
      <c r="E89" s="29"/>
      <c r="F89" s="29"/>
      <c r="G89" s="29"/>
      <c r="H89" s="29"/>
      <c r="I89" s="29"/>
    </row>
    <row r="90" spans="1:9" x14ac:dyDescent="0.2">
      <c r="A90" s="47"/>
      <c r="B90" s="29"/>
      <c r="C90" s="29"/>
      <c r="D90" s="29"/>
      <c r="E90" s="29"/>
      <c r="F90" s="29"/>
      <c r="G90" s="29"/>
      <c r="H90" s="29"/>
      <c r="I90" s="29"/>
    </row>
    <row r="91" spans="1:9" x14ac:dyDescent="0.2">
      <c r="A91" s="47"/>
      <c r="B91" s="29"/>
      <c r="C91" s="29"/>
      <c r="D91" s="29"/>
      <c r="E91" s="29"/>
      <c r="F91" s="29"/>
      <c r="G91" s="29"/>
      <c r="H91" s="29"/>
      <c r="I91" s="29"/>
    </row>
    <row r="92" spans="1:9" x14ac:dyDescent="0.2">
      <c r="A92" s="47"/>
      <c r="B92" s="29"/>
      <c r="C92" s="29"/>
      <c r="D92" s="29"/>
      <c r="E92" s="29"/>
      <c r="F92" s="29"/>
      <c r="G92" s="29"/>
      <c r="H92" s="29"/>
      <c r="I92" s="29"/>
    </row>
    <row r="93" spans="1:9" x14ac:dyDescent="0.2">
      <c r="A93" s="47"/>
      <c r="B93" s="29"/>
      <c r="C93" s="29"/>
      <c r="D93" s="29"/>
      <c r="E93" s="29"/>
      <c r="F93" s="29"/>
      <c r="G93" s="29"/>
      <c r="H93" s="29"/>
      <c r="I93" s="29"/>
    </row>
    <row r="94" spans="1:9" x14ac:dyDescent="0.2">
      <c r="A94" s="47"/>
      <c r="B94" s="29"/>
      <c r="C94" s="29"/>
      <c r="D94" s="29"/>
      <c r="E94" s="29"/>
      <c r="F94" s="29"/>
      <c r="G94" s="29"/>
      <c r="H94" s="29"/>
      <c r="I94" s="29"/>
    </row>
    <row r="95" spans="1:9" x14ac:dyDescent="0.2">
      <c r="A95" s="47"/>
      <c r="B95" s="29"/>
      <c r="C95" s="29"/>
      <c r="D95" s="29"/>
      <c r="E95" s="29"/>
      <c r="F95" s="29"/>
      <c r="G95" s="29"/>
      <c r="H95" s="29"/>
      <c r="I95" s="29"/>
    </row>
    <row r="96" spans="1:9" x14ac:dyDescent="0.2">
      <c r="A96" s="47"/>
      <c r="B96" s="29"/>
      <c r="C96" s="29"/>
      <c r="D96" s="29"/>
      <c r="E96" s="29"/>
      <c r="F96" s="29"/>
      <c r="G96" s="29"/>
      <c r="H96" s="29"/>
      <c r="I96" s="29"/>
    </row>
    <row r="97" spans="1:9" x14ac:dyDescent="0.2">
      <c r="A97" s="47"/>
      <c r="B97" s="29"/>
      <c r="C97" s="29"/>
      <c r="D97" s="29"/>
      <c r="E97" s="29"/>
      <c r="F97" s="29"/>
      <c r="G97" s="29"/>
      <c r="H97" s="29"/>
      <c r="I97" s="29"/>
    </row>
    <row r="98" spans="1:9" x14ac:dyDescent="0.2">
      <c r="A98" s="47"/>
      <c r="B98" s="29"/>
      <c r="C98" s="29"/>
      <c r="D98" s="29"/>
      <c r="E98" s="29"/>
      <c r="F98" s="29"/>
      <c r="G98" s="29"/>
      <c r="H98" s="29"/>
      <c r="I98" s="29"/>
    </row>
    <row r="99" spans="1:9" x14ac:dyDescent="0.2">
      <c r="A99" s="47"/>
      <c r="B99" s="29"/>
      <c r="C99" s="29"/>
      <c r="D99" s="29"/>
      <c r="E99" s="29"/>
      <c r="F99" s="29"/>
      <c r="G99" s="29"/>
      <c r="H99" s="29"/>
      <c r="I99" s="29"/>
    </row>
    <row r="100" spans="1:9" x14ac:dyDescent="0.2">
      <c r="A100" s="47"/>
      <c r="B100" s="29"/>
      <c r="C100" s="29"/>
      <c r="D100" s="29"/>
      <c r="E100" s="29"/>
      <c r="F100" s="29"/>
      <c r="G100" s="29"/>
      <c r="H100" s="29"/>
      <c r="I100" s="29"/>
    </row>
    <row r="101" spans="1:9" x14ac:dyDescent="0.2">
      <c r="A101" s="47"/>
      <c r="B101" s="29"/>
      <c r="C101" s="29"/>
      <c r="D101" s="29"/>
      <c r="E101" s="29"/>
      <c r="F101" s="29"/>
      <c r="G101" s="29"/>
      <c r="H101" s="29"/>
      <c r="I101" s="29"/>
    </row>
    <row r="102" spans="1:9" x14ac:dyDescent="0.2">
      <c r="A102" s="47"/>
      <c r="B102" s="29"/>
      <c r="C102" s="29"/>
      <c r="D102" s="29"/>
      <c r="E102" s="29"/>
      <c r="F102" s="29"/>
      <c r="G102" s="29"/>
      <c r="H102" s="29"/>
      <c r="I102" s="29"/>
    </row>
    <row r="103" spans="1:9" x14ac:dyDescent="0.2">
      <c r="A103" s="47"/>
      <c r="B103" s="29"/>
      <c r="C103" s="29"/>
      <c r="D103" s="29"/>
      <c r="E103" s="29"/>
      <c r="F103" s="29"/>
      <c r="G103" s="29"/>
      <c r="H103" s="29"/>
      <c r="I103" s="29"/>
    </row>
    <row r="104" spans="1:9" x14ac:dyDescent="0.2">
      <c r="A104" s="47"/>
      <c r="B104" s="29"/>
      <c r="C104" s="29"/>
      <c r="D104" s="29"/>
      <c r="E104" s="29"/>
      <c r="F104" s="29"/>
      <c r="G104" s="29"/>
      <c r="H104" s="29"/>
      <c r="I104" s="29"/>
    </row>
    <row r="105" spans="1:9" x14ac:dyDescent="0.2">
      <c r="A105" s="47"/>
      <c r="B105" s="29"/>
      <c r="C105" s="29"/>
      <c r="D105" s="29"/>
      <c r="E105" s="29"/>
      <c r="F105" s="29"/>
      <c r="G105" s="29"/>
      <c r="H105" s="29"/>
      <c r="I105" s="29"/>
    </row>
    <row r="106" spans="1:9" x14ac:dyDescent="0.2">
      <c r="A106" s="47"/>
      <c r="B106" s="29"/>
      <c r="C106" s="29"/>
      <c r="D106" s="29"/>
      <c r="E106" s="29"/>
      <c r="F106" s="29"/>
      <c r="G106" s="29"/>
      <c r="H106" s="29"/>
      <c r="I106" s="29"/>
    </row>
    <row r="107" spans="1:9" x14ac:dyDescent="0.2">
      <c r="A107" s="47"/>
      <c r="B107" s="29"/>
      <c r="C107" s="29"/>
      <c r="D107" s="29"/>
      <c r="E107" s="29"/>
      <c r="F107" s="29"/>
      <c r="G107" s="29"/>
      <c r="H107" s="29"/>
      <c r="I107" s="29"/>
    </row>
    <row r="108" spans="1:9" x14ac:dyDescent="0.2">
      <c r="A108" s="47"/>
      <c r="B108" s="29"/>
      <c r="C108" s="29"/>
      <c r="D108" s="29"/>
      <c r="E108" s="29"/>
      <c r="F108" s="29"/>
      <c r="G108" s="29"/>
      <c r="H108" s="29"/>
      <c r="I108" s="29"/>
    </row>
    <row r="109" spans="1:9" x14ac:dyDescent="0.2">
      <c r="A109" s="47"/>
      <c r="B109" s="29"/>
      <c r="C109" s="29"/>
      <c r="D109" s="29"/>
      <c r="E109" s="29"/>
      <c r="F109" s="29"/>
      <c r="G109" s="29"/>
      <c r="H109" s="29"/>
      <c r="I109" s="29"/>
    </row>
    <row r="110" spans="1:9" x14ac:dyDescent="0.2">
      <c r="A110" s="47"/>
      <c r="B110" s="29"/>
      <c r="C110" s="29"/>
      <c r="D110" s="29"/>
      <c r="E110" s="29"/>
      <c r="F110" s="29"/>
      <c r="G110" s="29"/>
      <c r="H110" s="29"/>
      <c r="I110" s="29"/>
    </row>
    <row r="111" spans="1:9" x14ac:dyDescent="0.2">
      <c r="A111" s="47"/>
      <c r="B111" s="29"/>
      <c r="C111" s="29"/>
      <c r="D111" s="29"/>
      <c r="E111" s="29"/>
      <c r="F111" s="29"/>
      <c r="G111" s="29"/>
      <c r="H111" s="29"/>
      <c r="I111" s="29"/>
    </row>
    <row r="112" spans="1:9" x14ac:dyDescent="0.2">
      <c r="A112" s="47"/>
      <c r="B112" s="29"/>
      <c r="C112" s="29"/>
      <c r="D112" s="29"/>
      <c r="E112" s="29"/>
      <c r="F112" s="29"/>
      <c r="G112" s="29"/>
      <c r="H112" s="29"/>
      <c r="I112" s="29"/>
    </row>
    <row r="113" spans="1:9" x14ac:dyDescent="0.2">
      <c r="A113" s="47"/>
      <c r="B113" s="29"/>
      <c r="C113" s="29"/>
      <c r="D113" s="29"/>
      <c r="E113" s="29"/>
      <c r="F113" s="29"/>
      <c r="G113" s="29"/>
      <c r="H113" s="29"/>
      <c r="I113" s="29"/>
    </row>
    <row r="114" spans="1:9" x14ac:dyDescent="0.2">
      <c r="A114" s="47"/>
      <c r="B114" s="29"/>
      <c r="C114" s="29"/>
      <c r="D114" s="29"/>
      <c r="E114" s="29"/>
      <c r="F114" s="29"/>
      <c r="G114" s="29"/>
      <c r="H114" s="29"/>
      <c r="I114" s="29"/>
    </row>
    <row r="115" spans="1:9" x14ac:dyDescent="0.2">
      <c r="A115" s="47"/>
      <c r="B115" s="29"/>
      <c r="C115" s="29"/>
      <c r="D115" s="29"/>
      <c r="E115" s="29"/>
      <c r="F115" s="29"/>
      <c r="G115" s="29"/>
      <c r="H115" s="29"/>
      <c r="I115" s="29"/>
    </row>
    <row r="116" spans="1:9" x14ac:dyDescent="0.2">
      <c r="A116" s="47"/>
      <c r="B116" s="29"/>
      <c r="C116" s="29"/>
      <c r="D116" s="29"/>
      <c r="E116" s="29"/>
      <c r="F116" s="29"/>
      <c r="G116" s="29"/>
      <c r="H116" s="29"/>
      <c r="I116" s="29"/>
    </row>
    <row r="117" spans="1:9" x14ac:dyDescent="0.2">
      <c r="A117" s="47"/>
      <c r="B117" s="29"/>
      <c r="C117" s="29"/>
      <c r="D117" s="29"/>
      <c r="E117" s="29"/>
      <c r="F117" s="29"/>
      <c r="G117" s="29"/>
      <c r="H117" s="29"/>
      <c r="I117" s="29"/>
    </row>
    <row r="118" spans="1:9" x14ac:dyDescent="0.2">
      <c r="A118" s="47"/>
      <c r="B118" s="29"/>
      <c r="C118" s="29"/>
      <c r="D118" s="29"/>
      <c r="E118" s="29"/>
      <c r="F118" s="29"/>
      <c r="G118" s="29"/>
      <c r="H118" s="29"/>
      <c r="I118" s="29"/>
    </row>
    <row r="119" spans="1:9" x14ac:dyDescent="0.2">
      <c r="A119" s="47"/>
      <c r="B119" s="29"/>
      <c r="C119" s="29"/>
      <c r="D119" s="29"/>
      <c r="E119" s="29"/>
      <c r="F119" s="29"/>
      <c r="G119" s="29"/>
      <c r="H119" s="29"/>
      <c r="I119" s="29"/>
    </row>
    <row r="120" spans="1:9" x14ac:dyDescent="0.2">
      <c r="A120" s="47"/>
      <c r="B120" s="29"/>
      <c r="C120" s="29"/>
      <c r="D120" s="29"/>
      <c r="E120" s="29"/>
      <c r="F120" s="29"/>
      <c r="G120" s="29"/>
      <c r="H120" s="29"/>
      <c r="I120" s="29"/>
    </row>
    <row r="121" spans="1:9" x14ac:dyDescent="0.2">
      <c r="A121" s="47"/>
      <c r="B121" s="29"/>
      <c r="C121" s="29"/>
      <c r="D121" s="29"/>
      <c r="E121" s="29"/>
      <c r="F121" s="29"/>
      <c r="G121" s="29"/>
      <c r="H121" s="29"/>
      <c r="I121" s="29"/>
    </row>
    <row r="122" spans="1:9" x14ac:dyDescent="0.2">
      <c r="A122" s="47"/>
      <c r="B122" s="29"/>
      <c r="C122" s="29"/>
      <c r="D122" s="29"/>
      <c r="E122" s="29"/>
      <c r="F122" s="29"/>
      <c r="G122" s="29"/>
      <c r="H122" s="29"/>
      <c r="I122" s="29"/>
    </row>
    <row r="123" spans="1:9" x14ac:dyDescent="0.2">
      <c r="A123" s="47"/>
      <c r="B123" s="29"/>
      <c r="C123" s="29"/>
      <c r="D123" s="29"/>
      <c r="E123" s="29"/>
      <c r="F123" s="29"/>
      <c r="G123" s="29"/>
      <c r="H123" s="29"/>
      <c r="I123" s="29"/>
    </row>
    <row r="124" spans="1:9" x14ac:dyDescent="0.2">
      <c r="A124" s="47"/>
      <c r="B124" s="29"/>
      <c r="C124" s="29"/>
      <c r="D124" s="29"/>
      <c r="E124" s="29"/>
      <c r="F124" s="29"/>
      <c r="G124" s="29"/>
      <c r="H124" s="29"/>
      <c r="I124" s="29"/>
    </row>
    <row r="125" spans="1:9" x14ac:dyDescent="0.2">
      <c r="A125" s="47"/>
      <c r="B125" s="29"/>
      <c r="C125" s="29"/>
      <c r="D125" s="29"/>
      <c r="E125" s="29"/>
      <c r="F125" s="29"/>
      <c r="G125" s="29"/>
      <c r="H125" s="29"/>
      <c r="I125" s="29"/>
    </row>
    <row r="126" spans="1:9" x14ac:dyDescent="0.2">
      <c r="A126" s="47"/>
      <c r="B126" s="29"/>
      <c r="C126" s="29"/>
      <c r="D126" s="29"/>
      <c r="E126" s="29"/>
      <c r="F126" s="29"/>
      <c r="G126" s="29"/>
      <c r="H126" s="29"/>
      <c r="I126" s="29"/>
    </row>
    <row r="127" spans="1:9" x14ac:dyDescent="0.2">
      <c r="A127" s="47"/>
      <c r="B127" s="29"/>
      <c r="C127" s="29"/>
      <c r="D127" s="29"/>
      <c r="E127" s="29"/>
      <c r="F127" s="29"/>
      <c r="G127" s="29"/>
      <c r="H127" s="29"/>
      <c r="I127" s="29"/>
    </row>
    <row r="128" spans="1:9" x14ac:dyDescent="0.2">
      <c r="A128" s="47"/>
      <c r="B128" s="29"/>
      <c r="C128" s="29"/>
      <c r="D128" s="29"/>
      <c r="E128" s="29"/>
      <c r="F128" s="29"/>
      <c r="G128" s="29"/>
      <c r="H128" s="29"/>
      <c r="I128" s="29"/>
    </row>
    <row r="129" spans="1:9" x14ac:dyDescent="0.2">
      <c r="A129" s="47"/>
      <c r="B129" s="29"/>
      <c r="C129" s="29"/>
      <c r="D129" s="29"/>
      <c r="E129" s="29"/>
      <c r="F129" s="29"/>
      <c r="G129" s="29"/>
      <c r="H129" s="29"/>
      <c r="I129" s="29"/>
    </row>
    <row r="130" spans="1:9" x14ac:dyDescent="0.2">
      <c r="A130" s="47"/>
      <c r="B130" s="29"/>
      <c r="C130" s="29"/>
      <c r="D130" s="29"/>
      <c r="E130" s="29"/>
      <c r="F130" s="29"/>
      <c r="G130" s="29"/>
      <c r="H130" s="29"/>
      <c r="I130" s="29"/>
    </row>
    <row r="131" spans="1:9" x14ac:dyDescent="0.2">
      <c r="A131" s="47"/>
      <c r="B131" s="29"/>
      <c r="C131" s="29"/>
      <c r="D131" s="29"/>
      <c r="E131" s="29"/>
      <c r="F131" s="29"/>
      <c r="G131" s="29"/>
      <c r="H131" s="29"/>
      <c r="I131" s="29"/>
    </row>
    <row r="132" spans="1:9" x14ac:dyDescent="0.2">
      <c r="A132" s="47"/>
      <c r="B132" s="29"/>
      <c r="C132" s="29"/>
      <c r="D132" s="29"/>
      <c r="E132" s="29"/>
      <c r="F132" s="29"/>
      <c r="G132" s="29"/>
      <c r="H132" s="29"/>
      <c r="I132" s="29"/>
    </row>
    <row r="133" spans="1:9" x14ac:dyDescent="0.2">
      <c r="A133" s="47"/>
      <c r="B133" s="29"/>
      <c r="C133" s="29"/>
      <c r="D133" s="29"/>
      <c r="E133" s="29"/>
      <c r="F133" s="29"/>
      <c r="G133" s="29"/>
      <c r="H133" s="29"/>
      <c r="I133" s="29"/>
    </row>
    <row r="134" spans="1:9" x14ac:dyDescent="0.2">
      <c r="A134" s="47"/>
      <c r="B134" s="29"/>
      <c r="C134" s="29"/>
      <c r="D134" s="29"/>
      <c r="E134" s="29"/>
      <c r="F134" s="29"/>
      <c r="G134" s="29"/>
      <c r="H134" s="29"/>
      <c r="I134" s="29"/>
    </row>
    <row r="135" spans="1:9" x14ac:dyDescent="0.2">
      <c r="A135" s="47"/>
      <c r="B135" s="29"/>
      <c r="C135" s="29"/>
      <c r="D135" s="29"/>
      <c r="E135" s="29"/>
      <c r="F135" s="29"/>
      <c r="G135" s="29"/>
      <c r="H135" s="29"/>
      <c r="I135" s="29"/>
    </row>
    <row r="136" spans="1:9" x14ac:dyDescent="0.2">
      <c r="A136" s="47"/>
      <c r="B136" s="29"/>
      <c r="C136" s="29"/>
      <c r="D136" s="29"/>
      <c r="E136" s="29"/>
      <c r="F136" s="29"/>
      <c r="G136" s="29"/>
      <c r="H136" s="29"/>
      <c r="I136" s="29"/>
    </row>
    <row r="137" spans="1:9" x14ac:dyDescent="0.2">
      <c r="A137" s="47"/>
      <c r="B137" s="29"/>
      <c r="C137" s="29"/>
      <c r="D137" s="29"/>
      <c r="E137" s="29"/>
      <c r="F137" s="29"/>
      <c r="G137" s="29"/>
      <c r="H137" s="29"/>
      <c r="I137" s="29"/>
    </row>
    <row r="138" spans="1:9" x14ac:dyDescent="0.2">
      <c r="A138" s="47"/>
      <c r="B138" s="29"/>
      <c r="C138" s="29"/>
      <c r="D138" s="29"/>
      <c r="E138" s="29"/>
      <c r="F138" s="29"/>
      <c r="G138" s="29"/>
      <c r="H138" s="29"/>
      <c r="I138" s="29"/>
    </row>
    <row r="139" spans="1:9" x14ac:dyDescent="0.2">
      <c r="A139" s="47"/>
      <c r="B139" s="29"/>
      <c r="C139" s="29"/>
      <c r="D139" s="29"/>
      <c r="E139" s="29"/>
      <c r="F139" s="29"/>
      <c r="G139" s="29"/>
      <c r="H139" s="29"/>
      <c r="I139" s="29"/>
    </row>
    <row r="140" spans="1:9" x14ac:dyDescent="0.2">
      <c r="A140" s="47"/>
      <c r="B140" s="29"/>
      <c r="C140" s="29"/>
      <c r="D140" s="29"/>
      <c r="E140" s="29"/>
      <c r="F140" s="29"/>
      <c r="G140" s="29"/>
      <c r="H140" s="29"/>
      <c r="I140" s="29"/>
    </row>
    <row r="141" spans="1:9" x14ac:dyDescent="0.2">
      <c r="A141" s="47"/>
      <c r="B141" s="29"/>
      <c r="C141" s="29"/>
      <c r="D141" s="29"/>
      <c r="E141" s="29"/>
      <c r="F141" s="29"/>
      <c r="G141" s="29"/>
      <c r="H141" s="29"/>
      <c r="I141" s="29"/>
    </row>
    <row r="142" spans="1:9" x14ac:dyDescent="0.2">
      <c r="A142" s="47"/>
      <c r="B142" s="29"/>
      <c r="C142" s="29"/>
      <c r="D142" s="29"/>
      <c r="E142" s="29"/>
      <c r="F142" s="29"/>
      <c r="G142" s="29"/>
      <c r="H142" s="29"/>
      <c r="I142" s="29"/>
    </row>
    <row r="143" spans="1:9" x14ac:dyDescent="0.2">
      <c r="A143" s="47"/>
      <c r="B143" s="29"/>
      <c r="C143" s="29"/>
      <c r="D143" s="29"/>
      <c r="E143" s="29"/>
      <c r="F143" s="29"/>
      <c r="G143" s="29"/>
      <c r="H143" s="29"/>
      <c r="I143" s="29"/>
    </row>
    <row r="144" spans="1:9" x14ac:dyDescent="0.2">
      <c r="A144" s="47"/>
      <c r="B144" s="29"/>
      <c r="C144" s="29"/>
      <c r="D144" s="29"/>
      <c r="E144" s="29"/>
      <c r="F144" s="29"/>
      <c r="G144" s="29"/>
      <c r="H144" s="29"/>
      <c r="I144" s="29"/>
    </row>
    <row r="145" spans="1:9" x14ac:dyDescent="0.2">
      <c r="A145" s="47"/>
      <c r="B145" s="29"/>
      <c r="C145" s="29"/>
      <c r="D145" s="29"/>
      <c r="E145" s="29"/>
      <c r="F145" s="29"/>
      <c r="G145" s="29"/>
      <c r="H145" s="29"/>
      <c r="I145" s="29"/>
    </row>
    <row r="146" spans="1:9" x14ac:dyDescent="0.2">
      <c r="A146" s="47"/>
      <c r="B146" s="29"/>
      <c r="C146" s="29"/>
      <c r="D146" s="29"/>
      <c r="E146" s="29"/>
      <c r="F146" s="29"/>
      <c r="G146" s="29"/>
      <c r="H146" s="29"/>
      <c r="I146" s="29"/>
    </row>
    <row r="147" spans="1:9" x14ac:dyDescent="0.2">
      <c r="A147" s="47"/>
      <c r="B147" s="29"/>
      <c r="C147" s="29"/>
      <c r="D147" s="29"/>
      <c r="E147" s="29"/>
      <c r="F147" s="29"/>
      <c r="G147" s="29"/>
      <c r="H147" s="29"/>
      <c r="I147" s="29"/>
    </row>
    <row r="148" spans="1:9" x14ac:dyDescent="0.2">
      <c r="A148" s="47"/>
      <c r="B148" s="29"/>
      <c r="C148" s="29"/>
      <c r="D148" s="29"/>
      <c r="E148" s="29"/>
      <c r="F148" s="29"/>
      <c r="G148" s="29"/>
      <c r="H148" s="29"/>
      <c r="I148" s="29"/>
    </row>
    <row r="149" spans="1:9" x14ac:dyDescent="0.2">
      <c r="A149" s="47"/>
      <c r="B149" s="29"/>
      <c r="C149" s="29"/>
      <c r="D149" s="29"/>
      <c r="E149" s="29"/>
      <c r="F149" s="29"/>
      <c r="G149" s="29"/>
      <c r="H149" s="29"/>
      <c r="I149" s="29"/>
    </row>
    <row r="150" spans="1:9" x14ac:dyDescent="0.2">
      <c r="A150" s="47"/>
      <c r="B150" s="29"/>
      <c r="C150" s="29"/>
      <c r="D150" s="29"/>
      <c r="E150" s="29"/>
      <c r="F150" s="29"/>
      <c r="G150" s="29"/>
      <c r="H150" s="29"/>
      <c r="I150" s="29"/>
    </row>
    <row r="151" spans="1:9" x14ac:dyDescent="0.2">
      <c r="A151" s="47"/>
      <c r="B151" s="29"/>
      <c r="C151" s="29"/>
      <c r="D151" s="29"/>
      <c r="E151" s="29"/>
      <c r="F151" s="29"/>
      <c r="G151" s="29"/>
      <c r="H151" s="29"/>
      <c r="I151" s="29"/>
    </row>
    <row r="152" spans="1:9" x14ac:dyDescent="0.2">
      <c r="A152" s="47"/>
      <c r="B152" s="29"/>
      <c r="C152" s="29"/>
      <c r="D152" s="29"/>
      <c r="E152" s="29"/>
      <c r="F152" s="29"/>
      <c r="G152" s="29"/>
      <c r="H152" s="29"/>
      <c r="I152" s="29"/>
    </row>
    <row r="153" spans="1:9" x14ac:dyDescent="0.2">
      <c r="A153" s="47"/>
      <c r="B153" s="29"/>
      <c r="C153" s="29"/>
      <c r="D153" s="29"/>
      <c r="E153" s="29"/>
      <c r="F153" s="29"/>
      <c r="G153" s="29"/>
      <c r="H153" s="29"/>
      <c r="I153" s="29"/>
    </row>
    <row r="154" spans="1:9" x14ac:dyDescent="0.2">
      <c r="A154" s="47"/>
      <c r="B154" s="29"/>
      <c r="C154" s="29"/>
      <c r="D154" s="29"/>
      <c r="E154" s="29"/>
      <c r="F154" s="29"/>
      <c r="G154" s="29"/>
      <c r="H154" s="29"/>
      <c r="I154" s="29"/>
    </row>
    <row r="155" spans="1:9" x14ac:dyDescent="0.2">
      <c r="A155" s="47"/>
      <c r="B155" s="29"/>
      <c r="C155" s="29"/>
      <c r="D155" s="29"/>
      <c r="E155" s="29"/>
      <c r="F155" s="29"/>
      <c r="G155" s="29"/>
      <c r="H155" s="29"/>
      <c r="I155" s="29"/>
    </row>
    <row r="156" spans="1:9" x14ac:dyDescent="0.2">
      <c r="A156" s="47"/>
      <c r="B156" s="29"/>
      <c r="C156" s="29"/>
      <c r="D156" s="29"/>
      <c r="E156" s="29"/>
      <c r="F156" s="29"/>
      <c r="G156" s="29"/>
      <c r="H156" s="29"/>
      <c r="I156" s="29"/>
    </row>
    <row r="157" spans="1:9" x14ac:dyDescent="0.2">
      <c r="A157" s="47"/>
      <c r="B157" s="29"/>
      <c r="C157" s="29"/>
      <c r="D157" s="29"/>
      <c r="E157" s="29"/>
      <c r="F157" s="29"/>
      <c r="G157" s="29"/>
      <c r="H157" s="29"/>
      <c r="I157" s="29"/>
    </row>
    <row r="158" spans="1:9" x14ac:dyDescent="0.2">
      <c r="A158" s="47"/>
      <c r="B158" s="29"/>
      <c r="C158" s="29"/>
      <c r="D158" s="29"/>
      <c r="E158" s="29"/>
      <c r="F158" s="29"/>
      <c r="G158" s="29"/>
      <c r="H158" s="29"/>
      <c r="I158" s="29"/>
    </row>
    <row r="159" spans="1:9" x14ac:dyDescent="0.2">
      <c r="A159" s="47"/>
      <c r="B159" s="29"/>
      <c r="C159" s="29"/>
      <c r="D159" s="29"/>
      <c r="E159" s="29"/>
      <c r="F159" s="29"/>
      <c r="G159" s="29"/>
      <c r="H159" s="29"/>
      <c r="I159" s="29"/>
    </row>
    <row r="160" spans="1:9" x14ac:dyDescent="0.2">
      <c r="A160" s="47"/>
      <c r="B160" s="29"/>
      <c r="C160" s="29"/>
      <c r="D160" s="29"/>
      <c r="E160" s="29"/>
      <c r="F160" s="29"/>
      <c r="G160" s="29"/>
      <c r="H160" s="29"/>
      <c r="I160" s="29"/>
    </row>
    <row r="161" spans="1:9" x14ac:dyDescent="0.2">
      <c r="A161" s="47"/>
      <c r="B161" s="29"/>
      <c r="C161" s="29"/>
      <c r="D161" s="29"/>
      <c r="E161" s="29"/>
      <c r="F161" s="29"/>
      <c r="G161" s="29"/>
      <c r="H161" s="29"/>
      <c r="I161" s="29"/>
    </row>
    <row r="162" spans="1:9" x14ac:dyDescent="0.2">
      <c r="A162" s="47"/>
      <c r="B162" s="29"/>
      <c r="C162" s="29"/>
      <c r="D162" s="29"/>
      <c r="E162" s="29"/>
      <c r="F162" s="29"/>
      <c r="G162" s="29"/>
      <c r="H162" s="29"/>
      <c r="I162" s="29"/>
    </row>
    <row r="163" spans="1:9" x14ac:dyDescent="0.2">
      <c r="A163" s="47"/>
      <c r="B163" s="29"/>
      <c r="C163" s="29"/>
      <c r="D163" s="29"/>
      <c r="E163" s="29"/>
      <c r="F163" s="29"/>
      <c r="G163" s="29"/>
      <c r="H163" s="29"/>
      <c r="I163" s="29"/>
    </row>
    <row r="164" spans="1:9" x14ac:dyDescent="0.2">
      <c r="A164" s="47"/>
      <c r="B164" s="29"/>
      <c r="C164" s="29"/>
      <c r="D164" s="29"/>
      <c r="E164" s="29"/>
      <c r="F164" s="29"/>
      <c r="G164" s="29"/>
      <c r="H164" s="29"/>
      <c r="I164" s="29"/>
    </row>
    <row r="165" spans="1:9" x14ac:dyDescent="0.2">
      <c r="A165" s="47"/>
      <c r="B165" s="29"/>
      <c r="C165" s="29"/>
      <c r="D165" s="29"/>
      <c r="E165" s="29"/>
      <c r="F165" s="29"/>
      <c r="G165" s="29"/>
      <c r="H165" s="29"/>
      <c r="I165" s="29"/>
    </row>
    <row r="166" spans="1:9" x14ac:dyDescent="0.2">
      <c r="A166" s="47"/>
      <c r="B166" s="29"/>
      <c r="C166" s="29"/>
      <c r="D166" s="29"/>
      <c r="E166" s="29"/>
      <c r="F166" s="29"/>
      <c r="G166" s="29"/>
      <c r="H166" s="29"/>
      <c r="I166" s="29"/>
    </row>
    <row r="167" spans="1:9" x14ac:dyDescent="0.2">
      <c r="A167" s="47"/>
      <c r="B167" s="29"/>
      <c r="C167" s="29"/>
      <c r="D167" s="29"/>
      <c r="E167" s="29"/>
      <c r="F167" s="29"/>
      <c r="G167" s="29"/>
      <c r="H167" s="29"/>
      <c r="I167" s="29"/>
    </row>
    <row r="168" spans="1:9" x14ac:dyDescent="0.2">
      <c r="A168" s="47"/>
      <c r="B168" s="29"/>
      <c r="C168" s="29"/>
      <c r="D168" s="29"/>
      <c r="E168" s="29"/>
      <c r="F168" s="29"/>
      <c r="G168" s="29"/>
      <c r="H168" s="29"/>
      <c r="I168" s="29"/>
    </row>
    <row r="169" spans="1:9" x14ac:dyDescent="0.2">
      <c r="A169" s="47"/>
      <c r="B169" s="29"/>
      <c r="C169" s="29"/>
      <c r="D169" s="29"/>
      <c r="E169" s="29"/>
      <c r="F169" s="29"/>
      <c r="G169" s="29"/>
      <c r="H169" s="29"/>
      <c r="I169" s="29"/>
    </row>
    <row r="170" spans="1:9" x14ac:dyDescent="0.2">
      <c r="A170" s="47"/>
      <c r="B170" s="29"/>
      <c r="C170" s="29"/>
      <c r="D170" s="29"/>
      <c r="E170" s="29"/>
      <c r="F170" s="29"/>
      <c r="G170" s="29"/>
      <c r="H170" s="29"/>
      <c r="I170" s="29"/>
    </row>
    <row r="171" spans="1:9" x14ac:dyDescent="0.2">
      <c r="A171" s="47"/>
      <c r="B171" s="29"/>
      <c r="C171" s="29"/>
      <c r="D171" s="29"/>
      <c r="E171" s="29"/>
      <c r="F171" s="29"/>
      <c r="G171" s="29"/>
      <c r="H171" s="29"/>
      <c r="I171" s="29"/>
    </row>
    <row r="172" spans="1:9" x14ac:dyDescent="0.2">
      <c r="A172" s="47"/>
      <c r="B172" s="29"/>
      <c r="C172" s="29"/>
      <c r="D172" s="29"/>
      <c r="E172" s="29"/>
      <c r="F172" s="29"/>
      <c r="G172" s="29"/>
      <c r="H172" s="29"/>
      <c r="I172" s="29"/>
    </row>
    <row r="173" spans="1:9" x14ac:dyDescent="0.2">
      <c r="A173" s="47"/>
      <c r="B173" s="29"/>
      <c r="C173" s="29"/>
      <c r="D173" s="29"/>
      <c r="E173" s="29"/>
      <c r="F173" s="29"/>
      <c r="G173" s="29"/>
      <c r="H173" s="29"/>
      <c r="I173" s="29"/>
    </row>
    <row r="174" spans="1:9" x14ac:dyDescent="0.2">
      <c r="A174" s="47"/>
      <c r="B174" s="29"/>
      <c r="C174" s="29"/>
      <c r="D174" s="29"/>
      <c r="E174" s="29"/>
      <c r="F174" s="29"/>
      <c r="G174" s="29"/>
      <c r="H174" s="29"/>
      <c r="I174" s="29"/>
    </row>
    <row r="175" spans="1:9" x14ac:dyDescent="0.2">
      <c r="A175" s="47"/>
      <c r="B175" s="29"/>
      <c r="C175" s="29"/>
      <c r="D175" s="29"/>
      <c r="E175" s="29"/>
      <c r="F175" s="29"/>
      <c r="G175" s="29"/>
      <c r="H175" s="29"/>
      <c r="I175" s="29"/>
    </row>
    <row r="176" spans="1:9" x14ac:dyDescent="0.2">
      <c r="A176" s="47"/>
      <c r="B176" s="29"/>
      <c r="C176" s="29"/>
      <c r="D176" s="29"/>
      <c r="E176" s="29"/>
      <c r="F176" s="29"/>
      <c r="G176" s="29"/>
      <c r="H176" s="29"/>
      <c r="I176" s="29"/>
    </row>
    <row r="177" spans="1:9" x14ac:dyDescent="0.2">
      <c r="A177" s="47"/>
      <c r="B177" s="29"/>
      <c r="C177" s="29"/>
      <c r="D177" s="29"/>
      <c r="E177" s="29"/>
      <c r="F177" s="29"/>
      <c r="G177" s="29"/>
      <c r="H177" s="29"/>
      <c r="I177" s="29"/>
    </row>
    <row r="178" spans="1:9" x14ac:dyDescent="0.2">
      <c r="A178" s="47"/>
      <c r="B178" s="29"/>
      <c r="C178" s="29"/>
      <c r="D178" s="29"/>
      <c r="E178" s="29"/>
      <c r="F178" s="29"/>
      <c r="G178" s="29"/>
      <c r="H178" s="29"/>
      <c r="I178" s="29"/>
    </row>
    <row r="179" spans="1:9" x14ac:dyDescent="0.2">
      <c r="A179" s="47"/>
      <c r="B179" s="29"/>
      <c r="C179" s="29"/>
      <c r="D179" s="29"/>
      <c r="E179" s="29"/>
      <c r="F179" s="29"/>
      <c r="G179" s="29"/>
      <c r="H179" s="29"/>
      <c r="I179" s="29"/>
    </row>
    <row r="180" spans="1:9" x14ac:dyDescent="0.2">
      <c r="A180" s="47"/>
      <c r="B180" s="29"/>
      <c r="C180" s="29"/>
      <c r="D180" s="29"/>
      <c r="E180" s="29"/>
      <c r="F180" s="29"/>
      <c r="G180" s="29"/>
      <c r="H180" s="29"/>
      <c r="I180" s="29"/>
    </row>
    <row r="181" spans="1:9" x14ac:dyDescent="0.2">
      <c r="A181" s="47"/>
      <c r="B181" s="29"/>
      <c r="C181" s="29"/>
      <c r="D181" s="29"/>
      <c r="E181" s="29"/>
      <c r="F181" s="29"/>
      <c r="G181" s="29"/>
      <c r="H181" s="29"/>
      <c r="I181" s="29"/>
    </row>
    <row r="182" spans="1:9" x14ac:dyDescent="0.2">
      <c r="A182" s="47"/>
      <c r="B182" s="29"/>
      <c r="C182" s="29"/>
      <c r="D182" s="29"/>
      <c r="E182" s="29"/>
      <c r="F182" s="29"/>
      <c r="G182" s="29"/>
      <c r="H182" s="29"/>
      <c r="I182" s="29"/>
    </row>
    <row r="183" spans="1:9" x14ac:dyDescent="0.2">
      <c r="A183" s="47"/>
      <c r="B183" s="29"/>
      <c r="C183" s="29"/>
      <c r="D183" s="29"/>
      <c r="E183" s="29"/>
      <c r="F183" s="29"/>
      <c r="G183" s="29"/>
      <c r="H183" s="29"/>
      <c r="I183" s="29"/>
    </row>
    <row r="184" spans="1:9" x14ac:dyDescent="0.2">
      <c r="A184" s="47"/>
      <c r="B184" s="29"/>
      <c r="C184" s="29"/>
      <c r="D184" s="29"/>
      <c r="E184" s="29"/>
      <c r="F184" s="29"/>
      <c r="G184" s="29"/>
      <c r="H184" s="29"/>
      <c r="I184" s="29"/>
    </row>
    <row r="185" spans="1:9" x14ac:dyDescent="0.2">
      <c r="A185" s="47"/>
      <c r="B185" s="29"/>
      <c r="C185" s="29"/>
      <c r="D185" s="29"/>
      <c r="E185" s="29"/>
      <c r="F185" s="29"/>
      <c r="G185" s="29"/>
      <c r="H185" s="29"/>
      <c r="I185" s="29"/>
    </row>
    <row r="186" spans="1:9" x14ac:dyDescent="0.2">
      <c r="A186" s="47"/>
      <c r="B186" s="29"/>
      <c r="C186" s="29"/>
      <c r="D186" s="29"/>
      <c r="E186" s="29"/>
      <c r="F186" s="29"/>
      <c r="G186" s="29"/>
      <c r="H186" s="29"/>
      <c r="I186" s="29"/>
    </row>
    <row r="187" spans="1:9" x14ac:dyDescent="0.2">
      <c r="A187" s="47"/>
      <c r="B187" s="29"/>
      <c r="C187" s="29"/>
      <c r="D187" s="29"/>
      <c r="E187" s="29"/>
      <c r="F187" s="29"/>
      <c r="G187" s="29"/>
      <c r="H187" s="29"/>
      <c r="I187" s="29"/>
    </row>
    <row r="188" spans="1:9" x14ac:dyDescent="0.2">
      <c r="A188" s="47"/>
      <c r="B188" s="29"/>
      <c r="C188" s="29"/>
      <c r="D188" s="29"/>
      <c r="E188" s="29"/>
      <c r="F188" s="29"/>
      <c r="G188" s="29"/>
      <c r="H188" s="29"/>
      <c r="I188" s="29"/>
    </row>
    <row r="189" spans="1:9" x14ac:dyDescent="0.2">
      <c r="A189" s="47"/>
      <c r="B189" s="29"/>
      <c r="C189" s="29"/>
      <c r="D189" s="29"/>
      <c r="E189" s="29"/>
      <c r="F189" s="29"/>
      <c r="G189" s="29"/>
      <c r="H189" s="29"/>
      <c r="I189" s="29"/>
    </row>
    <row r="190" spans="1:9" x14ac:dyDescent="0.2">
      <c r="A190" s="47"/>
      <c r="B190" s="29"/>
      <c r="C190" s="29"/>
      <c r="D190" s="29"/>
      <c r="E190" s="29"/>
      <c r="F190" s="29"/>
      <c r="G190" s="29"/>
      <c r="H190" s="29"/>
      <c r="I190" s="29"/>
    </row>
    <row r="191" spans="1:9" x14ac:dyDescent="0.2">
      <c r="A191" s="47"/>
      <c r="B191" s="29"/>
      <c r="C191" s="29"/>
      <c r="D191" s="29"/>
      <c r="E191" s="29"/>
      <c r="F191" s="29"/>
      <c r="G191" s="29"/>
      <c r="H191" s="29"/>
      <c r="I191" s="29"/>
    </row>
    <row r="192" spans="1:9" x14ac:dyDescent="0.2">
      <c r="A192" s="47"/>
      <c r="B192" s="29"/>
      <c r="C192" s="29"/>
      <c r="D192" s="29"/>
      <c r="E192" s="29"/>
      <c r="F192" s="29"/>
      <c r="G192" s="29"/>
      <c r="H192" s="29"/>
      <c r="I192" s="29"/>
    </row>
    <row r="193" spans="1:9" x14ac:dyDescent="0.2">
      <c r="A193" s="47"/>
      <c r="B193" s="29"/>
      <c r="C193" s="29"/>
      <c r="D193" s="29"/>
      <c r="E193" s="29"/>
      <c r="F193" s="29"/>
      <c r="G193" s="29"/>
      <c r="H193" s="29"/>
      <c r="I193" s="29"/>
    </row>
    <row r="194" spans="1:9" x14ac:dyDescent="0.2">
      <c r="A194" s="47"/>
      <c r="B194" s="29"/>
      <c r="C194" s="29"/>
      <c r="D194" s="29"/>
      <c r="E194" s="29"/>
      <c r="F194" s="29"/>
      <c r="G194" s="29"/>
      <c r="H194" s="29"/>
      <c r="I194" s="29"/>
    </row>
    <row r="195" spans="1:9" x14ac:dyDescent="0.2">
      <c r="A195" s="47"/>
      <c r="B195" s="29"/>
      <c r="C195" s="29"/>
      <c r="D195" s="29"/>
      <c r="E195" s="29"/>
      <c r="F195" s="29"/>
      <c r="G195" s="29"/>
      <c r="H195" s="29"/>
      <c r="I195" s="29"/>
    </row>
    <row r="196" spans="1:9" x14ac:dyDescent="0.2">
      <c r="A196" s="47"/>
      <c r="B196" s="29"/>
      <c r="C196" s="29"/>
      <c r="D196" s="29"/>
      <c r="E196" s="29"/>
      <c r="F196" s="29"/>
      <c r="G196" s="29"/>
      <c r="H196" s="29"/>
      <c r="I196" s="29"/>
    </row>
    <row r="197" spans="1:9" x14ac:dyDescent="0.2">
      <c r="A197" s="47"/>
      <c r="B197" s="29"/>
      <c r="C197" s="29"/>
      <c r="D197" s="29"/>
      <c r="E197" s="29"/>
      <c r="F197" s="29"/>
      <c r="G197" s="29"/>
      <c r="H197" s="29"/>
      <c r="I197" s="29"/>
    </row>
    <row r="198" spans="1:9" x14ac:dyDescent="0.2">
      <c r="A198" s="47"/>
      <c r="B198" s="29"/>
      <c r="C198" s="29"/>
      <c r="D198" s="29"/>
      <c r="E198" s="29"/>
      <c r="F198" s="29"/>
      <c r="G198" s="29"/>
      <c r="H198" s="29"/>
      <c r="I198" s="29"/>
    </row>
    <row r="199" spans="1:9" x14ac:dyDescent="0.2">
      <c r="A199" s="47"/>
      <c r="B199" s="29"/>
      <c r="C199" s="29"/>
      <c r="D199" s="29"/>
      <c r="E199" s="29"/>
      <c r="F199" s="29"/>
      <c r="G199" s="29"/>
      <c r="H199" s="29"/>
      <c r="I199" s="29"/>
    </row>
    <row r="200" spans="1:9" x14ac:dyDescent="0.2">
      <c r="A200" s="47"/>
      <c r="B200" s="29"/>
      <c r="C200" s="29"/>
      <c r="D200" s="29"/>
      <c r="E200" s="29"/>
      <c r="F200" s="29"/>
      <c r="G200" s="29"/>
      <c r="H200" s="29"/>
      <c r="I200" s="29"/>
    </row>
    <row r="201" spans="1:9" x14ac:dyDescent="0.2">
      <c r="A201" s="47"/>
      <c r="B201" s="29"/>
      <c r="C201" s="29"/>
      <c r="D201" s="29"/>
      <c r="E201" s="29"/>
      <c r="F201" s="29"/>
      <c r="G201" s="29"/>
      <c r="H201" s="29"/>
      <c r="I201" s="29"/>
    </row>
    <row r="202" spans="1:9" x14ac:dyDescent="0.2">
      <c r="A202" s="47"/>
      <c r="B202" s="29"/>
      <c r="C202" s="29"/>
      <c r="D202" s="29"/>
      <c r="E202" s="29"/>
      <c r="F202" s="29"/>
      <c r="G202" s="29"/>
      <c r="H202" s="29"/>
      <c r="I202" s="29"/>
    </row>
    <row r="203" spans="1:9" x14ac:dyDescent="0.2">
      <c r="A203" s="47"/>
      <c r="B203" s="29"/>
      <c r="C203" s="29"/>
      <c r="D203" s="29"/>
      <c r="E203" s="29"/>
      <c r="F203" s="29"/>
      <c r="G203" s="29"/>
      <c r="H203" s="29"/>
      <c r="I203" s="29"/>
    </row>
    <row r="204" spans="1:9" x14ac:dyDescent="0.2">
      <c r="A204" s="47"/>
      <c r="B204" s="29"/>
      <c r="C204" s="29"/>
      <c r="D204" s="29"/>
      <c r="E204" s="29"/>
      <c r="F204" s="29"/>
      <c r="G204" s="29"/>
      <c r="H204" s="29"/>
      <c r="I204" s="29"/>
    </row>
    <row r="205" spans="1:9" x14ac:dyDescent="0.2">
      <c r="A205" s="47"/>
      <c r="B205" s="29"/>
      <c r="C205" s="29"/>
      <c r="D205" s="29"/>
      <c r="E205" s="29"/>
      <c r="F205" s="29"/>
      <c r="G205" s="29"/>
      <c r="H205" s="29"/>
      <c r="I205" s="29"/>
    </row>
    <row r="206" spans="1:9" x14ac:dyDescent="0.2">
      <c r="A206" s="47"/>
      <c r="B206" s="29"/>
      <c r="C206" s="29"/>
      <c r="D206" s="29"/>
      <c r="E206" s="29"/>
      <c r="F206" s="29"/>
      <c r="G206" s="29"/>
      <c r="H206" s="29"/>
      <c r="I206" s="29"/>
    </row>
    <row r="207" spans="1:9" x14ac:dyDescent="0.2">
      <c r="A207" s="47"/>
      <c r="B207" s="29"/>
      <c r="C207" s="29"/>
      <c r="D207" s="29"/>
      <c r="E207" s="29"/>
      <c r="F207" s="29"/>
      <c r="G207" s="29"/>
      <c r="H207" s="29"/>
      <c r="I207" s="29"/>
    </row>
    <row r="208" spans="1:9" x14ac:dyDescent="0.2">
      <c r="A208" s="47"/>
      <c r="B208" s="29"/>
      <c r="C208" s="29"/>
      <c r="D208" s="29"/>
      <c r="E208" s="29"/>
      <c r="F208" s="29"/>
      <c r="G208" s="29"/>
      <c r="H208" s="29"/>
      <c r="I208" s="29"/>
    </row>
    <row r="209" spans="1:9" x14ac:dyDescent="0.2">
      <c r="A209" s="47"/>
      <c r="B209" s="29"/>
      <c r="C209" s="29"/>
      <c r="D209" s="29"/>
      <c r="E209" s="29"/>
      <c r="F209" s="29"/>
      <c r="G209" s="29"/>
      <c r="H209" s="29"/>
      <c r="I209" s="29"/>
    </row>
    <row r="210" spans="1:9" x14ac:dyDescent="0.2">
      <c r="A210" s="47"/>
      <c r="B210" s="29"/>
      <c r="C210" s="29"/>
      <c r="D210" s="29"/>
      <c r="E210" s="29"/>
      <c r="F210" s="29"/>
      <c r="G210" s="29"/>
      <c r="H210" s="29"/>
      <c r="I210" s="29"/>
    </row>
    <row r="211" spans="1:9" x14ac:dyDescent="0.2">
      <c r="A211" s="47"/>
      <c r="B211" s="29"/>
      <c r="C211" s="29"/>
      <c r="D211" s="29"/>
      <c r="E211" s="29"/>
      <c r="F211" s="29"/>
      <c r="G211" s="29"/>
      <c r="H211" s="29"/>
      <c r="I211" s="29"/>
    </row>
    <row r="212" spans="1:9" x14ac:dyDescent="0.2">
      <c r="A212" s="47"/>
      <c r="B212" s="29"/>
      <c r="C212" s="29"/>
      <c r="D212" s="29"/>
      <c r="E212" s="29"/>
      <c r="F212" s="29"/>
      <c r="G212" s="29"/>
      <c r="H212" s="29"/>
      <c r="I212" s="29"/>
    </row>
    <row r="213" spans="1:9" x14ac:dyDescent="0.2">
      <c r="A213" s="47"/>
      <c r="B213" s="29"/>
      <c r="C213" s="29"/>
      <c r="D213" s="29"/>
      <c r="E213" s="29"/>
      <c r="F213" s="29"/>
      <c r="G213" s="29"/>
      <c r="H213" s="29"/>
      <c r="I213" s="29"/>
    </row>
    <row r="214" spans="1:9" x14ac:dyDescent="0.2">
      <c r="A214" s="47"/>
      <c r="B214" s="29"/>
      <c r="C214" s="29"/>
      <c r="D214" s="29"/>
      <c r="E214" s="29"/>
      <c r="F214" s="29"/>
      <c r="G214" s="29"/>
      <c r="H214" s="29"/>
      <c r="I214" s="29"/>
    </row>
    <row r="215" spans="1:9" x14ac:dyDescent="0.2">
      <c r="A215" s="47"/>
      <c r="B215" s="29"/>
      <c r="C215" s="29"/>
      <c r="D215" s="29"/>
      <c r="E215" s="29"/>
      <c r="F215" s="29"/>
      <c r="G215" s="29"/>
      <c r="H215" s="29"/>
      <c r="I215" s="29"/>
    </row>
    <row r="216" spans="1:9" x14ac:dyDescent="0.2">
      <c r="A216" s="47"/>
      <c r="B216" s="29"/>
      <c r="C216" s="29"/>
      <c r="D216" s="29"/>
      <c r="E216" s="29"/>
      <c r="F216" s="29"/>
      <c r="G216" s="29"/>
      <c r="H216" s="29"/>
      <c r="I216" s="29"/>
    </row>
    <row r="217" spans="1:9" x14ac:dyDescent="0.2">
      <c r="A217" s="47"/>
      <c r="B217" s="29"/>
      <c r="C217" s="29"/>
      <c r="D217" s="29"/>
      <c r="E217" s="29"/>
      <c r="F217" s="29"/>
      <c r="G217" s="29"/>
      <c r="H217" s="29"/>
      <c r="I217" s="29"/>
    </row>
    <row r="218" spans="1:9" x14ac:dyDescent="0.2">
      <c r="A218" s="47"/>
      <c r="B218" s="29"/>
      <c r="C218" s="29"/>
      <c r="D218" s="29"/>
      <c r="E218" s="29"/>
      <c r="F218" s="29"/>
      <c r="G218" s="29"/>
      <c r="H218" s="29"/>
      <c r="I218" s="29"/>
    </row>
    <row r="219" spans="1:9" x14ac:dyDescent="0.2">
      <c r="A219" s="47"/>
      <c r="B219" s="29"/>
      <c r="C219" s="29"/>
      <c r="D219" s="29"/>
      <c r="E219" s="29"/>
      <c r="F219" s="29"/>
      <c r="G219" s="29"/>
      <c r="H219" s="29"/>
      <c r="I219" s="29"/>
    </row>
    <row r="220" spans="1:9" x14ac:dyDescent="0.2">
      <c r="A220" s="47"/>
      <c r="B220" s="29"/>
      <c r="C220" s="29"/>
      <c r="D220" s="29"/>
      <c r="E220" s="29"/>
      <c r="F220" s="29"/>
      <c r="G220" s="29"/>
      <c r="H220" s="29"/>
      <c r="I220" s="29"/>
    </row>
    <row r="221" spans="1:9" x14ac:dyDescent="0.2">
      <c r="A221" s="47"/>
      <c r="B221" s="29"/>
      <c r="C221" s="29"/>
      <c r="D221" s="29"/>
      <c r="E221" s="29"/>
      <c r="F221" s="29"/>
      <c r="G221" s="29"/>
      <c r="H221" s="29"/>
      <c r="I221" s="29"/>
    </row>
    <row r="222" spans="1:9" x14ac:dyDescent="0.2">
      <c r="A222" s="47"/>
      <c r="B222" s="29"/>
      <c r="C222" s="29"/>
      <c r="D222" s="29"/>
      <c r="E222" s="29"/>
      <c r="F222" s="29"/>
      <c r="G222" s="29"/>
      <c r="H222" s="29"/>
      <c r="I222" s="29"/>
    </row>
    <row r="223" spans="1:9" x14ac:dyDescent="0.2">
      <c r="A223" s="47"/>
      <c r="B223" s="29"/>
      <c r="C223" s="29"/>
      <c r="D223" s="29"/>
      <c r="E223" s="29"/>
      <c r="F223" s="29"/>
      <c r="G223" s="29"/>
      <c r="H223" s="29"/>
      <c r="I223" s="29"/>
    </row>
    <row r="224" spans="1:9" x14ac:dyDescent="0.2">
      <c r="A224" s="47"/>
      <c r="B224" s="29"/>
      <c r="C224" s="29"/>
      <c r="D224" s="29"/>
      <c r="E224" s="29"/>
      <c r="F224" s="29"/>
      <c r="G224" s="29"/>
      <c r="H224" s="29"/>
      <c r="I224" s="29"/>
    </row>
    <row r="225" spans="1:9" x14ac:dyDescent="0.2">
      <c r="A225" s="47"/>
      <c r="B225" s="29"/>
      <c r="C225" s="29"/>
      <c r="D225" s="29"/>
      <c r="E225" s="29"/>
      <c r="F225" s="29"/>
      <c r="G225" s="29"/>
      <c r="H225" s="29"/>
      <c r="I225" s="29"/>
    </row>
    <row r="226" spans="1:9" x14ac:dyDescent="0.2">
      <c r="A226" s="47"/>
      <c r="B226" s="29"/>
      <c r="C226" s="29"/>
      <c r="D226" s="29"/>
      <c r="E226" s="29"/>
      <c r="F226" s="29"/>
      <c r="G226" s="29"/>
      <c r="H226" s="29"/>
      <c r="I226" s="29"/>
    </row>
    <row r="227" spans="1:9" x14ac:dyDescent="0.2">
      <c r="A227" s="47"/>
      <c r="B227" s="29"/>
      <c r="C227" s="29"/>
      <c r="D227" s="29"/>
      <c r="E227" s="29"/>
      <c r="F227" s="29"/>
      <c r="G227" s="29"/>
      <c r="H227" s="29"/>
      <c r="I227" s="29"/>
    </row>
    <row r="228" spans="1:9" x14ac:dyDescent="0.2">
      <c r="A228" s="47"/>
      <c r="B228" s="29"/>
      <c r="C228" s="29"/>
      <c r="D228" s="29"/>
      <c r="E228" s="29"/>
      <c r="F228" s="29"/>
      <c r="G228" s="29"/>
      <c r="H228" s="29"/>
      <c r="I228" s="29"/>
    </row>
    <row r="229" spans="1:9" x14ac:dyDescent="0.2">
      <c r="A229" s="47"/>
      <c r="B229" s="29"/>
      <c r="C229" s="29"/>
      <c r="D229" s="29"/>
      <c r="E229" s="29"/>
      <c r="F229" s="29"/>
      <c r="G229" s="29"/>
      <c r="H229" s="29"/>
      <c r="I229" s="29"/>
    </row>
    <row r="230" spans="1:9" x14ac:dyDescent="0.2">
      <c r="A230" s="47"/>
      <c r="B230" s="29"/>
      <c r="C230" s="29"/>
      <c r="D230" s="29"/>
      <c r="E230" s="29"/>
      <c r="F230" s="29"/>
      <c r="G230" s="29"/>
      <c r="H230" s="29"/>
      <c r="I230" s="29"/>
    </row>
    <row r="231" spans="1:9" x14ac:dyDescent="0.2">
      <c r="A231" s="47"/>
      <c r="B231" s="29"/>
      <c r="C231" s="29"/>
      <c r="D231" s="29"/>
      <c r="E231" s="29"/>
      <c r="F231" s="29"/>
      <c r="G231" s="29"/>
      <c r="H231" s="29"/>
      <c r="I231" s="29"/>
    </row>
    <row r="232" spans="1:9" x14ac:dyDescent="0.2">
      <c r="A232" s="47"/>
      <c r="B232" s="29"/>
      <c r="C232" s="29"/>
      <c r="D232" s="29"/>
      <c r="E232" s="29"/>
      <c r="F232" s="29"/>
      <c r="G232" s="29"/>
      <c r="H232" s="29"/>
      <c r="I232" s="29"/>
    </row>
    <row r="233" spans="1:9" x14ac:dyDescent="0.2">
      <c r="A233" s="47"/>
      <c r="B233" s="29"/>
      <c r="C233" s="29"/>
      <c r="D233" s="29"/>
      <c r="E233" s="29"/>
      <c r="F233" s="29"/>
      <c r="G233" s="29"/>
      <c r="H233" s="29"/>
      <c r="I233" s="29"/>
    </row>
    <row r="234" spans="1:9" x14ac:dyDescent="0.2">
      <c r="A234" s="47"/>
      <c r="B234" s="29"/>
      <c r="C234" s="29"/>
      <c r="D234" s="29"/>
      <c r="E234" s="29"/>
      <c r="F234" s="29"/>
      <c r="G234" s="29"/>
      <c r="H234" s="29"/>
      <c r="I234" s="29"/>
    </row>
    <row r="235" spans="1:9" x14ac:dyDescent="0.2">
      <c r="A235" s="47"/>
      <c r="B235" s="29"/>
      <c r="C235" s="29"/>
      <c r="D235" s="29"/>
      <c r="E235" s="29"/>
      <c r="F235" s="29"/>
      <c r="G235" s="29"/>
      <c r="H235" s="29"/>
      <c r="I235" s="29"/>
    </row>
    <row r="236" spans="1:9" x14ac:dyDescent="0.2">
      <c r="A236" s="47"/>
      <c r="B236" s="29"/>
      <c r="C236" s="29"/>
      <c r="D236" s="29"/>
      <c r="E236" s="29"/>
      <c r="F236" s="29"/>
      <c r="G236" s="29"/>
      <c r="H236" s="29"/>
      <c r="I236" s="29"/>
    </row>
    <row r="237" spans="1:9" x14ac:dyDescent="0.2">
      <c r="A237" s="47"/>
      <c r="B237" s="29"/>
      <c r="C237" s="29"/>
      <c r="D237" s="29"/>
      <c r="E237" s="29"/>
      <c r="F237" s="29"/>
      <c r="G237" s="29"/>
      <c r="H237" s="29"/>
      <c r="I237" s="29"/>
    </row>
    <row r="238" spans="1:9" x14ac:dyDescent="0.2">
      <c r="A238" s="47"/>
      <c r="B238" s="29"/>
      <c r="C238" s="29"/>
      <c r="D238" s="29"/>
      <c r="E238" s="29"/>
      <c r="F238" s="29"/>
      <c r="G238" s="29"/>
      <c r="H238" s="29"/>
      <c r="I238" s="29"/>
    </row>
    <row r="239" spans="1:9" x14ac:dyDescent="0.2">
      <c r="A239" s="47"/>
      <c r="B239" s="29"/>
      <c r="C239" s="29"/>
      <c r="D239" s="29"/>
      <c r="E239" s="29"/>
      <c r="F239" s="29"/>
      <c r="G239" s="29"/>
      <c r="H239" s="29"/>
      <c r="I239" s="29"/>
    </row>
    <row r="240" spans="1:9" x14ac:dyDescent="0.2">
      <c r="A240" s="47"/>
      <c r="B240" s="29"/>
      <c r="C240" s="29"/>
      <c r="D240" s="29"/>
      <c r="E240" s="29"/>
      <c r="F240" s="29"/>
      <c r="G240" s="29"/>
      <c r="H240" s="29"/>
      <c r="I240" s="29"/>
    </row>
    <row r="241" spans="1:9" x14ac:dyDescent="0.2">
      <c r="A241" s="47"/>
      <c r="B241" s="29"/>
      <c r="C241" s="29"/>
      <c r="D241" s="29"/>
      <c r="E241" s="29"/>
      <c r="F241" s="29"/>
      <c r="G241" s="29"/>
      <c r="H241" s="29"/>
      <c r="I241" s="29"/>
    </row>
    <row r="242" spans="1:9" x14ac:dyDescent="0.2">
      <c r="A242" s="47"/>
      <c r="B242" s="29"/>
      <c r="C242" s="29"/>
      <c r="D242" s="29"/>
      <c r="E242" s="29"/>
      <c r="F242" s="29"/>
      <c r="G242" s="29"/>
      <c r="H242" s="29"/>
      <c r="I242" s="29"/>
    </row>
    <row r="243" spans="1:9" x14ac:dyDescent="0.2">
      <c r="A243" s="47"/>
      <c r="B243" s="29"/>
      <c r="C243" s="29"/>
      <c r="D243" s="29"/>
      <c r="E243" s="29"/>
      <c r="F243" s="29"/>
      <c r="G243" s="29"/>
      <c r="H243" s="29"/>
      <c r="I243" s="29"/>
    </row>
    <row r="244" spans="1:9" x14ac:dyDescent="0.2">
      <c r="A244" s="47"/>
      <c r="B244" s="29"/>
      <c r="C244" s="29"/>
      <c r="D244" s="29"/>
      <c r="E244" s="29"/>
      <c r="F244" s="29"/>
      <c r="G244" s="29"/>
      <c r="H244" s="29"/>
      <c r="I244" s="29"/>
    </row>
    <row r="245" spans="1:9" x14ac:dyDescent="0.2">
      <c r="A245" s="47"/>
      <c r="B245" s="29"/>
      <c r="C245" s="29"/>
      <c r="D245" s="29"/>
      <c r="E245" s="29"/>
      <c r="F245" s="29"/>
      <c r="G245" s="29"/>
      <c r="H245" s="29"/>
      <c r="I245" s="29"/>
    </row>
    <row r="246" spans="1:9" x14ac:dyDescent="0.2">
      <c r="A246" s="47"/>
      <c r="B246" s="29"/>
      <c r="C246" s="29"/>
      <c r="D246" s="29"/>
      <c r="E246" s="29"/>
      <c r="F246" s="29"/>
      <c r="G246" s="29"/>
      <c r="H246" s="29"/>
      <c r="I246" s="29"/>
    </row>
    <row r="247" spans="1:9" x14ac:dyDescent="0.2">
      <c r="A247" s="47"/>
      <c r="B247" s="29"/>
      <c r="C247" s="29"/>
      <c r="D247" s="29"/>
      <c r="E247" s="29"/>
      <c r="F247" s="29"/>
      <c r="G247" s="29"/>
      <c r="H247" s="29"/>
      <c r="I247" s="29"/>
    </row>
    <row r="248" spans="1:9" x14ac:dyDescent="0.2">
      <c r="A248" s="47"/>
      <c r="B248" s="29"/>
      <c r="C248" s="29"/>
      <c r="D248" s="29"/>
      <c r="E248" s="29"/>
      <c r="F248" s="29"/>
      <c r="G248" s="29"/>
      <c r="H248" s="29"/>
      <c r="I248" s="29"/>
    </row>
    <row r="249" spans="1:9" x14ac:dyDescent="0.2">
      <c r="A249" s="47"/>
      <c r="B249" s="29"/>
      <c r="C249" s="29"/>
      <c r="D249" s="29"/>
      <c r="E249" s="29"/>
      <c r="F249" s="29"/>
      <c r="G249" s="29"/>
      <c r="H249" s="29"/>
      <c r="I249" s="29"/>
    </row>
    <row r="250" spans="1:9" x14ac:dyDescent="0.2">
      <c r="A250" s="47"/>
      <c r="B250" s="29"/>
      <c r="C250" s="29"/>
      <c r="D250" s="29"/>
      <c r="E250" s="29"/>
      <c r="F250" s="29"/>
      <c r="G250" s="29"/>
      <c r="H250" s="29"/>
      <c r="I250" s="29"/>
    </row>
    <row r="251" spans="1:9" x14ac:dyDescent="0.2">
      <c r="A251" s="47"/>
      <c r="B251" s="29"/>
      <c r="C251" s="29"/>
      <c r="D251" s="29"/>
      <c r="E251" s="29"/>
      <c r="F251" s="29"/>
      <c r="G251" s="29"/>
      <c r="H251" s="29"/>
      <c r="I251" s="29"/>
    </row>
    <row r="252" spans="1:9" x14ac:dyDescent="0.2">
      <c r="A252" s="47"/>
      <c r="B252" s="29"/>
      <c r="C252" s="29"/>
      <c r="D252" s="29"/>
      <c r="E252" s="29"/>
      <c r="F252" s="29"/>
      <c r="G252" s="29"/>
      <c r="H252" s="29"/>
      <c r="I252" s="29"/>
    </row>
    <row r="253" spans="1:9" x14ac:dyDescent="0.2">
      <c r="A253" s="47"/>
      <c r="B253" s="29"/>
      <c r="C253" s="29"/>
      <c r="D253" s="29"/>
      <c r="E253" s="29"/>
      <c r="F253" s="29"/>
      <c r="G253" s="29"/>
      <c r="H253" s="29"/>
      <c r="I253" s="29"/>
    </row>
    <row r="254" spans="1:9" x14ac:dyDescent="0.2">
      <c r="A254" s="47"/>
      <c r="B254" s="29"/>
      <c r="C254" s="29"/>
      <c r="D254" s="29"/>
      <c r="E254" s="29"/>
      <c r="F254" s="29"/>
      <c r="G254" s="29"/>
      <c r="H254" s="29"/>
      <c r="I254" s="29"/>
    </row>
    <row r="255" spans="1:9" x14ac:dyDescent="0.2">
      <c r="A255" s="47"/>
      <c r="B255" s="29"/>
      <c r="C255" s="29"/>
      <c r="D255" s="29"/>
      <c r="E255" s="29"/>
      <c r="F255" s="29"/>
      <c r="G255" s="29"/>
      <c r="H255" s="29"/>
      <c r="I255" s="29"/>
    </row>
    <row r="256" spans="1:9" x14ac:dyDescent="0.2">
      <c r="A256" s="47"/>
      <c r="B256" s="29"/>
      <c r="C256" s="29"/>
      <c r="D256" s="29"/>
      <c r="E256" s="29"/>
      <c r="F256" s="29"/>
      <c r="G256" s="29"/>
      <c r="H256" s="29"/>
      <c r="I256" s="29"/>
    </row>
    <row r="257" spans="1:9" x14ac:dyDescent="0.2">
      <c r="A257" s="47"/>
      <c r="B257" s="29"/>
      <c r="C257" s="29"/>
      <c r="D257" s="29"/>
      <c r="E257" s="29"/>
      <c r="F257" s="29"/>
      <c r="G257" s="29"/>
      <c r="H257" s="29"/>
      <c r="I257" s="29"/>
    </row>
    <row r="258" spans="1:9" x14ac:dyDescent="0.2">
      <c r="A258" s="47"/>
      <c r="B258" s="29"/>
      <c r="C258" s="29"/>
      <c r="D258" s="29"/>
      <c r="E258" s="29"/>
      <c r="F258" s="29"/>
      <c r="G258" s="29"/>
      <c r="H258" s="29"/>
      <c r="I258" s="29"/>
    </row>
    <row r="259" spans="1:9" x14ac:dyDescent="0.2">
      <c r="A259" s="47"/>
      <c r="B259" s="29"/>
      <c r="C259" s="29"/>
      <c r="D259" s="29"/>
      <c r="E259" s="29"/>
      <c r="F259" s="29"/>
      <c r="G259" s="29"/>
      <c r="H259" s="29"/>
      <c r="I259" s="29"/>
    </row>
    <row r="260" spans="1:9" x14ac:dyDescent="0.2">
      <c r="A260" s="47"/>
      <c r="B260" s="29"/>
      <c r="C260" s="29"/>
      <c r="D260" s="29"/>
      <c r="E260" s="29"/>
      <c r="F260" s="29"/>
      <c r="G260" s="29"/>
      <c r="H260" s="29"/>
      <c r="I260" s="29"/>
    </row>
    <row r="261" spans="1:9" x14ac:dyDescent="0.2">
      <c r="A261" s="47"/>
      <c r="B261" s="29"/>
      <c r="C261" s="29"/>
      <c r="D261" s="29"/>
      <c r="E261" s="29"/>
      <c r="F261" s="29"/>
      <c r="G261" s="29"/>
      <c r="H261" s="29"/>
      <c r="I261" s="29"/>
    </row>
    <row r="262" spans="1:9" x14ac:dyDescent="0.2">
      <c r="A262" s="47"/>
      <c r="B262" s="29"/>
      <c r="C262" s="29"/>
      <c r="D262" s="29"/>
      <c r="E262" s="29"/>
      <c r="F262" s="29"/>
      <c r="G262" s="29"/>
      <c r="H262" s="29"/>
      <c r="I262" s="29"/>
    </row>
    <row r="263" spans="1:9" x14ac:dyDescent="0.2">
      <c r="A263" s="47"/>
      <c r="B263" s="29"/>
      <c r="C263" s="29"/>
      <c r="D263" s="29"/>
      <c r="E263" s="29"/>
      <c r="F263" s="29"/>
      <c r="G263" s="29"/>
      <c r="H263" s="29"/>
      <c r="I263" s="29"/>
    </row>
    <row r="264" spans="1:9" x14ac:dyDescent="0.2">
      <c r="A264" s="47"/>
      <c r="B264" s="29"/>
      <c r="C264" s="29"/>
      <c r="D264" s="29"/>
      <c r="E264" s="29"/>
      <c r="F264" s="29"/>
      <c r="G264" s="29"/>
      <c r="H264" s="29"/>
      <c r="I264" s="29"/>
    </row>
    <row r="265" spans="1:9" x14ac:dyDescent="0.2">
      <c r="A265" s="47"/>
      <c r="B265" s="29"/>
      <c r="C265" s="29"/>
      <c r="D265" s="29"/>
      <c r="E265" s="29"/>
      <c r="F265" s="29"/>
      <c r="G265" s="29"/>
      <c r="H265" s="29"/>
      <c r="I265" s="29"/>
    </row>
    <row r="266" spans="1:9" x14ac:dyDescent="0.2">
      <c r="A266" s="47"/>
      <c r="B266" s="29"/>
      <c r="C266" s="29"/>
      <c r="D266" s="29"/>
      <c r="E266" s="29"/>
      <c r="F266" s="29"/>
      <c r="G266" s="29"/>
      <c r="H266" s="29"/>
      <c r="I266" s="29"/>
    </row>
    <row r="267" spans="1:9" x14ac:dyDescent="0.2">
      <c r="A267" s="47"/>
      <c r="B267" s="29"/>
      <c r="C267" s="29"/>
      <c r="D267" s="29"/>
      <c r="E267" s="29"/>
      <c r="F267" s="29"/>
      <c r="G267" s="29"/>
      <c r="H267" s="29"/>
      <c r="I267" s="29"/>
    </row>
    <row r="268" spans="1:9" x14ac:dyDescent="0.2">
      <c r="A268" s="47"/>
      <c r="B268" s="29"/>
      <c r="C268" s="29"/>
      <c r="D268" s="29"/>
      <c r="E268" s="29"/>
      <c r="F268" s="29"/>
      <c r="G268" s="29"/>
      <c r="H268" s="29"/>
      <c r="I268" s="29"/>
    </row>
    <row r="269" spans="1:9" x14ac:dyDescent="0.2">
      <c r="A269" s="47"/>
      <c r="B269" s="29"/>
      <c r="C269" s="29"/>
      <c r="D269" s="29"/>
      <c r="E269" s="29"/>
      <c r="F269" s="29"/>
      <c r="G269" s="29"/>
      <c r="H269" s="29"/>
      <c r="I269" s="29"/>
    </row>
    <row r="270" spans="1:9" x14ac:dyDescent="0.2">
      <c r="A270" s="47"/>
      <c r="B270" s="29"/>
      <c r="C270" s="29"/>
      <c r="D270" s="29"/>
      <c r="E270" s="29"/>
      <c r="F270" s="29"/>
      <c r="G270" s="29"/>
      <c r="H270" s="29"/>
      <c r="I270" s="29"/>
    </row>
    <row r="271" spans="1:9" x14ac:dyDescent="0.2">
      <c r="A271" s="47"/>
      <c r="B271" s="29"/>
      <c r="C271" s="29"/>
      <c r="D271" s="29"/>
      <c r="E271" s="29"/>
      <c r="F271" s="29"/>
      <c r="G271" s="29"/>
      <c r="H271" s="29"/>
      <c r="I271" s="29"/>
    </row>
    <row r="272" spans="1:9" x14ac:dyDescent="0.2">
      <c r="A272" s="47"/>
      <c r="B272" s="29"/>
      <c r="C272" s="29"/>
      <c r="D272" s="29"/>
      <c r="E272" s="29"/>
      <c r="F272" s="29"/>
      <c r="G272" s="29"/>
      <c r="H272" s="29"/>
      <c r="I272" s="29"/>
    </row>
    <row r="273" spans="1:9" x14ac:dyDescent="0.2">
      <c r="A273" s="47"/>
      <c r="B273" s="29"/>
      <c r="C273" s="29"/>
      <c r="D273" s="29"/>
      <c r="E273" s="29"/>
      <c r="F273" s="29"/>
      <c r="G273" s="29"/>
      <c r="H273" s="29"/>
      <c r="I273" s="29"/>
    </row>
    <row r="274" spans="1:9" x14ac:dyDescent="0.2">
      <c r="A274" s="47"/>
      <c r="B274" s="29"/>
      <c r="C274" s="29"/>
      <c r="D274" s="29"/>
      <c r="E274" s="29"/>
      <c r="F274" s="29"/>
      <c r="G274" s="29"/>
      <c r="H274" s="29"/>
      <c r="I274" s="29"/>
    </row>
    <row r="275" spans="1:9" x14ac:dyDescent="0.2">
      <c r="A275" s="47"/>
      <c r="B275" s="29"/>
      <c r="C275" s="29"/>
      <c r="D275" s="29"/>
      <c r="E275" s="29"/>
      <c r="F275" s="29"/>
      <c r="G275" s="29"/>
      <c r="H275" s="29"/>
      <c r="I275" s="29"/>
    </row>
  </sheetData>
  <mergeCells count="13">
    <mergeCell ref="A1:G1"/>
    <mergeCell ref="H1:I1"/>
    <mergeCell ref="Y4:Y5"/>
    <mergeCell ref="K1:S1"/>
    <mergeCell ref="U1:AC1"/>
    <mergeCell ref="C4:C5"/>
    <mergeCell ref="D4:D5"/>
    <mergeCell ref="E4:E5"/>
    <mergeCell ref="M4:M5"/>
    <mergeCell ref="N4:N5"/>
    <mergeCell ref="O4:O5"/>
    <mergeCell ref="W4:W5"/>
    <mergeCell ref="X4:X5"/>
  </mergeCells>
  <printOptions horizontalCentered="1" verticalCentered="1"/>
  <pageMargins left="0.43307086614173229" right="0.39370078740157483" top="0.48" bottom="0.37" header="0.11811023622047245" footer="0.15748031496062992"/>
  <pageSetup paperSize="9" firstPageNumber="25" orientation="landscape" useFirstPageNumber="1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28"/>
  <sheetViews>
    <sheetView zoomScale="140" zoomScaleNormal="140" workbookViewId="0">
      <selection activeCell="D16" sqref="D16"/>
    </sheetView>
  </sheetViews>
  <sheetFormatPr baseColWidth="10" defaultRowHeight="12.75" x14ac:dyDescent="0.2"/>
  <cols>
    <col min="1" max="1" width="1.28515625" customWidth="1"/>
    <col min="2" max="2" width="31.28515625" customWidth="1"/>
    <col min="3" max="3" width="15.7109375" customWidth="1"/>
    <col min="4" max="7" width="10.7109375" customWidth="1"/>
    <col min="8" max="8" width="15.7109375" customWidth="1"/>
    <col min="9" max="9" width="12.5703125" customWidth="1"/>
  </cols>
  <sheetData>
    <row r="1" spans="2:9" ht="15" thickBot="1" x14ac:dyDescent="0.25">
      <c r="B1" s="133" t="s">
        <v>49</v>
      </c>
      <c r="C1" s="134"/>
      <c r="D1" s="134"/>
      <c r="E1" s="134"/>
      <c r="F1" s="134"/>
      <c r="G1" s="134"/>
      <c r="H1" s="134"/>
    </row>
    <row r="2" spans="2:9" x14ac:dyDescent="0.2">
      <c r="B2" s="8"/>
    </row>
    <row r="3" spans="2:9" ht="33.75" x14ac:dyDescent="0.2">
      <c r="B3" s="21" t="s">
        <v>16</v>
      </c>
      <c r="C3" s="21" t="s">
        <v>17</v>
      </c>
      <c r="D3" s="118" t="s">
        <v>46</v>
      </c>
      <c r="E3" s="118" t="s">
        <v>48</v>
      </c>
      <c r="F3" s="22" t="s">
        <v>47</v>
      </c>
      <c r="G3" s="119" t="s">
        <v>18</v>
      </c>
      <c r="H3" s="22" t="s">
        <v>20</v>
      </c>
      <c r="I3" s="19"/>
    </row>
    <row r="4" spans="2:9" x14ac:dyDescent="0.2">
      <c r="B4" s="23" t="s">
        <v>55</v>
      </c>
      <c r="C4" s="24">
        <v>762245</v>
      </c>
      <c r="D4" s="25">
        <v>2000</v>
      </c>
      <c r="E4" s="25"/>
      <c r="F4" s="25">
        <v>2020</v>
      </c>
      <c r="G4" s="26">
        <v>5.2600000000000001E-2</v>
      </c>
      <c r="H4" s="24">
        <v>50630.69</v>
      </c>
    </row>
    <row r="5" spans="2:9" x14ac:dyDescent="0.2">
      <c r="B5" s="23" t="s">
        <v>55</v>
      </c>
      <c r="C5" s="24">
        <v>1500000</v>
      </c>
      <c r="D5" s="25">
        <v>2006</v>
      </c>
      <c r="E5" s="25"/>
      <c r="F5" s="25">
        <v>2026</v>
      </c>
      <c r="G5" s="26">
        <v>3.32E-2</v>
      </c>
      <c r="H5" s="24">
        <v>578995.47</v>
      </c>
    </row>
    <row r="6" spans="2:9" x14ac:dyDescent="0.2">
      <c r="B6" s="23" t="s">
        <v>55</v>
      </c>
      <c r="C6" s="24">
        <v>2300000</v>
      </c>
      <c r="D6" s="25">
        <v>2007</v>
      </c>
      <c r="E6" s="25"/>
      <c r="F6" s="25">
        <v>2027</v>
      </c>
      <c r="G6" s="26">
        <v>4.0800000000000003E-2</v>
      </c>
      <c r="H6" s="24">
        <v>1034525.13</v>
      </c>
    </row>
    <row r="7" spans="2:9" x14ac:dyDescent="0.2">
      <c r="B7" s="23" t="s">
        <v>55</v>
      </c>
      <c r="C7" s="24">
        <v>900000</v>
      </c>
      <c r="D7" s="25">
        <v>2012</v>
      </c>
      <c r="E7" s="25"/>
      <c r="F7" s="25">
        <v>2032</v>
      </c>
      <c r="G7" s="26">
        <v>5.2400000000000002E-2</v>
      </c>
      <c r="H7" s="24">
        <v>674810.5</v>
      </c>
    </row>
    <row r="8" spans="2:9" x14ac:dyDescent="0.2">
      <c r="B8" s="23" t="s">
        <v>55</v>
      </c>
      <c r="C8" s="24">
        <v>900000</v>
      </c>
      <c r="D8" s="25">
        <v>2012</v>
      </c>
      <c r="E8" s="25"/>
      <c r="F8" s="25">
        <v>2032</v>
      </c>
      <c r="G8" s="26">
        <v>5.6800000000000003E-2</v>
      </c>
      <c r="H8" s="24">
        <v>673206.17</v>
      </c>
    </row>
    <row r="9" spans="2:9" x14ac:dyDescent="0.2">
      <c r="B9" s="23" t="s">
        <v>55</v>
      </c>
      <c r="C9" s="24">
        <v>250000</v>
      </c>
      <c r="D9" s="25">
        <v>2011</v>
      </c>
      <c r="E9" s="25"/>
      <c r="F9" s="25">
        <v>2031</v>
      </c>
      <c r="G9" s="26">
        <v>4.3099999999999999E-2</v>
      </c>
      <c r="H9" s="24">
        <v>150000</v>
      </c>
    </row>
    <row r="10" spans="2:9" x14ac:dyDescent="0.2">
      <c r="B10" s="23" t="s">
        <v>55</v>
      </c>
      <c r="C10" s="24">
        <v>400000</v>
      </c>
      <c r="D10" s="25">
        <v>2008</v>
      </c>
      <c r="E10" s="25"/>
      <c r="F10" s="25">
        <v>2028</v>
      </c>
      <c r="G10" s="26">
        <v>4.65E-2</v>
      </c>
      <c r="H10" s="24">
        <v>212151.58</v>
      </c>
    </row>
    <row r="11" spans="2:9" x14ac:dyDescent="0.2">
      <c r="B11" s="23" t="s">
        <v>55</v>
      </c>
      <c r="C11" s="24">
        <v>1000000</v>
      </c>
      <c r="D11" s="25">
        <v>2008</v>
      </c>
      <c r="E11" s="25"/>
      <c r="F11" s="25">
        <v>2027</v>
      </c>
      <c r="G11" s="26">
        <v>4.7699999999999999E-2</v>
      </c>
      <c r="H11" s="24">
        <v>528470.71</v>
      </c>
    </row>
    <row r="12" spans="2:9" x14ac:dyDescent="0.2">
      <c r="B12" s="23" t="s">
        <v>55</v>
      </c>
      <c r="C12" s="24">
        <v>300000</v>
      </c>
      <c r="D12" s="25">
        <v>2006</v>
      </c>
      <c r="E12" s="25"/>
      <c r="F12" s="25">
        <v>2025</v>
      </c>
      <c r="G12" s="26">
        <v>2.7E-2</v>
      </c>
      <c r="H12" s="24">
        <v>98042.51</v>
      </c>
    </row>
    <row r="13" spans="2:9" x14ac:dyDescent="0.2">
      <c r="B13" s="23" t="s">
        <v>55</v>
      </c>
      <c r="C13" s="24">
        <v>214000</v>
      </c>
      <c r="D13" s="25">
        <v>2005</v>
      </c>
      <c r="E13" s="25"/>
      <c r="F13" s="25">
        <v>2020</v>
      </c>
      <c r="G13" s="26">
        <v>2.3400000000000001E-2</v>
      </c>
      <c r="H13" s="24">
        <v>4214.82</v>
      </c>
    </row>
    <row r="14" spans="2:9" x14ac:dyDescent="0.2">
      <c r="B14" s="23" t="s">
        <v>55</v>
      </c>
      <c r="C14" s="24">
        <v>1700000</v>
      </c>
      <c r="D14" s="25">
        <v>2018</v>
      </c>
      <c r="E14" s="25"/>
      <c r="F14" s="25">
        <v>2034</v>
      </c>
      <c r="G14" s="26">
        <v>1.4500000000000001E-2</v>
      </c>
      <c r="H14" s="24">
        <v>1615000.01</v>
      </c>
    </row>
    <row r="15" spans="2:9" x14ac:dyDescent="0.2">
      <c r="B15" s="23" t="s">
        <v>42</v>
      </c>
      <c r="C15" s="24">
        <v>1500000</v>
      </c>
      <c r="D15" s="114">
        <v>2022</v>
      </c>
      <c r="E15" s="115">
        <v>10</v>
      </c>
      <c r="F15" s="25">
        <f>D15+E15</f>
        <v>2032</v>
      </c>
      <c r="G15" s="116">
        <v>3.2500000000000001E-2</v>
      </c>
      <c r="H15" s="24"/>
    </row>
    <row r="16" spans="2:9" x14ac:dyDescent="0.2">
      <c r="B16" s="23" t="s">
        <v>43</v>
      </c>
      <c r="C16" s="24">
        <v>1500000</v>
      </c>
      <c r="D16" s="109"/>
      <c r="E16" s="113"/>
      <c r="F16" s="25">
        <f t="shared" ref="F16:F23" si="0">D16+E16</f>
        <v>0</v>
      </c>
      <c r="G16" s="26"/>
      <c r="H16" s="24"/>
    </row>
    <row r="17" spans="2:8" x14ac:dyDescent="0.2">
      <c r="B17" s="23" t="s">
        <v>44</v>
      </c>
      <c r="C17" s="24">
        <v>1200000</v>
      </c>
      <c r="D17" s="109"/>
      <c r="E17" s="113"/>
      <c r="F17" s="25">
        <f t="shared" si="0"/>
        <v>0</v>
      </c>
      <c r="G17" s="26"/>
      <c r="H17" s="24"/>
    </row>
    <row r="18" spans="2:8" x14ac:dyDescent="0.2">
      <c r="B18" s="23" t="s">
        <v>45</v>
      </c>
      <c r="C18" s="24"/>
      <c r="D18" s="109"/>
      <c r="E18" s="113"/>
      <c r="F18" s="25">
        <f t="shared" si="0"/>
        <v>0</v>
      </c>
      <c r="G18" s="26"/>
      <c r="H18" s="24"/>
    </row>
    <row r="19" spans="2:8" x14ac:dyDescent="0.2">
      <c r="B19" s="23" t="s">
        <v>50</v>
      </c>
      <c r="C19" s="24"/>
      <c r="D19" s="109"/>
      <c r="E19" s="113"/>
      <c r="F19" s="25">
        <f t="shared" si="0"/>
        <v>0</v>
      </c>
      <c r="G19" s="26"/>
      <c r="H19" s="24"/>
    </row>
    <row r="20" spans="2:8" x14ac:dyDescent="0.2">
      <c r="B20" s="23" t="s">
        <v>51</v>
      </c>
      <c r="C20" s="24"/>
      <c r="D20" s="109"/>
      <c r="E20" s="113"/>
      <c r="F20" s="25">
        <f t="shared" si="0"/>
        <v>0</v>
      </c>
      <c r="G20" s="26"/>
      <c r="H20" s="24"/>
    </row>
    <row r="21" spans="2:8" x14ac:dyDescent="0.2">
      <c r="B21" s="23" t="s">
        <v>52</v>
      </c>
      <c r="C21" s="24"/>
      <c r="D21" s="109"/>
      <c r="E21" s="113"/>
      <c r="F21" s="25">
        <f t="shared" si="0"/>
        <v>0</v>
      </c>
      <c r="G21" s="26"/>
      <c r="H21" s="24"/>
    </row>
    <row r="22" spans="2:8" x14ac:dyDescent="0.2">
      <c r="B22" s="23" t="s">
        <v>53</v>
      </c>
      <c r="C22" s="24"/>
      <c r="D22" s="109"/>
      <c r="E22" s="113"/>
      <c r="F22" s="25">
        <f t="shared" si="0"/>
        <v>0</v>
      </c>
      <c r="G22" s="26"/>
      <c r="H22" s="24"/>
    </row>
    <row r="23" spans="2:8" x14ac:dyDescent="0.2">
      <c r="B23" s="23" t="s">
        <v>54</v>
      </c>
      <c r="C23" s="24"/>
      <c r="D23" s="109"/>
      <c r="E23" s="113"/>
      <c r="F23" s="25">
        <f t="shared" si="0"/>
        <v>0</v>
      </c>
      <c r="G23" s="26"/>
      <c r="H23" s="24"/>
    </row>
    <row r="24" spans="2:8" x14ac:dyDescent="0.2">
      <c r="B24" s="27" t="s">
        <v>1</v>
      </c>
      <c r="C24" s="24"/>
      <c r="D24" s="25"/>
      <c r="E24" s="25"/>
      <c r="F24" s="25"/>
      <c r="G24" s="26"/>
      <c r="H24" s="24">
        <f>SUM(H4:H23)</f>
        <v>5620047.5899999999</v>
      </c>
    </row>
    <row r="28" spans="2:8" x14ac:dyDescent="0.2">
      <c r="H28" t="b">
        <f>D15=2023</f>
        <v>0</v>
      </c>
    </row>
  </sheetData>
  <mergeCells count="1">
    <mergeCell ref="B1:H1"/>
  </mergeCells>
  <printOptions horizontalCentered="1" verticalCentered="1"/>
  <pageMargins left="0.43307086614173229" right="0.39370078740157483" top="0.48" bottom="0.37" header="0.11811023622047245" footer="0.15748031496062992"/>
  <pageSetup paperSize="9" firstPageNumber="25" orientation="landscape" useFirstPageNumber="1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270"/>
  <sheetViews>
    <sheetView tabSelected="1" zoomScale="140" zoomScaleNormal="140" workbookViewId="0">
      <selection activeCell="D10" sqref="D10"/>
    </sheetView>
  </sheetViews>
  <sheetFormatPr baseColWidth="10" defaultColWidth="11.42578125" defaultRowHeight="12.75" x14ac:dyDescent="0.2"/>
  <cols>
    <col min="1" max="1" width="8" style="28" customWidth="1"/>
    <col min="2" max="3" width="16.7109375" style="20" customWidth="1"/>
    <col min="4" max="5" width="18.28515625" style="20" bestFit="1" customWidth="1"/>
    <col min="6" max="7" width="12.7109375" style="20" customWidth="1"/>
    <col min="8" max="8" width="14.7109375" style="20" customWidth="1"/>
    <col min="9" max="9" width="16.7109375" style="20" customWidth="1"/>
    <col min="10" max="10" width="5.28515625" style="20" customWidth="1"/>
    <col min="11" max="11" width="14.28515625" style="20" bestFit="1" customWidth="1"/>
    <col min="12" max="12" width="12.42578125" style="20" bestFit="1" customWidth="1"/>
    <col min="13" max="13" width="11.42578125" style="20"/>
    <col min="14" max="15" width="12.42578125" style="20" bestFit="1" customWidth="1"/>
    <col min="16" max="19" width="11.42578125" style="20"/>
    <col min="20" max="20" width="2.140625" style="20" customWidth="1"/>
    <col min="21" max="16384" width="11.42578125" style="20"/>
  </cols>
  <sheetData>
    <row r="1" spans="1:29" s="29" customFormat="1" ht="15" customHeight="1" thickBot="1" x14ac:dyDescent="0.3">
      <c r="A1" s="123" t="s">
        <v>14</v>
      </c>
      <c r="B1" s="124"/>
      <c r="C1" s="124"/>
      <c r="D1" s="124"/>
      <c r="E1" s="124"/>
      <c r="F1" s="124"/>
      <c r="G1" s="125"/>
      <c r="H1" s="126" t="e">
        <f>#REF!</f>
        <v>#REF!</v>
      </c>
      <c r="I1" s="127"/>
      <c r="K1" s="128" t="s">
        <v>15</v>
      </c>
      <c r="L1" s="128"/>
      <c r="M1" s="128"/>
      <c r="N1" s="128"/>
      <c r="O1" s="128"/>
      <c r="P1" s="128"/>
      <c r="Q1" s="128"/>
      <c r="R1" s="128"/>
      <c r="S1" s="128"/>
      <c r="U1" s="128" t="s">
        <v>13</v>
      </c>
      <c r="V1" s="128"/>
      <c r="W1" s="128"/>
      <c r="X1" s="128"/>
      <c r="Y1" s="128"/>
      <c r="Z1" s="128"/>
      <c r="AA1" s="128"/>
      <c r="AB1" s="128"/>
      <c r="AC1" s="128"/>
    </row>
    <row r="2" spans="1:29" ht="13.5" thickBot="1" x14ac:dyDescent="0.25"/>
    <row r="3" spans="1:29" ht="13.5" thickBot="1" x14ac:dyDescent="0.25">
      <c r="A3" s="48"/>
      <c r="B3" s="48" t="s">
        <v>2</v>
      </c>
      <c r="C3" s="49" t="s">
        <v>3</v>
      </c>
      <c r="D3" s="50"/>
      <c r="E3" s="51"/>
      <c r="F3" s="48" t="s">
        <v>10</v>
      </c>
      <c r="G3" s="48" t="s">
        <v>10</v>
      </c>
      <c r="H3" s="48" t="s">
        <v>10</v>
      </c>
      <c r="I3" s="48" t="s">
        <v>10</v>
      </c>
      <c r="K3" s="67"/>
      <c r="L3" s="67" t="s">
        <v>2</v>
      </c>
      <c r="M3" s="68" t="s">
        <v>3</v>
      </c>
      <c r="N3" s="69"/>
      <c r="O3" s="70"/>
      <c r="P3" s="67" t="s">
        <v>10</v>
      </c>
      <c r="Q3" s="67" t="s">
        <v>10</v>
      </c>
      <c r="R3" s="67" t="s">
        <v>10</v>
      </c>
      <c r="S3" s="67" t="s">
        <v>10</v>
      </c>
      <c r="U3" s="31"/>
      <c r="V3" s="31" t="s">
        <v>2</v>
      </c>
      <c r="W3" s="32" t="s">
        <v>3</v>
      </c>
      <c r="X3" s="33"/>
      <c r="Y3" s="34"/>
      <c r="Z3" s="31" t="s">
        <v>10</v>
      </c>
      <c r="AA3" s="31" t="s">
        <v>10</v>
      </c>
      <c r="AB3" s="31" t="s">
        <v>10</v>
      </c>
      <c r="AC3" s="31" t="s">
        <v>10</v>
      </c>
    </row>
    <row r="4" spans="1:29" x14ac:dyDescent="0.2">
      <c r="A4" s="52" t="s">
        <v>19</v>
      </c>
      <c r="B4" s="52" t="s">
        <v>4</v>
      </c>
      <c r="C4" s="129" t="s">
        <v>1</v>
      </c>
      <c r="D4" s="135" t="s">
        <v>6</v>
      </c>
      <c r="E4" s="135" t="s">
        <v>7</v>
      </c>
      <c r="F4" s="52" t="s">
        <v>11</v>
      </c>
      <c r="G4" s="52" t="s">
        <v>12</v>
      </c>
      <c r="H4" s="52" t="s">
        <v>11</v>
      </c>
      <c r="I4" s="52" t="s">
        <v>12</v>
      </c>
      <c r="K4" s="71" t="s">
        <v>0</v>
      </c>
      <c r="L4" s="71" t="s">
        <v>4</v>
      </c>
      <c r="M4" s="131" t="s">
        <v>1</v>
      </c>
      <c r="N4" s="131" t="s">
        <v>6</v>
      </c>
      <c r="O4" s="131" t="s">
        <v>7</v>
      </c>
      <c r="P4" s="71" t="s">
        <v>11</v>
      </c>
      <c r="Q4" s="71" t="s">
        <v>12</v>
      </c>
      <c r="R4" s="71" t="s">
        <v>11</v>
      </c>
      <c r="S4" s="71" t="s">
        <v>12</v>
      </c>
      <c r="U4" s="35" t="s">
        <v>0</v>
      </c>
      <c r="V4" s="35" t="s">
        <v>4</v>
      </c>
      <c r="W4" s="121" t="s">
        <v>1</v>
      </c>
      <c r="X4" s="121" t="s">
        <v>6</v>
      </c>
      <c r="Y4" s="121" t="s">
        <v>7</v>
      </c>
      <c r="Z4" s="35" t="s">
        <v>11</v>
      </c>
      <c r="AA4" s="35" t="s">
        <v>12</v>
      </c>
      <c r="AB4" s="35" t="s">
        <v>11</v>
      </c>
      <c r="AC4" s="35" t="s">
        <v>12</v>
      </c>
    </row>
    <row r="5" spans="1:29" ht="13.5" thickBot="1" x14ac:dyDescent="0.25">
      <c r="A5" s="53"/>
      <c r="B5" s="53" t="s">
        <v>5</v>
      </c>
      <c r="C5" s="130" t="s">
        <v>1</v>
      </c>
      <c r="D5" s="136" t="s">
        <v>6</v>
      </c>
      <c r="E5" s="136" t="s">
        <v>7</v>
      </c>
      <c r="F5" s="53" t="s">
        <v>8</v>
      </c>
      <c r="G5" s="53" t="s">
        <v>8</v>
      </c>
      <c r="H5" s="53" t="s">
        <v>9</v>
      </c>
      <c r="I5" s="53" t="str">
        <f>H5</f>
        <v>EN EUROS</v>
      </c>
      <c r="K5" s="72"/>
      <c r="L5" s="72" t="s">
        <v>5</v>
      </c>
      <c r="M5" s="132" t="s">
        <v>1</v>
      </c>
      <c r="N5" s="132" t="s">
        <v>6</v>
      </c>
      <c r="O5" s="132" t="s">
        <v>7</v>
      </c>
      <c r="P5" s="72" t="s">
        <v>8</v>
      </c>
      <c r="Q5" s="72" t="s">
        <v>8</v>
      </c>
      <c r="R5" s="72" t="s">
        <v>9</v>
      </c>
      <c r="S5" s="72" t="str">
        <f>R5</f>
        <v>EN EUROS</v>
      </c>
      <c r="U5" s="36"/>
      <c r="V5" s="36" t="s">
        <v>5</v>
      </c>
      <c r="W5" s="122" t="s">
        <v>1</v>
      </c>
      <c r="X5" s="122" t="s">
        <v>6</v>
      </c>
      <c r="Y5" s="122" t="s">
        <v>7</v>
      </c>
      <c r="Z5" s="36" t="s">
        <v>8</v>
      </c>
      <c r="AA5" s="36" t="s">
        <v>8</v>
      </c>
      <c r="AB5" s="36" t="s">
        <v>9</v>
      </c>
      <c r="AC5" s="36" t="str">
        <f>AB5</f>
        <v>EN EUROS</v>
      </c>
    </row>
    <row r="6" spans="1:29" x14ac:dyDescent="0.2">
      <c r="A6" s="54">
        <v>2015</v>
      </c>
      <c r="B6" s="11"/>
      <c r="C6" s="12"/>
      <c r="D6" s="117">
        <f>IFERROR(IF('liste emprunts'!$D$15&lt;$A6,VLOOKUP($A6,'emprunt 1'!$G$2:$K$12,4,FALSE),0),"ANNEE NON COUVERTE")</f>
        <v>0</v>
      </c>
      <c r="E6" s="117">
        <f>IFERROR(IF('liste emprunts'!$D$15&lt;$A6,VLOOKUP($A6,'emprunt 1'!$G$2:$K$12,5,FALSE),0),"ANNEE NON COUVERTE")</f>
        <v>0</v>
      </c>
      <c r="F6" s="13"/>
      <c r="G6" s="13"/>
      <c r="H6" s="11"/>
      <c r="I6" s="62"/>
      <c r="J6" s="37"/>
      <c r="K6" s="73">
        <v>2015</v>
      </c>
      <c r="L6" s="74">
        <v>4995433.2699999996</v>
      </c>
      <c r="M6" s="75">
        <f t="shared" ref="M6:M23" si="0">N6+O6</f>
        <v>603901.01</v>
      </c>
      <c r="N6" s="76">
        <v>389133.51</v>
      </c>
      <c r="O6" s="74">
        <v>214767.5</v>
      </c>
      <c r="P6" s="77"/>
      <c r="Q6" s="77"/>
      <c r="R6" s="74"/>
      <c r="S6" s="78"/>
      <c r="U6" s="38">
        <v>2015</v>
      </c>
      <c r="V6" s="39">
        <v>1543510.7</v>
      </c>
      <c r="W6" s="40">
        <f t="shared" ref="W6:W17" si="1">X6+Y6</f>
        <v>161924.93</v>
      </c>
      <c r="X6" s="41">
        <v>102976.97</v>
      </c>
      <c r="Y6" s="39">
        <v>58947.96</v>
      </c>
      <c r="Z6" s="42"/>
      <c r="AA6" s="42"/>
      <c r="AB6" s="39"/>
      <c r="AC6" s="43"/>
    </row>
    <row r="7" spans="1:29" x14ac:dyDescent="0.2">
      <c r="A7" s="54">
        <f t="shared" ref="A7:A18" si="2">A6+1</f>
        <v>2016</v>
      </c>
      <c r="B7" s="11">
        <f t="shared" ref="B7:B9" si="3">B6-D6</f>
        <v>0</v>
      </c>
      <c r="C7" s="12"/>
      <c r="D7" s="117">
        <f>IFERROR(IF('liste emprunts'!$D$15&lt;$A7,VLOOKUP($A7,'emprunt 1'!$G$2:$K$12,4,FALSE),0),"ANNEE NON COUVERTE")</f>
        <v>0</v>
      </c>
      <c r="E7" s="117">
        <f>IFERROR(IF('liste emprunts'!$D$15&lt;$A7,VLOOKUP($A7,'emprunt 1'!$G$2:$K$12,5,FALSE),0),"ANNEE NON COUVERTE")</f>
        <v>0</v>
      </c>
      <c r="F7" s="13" t="e">
        <f t="shared" ref="F7:G22" si="4">(B7-B6)/B6</f>
        <v>#DIV/0!</v>
      </c>
      <c r="G7" s="13" t="e">
        <f t="shared" si="4"/>
        <v>#DIV/0!</v>
      </c>
      <c r="H7" s="11">
        <f>B7-B6</f>
        <v>0</v>
      </c>
      <c r="I7" s="62">
        <f>C7-C6</f>
        <v>0</v>
      </c>
      <c r="J7" s="37"/>
      <c r="K7" s="73">
        <f t="shared" ref="K7:K18" si="5">K6+1</f>
        <v>2016</v>
      </c>
      <c r="L7" s="74">
        <f t="shared" ref="L7:L18" si="6">L6-N6</f>
        <v>4606299.76</v>
      </c>
      <c r="M7" s="75">
        <f t="shared" si="0"/>
        <v>603901.01</v>
      </c>
      <c r="N7" s="76">
        <v>405338.33</v>
      </c>
      <c r="O7" s="74">
        <v>198562.68</v>
      </c>
      <c r="P7" s="77">
        <f t="shared" ref="P7:Q22" si="7">(L7-L6)/L6</f>
        <v>-7.7897849689422399E-2</v>
      </c>
      <c r="Q7" s="77">
        <f t="shared" si="7"/>
        <v>0</v>
      </c>
      <c r="R7" s="74">
        <f t="shared" ref="R7:S22" si="8">L7-L6</f>
        <v>-389133.50999999978</v>
      </c>
      <c r="S7" s="78">
        <f t="shared" si="8"/>
        <v>0</v>
      </c>
      <c r="U7" s="38">
        <f t="shared" ref="U7:U18" si="9">U6+1</f>
        <v>2016</v>
      </c>
      <c r="V7" s="39">
        <f t="shared" ref="V7:V18" si="10">V6-X6</f>
        <v>1440533.73</v>
      </c>
      <c r="W7" s="40">
        <f t="shared" si="1"/>
        <v>161643.35999999999</v>
      </c>
      <c r="X7" s="41">
        <v>105723.01</v>
      </c>
      <c r="Y7" s="39">
        <v>55920.35</v>
      </c>
      <c r="Z7" s="42">
        <f t="shared" ref="Z7:AA22" si="11">(V7-V6)/V6</f>
        <v>-6.6716071356032691E-2</v>
      </c>
      <c r="AA7" s="42">
        <f t="shared" si="11"/>
        <v>-1.7388922138178908E-3</v>
      </c>
      <c r="AB7" s="39">
        <f t="shared" ref="AB7:AC22" si="12">V7-V6</f>
        <v>-102976.96999999997</v>
      </c>
      <c r="AC7" s="43">
        <f t="shared" si="12"/>
        <v>-281.57000000000698</v>
      </c>
    </row>
    <row r="8" spans="1:29" x14ac:dyDescent="0.2">
      <c r="A8" s="54">
        <f t="shared" si="2"/>
        <v>2017</v>
      </c>
      <c r="B8" s="11">
        <f t="shared" si="3"/>
        <v>0</v>
      </c>
      <c r="C8" s="12"/>
      <c r="D8" s="117">
        <f>IFERROR(IF('liste emprunts'!$D$15&lt;$A8,VLOOKUP($A8,'emprunt 1'!$G$2:$K$12,4,FALSE),0),"ANNEE NON COUVERTE")</f>
        <v>0</v>
      </c>
      <c r="E8" s="117">
        <f>IFERROR(IF('liste emprunts'!$D$15&lt;$A8,VLOOKUP($A8,'emprunt 1'!$G$2:$K$12,5,FALSE),0),"ANNEE NON COUVERTE")</f>
        <v>0</v>
      </c>
      <c r="F8" s="13" t="e">
        <f t="shared" si="4"/>
        <v>#DIV/0!</v>
      </c>
      <c r="G8" s="13" t="e">
        <f t="shared" si="4"/>
        <v>#DIV/0!</v>
      </c>
      <c r="H8" s="11">
        <f t="shared" ref="H8:I23" si="13">B8-B7</f>
        <v>0</v>
      </c>
      <c r="I8" s="62">
        <f t="shared" si="13"/>
        <v>0</v>
      </c>
      <c r="J8" s="37"/>
      <c r="K8" s="79">
        <f t="shared" si="5"/>
        <v>2017</v>
      </c>
      <c r="L8" s="80">
        <f t="shared" si="6"/>
        <v>4200961.43</v>
      </c>
      <c r="M8" s="81">
        <f t="shared" si="0"/>
        <v>603901.01</v>
      </c>
      <c r="N8" s="82">
        <v>422235.27</v>
      </c>
      <c r="O8" s="80">
        <v>181665.74</v>
      </c>
      <c r="P8" s="83">
        <f t="shared" si="7"/>
        <v>-8.7996515884585E-2</v>
      </c>
      <c r="Q8" s="83">
        <f t="shared" si="7"/>
        <v>0</v>
      </c>
      <c r="R8" s="80">
        <f t="shared" si="8"/>
        <v>-405338.33000000007</v>
      </c>
      <c r="S8" s="84">
        <f t="shared" si="8"/>
        <v>0</v>
      </c>
      <c r="U8" s="56">
        <f t="shared" si="9"/>
        <v>2017</v>
      </c>
      <c r="V8" s="57">
        <f t="shared" si="10"/>
        <v>1334810.72</v>
      </c>
      <c r="W8" s="10">
        <f t="shared" si="1"/>
        <v>163668.07</v>
      </c>
      <c r="X8" s="9">
        <v>109031.13</v>
      </c>
      <c r="Y8" s="57">
        <v>54636.94</v>
      </c>
      <c r="Z8" s="58">
        <f t="shared" si="11"/>
        <v>-7.339155467050397E-2</v>
      </c>
      <c r="AA8" s="58">
        <f t="shared" si="11"/>
        <v>1.2525785160615451E-2</v>
      </c>
      <c r="AB8" s="57">
        <f t="shared" si="12"/>
        <v>-105723.01000000001</v>
      </c>
      <c r="AC8" s="59">
        <f t="shared" si="12"/>
        <v>2024.710000000021</v>
      </c>
    </row>
    <row r="9" spans="1:29" x14ac:dyDescent="0.2">
      <c r="A9" s="54">
        <f t="shared" si="2"/>
        <v>2018</v>
      </c>
      <c r="B9" s="11">
        <f t="shared" si="3"/>
        <v>0</v>
      </c>
      <c r="C9" s="12"/>
      <c r="D9" s="117">
        <f>IFERROR(IF('liste emprunts'!$D$15&lt;$A9,VLOOKUP($A9,'emprunt 1'!$G$2:$K$12,4,FALSE),0),"ANNEE NON COUVERTE")</f>
        <v>0</v>
      </c>
      <c r="E9" s="117">
        <f>IFERROR(IF('liste emprunts'!$D$15&lt;$A9,VLOOKUP($A9,'emprunt 1'!$G$2:$K$12,5,FALSE),0),"ANNEE NON COUVERTE")</f>
        <v>0</v>
      </c>
      <c r="F9" s="13" t="e">
        <f t="shared" si="4"/>
        <v>#DIV/0!</v>
      </c>
      <c r="G9" s="13" t="e">
        <f t="shared" si="4"/>
        <v>#DIV/0!</v>
      </c>
      <c r="H9" s="11">
        <f t="shared" si="13"/>
        <v>0</v>
      </c>
      <c r="I9" s="62">
        <f t="shared" si="13"/>
        <v>0</v>
      </c>
      <c r="J9" s="37"/>
      <c r="K9" s="79">
        <f t="shared" si="5"/>
        <v>2018</v>
      </c>
      <c r="L9" s="80">
        <f t="shared" si="6"/>
        <v>3778726.1599999997</v>
      </c>
      <c r="M9" s="81">
        <f t="shared" si="0"/>
        <v>603901.01</v>
      </c>
      <c r="N9" s="82">
        <v>439854.88</v>
      </c>
      <c r="O9" s="80">
        <v>164046.13</v>
      </c>
      <c r="P9" s="83">
        <f t="shared" si="7"/>
        <v>-0.10050919939057856</v>
      </c>
      <c r="Q9" s="83">
        <f t="shared" si="7"/>
        <v>0</v>
      </c>
      <c r="R9" s="80">
        <f t="shared" si="8"/>
        <v>-422235.27</v>
      </c>
      <c r="S9" s="84">
        <f t="shared" si="8"/>
        <v>0</v>
      </c>
      <c r="U9" s="56">
        <f t="shared" si="9"/>
        <v>2018</v>
      </c>
      <c r="V9" s="57">
        <f t="shared" si="10"/>
        <v>1225779.5899999999</v>
      </c>
      <c r="W9" s="10">
        <f t="shared" si="1"/>
        <v>162935.47999999998</v>
      </c>
      <c r="X9" s="9">
        <v>112500.31</v>
      </c>
      <c r="Y9" s="57">
        <v>50435.17</v>
      </c>
      <c r="Z9" s="58">
        <f t="shared" si="11"/>
        <v>-8.1682839646358335E-2</v>
      </c>
      <c r="AA9" s="58">
        <f t="shared" si="11"/>
        <v>-4.4760716002823619E-3</v>
      </c>
      <c r="AB9" s="57">
        <f t="shared" si="12"/>
        <v>-109031.13000000012</v>
      </c>
      <c r="AC9" s="59">
        <f t="shared" si="12"/>
        <v>-732.59000000002561</v>
      </c>
    </row>
    <row r="10" spans="1:29" x14ac:dyDescent="0.2">
      <c r="A10" s="54">
        <f t="shared" si="2"/>
        <v>2019</v>
      </c>
      <c r="B10" s="11">
        <f>B9-D9</f>
        <v>0</v>
      </c>
      <c r="C10" s="12"/>
      <c r="D10" s="117">
        <f>IFERROR(IF('liste emprunts'!$D$15&lt;$A10,VLOOKUP($A10,'emprunt 1'!$G$2:$K$12,4,FALSE),0),"ANNEE NON COUVERTE")</f>
        <v>0</v>
      </c>
      <c r="E10" s="117">
        <f>IFERROR(IF('liste emprunts'!$D$15&lt;$A10,VLOOKUP($A10,'emprunt 1'!$G$2:$K$12,5,FALSE),0),"ANNEE NON COUVERTE")</f>
        <v>0</v>
      </c>
      <c r="F10" s="13" t="e">
        <f t="shared" si="4"/>
        <v>#DIV/0!</v>
      </c>
      <c r="G10" s="13" t="e">
        <f t="shared" si="4"/>
        <v>#DIV/0!</v>
      </c>
      <c r="H10" s="11">
        <f t="shared" si="13"/>
        <v>0</v>
      </c>
      <c r="I10" s="62">
        <f t="shared" si="13"/>
        <v>0</v>
      </c>
      <c r="K10" s="79">
        <f t="shared" si="5"/>
        <v>2019</v>
      </c>
      <c r="L10" s="80">
        <f t="shared" si="6"/>
        <v>3338871.28</v>
      </c>
      <c r="M10" s="81">
        <f t="shared" si="0"/>
        <v>472375.68999999994</v>
      </c>
      <c r="N10" s="82">
        <v>326703.42</v>
      </c>
      <c r="O10" s="80">
        <v>145672.26999999999</v>
      </c>
      <c r="P10" s="83">
        <f t="shared" si="7"/>
        <v>-0.11640295204667594</v>
      </c>
      <c r="Q10" s="83">
        <f t="shared" si="7"/>
        <v>-0.21779284654615838</v>
      </c>
      <c r="R10" s="80">
        <f t="shared" si="8"/>
        <v>-439854.87999999989</v>
      </c>
      <c r="S10" s="84">
        <f t="shared" si="8"/>
        <v>-131525.32000000007</v>
      </c>
      <c r="U10" s="56">
        <f t="shared" si="9"/>
        <v>2019</v>
      </c>
      <c r="V10" s="57">
        <f t="shared" si="10"/>
        <v>1113279.2799999998</v>
      </c>
      <c r="W10" s="10">
        <f t="shared" si="1"/>
        <v>162192.78999999998</v>
      </c>
      <c r="X10" s="9">
        <v>116119.67999999999</v>
      </c>
      <c r="Y10" s="57">
        <v>46073.11</v>
      </c>
      <c r="Z10" s="58">
        <f t="shared" si="11"/>
        <v>-9.1778579866874821E-2</v>
      </c>
      <c r="AA10" s="58">
        <f t="shared" si="11"/>
        <v>-4.5581846262091131E-3</v>
      </c>
      <c r="AB10" s="57">
        <f t="shared" si="12"/>
        <v>-112500.31000000006</v>
      </c>
      <c r="AC10" s="59">
        <f t="shared" si="12"/>
        <v>-742.69000000000233</v>
      </c>
    </row>
    <row r="11" spans="1:29" x14ac:dyDescent="0.2">
      <c r="A11" s="54">
        <f t="shared" si="2"/>
        <v>2020</v>
      </c>
      <c r="B11" s="11"/>
      <c r="C11" s="12"/>
      <c r="D11" s="117">
        <f>IFERROR(IF('liste emprunts'!$D$15&lt;$A11,VLOOKUP($A11,'emprunt 1'!$G$2:$K$12,4,FALSE),0),"ANNEE NON COUVERTE")</f>
        <v>0</v>
      </c>
      <c r="E11" s="117">
        <f>IFERROR(IF('liste emprunts'!$D$15&lt;$A11,VLOOKUP($A11,'emprunt 1'!$G$2:$K$12,5,FALSE),0),"ANNEE NON COUVERTE")</f>
        <v>0</v>
      </c>
      <c r="F11" s="13" t="e">
        <f t="shared" si="4"/>
        <v>#DIV/0!</v>
      </c>
      <c r="G11" s="13" t="e">
        <f t="shared" si="4"/>
        <v>#DIV/0!</v>
      </c>
      <c r="H11" s="11">
        <f t="shared" si="13"/>
        <v>0</v>
      </c>
      <c r="I11" s="62">
        <f t="shared" si="13"/>
        <v>0</v>
      </c>
      <c r="K11" s="79">
        <f t="shared" si="5"/>
        <v>2020</v>
      </c>
      <c r="L11" s="80">
        <f>L10-N10</f>
        <v>3012167.86</v>
      </c>
      <c r="M11" s="81">
        <f t="shared" si="0"/>
        <v>472375.68999999994</v>
      </c>
      <c r="N11" s="82">
        <v>340432.91</v>
      </c>
      <c r="O11" s="80">
        <v>131942.78</v>
      </c>
      <c r="P11" s="83">
        <f t="shared" si="7"/>
        <v>-9.7848462130591618E-2</v>
      </c>
      <c r="Q11" s="83">
        <f t="shared" si="7"/>
        <v>0</v>
      </c>
      <c r="R11" s="80">
        <f t="shared" si="8"/>
        <v>-326703.41999999993</v>
      </c>
      <c r="S11" s="84">
        <f t="shared" si="8"/>
        <v>0</v>
      </c>
      <c r="U11" s="56">
        <f t="shared" si="9"/>
        <v>2020</v>
      </c>
      <c r="V11" s="57">
        <f t="shared" si="10"/>
        <v>997159.59999999986</v>
      </c>
      <c r="W11" s="10">
        <f t="shared" si="1"/>
        <v>152324.57</v>
      </c>
      <c r="X11" s="9">
        <v>110767.9</v>
      </c>
      <c r="Y11" s="57">
        <v>41556.67</v>
      </c>
      <c r="Z11" s="58">
        <f t="shared" si="11"/>
        <v>-0.10430417783397528</v>
      </c>
      <c r="AA11" s="58">
        <f t="shared" si="11"/>
        <v>-6.0842531902928446E-2</v>
      </c>
      <c r="AB11" s="57">
        <f t="shared" si="12"/>
        <v>-116119.67999999993</v>
      </c>
      <c r="AC11" s="59">
        <f t="shared" si="12"/>
        <v>-9868.2199999999721</v>
      </c>
    </row>
    <row r="12" spans="1:29" x14ac:dyDescent="0.2">
      <c r="A12" s="54">
        <f t="shared" si="2"/>
        <v>2021</v>
      </c>
      <c r="B12" s="11">
        <f>IF('liste emprunts'!$D$15='simul emprunt 1'!$A$12:$A$25,'liste emprunts'!$C$15,B11-D11)</f>
        <v>0</v>
      </c>
      <c r="C12" s="12"/>
      <c r="D12" s="117">
        <f>IFERROR(IF('liste emprunts'!$D$15&lt;$A12,VLOOKUP($A12,'emprunt 1'!$G$2:$K$12,4,FALSE),0),"ANNEE NON COUVERTE")</f>
        <v>0</v>
      </c>
      <c r="E12" s="117">
        <f>IFERROR(IF('liste emprunts'!$D$15&lt;$A12,VLOOKUP($A12,'emprunt 1'!$G$2:$K$12,5,FALSE),0),"ANNEE NON COUVERTE")</f>
        <v>0</v>
      </c>
      <c r="F12" s="13" t="e">
        <f t="shared" si="4"/>
        <v>#DIV/0!</v>
      </c>
      <c r="G12" s="13" t="e">
        <f t="shared" si="4"/>
        <v>#DIV/0!</v>
      </c>
      <c r="H12" s="11">
        <f t="shared" si="13"/>
        <v>0</v>
      </c>
      <c r="I12" s="62">
        <f t="shared" si="13"/>
        <v>0</v>
      </c>
      <c r="K12" s="79">
        <f t="shared" si="5"/>
        <v>2021</v>
      </c>
      <c r="L12" s="80">
        <f t="shared" si="6"/>
        <v>2671734.9499999997</v>
      </c>
      <c r="M12" s="81">
        <f t="shared" si="0"/>
        <v>419876.72</v>
      </c>
      <c r="N12" s="82">
        <v>302261.40999999997</v>
      </c>
      <c r="O12" s="80">
        <v>117615.31</v>
      </c>
      <c r="P12" s="83">
        <f t="shared" si="7"/>
        <v>-0.11301923592000619</v>
      </c>
      <c r="Q12" s="83">
        <f t="shared" si="7"/>
        <v>-0.11113817055234146</v>
      </c>
      <c r="R12" s="80">
        <f t="shared" si="8"/>
        <v>-340432.91000000015</v>
      </c>
      <c r="S12" s="84">
        <f t="shared" si="8"/>
        <v>-52498.969999999972</v>
      </c>
      <c r="U12" s="56">
        <f t="shared" si="9"/>
        <v>2021</v>
      </c>
      <c r="V12" s="57">
        <f t="shared" si="10"/>
        <v>886391.69999999984</v>
      </c>
      <c r="W12" s="10">
        <f t="shared" si="1"/>
        <v>144541.47999999998</v>
      </c>
      <c r="X12" s="9">
        <v>107442.64</v>
      </c>
      <c r="Y12" s="57">
        <v>37098.839999999997</v>
      </c>
      <c r="Z12" s="58">
        <f t="shared" si="11"/>
        <v>-0.11108342135000258</v>
      </c>
      <c r="AA12" s="58">
        <f t="shared" si="11"/>
        <v>-5.109543391456825E-2</v>
      </c>
      <c r="AB12" s="57">
        <f t="shared" si="12"/>
        <v>-110767.90000000002</v>
      </c>
      <c r="AC12" s="59">
        <f t="shared" si="12"/>
        <v>-7783.0900000000256</v>
      </c>
    </row>
    <row r="13" spans="1:29" x14ac:dyDescent="0.2">
      <c r="A13" s="54">
        <f t="shared" si="2"/>
        <v>2022</v>
      </c>
      <c r="B13" s="11">
        <f>IF('liste emprunts'!$D$15='simul emprunt 1'!$A$12:$A$25,'liste emprunts'!$C$15,B12-D12)</f>
        <v>1500000</v>
      </c>
      <c r="C13" s="12"/>
      <c r="D13" s="117">
        <f>IFERROR(IF('liste emprunts'!$D$15&lt;$A13,VLOOKUP($A13,'emprunt 1'!$G$2:$K$12,4,FALSE),0),"ANNEE NON COUVERTE")</f>
        <v>0</v>
      </c>
      <c r="E13" s="117">
        <f>IFERROR(IF('liste emprunts'!$D$15&lt;$A13,VLOOKUP($A13,'emprunt 1'!$G$2:$K$12,5,FALSE),0),"ANNEE NON COUVERTE")</f>
        <v>0</v>
      </c>
      <c r="F13" s="13" t="e">
        <f t="shared" si="4"/>
        <v>#DIV/0!</v>
      </c>
      <c r="G13" s="13" t="e">
        <f t="shared" si="4"/>
        <v>#DIV/0!</v>
      </c>
      <c r="H13" s="11">
        <f t="shared" si="13"/>
        <v>1500000</v>
      </c>
      <c r="I13" s="62">
        <f t="shared" si="13"/>
        <v>0</v>
      </c>
      <c r="K13" s="79">
        <f t="shared" si="5"/>
        <v>2022</v>
      </c>
      <c r="L13" s="80">
        <f t="shared" si="6"/>
        <v>2369473.5399999996</v>
      </c>
      <c r="M13" s="81">
        <f t="shared" si="0"/>
        <v>419876.31999999995</v>
      </c>
      <c r="N13" s="82">
        <v>315276.28999999998</v>
      </c>
      <c r="O13" s="80">
        <v>104600.03</v>
      </c>
      <c r="P13" s="83">
        <f t="shared" si="7"/>
        <v>-0.11313300744896128</v>
      </c>
      <c r="Q13" s="83">
        <f t="shared" si="7"/>
        <v>-9.5266058099930644E-7</v>
      </c>
      <c r="R13" s="80">
        <f t="shared" si="8"/>
        <v>-302261.41000000015</v>
      </c>
      <c r="S13" s="84">
        <f t="shared" si="8"/>
        <v>-0.40000000002328306</v>
      </c>
      <c r="U13" s="56">
        <f t="shared" si="9"/>
        <v>2022</v>
      </c>
      <c r="V13" s="57">
        <f t="shared" si="10"/>
        <v>778949.05999999982</v>
      </c>
      <c r="W13" s="10">
        <f t="shared" si="1"/>
        <v>143792.16999999998</v>
      </c>
      <c r="X13" s="9">
        <v>111300.31</v>
      </c>
      <c r="Y13" s="57">
        <v>32491.86</v>
      </c>
      <c r="Z13" s="58">
        <f t="shared" si="11"/>
        <v>-0.12121349963001687</v>
      </c>
      <c r="AA13" s="58">
        <f t="shared" si="11"/>
        <v>-5.1840482054009533E-3</v>
      </c>
      <c r="AB13" s="57">
        <f t="shared" si="12"/>
        <v>-107442.64000000001</v>
      </c>
      <c r="AC13" s="59">
        <f t="shared" si="12"/>
        <v>-749.30999999999767</v>
      </c>
    </row>
    <row r="14" spans="1:29" x14ac:dyDescent="0.2">
      <c r="A14" s="54">
        <f t="shared" si="2"/>
        <v>2023</v>
      </c>
      <c r="B14" s="11">
        <f>IF('liste emprunts'!$D$15='simul emprunt 1'!$A$12:$A$25,'liste emprunts'!$C$15,B13-D13)</f>
        <v>1500000</v>
      </c>
      <c r="C14" s="12"/>
      <c r="D14" s="117">
        <f>IFERROR(IF('liste emprunts'!$D$15&lt;$A14,VLOOKUP($A14,'emprunt 1'!$G$2:$K$12,4,FALSE),0),"ANNEE NON COUVERTE")</f>
        <v>150000</v>
      </c>
      <c r="E14" s="117">
        <f>IFERROR(IF('liste emprunts'!$D$15&lt;$A14,VLOOKUP($A14,'emprunt 1'!$G$2:$K$12,5,FALSE),0),"ANNEE NON COUVERTE")</f>
        <v>48750</v>
      </c>
      <c r="F14" s="13">
        <f t="shared" si="4"/>
        <v>0</v>
      </c>
      <c r="G14" s="13" t="e">
        <f t="shared" si="4"/>
        <v>#DIV/0!</v>
      </c>
      <c r="H14" s="11">
        <f t="shared" si="13"/>
        <v>0</v>
      </c>
      <c r="I14" s="62">
        <f t="shared" si="13"/>
        <v>0</v>
      </c>
      <c r="K14" s="79">
        <f t="shared" si="5"/>
        <v>2023</v>
      </c>
      <c r="L14" s="80">
        <f t="shared" si="6"/>
        <v>2054197.2499999995</v>
      </c>
      <c r="M14" s="81">
        <f t="shared" si="0"/>
        <v>419876.72</v>
      </c>
      <c r="N14" s="82">
        <v>328873.82</v>
      </c>
      <c r="O14" s="80">
        <v>91002.9</v>
      </c>
      <c r="P14" s="83">
        <f t="shared" si="7"/>
        <v>-0.13305752720074693</v>
      </c>
      <c r="Q14" s="83">
        <f t="shared" si="7"/>
        <v>9.526614885623536E-7</v>
      </c>
      <c r="R14" s="80">
        <f t="shared" si="8"/>
        <v>-315276.29000000004</v>
      </c>
      <c r="S14" s="84">
        <f t="shared" si="8"/>
        <v>0.40000000002328306</v>
      </c>
      <c r="U14" s="56">
        <f t="shared" si="9"/>
        <v>2023</v>
      </c>
      <c r="V14" s="57">
        <f t="shared" si="10"/>
        <v>667648.74999999977</v>
      </c>
      <c r="W14" s="10">
        <f t="shared" si="1"/>
        <v>143038.57</v>
      </c>
      <c r="X14" s="9">
        <v>115341.27</v>
      </c>
      <c r="Y14" s="57">
        <v>27697.3</v>
      </c>
      <c r="Z14" s="58">
        <f t="shared" si="11"/>
        <v>-0.14288522281546895</v>
      </c>
      <c r="AA14" s="58">
        <f t="shared" si="11"/>
        <v>-5.2408973311966625E-3</v>
      </c>
      <c r="AB14" s="57">
        <f t="shared" si="12"/>
        <v>-111300.31000000006</v>
      </c>
      <c r="AC14" s="59">
        <f t="shared" si="12"/>
        <v>-753.59999999997672</v>
      </c>
    </row>
    <row r="15" spans="1:29" x14ac:dyDescent="0.2">
      <c r="A15" s="54">
        <f t="shared" si="2"/>
        <v>2024</v>
      </c>
      <c r="B15" s="11">
        <f>IF('liste emprunts'!$D$15='simul emprunt 1'!$A$12:$A$25,'liste emprunts'!$C$15,B14-D14)</f>
        <v>1350000</v>
      </c>
      <c r="C15" s="12"/>
      <c r="D15" s="117">
        <f>IFERROR(IF('liste emprunts'!$D$15&lt;$A15,VLOOKUP($A15,'emprunt 1'!$G$2:$K$12,4,FALSE),0),"ANNEE NON COUVERTE")</f>
        <v>150000</v>
      </c>
      <c r="E15" s="117">
        <f>IFERROR(IF('liste emprunts'!$D$15&lt;$A15,VLOOKUP($A15,'emprunt 1'!$G$2:$K$12,5,FALSE),0),"ANNEE NON COUVERTE")</f>
        <v>43875</v>
      </c>
      <c r="F15" s="13">
        <f t="shared" si="4"/>
        <v>-0.1</v>
      </c>
      <c r="G15" s="13" t="e">
        <f t="shared" si="4"/>
        <v>#DIV/0!</v>
      </c>
      <c r="H15" s="11">
        <f t="shared" si="13"/>
        <v>-150000</v>
      </c>
      <c r="I15" s="62">
        <f t="shared" si="13"/>
        <v>0</v>
      </c>
      <c r="K15" s="79">
        <f t="shared" si="5"/>
        <v>2024</v>
      </c>
      <c r="L15" s="80">
        <f t="shared" si="6"/>
        <v>1725323.4299999995</v>
      </c>
      <c r="M15" s="81">
        <f t="shared" si="0"/>
        <v>419876.72</v>
      </c>
      <c r="N15" s="82">
        <v>343079.81</v>
      </c>
      <c r="O15" s="80">
        <v>76796.91</v>
      </c>
      <c r="P15" s="83">
        <f t="shared" si="7"/>
        <v>-0.16009846182006141</v>
      </c>
      <c r="Q15" s="83">
        <f t="shared" si="7"/>
        <v>0</v>
      </c>
      <c r="R15" s="80">
        <f t="shared" si="8"/>
        <v>-328873.82000000007</v>
      </c>
      <c r="S15" s="84">
        <f t="shared" si="8"/>
        <v>0</v>
      </c>
      <c r="U15" s="56">
        <f t="shared" si="9"/>
        <v>2024</v>
      </c>
      <c r="V15" s="57">
        <f t="shared" si="10"/>
        <v>552307.47999999975</v>
      </c>
      <c r="W15" s="10">
        <f t="shared" si="1"/>
        <v>143353.13</v>
      </c>
      <c r="X15" s="9">
        <v>120646.89</v>
      </c>
      <c r="Y15" s="57">
        <v>22706.240000000002</v>
      </c>
      <c r="Z15" s="58">
        <f t="shared" si="11"/>
        <v>-0.17275741173783379</v>
      </c>
      <c r="AA15" s="58">
        <f t="shared" si="11"/>
        <v>2.1991271305354747E-3</v>
      </c>
      <c r="AB15" s="57">
        <f t="shared" si="12"/>
        <v>-115341.27000000002</v>
      </c>
      <c r="AC15" s="59">
        <f t="shared" si="12"/>
        <v>314.55999999999767</v>
      </c>
    </row>
    <row r="16" spans="1:29" x14ac:dyDescent="0.2">
      <c r="A16" s="54">
        <f t="shared" si="2"/>
        <v>2025</v>
      </c>
      <c r="B16" s="11">
        <f>IF('liste emprunts'!$D$15='simul emprunt 1'!$A$12:$A$25,'liste emprunts'!$C$15,B15-D15)</f>
        <v>1200000</v>
      </c>
      <c r="C16" s="12"/>
      <c r="D16" s="117">
        <f>IFERROR(IF('liste emprunts'!$D$15&lt;$A16,VLOOKUP($A16,'emprunt 1'!$G$2:$K$12,4,FALSE),0),"ANNEE NON COUVERTE")</f>
        <v>150000</v>
      </c>
      <c r="E16" s="117">
        <f>IFERROR(IF('liste emprunts'!$D$15&lt;$A16,VLOOKUP($A16,'emprunt 1'!$G$2:$K$12,5,FALSE),0),"ANNEE NON COUVERTE")</f>
        <v>39000</v>
      </c>
      <c r="F16" s="13">
        <f t="shared" si="4"/>
        <v>-0.1111111111111111</v>
      </c>
      <c r="G16" s="13" t="e">
        <f t="shared" si="4"/>
        <v>#DIV/0!</v>
      </c>
      <c r="H16" s="11">
        <f t="shared" si="13"/>
        <v>-150000</v>
      </c>
      <c r="I16" s="62">
        <f t="shared" si="13"/>
        <v>0</v>
      </c>
      <c r="K16" s="79">
        <f t="shared" si="5"/>
        <v>2025</v>
      </c>
      <c r="L16" s="80">
        <f t="shared" si="6"/>
        <v>1382243.6199999994</v>
      </c>
      <c r="M16" s="81">
        <f t="shared" si="0"/>
        <v>419876.72</v>
      </c>
      <c r="N16" s="82">
        <v>357922.91</v>
      </c>
      <c r="O16" s="80">
        <v>61953.81</v>
      </c>
      <c r="P16" s="83">
        <f t="shared" si="7"/>
        <v>-0.19884956294832221</v>
      </c>
      <c r="Q16" s="83">
        <f t="shared" si="7"/>
        <v>0</v>
      </c>
      <c r="R16" s="80">
        <f t="shared" si="8"/>
        <v>-343079.81000000006</v>
      </c>
      <c r="S16" s="84">
        <f t="shared" si="8"/>
        <v>0</v>
      </c>
      <c r="U16" s="56">
        <f t="shared" si="9"/>
        <v>2025</v>
      </c>
      <c r="V16" s="57">
        <f t="shared" si="10"/>
        <v>431660.58999999973</v>
      </c>
      <c r="W16" s="10">
        <f t="shared" si="1"/>
        <v>142814.33000000002</v>
      </c>
      <c r="X16" s="9">
        <v>125304.88</v>
      </c>
      <c r="Y16" s="57">
        <v>17509.45</v>
      </c>
      <c r="Z16" s="58">
        <f t="shared" si="11"/>
        <v>-0.21844152825886057</v>
      </c>
      <c r="AA16" s="58">
        <f t="shared" si="11"/>
        <v>-3.758550650411249E-3</v>
      </c>
      <c r="AB16" s="57">
        <f t="shared" si="12"/>
        <v>-120646.89000000001</v>
      </c>
      <c r="AC16" s="59">
        <f t="shared" si="12"/>
        <v>-538.79999999998836</v>
      </c>
    </row>
    <row r="17" spans="1:29" x14ac:dyDescent="0.2">
      <c r="A17" s="54">
        <f t="shared" si="2"/>
        <v>2026</v>
      </c>
      <c r="B17" s="11">
        <f>IF('liste emprunts'!$D$15='simul emprunt 1'!$A$12:$A$25,'liste emprunts'!$C$15,B16-D16)</f>
        <v>1050000</v>
      </c>
      <c r="C17" s="12"/>
      <c r="D17" s="117">
        <f>IFERROR(IF('liste emprunts'!$D$15&lt;$A17,VLOOKUP($A17,'emprunt 1'!$G$2:$K$12,4,FALSE),0),"ANNEE NON COUVERTE")</f>
        <v>150000</v>
      </c>
      <c r="E17" s="117">
        <f>IFERROR(IF('liste emprunts'!$D$15&lt;$A17,VLOOKUP($A17,'emprunt 1'!$G$2:$K$12,5,FALSE),0),"ANNEE NON COUVERTE")</f>
        <v>34125</v>
      </c>
      <c r="F17" s="13">
        <f t="shared" si="4"/>
        <v>-0.125</v>
      </c>
      <c r="G17" s="13" t="e">
        <f t="shared" si="4"/>
        <v>#DIV/0!</v>
      </c>
      <c r="H17" s="11">
        <f t="shared" si="13"/>
        <v>-150000</v>
      </c>
      <c r="I17" s="62">
        <f t="shared" si="13"/>
        <v>0</v>
      </c>
      <c r="K17" s="79">
        <f t="shared" si="5"/>
        <v>2026</v>
      </c>
      <c r="L17" s="80">
        <f t="shared" si="6"/>
        <v>1024320.7099999995</v>
      </c>
      <c r="M17" s="81">
        <f t="shared" si="0"/>
        <v>342640.67</v>
      </c>
      <c r="N17" s="82">
        <v>295552.98</v>
      </c>
      <c r="O17" s="80">
        <v>47087.69</v>
      </c>
      <c r="P17" s="83">
        <f t="shared" si="7"/>
        <v>-0.25894343429850669</v>
      </c>
      <c r="Q17" s="83">
        <f t="shared" si="7"/>
        <v>-0.18394935065702142</v>
      </c>
      <c r="R17" s="80">
        <f t="shared" si="8"/>
        <v>-357922.90999999992</v>
      </c>
      <c r="S17" s="84">
        <f t="shared" si="8"/>
        <v>-77236.049999999988</v>
      </c>
      <c r="U17" s="56">
        <f t="shared" si="9"/>
        <v>2026</v>
      </c>
      <c r="V17" s="57">
        <f t="shared" si="10"/>
        <v>306355.70999999973</v>
      </c>
      <c r="W17" s="10">
        <f t="shared" si="1"/>
        <v>124149.59999999999</v>
      </c>
      <c r="X17" s="9">
        <v>111940.93</v>
      </c>
      <c r="Y17" s="57">
        <v>12208.67</v>
      </c>
      <c r="Z17" s="58">
        <f t="shared" si="11"/>
        <v>-0.29028566170472053</v>
      </c>
      <c r="AA17" s="58">
        <f t="shared" si="11"/>
        <v>-0.13069227716854481</v>
      </c>
      <c r="AB17" s="57">
        <f t="shared" si="12"/>
        <v>-125304.88</v>
      </c>
      <c r="AC17" s="59">
        <f t="shared" si="12"/>
        <v>-18664.730000000025</v>
      </c>
    </row>
    <row r="18" spans="1:29" x14ac:dyDescent="0.2">
      <c r="A18" s="54">
        <f t="shared" si="2"/>
        <v>2027</v>
      </c>
      <c r="B18" s="11">
        <f>IF('liste emprunts'!$D$15='simul emprunt 1'!$A$12:$A$25,'liste emprunts'!$C$15,B17-D17)</f>
        <v>900000</v>
      </c>
      <c r="C18" s="12"/>
      <c r="D18" s="117">
        <f>IFERROR(IF('liste emprunts'!$D$15&lt;$A18,VLOOKUP($A18,'emprunt 1'!$G$2:$K$12,4,FALSE),0),"ANNEE NON COUVERTE")</f>
        <v>150000</v>
      </c>
      <c r="E18" s="117">
        <f>IFERROR(IF('liste emprunts'!$D$15&lt;$A18,VLOOKUP($A18,'emprunt 1'!$G$2:$K$12,5,FALSE),0),"ANNEE NON COUVERTE")</f>
        <v>29250</v>
      </c>
      <c r="F18" s="13">
        <f t="shared" si="4"/>
        <v>-0.14285714285714285</v>
      </c>
      <c r="G18" s="13" t="e">
        <f t="shared" si="4"/>
        <v>#DIV/0!</v>
      </c>
      <c r="H18" s="11">
        <f t="shared" si="13"/>
        <v>-150000</v>
      </c>
      <c r="I18" s="62">
        <f t="shared" si="13"/>
        <v>0</v>
      </c>
      <c r="K18" s="79">
        <f t="shared" si="5"/>
        <v>2027</v>
      </c>
      <c r="L18" s="80">
        <f t="shared" si="6"/>
        <v>728767.72999999952</v>
      </c>
      <c r="M18" s="81">
        <f t="shared" si="0"/>
        <v>162515.29</v>
      </c>
      <c r="N18" s="82">
        <v>125714.69</v>
      </c>
      <c r="O18" s="80">
        <v>36800.6</v>
      </c>
      <c r="P18" s="83">
        <f t="shared" si="7"/>
        <v>-0.28853558960064385</v>
      </c>
      <c r="Q18" s="83">
        <f t="shared" si="7"/>
        <v>-0.52569760618317718</v>
      </c>
      <c r="R18" s="80">
        <f t="shared" si="8"/>
        <v>-295552.98</v>
      </c>
      <c r="S18" s="84">
        <f t="shared" si="8"/>
        <v>-180125.37999999998</v>
      </c>
      <c r="U18" s="56">
        <f t="shared" si="9"/>
        <v>2027</v>
      </c>
      <c r="V18" s="57">
        <f t="shared" si="10"/>
        <v>194414.77999999974</v>
      </c>
      <c r="W18" s="10">
        <f>X18+Y18</f>
        <v>123610.84</v>
      </c>
      <c r="X18" s="9">
        <v>116740</v>
      </c>
      <c r="Y18" s="57">
        <v>6870.84</v>
      </c>
      <c r="Z18" s="58">
        <f t="shared" si="11"/>
        <v>-0.36539527857992299</v>
      </c>
      <c r="AA18" s="58">
        <f t="shared" si="11"/>
        <v>-4.3396031884113586E-3</v>
      </c>
      <c r="AB18" s="57">
        <f t="shared" si="12"/>
        <v>-111940.93</v>
      </c>
      <c r="AC18" s="59">
        <f t="shared" si="12"/>
        <v>-538.75999999999476</v>
      </c>
    </row>
    <row r="19" spans="1:29" x14ac:dyDescent="0.2">
      <c r="A19" s="54">
        <f>A18+1</f>
        <v>2028</v>
      </c>
      <c r="B19" s="11">
        <f>IF('liste emprunts'!$D$15='simul emprunt 1'!$A$12:$A$25,'liste emprunts'!$C$15,B18-D18)</f>
        <v>750000</v>
      </c>
      <c r="C19" s="12"/>
      <c r="D19" s="117">
        <f>IFERROR(IF('liste emprunts'!$D$15&lt;$A19,VLOOKUP($A19,'emprunt 1'!$G$2:$K$12,4,FALSE),0),"ANNEE NON COUVERTE")</f>
        <v>150000</v>
      </c>
      <c r="E19" s="117">
        <f>IFERROR(IF('liste emprunts'!$D$15&lt;$A19,VLOOKUP($A19,'emprunt 1'!$G$2:$K$12,5,FALSE),0),"ANNEE NON COUVERTE")</f>
        <v>24375</v>
      </c>
      <c r="F19" s="13">
        <f t="shared" si="4"/>
        <v>-0.16666666666666666</v>
      </c>
      <c r="G19" s="13" t="e">
        <f t="shared" si="4"/>
        <v>#DIV/0!</v>
      </c>
      <c r="H19" s="11">
        <f t="shared" si="13"/>
        <v>-150000</v>
      </c>
      <c r="I19" s="62">
        <f t="shared" si="13"/>
        <v>0</v>
      </c>
      <c r="K19" s="79">
        <f>K18+1</f>
        <v>2028</v>
      </c>
      <c r="L19" s="80">
        <f>L18-N18</f>
        <v>603053.03999999957</v>
      </c>
      <c r="M19" s="81">
        <f t="shared" si="0"/>
        <v>148479.08000000002</v>
      </c>
      <c r="N19" s="82">
        <v>117956</v>
      </c>
      <c r="O19" s="80">
        <v>30523.08</v>
      </c>
      <c r="P19" s="83">
        <f t="shared" si="7"/>
        <v>-0.17250309642552372</v>
      </c>
      <c r="Q19" s="83">
        <f t="shared" si="7"/>
        <v>-8.6368550306866451E-2</v>
      </c>
      <c r="R19" s="80">
        <f t="shared" si="8"/>
        <v>-125714.68999999994</v>
      </c>
      <c r="S19" s="84">
        <f t="shared" si="8"/>
        <v>-14036.209999999992</v>
      </c>
      <c r="U19" s="56">
        <f>U18+1</f>
        <v>2028</v>
      </c>
      <c r="V19" s="57">
        <f>V18-X18</f>
        <v>77674.779999999737</v>
      </c>
      <c r="W19" s="10">
        <f>X19+Y19</f>
        <v>44169.29</v>
      </c>
      <c r="X19" s="9">
        <v>41888.43</v>
      </c>
      <c r="Y19" s="57">
        <v>2280.86</v>
      </c>
      <c r="Z19" s="58">
        <f t="shared" si="11"/>
        <v>-0.60046875036970004</v>
      </c>
      <c r="AA19" s="58">
        <f t="shared" si="11"/>
        <v>-0.6426746230346787</v>
      </c>
      <c r="AB19" s="57">
        <f t="shared" si="12"/>
        <v>-116740</v>
      </c>
      <c r="AC19" s="59">
        <f t="shared" si="12"/>
        <v>-79441.549999999988</v>
      </c>
    </row>
    <row r="20" spans="1:29" x14ac:dyDescent="0.2">
      <c r="A20" s="54">
        <f>A19+1</f>
        <v>2029</v>
      </c>
      <c r="B20" s="11">
        <f>IF('liste emprunts'!$D$15='simul emprunt 1'!$A$12:$A$25,'liste emprunts'!$C$15,B19-D19)</f>
        <v>600000</v>
      </c>
      <c r="C20" s="12"/>
      <c r="D20" s="117">
        <f>IFERROR(IF('liste emprunts'!$D$15&lt;$A20,VLOOKUP($A20,'emprunt 1'!$G$2:$K$12,4,FALSE),0),"ANNEE NON COUVERTE")</f>
        <v>150000</v>
      </c>
      <c r="E20" s="117">
        <f>IFERROR(IF('liste emprunts'!$D$15&lt;$A20,VLOOKUP($A20,'emprunt 1'!$G$2:$K$12,5,FALSE),0),"ANNEE NON COUVERTE")</f>
        <v>19500</v>
      </c>
      <c r="F20" s="13">
        <f t="shared" si="4"/>
        <v>-0.2</v>
      </c>
      <c r="G20" s="13" t="e">
        <f t="shared" si="4"/>
        <v>#DIV/0!</v>
      </c>
      <c r="H20" s="11">
        <f t="shared" si="13"/>
        <v>-150000</v>
      </c>
      <c r="I20" s="62">
        <f t="shared" si="13"/>
        <v>0</v>
      </c>
      <c r="K20" s="79">
        <f>K19+1</f>
        <v>2029</v>
      </c>
      <c r="L20" s="80">
        <f>L19-N19</f>
        <v>485097.03999999957</v>
      </c>
      <c r="M20" s="81">
        <f t="shared" si="0"/>
        <v>148479.07999999999</v>
      </c>
      <c r="N20" s="82">
        <v>124533.93</v>
      </c>
      <c r="O20" s="80">
        <v>23945.15</v>
      </c>
      <c r="P20" s="83">
        <f t="shared" si="7"/>
        <v>-0.19559805220449611</v>
      </c>
      <c r="Q20" s="83">
        <f t="shared" si="7"/>
        <v>-1.9601300369542767E-16</v>
      </c>
      <c r="R20" s="80">
        <f t="shared" si="8"/>
        <v>-117956</v>
      </c>
      <c r="S20" s="84">
        <f t="shared" si="8"/>
        <v>0</v>
      </c>
      <c r="U20" s="56">
        <f>U19+1</f>
        <v>2029</v>
      </c>
      <c r="V20" s="57">
        <f>V19-X19</f>
        <v>35786.349999999737</v>
      </c>
      <c r="W20" s="10">
        <f>X20+Y20</f>
        <v>13914.22</v>
      </c>
      <c r="X20" s="9">
        <f>3125+3125+3125+3125</f>
        <v>12500</v>
      </c>
      <c r="Y20" s="57">
        <f>404.06+370.39+336.72+303.05</f>
        <v>1414.22</v>
      </c>
      <c r="Z20" s="58">
        <f t="shared" si="11"/>
        <v>-0.53927967353110162</v>
      </c>
      <c r="AA20" s="58">
        <f t="shared" si="11"/>
        <v>-0.68497976761682156</v>
      </c>
      <c r="AB20" s="57">
        <f t="shared" si="12"/>
        <v>-41888.43</v>
      </c>
      <c r="AC20" s="59">
        <f t="shared" si="12"/>
        <v>-30255.07</v>
      </c>
    </row>
    <row r="21" spans="1:29" x14ac:dyDescent="0.2">
      <c r="A21" s="54">
        <f>A20+1</f>
        <v>2030</v>
      </c>
      <c r="B21" s="11">
        <f>IF('liste emprunts'!$D$15='simul emprunt 1'!$A$12:$A$25,'liste emprunts'!$C$15,B20-D20)</f>
        <v>450000</v>
      </c>
      <c r="C21" s="12"/>
      <c r="D21" s="117">
        <f>IFERROR(IF('liste emprunts'!$D$15&lt;$A21,VLOOKUP($A21,'emprunt 1'!$G$2:$K$12,4,FALSE),0),"ANNEE NON COUVERTE")</f>
        <v>150000</v>
      </c>
      <c r="E21" s="117">
        <f>IFERROR(IF('liste emprunts'!$D$15&lt;$A21,VLOOKUP($A21,'emprunt 1'!$G$2:$K$12,5,FALSE),0),"ANNEE NON COUVERTE")</f>
        <v>14625</v>
      </c>
      <c r="F21" s="13">
        <f t="shared" si="4"/>
        <v>-0.25</v>
      </c>
      <c r="G21" s="13" t="e">
        <f t="shared" si="4"/>
        <v>#DIV/0!</v>
      </c>
      <c r="H21" s="11">
        <f t="shared" si="13"/>
        <v>-150000</v>
      </c>
      <c r="I21" s="62">
        <f t="shared" si="13"/>
        <v>0</v>
      </c>
      <c r="K21" s="79">
        <f>K20+1</f>
        <v>2030</v>
      </c>
      <c r="L21" s="80">
        <f>L20-N20</f>
        <v>360563.10999999958</v>
      </c>
      <c r="M21" s="81">
        <f t="shared" si="0"/>
        <v>148479.07999999999</v>
      </c>
      <c r="N21" s="82">
        <v>131479.31</v>
      </c>
      <c r="O21" s="80">
        <v>16999.77</v>
      </c>
      <c r="P21" s="83">
        <f t="shared" si="7"/>
        <v>-0.2567196245930507</v>
      </c>
      <c r="Q21" s="83">
        <f t="shared" si="7"/>
        <v>0</v>
      </c>
      <c r="R21" s="80">
        <f t="shared" si="8"/>
        <v>-124533.93</v>
      </c>
      <c r="S21" s="84">
        <f t="shared" si="8"/>
        <v>0</v>
      </c>
      <c r="U21" s="56">
        <f>U20+1</f>
        <v>2030</v>
      </c>
      <c r="V21" s="57">
        <f>V20-X20</f>
        <v>23286.349999999737</v>
      </c>
      <c r="W21" s="10">
        <f>X21+Y21</f>
        <v>13375.47</v>
      </c>
      <c r="X21" s="9">
        <f>3125+3125+3125+3125</f>
        <v>12500</v>
      </c>
      <c r="Y21" s="57">
        <v>875.47</v>
      </c>
      <c r="Z21" s="58">
        <f t="shared" si="11"/>
        <v>-0.34929519216125959</v>
      </c>
      <c r="AA21" s="58">
        <f t="shared" si="11"/>
        <v>-3.8719382042256056E-2</v>
      </c>
      <c r="AB21" s="57">
        <f t="shared" si="12"/>
        <v>-12500</v>
      </c>
      <c r="AC21" s="59">
        <f t="shared" si="12"/>
        <v>-538.75</v>
      </c>
    </row>
    <row r="22" spans="1:29" x14ac:dyDescent="0.2">
      <c r="A22" s="54">
        <f>A21+1</f>
        <v>2031</v>
      </c>
      <c r="B22" s="11">
        <f>IF('liste emprunts'!$D$15='simul emprunt 1'!$A$12:$A$25,'liste emprunts'!$C$15,B21-D21)</f>
        <v>300000</v>
      </c>
      <c r="C22" s="12"/>
      <c r="D22" s="117">
        <f>IFERROR(IF('liste emprunts'!$D$15&lt;$A22,VLOOKUP($A22,'emprunt 1'!$G$2:$K$12,4,FALSE),0),"ANNEE NON COUVERTE")</f>
        <v>150000</v>
      </c>
      <c r="E22" s="117">
        <f>IFERROR(IF('liste emprunts'!$D$15&lt;$A22,VLOOKUP($A22,'emprunt 1'!$G$2:$K$12,5,FALSE),0),"ANNEE NON COUVERTE")</f>
        <v>9750</v>
      </c>
      <c r="F22" s="13">
        <f t="shared" si="4"/>
        <v>-0.33333333333333331</v>
      </c>
      <c r="G22" s="13" t="e">
        <f t="shared" si="4"/>
        <v>#DIV/0!</v>
      </c>
      <c r="H22" s="11">
        <f t="shared" si="13"/>
        <v>-150000</v>
      </c>
      <c r="I22" s="62">
        <f t="shared" si="13"/>
        <v>0</v>
      </c>
      <c r="K22" s="79">
        <f>K21+1</f>
        <v>2031</v>
      </c>
      <c r="L22" s="80">
        <f>L21-N21</f>
        <v>229083.79999999958</v>
      </c>
      <c r="M22" s="81">
        <f t="shared" si="0"/>
        <v>148479.07999999999</v>
      </c>
      <c r="N22" s="82">
        <v>138812.68</v>
      </c>
      <c r="O22" s="80">
        <v>9666.4</v>
      </c>
      <c r="P22" s="83">
        <f t="shared" si="7"/>
        <v>-0.3646499221731257</v>
      </c>
      <c r="Q22" s="83">
        <f t="shared" si="7"/>
        <v>0</v>
      </c>
      <c r="R22" s="80">
        <f t="shared" si="8"/>
        <v>-131479.31</v>
      </c>
      <c r="S22" s="84">
        <f t="shared" si="8"/>
        <v>0</v>
      </c>
      <c r="U22" s="56">
        <f>U21+1</f>
        <v>2031</v>
      </c>
      <c r="V22" s="57">
        <f>V21-X21</f>
        <v>10786.349999999737</v>
      </c>
      <c r="W22" s="10">
        <f>X22+Y22</f>
        <v>12836.72</v>
      </c>
      <c r="X22" s="9">
        <f>3125+3125+3125+3125</f>
        <v>12500</v>
      </c>
      <c r="Y22" s="57">
        <f>134.69+101.02+67.34+33.67</f>
        <v>336.71999999999997</v>
      </c>
      <c r="Z22" s="58">
        <f t="shared" si="11"/>
        <v>-0.53679516111370573</v>
      </c>
      <c r="AA22" s="58">
        <f t="shared" si="11"/>
        <v>-4.0278958421647991E-2</v>
      </c>
      <c r="AB22" s="57">
        <f t="shared" si="12"/>
        <v>-12500</v>
      </c>
      <c r="AC22" s="59">
        <f t="shared" si="12"/>
        <v>-538.75</v>
      </c>
    </row>
    <row r="23" spans="1:29" x14ac:dyDescent="0.2">
      <c r="A23" s="54">
        <f t="shared" ref="A23:A25" si="14">A22+1</f>
        <v>2032</v>
      </c>
      <c r="B23" s="11">
        <f>IF('liste emprunts'!$D$15='simul emprunt 1'!$A$12:$A$25,'liste emprunts'!$C$15,B22-D22)</f>
        <v>150000</v>
      </c>
      <c r="C23" s="12"/>
      <c r="D23" s="117">
        <f>IFERROR(IF('liste emprunts'!$D$15&lt;$A23,VLOOKUP($A23,'emprunt 1'!$G$2:$K$12,4,FALSE),0),"ANNEE NON COUVERTE")</f>
        <v>150000</v>
      </c>
      <c r="E23" s="117">
        <f>IFERROR(IF('liste emprunts'!$D$15&lt;$A23,VLOOKUP($A23,'emprunt 1'!$G$2:$K$12,5,FALSE),0),"ANNEE NON COUVERTE")</f>
        <v>4875</v>
      </c>
      <c r="F23" s="13">
        <f t="shared" ref="F23:G26" si="15">(B23-B22)/B22</f>
        <v>-0.5</v>
      </c>
      <c r="G23" s="13" t="e">
        <f t="shared" si="15"/>
        <v>#DIV/0!</v>
      </c>
      <c r="H23" s="11">
        <f t="shared" si="13"/>
        <v>-150000</v>
      </c>
      <c r="I23" s="62">
        <f t="shared" si="13"/>
        <v>0</v>
      </c>
      <c r="K23" s="79">
        <v>2032</v>
      </c>
      <c r="L23" s="80">
        <f>L22-N22</f>
        <v>90271.119999999588</v>
      </c>
      <c r="M23" s="81">
        <f t="shared" si="0"/>
        <v>92462.97</v>
      </c>
      <c r="N23" s="82">
        <v>90270.720000000001</v>
      </c>
      <c r="O23" s="80">
        <v>2192.25</v>
      </c>
      <c r="P23" s="83">
        <f t="shared" ref="P23:Q23" si="16">(L23-L22)/L22</f>
        <v>-0.60594716867801324</v>
      </c>
      <c r="Q23" s="83">
        <f t="shared" si="16"/>
        <v>-0.37726600946072664</v>
      </c>
      <c r="R23" s="80">
        <f t="shared" ref="R23:S24" si="17">L23-L22</f>
        <v>-138812.68</v>
      </c>
      <c r="S23" s="84">
        <f>M23-M22</f>
        <v>-56016.109999999986</v>
      </c>
      <c r="U23" s="56">
        <v>2032</v>
      </c>
      <c r="V23" s="57"/>
      <c r="W23" s="10"/>
      <c r="X23" s="9"/>
      <c r="Y23" s="57"/>
      <c r="Z23" s="58"/>
      <c r="AA23" s="58">
        <f t="shared" ref="AA23" si="18">(W23-W22)/W22</f>
        <v>-1</v>
      </c>
      <c r="AB23" s="57">
        <f t="shared" ref="AB23:AC23" si="19">V23-V22</f>
        <v>-10786.349999999737</v>
      </c>
      <c r="AC23" s="59">
        <f t="shared" si="19"/>
        <v>-12836.72</v>
      </c>
    </row>
    <row r="24" spans="1:29" x14ac:dyDescent="0.2">
      <c r="A24" s="54">
        <f t="shared" si="14"/>
        <v>2033</v>
      </c>
      <c r="B24" s="11">
        <f>IF('liste emprunts'!$D$15='simul emprunt 1'!$A$12:$A$25,'liste emprunts'!$C$15,B23-D23)</f>
        <v>0</v>
      </c>
      <c r="C24" s="12"/>
      <c r="D24" s="117" t="str">
        <f>IFERROR(IF('liste emprunts'!$D$15&lt;$A24,VLOOKUP($A24,'emprunt 1'!$G$2:$K$12,4,FALSE),0),"ANNEE NON COUVERTE")</f>
        <v>ANNEE NON COUVERTE</v>
      </c>
      <c r="E24" s="117" t="str">
        <f>IFERROR(IF('liste emprunts'!$D$15&lt;$A24,VLOOKUP($A24,'emprunt 1'!$G$2:$K$12,5,FALSE),0),"ANNEE NON COUVERTE")</f>
        <v>ANNEE NON COUVERTE</v>
      </c>
      <c r="F24" s="13">
        <f t="shared" si="15"/>
        <v>-1</v>
      </c>
      <c r="G24" s="13" t="e">
        <f t="shared" si="15"/>
        <v>#DIV/0!</v>
      </c>
      <c r="H24" s="11">
        <f t="shared" ref="H24:I25" si="20">B24-B23</f>
        <v>-150000</v>
      </c>
      <c r="I24" s="62">
        <f t="shared" si="20"/>
        <v>0</v>
      </c>
      <c r="K24" s="79"/>
      <c r="L24" s="80"/>
      <c r="M24" s="81"/>
      <c r="N24" s="82"/>
      <c r="O24" s="80"/>
      <c r="P24" s="83"/>
      <c r="Q24" s="83"/>
      <c r="R24" s="80">
        <f t="shared" si="17"/>
        <v>-90271.119999999588</v>
      </c>
      <c r="S24" s="84">
        <f t="shared" si="17"/>
        <v>-92462.97</v>
      </c>
      <c r="U24" s="56"/>
      <c r="V24" s="57"/>
      <c r="W24" s="10"/>
      <c r="X24" s="9"/>
      <c r="Y24" s="57"/>
      <c r="Z24" s="58"/>
      <c r="AA24" s="58"/>
      <c r="AB24" s="57"/>
      <c r="AC24" s="59"/>
    </row>
    <row r="25" spans="1:29" x14ac:dyDescent="0.2">
      <c r="A25" s="64">
        <f t="shared" si="14"/>
        <v>2034</v>
      </c>
      <c r="B25" s="11" t="e">
        <f>IF('liste emprunts'!$D$15='simul emprunt 1'!$A$12:$A$25,'liste emprunts'!$C$15,B24-D24)</f>
        <v>#VALUE!</v>
      </c>
      <c r="C25" s="12"/>
      <c r="D25" s="117" t="str">
        <f>IFERROR(IF('liste emprunts'!$D$15&lt;$A25,VLOOKUP($A25,'emprunt 1'!$G$2:$K$12,4,FALSE),0),"ANNEE NON COUVERTE")</f>
        <v>ANNEE NON COUVERTE</v>
      </c>
      <c r="E25" s="117" t="str">
        <f>IFERROR(IF('liste emprunts'!$D$15&lt;$A25,VLOOKUP($A25,'emprunt 1'!$G$2:$K$12,5,FALSE),0),"ANNEE NON COUVERTE")</f>
        <v>ANNEE NON COUVERTE</v>
      </c>
      <c r="F25" s="13" t="e">
        <f t="shared" si="15"/>
        <v>#VALUE!</v>
      </c>
      <c r="G25" s="13" t="e">
        <f t="shared" si="15"/>
        <v>#DIV/0!</v>
      </c>
      <c r="H25" s="11" t="e">
        <f t="shared" si="20"/>
        <v>#VALUE!</v>
      </c>
      <c r="I25" s="62">
        <f t="shared" si="20"/>
        <v>0</v>
      </c>
      <c r="K25" s="85"/>
      <c r="L25" s="86"/>
      <c r="M25" s="87"/>
      <c r="N25" s="88"/>
      <c r="O25" s="86"/>
      <c r="P25" s="89"/>
      <c r="Q25" s="89"/>
      <c r="R25" s="86"/>
      <c r="S25" s="90"/>
      <c r="U25" s="30"/>
      <c r="V25" s="2"/>
      <c r="W25" s="4"/>
      <c r="X25" s="60"/>
      <c r="Y25" s="2"/>
      <c r="Z25" s="61"/>
      <c r="AA25" s="61"/>
      <c r="AB25" s="2"/>
      <c r="AC25" s="5"/>
    </row>
    <row r="26" spans="1:29" x14ac:dyDescent="0.2">
      <c r="A26" s="64"/>
      <c r="B26" s="14"/>
      <c r="C26" s="12"/>
      <c r="D26" s="11"/>
      <c r="E26" s="14"/>
      <c r="F26" s="13" t="e">
        <f t="shared" si="15"/>
        <v>#VALUE!</v>
      </c>
      <c r="G26" s="13" t="e">
        <f t="shared" si="15"/>
        <v>#DIV/0!</v>
      </c>
      <c r="H26" s="11" t="e">
        <f>B26-B25</f>
        <v>#VALUE!</v>
      </c>
      <c r="I26" s="62">
        <f>C26-C25</f>
        <v>0</v>
      </c>
      <c r="K26" s="85"/>
      <c r="L26" s="86"/>
      <c r="M26" s="87"/>
      <c r="N26" s="88"/>
      <c r="O26" s="86"/>
      <c r="P26" s="89"/>
      <c r="Q26" s="89"/>
      <c r="R26" s="86"/>
      <c r="S26" s="90"/>
      <c r="U26" s="30"/>
      <c r="V26" s="2"/>
      <c r="W26" s="4"/>
      <c r="X26" s="60"/>
      <c r="Y26" s="2"/>
      <c r="Z26" s="61"/>
      <c r="AA26" s="61"/>
      <c r="AB26" s="2"/>
      <c r="AC26" s="5"/>
    </row>
    <row r="27" spans="1:29" ht="6.75" customHeight="1" thickBot="1" x14ac:dyDescent="0.25">
      <c r="A27" s="55"/>
      <c r="B27" s="15"/>
      <c r="C27" s="16"/>
      <c r="D27" s="17"/>
      <c r="E27" s="15"/>
      <c r="F27" s="18"/>
      <c r="G27" s="18"/>
      <c r="H27" s="15"/>
      <c r="I27" s="63"/>
      <c r="K27" s="91"/>
      <c r="L27" s="92"/>
      <c r="M27" s="93"/>
      <c r="N27" s="94"/>
      <c r="O27" s="92"/>
      <c r="P27" s="95"/>
      <c r="Q27" s="95"/>
      <c r="R27" s="92"/>
      <c r="S27" s="96"/>
      <c r="U27" s="44"/>
      <c r="V27" s="3"/>
      <c r="W27" s="7"/>
      <c r="X27" s="45"/>
      <c r="Y27" s="3"/>
      <c r="Z27" s="46"/>
      <c r="AA27" s="46"/>
      <c r="AB27" s="3"/>
      <c r="AC27" s="6"/>
    </row>
    <row r="28" spans="1:29" x14ac:dyDescent="0.2">
      <c r="A28" s="47"/>
      <c r="B28" s="4"/>
      <c r="C28" s="4"/>
      <c r="D28" s="4"/>
      <c r="E28" s="4"/>
      <c r="F28" s="1"/>
      <c r="G28" s="1"/>
      <c r="H28" s="4"/>
      <c r="I28" s="4"/>
      <c r="K28" s="97"/>
      <c r="L28" s="97"/>
      <c r="M28" s="97"/>
      <c r="N28" s="97"/>
      <c r="O28" s="97"/>
      <c r="P28" s="97"/>
      <c r="Q28" s="97"/>
      <c r="R28" s="97"/>
      <c r="S28" s="97"/>
    </row>
    <row r="29" spans="1:29" x14ac:dyDescent="0.2">
      <c r="A29" s="47"/>
      <c r="B29" s="29"/>
      <c r="C29" s="29"/>
      <c r="D29" s="29"/>
      <c r="E29" s="29"/>
      <c r="F29" s="29"/>
      <c r="G29" s="29"/>
      <c r="H29" s="29"/>
      <c r="I29" s="29"/>
    </row>
    <row r="30" spans="1:29" x14ac:dyDescent="0.2">
      <c r="A30" s="47"/>
      <c r="B30" s="29"/>
      <c r="C30" s="29"/>
      <c r="D30" s="29"/>
      <c r="E30" s="29"/>
      <c r="F30" s="29"/>
      <c r="G30" s="29"/>
      <c r="H30" s="29"/>
      <c r="I30" s="29"/>
    </row>
    <row r="31" spans="1:29" x14ac:dyDescent="0.2">
      <c r="A31" s="47"/>
      <c r="B31" s="29"/>
      <c r="C31" s="29"/>
      <c r="D31" s="29"/>
      <c r="E31" s="29"/>
      <c r="F31" s="29"/>
      <c r="G31" s="29"/>
      <c r="H31" s="29"/>
      <c r="I31" s="29"/>
    </row>
    <row r="32" spans="1:29" x14ac:dyDescent="0.2">
      <c r="A32" s="47"/>
      <c r="B32" s="29"/>
      <c r="C32" s="29"/>
      <c r="D32" s="29"/>
      <c r="E32" s="29"/>
      <c r="F32" s="29"/>
      <c r="G32" s="29"/>
      <c r="H32" s="29"/>
      <c r="I32" s="29"/>
    </row>
    <row r="33" spans="1:9" x14ac:dyDescent="0.2">
      <c r="A33" s="47"/>
      <c r="B33" s="29"/>
      <c r="C33" s="29"/>
      <c r="D33" s="29"/>
      <c r="E33" s="29"/>
      <c r="F33" s="29"/>
      <c r="G33" s="29"/>
      <c r="H33" s="29"/>
      <c r="I33" s="29"/>
    </row>
    <row r="34" spans="1:9" x14ac:dyDescent="0.2">
      <c r="A34" s="47"/>
      <c r="B34" s="29"/>
      <c r="C34" s="29"/>
      <c r="D34" s="29"/>
      <c r="E34" s="29"/>
      <c r="F34" s="29"/>
      <c r="G34" s="29"/>
      <c r="H34" s="29"/>
      <c r="I34" s="29"/>
    </row>
    <row r="35" spans="1:9" x14ac:dyDescent="0.2">
      <c r="A35" s="47"/>
      <c r="B35" s="29"/>
      <c r="C35" s="29"/>
      <c r="D35" s="29"/>
      <c r="E35" s="29"/>
      <c r="F35" s="29"/>
      <c r="G35" s="29"/>
      <c r="H35" s="29"/>
      <c r="I35" s="29"/>
    </row>
    <row r="36" spans="1:9" x14ac:dyDescent="0.2">
      <c r="A36" s="47"/>
      <c r="B36" s="29"/>
      <c r="C36" s="29"/>
      <c r="D36" s="29"/>
      <c r="E36" s="29"/>
      <c r="F36" s="29"/>
      <c r="G36" s="29"/>
      <c r="H36" s="29"/>
      <c r="I36" s="29"/>
    </row>
    <row r="37" spans="1:9" x14ac:dyDescent="0.2">
      <c r="A37" s="47"/>
      <c r="B37" s="29"/>
      <c r="C37" s="29"/>
      <c r="D37" s="29"/>
      <c r="E37" s="29"/>
      <c r="F37" s="29"/>
      <c r="G37" s="29"/>
      <c r="H37" s="29"/>
      <c r="I37" s="29"/>
    </row>
    <row r="38" spans="1:9" x14ac:dyDescent="0.2">
      <c r="A38" s="47"/>
      <c r="B38" s="29"/>
      <c r="C38" s="29"/>
      <c r="D38" s="29"/>
      <c r="E38" s="29"/>
      <c r="F38" s="29"/>
      <c r="G38" s="29"/>
      <c r="H38" s="29"/>
      <c r="I38" s="29"/>
    </row>
    <row r="39" spans="1:9" x14ac:dyDescent="0.2">
      <c r="A39" s="47"/>
      <c r="B39" s="29"/>
      <c r="C39" s="29"/>
      <c r="D39" s="29"/>
      <c r="E39" s="29"/>
      <c r="F39" s="29"/>
      <c r="G39" s="29"/>
      <c r="H39" s="29"/>
      <c r="I39" s="29"/>
    </row>
    <row r="40" spans="1:9" x14ac:dyDescent="0.2">
      <c r="A40" s="47"/>
      <c r="B40" s="29"/>
      <c r="C40" s="29"/>
      <c r="D40" s="29"/>
      <c r="E40" s="29"/>
      <c r="F40" s="29"/>
      <c r="G40" s="29"/>
      <c r="H40" s="29"/>
      <c r="I40" s="29"/>
    </row>
    <row r="41" spans="1:9" x14ac:dyDescent="0.2">
      <c r="A41" s="47"/>
      <c r="B41" s="29"/>
      <c r="C41" s="29"/>
      <c r="D41" s="29"/>
      <c r="E41" s="29"/>
      <c r="F41" s="29"/>
      <c r="G41" s="29"/>
      <c r="H41" s="29"/>
      <c r="I41" s="29"/>
    </row>
    <row r="42" spans="1:9" x14ac:dyDescent="0.2">
      <c r="A42" s="47"/>
      <c r="B42" s="29"/>
      <c r="C42" s="29"/>
      <c r="D42" s="29"/>
      <c r="E42" s="29"/>
      <c r="F42" s="29"/>
      <c r="G42" s="29"/>
      <c r="H42" s="29"/>
      <c r="I42" s="29"/>
    </row>
    <row r="43" spans="1:9" x14ac:dyDescent="0.2">
      <c r="A43" s="47"/>
      <c r="B43" s="29"/>
      <c r="C43" s="29"/>
      <c r="D43" s="29"/>
      <c r="E43" s="29"/>
      <c r="F43" s="29"/>
      <c r="G43" s="29"/>
      <c r="H43" s="29"/>
      <c r="I43" s="29"/>
    </row>
    <row r="44" spans="1:9" x14ac:dyDescent="0.2">
      <c r="A44" s="47"/>
      <c r="B44" s="29"/>
      <c r="C44" s="29"/>
      <c r="D44" s="29"/>
      <c r="E44" s="29"/>
      <c r="F44" s="29"/>
      <c r="G44" s="29"/>
      <c r="H44" s="29"/>
      <c r="I44" s="29"/>
    </row>
    <row r="45" spans="1:9" x14ac:dyDescent="0.2">
      <c r="A45" s="47"/>
      <c r="B45" s="29"/>
      <c r="C45" s="29"/>
      <c r="D45" s="29"/>
      <c r="E45" s="29"/>
      <c r="F45" s="29"/>
      <c r="G45" s="29"/>
      <c r="H45" s="29"/>
      <c r="I45" s="29"/>
    </row>
    <row r="46" spans="1:9" x14ac:dyDescent="0.2">
      <c r="A46" s="47"/>
      <c r="B46" s="29"/>
      <c r="C46" s="29"/>
      <c r="D46" s="29"/>
      <c r="E46" s="29"/>
      <c r="F46" s="29"/>
      <c r="G46" s="29"/>
      <c r="H46" s="29"/>
      <c r="I46" s="29"/>
    </row>
    <row r="47" spans="1:9" x14ac:dyDescent="0.2">
      <c r="A47" s="47"/>
      <c r="B47" s="29"/>
      <c r="C47" s="29"/>
      <c r="D47" s="29"/>
      <c r="E47" s="29"/>
      <c r="F47" s="29"/>
      <c r="G47" s="29"/>
      <c r="H47" s="29"/>
      <c r="I47" s="29"/>
    </row>
    <row r="48" spans="1:9" x14ac:dyDescent="0.2">
      <c r="A48" s="47"/>
      <c r="B48" s="29"/>
      <c r="C48" s="29"/>
      <c r="D48" s="29"/>
      <c r="E48" s="29"/>
      <c r="F48" s="29"/>
      <c r="G48" s="29"/>
      <c r="H48" s="29"/>
      <c r="I48" s="29"/>
    </row>
    <row r="49" spans="1:9" x14ac:dyDescent="0.2">
      <c r="A49" s="47"/>
      <c r="B49" s="29"/>
      <c r="C49" s="29"/>
      <c r="D49" s="29"/>
      <c r="E49" s="29"/>
      <c r="F49" s="29"/>
      <c r="G49" s="29"/>
      <c r="H49" s="29"/>
      <c r="I49" s="29"/>
    </row>
    <row r="50" spans="1:9" x14ac:dyDescent="0.2">
      <c r="A50" s="47"/>
      <c r="B50" s="29"/>
      <c r="C50" s="29"/>
      <c r="D50" s="29"/>
      <c r="E50" s="29"/>
      <c r="F50" s="29"/>
      <c r="G50" s="29"/>
      <c r="H50" s="29"/>
      <c r="I50" s="29"/>
    </row>
    <row r="51" spans="1:9" x14ac:dyDescent="0.2">
      <c r="A51" s="47"/>
      <c r="B51" s="29"/>
      <c r="C51" s="29"/>
      <c r="D51" s="29"/>
      <c r="E51" s="29"/>
      <c r="F51" s="29"/>
      <c r="G51" s="29"/>
      <c r="H51" s="29"/>
      <c r="I51" s="29"/>
    </row>
    <row r="52" spans="1:9" x14ac:dyDescent="0.2">
      <c r="A52" s="47"/>
      <c r="B52" s="29"/>
      <c r="C52" s="29"/>
      <c r="D52" s="29"/>
      <c r="E52" s="29"/>
      <c r="F52" s="29"/>
      <c r="G52" s="29"/>
      <c r="H52" s="29"/>
      <c r="I52" s="29"/>
    </row>
    <row r="53" spans="1:9" x14ac:dyDescent="0.2">
      <c r="A53" s="47"/>
      <c r="B53" s="29"/>
      <c r="C53" s="29"/>
      <c r="D53" s="29"/>
      <c r="E53" s="29"/>
      <c r="F53" s="29"/>
      <c r="G53" s="29"/>
      <c r="H53" s="29"/>
      <c r="I53" s="29"/>
    </row>
    <row r="54" spans="1:9" x14ac:dyDescent="0.2">
      <c r="A54" s="47"/>
      <c r="B54" s="29"/>
      <c r="C54" s="29"/>
      <c r="D54" s="29"/>
      <c r="E54" s="29"/>
      <c r="F54" s="29"/>
      <c r="G54" s="29"/>
      <c r="H54" s="29"/>
      <c r="I54" s="29"/>
    </row>
    <row r="55" spans="1:9" x14ac:dyDescent="0.2">
      <c r="A55" s="47"/>
      <c r="B55" s="29"/>
      <c r="C55" s="29"/>
      <c r="D55" s="29"/>
      <c r="E55" s="29"/>
      <c r="F55" s="29"/>
      <c r="G55" s="29"/>
      <c r="H55" s="29"/>
      <c r="I55" s="29"/>
    </row>
    <row r="56" spans="1:9" x14ac:dyDescent="0.2">
      <c r="A56" s="47"/>
      <c r="B56" s="29"/>
      <c r="C56" s="29"/>
      <c r="D56" s="29"/>
      <c r="E56" s="29"/>
      <c r="F56" s="29"/>
      <c r="G56" s="29"/>
      <c r="H56" s="29"/>
      <c r="I56" s="29"/>
    </row>
    <row r="57" spans="1:9" x14ac:dyDescent="0.2">
      <c r="A57" s="47"/>
      <c r="B57" s="29"/>
      <c r="C57" s="29"/>
      <c r="D57" s="29"/>
      <c r="E57" s="29"/>
      <c r="F57" s="29"/>
      <c r="G57" s="29"/>
      <c r="H57" s="29"/>
      <c r="I57" s="29"/>
    </row>
    <row r="58" spans="1:9" x14ac:dyDescent="0.2">
      <c r="A58" s="47"/>
      <c r="B58" s="29"/>
      <c r="C58" s="29"/>
      <c r="D58" s="29"/>
      <c r="E58" s="29"/>
      <c r="F58" s="29"/>
      <c r="G58" s="29"/>
      <c r="H58" s="29"/>
      <c r="I58" s="29"/>
    </row>
    <row r="59" spans="1:9" x14ac:dyDescent="0.2">
      <c r="A59" s="47"/>
      <c r="B59" s="29"/>
      <c r="C59" s="29"/>
      <c r="D59" s="29"/>
      <c r="E59" s="29"/>
      <c r="F59" s="29"/>
      <c r="G59" s="29"/>
      <c r="H59" s="29"/>
      <c r="I59" s="29"/>
    </row>
    <row r="60" spans="1:9" x14ac:dyDescent="0.2">
      <c r="A60" s="47"/>
      <c r="B60" s="29"/>
      <c r="C60" s="29"/>
      <c r="D60" s="29"/>
      <c r="E60" s="29"/>
      <c r="F60" s="29"/>
      <c r="G60" s="29"/>
      <c r="H60" s="29"/>
      <c r="I60" s="29"/>
    </row>
    <row r="61" spans="1:9" x14ac:dyDescent="0.2">
      <c r="A61" s="47"/>
      <c r="B61" s="29"/>
      <c r="C61" s="29"/>
      <c r="D61" s="29"/>
      <c r="E61" s="29"/>
      <c r="F61" s="29"/>
      <c r="G61" s="29"/>
      <c r="H61" s="29"/>
      <c r="I61" s="29"/>
    </row>
    <row r="62" spans="1:9" x14ac:dyDescent="0.2">
      <c r="A62" s="47"/>
      <c r="B62" s="29"/>
      <c r="C62" s="29"/>
      <c r="D62" s="29"/>
      <c r="E62" s="29"/>
      <c r="F62" s="29"/>
      <c r="G62" s="29"/>
      <c r="H62" s="29"/>
      <c r="I62" s="29"/>
    </row>
    <row r="63" spans="1:9" x14ac:dyDescent="0.2">
      <c r="A63" s="47"/>
      <c r="B63" s="29"/>
      <c r="C63" s="29"/>
      <c r="D63" s="29"/>
      <c r="E63" s="29"/>
      <c r="F63" s="29"/>
      <c r="G63" s="29"/>
      <c r="H63" s="29"/>
      <c r="I63" s="29"/>
    </row>
    <row r="64" spans="1:9" x14ac:dyDescent="0.2">
      <c r="A64" s="47"/>
      <c r="B64" s="29"/>
      <c r="C64" s="29"/>
      <c r="D64" s="29"/>
      <c r="E64" s="29"/>
      <c r="F64" s="29"/>
      <c r="G64" s="29"/>
      <c r="H64" s="29"/>
      <c r="I64" s="29"/>
    </row>
    <row r="65" spans="1:9" x14ac:dyDescent="0.2">
      <c r="A65" s="47"/>
      <c r="B65" s="29"/>
      <c r="C65" s="29"/>
      <c r="D65" s="29"/>
      <c r="E65" s="29"/>
      <c r="F65" s="29"/>
      <c r="G65" s="29"/>
      <c r="H65" s="29"/>
      <c r="I65" s="29"/>
    </row>
    <row r="66" spans="1:9" x14ac:dyDescent="0.2">
      <c r="A66" s="47"/>
      <c r="B66" s="29"/>
      <c r="C66" s="29"/>
      <c r="D66" s="29"/>
      <c r="E66" s="29"/>
      <c r="F66" s="29"/>
      <c r="G66" s="29"/>
      <c r="H66" s="29"/>
      <c r="I66" s="29"/>
    </row>
    <row r="67" spans="1:9" x14ac:dyDescent="0.2">
      <c r="A67" s="47"/>
      <c r="B67" s="29"/>
      <c r="C67" s="29"/>
      <c r="D67" s="29"/>
      <c r="E67" s="29"/>
      <c r="F67" s="29"/>
      <c r="G67" s="29"/>
      <c r="H67" s="29"/>
      <c r="I67" s="29"/>
    </row>
    <row r="68" spans="1:9" x14ac:dyDescent="0.2">
      <c r="A68" s="47"/>
      <c r="B68" s="29"/>
      <c r="C68" s="29"/>
      <c r="D68" s="29"/>
      <c r="E68" s="29"/>
      <c r="F68" s="29"/>
      <c r="G68" s="29"/>
      <c r="H68" s="29"/>
      <c r="I68" s="29"/>
    </row>
    <row r="69" spans="1:9" x14ac:dyDescent="0.2">
      <c r="A69" s="47"/>
      <c r="B69" s="29"/>
      <c r="C69" s="29"/>
      <c r="D69" s="29"/>
      <c r="E69" s="29"/>
      <c r="F69" s="29"/>
      <c r="G69" s="29"/>
      <c r="H69" s="29"/>
      <c r="I69" s="29"/>
    </row>
    <row r="70" spans="1:9" x14ac:dyDescent="0.2">
      <c r="A70" s="47"/>
      <c r="B70" s="29"/>
      <c r="C70" s="29"/>
      <c r="D70" s="29"/>
      <c r="E70" s="29"/>
      <c r="F70" s="29"/>
      <c r="G70" s="29"/>
      <c r="H70" s="29"/>
      <c r="I70" s="29"/>
    </row>
    <row r="71" spans="1:9" x14ac:dyDescent="0.2">
      <c r="A71" s="47"/>
      <c r="B71" s="29"/>
      <c r="C71" s="29"/>
      <c r="D71" s="29"/>
      <c r="E71" s="29"/>
      <c r="F71" s="29"/>
      <c r="G71" s="29"/>
      <c r="H71" s="29"/>
      <c r="I71" s="29"/>
    </row>
    <row r="72" spans="1:9" x14ac:dyDescent="0.2">
      <c r="A72" s="47"/>
      <c r="B72" s="29"/>
      <c r="C72" s="29"/>
      <c r="D72" s="29"/>
      <c r="E72" s="29"/>
      <c r="F72" s="29"/>
      <c r="G72" s="29"/>
      <c r="H72" s="29"/>
      <c r="I72" s="29"/>
    </row>
    <row r="73" spans="1:9" x14ac:dyDescent="0.2">
      <c r="A73" s="47"/>
      <c r="B73" s="29"/>
      <c r="C73" s="29"/>
      <c r="D73" s="29"/>
      <c r="E73" s="29"/>
      <c r="F73" s="29"/>
      <c r="G73" s="29"/>
      <c r="H73" s="29"/>
      <c r="I73" s="29"/>
    </row>
    <row r="74" spans="1:9" x14ac:dyDescent="0.2">
      <c r="A74" s="47"/>
      <c r="B74" s="29"/>
      <c r="C74" s="29"/>
      <c r="D74" s="29"/>
      <c r="E74" s="29"/>
      <c r="F74" s="29"/>
      <c r="G74" s="29"/>
      <c r="H74" s="29"/>
      <c r="I74" s="29"/>
    </row>
    <row r="75" spans="1:9" x14ac:dyDescent="0.2">
      <c r="A75" s="47"/>
      <c r="B75" s="29"/>
      <c r="C75" s="29"/>
      <c r="D75" s="29"/>
      <c r="E75" s="29"/>
      <c r="F75" s="29"/>
      <c r="G75" s="29"/>
      <c r="H75" s="29"/>
      <c r="I75" s="29"/>
    </row>
    <row r="76" spans="1:9" x14ac:dyDescent="0.2">
      <c r="A76" s="47"/>
      <c r="B76" s="29"/>
      <c r="C76" s="29"/>
      <c r="D76" s="29"/>
      <c r="E76" s="29"/>
      <c r="F76" s="29"/>
      <c r="G76" s="29"/>
      <c r="H76" s="29"/>
      <c r="I76" s="29"/>
    </row>
    <row r="77" spans="1:9" x14ac:dyDescent="0.2">
      <c r="A77" s="47"/>
      <c r="B77" s="29"/>
      <c r="C77" s="29"/>
      <c r="D77" s="29"/>
      <c r="E77" s="29"/>
      <c r="F77" s="29"/>
      <c r="G77" s="29"/>
      <c r="H77" s="29"/>
      <c r="I77" s="29"/>
    </row>
    <row r="78" spans="1:9" x14ac:dyDescent="0.2">
      <c r="A78" s="47"/>
      <c r="B78" s="29"/>
      <c r="C78" s="29"/>
      <c r="D78" s="29"/>
      <c r="E78" s="29"/>
      <c r="F78" s="29"/>
      <c r="G78" s="29"/>
      <c r="H78" s="29"/>
      <c r="I78" s="29"/>
    </row>
    <row r="79" spans="1:9" x14ac:dyDescent="0.2">
      <c r="A79" s="47"/>
      <c r="B79" s="29"/>
      <c r="C79" s="29"/>
      <c r="D79" s="29"/>
      <c r="E79" s="29"/>
      <c r="F79" s="29"/>
      <c r="G79" s="29"/>
      <c r="H79" s="29"/>
      <c r="I79" s="29"/>
    </row>
    <row r="80" spans="1:9" x14ac:dyDescent="0.2">
      <c r="A80" s="47"/>
      <c r="B80" s="29"/>
      <c r="C80" s="29"/>
      <c r="D80" s="29"/>
      <c r="E80" s="29"/>
      <c r="F80" s="29"/>
      <c r="G80" s="29"/>
      <c r="H80" s="29"/>
      <c r="I80" s="29"/>
    </row>
    <row r="81" spans="1:9" x14ac:dyDescent="0.2">
      <c r="A81" s="47"/>
      <c r="B81" s="29"/>
      <c r="C81" s="29"/>
      <c r="D81" s="29"/>
      <c r="E81" s="29"/>
      <c r="F81" s="29"/>
      <c r="G81" s="29"/>
      <c r="H81" s="29"/>
      <c r="I81" s="29"/>
    </row>
    <row r="82" spans="1:9" x14ac:dyDescent="0.2">
      <c r="A82" s="47"/>
      <c r="B82" s="29"/>
      <c r="C82" s="29"/>
      <c r="D82" s="29"/>
      <c r="E82" s="29"/>
      <c r="F82" s="29"/>
      <c r="G82" s="29"/>
      <c r="H82" s="29"/>
      <c r="I82" s="29"/>
    </row>
    <row r="83" spans="1:9" x14ac:dyDescent="0.2">
      <c r="A83" s="47"/>
      <c r="B83" s="29"/>
      <c r="C83" s="29"/>
      <c r="D83" s="29"/>
      <c r="E83" s="29"/>
      <c r="F83" s="29"/>
      <c r="G83" s="29"/>
      <c r="H83" s="29"/>
      <c r="I83" s="29"/>
    </row>
    <row r="84" spans="1:9" x14ac:dyDescent="0.2">
      <c r="A84" s="47"/>
      <c r="B84" s="29"/>
      <c r="C84" s="29"/>
      <c r="D84" s="29"/>
      <c r="E84" s="29"/>
      <c r="F84" s="29"/>
      <c r="G84" s="29"/>
      <c r="H84" s="29"/>
      <c r="I84" s="29"/>
    </row>
    <row r="85" spans="1:9" x14ac:dyDescent="0.2">
      <c r="A85" s="47"/>
      <c r="B85" s="29"/>
      <c r="C85" s="29"/>
      <c r="D85" s="29"/>
      <c r="E85" s="29"/>
      <c r="F85" s="29"/>
      <c r="G85" s="29"/>
      <c r="H85" s="29"/>
      <c r="I85" s="29"/>
    </row>
    <row r="86" spans="1:9" x14ac:dyDescent="0.2">
      <c r="A86" s="47"/>
      <c r="B86" s="29"/>
      <c r="C86" s="29"/>
      <c r="D86" s="29"/>
      <c r="E86" s="29"/>
      <c r="F86" s="29"/>
      <c r="G86" s="29"/>
      <c r="H86" s="29"/>
      <c r="I86" s="29"/>
    </row>
    <row r="87" spans="1:9" x14ac:dyDescent="0.2">
      <c r="A87" s="47"/>
      <c r="B87" s="29"/>
      <c r="C87" s="29"/>
      <c r="D87" s="29"/>
      <c r="E87" s="29"/>
      <c r="F87" s="29"/>
      <c r="G87" s="29"/>
      <c r="H87" s="29"/>
      <c r="I87" s="29"/>
    </row>
    <row r="88" spans="1:9" x14ac:dyDescent="0.2">
      <c r="A88" s="47"/>
      <c r="B88" s="29"/>
      <c r="C88" s="29"/>
      <c r="D88" s="29"/>
      <c r="E88" s="29"/>
      <c r="F88" s="29"/>
      <c r="G88" s="29"/>
      <c r="H88" s="29"/>
      <c r="I88" s="29"/>
    </row>
    <row r="89" spans="1:9" x14ac:dyDescent="0.2">
      <c r="A89" s="47"/>
      <c r="B89" s="29"/>
      <c r="C89" s="29"/>
      <c r="D89" s="29"/>
      <c r="E89" s="29"/>
      <c r="F89" s="29"/>
      <c r="G89" s="29"/>
      <c r="H89" s="29"/>
      <c r="I89" s="29"/>
    </row>
    <row r="90" spans="1:9" x14ac:dyDescent="0.2">
      <c r="A90" s="47"/>
      <c r="B90" s="29"/>
      <c r="C90" s="29"/>
      <c r="D90" s="29"/>
      <c r="E90" s="29"/>
      <c r="F90" s="29"/>
      <c r="G90" s="29"/>
      <c r="H90" s="29"/>
      <c r="I90" s="29"/>
    </row>
    <row r="91" spans="1:9" x14ac:dyDescent="0.2">
      <c r="A91" s="47"/>
      <c r="B91" s="29"/>
      <c r="C91" s="29"/>
      <c r="D91" s="29"/>
      <c r="E91" s="29"/>
      <c r="F91" s="29"/>
      <c r="G91" s="29"/>
      <c r="H91" s="29"/>
      <c r="I91" s="29"/>
    </row>
    <row r="92" spans="1:9" x14ac:dyDescent="0.2">
      <c r="A92" s="47"/>
      <c r="B92" s="29"/>
      <c r="C92" s="29"/>
      <c r="D92" s="29"/>
      <c r="E92" s="29"/>
      <c r="F92" s="29"/>
      <c r="G92" s="29"/>
      <c r="H92" s="29"/>
      <c r="I92" s="29"/>
    </row>
    <row r="93" spans="1:9" x14ac:dyDescent="0.2">
      <c r="A93" s="47"/>
      <c r="B93" s="29"/>
      <c r="C93" s="29"/>
      <c r="D93" s="29"/>
      <c r="E93" s="29"/>
      <c r="F93" s="29"/>
      <c r="G93" s="29"/>
      <c r="H93" s="29"/>
      <c r="I93" s="29"/>
    </row>
    <row r="94" spans="1:9" x14ac:dyDescent="0.2">
      <c r="A94" s="47"/>
      <c r="B94" s="29"/>
      <c r="C94" s="29"/>
      <c r="D94" s="29"/>
      <c r="E94" s="29"/>
      <c r="F94" s="29"/>
      <c r="G94" s="29"/>
      <c r="H94" s="29"/>
      <c r="I94" s="29"/>
    </row>
    <row r="95" spans="1:9" x14ac:dyDescent="0.2">
      <c r="A95" s="47"/>
      <c r="B95" s="29"/>
      <c r="C95" s="29"/>
      <c r="D95" s="29"/>
      <c r="E95" s="29"/>
      <c r="F95" s="29"/>
      <c r="G95" s="29"/>
      <c r="H95" s="29"/>
      <c r="I95" s="29"/>
    </row>
    <row r="96" spans="1:9" x14ac:dyDescent="0.2">
      <c r="A96" s="47"/>
      <c r="B96" s="29"/>
      <c r="C96" s="29"/>
      <c r="D96" s="29"/>
      <c r="E96" s="29"/>
      <c r="F96" s="29"/>
      <c r="G96" s="29"/>
      <c r="H96" s="29"/>
      <c r="I96" s="29"/>
    </row>
    <row r="97" spans="1:9" x14ac:dyDescent="0.2">
      <c r="A97" s="47"/>
      <c r="B97" s="29"/>
      <c r="C97" s="29"/>
      <c r="D97" s="29"/>
      <c r="E97" s="29"/>
      <c r="F97" s="29"/>
      <c r="G97" s="29"/>
      <c r="H97" s="29"/>
      <c r="I97" s="29"/>
    </row>
    <row r="98" spans="1:9" x14ac:dyDescent="0.2">
      <c r="A98" s="47"/>
      <c r="B98" s="29"/>
      <c r="C98" s="29"/>
      <c r="D98" s="29"/>
      <c r="E98" s="29"/>
      <c r="F98" s="29"/>
      <c r="G98" s="29"/>
      <c r="H98" s="29"/>
      <c r="I98" s="29"/>
    </row>
    <row r="99" spans="1:9" x14ac:dyDescent="0.2">
      <c r="A99" s="47"/>
      <c r="B99" s="29"/>
      <c r="C99" s="29"/>
      <c r="D99" s="29"/>
      <c r="E99" s="29"/>
      <c r="F99" s="29"/>
      <c r="G99" s="29"/>
      <c r="H99" s="29"/>
      <c r="I99" s="29"/>
    </row>
    <row r="100" spans="1:9" x14ac:dyDescent="0.2">
      <c r="A100" s="47"/>
      <c r="B100" s="29"/>
      <c r="C100" s="29"/>
      <c r="D100" s="29"/>
      <c r="E100" s="29"/>
      <c r="F100" s="29"/>
      <c r="G100" s="29"/>
      <c r="H100" s="29"/>
      <c r="I100" s="29"/>
    </row>
    <row r="101" spans="1:9" x14ac:dyDescent="0.2">
      <c r="A101" s="47"/>
      <c r="B101" s="29"/>
      <c r="C101" s="29"/>
      <c r="D101" s="29"/>
      <c r="E101" s="29"/>
      <c r="F101" s="29"/>
      <c r="G101" s="29"/>
      <c r="H101" s="29"/>
      <c r="I101" s="29"/>
    </row>
    <row r="102" spans="1:9" x14ac:dyDescent="0.2">
      <c r="A102" s="47"/>
      <c r="B102" s="29"/>
      <c r="C102" s="29"/>
      <c r="D102" s="29"/>
      <c r="E102" s="29"/>
      <c r="F102" s="29"/>
      <c r="G102" s="29"/>
      <c r="H102" s="29"/>
      <c r="I102" s="29"/>
    </row>
    <row r="103" spans="1:9" x14ac:dyDescent="0.2">
      <c r="A103" s="47"/>
      <c r="B103" s="29"/>
      <c r="C103" s="29"/>
      <c r="D103" s="29"/>
      <c r="E103" s="29"/>
      <c r="F103" s="29"/>
      <c r="G103" s="29"/>
      <c r="H103" s="29"/>
      <c r="I103" s="29"/>
    </row>
    <row r="104" spans="1:9" x14ac:dyDescent="0.2">
      <c r="A104" s="47"/>
      <c r="B104" s="29"/>
      <c r="C104" s="29"/>
      <c r="D104" s="29"/>
      <c r="E104" s="29"/>
      <c r="F104" s="29"/>
      <c r="G104" s="29"/>
      <c r="H104" s="29"/>
      <c r="I104" s="29"/>
    </row>
    <row r="105" spans="1:9" x14ac:dyDescent="0.2">
      <c r="A105" s="47"/>
      <c r="B105" s="29"/>
      <c r="C105" s="29"/>
      <c r="D105" s="29"/>
      <c r="E105" s="29"/>
      <c r="F105" s="29"/>
      <c r="G105" s="29"/>
      <c r="H105" s="29"/>
      <c r="I105" s="29"/>
    </row>
    <row r="106" spans="1:9" x14ac:dyDescent="0.2">
      <c r="A106" s="47"/>
      <c r="B106" s="29"/>
      <c r="C106" s="29"/>
      <c r="D106" s="29"/>
      <c r="E106" s="29"/>
      <c r="F106" s="29"/>
      <c r="G106" s="29"/>
      <c r="H106" s="29"/>
      <c r="I106" s="29"/>
    </row>
    <row r="107" spans="1:9" x14ac:dyDescent="0.2">
      <c r="A107" s="47"/>
      <c r="B107" s="29"/>
      <c r="C107" s="29"/>
      <c r="D107" s="29"/>
      <c r="E107" s="29"/>
      <c r="F107" s="29"/>
      <c r="G107" s="29"/>
      <c r="H107" s="29"/>
      <c r="I107" s="29"/>
    </row>
    <row r="108" spans="1:9" x14ac:dyDescent="0.2">
      <c r="A108" s="47"/>
      <c r="B108" s="29"/>
      <c r="C108" s="29"/>
      <c r="D108" s="29"/>
      <c r="E108" s="29"/>
      <c r="F108" s="29"/>
      <c r="G108" s="29"/>
      <c r="H108" s="29"/>
      <c r="I108" s="29"/>
    </row>
    <row r="109" spans="1:9" x14ac:dyDescent="0.2">
      <c r="A109" s="47"/>
      <c r="B109" s="29"/>
      <c r="C109" s="29"/>
      <c r="D109" s="29"/>
      <c r="E109" s="29"/>
      <c r="F109" s="29"/>
      <c r="G109" s="29"/>
      <c r="H109" s="29"/>
      <c r="I109" s="29"/>
    </row>
    <row r="110" spans="1:9" x14ac:dyDescent="0.2">
      <c r="A110" s="47"/>
      <c r="B110" s="29"/>
      <c r="C110" s="29"/>
      <c r="D110" s="29"/>
      <c r="E110" s="29"/>
      <c r="F110" s="29"/>
      <c r="G110" s="29"/>
      <c r="H110" s="29"/>
      <c r="I110" s="29"/>
    </row>
    <row r="111" spans="1:9" x14ac:dyDescent="0.2">
      <c r="A111" s="47"/>
      <c r="B111" s="29"/>
      <c r="C111" s="29"/>
      <c r="D111" s="29"/>
      <c r="E111" s="29"/>
      <c r="F111" s="29"/>
      <c r="G111" s="29"/>
      <c r="H111" s="29"/>
      <c r="I111" s="29"/>
    </row>
    <row r="112" spans="1:9" x14ac:dyDescent="0.2">
      <c r="A112" s="47"/>
      <c r="B112" s="29"/>
      <c r="C112" s="29"/>
      <c r="D112" s="29"/>
      <c r="E112" s="29"/>
      <c r="F112" s="29"/>
      <c r="G112" s="29"/>
      <c r="H112" s="29"/>
      <c r="I112" s="29"/>
    </row>
    <row r="113" spans="1:9" x14ac:dyDescent="0.2">
      <c r="A113" s="47"/>
      <c r="B113" s="29"/>
      <c r="C113" s="29"/>
      <c r="D113" s="29"/>
      <c r="E113" s="29"/>
      <c r="F113" s="29"/>
      <c r="G113" s="29"/>
      <c r="H113" s="29"/>
      <c r="I113" s="29"/>
    </row>
    <row r="114" spans="1:9" x14ac:dyDescent="0.2">
      <c r="A114" s="47"/>
      <c r="B114" s="29"/>
      <c r="C114" s="29"/>
      <c r="D114" s="29"/>
      <c r="E114" s="29"/>
      <c r="F114" s="29"/>
      <c r="G114" s="29"/>
      <c r="H114" s="29"/>
      <c r="I114" s="29"/>
    </row>
    <row r="115" spans="1:9" x14ac:dyDescent="0.2">
      <c r="A115" s="47"/>
      <c r="B115" s="29"/>
      <c r="C115" s="29"/>
      <c r="D115" s="29"/>
      <c r="E115" s="29"/>
      <c r="F115" s="29"/>
      <c r="G115" s="29"/>
      <c r="H115" s="29"/>
      <c r="I115" s="29"/>
    </row>
    <row r="116" spans="1:9" x14ac:dyDescent="0.2">
      <c r="A116" s="47"/>
      <c r="B116" s="29"/>
      <c r="C116" s="29"/>
      <c r="D116" s="29"/>
      <c r="E116" s="29"/>
      <c r="F116" s="29"/>
      <c r="G116" s="29"/>
      <c r="H116" s="29"/>
      <c r="I116" s="29"/>
    </row>
    <row r="117" spans="1:9" x14ac:dyDescent="0.2">
      <c r="A117" s="47"/>
      <c r="B117" s="29"/>
      <c r="C117" s="29"/>
      <c r="D117" s="29"/>
      <c r="E117" s="29"/>
      <c r="F117" s="29"/>
      <c r="G117" s="29"/>
      <c r="H117" s="29"/>
      <c r="I117" s="29"/>
    </row>
    <row r="118" spans="1:9" x14ac:dyDescent="0.2">
      <c r="A118" s="47"/>
      <c r="B118" s="29"/>
      <c r="C118" s="29"/>
      <c r="D118" s="29"/>
      <c r="E118" s="29"/>
      <c r="F118" s="29"/>
      <c r="G118" s="29"/>
      <c r="H118" s="29"/>
      <c r="I118" s="29"/>
    </row>
    <row r="119" spans="1:9" x14ac:dyDescent="0.2">
      <c r="A119" s="47"/>
      <c r="B119" s="29"/>
      <c r="C119" s="29"/>
      <c r="D119" s="29"/>
      <c r="E119" s="29"/>
      <c r="F119" s="29"/>
      <c r="G119" s="29"/>
      <c r="H119" s="29"/>
      <c r="I119" s="29"/>
    </row>
    <row r="120" spans="1:9" x14ac:dyDescent="0.2">
      <c r="A120" s="47"/>
      <c r="B120" s="29"/>
      <c r="C120" s="29"/>
      <c r="D120" s="29"/>
      <c r="E120" s="29"/>
      <c r="F120" s="29"/>
      <c r="G120" s="29"/>
      <c r="H120" s="29"/>
      <c r="I120" s="29"/>
    </row>
    <row r="121" spans="1:9" x14ac:dyDescent="0.2">
      <c r="A121" s="47"/>
      <c r="B121" s="29"/>
      <c r="C121" s="29"/>
      <c r="D121" s="29"/>
      <c r="E121" s="29"/>
      <c r="F121" s="29"/>
      <c r="G121" s="29"/>
      <c r="H121" s="29"/>
      <c r="I121" s="29"/>
    </row>
    <row r="122" spans="1:9" x14ac:dyDescent="0.2">
      <c r="A122" s="47"/>
      <c r="B122" s="29"/>
      <c r="C122" s="29"/>
      <c r="D122" s="29"/>
      <c r="E122" s="29"/>
      <c r="F122" s="29"/>
      <c r="G122" s="29"/>
      <c r="H122" s="29"/>
      <c r="I122" s="29"/>
    </row>
    <row r="123" spans="1:9" x14ac:dyDescent="0.2">
      <c r="A123" s="47"/>
      <c r="B123" s="29"/>
      <c r="C123" s="29"/>
      <c r="D123" s="29"/>
      <c r="E123" s="29"/>
      <c r="F123" s="29"/>
      <c r="G123" s="29"/>
      <c r="H123" s="29"/>
      <c r="I123" s="29"/>
    </row>
    <row r="124" spans="1:9" x14ac:dyDescent="0.2">
      <c r="A124" s="47"/>
      <c r="B124" s="29"/>
      <c r="C124" s="29"/>
      <c r="D124" s="29"/>
      <c r="E124" s="29"/>
      <c r="F124" s="29"/>
      <c r="G124" s="29"/>
      <c r="H124" s="29"/>
      <c r="I124" s="29"/>
    </row>
    <row r="125" spans="1:9" x14ac:dyDescent="0.2">
      <c r="A125" s="47"/>
      <c r="B125" s="29"/>
      <c r="C125" s="29"/>
      <c r="D125" s="29"/>
      <c r="E125" s="29"/>
      <c r="F125" s="29"/>
      <c r="G125" s="29"/>
      <c r="H125" s="29"/>
      <c r="I125" s="29"/>
    </row>
    <row r="126" spans="1:9" x14ac:dyDescent="0.2">
      <c r="A126" s="47"/>
      <c r="B126" s="29"/>
      <c r="C126" s="29"/>
      <c r="D126" s="29"/>
      <c r="E126" s="29"/>
      <c r="F126" s="29"/>
      <c r="G126" s="29"/>
      <c r="H126" s="29"/>
      <c r="I126" s="29"/>
    </row>
    <row r="127" spans="1:9" x14ac:dyDescent="0.2">
      <c r="A127" s="47"/>
      <c r="B127" s="29"/>
      <c r="C127" s="29"/>
      <c r="D127" s="29"/>
      <c r="E127" s="29"/>
      <c r="F127" s="29"/>
      <c r="G127" s="29"/>
      <c r="H127" s="29"/>
      <c r="I127" s="29"/>
    </row>
    <row r="128" spans="1:9" x14ac:dyDescent="0.2">
      <c r="A128" s="47"/>
      <c r="B128" s="29"/>
      <c r="C128" s="29"/>
      <c r="D128" s="29"/>
      <c r="E128" s="29"/>
      <c r="F128" s="29"/>
      <c r="G128" s="29"/>
      <c r="H128" s="29"/>
      <c r="I128" s="29"/>
    </row>
    <row r="129" spans="1:9" x14ac:dyDescent="0.2">
      <c r="A129" s="47"/>
      <c r="B129" s="29"/>
      <c r="C129" s="29"/>
      <c r="D129" s="29"/>
      <c r="E129" s="29"/>
      <c r="F129" s="29"/>
      <c r="G129" s="29"/>
      <c r="H129" s="29"/>
      <c r="I129" s="29"/>
    </row>
    <row r="130" spans="1:9" x14ac:dyDescent="0.2">
      <c r="A130" s="47"/>
      <c r="B130" s="29"/>
      <c r="C130" s="29"/>
      <c r="D130" s="29"/>
      <c r="E130" s="29"/>
      <c r="F130" s="29"/>
      <c r="G130" s="29"/>
      <c r="H130" s="29"/>
      <c r="I130" s="29"/>
    </row>
    <row r="131" spans="1:9" x14ac:dyDescent="0.2">
      <c r="A131" s="47"/>
      <c r="B131" s="29"/>
      <c r="C131" s="29"/>
      <c r="D131" s="29"/>
      <c r="E131" s="29"/>
      <c r="F131" s="29"/>
      <c r="G131" s="29"/>
      <c r="H131" s="29"/>
      <c r="I131" s="29"/>
    </row>
    <row r="132" spans="1:9" x14ac:dyDescent="0.2">
      <c r="A132" s="47"/>
      <c r="B132" s="29"/>
      <c r="C132" s="29"/>
      <c r="D132" s="29"/>
      <c r="E132" s="29"/>
      <c r="F132" s="29"/>
      <c r="G132" s="29"/>
      <c r="H132" s="29"/>
      <c r="I132" s="29"/>
    </row>
    <row r="133" spans="1:9" x14ac:dyDescent="0.2">
      <c r="A133" s="47"/>
      <c r="B133" s="29"/>
      <c r="C133" s="29"/>
      <c r="D133" s="29"/>
      <c r="E133" s="29"/>
      <c r="F133" s="29"/>
      <c r="G133" s="29"/>
      <c r="H133" s="29"/>
      <c r="I133" s="29"/>
    </row>
    <row r="134" spans="1:9" x14ac:dyDescent="0.2">
      <c r="A134" s="47"/>
      <c r="B134" s="29"/>
      <c r="C134" s="29"/>
      <c r="D134" s="29"/>
      <c r="E134" s="29"/>
      <c r="F134" s="29"/>
      <c r="G134" s="29"/>
      <c r="H134" s="29"/>
      <c r="I134" s="29"/>
    </row>
    <row r="135" spans="1:9" x14ac:dyDescent="0.2">
      <c r="A135" s="47"/>
      <c r="B135" s="29"/>
      <c r="C135" s="29"/>
      <c r="D135" s="29"/>
      <c r="E135" s="29"/>
      <c r="F135" s="29"/>
      <c r="G135" s="29"/>
      <c r="H135" s="29"/>
      <c r="I135" s="29"/>
    </row>
    <row r="136" spans="1:9" x14ac:dyDescent="0.2">
      <c r="A136" s="47"/>
      <c r="B136" s="29"/>
      <c r="C136" s="29"/>
      <c r="D136" s="29"/>
      <c r="E136" s="29"/>
      <c r="F136" s="29"/>
      <c r="G136" s="29"/>
      <c r="H136" s="29"/>
      <c r="I136" s="29"/>
    </row>
    <row r="137" spans="1:9" x14ac:dyDescent="0.2">
      <c r="A137" s="47"/>
      <c r="B137" s="29"/>
      <c r="C137" s="29"/>
      <c r="D137" s="29"/>
      <c r="E137" s="29"/>
      <c r="F137" s="29"/>
      <c r="G137" s="29"/>
      <c r="H137" s="29"/>
      <c r="I137" s="29"/>
    </row>
    <row r="138" spans="1:9" x14ac:dyDescent="0.2">
      <c r="A138" s="47"/>
      <c r="B138" s="29"/>
      <c r="C138" s="29"/>
      <c r="D138" s="29"/>
      <c r="E138" s="29"/>
      <c r="F138" s="29"/>
      <c r="G138" s="29"/>
      <c r="H138" s="29"/>
      <c r="I138" s="29"/>
    </row>
    <row r="139" spans="1:9" x14ac:dyDescent="0.2">
      <c r="A139" s="47"/>
      <c r="B139" s="29"/>
      <c r="C139" s="29"/>
      <c r="D139" s="29"/>
      <c r="E139" s="29"/>
      <c r="F139" s="29"/>
      <c r="G139" s="29"/>
      <c r="H139" s="29"/>
      <c r="I139" s="29"/>
    </row>
    <row r="140" spans="1:9" x14ac:dyDescent="0.2">
      <c r="A140" s="47"/>
      <c r="B140" s="29"/>
      <c r="C140" s="29"/>
      <c r="D140" s="29"/>
      <c r="E140" s="29"/>
      <c r="F140" s="29"/>
      <c r="G140" s="29"/>
      <c r="H140" s="29"/>
      <c r="I140" s="29"/>
    </row>
    <row r="141" spans="1:9" x14ac:dyDescent="0.2">
      <c r="A141" s="47"/>
      <c r="B141" s="29"/>
      <c r="C141" s="29"/>
      <c r="D141" s="29"/>
      <c r="E141" s="29"/>
      <c r="F141" s="29"/>
      <c r="G141" s="29"/>
      <c r="H141" s="29"/>
      <c r="I141" s="29"/>
    </row>
    <row r="142" spans="1:9" x14ac:dyDescent="0.2">
      <c r="A142" s="47"/>
      <c r="B142" s="29"/>
      <c r="C142" s="29"/>
      <c r="D142" s="29"/>
      <c r="E142" s="29"/>
      <c r="F142" s="29"/>
      <c r="G142" s="29"/>
      <c r="H142" s="29"/>
      <c r="I142" s="29"/>
    </row>
    <row r="143" spans="1:9" x14ac:dyDescent="0.2">
      <c r="A143" s="47"/>
      <c r="B143" s="29"/>
      <c r="C143" s="29"/>
      <c r="D143" s="29"/>
      <c r="E143" s="29"/>
      <c r="F143" s="29"/>
      <c r="G143" s="29"/>
      <c r="H143" s="29"/>
      <c r="I143" s="29"/>
    </row>
    <row r="144" spans="1:9" x14ac:dyDescent="0.2">
      <c r="A144" s="47"/>
      <c r="B144" s="29"/>
      <c r="C144" s="29"/>
      <c r="D144" s="29"/>
      <c r="E144" s="29"/>
      <c r="F144" s="29"/>
      <c r="G144" s="29"/>
      <c r="H144" s="29"/>
      <c r="I144" s="29"/>
    </row>
    <row r="145" spans="1:9" x14ac:dyDescent="0.2">
      <c r="A145" s="47"/>
      <c r="B145" s="29"/>
      <c r="C145" s="29"/>
      <c r="D145" s="29"/>
      <c r="E145" s="29"/>
      <c r="F145" s="29"/>
      <c r="G145" s="29"/>
      <c r="H145" s="29"/>
      <c r="I145" s="29"/>
    </row>
    <row r="146" spans="1:9" x14ac:dyDescent="0.2">
      <c r="A146" s="47"/>
      <c r="B146" s="29"/>
      <c r="C146" s="29"/>
      <c r="D146" s="29"/>
      <c r="E146" s="29"/>
      <c r="F146" s="29"/>
      <c r="G146" s="29"/>
      <c r="H146" s="29"/>
      <c r="I146" s="29"/>
    </row>
    <row r="147" spans="1:9" x14ac:dyDescent="0.2">
      <c r="A147" s="47"/>
      <c r="B147" s="29"/>
      <c r="C147" s="29"/>
      <c r="D147" s="29"/>
      <c r="E147" s="29"/>
      <c r="F147" s="29"/>
      <c r="G147" s="29"/>
      <c r="H147" s="29"/>
      <c r="I147" s="29"/>
    </row>
    <row r="148" spans="1:9" x14ac:dyDescent="0.2">
      <c r="A148" s="47"/>
      <c r="B148" s="29"/>
      <c r="C148" s="29"/>
      <c r="D148" s="29"/>
      <c r="E148" s="29"/>
      <c r="F148" s="29"/>
      <c r="G148" s="29"/>
      <c r="H148" s="29"/>
      <c r="I148" s="29"/>
    </row>
    <row r="149" spans="1:9" x14ac:dyDescent="0.2">
      <c r="A149" s="47"/>
      <c r="B149" s="29"/>
      <c r="C149" s="29"/>
      <c r="D149" s="29"/>
      <c r="E149" s="29"/>
      <c r="F149" s="29"/>
      <c r="G149" s="29"/>
      <c r="H149" s="29"/>
      <c r="I149" s="29"/>
    </row>
    <row r="150" spans="1:9" x14ac:dyDescent="0.2">
      <c r="A150" s="47"/>
      <c r="B150" s="29"/>
      <c r="C150" s="29"/>
      <c r="D150" s="29"/>
      <c r="E150" s="29"/>
      <c r="F150" s="29"/>
      <c r="G150" s="29"/>
      <c r="H150" s="29"/>
      <c r="I150" s="29"/>
    </row>
    <row r="151" spans="1:9" x14ac:dyDescent="0.2">
      <c r="A151" s="47"/>
      <c r="B151" s="29"/>
      <c r="C151" s="29"/>
      <c r="D151" s="29"/>
      <c r="E151" s="29"/>
      <c r="F151" s="29"/>
      <c r="G151" s="29"/>
      <c r="H151" s="29"/>
      <c r="I151" s="29"/>
    </row>
    <row r="152" spans="1:9" x14ac:dyDescent="0.2">
      <c r="A152" s="47"/>
      <c r="B152" s="29"/>
      <c r="C152" s="29"/>
      <c r="D152" s="29"/>
      <c r="E152" s="29"/>
      <c r="F152" s="29"/>
      <c r="G152" s="29"/>
      <c r="H152" s="29"/>
      <c r="I152" s="29"/>
    </row>
    <row r="153" spans="1:9" x14ac:dyDescent="0.2">
      <c r="A153" s="47"/>
      <c r="B153" s="29"/>
      <c r="C153" s="29"/>
      <c r="D153" s="29"/>
      <c r="E153" s="29"/>
      <c r="F153" s="29"/>
      <c r="G153" s="29"/>
      <c r="H153" s="29"/>
      <c r="I153" s="29"/>
    </row>
    <row r="154" spans="1:9" x14ac:dyDescent="0.2">
      <c r="A154" s="47"/>
      <c r="B154" s="29"/>
      <c r="C154" s="29"/>
      <c r="D154" s="29"/>
      <c r="E154" s="29"/>
      <c r="F154" s="29"/>
      <c r="G154" s="29"/>
      <c r="H154" s="29"/>
      <c r="I154" s="29"/>
    </row>
    <row r="155" spans="1:9" x14ac:dyDescent="0.2">
      <c r="A155" s="47"/>
      <c r="B155" s="29"/>
      <c r="C155" s="29"/>
      <c r="D155" s="29"/>
      <c r="E155" s="29"/>
      <c r="F155" s="29"/>
      <c r="G155" s="29"/>
      <c r="H155" s="29"/>
      <c r="I155" s="29"/>
    </row>
    <row r="156" spans="1:9" x14ac:dyDescent="0.2">
      <c r="A156" s="47"/>
      <c r="B156" s="29"/>
      <c r="C156" s="29"/>
      <c r="D156" s="29"/>
      <c r="E156" s="29"/>
      <c r="F156" s="29"/>
      <c r="G156" s="29"/>
      <c r="H156" s="29"/>
      <c r="I156" s="29"/>
    </row>
    <row r="157" spans="1:9" x14ac:dyDescent="0.2">
      <c r="A157" s="47"/>
      <c r="B157" s="29"/>
      <c r="C157" s="29"/>
      <c r="D157" s="29"/>
      <c r="E157" s="29"/>
      <c r="F157" s="29"/>
      <c r="G157" s="29"/>
      <c r="H157" s="29"/>
      <c r="I157" s="29"/>
    </row>
    <row r="158" spans="1:9" x14ac:dyDescent="0.2">
      <c r="A158" s="47"/>
      <c r="B158" s="29"/>
      <c r="C158" s="29"/>
      <c r="D158" s="29"/>
      <c r="E158" s="29"/>
      <c r="F158" s="29"/>
      <c r="G158" s="29"/>
      <c r="H158" s="29"/>
      <c r="I158" s="29"/>
    </row>
    <row r="159" spans="1:9" x14ac:dyDescent="0.2">
      <c r="A159" s="47"/>
      <c r="B159" s="29"/>
      <c r="C159" s="29"/>
      <c r="D159" s="29"/>
      <c r="E159" s="29"/>
      <c r="F159" s="29"/>
      <c r="G159" s="29"/>
      <c r="H159" s="29"/>
      <c r="I159" s="29"/>
    </row>
    <row r="160" spans="1:9" x14ac:dyDescent="0.2">
      <c r="A160" s="47"/>
      <c r="B160" s="29"/>
      <c r="C160" s="29"/>
      <c r="D160" s="29"/>
      <c r="E160" s="29"/>
      <c r="F160" s="29"/>
      <c r="G160" s="29"/>
      <c r="H160" s="29"/>
      <c r="I160" s="29"/>
    </row>
    <row r="161" spans="1:9" x14ac:dyDescent="0.2">
      <c r="A161" s="47"/>
      <c r="B161" s="29"/>
      <c r="C161" s="29"/>
      <c r="D161" s="29"/>
      <c r="E161" s="29"/>
      <c r="F161" s="29"/>
      <c r="G161" s="29"/>
      <c r="H161" s="29"/>
      <c r="I161" s="29"/>
    </row>
    <row r="162" spans="1:9" x14ac:dyDescent="0.2">
      <c r="A162" s="47"/>
      <c r="B162" s="29"/>
      <c r="C162" s="29"/>
      <c r="D162" s="29"/>
      <c r="E162" s="29"/>
      <c r="F162" s="29"/>
      <c r="G162" s="29"/>
      <c r="H162" s="29"/>
      <c r="I162" s="29"/>
    </row>
    <row r="163" spans="1:9" x14ac:dyDescent="0.2">
      <c r="A163" s="47"/>
      <c r="B163" s="29"/>
      <c r="C163" s="29"/>
      <c r="D163" s="29"/>
      <c r="E163" s="29"/>
      <c r="F163" s="29"/>
      <c r="G163" s="29"/>
      <c r="H163" s="29"/>
      <c r="I163" s="29"/>
    </row>
    <row r="164" spans="1:9" x14ac:dyDescent="0.2">
      <c r="A164" s="47"/>
      <c r="B164" s="29"/>
      <c r="C164" s="29"/>
      <c r="D164" s="29"/>
      <c r="E164" s="29"/>
      <c r="F164" s="29"/>
      <c r="G164" s="29"/>
      <c r="H164" s="29"/>
      <c r="I164" s="29"/>
    </row>
    <row r="165" spans="1:9" x14ac:dyDescent="0.2">
      <c r="A165" s="47"/>
      <c r="B165" s="29"/>
      <c r="C165" s="29"/>
      <c r="D165" s="29"/>
      <c r="E165" s="29"/>
      <c r="F165" s="29"/>
      <c r="G165" s="29"/>
      <c r="H165" s="29"/>
      <c r="I165" s="29"/>
    </row>
    <row r="166" spans="1:9" x14ac:dyDescent="0.2">
      <c r="A166" s="47"/>
      <c r="B166" s="29"/>
      <c r="C166" s="29"/>
      <c r="D166" s="29"/>
      <c r="E166" s="29"/>
      <c r="F166" s="29"/>
      <c r="G166" s="29"/>
      <c r="H166" s="29"/>
      <c r="I166" s="29"/>
    </row>
    <row r="167" spans="1:9" x14ac:dyDescent="0.2">
      <c r="A167" s="47"/>
      <c r="B167" s="29"/>
      <c r="C167" s="29"/>
      <c r="D167" s="29"/>
      <c r="E167" s="29"/>
      <c r="F167" s="29"/>
      <c r="G167" s="29"/>
      <c r="H167" s="29"/>
      <c r="I167" s="29"/>
    </row>
    <row r="168" spans="1:9" x14ac:dyDescent="0.2">
      <c r="A168" s="47"/>
      <c r="B168" s="29"/>
      <c r="C168" s="29"/>
      <c r="D168" s="29"/>
      <c r="E168" s="29"/>
      <c r="F168" s="29"/>
      <c r="G168" s="29"/>
      <c r="H168" s="29"/>
      <c r="I168" s="29"/>
    </row>
    <row r="169" spans="1:9" x14ac:dyDescent="0.2">
      <c r="A169" s="47"/>
      <c r="B169" s="29"/>
      <c r="C169" s="29"/>
      <c r="D169" s="29"/>
      <c r="E169" s="29"/>
      <c r="F169" s="29"/>
      <c r="G169" s="29"/>
      <c r="H169" s="29"/>
      <c r="I169" s="29"/>
    </row>
    <row r="170" spans="1:9" x14ac:dyDescent="0.2">
      <c r="A170" s="47"/>
      <c r="B170" s="29"/>
      <c r="C170" s="29"/>
      <c r="D170" s="29"/>
      <c r="E170" s="29"/>
      <c r="F170" s="29"/>
      <c r="G170" s="29"/>
      <c r="H170" s="29"/>
      <c r="I170" s="29"/>
    </row>
    <row r="171" spans="1:9" x14ac:dyDescent="0.2">
      <c r="A171" s="47"/>
      <c r="B171" s="29"/>
      <c r="C171" s="29"/>
      <c r="D171" s="29"/>
      <c r="E171" s="29"/>
      <c r="F171" s="29"/>
      <c r="G171" s="29"/>
      <c r="H171" s="29"/>
      <c r="I171" s="29"/>
    </row>
    <row r="172" spans="1:9" x14ac:dyDescent="0.2">
      <c r="A172" s="47"/>
      <c r="B172" s="29"/>
      <c r="C172" s="29"/>
      <c r="D172" s="29"/>
      <c r="E172" s="29"/>
      <c r="F172" s="29"/>
      <c r="G172" s="29"/>
      <c r="H172" s="29"/>
      <c r="I172" s="29"/>
    </row>
    <row r="173" spans="1:9" x14ac:dyDescent="0.2">
      <c r="A173" s="47"/>
      <c r="B173" s="29"/>
      <c r="C173" s="29"/>
      <c r="D173" s="29"/>
      <c r="E173" s="29"/>
      <c r="F173" s="29"/>
      <c r="G173" s="29"/>
      <c r="H173" s="29"/>
      <c r="I173" s="29"/>
    </row>
    <row r="174" spans="1:9" x14ac:dyDescent="0.2">
      <c r="A174" s="47"/>
      <c r="B174" s="29"/>
      <c r="C174" s="29"/>
      <c r="D174" s="29"/>
      <c r="E174" s="29"/>
      <c r="F174" s="29"/>
      <c r="G174" s="29"/>
      <c r="H174" s="29"/>
      <c r="I174" s="29"/>
    </row>
    <row r="175" spans="1:9" x14ac:dyDescent="0.2">
      <c r="A175" s="47"/>
      <c r="B175" s="29"/>
      <c r="C175" s="29"/>
      <c r="D175" s="29"/>
      <c r="E175" s="29"/>
      <c r="F175" s="29"/>
      <c r="G175" s="29"/>
      <c r="H175" s="29"/>
      <c r="I175" s="29"/>
    </row>
    <row r="176" spans="1:9" x14ac:dyDescent="0.2">
      <c r="A176" s="47"/>
      <c r="B176" s="29"/>
      <c r="C176" s="29"/>
      <c r="D176" s="29"/>
      <c r="E176" s="29"/>
      <c r="F176" s="29"/>
      <c r="G176" s="29"/>
      <c r="H176" s="29"/>
      <c r="I176" s="29"/>
    </row>
    <row r="177" spans="1:9" x14ac:dyDescent="0.2">
      <c r="A177" s="47"/>
      <c r="B177" s="29"/>
      <c r="C177" s="29"/>
      <c r="D177" s="29"/>
      <c r="E177" s="29"/>
      <c r="F177" s="29"/>
      <c r="G177" s="29"/>
      <c r="H177" s="29"/>
      <c r="I177" s="29"/>
    </row>
    <row r="178" spans="1:9" x14ac:dyDescent="0.2">
      <c r="A178" s="47"/>
      <c r="B178" s="29"/>
      <c r="C178" s="29"/>
      <c r="D178" s="29"/>
      <c r="E178" s="29"/>
      <c r="F178" s="29"/>
      <c r="G178" s="29"/>
      <c r="H178" s="29"/>
      <c r="I178" s="29"/>
    </row>
    <row r="179" spans="1:9" x14ac:dyDescent="0.2">
      <c r="A179" s="47"/>
      <c r="B179" s="29"/>
      <c r="C179" s="29"/>
      <c r="D179" s="29"/>
      <c r="E179" s="29"/>
      <c r="F179" s="29"/>
      <c r="G179" s="29"/>
      <c r="H179" s="29"/>
      <c r="I179" s="29"/>
    </row>
    <row r="180" spans="1:9" x14ac:dyDescent="0.2">
      <c r="A180" s="47"/>
      <c r="B180" s="29"/>
      <c r="C180" s="29"/>
      <c r="D180" s="29"/>
      <c r="E180" s="29"/>
      <c r="F180" s="29"/>
      <c r="G180" s="29"/>
      <c r="H180" s="29"/>
      <c r="I180" s="29"/>
    </row>
    <row r="181" spans="1:9" x14ac:dyDescent="0.2">
      <c r="A181" s="47"/>
      <c r="B181" s="29"/>
      <c r="C181" s="29"/>
      <c r="D181" s="29"/>
      <c r="E181" s="29"/>
      <c r="F181" s="29"/>
      <c r="G181" s="29"/>
      <c r="H181" s="29"/>
      <c r="I181" s="29"/>
    </row>
    <row r="182" spans="1:9" x14ac:dyDescent="0.2">
      <c r="A182" s="47"/>
      <c r="B182" s="29"/>
      <c r="C182" s="29"/>
      <c r="D182" s="29"/>
      <c r="E182" s="29"/>
      <c r="F182" s="29"/>
      <c r="G182" s="29"/>
      <c r="H182" s="29"/>
      <c r="I182" s="29"/>
    </row>
    <row r="183" spans="1:9" x14ac:dyDescent="0.2">
      <c r="A183" s="47"/>
      <c r="B183" s="29"/>
      <c r="C183" s="29"/>
      <c r="D183" s="29"/>
      <c r="E183" s="29"/>
      <c r="F183" s="29"/>
      <c r="G183" s="29"/>
      <c r="H183" s="29"/>
      <c r="I183" s="29"/>
    </row>
    <row r="184" spans="1:9" x14ac:dyDescent="0.2">
      <c r="A184" s="47"/>
      <c r="B184" s="29"/>
      <c r="C184" s="29"/>
      <c r="D184" s="29"/>
      <c r="E184" s="29"/>
      <c r="F184" s="29"/>
      <c r="G184" s="29"/>
      <c r="H184" s="29"/>
      <c r="I184" s="29"/>
    </row>
    <row r="185" spans="1:9" x14ac:dyDescent="0.2">
      <c r="A185" s="47"/>
      <c r="B185" s="29"/>
      <c r="C185" s="29"/>
      <c r="D185" s="29"/>
      <c r="E185" s="29"/>
      <c r="F185" s="29"/>
      <c r="G185" s="29"/>
      <c r="H185" s="29"/>
      <c r="I185" s="29"/>
    </row>
    <row r="186" spans="1:9" x14ac:dyDescent="0.2">
      <c r="A186" s="47"/>
      <c r="B186" s="29"/>
      <c r="C186" s="29"/>
      <c r="D186" s="29"/>
      <c r="E186" s="29"/>
      <c r="F186" s="29"/>
      <c r="G186" s="29"/>
      <c r="H186" s="29"/>
      <c r="I186" s="29"/>
    </row>
    <row r="187" spans="1:9" x14ac:dyDescent="0.2">
      <c r="A187" s="47"/>
      <c r="B187" s="29"/>
      <c r="C187" s="29"/>
      <c r="D187" s="29"/>
      <c r="E187" s="29"/>
      <c r="F187" s="29"/>
      <c r="G187" s="29"/>
      <c r="H187" s="29"/>
      <c r="I187" s="29"/>
    </row>
    <row r="188" spans="1:9" x14ac:dyDescent="0.2">
      <c r="A188" s="47"/>
      <c r="B188" s="29"/>
      <c r="C188" s="29"/>
      <c r="D188" s="29"/>
      <c r="E188" s="29"/>
      <c r="F188" s="29"/>
      <c r="G188" s="29"/>
      <c r="H188" s="29"/>
      <c r="I188" s="29"/>
    </row>
    <row r="189" spans="1:9" x14ac:dyDescent="0.2">
      <c r="A189" s="47"/>
      <c r="B189" s="29"/>
      <c r="C189" s="29"/>
      <c r="D189" s="29"/>
      <c r="E189" s="29"/>
      <c r="F189" s="29"/>
      <c r="G189" s="29"/>
      <c r="H189" s="29"/>
      <c r="I189" s="29"/>
    </row>
    <row r="190" spans="1:9" x14ac:dyDescent="0.2">
      <c r="A190" s="47"/>
      <c r="B190" s="29"/>
      <c r="C190" s="29"/>
      <c r="D190" s="29"/>
      <c r="E190" s="29"/>
      <c r="F190" s="29"/>
      <c r="G190" s="29"/>
      <c r="H190" s="29"/>
      <c r="I190" s="29"/>
    </row>
    <row r="191" spans="1:9" x14ac:dyDescent="0.2">
      <c r="A191" s="47"/>
      <c r="B191" s="29"/>
      <c r="C191" s="29"/>
      <c r="D191" s="29"/>
      <c r="E191" s="29"/>
      <c r="F191" s="29"/>
      <c r="G191" s="29"/>
      <c r="H191" s="29"/>
      <c r="I191" s="29"/>
    </row>
    <row r="192" spans="1:9" x14ac:dyDescent="0.2">
      <c r="A192" s="47"/>
      <c r="B192" s="29"/>
      <c r="C192" s="29"/>
      <c r="D192" s="29"/>
      <c r="E192" s="29"/>
      <c r="F192" s="29"/>
      <c r="G192" s="29"/>
      <c r="H192" s="29"/>
      <c r="I192" s="29"/>
    </row>
    <row r="193" spans="1:9" x14ac:dyDescent="0.2">
      <c r="A193" s="47"/>
      <c r="B193" s="29"/>
      <c r="C193" s="29"/>
      <c r="D193" s="29"/>
      <c r="E193" s="29"/>
      <c r="F193" s="29"/>
      <c r="G193" s="29"/>
      <c r="H193" s="29"/>
      <c r="I193" s="29"/>
    </row>
    <row r="194" spans="1:9" x14ac:dyDescent="0.2">
      <c r="A194" s="47"/>
      <c r="B194" s="29"/>
      <c r="C194" s="29"/>
      <c r="D194" s="29"/>
      <c r="E194" s="29"/>
      <c r="F194" s="29"/>
      <c r="G194" s="29"/>
      <c r="H194" s="29"/>
      <c r="I194" s="29"/>
    </row>
    <row r="195" spans="1:9" x14ac:dyDescent="0.2">
      <c r="A195" s="47"/>
      <c r="B195" s="29"/>
      <c r="C195" s="29"/>
      <c r="D195" s="29"/>
      <c r="E195" s="29"/>
      <c r="F195" s="29"/>
      <c r="G195" s="29"/>
      <c r="H195" s="29"/>
      <c r="I195" s="29"/>
    </row>
    <row r="196" spans="1:9" x14ac:dyDescent="0.2">
      <c r="A196" s="47"/>
      <c r="B196" s="29"/>
      <c r="C196" s="29"/>
      <c r="D196" s="29"/>
      <c r="E196" s="29"/>
      <c r="F196" s="29"/>
      <c r="G196" s="29"/>
      <c r="H196" s="29"/>
      <c r="I196" s="29"/>
    </row>
    <row r="197" spans="1:9" x14ac:dyDescent="0.2">
      <c r="A197" s="47"/>
      <c r="B197" s="29"/>
      <c r="C197" s="29"/>
      <c r="D197" s="29"/>
      <c r="E197" s="29"/>
      <c r="F197" s="29"/>
      <c r="G197" s="29"/>
      <c r="H197" s="29"/>
      <c r="I197" s="29"/>
    </row>
    <row r="198" spans="1:9" x14ac:dyDescent="0.2">
      <c r="A198" s="47"/>
      <c r="B198" s="29"/>
      <c r="C198" s="29"/>
      <c r="D198" s="29"/>
      <c r="E198" s="29"/>
      <c r="F198" s="29"/>
      <c r="G198" s="29"/>
      <c r="H198" s="29"/>
      <c r="I198" s="29"/>
    </row>
    <row r="199" spans="1:9" x14ac:dyDescent="0.2">
      <c r="A199" s="47"/>
      <c r="B199" s="29"/>
      <c r="C199" s="29"/>
      <c r="D199" s="29"/>
      <c r="E199" s="29"/>
      <c r="F199" s="29"/>
      <c r="G199" s="29"/>
      <c r="H199" s="29"/>
      <c r="I199" s="29"/>
    </row>
    <row r="200" spans="1:9" x14ac:dyDescent="0.2">
      <c r="A200" s="47"/>
      <c r="B200" s="29"/>
      <c r="C200" s="29"/>
      <c r="D200" s="29"/>
      <c r="E200" s="29"/>
      <c r="F200" s="29"/>
      <c r="G200" s="29"/>
      <c r="H200" s="29"/>
      <c r="I200" s="29"/>
    </row>
    <row r="201" spans="1:9" x14ac:dyDescent="0.2">
      <c r="A201" s="47"/>
      <c r="B201" s="29"/>
      <c r="C201" s="29"/>
      <c r="D201" s="29"/>
      <c r="E201" s="29"/>
      <c r="F201" s="29"/>
      <c r="G201" s="29"/>
      <c r="H201" s="29"/>
      <c r="I201" s="29"/>
    </row>
    <row r="202" spans="1:9" x14ac:dyDescent="0.2">
      <c r="A202" s="47"/>
      <c r="B202" s="29"/>
      <c r="C202" s="29"/>
      <c r="D202" s="29"/>
      <c r="E202" s="29"/>
      <c r="F202" s="29"/>
      <c r="G202" s="29"/>
      <c r="H202" s="29"/>
      <c r="I202" s="29"/>
    </row>
    <row r="203" spans="1:9" x14ac:dyDescent="0.2">
      <c r="A203" s="47"/>
      <c r="B203" s="29"/>
      <c r="C203" s="29"/>
      <c r="D203" s="29"/>
      <c r="E203" s="29"/>
      <c r="F203" s="29"/>
      <c r="G203" s="29"/>
      <c r="H203" s="29"/>
      <c r="I203" s="29"/>
    </row>
    <row r="204" spans="1:9" x14ac:dyDescent="0.2">
      <c r="A204" s="47"/>
      <c r="B204" s="29"/>
      <c r="C204" s="29"/>
      <c r="D204" s="29"/>
      <c r="E204" s="29"/>
      <c r="F204" s="29"/>
      <c r="G204" s="29"/>
      <c r="H204" s="29"/>
      <c r="I204" s="29"/>
    </row>
    <row r="205" spans="1:9" x14ac:dyDescent="0.2">
      <c r="A205" s="47"/>
      <c r="B205" s="29"/>
      <c r="C205" s="29"/>
      <c r="D205" s="29"/>
      <c r="E205" s="29"/>
      <c r="F205" s="29"/>
      <c r="G205" s="29"/>
      <c r="H205" s="29"/>
      <c r="I205" s="29"/>
    </row>
    <row r="206" spans="1:9" x14ac:dyDescent="0.2">
      <c r="A206" s="47"/>
      <c r="B206" s="29"/>
      <c r="C206" s="29"/>
      <c r="D206" s="29"/>
      <c r="E206" s="29"/>
      <c r="F206" s="29"/>
      <c r="G206" s="29"/>
      <c r="H206" s="29"/>
      <c r="I206" s="29"/>
    </row>
    <row r="207" spans="1:9" x14ac:dyDescent="0.2">
      <c r="A207" s="47"/>
      <c r="B207" s="29"/>
      <c r="C207" s="29"/>
      <c r="D207" s="29"/>
      <c r="E207" s="29"/>
      <c r="F207" s="29"/>
      <c r="G207" s="29"/>
      <c r="H207" s="29"/>
      <c r="I207" s="29"/>
    </row>
    <row r="208" spans="1:9" x14ac:dyDescent="0.2">
      <c r="A208" s="47"/>
      <c r="B208" s="29"/>
      <c r="C208" s="29"/>
      <c r="D208" s="29"/>
      <c r="E208" s="29"/>
      <c r="F208" s="29"/>
      <c r="G208" s="29"/>
      <c r="H208" s="29"/>
      <c r="I208" s="29"/>
    </row>
    <row r="209" spans="1:9" x14ac:dyDescent="0.2">
      <c r="A209" s="47"/>
      <c r="B209" s="29"/>
      <c r="C209" s="29"/>
      <c r="D209" s="29"/>
      <c r="E209" s="29"/>
      <c r="F209" s="29"/>
      <c r="G209" s="29"/>
      <c r="H209" s="29"/>
      <c r="I209" s="29"/>
    </row>
    <row r="210" spans="1:9" x14ac:dyDescent="0.2">
      <c r="A210" s="47"/>
      <c r="B210" s="29"/>
      <c r="C210" s="29"/>
      <c r="D210" s="29"/>
      <c r="E210" s="29"/>
      <c r="F210" s="29"/>
      <c r="G210" s="29"/>
      <c r="H210" s="29"/>
      <c r="I210" s="29"/>
    </row>
    <row r="211" spans="1:9" x14ac:dyDescent="0.2">
      <c r="A211" s="47"/>
      <c r="B211" s="29"/>
      <c r="C211" s="29"/>
      <c r="D211" s="29"/>
      <c r="E211" s="29"/>
      <c r="F211" s="29"/>
      <c r="G211" s="29"/>
      <c r="H211" s="29"/>
      <c r="I211" s="29"/>
    </row>
    <row r="212" spans="1:9" x14ac:dyDescent="0.2">
      <c r="A212" s="47"/>
      <c r="B212" s="29"/>
      <c r="C212" s="29"/>
      <c r="D212" s="29"/>
      <c r="E212" s="29"/>
      <c r="F212" s="29"/>
      <c r="G212" s="29"/>
      <c r="H212" s="29"/>
      <c r="I212" s="29"/>
    </row>
    <row r="213" spans="1:9" x14ac:dyDescent="0.2">
      <c r="A213" s="47"/>
      <c r="B213" s="29"/>
      <c r="C213" s="29"/>
      <c r="D213" s="29"/>
      <c r="E213" s="29"/>
      <c r="F213" s="29"/>
      <c r="G213" s="29"/>
      <c r="H213" s="29"/>
      <c r="I213" s="29"/>
    </row>
    <row r="214" spans="1:9" x14ac:dyDescent="0.2">
      <c r="A214" s="47"/>
      <c r="B214" s="29"/>
      <c r="C214" s="29"/>
      <c r="D214" s="29"/>
      <c r="E214" s="29"/>
      <c r="F214" s="29"/>
      <c r="G214" s="29"/>
      <c r="H214" s="29"/>
      <c r="I214" s="29"/>
    </row>
    <row r="215" spans="1:9" x14ac:dyDescent="0.2">
      <c r="A215" s="47"/>
      <c r="B215" s="29"/>
      <c r="C215" s="29"/>
      <c r="D215" s="29"/>
      <c r="E215" s="29"/>
      <c r="F215" s="29"/>
      <c r="G215" s="29"/>
      <c r="H215" s="29"/>
      <c r="I215" s="29"/>
    </row>
    <row r="216" spans="1:9" x14ac:dyDescent="0.2">
      <c r="A216" s="47"/>
      <c r="B216" s="29"/>
      <c r="C216" s="29"/>
      <c r="D216" s="29"/>
      <c r="E216" s="29"/>
      <c r="F216" s="29"/>
      <c r="G216" s="29"/>
      <c r="H216" s="29"/>
      <c r="I216" s="29"/>
    </row>
    <row r="217" spans="1:9" x14ac:dyDescent="0.2">
      <c r="A217" s="47"/>
      <c r="B217" s="29"/>
      <c r="C217" s="29"/>
      <c r="D217" s="29"/>
      <c r="E217" s="29"/>
      <c r="F217" s="29"/>
      <c r="G217" s="29"/>
      <c r="H217" s="29"/>
      <c r="I217" s="29"/>
    </row>
    <row r="218" spans="1:9" x14ac:dyDescent="0.2">
      <c r="A218" s="47"/>
      <c r="B218" s="29"/>
      <c r="C218" s="29"/>
      <c r="D218" s="29"/>
      <c r="E218" s="29"/>
      <c r="F218" s="29"/>
      <c r="G218" s="29"/>
      <c r="H218" s="29"/>
      <c r="I218" s="29"/>
    </row>
    <row r="219" spans="1:9" x14ac:dyDescent="0.2">
      <c r="A219" s="47"/>
      <c r="B219" s="29"/>
      <c r="C219" s="29"/>
      <c r="D219" s="29"/>
      <c r="E219" s="29"/>
      <c r="F219" s="29"/>
      <c r="G219" s="29"/>
      <c r="H219" s="29"/>
      <c r="I219" s="29"/>
    </row>
    <row r="220" spans="1:9" x14ac:dyDescent="0.2">
      <c r="A220" s="47"/>
      <c r="B220" s="29"/>
      <c r="C220" s="29"/>
      <c r="D220" s="29"/>
      <c r="E220" s="29"/>
      <c r="F220" s="29"/>
      <c r="G220" s="29"/>
      <c r="H220" s="29"/>
      <c r="I220" s="29"/>
    </row>
    <row r="221" spans="1:9" x14ac:dyDescent="0.2">
      <c r="A221" s="47"/>
      <c r="B221" s="29"/>
      <c r="C221" s="29"/>
      <c r="D221" s="29"/>
      <c r="E221" s="29"/>
      <c r="F221" s="29"/>
      <c r="G221" s="29"/>
      <c r="H221" s="29"/>
      <c r="I221" s="29"/>
    </row>
    <row r="222" spans="1:9" x14ac:dyDescent="0.2">
      <c r="A222" s="47"/>
      <c r="B222" s="29"/>
      <c r="C222" s="29"/>
      <c r="D222" s="29"/>
      <c r="E222" s="29"/>
      <c r="F222" s="29"/>
      <c r="G222" s="29"/>
      <c r="H222" s="29"/>
      <c r="I222" s="29"/>
    </row>
    <row r="223" spans="1:9" x14ac:dyDescent="0.2">
      <c r="A223" s="47"/>
      <c r="B223" s="29"/>
      <c r="C223" s="29"/>
      <c r="D223" s="29"/>
      <c r="E223" s="29"/>
      <c r="F223" s="29"/>
      <c r="G223" s="29"/>
      <c r="H223" s="29"/>
      <c r="I223" s="29"/>
    </row>
    <row r="224" spans="1:9" x14ac:dyDescent="0.2">
      <c r="A224" s="47"/>
      <c r="B224" s="29"/>
      <c r="C224" s="29"/>
      <c r="D224" s="29"/>
      <c r="E224" s="29"/>
      <c r="F224" s="29"/>
      <c r="G224" s="29"/>
      <c r="H224" s="29"/>
      <c r="I224" s="29"/>
    </row>
    <row r="225" spans="1:9" x14ac:dyDescent="0.2">
      <c r="A225" s="47"/>
      <c r="B225" s="29"/>
      <c r="C225" s="29"/>
      <c r="D225" s="29"/>
      <c r="E225" s="29"/>
      <c r="F225" s="29"/>
      <c r="G225" s="29"/>
      <c r="H225" s="29"/>
      <c r="I225" s="29"/>
    </row>
    <row r="226" spans="1:9" x14ac:dyDescent="0.2">
      <c r="A226" s="47"/>
      <c r="B226" s="29"/>
      <c r="C226" s="29"/>
      <c r="D226" s="29"/>
      <c r="E226" s="29"/>
      <c r="F226" s="29"/>
      <c r="G226" s="29"/>
      <c r="H226" s="29"/>
      <c r="I226" s="29"/>
    </row>
    <row r="227" spans="1:9" x14ac:dyDescent="0.2">
      <c r="A227" s="47"/>
      <c r="B227" s="29"/>
      <c r="C227" s="29"/>
      <c r="D227" s="29"/>
      <c r="E227" s="29"/>
      <c r="F227" s="29"/>
      <c r="G227" s="29"/>
      <c r="H227" s="29"/>
      <c r="I227" s="29"/>
    </row>
    <row r="228" spans="1:9" x14ac:dyDescent="0.2">
      <c r="A228" s="47"/>
      <c r="B228" s="29"/>
      <c r="C228" s="29"/>
      <c r="D228" s="29"/>
      <c r="E228" s="29"/>
      <c r="F228" s="29"/>
      <c r="G228" s="29"/>
      <c r="H228" s="29"/>
      <c r="I228" s="29"/>
    </row>
    <row r="229" spans="1:9" x14ac:dyDescent="0.2">
      <c r="A229" s="47"/>
      <c r="B229" s="29"/>
      <c r="C229" s="29"/>
      <c r="D229" s="29"/>
      <c r="E229" s="29"/>
      <c r="F229" s="29"/>
      <c r="G229" s="29"/>
      <c r="H229" s="29"/>
      <c r="I229" s="29"/>
    </row>
    <row r="230" spans="1:9" x14ac:dyDescent="0.2">
      <c r="A230" s="47"/>
      <c r="B230" s="29"/>
      <c r="C230" s="29"/>
      <c r="D230" s="29"/>
      <c r="E230" s="29"/>
      <c r="F230" s="29"/>
      <c r="G230" s="29"/>
      <c r="H230" s="29"/>
      <c r="I230" s="29"/>
    </row>
    <row r="231" spans="1:9" x14ac:dyDescent="0.2">
      <c r="A231" s="47"/>
      <c r="B231" s="29"/>
      <c r="C231" s="29"/>
      <c r="D231" s="29"/>
      <c r="E231" s="29"/>
      <c r="F231" s="29"/>
      <c r="G231" s="29"/>
      <c r="H231" s="29"/>
      <c r="I231" s="29"/>
    </row>
    <row r="232" spans="1:9" x14ac:dyDescent="0.2">
      <c r="A232" s="47"/>
      <c r="B232" s="29"/>
      <c r="C232" s="29"/>
      <c r="D232" s="29"/>
      <c r="E232" s="29"/>
      <c r="F232" s="29"/>
      <c r="G232" s="29"/>
      <c r="H232" s="29"/>
      <c r="I232" s="29"/>
    </row>
    <row r="233" spans="1:9" x14ac:dyDescent="0.2">
      <c r="A233" s="47"/>
      <c r="B233" s="29"/>
      <c r="C233" s="29"/>
      <c r="D233" s="29"/>
      <c r="E233" s="29"/>
      <c r="F233" s="29"/>
      <c r="G233" s="29"/>
      <c r="H233" s="29"/>
      <c r="I233" s="29"/>
    </row>
    <row r="234" spans="1:9" x14ac:dyDescent="0.2">
      <c r="A234" s="47"/>
      <c r="B234" s="29"/>
      <c r="C234" s="29"/>
      <c r="D234" s="29"/>
      <c r="E234" s="29"/>
      <c r="F234" s="29"/>
      <c r="G234" s="29"/>
      <c r="H234" s="29"/>
      <c r="I234" s="29"/>
    </row>
    <row r="235" spans="1:9" x14ac:dyDescent="0.2">
      <c r="A235" s="47"/>
      <c r="B235" s="29"/>
      <c r="C235" s="29"/>
      <c r="D235" s="29"/>
      <c r="E235" s="29"/>
      <c r="F235" s="29"/>
      <c r="G235" s="29"/>
      <c r="H235" s="29"/>
      <c r="I235" s="29"/>
    </row>
    <row r="236" spans="1:9" x14ac:dyDescent="0.2">
      <c r="A236" s="47"/>
      <c r="B236" s="29"/>
      <c r="C236" s="29"/>
      <c r="D236" s="29"/>
      <c r="E236" s="29"/>
      <c r="F236" s="29"/>
      <c r="G236" s="29"/>
      <c r="H236" s="29"/>
      <c r="I236" s="29"/>
    </row>
    <row r="237" spans="1:9" x14ac:dyDescent="0.2">
      <c r="A237" s="47"/>
      <c r="B237" s="29"/>
      <c r="C237" s="29"/>
      <c r="D237" s="29"/>
      <c r="E237" s="29"/>
      <c r="F237" s="29"/>
      <c r="G237" s="29"/>
      <c r="H237" s="29"/>
      <c r="I237" s="29"/>
    </row>
    <row r="238" spans="1:9" x14ac:dyDescent="0.2">
      <c r="A238" s="47"/>
      <c r="B238" s="29"/>
      <c r="C238" s="29"/>
      <c r="D238" s="29"/>
      <c r="E238" s="29"/>
      <c r="F238" s="29"/>
      <c r="G238" s="29"/>
      <c r="H238" s="29"/>
      <c r="I238" s="29"/>
    </row>
    <row r="239" spans="1:9" x14ac:dyDescent="0.2">
      <c r="A239" s="47"/>
      <c r="B239" s="29"/>
      <c r="C239" s="29"/>
      <c r="D239" s="29"/>
      <c r="E239" s="29"/>
      <c r="F239" s="29"/>
      <c r="G239" s="29"/>
      <c r="H239" s="29"/>
      <c r="I239" s="29"/>
    </row>
    <row r="240" spans="1:9" x14ac:dyDescent="0.2">
      <c r="A240" s="47"/>
      <c r="B240" s="29"/>
      <c r="C240" s="29"/>
      <c r="D240" s="29"/>
      <c r="E240" s="29"/>
      <c r="F240" s="29"/>
      <c r="G240" s="29"/>
      <c r="H240" s="29"/>
      <c r="I240" s="29"/>
    </row>
    <row r="241" spans="1:9" x14ac:dyDescent="0.2">
      <c r="A241" s="47"/>
      <c r="B241" s="29"/>
      <c r="C241" s="29"/>
      <c r="D241" s="29"/>
      <c r="E241" s="29"/>
      <c r="F241" s="29"/>
      <c r="G241" s="29"/>
      <c r="H241" s="29"/>
      <c r="I241" s="29"/>
    </row>
    <row r="242" spans="1:9" x14ac:dyDescent="0.2">
      <c r="A242" s="47"/>
      <c r="B242" s="29"/>
      <c r="C242" s="29"/>
      <c r="D242" s="29"/>
      <c r="E242" s="29"/>
      <c r="F242" s="29"/>
      <c r="G242" s="29"/>
      <c r="H242" s="29"/>
      <c r="I242" s="29"/>
    </row>
    <row r="243" spans="1:9" x14ac:dyDescent="0.2">
      <c r="A243" s="47"/>
      <c r="B243" s="29"/>
      <c r="C243" s="29"/>
      <c r="D243" s="29"/>
      <c r="E243" s="29"/>
      <c r="F243" s="29"/>
      <c r="G243" s="29"/>
      <c r="H243" s="29"/>
      <c r="I243" s="29"/>
    </row>
    <row r="244" spans="1:9" x14ac:dyDescent="0.2">
      <c r="A244" s="47"/>
      <c r="B244" s="29"/>
      <c r="C244" s="29"/>
      <c r="D244" s="29"/>
      <c r="E244" s="29"/>
      <c r="F244" s="29"/>
      <c r="G244" s="29"/>
      <c r="H244" s="29"/>
      <c r="I244" s="29"/>
    </row>
    <row r="245" spans="1:9" x14ac:dyDescent="0.2">
      <c r="A245" s="47"/>
      <c r="B245" s="29"/>
      <c r="C245" s="29"/>
      <c r="D245" s="29"/>
      <c r="E245" s="29"/>
      <c r="F245" s="29"/>
      <c r="G245" s="29"/>
      <c r="H245" s="29"/>
      <c r="I245" s="29"/>
    </row>
    <row r="246" spans="1:9" x14ac:dyDescent="0.2">
      <c r="A246" s="47"/>
      <c r="B246" s="29"/>
      <c r="C246" s="29"/>
      <c r="D246" s="29"/>
      <c r="E246" s="29"/>
      <c r="F246" s="29"/>
      <c r="G246" s="29"/>
      <c r="H246" s="29"/>
      <c r="I246" s="29"/>
    </row>
    <row r="247" spans="1:9" x14ac:dyDescent="0.2">
      <c r="A247" s="47"/>
      <c r="B247" s="29"/>
      <c r="C247" s="29"/>
      <c r="D247" s="29"/>
      <c r="E247" s="29"/>
      <c r="F247" s="29"/>
      <c r="G247" s="29"/>
      <c r="H247" s="29"/>
      <c r="I247" s="29"/>
    </row>
    <row r="248" spans="1:9" x14ac:dyDescent="0.2">
      <c r="A248" s="47"/>
      <c r="B248" s="29"/>
      <c r="C248" s="29"/>
      <c r="D248" s="29"/>
      <c r="E248" s="29"/>
      <c r="F248" s="29"/>
      <c r="G248" s="29"/>
      <c r="H248" s="29"/>
      <c r="I248" s="29"/>
    </row>
    <row r="249" spans="1:9" x14ac:dyDescent="0.2">
      <c r="A249" s="47"/>
      <c r="B249" s="29"/>
      <c r="C249" s="29"/>
      <c r="D249" s="29"/>
      <c r="E249" s="29"/>
      <c r="F249" s="29"/>
      <c r="G249" s="29"/>
      <c r="H249" s="29"/>
      <c r="I249" s="29"/>
    </row>
    <row r="250" spans="1:9" x14ac:dyDescent="0.2">
      <c r="A250" s="47"/>
      <c r="B250" s="29"/>
      <c r="C250" s="29"/>
      <c r="D250" s="29"/>
      <c r="E250" s="29"/>
      <c r="F250" s="29"/>
      <c r="G250" s="29"/>
      <c r="H250" s="29"/>
      <c r="I250" s="29"/>
    </row>
    <row r="251" spans="1:9" x14ac:dyDescent="0.2">
      <c r="A251" s="47"/>
      <c r="B251" s="29"/>
      <c r="C251" s="29"/>
      <c r="D251" s="29"/>
      <c r="E251" s="29"/>
      <c r="F251" s="29"/>
      <c r="G251" s="29"/>
      <c r="H251" s="29"/>
      <c r="I251" s="29"/>
    </row>
    <row r="252" spans="1:9" x14ac:dyDescent="0.2">
      <c r="A252" s="47"/>
      <c r="B252" s="29"/>
      <c r="C252" s="29"/>
      <c r="D252" s="29"/>
      <c r="E252" s="29"/>
      <c r="F252" s="29"/>
      <c r="G252" s="29"/>
      <c r="H252" s="29"/>
      <c r="I252" s="29"/>
    </row>
    <row r="253" spans="1:9" x14ac:dyDescent="0.2">
      <c r="A253" s="47"/>
      <c r="B253" s="29"/>
      <c r="C253" s="29"/>
      <c r="D253" s="29"/>
      <c r="E253" s="29"/>
      <c r="F253" s="29"/>
      <c r="G253" s="29"/>
      <c r="H253" s="29"/>
      <c r="I253" s="29"/>
    </row>
    <row r="254" spans="1:9" x14ac:dyDescent="0.2">
      <c r="A254" s="47"/>
      <c r="B254" s="29"/>
      <c r="C254" s="29"/>
      <c r="D254" s="29"/>
      <c r="E254" s="29"/>
      <c r="F254" s="29"/>
      <c r="G254" s="29"/>
      <c r="H254" s="29"/>
      <c r="I254" s="29"/>
    </row>
    <row r="255" spans="1:9" x14ac:dyDescent="0.2">
      <c r="A255" s="47"/>
      <c r="B255" s="29"/>
      <c r="C255" s="29"/>
      <c r="D255" s="29"/>
      <c r="E255" s="29"/>
      <c r="F255" s="29"/>
      <c r="G255" s="29"/>
      <c r="H255" s="29"/>
      <c r="I255" s="29"/>
    </row>
    <row r="256" spans="1:9" x14ac:dyDescent="0.2">
      <c r="A256" s="47"/>
      <c r="B256" s="29"/>
      <c r="C256" s="29"/>
      <c r="D256" s="29"/>
      <c r="E256" s="29"/>
      <c r="F256" s="29"/>
      <c r="G256" s="29"/>
      <c r="H256" s="29"/>
      <c r="I256" s="29"/>
    </row>
    <row r="257" spans="1:9" x14ac:dyDescent="0.2">
      <c r="A257" s="47"/>
      <c r="B257" s="29"/>
      <c r="C257" s="29"/>
      <c r="D257" s="29"/>
      <c r="E257" s="29"/>
      <c r="F257" s="29"/>
      <c r="G257" s="29"/>
      <c r="H257" s="29"/>
      <c r="I257" s="29"/>
    </row>
    <row r="258" spans="1:9" x14ac:dyDescent="0.2">
      <c r="A258" s="47"/>
      <c r="B258" s="29"/>
      <c r="C258" s="29"/>
      <c r="D258" s="29"/>
      <c r="E258" s="29"/>
      <c r="F258" s="29"/>
      <c r="G258" s="29"/>
      <c r="H258" s="29"/>
      <c r="I258" s="29"/>
    </row>
    <row r="259" spans="1:9" x14ac:dyDescent="0.2">
      <c r="A259" s="47"/>
      <c r="B259" s="29"/>
      <c r="C259" s="29"/>
      <c r="D259" s="29"/>
      <c r="E259" s="29"/>
      <c r="F259" s="29"/>
      <c r="G259" s="29"/>
      <c r="H259" s="29"/>
      <c r="I259" s="29"/>
    </row>
    <row r="260" spans="1:9" x14ac:dyDescent="0.2">
      <c r="A260" s="47"/>
      <c r="B260" s="29"/>
      <c r="C260" s="29"/>
      <c r="D260" s="29"/>
      <c r="E260" s="29"/>
      <c r="F260" s="29"/>
      <c r="G260" s="29"/>
      <c r="H260" s="29"/>
      <c r="I260" s="29"/>
    </row>
    <row r="261" spans="1:9" x14ac:dyDescent="0.2">
      <c r="A261" s="47"/>
      <c r="B261" s="29"/>
      <c r="C261" s="29"/>
      <c r="D261" s="29"/>
      <c r="E261" s="29"/>
      <c r="F261" s="29"/>
      <c r="G261" s="29"/>
      <c r="H261" s="29"/>
      <c r="I261" s="29"/>
    </row>
    <row r="262" spans="1:9" x14ac:dyDescent="0.2">
      <c r="A262" s="47"/>
      <c r="B262" s="29"/>
      <c r="C262" s="29"/>
      <c r="D262" s="29"/>
      <c r="E262" s="29"/>
      <c r="F262" s="29"/>
      <c r="G262" s="29"/>
      <c r="H262" s="29"/>
      <c r="I262" s="29"/>
    </row>
    <row r="263" spans="1:9" x14ac:dyDescent="0.2">
      <c r="A263" s="47"/>
      <c r="B263" s="29"/>
      <c r="C263" s="29"/>
      <c r="D263" s="29"/>
      <c r="E263" s="29"/>
      <c r="F263" s="29"/>
      <c r="G263" s="29"/>
      <c r="H263" s="29"/>
      <c r="I263" s="29"/>
    </row>
    <row r="264" spans="1:9" x14ac:dyDescent="0.2">
      <c r="A264" s="47"/>
      <c r="B264" s="29"/>
      <c r="C264" s="29"/>
      <c r="D264" s="29"/>
      <c r="E264" s="29"/>
      <c r="F264" s="29"/>
      <c r="G264" s="29"/>
      <c r="H264" s="29"/>
      <c r="I264" s="29"/>
    </row>
    <row r="265" spans="1:9" x14ac:dyDescent="0.2">
      <c r="A265" s="47"/>
      <c r="B265" s="29"/>
      <c r="C265" s="29"/>
      <c r="D265" s="29"/>
      <c r="E265" s="29"/>
      <c r="F265" s="29"/>
      <c r="G265" s="29"/>
      <c r="H265" s="29"/>
      <c r="I265" s="29"/>
    </row>
    <row r="266" spans="1:9" x14ac:dyDescent="0.2">
      <c r="A266" s="47"/>
      <c r="B266" s="29"/>
      <c r="C266" s="29"/>
      <c r="D266" s="29"/>
      <c r="E266" s="29"/>
      <c r="F266" s="29"/>
      <c r="G266" s="29"/>
      <c r="H266" s="29"/>
      <c r="I266" s="29"/>
    </row>
    <row r="267" spans="1:9" x14ac:dyDescent="0.2">
      <c r="A267" s="47"/>
      <c r="B267" s="29"/>
      <c r="C267" s="29"/>
      <c r="D267" s="29"/>
      <c r="E267" s="29"/>
      <c r="F267" s="29"/>
      <c r="G267" s="29"/>
      <c r="H267" s="29"/>
      <c r="I267" s="29"/>
    </row>
    <row r="268" spans="1:9" x14ac:dyDescent="0.2">
      <c r="A268" s="47"/>
      <c r="B268" s="29"/>
      <c r="C268" s="29"/>
      <c r="D268" s="29"/>
      <c r="E268" s="29"/>
      <c r="F268" s="29"/>
      <c r="G268" s="29"/>
      <c r="H268" s="29"/>
      <c r="I268" s="29"/>
    </row>
    <row r="269" spans="1:9" x14ac:dyDescent="0.2">
      <c r="A269" s="47"/>
      <c r="B269" s="29"/>
      <c r="C269" s="29"/>
      <c r="D269" s="29"/>
      <c r="E269" s="29"/>
      <c r="F269" s="29"/>
      <c r="G269" s="29"/>
      <c r="H269" s="29"/>
      <c r="I269" s="29"/>
    </row>
    <row r="270" spans="1:9" x14ac:dyDescent="0.2">
      <c r="A270" s="47"/>
      <c r="B270" s="29"/>
      <c r="C270" s="29"/>
      <c r="D270" s="29"/>
      <c r="E270" s="29"/>
      <c r="F270" s="29"/>
      <c r="G270" s="29"/>
      <c r="H270" s="29"/>
      <c r="I270" s="29"/>
    </row>
  </sheetData>
  <mergeCells count="13">
    <mergeCell ref="W4:W5"/>
    <mergeCell ref="X4:X5"/>
    <mergeCell ref="Y4:Y5"/>
    <mergeCell ref="A1:G1"/>
    <mergeCell ref="H1:I1"/>
    <mergeCell ref="K1:S1"/>
    <mergeCell ref="U1:AC1"/>
    <mergeCell ref="C4:C5"/>
    <mergeCell ref="D4:D5"/>
    <mergeCell ref="E4:E5"/>
    <mergeCell ref="M4:M5"/>
    <mergeCell ref="N4:N5"/>
    <mergeCell ref="O4:O5"/>
  </mergeCells>
  <printOptions horizontalCentered="1" verticalCentered="1"/>
  <pageMargins left="0.43307086614173229" right="0.39370078740157483" top="0.48" bottom="0.37" header="0.11811023622047245" footer="0.15748031496062992"/>
  <pageSetup paperSize="9" firstPageNumber="25" orientation="landscape" useFirstPageNumber="1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300"/>
  <sheetViews>
    <sheetView workbookViewId="0">
      <selection activeCell="J3" sqref="J3"/>
    </sheetView>
  </sheetViews>
  <sheetFormatPr baseColWidth="10" defaultColWidth="11.5703125" defaultRowHeight="14.25" x14ac:dyDescent="0.2"/>
  <cols>
    <col min="1" max="1" width="29.42578125" style="98" customWidth="1"/>
    <col min="2" max="5" width="11.5703125" style="98"/>
    <col min="6" max="6" width="11.5703125" style="104"/>
    <col min="7" max="7" width="11.5703125" style="104" customWidth="1"/>
    <col min="8" max="8" width="0" style="104" hidden="1" customWidth="1"/>
    <col min="9" max="9" width="11.5703125" style="104"/>
    <col min="10" max="12" width="14.5703125" style="104" customWidth="1"/>
    <col min="13" max="13" width="11.5703125" style="104"/>
    <col min="14" max="14" width="0" style="101" hidden="1" customWidth="1"/>
    <col min="15" max="22" width="11.5703125" style="101"/>
    <col min="23" max="16384" width="11.5703125" style="98"/>
  </cols>
  <sheetData>
    <row r="1" spans="1:14" ht="57" x14ac:dyDescent="0.2">
      <c r="A1" s="98" t="s">
        <v>21</v>
      </c>
      <c r="B1" s="99">
        <f>'liste emprunts'!C15</f>
        <v>1500000</v>
      </c>
      <c r="F1" s="100" t="s">
        <v>22</v>
      </c>
      <c r="G1" s="100" t="s">
        <v>23</v>
      </c>
      <c r="H1" s="100" t="s">
        <v>24</v>
      </c>
      <c r="I1" s="100" t="s">
        <v>25</v>
      </c>
      <c r="J1" s="100" t="s">
        <v>26</v>
      </c>
      <c r="K1" s="100" t="s">
        <v>27</v>
      </c>
      <c r="L1" s="100" t="s">
        <v>28</v>
      </c>
      <c r="M1" s="100" t="s">
        <v>29</v>
      </c>
    </row>
    <row r="2" spans="1:14" x14ac:dyDescent="0.2">
      <c r="A2" s="98" t="s">
        <v>30</v>
      </c>
      <c r="B2" s="110">
        <f>'liste emprunts'!D15</f>
        <v>2022</v>
      </c>
      <c r="F2" s="100">
        <v>0</v>
      </c>
      <c r="G2" s="111">
        <f>B2</f>
        <v>2022</v>
      </c>
      <c r="H2" s="100"/>
      <c r="I2" s="100"/>
      <c r="J2" s="120"/>
      <c r="K2" s="120"/>
      <c r="L2" s="100"/>
      <c r="M2" s="102">
        <f>B1</f>
        <v>1500000</v>
      </c>
    </row>
    <row r="3" spans="1:14" x14ac:dyDescent="0.2">
      <c r="A3" s="98" t="s">
        <v>31</v>
      </c>
      <c r="B3" s="103">
        <f>'liste emprunts'!E15</f>
        <v>10</v>
      </c>
      <c r="F3" s="104">
        <f>IF(COUNT(F$1:F2)&gt;$B$5,"",F2+1)</f>
        <v>1</v>
      </c>
      <c r="G3" s="112">
        <f>IF(F3="","",IF($B$4="mensuelle",EDATE(G2,1),IF($B$4="trimestrielle",EDATE(G2,3),G2+1)))</f>
        <v>2023</v>
      </c>
      <c r="H3" s="104">
        <f>IF(F3="","",G3-G2)</f>
        <v>1</v>
      </c>
      <c r="I3" s="106">
        <f>IF(F3="","",M2)</f>
        <v>1500000</v>
      </c>
      <c r="J3" s="106">
        <f>IF(F3="","",CHOOSE($B$9,$B$1/$B$5,(F3=$B$5)*$B$1,-PPMT(CHOOSE($C$4,$B$6/12,$B$6/4,$B$6),F3,$B$5,$B$1)))</f>
        <v>150000</v>
      </c>
      <c r="K3" s="106">
        <f>IF(F3="","",CHOOSE($C$4,$B$6/12,$B$6/4,$B$6)*I3)</f>
        <v>48750</v>
      </c>
      <c r="L3" s="106">
        <f>IF(J3="","",J3+K3)</f>
        <v>198750</v>
      </c>
      <c r="M3" s="106">
        <f>IF(F3="","",I3-J3)</f>
        <v>1350000</v>
      </c>
      <c r="N3" s="106">
        <f>-PPMT(CHOOSE($C$4,$B$6/12,$B$6/4,$B$6),F3,$B$5,$B$1)</f>
        <v>129346.60858608411</v>
      </c>
    </row>
    <row r="4" spans="1:14" x14ac:dyDescent="0.2">
      <c r="A4" s="98" t="s">
        <v>32</v>
      </c>
      <c r="B4" s="98" t="s">
        <v>33</v>
      </c>
      <c r="C4" s="98">
        <f>(B4="mensuelle")*1+(B4="trimestrielle")*2+(B4="annuelle")*3</f>
        <v>3</v>
      </c>
      <c r="F4" s="104">
        <f>IF(COUNT(F$1:F3)&gt;$B$5,"",F3+1)</f>
        <v>2</v>
      </c>
      <c r="G4" s="112">
        <f t="shared" ref="G4:G12" si="0">IF(F4="","",IF($B$4="mensuelle",EDATE(G3,1),IF($B$4="trimestrielle",EDATE(G3,3),G3+1)))</f>
        <v>2024</v>
      </c>
      <c r="H4" s="104">
        <f t="shared" ref="H4:H67" si="1">IF(F4="","",G4-G3)</f>
        <v>1</v>
      </c>
      <c r="I4" s="106">
        <f t="shared" ref="I4:I67" si="2">IF(F4="","",M3)</f>
        <v>1350000</v>
      </c>
      <c r="J4" s="106">
        <f t="shared" ref="J4:J67" si="3">IF(F4="","",CHOOSE($B$9,$B$1/$B$5,(F4=$B$5)*$B$1,-PPMT(CHOOSE($C$4,$B$6/12,$B$6/4,$B$6),F4,$B$5,$B$1)))</f>
        <v>150000</v>
      </c>
      <c r="K4" s="106">
        <f t="shared" ref="K4:K67" si="4">IF(F4="","",CHOOSE($C$4,$B$6/12,$B$6/4,$B$6)*I4)</f>
        <v>43875</v>
      </c>
      <c r="L4" s="106">
        <f t="shared" ref="L4:L67" si="5">IF(J4="","",J4+K4)</f>
        <v>193875</v>
      </c>
      <c r="M4" s="106">
        <f t="shared" ref="M4:M67" si="6">IF(F4="","",I4-J4)</f>
        <v>1200000</v>
      </c>
      <c r="N4" s="106">
        <f t="shared" ref="N4:N67" si="7">-PPMT(CHOOSE($C$4,$B$6/12,$B$6/4,$B$6),F4,$B$5,$B$1)</f>
        <v>133550.37336513185</v>
      </c>
    </row>
    <row r="5" spans="1:14" x14ac:dyDescent="0.2">
      <c r="A5" s="98" t="s">
        <v>34</v>
      </c>
      <c r="B5" s="98">
        <f>IF(B4="mensuelle",B3*12,IF(B4="trimestrielle",B3*4,IF(B4="annuelle",B3)))</f>
        <v>10</v>
      </c>
      <c r="F5" s="104">
        <f>IF(COUNT(F$1:F4)&gt;$B$5,"",F4+1)</f>
        <v>3</v>
      </c>
      <c r="G5" s="112">
        <f t="shared" si="0"/>
        <v>2025</v>
      </c>
      <c r="H5" s="104">
        <f t="shared" si="1"/>
        <v>1</v>
      </c>
      <c r="I5" s="106">
        <f t="shared" si="2"/>
        <v>1200000</v>
      </c>
      <c r="J5" s="106">
        <f t="shared" si="3"/>
        <v>150000</v>
      </c>
      <c r="K5" s="106">
        <f t="shared" si="4"/>
        <v>39000</v>
      </c>
      <c r="L5" s="106">
        <f t="shared" si="5"/>
        <v>189000</v>
      </c>
      <c r="M5" s="106">
        <f t="shared" si="6"/>
        <v>1050000</v>
      </c>
      <c r="N5" s="106">
        <f t="shared" si="7"/>
        <v>137890.7604994986</v>
      </c>
    </row>
    <row r="6" spans="1:14" x14ac:dyDescent="0.2">
      <c r="A6" s="98" t="s">
        <v>18</v>
      </c>
      <c r="B6" s="107">
        <f>'liste emprunts'!G15</f>
        <v>3.2500000000000001E-2</v>
      </c>
      <c r="E6" s="98">
        <v>146</v>
      </c>
      <c r="F6" s="104">
        <f>IF(COUNT(F$1:F5)&gt;$B$5,"",F5+1)</f>
        <v>4</v>
      </c>
      <c r="G6" s="112">
        <f t="shared" si="0"/>
        <v>2026</v>
      </c>
      <c r="H6" s="104">
        <f t="shared" si="1"/>
        <v>1</v>
      </c>
      <c r="I6" s="106">
        <f t="shared" si="2"/>
        <v>1050000</v>
      </c>
      <c r="J6" s="106">
        <f t="shared" si="3"/>
        <v>150000</v>
      </c>
      <c r="K6" s="106">
        <f t="shared" si="4"/>
        <v>34125</v>
      </c>
      <c r="L6" s="106">
        <f t="shared" si="5"/>
        <v>184125</v>
      </c>
      <c r="M6" s="106">
        <f t="shared" si="6"/>
        <v>900000</v>
      </c>
      <c r="N6" s="106">
        <f t="shared" si="7"/>
        <v>142372.21021573231</v>
      </c>
    </row>
    <row r="7" spans="1:14" x14ac:dyDescent="0.2">
      <c r="F7" s="104">
        <f>IF(COUNT(F$1:F6)&gt;$B$5,"",F6+1)</f>
        <v>5</v>
      </c>
      <c r="G7" s="112">
        <f t="shared" si="0"/>
        <v>2027</v>
      </c>
      <c r="H7" s="104">
        <f t="shared" si="1"/>
        <v>1</v>
      </c>
      <c r="I7" s="106">
        <f t="shared" si="2"/>
        <v>900000</v>
      </c>
      <c r="J7" s="106">
        <f t="shared" si="3"/>
        <v>150000</v>
      </c>
      <c r="K7" s="106">
        <f t="shared" si="4"/>
        <v>29250</v>
      </c>
      <c r="L7" s="106">
        <f t="shared" si="5"/>
        <v>179250</v>
      </c>
      <c r="M7" s="106">
        <f t="shared" si="6"/>
        <v>750000</v>
      </c>
      <c r="N7" s="106">
        <f t="shared" si="7"/>
        <v>146999.30704774361</v>
      </c>
    </row>
    <row r="8" spans="1:14" x14ac:dyDescent="0.2">
      <c r="F8" s="104">
        <f>IF(COUNT(F$1:F7)&gt;$B$5,"",F7+1)</f>
        <v>6</v>
      </c>
      <c r="G8" s="112">
        <f t="shared" si="0"/>
        <v>2028</v>
      </c>
      <c r="H8" s="104">
        <f t="shared" si="1"/>
        <v>1</v>
      </c>
      <c r="I8" s="106">
        <f t="shared" si="2"/>
        <v>750000</v>
      </c>
      <c r="J8" s="106">
        <f t="shared" si="3"/>
        <v>150000</v>
      </c>
      <c r="K8" s="106">
        <f t="shared" si="4"/>
        <v>24375</v>
      </c>
      <c r="L8" s="106">
        <f t="shared" si="5"/>
        <v>174375</v>
      </c>
      <c r="M8" s="106">
        <f t="shared" si="6"/>
        <v>600000</v>
      </c>
      <c r="N8" s="106">
        <f t="shared" si="7"/>
        <v>151776.78452679532</v>
      </c>
    </row>
    <row r="9" spans="1:14" x14ac:dyDescent="0.2">
      <c r="A9" s="98" t="s">
        <v>35</v>
      </c>
      <c r="B9" s="108">
        <v>1</v>
      </c>
      <c r="F9" s="104">
        <f>IF(COUNT(F$1:F8)&gt;$B$5,"",F8+1)</f>
        <v>7</v>
      </c>
      <c r="G9" s="112">
        <f t="shared" si="0"/>
        <v>2029</v>
      </c>
      <c r="H9" s="104">
        <f t="shared" si="1"/>
        <v>1</v>
      </c>
      <c r="I9" s="106">
        <f t="shared" si="2"/>
        <v>600000</v>
      </c>
      <c r="J9" s="106">
        <f t="shared" si="3"/>
        <v>150000</v>
      </c>
      <c r="K9" s="106">
        <f t="shared" si="4"/>
        <v>19500</v>
      </c>
      <c r="L9" s="106">
        <f t="shared" si="5"/>
        <v>169500</v>
      </c>
      <c r="M9" s="106">
        <f t="shared" si="6"/>
        <v>450000</v>
      </c>
      <c r="N9" s="106">
        <f t="shared" si="7"/>
        <v>156709.53002391613</v>
      </c>
    </row>
    <row r="10" spans="1:14" x14ac:dyDescent="0.2">
      <c r="A10" s="98" t="s">
        <v>36</v>
      </c>
      <c r="F10" s="104">
        <f>IF(COUNT(F$1:F9)&gt;$B$5,"",F9+1)</f>
        <v>8</v>
      </c>
      <c r="G10" s="112">
        <f t="shared" si="0"/>
        <v>2030</v>
      </c>
      <c r="H10" s="104">
        <f t="shared" si="1"/>
        <v>1</v>
      </c>
      <c r="I10" s="106">
        <f t="shared" si="2"/>
        <v>450000</v>
      </c>
      <c r="J10" s="106">
        <f t="shared" si="3"/>
        <v>150000</v>
      </c>
      <c r="K10" s="106">
        <f t="shared" si="4"/>
        <v>14625</v>
      </c>
      <c r="L10" s="106">
        <f t="shared" si="5"/>
        <v>164625</v>
      </c>
      <c r="M10" s="106">
        <f t="shared" si="6"/>
        <v>300000</v>
      </c>
      <c r="N10" s="106">
        <f t="shared" si="7"/>
        <v>161802.5897496934</v>
      </c>
    </row>
    <row r="11" spans="1:14" x14ac:dyDescent="0.2">
      <c r="A11" s="98" t="s">
        <v>37</v>
      </c>
      <c r="F11" s="104">
        <f>IF(COUNT(F$1:F10)&gt;$B$5,"",F10+1)</f>
        <v>9</v>
      </c>
      <c r="G11" s="112">
        <f t="shared" si="0"/>
        <v>2031</v>
      </c>
      <c r="H11" s="104">
        <f t="shared" si="1"/>
        <v>1</v>
      </c>
      <c r="I11" s="106">
        <f t="shared" si="2"/>
        <v>300000</v>
      </c>
      <c r="J11" s="106">
        <f t="shared" si="3"/>
        <v>150000</v>
      </c>
      <c r="K11" s="106">
        <f t="shared" si="4"/>
        <v>9750</v>
      </c>
      <c r="L11" s="106">
        <f t="shared" si="5"/>
        <v>159750</v>
      </c>
      <c r="M11" s="106">
        <f t="shared" si="6"/>
        <v>150000</v>
      </c>
      <c r="N11" s="106">
        <f t="shared" si="7"/>
        <v>167061.17391655847</v>
      </c>
    </row>
    <row r="12" spans="1:14" x14ac:dyDescent="0.2">
      <c r="A12" s="98" t="s">
        <v>38</v>
      </c>
      <c r="F12" s="104">
        <f>IF(COUNT(F$1:F11)&gt;$B$5,"",F11+1)</f>
        <v>10</v>
      </c>
      <c r="G12" s="112">
        <f t="shared" si="0"/>
        <v>2032</v>
      </c>
      <c r="H12" s="104">
        <f t="shared" si="1"/>
        <v>1</v>
      </c>
      <c r="I12" s="106">
        <f t="shared" si="2"/>
        <v>150000</v>
      </c>
      <c r="J12" s="106">
        <f t="shared" si="3"/>
        <v>150000</v>
      </c>
      <c r="K12" s="106">
        <f t="shared" si="4"/>
        <v>4875</v>
      </c>
      <c r="L12" s="106">
        <f t="shared" si="5"/>
        <v>154875</v>
      </c>
      <c r="M12" s="106">
        <f t="shared" si="6"/>
        <v>0</v>
      </c>
      <c r="N12" s="106">
        <f t="shared" si="7"/>
        <v>172490.66206884661</v>
      </c>
    </row>
    <row r="13" spans="1:14" x14ac:dyDescent="0.2">
      <c r="F13" s="104" t="str">
        <f>IF(COUNT(F$1:F12)&gt;$B$5,"",F12+1)</f>
        <v/>
      </c>
      <c r="G13" s="112" t="str">
        <f t="shared" ref="G13:G67" si="8">IF(F13="","",IF($B$4="mensuelle",EDATE(G12,1),IF($B$4="trimestrielle",EDATE(G12,3),EDATE(G12,12))))</f>
        <v/>
      </c>
      <c r="H13" s="104" t="str">
        <f t="shared" si="1"/>
        <v/>
      </c>
      <c r="I13" s="106" t="str">
        <f t="shared" si="2"/>
        <v/>
      </c>
      <c r="J13" s="106" t="str">
        <f t="shared" si="3"/>
        <v/>
      </c>
      <c r="K13" s="106" t="str">
        <f t="shared" si="4"/>
        <v/>
      </c>
      <c r="L13" s="106" t="str">
        <f t="shared" si="5"/>
        <v/>
      </c>
      <c r="M13" s="106" t="str">
        <f t="shared" si="6"/>
        <v/>
      </c>
      <c r="N13" s="106" t="e">
        <f t="shared" si="7"/>
        <v>#VALUE!</v>
      </c>
    </row>
    <row r="14" spans="1:14" x14ac:dyDescent="0.2">
      <c r="A14" s="98" t="s">
        <v>39</v>
      </c>
      <c r="B14" s="99">
        <f>SUM(K3:K300)</f>
        <v>268125</v>
      </c>
      <c r="F14" s="104" t="str">
        <f>IF(COUNT(F$1:F13)&gt;$B$5,"",F13+1)</f>
        <v/>
      </c>
      <c r="G14" s="112" t="str">
        <f t="shared" si="8"/>
        <v/>
      </c>
      <c r="H14" s="104" t="str">
        <f t="shared" si="1"/>
        <v/>
      </c>
      <c r="I14" s="106" t="str">
        <f t="shared" si="2"/>
        <v/>
      </c>
      <c r="J14" s="106" t="str">
        <f t="shared" si="3"/>
        <v/>
      </c>
      <c r="K14" s="106" t="str">
        <f t="shared" si="4"/>
        <v/>
      </c>
      <c r="L14" s="106" t="str">
        <f t="shared" si="5"/>
        <v/>
      </c>
      <c r="M14" s="106" t="str">
        <f t="shared" si="6"/>
        <v/>
      </c>
      <c r="N14" s="106" t="e">
        <f t="shared" si="7"/>
        <v>#VALUE!</v>
      </c>
    </row>
    <row r="15" spans="1:14" x14ac:dyDescent="0.2">
      <c r="A15" s="98" t="s">
        <v>40</v>
      </c>
      <c r="B15" s="99">
        <f>NPV(CHOOSE($C$4,$B$6/12,$B$6/4,$B$6),K3:K300)</f>
        <v>236640.73793272217</v>
      </c>
      <c r="F15" s="104" t="str">
        <f>IF(COUNT(F$1:F14)&gt;$B$5,"",F14+1)</f>
        <v/>
      </c>
      <c r="G15" s="112" t="str">
        <f t="shared" si="8"/>
        <v/>
      </c>
      <c r="H15" s="104" t="str">
        <f t="shared" si="1"/>
        <v/>
      </c>
      <c r="I15" s="106" t="str">
        <f t="shared" si="2"/>
        <v/>
      </c>
      <c r="J15" s="106" t="str">
        <f t="shared" si="3"/>
        <v/>
      </c>
      <c r="K15" s="106" t="str">
        <f t="shared" si="4"/>
        <v/>
      </c>
      <c r="L15" s="106" t="str">
        <f t="shared" si="5"/>
        <v/>
      </c>
      <c r="M15" s="106" t="str">
        <f t="shared" si="6"/>
        <v/>
      </c>
      <c r="N15" s="106" t="e">
        <f t="shared" si="7"/>
        <v>#VALUE!</v>
      </c>
    </row>
    <row r="16" spans="1:14" x14ac:dyDescent="0.2">
      <c r="A16" s="98" t="s">
        <v>41</v>
      </c>
      <c r="B16" s="99">
        <f>NPV(CHOOSE($C$4,$B$6/12,$B$6/4,$B$6),L3:L300)</f>
        <v>1500000.0000000005</v>
      </c>
      <c r="F16" s="104" t="str">
        <f>IF(COUNT(F$1:F15)&gt;$B$5,"",F15+1)</f>
        <v/>
      </c>
      <c r="G16" s="112" t="str">
        <f t="shared" si="8"/>
        <v/>
      </c>
      <c r="H16" s="104" t="str">
        <f t="shared" si="1"/>
        <v/>
      </c>
      <c r="I16" s="106" t="str">
        <f t="shared" si="2"/>
        <v/>
      </c>
      <c r="J16" s="106" t="str">
        <f t="shared" si="3"/>
        <v/>
      </c>
      <c r="K16" s="106" t="str">
        <f t="shared" si="4"/>
        <v/>
      </c>
      <c r="L16" s="106" t="str">
        <f t="shared" si="5"/>
        <v/>
      </c>
      <c r="M16" s="106" t="str">
        <f t="shared" si="6"/>
        <v/>
      </c>
      <c r="N16" s="106" t="e">
        <f t="shared" si="7"/>
        <v>#VALUE!</v>
      </c>
    </row>
    <row r="17" spans="1:14" x14ac:dyDescent="0.2">
      <c r="F17" s="104" t="str">
        <f>IF(COUNT(F$1:F16)&gt;$B$5,"",F16+1)</f>
        <v/>
      </c>
      <c r="G17" s="112" t="str">
        <f t="shared" si="8"/>
        <v/>
      </c>
      <c r="H17" s="104" t="str">
        <f t="shared" si="1"/>
        <v/>
      </c>
      <c r="I17" s="106" t="str">
        <f t="shared" si="2"/>
        <v/>
      </c>
      <c r="J17" s="106" t="str">
        <f t="shared" si="3"/>
        <v/>
      </c>
      <c r="K17" s="106" t="str">
        <f t="shared" si="4"/>
        <v/>
      </c>
      <c r="L17" s="106" t="str">
        <f t="shared" si="5"/>
        <v/>
      </c>
      <c r="M17" s="106" t="str">
        <f t="shared" si="6"/>
        <v/>
      </c>
      <c r="N17" s="106" t="e">
        <f t="shared" si="7"/>
        <v>#VALUE!</v>
      </c>
    </row>
    <row r="18" spans="1:14" x14ac:dyDescent="0.2">
      <c r="F18" s="104" t="str">
        <f>IF(COUNT(F$1:F17)&gt;$B$5,"",F17+1)</f>
        <v/>
      </c>
      <c r="G18" s="112" t="str">
        <f t="shared" si="8"/>
        <v/>
      </c>
      <c r="H18" s="104" t="str">
        <f t="shared" si="1"/>
        <v/>
      </c>
      <c r="I18" s="106" t="str">
        <f t="shared" si="2"/>
        <v/>
      </c>
      <c r="J18" s="106" t="str">
        <f t="shared" si="3"/>
        <v/>
      </c>
      <c r="K18" s="106" t="str">
        <f t="shared" si="4"/>
        <v/>
      </c>
      <c r="L18" s="106" t="str">
        <f t="shared" si="5"/>
        <v/>
      </c>
      <c r="M18" s="106" t="str">
        <f t="shared" si="6"/>
        <v/>
      </c>
      <c r="N18" s="106" t="e">
        <f t="shared" si="7"/>
        <v>#VALUE!</v>
      </c>
    </row>
    <row r="19" spans="1:14" x14ac:dyDescent="0.2">
      <c r="A19" s="98" t="s">
        <v>22</v>
      </c>
      <c r="B19" s="98">
        <v>6</v>
      </c>
      <c r="C19" s="112">
        <f>VLOOKUP(B19,F1:M12,2,FALSE)</f>
        <v>2028</v>
      </c>
      <c r="F19" s="104" t="str">
        <f>IF(COUNT(F$1:F18)&gt;$B$5,"",F18+1)</f>
        <v/>
      </c>
      <c r="G19" s="112" t="str">
        <f t="shared" si="8"/>
        <v/>
      </c>
      <c r="H19" s="104" t="str">
        <f t="shared" si="1"/>
        <v/>
      </c>
      <c r="I19" s="106" t="str">
        <f t="shared" si="2"/>
        <v/>
      </c>
      <c r="J19" s="106" t="str">
        <f t="shared" si="3"/>
        <v/>
      </c>
      <c r="K19" s="106" t="str">
        <f t="shared" si="4"/>
        <v/>
      </c>
      <c r="L19" s="106" t="str">
        <f t="shared" si="5"/>
        <v/>
      </c>
      <c r="M19" s="106" t="str">
        <f t="shared" si="6"/>
        <v/>
      </c>
      <c r="N19" s="106" t="e">
        <f t="shared" si="7"/>
        <v>#VALUE!</v>
      </c>
    </row>
    <row r="20" spans="1:14" x14ac:dyDescent="0.2">
      <c r="F20" s="104" t="str">
        <f>IF(COUNT(F$1:F19)&gt;$B$5,"",F19+1)</f>
        <v/>
      </c>
      <c r="G20" s="112" t="str">
        <f t="shared" si="8"/>
        <v/>
      </c>
      <c r="H20" s="104" t="str">
        <f t="shared" si="1"/>
        <v/>
      </c>
      <c r="I20" s="106" t="str">
        <f t="shared" si="2"/>
        <v/>
      </c>
      <c r="J20" s="106" t="str">
        <f t="shared" si="3"/>
        <v/>
      </c>
      <c r="K20" s="106" t="str">
        <f t="shared" si="4"/>
        <v/>
      </c>
      <c r="L20" s="106" t="str">
        <f t="shared" si="5"/>
        <v/>
      </c>
      <c r="M20" s="106" t="str">
        <f t="shared" si="6"/>
        <v/>
      </c>
      <c r="N20" s="106" t="e">
        <f t="shared" si="7"/>
        <v>#VALUE!</v>
      </c>
    </row>
    <row r="21" spans="1:14" x14ac:dyDescent="0.2">
      <c r="F21" s="104" t="str">
        <f>IF(COUNT(F$1:F20)&gt;$B$5,"",F20+1)</f>
        <v/>
      </c>
      <c r="G21" s="112" t="str">
        <f t="shared" si="8"/>
        <v/>
      </c>
      <c r="H21" s="104" t="str">
        <f t="shared" si="1"/>
        <v/>
      </c>
      <c r="I21" s="106" t="str">
        <f t="shared" si="2"/>
        <v/>
      </c>
      <c r="J21" s="106" t="str">
        <f t="shared" si="3"/>
        <v/>
      </c>
      <c r="K21" s="106" t="str">
        <f t="shared" si="4"/>
        <v/>
      </c>
      <c r="L21" s="106" t="str">
        <f t="shared" si="5"/>
        <v/>
      </c>
      <c r="M21" s="106" t="str">
        <f t="shared" si="6"/>
        <v/>
      </c>
      <c r="N21" s="106" t="e">
        <f t="shared" si="7"/>
        <v>#VALUE!</v>
      </c>
    </row>
    <row r="22" spans="1:14" x14ac:dyDescent="0.2">
      <c r="F22" s="104" t="str">
        <f>IF(COUNT(F$1:F21)&gt;$B$5,"",F21+1)</f>
        <v/>
      </c>
      <c r="G22" s="112" t="str">
        <f t="shared" si="8"/>
        <v/>
      </c>
      <c r="H22" s="104" t="str">
        <f t="shared" si="1"/>
        <v/>
      </c>
      <c r="I22" s="106" t="str">
        <f t="shared" si="2"/>
        <v/>
      </c>
      <c r="J22" s="106" t="str">
        <f t="shared" si="3"/>
        <v/>
      </c>
      <c r="K22" s="106" t="str">
        <f t="shared" si="4"/>
        <v/>
      </c>
      <c r="L22" s="106" t="str">
        <f t="shared" si="5"/>
        <v/>
      </c>
      <c r="M22" s="106" t="str">
        <f t="shared" si="6"/>
        <v/>
      </c>
      <c r="N22" s="106" t="e">
        <f t="shared" si="7"/>
        <v>#VALUE!</v>
      </c>
    </row>
    <row r="23" spans="1:14" x14ac:dyDescent="0.2">
      <c r="F23" s="104" t="str">
        <f>IF(COUNT(F$1:F22)&gt;$B$5,"",F22+1)</f>
        <v/>
      </c>
      <c r="G23" s="112" t="str">
        <f t="shared" si="8"/>
        <v/>
      </c>
      <c r="H23" s="104" t="str">
        <f t="shared" si="1"/>
        <v/>
      </c>
      <c r="I23" s="106" t="str">
        <f t="shared" si="2"/>
        <v/>
      </c>
      <c r="J23" s="106" t="str">
        <f t="shared" si="3"/>
        <v/>
      </c>
      <c r="K23" s="106" t="str">
        <f t="shared" si="4"/>
        <v/>
      </c>
      <c r="L23" s="106" t="str">
        <f t="shared" si="5"/>
        <v/>
      </c>
      <c r="M23" s="106" t="str">
        <f t="shared" si="6"/>
        <v/>
      </c>
      <c r="N23" s="106" t="e">
        <f t="shared" si="7"/>
        <v>#VALUE!</v>
      </c>
    </row>
    <row r="24" spans="1:14" x14ac:dyDescent="0.2">
      <c r="F24" s="104" t="str">
        <f>IF(COUNT(F$1:F23)&gt;$B$5,"",F23+1)</f>
        <v/>
      </c>
      <c r="G24" s="112" t="str">
        <f t="shared" si="8"/>
        <v/>
      </c>
      <c r="H24" s="104" t="str">
        <f t="shared" si="1"/>
        <v/>
      </c>
      <c r="I24" s="106" t="str">
        <f t="shared" si="2"/>
        <v/>
      </c>
      <c r="J24" s="106" t="str">
        <f t="shared" si="3"/>
        <v/>
      </c>
      <c r="K24" s="106" t="str">
        <f t="shared" si="4"/>
        <v/>
      </c>
      <c r="L24" s="106" t="str">
        <f t="shared" si="5"/>
        <v/>
      </c>
      <c r="M24" s="106" t="str">
        <f t="shared" si="6"/>
        <v/>
      </c>
      <c r="N24" s="106" t="e">
        <f t="shared" si="7"/>
        <v>#VALUE!</v>
      </c>
    </row>
    <row r="25" spans="1:14" x14ac:dyDescent="0.2">
      <c r="F25" s="104" t="str">
        <f>IF(COUNT(F$1:F24)&gt;$B$5,"",F24+1)</f>
        <v/>
      </c>
      <c r="G25" s="112" t="str">
        <f t="shared" si="8"/>
        <v/>
      </c>
      <c r="H25" s="104" t="str">
        <f t="shared" si="1"/>
        <v/>
      </c>
      <c r="I25" s="106" t="str">
        <f t="shared" si="2"/>
        <v/>
      </c>
      <c r="J25" s="106" t="str">
        <f t="shared" si="3"/>
        <v/>
      </c>
      <c r="K25" s="106" t="str">
        <f t="shared" si="4"/>
        <v/>
      </c>
      <c r="L25" s="106" t="str">
        <f t="shared" si="5"/>
        <v/>
      </c>
      <c r="M25" s="106" t="str">
        <f t="shared" si="6"/>
        <v/>
      </c>
      <c r="N25" s="106" t="e">
        <f t="shared" si="7"/>
        <v>#VALUE!</v>
      </c>
    </row>
    <row r="26" spans="1:14" x14ac:dyDescent="0.2">
      <c r="F26" s="104" t="str">
        <f>IF(COUNT(F$1:F25)&gt;$B$5,"",F25+1)</f>
        <v/>
      </c>
      <c r="G26" s="112" t="str">
        <f t="shared" si="8"/>
        <v/>
      </c>
      <c r="H26" s="104" t="str">
        <f t="shared" si="1"/>
        <v/>
      </c>
      <c r="I26" s="106" t="str">
        <f t="shared" si="2"/>
        <v/>
      </c>
      <c r="J26" s="106" t="str">
        <f t="shared" si="3"/>
        <v/>
      </c>
      <c r="K26" s="106" t="str">
        <f t="shared" si="4"/>
        <v/>
      </c>
      <c r="L26" s="106" t="str">
        <f t="shared" si="5"/>
        <v/>
      </c>
      <c r="M26" s="106" t="str">
        <f t="shared" si="6"/>
        <v/>
      </c>
      <c r="N26" s="106" t="e">
        <f t="shared" si="7"/>
        <v>#VALUE!</v>
      </c>
    </row>
    <row r="27" spans="1:14" x14ac:dyDescent="0.2">
      <c r="F27" s="104" t="str">
        <f>IF(COUNT(F$1:F26)&gt;$B$5,"",F26+1)</f>
        <v/>
      </c>
      <c r="G27" s="112" t="str">
        <f t="shared" si="8"/>
        <v/>
      </c>
      <c r="H27" s="104" t="str">
        <f t="shared" si="1"/>
        <v/>
      </c>
      <c r="I27" s="106" t="str">
        <f t="shared" si="2"/>
        <v/>
      </c>
      <c r="J27" s="106" t="str">
        <f t="shared" si="3"/>
        <v/>
      </c>
      <c r="K27" s="106" t="str">
        <f t="shared" si="4"/>
        <v/>
      </c>
      <c r="L27" s="106" t="str">
        <f t="shared" si="5"/>
        <v/>
      </c>
      <c r="M27" s="106" t="str">
        <f t="shared" si="6"/>
        <v/>
      </c>
      <c r="N27" s="106" t="e">
        <f t="shared" si="7"/>
        <v>#VALUE!</v>
      </c>
    </row>
    <row r="28" spans="1:14" x14ac:dyDescent="0.2">
      <c r="F28" s="104" t="str">
        <f>IF(COUNT(F$1:F27)&gt;$B$5,"",F27+1)</f>
        <v/>
      </c>
      <c r="G28" s="112" t="str">
        <f t="shared" si="8"/>
        <v/>
      </c>
      <c r="H28" s="104" t="str">
        <f t="shared" si="1"/>
        <v/>
      </c>
      <c r="I28" s="106" t="str">
        <f t="shared" si="2"/>
        <v/>
      </c>
      <c r="J28" s="106" t="str">
        <f t="shared" si="3"/>
        <v/>
      </c>
      <c r="K28" s="106" t="str">
        <f t="shared" si="4"/>
        <v/>
      </c>
      <c r="L28" s="106" t="str">
        <f t="shared" si="5"/>
        <v/>
      </c>
      <c r="M28" s="106" t="str">
        <f t="shared" si="6"/>
        <v/>
      </c>
      <c r="N28" s="106" t="e">
        <f t="shared" si="7"/>
        <v>#VALUE!</v>
      </c>
    </row>
    <row r="29" spans="1:14" x14ac:dyDescent="0.2">
      <c r="F29" s="104" t="str">
        <f>IF(COUNT(F$1:F28)&gt;$B$5,"",F28+1)</f>
        <v/>
      </c>
      <c r="G29" s="112" t="str">
        <f t="shared" si="8"/>
        <v/>
      </c>
      <c r="H29" s="104" t="str">
        <f t="shared" si="1"/>
        <v/>
      </c>
      <c r="I29" s="106" t="str">
        <f t="shared" si="2"/>
        <v/>
      </c>
      <c r="J29" s="106" t="str">
        <f t="shared" si="3"/>
        <v/>
      </c>
      <c r="K29" s="106" t="str">
        <f t="shared" si="4"/>
        <v/>
      </c>
      <c r="L29" s="106" t="str">
        <f t="shared" si="5"/>
        <v/>
      </c>
      <c r="M29" s="106" t="str">
        <f t="shared" si="6"/>
        <v/>
      </c>
      <c r="N29" s="106" t="e">
        <f t="shared" si="7"/>
        <v>#VALUE!</v>
      </c>
    </row>
    <row r="30" spans="1:14" x14ac:dyDescent="0.2">
      <c r="F30" s="104" t="str">
        <f>IF(COUNT(F$1:F29)&gt;$B$5,"",F29+1)</f>
        <v/>
      </c>
      <c r="G30" s="112" t="str">
        <f t="shared" si="8"/>
        <v/>
      </c>
      <c r="H30" s="104" t="str">
        <f t="shared" si="1"/>
        <v/>
      </c>
      <c r="I30" s="106" t="str">
        <f t="shared" si="2"/>
        <v/>
      </c>
      <c r="J30" s="106" t="str">
        <f t="shared" si="3"/>
        <v/>
      </c>
      <c r="K30" s="106" t="str">
        <f t="shared" si="4"/>
        <v/>
      </c>
      <c r="L30" s="106" t="str">
        <f t="shared" si="5"/>
        <v/>
      </c>
      <c r="M30" s="106" t="str">
        <f t="shared" si="6"/>
        <v/>
      </c>
      <c r="N30" s="106" t="e">
        <f t="shared" si="7"/>
        <v>#VALUE!</v>
      </c>
    </row>
    <row r="31" spans="1:14" x14ac:dyDescent="0.2">
      <c r="F31" s="104" t="str">
        <f>IF(COUNT(F$1:F30)&gt;$B$5,"",F30+1)</f>
        <v/>
      </c>
      <c r="G31" s="112" t="str">
        <f t="shared" si="8"/>
        <v/>
      </c>
      <c r="H31" s="104" t="str">
        <f t="shared" si="1"/>
        <v/>
      </c>
      <c r="I31" s="106" t="str">
        <f t="shared" si="2"/>
        <v/>
      </c>
      <c r="J31" s="106" t="str">
        <f t="shared" si="3"/>
        <v/>
      </c>
      <c r="K31" s="106" t="str">
        <f t="shared" si="4"/>
        <v/>
      </c>
      <c r="L31" s="106" t="str">
        <f t="shared" si="5"/>
        <v/>
      </c>
      <c r="M31" s="106" t="str">
        <f t="shared" si="6"/>
        <v/>
      </c>
      <c r="N31" s="106" t="e">
        <f t="shared" si="7"/>
        <v>#VALUE!</v>
      </c>
    </row>
    <row r="32" spans="1:14" x14ac:dyDescent="0.2">
      <c r="F32" s="104" t="str">
        <f>IF(COUNT(F$1:F31)&gt;$B$5,"",F31+1)</f>
        <v/>
      </c>
      <c r="G32" s="112" t="str">
        <f t="shared" si="8"/>
        <v/>
      </c>
      <c r="H32" s="104" t="str">
        <f t="shared" si="1"/>
        <v/>
      </c>
      <c r="I32" s="106" t="str">
        <f t="shared" si="2"/>
        <v/>
      </c>
      <c r="J32" s="106" t="str">
        <f t="shared" si="3"/>
        <v/>
      </c>
      <c r="K32" s="106" t="str">
        <f t="shared" si="4"/>
        <v/>
      </c>
      <c r="L32" s="106" t="str">
        <f t="shared" si="5"/>
        <v/>
      </c>
      <c r="M32" s="106" t="str">
        <f t="shared" si="6"/>
        <v/>
      </c>
      <c r="N32" s="106" t="e">
        <f t="shared" si="7"/>
        <v>#VALUE!</v>
      </c>
    </row>
    <row r="33" spans="6:14" x14ac:dyDescent="0.2">
      <c r="F33" s="104" t="str">
        <f>IF(COUNT(F$1:F32)&gt;$B$5,"",F32+1)</f>
        <v/>
      </c>
      <c r="G33" s="112" t="str">
        <f t="shared" si="8"/>
        <v/>
      </c>
      <c r="H33" s="104" t="str">
        <f t="shared" si="1"/>
        <v/>
      </c>
      <c r="I33" s="106" t="str">
        <f t="shared" si="2"/>
        <v/>
      </c>
      <c r="J33" s="106" t="str">
        <f t="shared" si="3"/>
        <v/>
      </c>
      <c r="K33" s="106" t="str">
        <f t="shared" si="4"/>
        <v/>
      </c>
      <c r="L33" s="106" t="str">
        <f t="shared" si="5"/>
        <v/>
      </c>
      <c r="M33" s="106" t="str">
        <f t="shared" si="6"/>
        <v/>
      </c>
      <c r="N33" s="106" t="e">
        <f t="shared" si="7"/>
        <v>#VALUE!</v>
      </c>
    </row>
    <row r="34" spans="6:14" x14ac:dyDescent="0.2">
      <c r="F34" s="104" t="str">
        <f>IF(COUNT(F$1:F33)&gt;$B$5,"",F33+1)</f>
        <v/>
      </c>
      <c r="G34" s="112" t="str">
        <f t="shared" si="8"/>
        <v/>
      </c>
      <c r="H34" s="104" t="str">
        <f t="shared" si="1"/>
        <v/>
      </c>
      <c r="I34" s="106" t="str">
        <f t="shared" si="2"/>
        <v/>
      </c>
      <c r="J34" s="106" t="str">
        <f t="shared" si="3"/>
        <v/>
      </c>
      <c r="K34" s="106" t="str">
        <f t="shared" si="4"/>
        <v/>
      </c>
      <c r="L34" s="106" t="str">
        <f t="shared" si="5"/>
        <v/>
      </c>
      <c r="M34" s="106" t="str">
        <f t="shared" si="6"/>
        <v/>
      </c>
      <c r="N34" s="106" t="e">
        <f t="shared" si="7"/>
        <v>#VALUE!</v>
      </c>
    </row>
    <row r="35" spans="6:14" x14ac:dyDescent="0.2">
      <c r="F35" s="104" t="str">
        <f>IF(COUNT(F$1:F34)&gt;$B$5,"",F34+1)</f>
        <v/>
      </c>
      <c r="G35" s="112" t="str">
        <f t="shared" si="8"/>
        <v/>
      </c>
      <c r="H35" s="104" t="str">
        <f t="shared" si="1"/>
        <v/>
      </c>
      <c r="I35" s="106" t="str">
        <f t="shared" si="2"/>
        <v/>
      </c>
      <c r="J35" s="106" t="str">
        <f t="shared" si="3"/>
        <v/>
      </c>
      <c r="K35" s="106" t="str">
        <f t="shared" si="4"/>
        <v/>
      </c>
      <c r="L35" s="106" t="str">
        <f t="shared" si="5"/>
        <v/>
      </c>
      <c r="M35" s="106" t="str">
        <f t="shared" si="6"/>
        <v/>
      </c>
      <c r="N35" s="106" t="e">
        <f t="shared" si="7"/>
        <v>#VALUE!</v>
      </c>
    </row>
    <row r="36" spans="6:14" x14ac:dyDescent="0.2">
      <c r="F36" s="104" t="str">
        <f>IF(COUNT(F$1:F35)&gt;$B$5,"",F35+1)</f>
        <v/>
      </c>
      <c r="G36" s="112" t="str">
        <f t="shared" si="8"/>
        <v/>
      </c>
      <c r="H36" s="104" t="str">
        <f t="shared" si="1"/>
        <v/>
      </c>
      <c r="I36" s="106" t="str">
        <f t="shared" si="2"/>
        <v/>
      </c>
      <c r="J36" s="106" t="str">
        <f t="shared" si="3"/>
        <v/>
      </c>
      <c r="K36" s="106" t="str">
        <f t="shared" si="4"/>
        <v/>
      </c>
      <c r="L36" s="106" t="str">
        <f t="shared" si="5"/>
        <v/>
      </c>
      <c r="M36" s="106" t="str">
        <f t="shared" si="6"/>
        <v/>
      </c>
      <c r="N36" s="106" t="e">
        <f t="shared" si="7"/>
        <v>#VALUE!</v>
      </c>
    </row>
    <row r="37" spans="6:14" x14ac:dyDescent="0.2">
      <c r="F37" s="104" t="str">
        <f>IF(COUNT(F$1:F36)&gt;$B$5,"",F36+1)</f>
        <v/>
      </c>
      <c r="G37" s="112" t="str">
        <f t="shared" si="8"/>
        <v/>
      </c>
      <c r="H37" s="104" t="str">
        <f t="shared" si="1"/>
        <v/>
      </c>
      <c r="I37" s="106" t="str">
        <f t="shared" si="2"/>
        <v/>
      </c>
      <c r="J37" s="106" t="str">
        <f t="shared" si="3"/>
        <v/>
      </c>
      <c r="K37" s="106" t="str">
        <f t="shared" si="4"/>
        <v/>
      </c>
      <c r="L37" s="106" t="str">
        <f t="shared" si="5"/>
        <v/>
      </c>
      <c r="M37" s="106" t="str">
        <f t="shared" si="6"/>
        <v/>
      </c>
      <c r="N37" s="106" t="e">
        <f t="shared" si="7"/>
        <v>#VALUE!</v>
      </c>
    </row>
    <row r="38" spans="6:14" x14ac:dyDescent="0.2">
      <c r="F38" s="104" t="str">
        <f>IF(COUNT(F$1:F37)&gt;$B$5,"",F37+1)</f>
        <v/>
      </c>
      <c r="G38" s="112" t="str">
        <f t="shared" si="8"/>
        <v/>
      </c>
      <c r="H38" s="104" t="str">
        <f t="shared" si="1"/>
        <v/>
      </c>
      <c r="I38" s="106" t="str">
        <f t="shared" si="2"/>
        <v/>
      </c>
      <c r="J38" s="106" t="str">
        <f t="shared" si="3"/>
        <v/>
      </c>
      <c r="K38" s="106" t="str">
        <f t="shared" si="4"/>
        <v/>
      </c>
      <c r="L38" s="106" t="str">
        <f t="shared" si="5"/>
        <v/>
      </c>
      <c r="M38" s="106" t="str">
        <f t="shared" si="6"/>
        <v/>
      </c>
      <c r="N38" s="106" t="e">
        <f t="shared" si="7"/>
        <v>#VALUE!</v>
      </c>
    </row>
    <row r="39" spans="6:14" x14ac:dyDescent="0.2">
      <c r="F39" s="104" t="str">
        <f>IF(COUNT(F$1:F38)&gt;$B$5,"",F38+1)</f>
        <v/>
      </c>
      <c r="G39" s="112" t="str">
        <f t="shared" si="8"/>
        <v/>
      </c>
      <c r="H39" s="104" t="str">
        <f t="shared" si="1"/>
        <v/>
      </c>
      <c r="I39" s="106" t="str">
        <f t="shared" si="2"/>
        <v/>
      </c>
      <c r="J39" s="106" t="str">
        <f t="shared" si="3"/>
        <v/>
      </c>
      <c r="K39" s="106" t="str">
        <f t="shared" si="4"/>
        <v/>
      </c>
      <c r="L39" s="106" t="str">
        <f t="shared" si="5"/>
        <v/>
      </c>
      <c r="M39" s="106" t="str">
        <f t="shared" si="6"/>
        <v/>
      </c>
      <c r="N39" s="106" t="e">
        <f t="shared" si="7"/>
        <v>#VALUE!</v>
      </c>
    </row>
    <row r="40" spans="6:14" x14ac:dyDescent="0.2">
      <c r="F40" s="104" t="str">
        <f>IF(COUNT(F$1:F39)&gt;$B$5,"",F39+1)</f>
        <v/>
      </c>
      <c r="G40" s="112" t="str">
        <f t="shared" si="8"/>
        <v/>
      </c>
      <c r="H40" s="104" t="str">
        <f t="shared" si="1"/>
        <v/>
      </c>
      <c r="I40" s="106" t="str">
        <f t="shared" si="2"/>
        <v/>
      </c>
      <c r="J40" s="106" t="str">
        <f t="shared" si="3"/>
        <v/>
      </c>
      <c r="K40" s="106" t="str">
        <f t="shared" si="4"/>
        <v/>
      </c>
      <c r="L40" s="106" t="str">
        <f t="shared" si="5"/>
        <v/>
      </c>
      <c r="M40" s="106" t="str">
        <f t="shared" si="6"/>
        <v/>
      </c>
      <c r="N40" s="106" t="e">
        <f t="shared" si="7"/>
        <v>#VALUE!</v>
      </c>
    </row>
    <row r="41" spans="6:14" x14ac:dyDescent="0.2">
      <c r="F41" s="104" t="str">
        <f>IF(COUNT(F$1:F40)&gt;$B$5,"",F40+1)</f>
        <v/>
      </c>
      <c r="G41" s="112" t="str">
        <f t="shared" si="8"/>
        <v/>
      </c>
      <c r="H41" s="104" t="str">
        <f t="shared" si="1"/>
        <v/>
      </c>
      <c r="I41" s="106" t="str">
        <f t="shared" si="2"/>
        <v/>
      </c>
      <c r="J41" s="106" t="str">
        <f t="shared" si="3"/>
        <v/>
      </c>
      <c r="K41" s="106" t="str">
        <f t="shared" si="4"/>
        <v/>
      </c>
      <c r="L41" s="106" t="str">
        <f t="shared" si="5"/>
        <v/>
      </c>
      <c r="M41" s="106" t="str">
        <f t="shared" si="6"/>
        <v/>
      </c>
      <c r="N41" s="106" t="e">
        <f t="shared" si="7"/>
        <v>#VALUE!</v>
      </c>
    </row>
    <row r="42" spans="6:14" x14ac:dyDescent="0.2">
      <c r="F42" s="104" t="str">
        <f>IF(COUNT(F$1:F41)&gt;$B$5,"",F41+1)</f>
        <v/>
      </c>
      <c r="G42" s="112" t="str">
        <f t="shared" si="8"/>
        <v/>
      </c>
      <c r="H42" s="104" t="str">
        <f t="shared" si="1"/>
        <v/>
      </c>
      <c r="I42" s="106" t="str">
        <f t="shared" si="2"/>
        <v/>
      </c>
      <c r="J42" s="106" t="str">
        <f t="shared" si="3"/>
        <v/>
      </c>
      <c r="K42" s="106" t="str">
        <f t="shared" si="4"/>
        <v/>
      </c>
      <c r="L42" s="106" t="str">
        <f t="shared" si="5"/>
        <v/>
      </c>
      <c r="M42" s="106" t="str">
        <f t="shared" si="6"/>
        <v/>
      </c>
      <c r="N42" s="106" t="e">
        <f t="shared" si="7"/>
        <v>#VALUE!</v>
      </c>
    </row>
    <row r="43" spans="6:14" x14ac:dyDescent="0.2">
      <c r="F43" s="104" t="str">
        <f>IF(COUNT(F$1:F42)&gt;$B$5,"",F42+1)</f>
        <v/>
      </c>
      <c r="G43" s="112" t="str">
        <f t="shared" si="8"/>
        <v/>
      </c>
      <c r="H43" s="104" t="str">
        <f t="shared" si="1"/>
        <v/>
      </c>
      <c r="I43" s="106" t="str">
        <f t="shared" si="2"/>
        <v/>
      </c>
      <c r="J43" s="106" t="str">
        <f t="shared" si="3"/>
        <v/>
      </c>
      <c r="K43" s="106" t="str">
        <f t="shared" si="4"/>
        <v/>
      </c>
      <c r="L43" s="106" t="str">
        <f t="shared" si="5"/>
        <v/>
      </c>
      <c r="M43" s="106" t="str">
        <f t="shared" si="6"/>
        <v/>
      </c>
      <c r="N43" s="106" t="e">
        <f t="shared" si="7"/>
        <v>#VALUE!</v>
      </c>
    </row>
    <row r="44" spans="6:14" x14ac:dyDescent="0.2">
      <c r="F44" s="104" t="str">
        <f>IF(COUNT(F$1:F43)&gt;$B$5,"",F43+1)</f>
        <v/>
      </c>
      <c r="G44" s="112" t="str">
        <f t="shared" si="8"/>
        <v/>
      </c>
      <c r="H44" s="104" t="str">
        <f t="shared" si="1"/>
        <v/>
      </c>
      <c r="I44" s="106" t="str">
        <f t="shared" si="2"/>
        <v/>
      </c>
      <c r="J44" s="106" t="str">
        <f t="shared" si="3"/>
        <v/>
      </c>
      <c r="K44" s="106" t="str">
        <f t="shared" si="4"/>
        <v/>
      </c>
      <c r="L44" s="106" t="str">
        <f t="shared" si="5"/>
        <v/>
      </c>
      <c r="M44" s="106" t="str">
        <f t="shared" si="6"/>
        <v/>
      </c>
      <c r="N44" s="106" t="e">
        <f t="shared" si="7"/>
        <v>#VALUE!</v>
      </c>
    </row>
    <row r="45" spans="6:14" x14ac:dyDescent="0.2">
      <c r="F45" s="104" t="str">
        <f>IF(COUNT(F$1:F44)&gt;$B$5,"",F44+1)</f>
        <v/>
      </c>
      <c r="G45" s="112" t="str">
        <f t="shared" si="8"/>
        <v/>
      </c>
      <c r="H45" s="104" t="str">
        <f t="shared" si="1"/>
        <v/>
      </c>
      <c r="I45" s="106" t="str">
        <f t="shared" si="2"/>
        <v/>
      </c>
      <c r="J45" s="106" t="str">
        <f t="shared" si="3"/>
        <v/>
      </c>
      <c r="K45" s="106" t="str">
        <f t="shared" si="4"/>
        <v/>
      </c>
      <c r="L45" s="106" t="str">
        <f t="shared" si="5"/>
        <v/>
      </c>
      <c r="M45" s="106" t="str">
        <f t="shared" si="6"/>
        <v/>
      </c>
      <c r="N45" s="106" t="e">
        <f t="shared" si="7"/>
        <v>#VALUE!</v>
      </c>
    </row>
    <row r="46" spans="6:14" x14ac:dyDescent="0.2">
      <c r="F46" s="104" t="str">
        <f>IF(COUNT(F$1:F45)&gt;$B$5,"",F45+1)</f>
        <v/>
      </c>
      <c r="G46" s="112" t="str">
        <f t="shared" si="8"/>
        <v/>
      </c>
      <c r="H46" s="104" t="str">
        <f t="shared" si="1"/>
        <v/>
      </c>
      <c r="I46" s="106" t="str">
        <f t="shared" si="2"/>
        <v/>
      </c>
      <c r="J46" s="106" t="str">
        <f t="shared" si="3"/>
        <v/>
      </c>
      <c r="K46" s="106" t="str">
        <f t="shared" si="4"/>
        <v/>
      </c>
      <c r="L46" s="106" t="str">
        <f t="shared" si="5"/>
        <v/>
      </c>
      <c r="M46" s="106" t="str">
        <f t="shared" si="6"/>
        <v/>
      </c>
      <c r="N46" s="106" t="e">
        <f t="shared" si="7"/>
        <v>#VALUE!</v>
      </c>
    </row>
    <row r="47" spans="6:14" x14ac:dyDescent="0.2">
      <c r="F47" s="104" t="str">
        <f>IF(COUNT(F$1:F46)&gt;$B$5,"",F46+1)</f>
        <v/>
      </c>
      <c r="G47" s="112" t="str">
        <f t="shared" si="8"/>
        <v/>
      </c>
      <c r="H47" s="104" t="str">
        <f t="shared" si="1"/>
        <v/>
      </c>
      <c r="I47" s="106" t="str">
        <f t="shared" si="2"/>
        <v/>
      </c>
      <c r="J47" s="106" t="str">
        <f t="shared" si="3"/>
        <v/>
      </c>
      <c r="K47" s="106" t="str">
        <f t="shared" si="4"/>
        <v/>
      </c>
      <c r="L47" s="106" t="str">
        <f t="shared" si="5"/>
        <v/>
      </c>
      <c r="M47" s="106" t="str">
        <f t="shared" si="6"/>
        <v/>
      </c>
      <c r="N47" s="106" t="e">
        <f t="shared" si="7"/>
        <v>#VALUE!</v>
      </c>
    </row>
    <row r="48" spans="6:14" x14ac:dyDescent="0.2">
      <c r="F48" s="104" t="str">
        <f>IF(COUNT(F$1:F47)&gt;$B$5,"",F47+1)</f>
        <v/>
      </c>
      <c r="G48" s="112" t="str">
        <f t="shared" si="8"/>
        <v/>
      </c>
      <c r="H48" s="104" t="str">
        <f t="shared" si="1"/>
        <v/>
      </c>
      <c r="I48" s="106" t="str">
        <f t="shared" si="2"/>
        <v/>
      </c>
      <c r="J48" s="106" t="str">
        <f t="shared" si="3"/>
        <v/>
      </c>
      <c r="K48" s="106" t="str">
        <f t="shared" si="4"/>
        <v/>
      </c>
      <c r="L48" s="106" t="str">
        <f t="shared" si="5"/>
        <v/>
      </c>
      <c r="M48" s="106" t="str">
        <f t="shared" si="6"/>
        <v/>
      </c>
      <c r="N48" s="106" t="e">
        <f t="shared" si="7"/>
        <v>#VALUE!</v>
      </c>
    </row>
    <row r="49" spans="6:14" x14ac:dyDescent="0.2">
      <c r="F49" s="104" t="str">
        <f>IF(COUNT(F$1:F48)&gt;$B$5,"",F48+1)</f>
        <v/>
      </c>
      <c r="G49" s="112" t="str">
        <f t="shared" si="8"/>
        <v/>
      </c>
      <c r="H49" s="104" t="str">
        <f t="shared" si="1"/>
        <v/>
      </c>
      <c r="I49" s="106" t="str">
        <f t="shared" si="2"/>
        <v/>
      </c>
      <c r="J49" s="106" t="str">
        <f t="shared" si="3"/>
        <v/>
      </c>
      <c r="K49" s="106" t="str">
        <f t="shared" si="4"/>
        <v/>
      </c>
      <c r="L49" s="106" t="str">
        <f t="shared" si="5"/>
        <v/>
      </c>
      <c r="M49" s="106" t="str">
        <f t="shared" si="6"/>
        <v/>
      </c>
      <c r="N49" s="106" t="e">
        <f t="shared" si="7"/>
        <v>#VALUE!</v>
      </c>
    </row>
    <row r="50" spans="6:14" x14ac:dyDescent="0.2">
      <c r="F50" s="104" t="str">
        <f>IF(COUNT(F$1:F49)&gt;$B$5,"",F49+1)</f>
        <v/>
      </c>
      <c r="G50" s="112" t="str">
        <f t="shared" si="8"/>
        <v/>
      </c>
      <c r="H50" s="104" t="str">
        <f t="shared" si="1"/>
        <v/>
      </c>
      <c r="I50" s="106" t="str">
        <f t="shared" si="2"/>
        <v/>
      </c>
      <c r="J50" s="106" t="str">
        <f t="shared" si="3"/>
        <v/>
      </c>
      <c r="K50" s="106" t="str">
        <f t="shared" si="4"/>
        <v/>
      </c>
      <c r="L50" s="106" t="str">
        <f t="shared" si="5"/>
        <v/>
      </c>
      <c r="M50" s="106" t="str">
        <f t="shared" si="6"/>
        <v/>
      </c>
      <c r="N50" s="106" t="e">
        <f t="shared" si="7"/>
        <v>#VALUE!</v>
      </c>
    </row>
    <row r="51" spans="6:14" x14ac:dyDescent="0.2">
      <c r="F51" s="104" t="str">
        <f>IF(COUNT(F$1:F50)&gt;$B$5,"",F50+1)</f>
        <v/>
      </c>
      <c r="G51" s="112" t="str">
        <f t="shared" si="8"/>
        <v/>
      </c>
      <c r="H51" s="104" t="str">
        <f t="shared" si="1"/>
        <v/>
      </c>
      <c r="I51" s="106" t="str">
        <f t="shared" si="2"/>
        <v/>
      </c>
      <c r="J51" s="106" t="str">
        <f t="shared" si="3"/>
        <v/>
      </c>
      <c r="K51" s="106" t="str">
        <f t="shared" si="4"/>
        <v/>
      </c>
      <c r="L51" s="106" t="str">
        <f t="shared" si="5"/>
        <v/>
      </c>
      <c r="M51" s="106" t="str">
        <f t="shared" si="6"/>
        <v/>
      </c>
      <c r="N51" s="106" t="e">
        <f t="shared" si="7"/>
        <v>#VALUE!</v>
      </c>
    </row>
    <row r="52" spans="6:14" x14ac:dyDescent="0.2">
      <c r="F52" s="104" t="str">
        <f>IF(COUNT(F$1:F51)&gt;$B$5,"",F51+1)</f>
        <v/>
      </c>
      <c r="G52" s="112" t="str">
        <f t="shared" si="8"/>
        <v/>
      </c>
      <c r="H52" s="104" t="str">
        <f t="shared" si="1"/>
        <v/>
      </c>
      <c r="I52" s="106" t="str">
        <f t="shared" si="2"/>
        <v/>
      </c>
      <c r="J52" s="106" t="str">
        <f t="shared" si="3"/>
        <v/>
      </c>
      <c r="K52" s="106" t="str">
        <f t="shared" si="4"/>
        <v/>
      </c>
      <c r="L52" s="106" t="str">
        <f t="shared" si="5"/>
        <v/>
      </c>
      <c r="M52" s="106" t="str">
        <f t="shared" si="6"/>
        <v/>
      </c>
      <c r="N52" s="106" t="e">
        <f t="shared" si="7"/>
        <v>#VALUE!</v>
      </c>
    </row>
    <row r="53" spans="6:14" x14ac:dyDescent="0.2">
      <c r="F53" s="104" t="str">
        <f>IF(COUNT(F$1:F52)&gt;$B$5,"",F52+1)</f>
        <v/>
      </c>
      <c r="G53" s="112" t="str">
        <f t="shared" si="8"/>
        <v/>
      </c>
      <c r="H53" s="104" t="str">
        <f t="shared" si="1"/>
        <v/>
      </c>
      <c r="I53" s="106" t="str">
        <f t="shared" si="2"/>
        <v/>
      </c>
      <c r="J53" s="106" t="str">
        <f t="shared" si="3"/>
        <v/>
      </c>
      <c r="K53" s="106" t="str">
        <f t="shared" si="4"/>
        <v/>
      </c>
      <c r="L53" s="106" t="str">
        <f t="shared" si="5"/>
        <v/>
      </c>
      <c r="M53" s="106" t="str">
        <f t="shared" si="6"/>
        <v/>
      </c>
      <c r="N53" s="106" t="e">
        <f t="shared" si="7"/>
        <v>#VALUE!</v>
      </c>
    </row>
    <row r="54" spans="6:14" x14ac:dyDescent="0.2">
      <c r="F54" s="104" t="str">
        <f>IF(COUNT(F$1:F53)&gt;$B$5,"",F53+1)</f>
        <v/>
      </c>
      <c r="G54" s="112" t="str">
        <f t="shared" si="8"/>
        <v/>
      </c>
      <c r="H54" s="104" t="str">
        <f t="shared" si="1"/>
        <v/>
      </c>
      <c r="I54" s="106" t="str">
        <f t="shared" si="2"/>
        <v/>
      </c>
      <c r="J54" s="106" t="str">
        <f t="shared" si="3"/>
        <v/>
      </c>
      <c r="K54" s="106" t="str">
        <f t="shared" si="4"/>
        <v/>
      </c>
      <c r="L54" s="106" t="str">
        <f t="shared" si="5"/>
        <v/>
      </c>
      <c r="M54" s="106" t="str">
        <f t="shared" si="6"/>
        <v/>
      </c>
      <c r="N54" s="106" t="e">
        <f t="shared" si="7"/>
        <v>#VALUE!</v>
      </c>
    </row>
    <row r="55" spans="6:14" x14ac:dyDescent="0.2">
      <c r="F55" s="104" t="str">
        <f>IF(COUNT(F$1:F54)&gt;$B$5,"",F54+1)</f>
        <v/>
      </c>
      <c r="G55" s="112" t="str">
        <f t="shared" si="8"/>
        <v/>
      </c>
      <c r="H55" s="104" t="str">
        <f t="shared" si="1"/>
        <v/>
      </c>
      <c r="I55" s="106" t="str">
        <f t="shared" si="2"/>
        <v/>
      </c>
      <c r="J55" s="106" t="str">
        <f t="shared" si="3"/>
        <v/>
      </c>
      <c r="K55" s="106" t="str">
        <f t="shared" si="4"/>
        <v/>
      </c>
      <c r="L55" s="106" t="str">
        <f t="shared" si="5"/>
        <v/>
      </c>
      <c r="M55" s="106" t="str">
        <f t="shared" si="6"/>
        <v/>
      </c>
      <c r="N55" s="106" t="e">
        <f t="shared" si="7"/>
        <v>#VALUE!</v>
      </c>
    </row>
    <row r="56" spans="6:14" x14ac:dyDescent="0.2">
      <c r="F56" s="104" t="str">
        <f>IF(COUNT(F$1:F55)&gt;$B$5,"",F55+1)</f>
        <v/>
      </c>
      <c r="G56" s="112" t="str">
        <f t="shared" si="8"/>
        <v/>
      </c>
      <c r="H56" s="104" t="str">
        <f t="shared" si="1"/>
        <v/>
      </c>
      <c r="I56" s="106" t="str">
        <f t="shared" si="2"/>
        <v/>
      </c>
      <c r="J56" s="106" t="str">
        <f t="shared" si="3"/>
        <v/>
      </c>
      <c r="K56" s="106" t="str">
        <f t="shared" si="4"/>
        <v/>
      </c>
      <c r="L56" s="106" t="str">
        <f t="shared" si="5"/>
        <v/>
      </c>
      <c r="M56" s="106" t="str">
        <f t="shared" si="6"/>
        <v/>
      </c>
      <c r="N56" s="106" t="e">
        <f t="shared" si="7"/>
        <v>#VALUE!</v>
      </c>
    </row>
    <row r="57" spans="6:14" x14ac:dyDescent="0.2">
      <c r="F57" s="104" t="str">
        <f>IF(COUNT(F$1:F56)&gt;$B$5,"",F56+1)</f>
        <v/>
      </c>
      <c r="G57" s="112" t="str">
        <f t="shared" si="8"/>
        <v/>
      </c>
      <c r="H57" s="104" t="str">
        <f t="shared" si="1"/>
        <v/>
      </c>
      <c r="I57" s="106" t="str">
        <f t="shared" si="2"/>
        <v/>
      </c>
      <c r="J57" s="106" t="str">
        <f t="shared" si="3"/>
        <v/>
      </c>
      <c r="K57" s="106" t="str">
        <f t="shared" si="4"/>
        <v/>
      </c>
      <c r="L57" s="106" t="str">
        <f t="shared" si="5"/>
        <v/>
      </c>
      <c r="M57" s="106" t="str">
        <f t="shared" si="6"/>
        <v/>
      </c>
      <c r="N57" s="106" t="e">
        <f t="shared" si="7"/>
        <v>#VALUE!</v>
      </c>
    </row>
    <row r="58" spans="6:14" x14ac:dyDescent="0.2">
      <c r="F58" s="104" t="str">
        <f>IF(COUNT(F$1:F57)&gt;$B$5,"",F57+1)</f>
        <v/>
      </c>
      <c r="G58" s="112" t="str">
        <f t="shared" si="8"/>
        <v/>
      </c>
      <c r="H58" s="104" t="str">
        <f t="shared" si="1"/>
        <v/>
      </c>
      <c r="I58" s="106" t="str">
        <f t="shared" si="2"/>
        <v/>
      </c>
      <c r="J58" s="106" t="str">
        <f t="shared" si="3"/>
        <v/>
      </c>
      <c r="K58" s="106" t="str">
        <f t="shared" si="4"/>
        <v/>
      </c>
      <c r="L58" s="106" t="str">
        <f t="shared" si="5"/>
        <v/>
      </c>
      <c r="M58" s="106" t="str">
        <f t="shared" si="6"/>
        <v/>
      </c>
      <c r="N58" s="106" t="e">
        <f t="shared" si="7"/>
        <v>#VALUE!</v>
      </c>
    </row>
    <row r="59" spans="6:14" x14ac:dyDescent="0.2">
      <c r="F59" s="104" t="str">
        <f>IF(COUNT(F$1:F58)&gt;$B$5,"",F58+1)</f>
        <v/>
      </c>
      <c r="G59" s="112" t="str">
        <f t="shared" si="8"/>
        <v/>
      </c>
      <c r="H59" s="104" t="str">
        <f t="shared" si="1"/>
        <v/>
      </c>
      <c r="I59" s="106" t="str">
        <f t="shared" si="2"/>
        <v/>
      </c>
      <c r="J59" s="106" t="str">
        <f t="shared" si="3"/>
        <v/>
      </c>
      <c r="K59" s="106" t="str">
        <f t="shared" si="4"/>
        <v/>
      </c>
      <c r="L59" s="106" t="str">
        <f t="shared" si="5"/>
        <v/>
      </c>
      <c r="M59" s="106" t="str">
        <f t="shared" si="6"/>
        <v/>
      </c>
      <c r="N59" s="106" t="e">
        <f t="shared" si="7"/>
        <v>#VALUE!</v>
      </c>
    </row>
    <row r="60" spans="6:14" x14ac:dyDescent="0.2">
      <c r="F60" s="104" t="str">
        <f>IF(COUNT(F$1:F59)&gt;$B$5,"",F59+1)</f>
        <v/>
      </c>
      <c r="G60" s="112" t="str">
        <f t="shared" si="8"/>
        <v/>
      </c>
      <c r="H60" s="104" t="str">
        <f t="shared" si="1"/>
        <v/>
      </c>
      <c r="I60" s="106" t="str">
        <f t="shared" si="2"/>
        <v/>
      </c>
      <c r="J60" s="106" t="str">
        <f t="shared" si="3"/>
        <v/>
      </c>
      <c r="K60" s="106" t="str">
        <f t="shared" si="4"/>
        <v/>
      </c>
      <c r="L60" s="106" t="str">
        <f t="shared" si="5"/>
        <v/>
      </c>
      <c r="M60" s="106" t="str">
        <f t="shared" si="6"/>
        <v/>
      </c>
      <c r="N60" s="106" t="e">
        <f t="shared" si="7"/>
        <v>#VALUE!</v>
      </c>
    </row>
    <row r="61" spans="6:14" x14ac:dyDescent="0.2">
      <c r="F61" s="104" t="str">
        <f>IF(COUNT(F$1:F60)&gt;$B$5,"",F60+1)</f>
        <v/>
      </c>
      <c r="G61" s="112" t="str">
        <f t="shared" si="8"/>
        <v/>
      </c>
      <c r="H61" s="104" t="str">
        <f t="shared" si="1"/>
        <v/>
      </c>
      <c r="I61" s="106" t="str">
        <f t="shared" si="2"/>
        <v/>
      </c>
      <c r="J61" s="106" t="str">
        <f t="shared" si="3"/>
        <v/>
      </c>
      <c r="K61" s="106" t="str">
        <f t="shared" si="4"/>
        <v/>
      </c>
      <c r="L61" s="106" t="str">
        <f t="shared" si="5"/>
        <v/>
      </c>
      <c r="M61" s="106" t="str">
        <f t="shared" si="6"/>
        <v/>
      </c>
      <c r="N61" s="106" t="e">
        <f t="shared" si="7"/>
        <v>#VALUE!</v>
      </c>
    </row>
    <row r="62" spans="6:14" x14ac:dyDescent="0.2">
      <c r="F62" s="104" t="str">
        <f>IF(COUNT(F$1:F61)&gt;$B$5,"",F61+1)</f>
        <v/>
      </c>
      <c r="G62" s="112" t="str">
        <f t="shared" si="8"/>
        <v/>
      </c>
      <c r="H62" s="104" t="str">
        <f t="shared" si="1"/>
        <v/>
      </c>
      <c r="I62" s="106" t="str">
        <f t="shared" si="2"/>
        <v/>
      </c>
      <c r="J62" s="106" t="str">
        <f t="shared" si="3"/>
        <v/>
      </c>
      <c r="K62" s="106" t="str">
        <f t="shared" si="4"/>
        <v/>
      </c>
      <c r="L62" s="106" t="str">
        <f t="shared" si="5"/>
        <v/>
      </c>
      <c r="M62" s="106" t="str">
        <f t="shared" si="6"/>
        <v/>
      </c>
      <c r="N62" s="106" t="e">
        <f t="shared" si="7"/>
        <v>#VALUE!</v>
      </c>
    </row>
    <row r="63" spans="6:14" x14ac:dyDescent="0.2">
      <c r="F63" s="104" t="str">
        <f>IF(COUNT(F$1:F62)&gt;$B$5,"",F62+1)</f>
        <v/>
      </c>
      <c r="G63" s="112" t="str">
        <f t="shared" si="8"/>
        <v/>
      </c>
      <c r="H63" s="104" t="str">
        <f t="shared" si="1"/>
        <v/>
      </c>
      <c r="I63" s="106" t="str">
        <f t="shared" si="2"/>
        <v/>
      </c>
      <c r="J63" s="106" t="str">
        <f t="shared" si="3"/>
        <v/>
      </c>
      <c r="K63" s="106" t="str">
        <f t="shared" si="4"/>
        <v/>
      </c>
      <c r="L63" s="106" t="str">
        <f t="shared" si="5"/>
        <v/>
      </c>
      <c r="M63" s="106" t="str">
        <f t="shared" si="6"/>
        <v/>
      </c>
      <c r="N63" s="106" t="e">
        <f t="shared" si="7"/>
        <v>#VALUE!</v>
      </c>
    </row>
    <row r="64" spans="6:14" x14ac:dyDescent="0.2">
      <c r="F64" s="104" t="str">
        <f>IF(COUNT(F$1:F63)&gt;$B$5,"",F63+1)</f>
        <v/>
      </c>
      <c r="G64" s="112" t="str">
        <f t="shared" si="8"/>
        <v/>
      </c>
      <c r="H64" s="104" t="str">
        <f t="shared" si="1"/>
        <v/>
      </c>
      <c r="I64" s="106" t="str">
        <f t="shared" si="2"/>
        <v/>
      </c>
      <c r="J64" s="106" t="str">
        <f t="shared" si="3"/>
        <v/>
      </c>
      <c r="K64" s="106" t="str">
        <f t="shared" si="4"/>
        <v/>
      </c>
      <c r="L64" s="106" t="str">
        <f t="shared" si="5"/>
        <v/>
      </c>
      <c r="M64" s="106" t="str">
        <f t="shared" si="6"/>
        <v/>
      </c>
      <c r="N64" s="106" t="e">
        <f t="shared" si="7"/>
        <v>#VALUE!</v>
      </c>
    </row>
    <row r="65" spans="6:14" x14ac:dyDescent="0.2">
      <c r="F65" s="104" t="str">
        <f>IF(COUNT(F$1:F64)&gt;$B$5,"",F64+1)</f>
        <v/>
      </c>
      <c r="G65" s="112" t="str">
        <f t="shared" si="8"/>
        <v/>
      </c>
      <c r="H65" s="104" t="str">
        <f t="shared" si="1"/>
        <v/>
      </c>
      <c r="I65" s="106" t="str">
        <f t="shared" si="2"/>
        <v/>
      </c>
      <c r="J65" s="106" t="str">
        <f t="shared" si="3"/>
        <v/>
      </c>
      <c r="K65" s="106" t="str">
        <f t="shared" si="4"/>
        <v/>
      </c>
      <c r="L65" s="106" t="str">
        <f t="shared" si="5"/>
        <v/>
      </c>
      <c r="M65" s="106" t="str">
        <f t="shared" si="6"/>
        <v/>
      </c>
      <c r="N65" s="106" t="e">
        <f t="shared" si="7"/>
        <v>#VALUE!</v>
      </c>
    </row>
    <row r="66" spans="6:14" x14ac:dyDescent="0.2">
      <c r="F66" s="104" t="str">
        <f>IF(COUNT(F$1:F65)&gt;$B$5,"",F65+1)</f>
        <v/>
      </c>
      <c r="G66" s="112" t="str">
        <f t="shared" si="8"/>
        <v/>
      </c>
      <c r="H66" s="104" t="str">
        <f t="shared" si="1"/>
        <v/>
      </c>
      <c r="I66" s="106" t="str">
        <f t="shared" si="2"/>
        <v/>
      </c>
      <c r="J66" s="106" t="str">
        <f t="shared" si="3"/>
        <v/>
      </c>
      <c r="K66" s="106" t="str">
        <f t="shared" si="4"/>
        <v/>
      </c>
      <c r="L66" s="106" t="str">
        <f t="shared" si="5"/>
        <v/>
      </c>
      <c r="M66" s="106" t="str">
        <f t="shared" si="6"/>
        <v/>
      </c>
      <c r="N66" s="106" t="e">
        <f t="shared" si="7"/>
        <v>#VALUE!</v>
      </c>
    </row>
    <row r="67" spans="6:14" x14ac:dyDescent="0.2">
      <c r="F67" s="104" t="str">
        <f>IF(COUNT(F$1:F66)&gt;$B$5,"",F66+1)</f>
        <v/>
      </c>
      <c r="G67" s="112" t="str">
        <f t="shared" si="8"/>
        <v/>
      </c>
      <c r="H67" s="104" t="str">
        <f t="shared" si="1"/>
        <v/>
      </c>
      <c r="I67" s="106" t="str">
        <f t="shared" si="2"/>
        <v/>
      </c>
      <c r="J67" s="106" t="str">
        <f t="shared" si="3"/>
        <v/>
      </c>
      <c r="K67" s="106" t="str">
        <f t="shared" si="4"/>
        <v/>
      </c>
      <c r="L67" s="106" t="str">
        <f t="shared" si="5"/>
        <v/>
      </c>
      <c r="M67" s="106" t="str">
        <f t="shared" si="6"/>
        <v/>
      </c>
      <c r="N67" s="106" t="e">
        <f t="shared" si="7"/>
        <v>#VALUE!</v>
      </c>
    </row>
    <row r="68" spans="6:14" x14ac:dyDescent="0.2">
      <c r="F68" s="104" t="str">
        <f>IF(COUNT(F$1:F67)&gt;$B$5,"",F67+1)</f>
        <v/>
      </c>
      <c r="G68" s="112" t="str">
        <f t="shared" ref="G68:G131" si="9">IF(F68="","",IF($B$4="mensuelle",EDATE(G67,1),IF($B$4="trimestrielle",EDATE(G67,3),EDATE(G67,12))))</f>
        <v/>
      </c>
      <c r="H68" s="104" t="str">
        <f t="shared" ref="H68:H131" si="10">IF(F68="","",G68-G67)</f>
        <v/>
      </c>
      <c r="I68" s="106" t="str">
        <f t="shared" ref="I68:I131" si="11">IF(F68="","",M67)</f>
        <v/>
      </c>
      <c r="J68" s="106" t="str">
        <f t="shared" ref="J68:J131" si="12">IF(F68="","",CHOOSE($B$9,$B$1/$B$5,(F68=$B$5)*$B$1,-PPMT(CHOOSE($C$4,$B$6/12,$B$6/4,$B$6),F68,$B$5,$B$1)))</f>
        <v/>
      </c>
      <c r="K68" s="106" t="str">
        <f t="shared" ref="K68:K131" si="13">IF(F68="","",CHOOSE($C$4,$B$6/12,$B$6/4,$B$6)*I68)</f>
        <v/>
      </c>
      <c r="L68" s="106" t="str">
        <f t="shared" ref="L68:L131" si="14">IF(J68="","",J68+K68)</f>
        <v/>
      </c>
      <c r="M68" s="106" t="str">
        <f t="shared" ref="M68:M131" si="15">IF(F68="","",I68-J68)</f>
        <v/>
      </c>
      <c r="N68" s="106" t="e">
        <f t="shared" ref="N68:N131" si="16">-PPMT(CHOOSE($C$4,$B$6/12,$B$6/4,$B$6),F68,$B$5,$B$1)</f>
        <v>#VALUE!</v>
      </c>
    </row>
    <row r="69" spans="6:14" x14ac:dyDescent="0.2">
      <c r="F69" s="104" t="str">
        <f>IF(COUNT(F$1:F68)&gt;$B$5,"",F68+1)</f>
        <v/>
      </c>
      <c r="G69" s="112" t="str">
        <f t="shared" si="9"/>
        <v/>
      </c>
      <c r="H69" s="104" t="str">
        <f t="shared" si="10"/>
        <v/>
      </c>
      <c r="I69" s="106" t="str">
        <f t="shared" si="11"/>
        <v/>
      </c>
      <c r="J69" s="106" t="str">
        <f t="shared" si="12"/>
        <v/>
      </c>
      <c r="K69" s="106" t="str">
        <f t="shared" si="13"/>
        <v/>
      </c>
      <c r="L69" s="106" t="str">
        <f t="shared" si="14"/>
        <v/>
      </c>
      <c r="M69" s="106" t="str">
        <f t="shared" si="15"/>
        <v/>
      </c>
      <c r="N69" s="106" t="e">
        <f t="shared" si="16"/>
        <v>#VALUE!</v>
      </c>
    </row>
    <row r="70" spans="6:14" x14ac:dyDescent="0.2">
      <c r="F70" s="104" t="str">
        <f>IF(COUNT(F$1:F69)&gt;$B$5,"",F69+1)</f>
        <v/>
      </c>
      <c r="G70" s="112" t="str">
        <f t="shared" si="9"/>
        <v/>
      </c>
      <c r="H70" s="104" t="str">
        <f t="shared" si="10"/>
        <v/>
      </c>
      <c r="I70" s="106" t="str">
        <f t="shared" si="11"/>
        <v/>
      </c>
      <c r="J70" s="106" t="str">
        <f t="shared" si="12"/>
        <v/>
      </c>
      <c r="K70" s="106" t="str">
        <f t="shared" si="13"/>
        <v/>
      </c>
      <c r="L70" s="106" t="str">
        <f t="shared" si="14"/>
        <v/>
      </c>
      <c r="M70" s="106" t="str">
        <f t="shared" si="15"/>
        <v/>
      </c>
      <c r="N70" s="106" t="e">
        <f t="shared" si="16"/>
        <v>#VALUE!</v>
      </c>
    </row>
    <row r="71" spans="6:14" x14ac:dyDescent="0.2">
      <c r="F71" s="104" t="str">
        <f>IF(COUNT(F$1:F70)&gt;$B$5,"",F70+1)</f>
        <v/>
      </c>
      <c r="G71" s="112" t="str">
        <f t="shared" si="9"/>
        <v/>
      </c>
      <c r="H71" s="104" t="str">
        <f t="shared" si="10"/>
        <v/>
      </c>
      <c r="I71" s="106" t="str">
        <f t="shared" si="11"/>
        <v/>
      </c>
      <c r="J71" s="106" t="str">
        <f t="shared" si="12"/>
        <v/>
      </c>
      <c r="K71" s="106" t="str">
        <f t="shared" si="13"/>
        <v/>
      </c>
      <c r="L71" s="106" t="str">
        <f t="shared" si="14"/>
        <v/>
      </c>
      <c r="M71" s="106" t="str">
        <f t="shared" si="15"/>
        <v/>
      </c>
      <c r="N71" s="106" t="e">
        <f t="shared" si="16"/>
        <v>#VALUE!</v>
      </c>
    </row>
    <row r="72" spans="6:14" x14ac:dyDescent="0.2">
      <c r="F72" s="104" t="str">
        <f>IF(COUNT(F$1:F71)&gt;$B$5,"",F71+1)</f>
        <v/>
      </c>
      <c r="G72" s="112" t="str">
        <f t="shared" si="9"/>
        <v/>
      </c>
      <c r="H72" s="104" t="str">
        <f t="shared" si="10"/>
        <v/>
      </c>
      <c r="I72" s="106" t="str">
        <f t="shared" si="11"/>
        <v/>
      </c>
      <c r="J72" s="106" t="str">
        <f t="shared" si="12"/>
        <v/>
      </c>
      <c r="K72" s="106" t="str">
        <f t="shared" si="13"/>
        <v/>
      </c>
      <c r="L72" s="106" t="str">
        <f t="shared" si="14"/>
        <v/>
      </c>
      <c r="M72" s="106" t="str">
        <f t="shared" si="15"/>
        <v/>
      </c>
      <c r="N72" s="106" t="e">
        <f t="shared" si="16"/>
        <v>#VALUE!</v>
      </c>
    </row>
    <row r="73" spans="6:14" x14ac:dyDescent="0.2">
      <c r="F73" s="104" t="str">
        <f>IF(COUNT(F$1:F72)&gt;$B$5,"",F72+1)</f>
        <v/>
      </c>
      <c r="G73" s="112" t="str">
        <f t="shared" si="9"/>
        <v/>
      </c>
      <c r="H73" s="104" t="str">
        <f t="shared" si="10"/>
        <v/>
      </c>
      <c r="I73" s="106" t="str">
        <f t="shared" si="11"/>
        <v/>
      </c>
      <c r="J73" s="106" t="str">
        <f t="shared" si="12"/>
        <v/>
      </c>
      <c r="K73" s="106" t="str">
        <f t="shared" si="13"/>
        <v/>
      </c>
      <c r="L73" s="106" t="str">
        <f t="shared" si="14"/>
        <v/>
      </c>
      <c r="M73" s="106" t="str">
        <f t="shared" si="15"/>
        <v/>
      </c>
      <c r="N73" s="106" t="e">
        <f t="shared" si="16"/>
        <v>#VALUE!</v>
      </c>
    </row>
    <row r="74" spans="6:14" x14ac:dyDescent="0.2">
      <c r="F74" s="104" t="str">
        <f>IF(COUNT(F$1:F73)&gt;$B$5,"",F73+1)</f>
        <v/>
      </c>
      <c r="G74" s="112" t="str">
        <f t="shared" si="9"/>
        <v/>
      </c>
      <c r="H74" s="104" t="str">
        <f t="shared" si="10"/>
        <v/>
      </c>
      <c r="I74" s="106" t="str">
        <f t="shared" si="11"/>
        <v/>
      </c>
      <c r="J74" s="106" t="str">
        <f t="shared" si="12"/>
        <v/>
      </c>
      <c r="K74" s="106" t="str">
        <f t="shared" si="13"/>
        <v/>
      </c>
      <c r="L74" s="106" t="str">
        <f t="shared" si="14"/>
        <v/>
      </c>
      <c r="M74" s="106" t="str">
        <f t="shared" si="15"/>
        <v/>
      </c>
      <c r="N74" s="106" t="e">
        <f t="shared" si="16"/>
        <v>#VALUE!</v>
      </c>
    </row>
    <row r="75" spans="6:14" x14ac:dyDescent="0.2">
      <c r="F75" s="104" t="str">
        <f>IF(COUNT(F$1:F74)&gt;$B$5,"",F74+1)</f>
        <v/>
      </c>
      <c r="G75" s="112" t="str">
        <f t="shared" si="9"/>
        <v/>
      </c>
      <c r="H75" s="104" t="str">
        <f t="shared" si="10"/>
        <v/>
      </c>
      <c r="I75" s="106" t="str">
        <f t="shared" si="11"/>
        <v/>
      </c>
      <c r="J75" s="106" t="str">
        <f t="shared" si="12"/>
        <v/>
      </c>
      <c r="K75" s="106" t="str">
        <f t="shared" si="13"/>
        <v/>
      </c>
      <c r="L75" s="106" t="str">
        <f t="shared" si="14"/>
        <v/>
      </c>
      <c r="M75" s="106" t="str">
        <f t="shared" si="15"/>
        <v/>
      </c>
      <c r="N75" s="106" t="e">
        <f t="shared" si="16"/>
        <v>#VALUE!</v>
      </c>
    </row>
    <row r="76" spans="6:14" x14ac:dyDescent="0.2">
      <c r="F76" s="104" t="str">
        <f>IF(COUNT(F$1:F75)&gt;$B$5,"",F75+1)</f>
        <v/>
      </c>
      <c r="G76" s="112" t="str">
        <f t="shared" si="9"/>
        <v/>
      </c>
      <c r="H76" s="104" t="str">
        <f t="shared" si="10"/>
        <v/>
      </c>
      <c r="I76" s="106" t="str">
        <f t="shared" si="11"/>
        <v/>
      </c>
      <c r="J76" s="106" t="str">
        <f t="shared" si="12"/>
        <v/>
      </c>
      <c r="K76" s="106" t="str">
        <f t="shared" si="13"/>
        <v/>
      </c>
      <c r="L76" s="106" t="str">
        <f t="shared" si="14"/>
        <v/>
      </c>
      <c r="M76" s="106" t="str">
        <f t="shared" si="15"/>
        <v/>
      </c>
      <c r="N76" s="106" t="e">
        <f t="shared" si="16"/>
        <v>#VALUE!</v>
      </c>
    </row>
    <row r="77" spans="6:14" x14ac:dyDescent="0.2">
      <c r="F77" s="104" t="str">
        <f>IF(COUNT(F$1:F76)&gt;$B$5,"",F76+1)</f>
        <v/>
      </c>
      <c r="G77" s="112" t="str">
        <f t="shared" si="9"/>
        <v/>
      </c>
      <c r="H77" s="104" t="str">
        <f t="shared" si="10"/>
        <v/>
      </c>
      <c r="I77" s="106" t="str">
        <f t="shared" si="11"/>
        <v/>
      </c>
      <c r="J77" s="106" t="str">
        <f t="shared" si="12"/>
        <v/>
      </c>
      <c r="K77" s="106" t="str">
        <f t="shared" si="13"/>
        <v/>
      </c>
      <c r="L77" s="106" t="str">
        <f t="shared" si="14"/>
        <v/>
      </c>
      <c r="M77" s="106" t="str">
        <f t="shared" si="15"/>
        <v/>
      </c>
      <c r="N77" s="106" t="e">
        <f t="shared" si="16"/>
        <v>#VALUE!</v>
      </c>
    </row>
    <row r="78" spans="6:14" x14ac:dyDescent="0.2">
      <c r="F78" s="104" t="str">
        <f>IF(COUNT(F$1:F77)&gt;$B$5,"",F77+1)</f>
        <v/>
      </c>
      <c r="G78" s="112" t="str">
        <f t="shared" si="9"/>
        <v/>
      </c>
      <c r="H78" s="104" t="str">
        <f t="shared" si="10"/>
        <v/>
      </c>
      <c r="I78" s="106" t="str">
        <f t="shared" si="11"/>
        <v/>
      </c>
      <c r="J78" s="106" t="str">
        <f t="shared" si="12"/>
        <v/>
      </c>
      <c r="K78" s="106" t="str">
        <f t="shared" si="13"/>
        <v/>
      </c>
      <c r="L78" s="106" t="str">
        <f t="shared" si="14"/>
        <v/>
      </c>
      <c r="M78" s="106" t="str">
        <f t="shared" si="15"/>
        <v/>
      </c>
      <c r="N78" s="106" t="e">
        <f t="shared" si="16"/>
        <v>#VALUE!</v>
      </c>
    </row>
    <row r="79" spans="6:14" x14ac:dyDescent="0.2">
      <c r="F79" s="104" t="str">
        <f>IF(COUNT(F$1:F78)&gt;$B$5,"",F78+1)</f>
        <v/>
      </c>
      <c r="G79" s="112" t="str">
        <f t="shared" si="9"/>
        <v/>
      </c>
      <c r="H79" s="104" t="str">
        <f t="shared" si="10"/>
        <v/>
      </c>
      <c r="I79" s="106" t="str">
        <f t="shared" si="11"/>
        <v/>
      </c>
      <c r="J79" s="106" t="str">
        <f t="shared" si="12"/>
        <v/>
      </c>
      <c r="K79" s="106" t="str">
        <f t="shared" si="13"/>
        <v/>
      </c>
      <c r="L79" s="106" t="str">
        <f t="shared" si="14"/>
        <v/>
      </c>
      <c r="M79" s="106" t="str">
        <f t="shared" si="15"/>
        <v/>
      </c>
      <c r="N79" s="106" t="e">
        <f t="shared" si="16"/>
        <v>#VALUE!</v>
      </c>
    </row>
    <row r="80" spans="6:14" x14ac:dyDescent="0.2">
      <c r="F80" s="104" t="str">
        <f>IF(COUNT(F$1:F79)&gt;$B$5,"",F79+1)</f>
        <v/>
      </c>
      <c r="G80" s="112" t="str">
        <f t="shared" si="9"/>
        <v/>
      </c>
      <c r="H80" s="104" t="str">
        <f t="shared" si="10"/>
        <v/>
      </c>
      <c r="I80" s="106" t="str">
        <f t="shared" si="11"/>
        <v/>
      </c>
      <c r="J80" s="106" t="str">
        <f t="shared" si="12"/>
        <v/>
      </c>
      <c r="K80" s="106" t="str">
        <f t="shared" si="13"/>
        <v/>
      </c>
      <c r="L80" s="106" t="str">
        <f t="shared" si="14"/>
        <v/>
      </c>
      <c r="M80" s="106" t="str">
        <f t="shared" si="15"/>
        <v/>
      </c>
      <c r="N80" s="106" t="e">
        <f t="shared" si="16"/>
        <v>#VALUE!</v>
      </c>
    </row>
    <row r="81" spans="6:14" x14ac:dyDescent="0.2">
      <c r="F81" s="104" t="str">
        <f>IF(COUNT(F$1:F80)&gt;$B$5,"",F80+1)</f>
        <v/>
      </c>
      <c r="G81" s="112" t="str">
        <f t="shared" si="9"/>
        <v/>
      </c>
      <c r="H81" s="104" t="str">
        <f t="shared" si="10"/>
        <v/>
      </c>
      <c r="I81" s="106" t="str">
        <f t="shared" si="11"/>
        <v/>
      </c>
      <c r="J81" s="106" t="str">
        <f t="shared" si="12"/>
        <v/>
      </c>
      <c r="K81" s="106" t="str">
        <f t="shared" si="13"/>
        <v/>
      </c>
      <c r="L81" s="106" t="str">
        <f t="shared" si="14"/>
        <v/>
      </c>
      <c r="M81" s="106" t="str">
        <f t="shared" si="15"/>
        <v/>
      </c>
      <c r="N81" s="106" t="e">
        <f t="shared" si="16"/>
        <v>#VALUE!</v>
      </c>
    </row>
    <row r="82" spans="6:14" x14ac:dyDescent="0.2">
      <c r="F82" s="104" t="str">
        <f>IF(COUNT(F$1:F81)&gt;$B$5,"",F81+1)</f>
        <v/>
      </c>
      <c r="G82" s="112" t="str">
        <f t="shared" si="9"/>
        <v/>
      </c>
      <c r="H82" s="104" t="str">
        <f t="shared" si="10"/>
        <v/>
      </c>
      <c r="I82" s="106" t="str">
        <f t="shared" si="11"/>
        <v/>
      </c>
      <c r="J82" s="106" t="str">
        <f t="shared" si="12"/>
        <v/>
      </c>
      <c r="K82" s="106" t="str">
        <f t="shared" si="13"/>
        <v/>
      </c>
      <c r="L82" s="106" t="str">
        <f t="shared" si="14"/>
        <v/>
      </c>
      <c r="M82" s="106" t="str">
        <f t="shared" si="15"/>
        <v/>
      </c>
      <c r="N82" s="106" t="e">
        <f t="shared" si="16"/>
        <v>#VALUE!</v>
      </c>
    </row>
    <row r="83" spans="6:14" x14ac:dyDescent="0.2">
      <c r="F83" s="104" t="str">
        <f>IF(COUNT(F$1:F82)&gt;$B$5,"",F82+1)</f>
        <v/>
      </c>
      <c r="G83" s="112" t="str">
        <f t="shared" si="9"/>
        <v/>
      </c>
      <c r="H83" s="104" t="str">
        <f t="shared" si="10"/>
        <v/>
      </c>
      <c r="I83" s="106" t="str">
        <f t="shared" si="11"/>
        <v/>
      </c>
      <c r="J83" s="106" t="str">
        <f t="shared" si="12"/>
        <v/>
      </c>
      <c r="K83" s="106" t="str">
        <f t="shared" si="13"/>
        <v/>
      </c>
      <c r="L83" s="106" t="str">
        <f t="shared" si="14"/>
        <v/>
      </c>
      <c r="M83" s="106" t="str">
        <f t="shared" si="15"/>
        <v/>
      </c>
      <c r="N83" s="106" t="e">
        <f t="shared" si="16"/>
        <v>#VALUE!</v>
      </c>
    </row>
    <row r="84" spans="6:14" x14ac:dyDescent="0.2">
      <c r="F84" s="104" t="str">
        <f>IF(COUNT(F$1:F83)&gt;$B$5,"",F83+1)</f>
        <v/>
      </c>
      <c r="G84" s="112" t="str">
        <f t="shared" si="9"/>
        <v/>
      </c>
      <c r="H84" s="104" t="str">
        <f t="shared" si="10"/>
        <v/>
      </c>
      <c r="I84" s="106" t="str">
        <f t="shared" si="11"/>
        <v/>
      </c>
      <c r="J84" s="106" t="str">
        <f t="shared" si="12"/>
        <v/>
      </c>
      <c r="K84" s="106" t="str">
        <f t="shared" si="13"/>
        <v/>
      </c>
      <c r="L84" s="106" t="str">
        <f t="shared" si="14"/>
        <v/>
      </c>
      <c r="M84" s="106" t="str">
        <f t="shared" si="15"/>
        <v/>
      </c>
      <c r="N84" s="106" t="e">
        <f t="shared" si="16"/>
        <v>#VALUE!</v>
      </c>
    </row>
    <row r="85" spans="6:14" x14ac:dyDescent="0.2">
      <c r="F85" s="104" t="str">
        <f>IF(COUNT(F$1:F84)&gt;$B$5,"",F84+1)</f>
        <v/>
      </c>
      <c r="G85" s="112" t="str">
        <f t="shared" si="9"/>
        <v/>
      </c>
      <c r="H85" s="104" t="str">
        <f t="shared" si="10"/>
        <v/>
      </c>
      <c r="I85" s="106" t="str">
        <f t="shared" si="11"/>
        <v/>
      </c>
      <c r="J85" s="106" t="str">
        <f t="shared" si="12"/>
        <v/>
      </c>
      <c r="K85" s="106" t="str">
        <f t="shared" si="13"/>
        <v/>
      </c>
      <c r="L85" s="106" t="str">
        <f t="shared" si="14"/>
        <v/>
      </c>
      <c r="M85" s="106" t="str">
        <f t="shared" si="15"/>
        <v/>
      </c>
      <c r="N85" s="106" t="e">
        <f t="shared" si="16"/>
        <v>#VALUE!</v>
      </c>
    </row>
    <row r="86" spans="6:14" x14ac:dyDescent="0.2">
      <c r="F86" s="104" t="str">
        <f>IF(COUNT(F$1:F85)&gt;$B$5,"",F85+1)</f>
        <v/>
      </c>
      <c r="G86" s="112" t="str">
        <f t="shared" si="9"/>
        <v/>
      </c>
      <c r="H86" s="104" t="str">
        <f t="shared" si="10"/>
        <v/>
      </c>
      <c r="I86" s="106" t="str">
        <f t="shared" si="11"/>
        <v/>
      </c>
      <c r="J86" s="106" t="str">
        <f t="shared" si="12"/>
        <v/>
      </c>
      <c r="K86" s="106" t="str">
        <f t="shared" si="13"/>
        <v/>
      </c>
      <c r="L86" s="106" t="str">
        <f t="shared" si="14"/>
        <v/>
      </c>
      <c r="M86" s="106" t="str">
        <f t="shared" si="15"/>
        <v/>
      </c>
      <c r="N86" s="106" t="e">
        <f t="shared" si="16"/>
        <v>#VALUE!</v>
      </c>
    </row>
    <row r="87" spans="6:14" x14ac:dyDescent="0.2">
      <c r="F87" s="104" t="str">
        <f>IF(COUNT(F$1:F86)&gt;$B$5,"",F86+1)</f>
        <v/>
      </c>
      <c r="G87" s="112" t="str">
        <f t="shared" si="9"/>
        <v/>
      </c>
      <c r="H87" s="104" t="str">
        <f t="shared" si="10"/>
        <v/>
      </c>
      <c r="I87" s="106" t="str">
        <f t="shared" si="11"/>
        <v/>
      </c>
      <c r="J87" s="106" t="str">
        <f t="shared" si="12"/>
        <v/>
      </c>
      <c r="K87" s="106" t="str">
        <f t="shared" si="13"/>
        <v/>
      </c>
      <c r="L87" s="106" t="str">
        <f t="shared" si="14"/>
        <v/>
      </c>
      <c r="M87" s="106" t="str">
        <f t="shared" si="15"/>
        <v/>
      </c>
      <c r="N87" s="106" t="e">
        <f t="shared" si="16"/>
        <v>#VALUE!</v>
      </c>
    </row>
    <row r="88" spans="6:14" x14ac:dyDescent="0.2">
      <c r="F88" s="104" t="str">
        <f>IF(COUNT(F$1:F87)&gt;$B$5,"",F87+1)</f>
        <v/>
      </c>
      <c r="G88" s="112" t="str">
        <f t="shared" si="9"/>
        <v/>
      </c>
      <c r="H88" s="104" t="str">
        <f t="shared" si="10"/>
        <v/>
      </c>
      <c r="I88" s="106" t="str">
        <f t="shared" si="11"/>
        <v/>
      </c>
      <c r="J88" s="106" t="str">
        <f t="shared" si="12"/>
        <v/>
      </c>
      <c r="K88" s="106" t="str">
        <f t="shared" si="13"/>
        <v/>
      </c>
      <c r="L88" s="106" t="str">
        <f t="shared" si="14"/>
        <v/>
      </c>
      <c r="M88" s="106" t="str">
        <f t="shared" si="15"/>
        <v/>
      </c>
      <c r="N88" s="106" t="e">
        <f t="shared" si="16"/>
        <v>#VALUE!</v>
      </c>
    </row>
    <row r="89" spans="6:14" x14ac:dyDescent="0.2">
      <c r="F89" s="104" t="str">
        <f>IF(COUNT(F$1:F88)&gt;$B$5,"",F88+1)</f>
        <v/>
      </c>
      <c r="G89" s="112" t="str">
        <f t="shared" si="9"/>
        <v/>
      </c>
      <c r="H89" s="104" t="str">
        <f t="shared" si="10"/>
        <v/>
      </c>
      <c r="I89" s="106" t="str">
        <f t="shared" si="11"/>
        <v/>
      </c>
      <c r="J89" s="106" t="str">
        <f t="shared" si="12"/>
        <v/>
      </c>
      <c r="K89" s="106" t="str">
        <f t="shared" si="13"/>
        <v/>
      </c>
      <c r="L89" s="106" t="str">
        <f t="shared" si="14"/>
        <v/>
      </c>
      <c r="M89" s="106" t="str">
        <f t="shared" si="15"/>
        <v/>
      </c>
      <c r="N89" s="106" t="e">
        <f t="shared" si="16"/>
        <v>#VALUE!</v>
      </c>
    </row>
    <row r="90" spans="6:14" x14ac:dyDescent="0.2">
      <c r="F90" s="104" t="str">
        <f>IF(COUNT(F$1:F89)&gt;$B$5,"",F89+1)</f>
        <v/>
      </c>
      <c r="G90" s="112" t="str">
        <f t="shared" si="9"/>
        <v/>
      </c>
      <c r="H90" s="104" t="str">
        <f t="shared" si="10"/>
        <v/>
      </c>
      <c r="I90" s="106" t="str">
        <f t="shared" si="11"/>
        <v/>
      </c>
      <c r="J90" s="106" t="str">
        <f t="shared" si="12"/>
        <v/>
      </c>
      <c r="K90" s="106" t="str">
        <f t="shared" si="13"/>
        <v/>
      </c>
      <c r="L90" s="106" t="str">
        <f t="shared" si="14"/>
        <v/>
      </c>
      <c r="M90" s="106" t="str">
        <f t="shared" si="15"/>
        <v/>
      </c>
      <c r="N90" s="106" t="e">
        <f t="shared" si="16"/>
        <v>#VALUE!</v>
      </c>
    </row>
    <row r="91" spans="6:14" x14ac:dyDescent="0.2">
      <c r="F91" s="104" t="str">
        <f>IF(COUNT(F$1:F90)&gt;$B$5,"",F90+1)</f>
        <v/>
      </c>
      <c r="G91" s="112" t="str">
        <f t="shared" si="9"/>
        <v/>
      </c>
      <c r="H91" s="104" t="str">
        <f t="shared" si="10"/>
        <v/>
      </c>
      <c r="I91" s="106" t="str">
        <f t="shared" si="11"/>
        <v/>
      </c>
      <c r="J91" s="106" t="str">
        <f t="shared" si="12"/>
        <v/>
      </c>
      <c r="K91" s="106" t="str">
        <f t="shared" si="13"/>
        <v/>
      </c>
      <c r="L91" s="106" t="str">
        <f t="shared" si="14"/>
        <v/>
      </c>
      <c r="M91" s="106" t="str">
        <f t="shared" si="15"/>
        <v/>
      </c>
      <c r="N91" s="106" t="e">
        <f t="shared" si="16"/>
        <v>#VALUE!</v>
      </c>
    </row>
    <row r="92" spans="6:14" x14ac:dyDescent="0.2">
      <c r="F92" s="104" t="str">
        <f>IF(COUNT(F$1:F91)&gt;$B$5,"",F91+1)</f>
        <v/>
      </c>
      <c r="G92" s="112" t="str">
        <f t="shared" si="9"/>
        <v/>
      </c>
      <c r="H92" s="104" t="str">
        <f t="shared" si="10"/>
        <v/>
      </c>
      <c r="I92" s="106" t="str">
        <f t="shared" si="11"/>
        <v/>
      </c>
      <c r="J92" s="106" t="str">
        <f t="shared" si="12"/>
        <v/>
      </c>
      <c r="K92" s="106" t="str">
        <f t="shared" si="13"/>
        <v/>
      </c>
      <c r="L92" s="106" t="str">
        <f t="shared" si="14"/>
        <v/>
      </c>
      <c r="M92" s="106" t="str">
        <f t="shared" si="15"/>
        <v/>
      </c>
      <c r="N92" s="106" t="e">
        <f t="shared" si="16"/>
        <v>#VALUE!</v>
      </c>
    </row>
    <row r="93" spans="6:14" x14ac:dyDescent="0.2">
      <c r="F93" s="104" t="str">
        <f>IF(COUNT(F$1:F92)&gt;$B$5,"",F92+1)</f>
        <v/>
      </c>
      <c r="G93" s="112" t="str">
        <f t="shared" si="9"/>
        <v/>
      </c>
      <c r="H93" s="104" t="str">
        <f t="shared" si="10"/>
        <v/>
      </c>
      <c r="I93" s="106" t="str">
        <f t="shared" si="11"/>
        <v/>
      </c>
      <c r="J93" s="106" t="str">
        <f t="shared" si="12"/>
        <v/>
      </c>
      <c r="K93" s="106" t="str">
        <f t="shared" si="13"/>
        <v/>
      </c>
      <c r="L93" s="106" t="str">
        <f t="shared" si="14"/>
        <v/>
      </c>
      <c r="M93" s="106" t="str">
        <f t="shared" si="15"/>
        <v/>
      </c>
      <c r="N93" s="106" t="e">
        <f t="shared" si="16"/>
        <v>#VALUE!</v>
      </c>
    </row>
    <row r="94" spans="6:14" x14ac:dyDescent="0.2">
      <c r="F94" s="104" t="str">
        <f>IF(COUNT(F$1:F93)&gt;$B$5,"",F93+1)</f>
        <v/>
      </c>
      <c r="G94" s="112" t="str">
        <f t="shared" si="9"/>
        <v/>
      </c>
      <c r="H94" s="104" t="str">
        <f t="shared" si="10"/>
        <v/>
      </c>
      <c r="I94" s="106" t="str">
        <f t="shared" si="11"/>
        <v/>
      </c>
      <c r="J94" s="106" t="str">
        <f t="shared" si="12"/>
        <v/>
      </c>
      <c r="K94" s="106" t="str">
        <f t="shared" si="13"/>
        <v/>
      </c>
      <c r="L94" s="106" t="str">
        <f t="shared" si="14"/>
        <v/>
      </c>
      <c r="M94" s="106" t="str">
        <f t="shared" si="15"/>
        <v/>
      </c>
      <c r="N94" s="106" t="e">
        <f t="shared" si="16"/>
        <v>#VALUE!</v>
      </c>
    </row>
    <row r="95" spans="6:14" x14ac:dyDescent="0.2">
      <c r="F95" s="104" t="str">
        <f>IF(COUNT(F$1:F94)&gt;$B$5,"",F94+1)</f>
        <v/>
      </c>
      <c r="G95" s="112" t="str">
        <f t="shared" si="9"/>
        <v/>
      </c>
      <c r="H95" s="104" t="str">
        <f t="shared" si="10"/>
        <v/>
      </c>
      <c r="I95" s="106" t="str">
        <f t="shared" si="11"/>
        <v/>
      </c>
      <c r="J95" s="106" t="str">
        <f t="shared" si="12"/>
        <v/>
      </c>
      <c r="K95" s="106" t="str">
        <f t="shared" si="13"/>
        <v/>
      </c>
      <c r="L95" s="106" t="str">
        <f t="shared" si="14"/>
        <v/>
      </c>
      <c r="M95" s="106" t="str">
        <f t="shared" si="15"/>
        <v/>
      </c>
      <c r="N95" s="106" t="e">
        <f t="shared" si="16"/>
        <v>#VALUE!</v>
      </c>
    </row>
    <row r="96" spans="6:14" x14ac:dyDescent="0.2">
      <c r="F96" s="104" t="str">
        <f>IF(COUNT(F$1:F95)&gt;$B$5,"",F95+1)</f>
        <v/>
      </c>
      <c r="G96" s="112" t="str">
        <f t="shared" si="9"/>
        <v/>
      </c>
      <c r="H96" s="104" t="str">
        <f t="shared" si="10"/>
        <v/>
      </c>
      <c r="I96" s="106" t="str">
        <f t="shared" si="11"/>
        <v/>
      </c>
      <c r="J96" s="106" t="str">
        <f t="shared" si="12"/>
        <v/>
      </c>
      <c r="K96" s="106" t="str">
        <f t="shared" si="13"/>
        <v/>
      </c>
      <c r="L96" s="106" t="str">
        <f t="shared" si="14"/>
        <v/>
      </c>
      <c r="M96" s="106" t="str">
        <f t="shared" si="15"/>
        <v/>
      </c>
      <c r="N96" s="106" t="e">
        <f t="shared" si="16"/>
        <v>#VALUE!</v>
      </c>
    </row>
    <row r="97" spans="6:14" x14ac:dyDescent="0.2">
      <c r="F97" s="104" t="str">
        <f>IF(COUNT(F$1:F96)&gt;$B$5,"",F96+1)</f>
        <v/>
      </c>
      <c r="G97" s="112" t="str">
        <f t="shared" si="9"/>
        <v/>
      </c>
      <c r="H97" s="104" t="str">
        <f t="shared" si="10"/>
        <v/>
      </c>
      <c r="I97" s="106" t="str">
        <f t="shared" si="11"/>
        <v/>
      </c>
      <c r="J97" s="106" t="str">
        <f t="shared" si="12"/>
        <v/>
      </c>
      <c r="K97" s="106" t="str">
        <f t="shared" si="13"/>
        <v/>
      </c>
      <c r="L97" s="106" t="str">
        <f t="shared" si="14"/>
        <v/>
      </c>
      <c r="M97" s="106" t="str">
        <f t="shared" si="15"/>
        <v/>
      </c>
      <c r="N97" s="106" t="e">
        <f t="shared" si="16"/>
        <v>#VALUE!</v>
      </c>
    </row>
    <row r="98" spans="6:14" x14ac:dyDescent="0.2">
      <c r="F98" s="104" t="str">
        <f>IF(COUNT(F$1:F97)&gt;$B$5,"",F97+1)</f>
        <v/>
      </c>
      <c r="G98" s="112" t="str">
        <f t="shared" si="9"/>
        <v/>
      </c>
      <c r="H98" s="104" t="str">
        <f t="shared" si="10"/>
        <v/>
      </c>
      <c r="I98" s="106" t="str">
        <f t="shared" si="11"/>
        <v/>
      </c>
      <c r="J98" s="106" t="str">
        <f t="shared" si="12"/>
        <v/>
      </c>
      <c r="K98" s="106" t="str">
        <f t="shared" si="13"/>
        <v/>
      </c>
      <c r="L98" s="106" t="str">
        <f t="shared" si="14"/>
        <v/>
      </c>
      <c r="M98" s="106" t="str">
        <f t="shared" si="15"/>
        <v/>
      </c>
      <c r="N98" s="106" t="e">
        <f t="shared" si="16"/>
        <v>#VALUE!</v>
      </c>
    </row>
    <row r="99" spans="6:14" x14ac:dyDescent="0.2">
      <c r="F99" s="104" t="str">
        <f>IF(COUNT(F$1:F98)&gt;$B$5,"",F98+1)</f>
        <v/>
      </c>
      <c r="G99" s="112" t="str">
        <f t="shared" si="9"/>
        <v/>
      </c>
      <c r="H99" s="104" t="str">
        <f t="shared" si="10"/>
        <v/>
      </c>
      <c r="I99" s="106" t="str">
        <f t="shared" si="11"/>
        <v/>
      </c>
      <c r="J99" s="106" t="str">
        <f t="shared" si="12"/>
        <v/>
      </c>
      <c r="K99" s="106" t="str">
        <f t="shared" si="13"/>
        <v/>
      </c>
      <c r="L99" s="106" t="str">
        <f t="shared" si="14"/>
        <v/>
      </c>
      <c r="M99" s="106" t="str">
        <f t="shared" si="15"/>
        <v/>
      </c>
      <c r="N99" s="106" t="e">
        <f t="shared" si="16"/>
        <v>#VALUE!</v>
      </c>
    </row>
    <row r="100" spans="6:14" x14ac:dyDescent="0.2">
      <c r="F100" s="104" t="str">
        <f>IF(COUNT(F$1:F99)&gt;$B$5,"",F99+1)</f>
        <v/>
      </c>
      <c r="G100" s="112" t="str">
        <f t="shared" si="9"/>
        <v/>
      </c>
      <c r="H100" s="104" t="str">
        <f t="shared" si="10"/>
        <v/>
      </c>
      <c r="I100" s="106" t="str">
        <f t="shared" si="11"/>
        <v/>
      </c>
      <c r="J100" s="106" t="str">
        <f t="shared" si="12"/>
        <v/>
      </c>
      <c r="K100" s="106" t="str">
        <f t="shared" si="13"/>
        <v/>
      </c>
      <c r="L100" s="106" t="str">
        <f t="shared" si="14"/>
        <v/>
      </c>
      <c r="M100" s="106" t="str">
        <f t="shared" si="15"/>
        <v/>
      </c>
      <c r="N100" s="106" t="e">
        <f t="shared" si="16"/>
        <v>#VALUE!</v>
      </c>
    </row>
    <row r="101" spans="6:14" x14ac:dyDescent="0.2">
      <c r="F101" s="104" t="str">
        <f>IF(COUNT(F$1:F100)&gt;$B$5,"",F100+1)</f>
        <v/>
      </c>
      <c r="G101" s="112" t="str">
        <f t="shared" si="9"/>
        <v/>
      </c>
      <c r="H101" s="104" t="str">
        <f t="shared" si="10"/>
        <v/>
      </c>
      <c r="I101" s="106" t="str">
        <f t="shared" si="11"/>
        <v/>
      </c>
      <c r="J101" s="106" t="str">
        <f t="shared" si="12"/>
        <v/>
      </c>
      <c r="K101" s="106" t="str">
        <f t="shared" si="13"/>
        <v/>
      </c>
      <c r="L101" s="106" t="str">
        <f t="shared" si="14"/>
        <v/>
      </c>
      <c r="M101" s="106" t="str">
        <f t="shared" si="15"/>
        <v/>
      </c>
      <c r="N101" s="106" t="e">
        <f t="shared" si="16"/>
        <v>#VALUE!</v>
      </c>
    </row>
    <row r="102" spans="6:14" x14ac:dyDescent="0.2">
      <c r="F102" s="104" t="str">
        <f>IF(COUNT(F$1:F101)&gt;$B$5,"",F101+1)</f>
        <v/>
      </c>
      <c r="G102" s="112" t="str">
        <f t="shared" si="9"/>
        <v/>
      </c>
      <c r="H102" s="104" t="str">
        <f t="shared" si="10"/>
        <v/>
      </c>
      <c r="I102" s="106" t="str">
        <f t="shared" si="11"/>
        <v/>
      </c>
      <c r="J102" s="106" t="str">
        <f t="shared" si="12"/>
        <v/>
      </c>
      <c r="K102" s="106" t="str">
        <f t="shared" si="13"/>
        <v/>
      </c>
      <c r="L102" s="106" t="str">
        <f t="shared" si="14"/>
        <v/>
      </c>
      <c r="M102" s="106" t="str">
        <f t="shared" si="15"/>
        <v/>
      </c>
      <c r="N102" s="106" t="e">
        <f t="shared" si="16"/>
        <v>#VALUE!</v>
      </c>
    </row>
    <row r="103" spans="6:14" x14ac:dyDescent="0.2">
      <c r="F103" s="104" t="str">
        <f>IF(COUNT(F$1:F102)&gt;$B$5,"",F102+1)</f>
        <v/>
      </c>
      <c r="G103" s="112" t="str">
        <f t="shared" si="9"/>
        <v/>
      </c>
      <c r="H103" s="104" t="str">
        <f t="shared" si="10"/>
        <v/>
      </c>
      <c r="I103" s="106" t="str">
        <f t="shared" si="11"/>
        <v/>
      </c>
      <c r="J103" s="106" t="str">
        <f t="shared" si="12"/>
        <v/>
      </c>
      <c r="K103" s="106" t="str">
        <f t="shared" si="13"/>
        <v/>
      </c>
      <c r="L103" s="106" t="str">
        <f t="shared" si="14"/>
        <v/>
      </c>
      <c r="M103" s="106" t="str">
        <f t="shared" si="15"/>
        <v/>
      </c>
      <c r="N103" s="106" t="e">
        <f t="shared" si="16"/>
        <v>#VALUE!</v>
      </c>
    </row>
    <row r="104" spans="6:14" x14ac:dyDescent="0.2">
      <c r="F104" s="104" t="str">
        <f>IF(COUNT(F$1:F103)&gt;$B$5,"",F103+1)</f>
        <v/>
      </c>
      <c r="G104" s="112" t="str">
        <f t="shared" si="9"/>
        <v/>
      </c>
      <c r="H104" s="104" t="str">
        <f t="shared" si="10"/>
        <v/>
      </c>
      <c r="I104" s="106" t="str">
        <f t="shared" si="11"/>
        <v/>
      </c>
      <c r="J104" s="106" t="str">
        <f t="shared" si="12"/>
        <v/>
      </c>
      <c r="K104" s="106" t="str">
        <f t="shared" si="13"/>
        <v/>
      </c>
      <c r="L104" s="106" t="str">
        <f t="shared" si="14"/>
        <v/>
      </c>
      <c r="M104" s="106" t="str">
        <f t="shared" si="15"/>
        <v/>
      </c>
      <c r="N104" s="106" t="e">
        <f t="shared" si="16"/>
        <v>#VALUE!</v>
      </c>
    </row>
    <row r="105" spans="6:14" x14ac:dyDescent="0.2">
      <c r="F105" s="104" t="str">
        <f>IF(COUNT(F$1:F104)&gt;$B$5,"",F104+1)</f>
        <v/>
      </c>
      <c r="G105" s="112" t="str">
        <f t="shared" si="9"/>
        <v/>
      </c>
      <c r="H105" s="104" t="str">
        <f t="shared" si="10"/>
        <v/>
      </c>
      <c r="I105" s="106" t="str">
        <f t="shared" si="11"/>
        <v/>
      </c>
      <c r="J105" s="106" t="str">
        <f t="shared" si="12"/>
        <v/>
      </c>
      <c r="K105" s="106" t="str">
        <f t="shared" si="13"/>
        <v/>
      </c>
      <c r="L105" s="106" t="str">
        <f t="shared" si="14"/>
        <v/>
      </c>
      <c r="M105" s="106" t="str">
        <f t="shared" si="15"/>
        <v/>
      </c>
      <c r="N105" s="106" t="e">
        <f t="shared" si="16"/>
        <v>#VALUE!</v>
      </c>
    </row>
    <row r="106" spans="6:14" x14ac:dyDescent="0.2">
      <c r="F106" s="104" t="str">
        <f>IF(COUNT(F$1:F105)&gt;$B$5,"",F105+1)</f>
        <v/>
      </c>
      <c r="G106" s="112" t="str">
        <f t="shared" si="9"/>
        <v/>
      </c>
      <c r="H106" s="104" t="str">
        <f t="shared" si="10"/>
        <v/>
      </c>
      <c r="I106" s="106" t="str">
        <f t="shared" si="11"/>
        <v/>
      </c>
      <c r="J106" s="106" t="str">
        <f t="shared" si="12"/>
        <v/>
      </c>
      <c r="K106" s="106" t="str">
        <f t="shared" si="13"/>
        <v/>
      </c>
      <c r="L106" s="106" t="str">
        <f t="shared" si="14"/>
        <v/>
      </c>
      <c r="M106" s="106" t="str">
        <f t="shared" si="15"/>
        <v/>
      </c>
      <c r="N106" s="106" t="e">
        <f t="shared" si="16"/>
        <v>#VALUE!</v>
      </c>
    </row>
    <row r="107" spans="6:14" x14ac:dyDescent="0.2">
      <c r="F107" s="104" t="str">
        <f>IF(COUNT(F$1:F106)&gt;$B$5,"",F106+1)</f>
        <v/>
      </c>
      <c r="G107" s="112" t="str">
        <f t="shared" si="9"/>
        <v/>
      </c>
      <c r="H107" s="104" t="str">
        <f t="shared" si="10"/>
        <v/>
      </c>
      <c r="I107" s="106" t="str">
        <f t="shared" si="11"/>
        <v/>
      </c>
      <c r="J107" s="106" t="str">
        <f t="shared" si="12"/>
        <v/>
      </c>
      <c r="K107" s="106" t="str">
        <f t="shared" si="13"/>
        <v/>
      </c>
      <c r="L107" s="106" t="str">
        <f t="shared" si="14"/>
        <v/>
      </c>
      <c r="M107" s="106" t="str">
        <f t="shared" si="15"/>
        <v/>
      </c>
      <c r="N107" s="106" t="e">
        <f t="shared" si="16"/>
        <v>#VALUE!</v>
      </c>
    </row>
    <row r="108" spans="6:14" x14ac:dyDescent="0.2">
      <c r="F108" s="104" t="str">
        <f>IF(COUNT(F$1:F107)&gt;$B$5,"",F107+1)</f>
        <v/>
      </c>
      <c r="G108" s="112" t="str">
        <f t="shared" si="9"/>
        <v/>
      </c>
      <c r="H108" s="104" t="str">
        <f t="shared" si="10"/>
        <v/>
      </c>
      <c r="I108" s="106" t="str">
        <f t="shared" si="11"/>
        <v/>
      </c>
      <c r="J108" s="106" t="str">
        <f t="shared" si="12"/>
        <v/>
      </c>
      <c r="K108" s="106" t="str">
        <f t="shared" si="13"/>
        <v/>
      </c>
      <c r="L108" s="106" t="str">
        <f t="shared" si="14"/>
        <v/>
      </c>
      <c r="M108" s="106" t="str">
        <f t="shared" si="15"/>
        <v/>
      </c>
      <c r="N108" s="106" t="e">
        <f t="shared" si="16"/>
        <v>#VALUE!</v>
      </c>
    </row>
    <row r="109" spans="6:14" x14ac:dyDescent="0.2">
      <c r="F109" s="104" t="str">
        <f>IF(COUNT(F$1:F108)&gt;$B$5,"",F108+1)</f>
        <v/>
      </c>
      <c r="G109" s="112" t="str">
        <f t="shared" si="9"/>
        <v/>
      </c>
      <c r="H109" s="104" t="str">
        <f t="shared" si="10"/>
        <v/>
      </c>
      <c r="I109" s="106" t="str">
        <f t="shared" si="11"/>
        <v/>
      </c>
      <c r="J109" s="106" t="str">
        <f t="shared" si="12"/>
        <v/>
      </c>
      <c r="K109" s="106" t="str">
        <f t="shared" si="13"/>
        <v/>
      </c>
      <c r="L109" s="106" t="str">
        <f t="shared" si="14"/>
        <v/>
      </c>
      <c r="M109" s="106" t="str">
        <f t="shared" si="15"/>
        <v/>
      </c>
      <c r="N109" s="106" t="e">
        <f t="shared" si="16"/>
        <v>#VALUE!</v>
      </c>
    </row>
    <row r="110" spans="6:14" x14ac:dyDescent="0.2">
      <c r="F110" s="104" t="str">
        <f>IF(COUNT(F$1:F109)&gt;$B$5,"",F109+1)</f>
        <v/>
      </c>
      <c r="G110" s="112" t="str">
        <f t="shared" si="9"/>
        <v/>
      </c>
      <c r="H110" s="104" t="str">
        <f t="shared" si="10"/>
        <v/>
      </c>
      <c r="I110" s="106" t="str">
        <f t="shared" si="11"/>
        <v/>
      </c>
      <c r="J110" s="106" t="str">
        <f t="shared" si="12"/>
        <v/>
      </c>
      <c r="K110" s="106" t="str">
        <f t="shared" si="13"/>
        <v/>
      </c>
      <c r="L110" s="106" t="str">
        <f t="shared" si="14"/>
        <v/>
      </c>
      <c r="M110" s="106" t="str">
        <f t="shared" si="15"/>
        <v/>
      </c>
      <c r="N110" s="106" t="e">
        <f t="shared" si="16"/>
        <v>#VALUE!</v>
      </c>
    </row>
    <row r="111" spans="6:14" x14ac:dyDescent="0.2">
      <c r="F111" s="104" t="str">
        <f>IF(COUNT(F$1:F110)&gt;$B$5,"",F110+1)</f>
        <v/>
      </c>
      <c r="G111" s="112" t="str">
        <f t="shared" si="9"/>
        <v/>
      </c>
      <c r="H111" s="104" t="str">
        <f t="shared" si="10"/>
        <v/>
      </c>
      <c r="I111" s="106" t="str">
        <f t="shared" si="11"/>
        <v/>
      </c>
      <c r="J111" s="106" t="str">
        <f t="shared" si="12"/>
        <v/>
      </c>
      <c r="K111" s="106" t="str">
        <f t="shared" si="13"/>
        <v/>
      </c>
      <c r="L111" s="106" t="str">
        <f t="shared" si="14"/>
        <v/>
      </c>
      <c r="M111" s="106" t="str">
        <f t="shared" si="15"/>
        <v/>
      </c>
      <c r="N111" s="106" t="e">
        <f t="shared" si="16"/>
        <v>#VALUE!</v>
      </c>
    </row>
    <row r="112" spans="6:14" x14ac:dyDescent="0.2">
      <c r="F112" s="104" t="str">
        <f>IF(COUNT(F$1:F111)&gt;$B$5,"",F111+1)</f>
        <v/>
      </c>
      <c r="G112" s="112" t="str">
        <f t="shared" si="9"/>
        <v/>
      </c>
      <c r="H112" s="104" t="str">
        <f t="shared" si="10"/>
        <v/>
      </c>
      <c r="I112" s="106" t="str">
        <f t="shared" si="11"/>
        <v/>
      </c>
      <c r="J112" s="106" t="str">
        <f t="shared" si="12"/>
        <v/>
      </c>
      <c r="K112" s="106" t="str">
        <f t="shared" si="13"/>
        <v/>
      </c>
      <c r="L112" s="106" t="str">
        <f t="shared" si="14"/>
        <v/>
      </c>
      <c r="M112" s="106" t="str">
        <f t="shared" si="15"/>
        <v/>
      </c>
      <c r="N112" s="106" t="e">
        <f t="shared" si="16"/>
        <v>#VALUE!</v>
      </c>
    </row>
    <row r="113" spans="6:14" x14ac:dyDescent="0.2">
      <c r="F113" s="104" t="str">
        <f>IF(COUNT(F$1:F112)&gt;$B$5,"",F112+1)</f>
        <v/>
      </c>
      <c r="G113" s="112" t="str">
        <f t="shared" si="9"/>
        <v/>
      </c>
      <c r="H113" s="104" t="str">
        <f t="shared" si="10"/>
        <v/>
      </c>
      <c r="I113" s="106" t="str">
        <f t="shared" si="11"/>
        <v/>
      </c>
      <c r="J113" s="106" t="str">
        <f t="shared" si="12"/>
        <v/>
      </c>
      <c r="K113" s="106" t="str">
        <f t="shared" si="13"/>
        <v/>
      </c>
      <c r="L113" s="106" t="str">
        <f t="shared" si="14"/>
        <v/>
      </c>
      <c r="M113" s="106" t="str">
        <f t="shared" si="15"/>
        <v/>
      </c>
      <c r="N113" s="106" t="e">
        <f t="shared" si="16"/>
        <v>#VALUE!</v>
      </c>
    </row>
    <row r="114" spans="6:14" x14ac:dyDescent="0.2">
      <c r="F114" s="104" t="str">
        <f>IF(COUNT(F$1:F113)&gt;$B$5,"",F113+1)</f>
        <v/>
      </c>
      <c r="G114" s="112" t="str">
        <f t="shared" si="9"/>
        <v/>
      </c>
      <c r="H114" s="104" t="str">
        <f t="shared" si="10"/>
        <v/>
      </c>
      <c r="I114" s="106" t="str">
        <f t="shared" si="11"/>
        <v/>
      </c>
      <c r="J114" s="106" t="str">
        <f t="shared" si="12"/>
        <v/>
      </c>
      <c r="K114" s="106" t="str">
        <f t="shared" si="13"/>
        <v/>
      </c>
      <c r="L114" s="106" t="str">
        <f t="shared" si="14"/>
        <v/>
      </c>
      <c r="M114" s="106" t="str">
        <f t="shared" si="15"/>
        <v/>
      </c>
      <c r="N114" s="106" t="e">
        <f t="shared" si="16"/>
        <v>#VALUE!</v>
      </c>
    </row>
    <row r="115" spans="6:14" x14ac:dyDescent="0.2">
      <c r="F115" s="104" t="str">
        <f>IF(COUNT(F$1:F114)&gt;$B$5,"",F114+1)</f>
        <v/>
      </c>
      <c r="G115" s="112" t="str">
        <f t="shared" si="9"/>
        <v/>
      </c>
      <c r="H115" s="104" t="str">
        <f t="shared" si="10"/>
        <v/>
      </c>
      <c r="I115" s="106" t="str">
        <f t="shared" si="11"/>
        <v/>
      </c>
      <c r="J115" s="106" t="str">
        <f t="shared" si="12"/>
        <v/>
      </c>
      <c r="K115" s="106" t="str">
        <f t="shared" si="13"/>
        <v/>
      </c>
      <c r="L115" s="106" t="str">
        <f t="shared" si="14"/>
        <v/>
      </c>
      <c r="M115" s="106" t="str">
        <f t="shared" si="15"/>
        <v/>
      </c>
      <c r="N115" s="106" t="e">
        <f t="shared" si="16"/>
        <v>#VALUE!</v>
      </c>
    </row>
    <row r="116" spans="6:14" x14ac:dyDescent="0.2">
      <c r="F116" s="104" t="str">
        <f>IF(COUNT(F$1:F115)&gt;$B$5,"",F115+1)</f>
        <v/>
      </c>
      <c r="G116" s="112" t="str">
        <f t="shared" si="9"/>
        <v/>
      </c>
      <c r="H116" s="104" t="str">
        <f t="shared" si="10"/>
        <v/>
      </c>
      <c r="I116" s="106" t="str">
        <f t="shared" si="11"/>
        <v/>
      </c>
      <c r="J116" s="106" t="str">
        <f t="shared" si="12"/>
        <v/>
      </c>
      <c r="K116" s="106" t="str">
        <f t="shared" si="13"/>
        <v/>
      </c>
      <c r="L116" s="106" t="str">
        <f t="shared" si="14"/>
        <v/>
      </c>
      <c r="M116" s="106" t="str">
        <f t="shared" si="15"/>
        <v/>
      </c>
      <c r="N116" s="106" t="e">
        <f t="shared" si="16"/>
        <v>#VALUE!</v>
      </c>
    </row>
    <row r="117" spans="6:14" x14ac:dyDescent="0.2">
      <c r="F117" s="104" t="str">
        <f>IF(COUNT(F$1:F116)&gt;$B$5,"",F116+1)</f>
        <v/>
      </c>
      <c r="G117" s="112" t="str">
        <f t="shared" si="9"/>
        <v/>
      </c>
      <c r="H117" s="104" t="str">
        <f t="shared" si="10"/>
        <v/>
      </c>
      <c r="I117" s="106" t="str">
        <f t="shared" si="11"/>
        <v/>
      </c>
      <c r="J117" s="106" t="str">
        <f t="shared" si="12"/>
        <v/>
      </c>
      <c r="K117" s="106" t="str">
        <f t="shared" si="13"/>
        <v/>
      </c>
      <c r="L117" s="106" t="str">
        <f t="shared" si="14"/>
        <v/>
      </c>
      <c r="M117" s="106" t="str">
        <f t="shared" si="15"/>
        <v/>
      </c>
      <c r="N117" s="106" t="e">
        <f t="shared" si="16"/>
        <v>#VALUE!</v>
      </c>
    </row>
    <row r="118" spans="6:14" x14ac:dyDescent="0.2">
      <c r="F118" s="104" t="str">
        <f>IF(COUNT(F$1:F117)&gt;$B$5,"",F117+1)</f>
        <v/>
      </c>
      <c r="G118" s="112" t="str">
        <f t="shared" si="9"/>
        <v/>
      </c>
      <c r="H118" s="104" t="str">
        <f t="shared" si="10"/>
        <v/>
      </c>
      <c r="I118" s="106" t="str">
        <f t="shared" si="11"/>
        <v/>
      </c>
      <c r="J118" s="106" t="str">
        <f t="shared" si="12"/>
        <v/>
      </c>
      <c r="K118" s="106" t="str">
        <f t="shared" si="13"/>
        <v/>
      </c>
      <c r="L118" s="106" t="str">
        <f t="shared" si="14"/>
        <v/>
      </c>
      <c r="M118" s="106" t="str">
        <f t="shared" si="15"/>
        <v/>
      </c>
      <c r="N118" s="106" t="e">
        <f t="shared" si="16"/>
        <v>#VALUE!</v>
      </c>
    </row>
    <row r="119" spans="6:14" x14ac:dyDescent="0.2">
      <c r="F119" s="104" t="str">
        <f>IF(COUNT(F$1:F118)&gt;$B$5,"",F118+1)</f>
        <v/>
      </c>
      <c r="G119" s="112" t="str">
        <f t="shared" si="9"/>
        <v/>
      </c>
      <c r="H119" s="104" t="str">
        <f t="shared" si="10"/>
        <v/>
      </c>
      <c r="I119" s="106" t="str">
        <f t="shared" si="11"/>
        <v/>
      </c>
      <c r="J119" s="106" t="str">
        <f t="shared" si="12"/>
        <v/>
      </c>
      <c r="K119" s="106" t="str">
        <f t="shared" si="13"/>
        <v/>
      </c>
      <c r="L119" s="106" t="str">
        <f t="shared" si="14"/>
        <v/>
      </c>
      <c r="M119" s="106" t="str">
        <f t="shared" si="15"/>
        <v/>
      </c>
      <c r="N119" s="106" t="e">
        <f t="shared" si="16"/>
        <v>#VALUE!</v>
      </c>
    </row>
    <row r="120" spans="6:14" x14ac:dyDescent="0.2">
      <c r="F120" s="104" t="str">
        <f>IF(COUNT(F$1:F119)&gt;$B$5,"",F119+1)</f>
        <v/>
      </c>
      <c r="G120" s="112" t="str">
        <f t="shared" si="9"/>
        <v/>
      </c>
      <c r="H120" s="104" t="str">
        <f t="shared" si="10"/>
        <v/>
      </c>
      <c r="I120" s="106" t="str">
        <f t="shared" si="11"/>
        <v/>
      </c>
      <c r="J120" s="106" t="str">
        <f t="shared" si="12"/>
        <v/>
      </c>
      <c r="K120" s="106" t="str">
        <f t="shared" si="13"/>
        <v/>
      </c>
      <c r="L120" s="106" t="str">
        <f t="shared" si="14"/>
        <v/>
      </c>
      <c r="M120" s="106" t="str">
        <f t="shared" si="15"/>
        <v/>
      </c>
      <c r="N120" s="106" t="e">
        <f t="shared" si="16"/>
        <v>#VALUE!</v>
      </c>
    </row>
    <row r="121" spans="6:14" x14ac:dyDescent="0.2">
      <c r="F121" s="104" t="str">
        <f>IF(COUNT(F$1:F120)&gt;$B$5,"",F120+1)</f>
        <v/>
      </c>
      <c r="G121" s="112" t="str">
        <f t="shared" si="9"/>
        <v/>
      </c>
      <c r="H121" s="104" t="str">
        <f t="shared" si="10"/>
        <v/>
      </c>
      <c r="I121" s="106" t="str">
        <f t="shared" si="11"/>
        <v/>
      </c>
      <c r="J121" s="106" t="str">
        <f t="shared" si="12"/>
        <v/>
      </c>
      <c r="K121" s="106" t="str">
        <f t="shared" si="13"/>
        <v/>
      </c>
      <c r="L121" s="106" t="str">
        <f t="shared" si="14"/>
        <v/>
      </c>
      <c r="M121" s="106" t="str">
        <f t="shared" si="15"/>
        <v/>
      </c>
      <c r="N121" s="106" t="e">
        <f t="shared" si="16"/>
        <v>#VALUE!</v>
      </c>
    </row>
    <row r="122" spans="6:14" x14ac:dyDescent="0.2">
      <c r="F122" s="104" t="str">
        <f>IF(COUNT(F$1:F121)&gt;$B$5,"",F121+1)</f>
        <v/>
      </c>
      <c r="G122" s="112" t="str">
        <f t="shared" si="9"/>
        <v/>
      </c>
      <c r="H122" s="104" t="str">
        <f t="shared" si="10"/>
        <v/>
      </c>
      <c r="I122" s="106" t="str">
        <f t="shared" si="11"/>
        <v/>
      </c>
      <c r="J122" s="106" t="str">
        <f t="shared" si="12"/>
        <v/>
      </c>
      <c r="K122" s="106" t="str">
        <f t="shared" si="13"/>
        <v/>
      </c>
      <c r="L122" s="106" t="str">
        <f t="shared" si="14"/>
        <v/>
      </c>
      <c r="M122" s="106" t="str">
        <f t="shared" si="15"/>
        <v/>
      </c>
      <c r="N122" s="106" t="e">
        <f t="shared" si="16"/>
        <v>#VALUE!</v>
      </c>
    </row>
    <row r="123" spans="6:14" x14ac:dyDescent="0.2">
      <c r="F123" s="104" t="str">
        <f>IF(COUNT(F$1:F122)&gt;$B$5,"",F122+1)</f>
        <v/>
      </c>
      <c r="G123" s="105" t="str">
        <f t="shared" si="9"/>
        <v/>
      </c>
      <c r="H123" s="104" t="str">
        <f t="shared" si="10"/>
        <v/>
      </c>
      <c r="I123" s="106" t="str">
        <f t="shared" si="11"/>
        <v/>
      </c>
      <c r="J123" s="106" t="str">
        <f t="shared" si="12"/>
        <v/>
      </c>
      <c r="K123" s="106" t="str">
        <f t="shared" si="13"/>
        <v/>
      </c>
      <c r="L123" s="106" t="str">
        <f t="shared" si="14"/>
        <v/>
      </c>
      <c r="M123" s="106" t="str">
        <f t="shared" si="15"/>
        <v/>
      </c>
      <c r="N123" s="106" t="e">
        <f t="shared" si="16"/>
        <v>#VALUE!</v>
      </c>
    </row>
    <row r="124" spans="6:14" x14ac:dyDescent="0.2">
      <c r="F124" s="104" t="str">
        <f>IF(COUNT(F$1:F123)&gt;$B$5,"",F123+1)</f>
        <v/>
      </c>
      <c r="G124" s="105" t="str">
        <f t="shared" si="9"/>
        <v/>
      </c>
      <c r="H124" s="104" t="str">
        <f t="shared" si="10"/>
        <v/>
      </c>
      <c r="I124" s="106" t="str">
        <f t="shared" si="11"/>
        <v/>
      </c>
      <c r="J124" s="106" t="str">
        <f t="shared" si="12"/>
        <v/>
      </c>
      <c r="K124" s="106" t="str">
        <f t="shared" si="13"/>
        <v/>
      </c>
      <c r="L124" s="106" t="str">
        <f t="shared" si="14"/>
        <v/>
      </c>
      <c r="M124" s="106" t="str">
        <f t="shared" si="15"/>
        <v/>
      </c>
      <c r="N124" s="106" t="e">
        <f t="shared" si="16"/>
        <v>#VALUE!</v>
      </c>
    </row>
    <row r="125" spans="6:14" x14ac:dyDescent="0.2">
      <c r="F125" s="104" t="str">
        <f>IF(COUNT(F$1:F124)&gt;$B$5,"",F124+1)</f>
        <v/>
      </c>
      <c r="G125" s="105" t="str">
        <f t="shared" si="9"/>
        <v/>
      </c>
      <c r="H125" s="104" t="str">
        <f t="shared" si="10"/>
        <v/>
      </c>
      <c r="I125" s="106" t="str">
        <f t="shared" si="11"/>
        <v/>
      </c>
      <c r="J125" s="106" t="str">
        <f t="shared" si="12"/>
        <v/>
      </c>
      <c r="K125" s="106" t="str">
        <f t="shared" si="13"/>
        <v/>
      </c>
      <c r="L125" s="106" t="str">
        <f t="shared" si="14"/>
        <v/>
      </c>
      <c r="M125" s="106" t="str">
        <f t="shared" si="15"/>
        <v/>
      </c>
      <c r="N125" s="106" t="e">
        <f t="shared" si="16"/>
        <v>#VALUE!</v>
      </c>
    </row>
    <row r="126" spans="6:14" x14ac:dyDescent="0.2">
      <c r="F126" s="104" t="str">
        <f>IF(COUNT(F$1:F125)&gt;$B$5,"",F125+1)</f>
        <v/>
      </c>
      <c r="G126" s="105" t="str">
        <f t="shared" si="9"/>
        <v/>
      </c>
      <c r="H126" s="104" t="str">
        <f t="shared" si="10"/>
        <v/>
      </c>
      <c r="I126" s="106" t="str">
        <f t="shared" si="11"/>
        <v/>
      </c>
      <c r="J126" s="106" t="str">
        <f t="shared" si="12"/>
        <v/>
      </c>
      <c r="K126" s="106" t="str">
        <f t="shared" si="13"/>
        <v/>
      </c>
      <c r="L126" s="106" t="str">
        <f t="shared" si="14"/>
        <v/>
      </c>
      <c r="M126" s="106" t="str">
        <f t="shared" si="15"/>
        <v/>
      </c>
      <c r="N126" s="106" t="e">
        <f t="shared" si="16"/>
        <v>#VALUE!</v>
      </c>
    </row>
    <row r="127" spans="6:14" x14ac:dyDescent="0.2">
      <c r="F127" s="104" t="str">
        <f>IF(COUNT(F$1:F126)&gt;$B$5,"",F126+1)</f>
        <v/>
      </c>
      <c r="G127" s="105" t="str">
        <f t="shared" si="9"/>
        <v/>
      </c>
      <c r="H127" s="104" t="str">
        <f t="shared" si="10"/>
        <v/>
      </c>
      <c r="I127" s="106" t="str">
        <f t="shared" si="11"/>
        <v/>
      </c>
      <c r="J127" s="106" t="str">
        <f t="shared" si="12"/>
        <v/>
      </c>
      <c r="K127" s="106" t="str">
        <f t="shared" si="13"/>
        <v/>
      </c>
      <c r="L127" s="106" t="str">
        <f t="shared" si="14"/>
        <v/>
      </c>
      <c r="M127" s="106" t="str">
        <f t="shared" si="15"/>
        <v/>
      </c>
      <c r="N127" s="106" t="e">
        <f t="shared" si="16"/>
        <v>#VALUE!</v>
      </c>
    </row>
    <row r="128" spans="6:14" x14ac:dyDescent="0.2">
      <c r="F128" s="104" t="str">
        <f>IF(COUNT(F$1:F127)&gt;$B$5,"",F127+1)</f>
        <v/>
      </c>
      <c r="G128" s="105" t="str">
        <f t="shared" si="9"/>
        <v/>
      </c>
      <c r="H128" s="104" t="str">
        <f t="shared" si="10"/>
        <v/>
      </c>
      <c r="I128" s="106" t="str">
        <f t="shared" si="11"/>
        <v/>
      </c>
      <c r="J128" s="106" t="str">
        <f t="shared" si="12"/>
        <v/>
      </c>
      <c r="K128" s="106" t="str">
        <f t="shared" si="13"/>
        <v/>
      </c>
      <c r="L128" s="106" t="str">
        <f t="shared" si="14"/>
        <v/>
      </c>
      <c r="M128" s="106" t="str">
        <f t="shared" si="15"/>
        <v/>
      </c>
      <c r="N128" s="106" t="e">
        <f t="shared" si="16"/>
        <v>#VALUE!</v>
      </c>
    </row>
    <row r="129" spans="6:14" x14ac:dyDescent="0.2">
      <c r="F129" s="104" t="str">
        <f>IF(COUNT(F$1:F128)&gt;$B$5,"",F128+1)</f>
        <v/>
      </c>
      <c r="G129" s="105" t="str">
        <f t="shared" si="9"/>
        <v/>
      </c>
      <c r="H129" s="104" t="str">
        <f t="shared" si="10"/>
        <v/>
      </c>
      <c r="I129" s="106" t="str">
        <f t="shared" si="11"/>
        <v/>
      </c>
      <c r="J129" s="106" t="str">
        <f t="shared" si="12"/>
        <v/>
      </c>
      <c r="K129" s="106" t="str">
        <f t="shared" si="13"/>
        <v/>
      </c>
      <c r="L129" s="106" t="str">
        <f t="shared" si="14"/>
        <v/>
      </c>
      <c r="M129" s="106" t="str">
        <f t="shared" si="15"/>
        <v/>
      </c>
      <c r="N129" s="106" t="e">
        <f t="shared" si="16"/>
        <v>#VALUE!</v>
      </c>
    </row>
    <row r="130" spans="6:14" x14ac:dyDescent="0.2">
      <c r="F130" s="104" t="str">
        <f>IF(COUNT(F$1:F129)&gt;$B$5,"",F129+1)</f>
        <v/>
      </c>
      <c r="G130" s="105" t="str">
        <f t="shared" si="9"/>
        <v/>
      </c>
      <c r="H130" s="104" t="str">
        <f t="shared" si="10"/>
        <v/>
      </c>
      <c r="I130" s="106" t="str">
        <f t="shared" si="11"/>
        <v/>
      </c>
      <c r="J130" s="106" t="str">
        <f t="shared" si="12"/>
        <v/>
      </c>
      <c r="K130" s="106" t="str">
        <f t="shared" si="13"/>
        <v/>
      </c>
      <c r="L130" s="106" t="str">
        <f t="shared" si="14"/>
        <v/>
      </c>
      <c r="M130" s="106" t="str">
        <f t="shared" si="15"/>
        <v/>
      </c>
      <c r="N130" s="106" t="e">
        <f t="shared" si="16"/>
        <v>#VALUE!</v>
      </c>
    </row>
    <row r="131" spans="6:14" x14ac:dyDescent="0.2">
      <c r="F131" s="104" t="str">
        <f>IF(COUNT(F$1:F130)&gt;$B$5,"",F130+1)</f>
        <v/>
      </c>
      <c r="G131" s="105" t="str">
        <f t="shared" si="9"/>
        <v/>
      </c>
      <c r="H131" s="104" t="str">
        <f t="shared" si="10"/>
        <v/>
      </c>
      <c r="I131" s="106" t="str">
        <f t="shared" si="11"/>
        <v/>
      </c>
      <c r="J131" s="106" t="str">
        <f t="shared" si="12"/>
        <v/>
      </c>
      <c r="K131" s="106" t="str">
        <f t="shared" si="13"/>
        <v/>
      </c>
      <c r="L131" s="106" t="str">
        <f t="shared" si="14"/>
        <v/>
      </c>
      <c r="M131" s="106" t="str">
        <f t="shared" si="15"/>
        <v/>
      </c>
      <c r="N131" s="106" t="e">
        <f t="shared" si="16"/>
        <v>#VALUE!</v>
      </c>
    </row>
    <row r="132" spans="6:14" x14ac:dyDescent="0.2">
      <c r="F132" s="104" t="str">
        <f>IF(COUNT(F$1:F131)&gt;$B$5,"",F131+1)</f>
        <v/>
      </c>
      <c r="G132" s="105" t="str">
        <f t="shared" ref="G132:G195" si="17">IF(F132="","",IF($B$4="mensuelle",EDATE(G131,1),IF($B$4="trimestrielle",EDATE(G131,3),EDATE(G131,12))))</f>
        <v/>
      </c>
      <c r="H132" s="104" t="str">
        <f t="shared" ref="H132:H195" si="18">IF(F132="","",G132-G131)</f>
        <v/>
      </c>
      <c r="I132" s="106" t="str">
        <f t="shared" ref="I132:I195" si="19">IF(F132="","",M131)</f>
        <v/>
      </c>
      <c r="J132" s="106" t="str">
        <f t="shared" ref="J132:J195" si="20">IF(F132="","",CHOOSE($B$9,$B$1/$B$5,(F132=$B$5)*$B$1,-PPMT(CHOOSE($C$4,$B$6/12,$B$6/4,$B$6),F132,$B$5,$B$1)))</f>
        <v/>
      </c>
      <c r="K132" s="106" t="str">
        <f t="shared" ref="K132:K195" si="21">IF(F132="","",CHOOSE($C$4,$B$6/12,$B$6/4,$B$6)*I132)</f>
        <v/>
      </c>
      <c r="L132" s="106" t="str">
        <f t="shared" ref="L132:L195" si="22">IF(J132="","",J132+K132)</f>
        <v/>
      </c>
      <c r="M132" s="106" t="str">
        <f t="shared" ref="M132:M195" si="23">IF(F132="","",I132-J132)</f>
        <v/>
      </c>
      <c r="N132" s="106" t="e">
        <f t="shared" ref="N132:N195" si="24">-PPMT(CHOOSE($C$4,$B$6/12,$B$6/4,$B$6),F132,$B$5,$B$1)</f>
        <v>#VALUE!</v>
      </c>
    </row>
    <row r="133" spans="6:14" x14ac:dyDescent="0.2">
      <c r="F133" s="104" t="str">
        <f>IF(COUNT(F$1:F132)&gt;$B$5,"",F132+1)</f>
        <v/>
      </c>
      <c r="G133" s="105" t="str">
        <f t="shared" si="17"/>
        <v/>
      </c>
      <c r="H133" s="104" t="str">
        <f t="shared" si="18"/>
        <v/>
      </c>
      <c r="I133" s="106" t="str">
        <f t="shared" si="19"/>
        <v/>
      </c>
      <c r="J133" s="106" t="str">
        <f t="shared" si="20"/>
        <v/>
      </c>
      <c r="K133" s="106" t="str">
        <f t="shared" si="21"/>
        <v/>
      </c>
      <c r="L133" s="106" t="str">
        <f t="shared" si="22"/>
        <v/>
      </c>
      <c r="M133" s="106" t="str">
        <f t="shared" si="23"/>
        <v/>
      </c>
      <c r="N133" s="106" t="e">
        <f t="shared" si="24"/>
        <v>#VALUE!</v>
      </c>
    </row>
    <row r="134" spans="6:14" x14ac:dyDescent="0.2">
      <c r="F134" s="104" t="str">
        <f>IF(COUNT(F$1:F133)&gt;$B$5,"",F133+1)</f>
        <v/>
      </c>
      <c r="G134" s="105" t="str">
        <f t="shared" si="17"/>
        <v/>
      </c>
      <c r="H134" s="104" t="str">
        <f t="shared" si="18"/>
        <v/>
      </c>
      <c r="I134" s="106" t="str">
        <f t="shared" si="19"/>
        <v/>
      </c>
      <c r="J134" s="106" t="str">
        <f t="shared" si="20"/>
        <v/>
      </c>
      <c r="K134" s="106" t="str">
        <f t="shared" si="21"/>
        <v/>
      </c>
      <c r="L134" s="106" t="str">
        <f t="shared" si="22"/>
        <v/>
      </c>
      <c r="M134" s="106" t="str">
        <f t="shared" si="23"/>
        <v/>
      </c>
      <c r="N134" s="106" t="e">
        <f t="shared" si="24"/>
        <v>#VALUE!</v>
      </c>
    </row>
    <row r="135" spans="6:14" x14ac:dyDescent="0.2">
      <c r="F135" s="104" t="str">
        <f>IF(COUNT(F$1:F134)&gt;$B$5,"",F134+1)</f>
        <v/>
      </c>
      <c r="G135" s="105" t="str">
        <f t="shared" si="17"/>
        <v/>
      </c>
      <c r="H135" s="104" t="str">
        <f t="shared" si="18"/>
        <v/>
      </c>
      <c r="I135" s="106" t="str">
        <f t="shared" si="19"/>
        <v/>
      </c>
      <c r="J135" s="106" t="str">
        <f t="shared" si="20"/>
        <v/>
      </c>
      <c r="K135" s="106" t="str">
        <f t="shared" si="21"/>
        <v/>
      </c>
      <c r="L135" s="106" t="str">
        <f t="shared" si="22"/>
        <v/>
      </c>
      <c r="M135" s="106" t="str">
        <f t="shared" si="23"/>
        <v/>
      </c>
      <c r="N135" s="106" t="e">
        <f t="shared" si="24"/>
        <v>#VALUE!</v>
      </c>
    </row>
    <row r="136" spans="6:14" x14ac:dyDescent="0.2">
      <c r="F136" s="104" t="str">
        <f>IF(COUNT(F$1:F135)&gt;$B$5,"",F135+1)</f>
        <v/>
      </c>
      <c r="G136" s="105" t="str">
        <f t="shared" si="17"/>
        <v/>
      </c>
      <c r="H136" s="104" t="str">
        <f t="shared" si="18"/>
        <v/>
      </c>
      <c r="I136" s="106" t="str">
        <f t="shared" si="19"/>
        <v/>
      </c>
      <c r="J136" s="106" t="str">
        <f t="shared" si="20"/>
        <v/>
      </c>
      <c r="K136" s="106" t="str">
        <f t="shared" si="21"/>
        <v/>
      </c>
      <c r="L136" s="106" t="str">
        <f t="shared" si="22"/>
        <v/>
      </c>
      <c r="M136" s="106" t="str">
        <f t="shared" si="23"/>
        <v/>
      </c>
      <c r="N136" s="106" t="e">
        <f t="shared" si="24"/>
        <v>#VALUE!</v>
      </c>
    </row>
    <row r="137" spans="6:14" x14ac:dyDescent="0.2">
      <c r="F137" s="104" t="str">
        <f>IF(COUNT(F$1:F136)&gt;$B$5,"",F136+1)</f>
        <v/>
      </c>
      <c r="G137" s="105" t="str">
        <f t="shared" si="17"/>
        <v/>
      </c>
      <c r="H137" s="104" t="str">
        <f t="shared" si="18"/>
        <v/>
      </c>
      <c r="I137" s="106" t="str">
        <f t="shared" si="19"/>
        <v/>
      </c>
      <c r="J137" s="106" t="str">
        <f t="shared" si="20"/>
        <v/>
      </c>
      <c r="K137" s="106" t="str">
        <f t="shared" si="21"/>
        <v/>
      </c>
      <c r="L137" s="106" t="str">
        <f t="shared" si="22"/>
        <v/>
      </c>
      <c r="M137" s="106" t="str">
        <f t="shared" si="23"/>
        <v/>
      </c>
      <c r="N137" s="106" t="e">
        <f t="shared" si="24"/>
        <v>#VALUE!</v>
      </c>
    </row>
    <row r="138" spans="6:14" x14ac:dyDescent="0.2">
      <c r="F138" s="104" t="str">
        <f>IF(COUNT(F$1:F137)&gt;$B$5,"",F137+1)</f>
        <v/>
      </c>
      <c r="G138" s="105" t="str">
        <f t="shared" si="17"/>
        <v/>
      </c>
      <c r="H138" s="104" t="str">
        <f t="shared" si="18"/>
        <v/>
      </c>
      <c r="I138" s="106" t="str">
        <f t="shared" si="19"/>
        <v/>
      </c>
      <c r="J138" s="106" t="str">
        <f t="shared" si="20"/>
        <v/>
      </c>
      <c r="K138" s="106" t="str">
        <f t="shared" si="21"/>
        <v/>
      </c>
      <c r="L138" s="106" t="str">
        <f t="shared" si="22"/>
        <v/>
      </c>
      <c r="M138" s="106" t="str">
        <f t="shared" si="23"/>
        <v/>
      </c>
      <c r="N138" s="106" t="e">
        <f t="shared" si="24"/>
        <v>#VALUE!</v>
      </c>
    </row>
    <row r="139" spans="6:14" x14ac:dyDescent="0.2">
      <c r="F139" s="104" t="str">
        <f>IF(COUNT(F$1:F138)&gt;$B$5,"",F138+1)</f>
        <v/>
      </c>
      <c r="G139" s="105" t="str">
        <f t="shared" si="17"/>
        <v/>
      </c>
      <c r="H139" s="104" t="str">
        <f t="shared" si="18"/>
        <v/>
      </c>
      <c r="I139" s="106" t="str">
        <f t="shared" si="19"/>
        <v/>
      </c>
      <c r="J139" s="106" t="str">
        <f t="shared" si="20"/>
        <v/>
      </c>
      <c r="K139" s="106" t="str">
        <f t="shared" si="21"/>
        <v/>
      </c>
      <c r="L139" s="106" t="str">
        <f t="shared" si="22"/>
        <v/>
      </c>
      <c r="M139" s="106" t="str">
        <f t="shared" si="23"/>
        <v/>
      </c>
      <c r="N139" s="106" t="e">
        <f t="shared" si="24"/>
        <v>#VALUE!</v>
      </c>
    </row>
    <row r="140" spans="6:14" x14ac:dyDescent="0.2">
      <c r="F140" s="104" t="str">
        <f>IF(COUNT(F$1:F139)&gt;$B$5,"",F139+1)</f>
        <v/>
      </c>
      <c r="G140" s="105" t="str">
        <f t="shared" si="17"/>
        <v/>
      </c>
      <c r="H140" s="104" t="str">
        <f t="shared" si="18"/>
        <v/>
      </c>
      <c r="I140" s="106" t="str">
        <f t="shared" si="19"/>
        <v/>
      </c>
      <c r="J140" s="106" t="str">
        <f t="shared" si="20"/>
        <v/>
      </c>
      <c r="K140" s="106" t="str">
        <f t="shared" si="21"/>
        <v/>
      </c>
      <c r="L140" s="106" t="str">
        <f t="shared" si="22"/>
        <v/>
      </c>
      <c r="M140" s="106" t="str">
        <f t="shared" si="23"/>
        <v/>
      </c>
      <c r="N140" s="106" t="e">
        <f t="shared" si="24"/>
        <v>#VALUE!</v>
      </c>
    </row>
    <row r="141" spans="6:14" x14ac:dyDescent="0.2">
      <c r="F141" s="104" t="str">
        <f>IF(COUNT(F$1:F140)&gt;$B$5,"",F140+1)</f>
        <v/>
      </c>
      <c r="G141" s="105" t="str">
        <f t="shared" si="17"/>
        <v/>
      </c>
      <c r="H141" s="104" t="str">
        <f t="shared" si="18"/>
        <v/>
      </c>
      <c r="I141" s="106" t="str">
        <f t="shared" si="19"/>
        <v/>
      </c>
      <c r="J141" s="106" t="str">
        <f t="shared" si="20"/>
        <v/>
      </c>
      <c r="K141" s="106" t="str">
        <f t="shared" si="21"/>
        <v/>
      </c>
      <c r="L141" s="106" t="str">
        <f t="shared" si="22"/>
        <v/>
      </c>
      <c r="M141" s="106" t="str">
        <f t="shared" si="23"/>
        <v/>
      </c>
      <c r="N141" s="106" t="e">
        <f t="shared" si="24"/>
        <v>#VALUE!</v>
      </c>
    </row>
    <row r="142" spans="6:14" x14ac:dyDescent="0.2">
      <c r="F142" s="104" t="str">
        <f>IF(COUNT(F$1:F141)&gt;$B$5,"",F141+1)</f>
        <v/>
      </c>
      <c r="G142" s="105" t="str">
        <f t="shared" si="17"/>
        <v/>
      </c>
      <c r="H142" s="104" t="str">
        <f t="shared" si="18"/>
        <v/>
      </c>
      <c r="I142" s="106" t="str">
        <f t="shared" si="19"/>
        <v/>
      </c>
      <c r="J142" s="106" t="str">
        <f t="shared" si="20"/>
        <v/>
      </c>
      <c r="K142" s="106" t="str">
        <f t="shared" si="21"/>
        <v/>
      </c>
      <c r="L142" s="106" t="str">
        <f t="shared" si="22"/>
        <v/>
      </c>
      <c r="M142" s="106" t="str">
        <f t="shared" si="23"/>
        <v/>
      </c>
      <c r="N142" s="106" t="e">
        <f t="shared" si="24"/>
        <v>#VALUE!</v>
      </c>
    </row>
    <row r="143" spans="6:14" x14ac:dyDescent="0.2">
      <c r="F143" s="104" t="str">
        <f>IF(COUNT(F$1:F142)&gt;$B$5,"",F142+1)</f>
        <v/>
      </c>
      <c r="G143" s="105" t="str">
        <f t="shared" si="17"/>
        <v/>
      </c>
      <c r="H143" s="104" t="str">
        <f t="shared" si="18"/>
        <v/>
      </c>
      <c r="I143" s="106" t="str">
        <f t="shared" si="19"/>
        <v/>
      </c>
      <c r="J143" s="106" t="str">
        <f t="shared" si="20"/>
        <v/>
      </c>
      <c r="K143" s="106" t="str">
        <f t="shared" si="21"/>
        <v/>
      </c>
      <c r="L143" s="106" t="str">
        <f t="shared" si="22"/>
        <v/>
      </c>
      <c r="M143" s="106" t="str">
        <f t="shared" si="23"/>
        <v/>
      </c>
      <c r="N143" s="106" t="e">
        <f t="shared" si="24"/>
        <v>#VALUE!</v>
      </c>
    </row>
    <row r="144" spans="6:14" x14ac:dyDescent="0.2">
      <c r="F144" s="104" t="str">
        <f>IF(COUNT(F$1:F143)&gt;$B$5,"",F143+1)</f>
        <v/>
      </c>
      <c r="G144" s="105" t="str">
        <f t="shared" si="17"/>
        <v/>
      </c>
      <c r="H144" s="104" t="str">
        <f t="shared" si="18"/>
        <v/>
      </c>
      <c r="I144" s="106" t="str">
        <f t="shared" si="19"/>
        <v/>
      </c>
      <c r="J144" s="106" t="str">
        <f t="shared" si="20"/>
        <v/>
      </c>
      <c r="K144" s="106" t="str">
        <f t="shared" si="21"/>
        <v/>
      </c>
      <c r="L144" s="106" t="str">
        <f t="shared" si="22"/>
        <v/>
      </c>
      <c r="M144" s="106" t="str">
        <f t="shared" si="23"/>
        <v/>
      </c>
      <c r="N144" s="106" t="e">
        <f t="shared" si="24"/>
        <v>#VALUE!</v>
      </c>
    </row>
    <row r="145" spans="6:14" x14ac:dyDescent="0.2">
      <c r="F145" s="104" t="str">
        <f>IF(COUNT(F$1:F144)&gt;$B$5,"",F144+1)</f>
        <v/>
      </c>
      <c r="G145" s="105" t="str">
        <f t="shared" si="17"/>
        <v/>
      </c>
      <c r="H145" s="104" t="str">
        <f t="shared" si="18"/>
        <v/>
      </c>
      <c r="I145" s="106" t="str">
        <f t="shared" si="19"/>
        <v/>
      </c>
      <c r="J145" s="106" t="str">
        <f t="shared" si="20"/>
        <v/>
      </c>
      <c r="K145" s="106" t="str">
        <f t="shared" si="21"/>
        <v/>
      </c>
      <c r="L145" s="106" t="str">
        <f t="shared" si="22"/>
        <v/>
      </c>
      <c r="M145" s="106" t="str">
        <f t="shared" si="23"/>
        <v/>
      </c>
      <c r="N145" s="106" t="e">
        <f t="shared" si="24"/>
        <v>#VALUE!</v>
      </c>
    </row>
    <row r="146" spans="6:14" x14ac:dyDescent="0.2">
      <c r="F146" s="104" t="str">
        <f>IF(COUNT(F$1:F145)&gt;$B$5,"",F145+1)</f>
        <v/>
      </c>
      <c r="G146" s="105" t="str">
        <f t="shared" si="17"/>
        <v/>
      </c>
      <c r="H146" s="104" t="str">
        <f t="shared" si="18"/>
        <v/>
      </c>
      <c r="I146" s="106" t="str">
        <f t="shared" si="19"/>
        <v/>
      </c>
      <c r="J146" s="106" t="str">
        <f t="shared" si="20"/>
        <v/>
      </c>
      <c r="K146" s="106" t="str">
        <f t="shared" si="21"/>
        <v/>
      </c>
      <c r="L146" s="106" t="str">
        <f t="shared" si="22"/>
        <v/>
      </c>
      <c r="M146" s="106" t="str">
        <f t="shared" si="23"/>
        <v/>
      </c>
      <c r="N146" s="106" t="e">
        <f t="shared" si="24"/>
        <v>#VALUE!</v>
      </c>
    </row>
    <row r="147" spans="6:14" x14ac:dyDescent="0.2">
      <c r="F147" s="104" t="str">
        <f>IF(COUNT(F$1:F146)&gt;$B$5,"",F146+1)</f>
        <v/>
      </c>
      <c r="G147" s="105" t="str">
        <f t="shared" si="17"/>
        <v/>
      </c>
      <c r="H147" s="104" t="str">
        <f t="shared" si="18"/>
        <v/>
      </c>
      <c r="I147" s="106" t="str">
        <f t="shared" si="19"/>
        <v/>
      </c>
      <c r="J147" s="106" t="str">
        <f t="shared" si="20"/>
        <v/>
      </c>
      <c r="K147" s="106" t="str">
        <f t="shared" si="21"/>
        <v/>
      </c>
      <c r="L147" s="106" t="str">
        <f t="shared" si="22"/>
        <v/>
      </c>
      <c r="M147" s="106" t="str">
        <f t="shared" si="23"/>
        <v/>
      </c>
      <c r="N147" s="106" t="e">
        <f t="shared" si="24"/>
        <v>#VALUE!</v>
      </c>
    </row>
    <row r="148" spans="6:14" x14ac:dyDescent="0.2">
      <c r="F148" s="104" t="str">
        <f>IF(COUNT(F$1:F147)&gt;$B$5,"",F147+1)</f>
        <v/>
      </c>
      <c r="G148" s="105" t="str">
        <f t="shared" si="17"/>
        <v/>
      </c>
      <c r="H148" s="104" t="str">
        <f t="shared" si="18"/>
        <v/>
      </c>
      <c r="I148" s="106" t="str">
        <f t="shared" si="19"/>
        <v/>
      </c>
      <c r="J148" s="106" t="str">
        <f t="shared" si="20"/>
        <v/>
      </c>
      <c r="K148" s="106" t="str">
        <f t="shared" si="21"/>
        <v/>
      </c>
      <c r="L148" s="106" t="str">
        <f t="shared" si="22"/>
        <v/>
      </c>
      <c r="M148" s="106" t="str">
        <f t="shared" si="23"/>
        <v/>
      </c>
      <c r="N148" s="106" t="e">
        <f t="shared" si="24"/>
        <v>#VALUE!</v>
      </c>
    </row>
    <row r="149" spans="6:14" x14ac:dyDescent="0.2">
      <c r="F149" s="104" t="str">
        <f>IF(COUNT(F$1:F148)&gt;$B$5,"",F148+1)</f>
        <v/>
      </c>
      <c r="G149" s="105" t="str">
        <f t="shared" si="17"/>
        <v/>
      </c>
      <c r="H149" s="104" t="str">
        <f t="shared" si="18"/>
        <v/>
      </c>
      <c r="I149" s="106" t="str">
        <f t="shared" si="19"/>
        <v/>
      </c>
      <c r="J149" s="106" t="str">
        <f t="shared" si="20"/>
        <v/>
      </c>
      <c r="K149" s="106" t="str">
        <f t="shared" si="21"/>
        <v/>
      </c>
      <c r="L149" s="106" t="str">
        <f t="shared" si="22"/>
        <v/>
      </c>
      <c r="M149" s="106" t="str">
        <f t="shared" si="23"/>
        <v/>
      </c>
      <c r="N149" s="106" t="e">
        <f t="shared" si="24"/>
        <v>#VALUE!</v>
      </c>
    </row>
    <row r="150" spans="6:14" x14ac:dyDescent="0.2">
      <c r="F150" s="104" t="str">
        <f>IF(COUNT(F$1:F149)&gt;$B$5,"",F149+1)</f>
        <v/>
      </c>
      <c r="G150" s="105" t="str">
        <f t="shared" si="17"/>
        <v/>
      </c>
      <c r="H150" s="104" t="str">
        <f t="shared" si="18"/>
        <v/>
      </c>
      <c r="I150" s="106" t="str">
        <f t="shared" si="19"/>
        <v/>
      </c>
      <c r="J150" s="106" t="str">
        <f t="shared" si="20"/>
        <v/>
      </c>
      <c r="K150" s="106" t="str">
        <f t="shared" si="21"/>
        <v/>
      </c>
      <c r="L150" s="106" t="str">
        <f t="shared" si="22"/>
        <v/>
      </c>
      <c r="M150" s="106" t="str">
        <f t="shared" si="23"/>
        <v/>
      </c>
      <c r="N150" s="106" t="e">
        <f t="shared" si="24"/>
        <v>#VALUE!</v>
      </c>
    </row>
    <row r="151" spans="6:14" x14ac:dyDescent="0.2">
      <c r="F151" s="104" t="str">
        <f>IF(COUNT(F$1:F150)&gt;$B$5,"",F150+1)</f>
        <v/>
      </c>
      <c r="G151" s="105" t="str">
        <f t="shared" si="17"/>
        <v/>
      </c>
      <c r="H151" s="104" t="str">
        <f t="shared" si="18"/>
        <v/>
      </c>
      <c r="I151" s="106" t="str">
        <f t="shared" si="19"/>
        <v/>
      </c>
      <c r="J151" s="106" t="str">
        <f t="shared" si="20"/>
        <v/>
      </c>
      <c r="K151" s="106" t="str">
        <f t="shared" si="21"/>
        <v/>
      </c>
      <c r="L151" s="106" t="str">
        <f t="shared" si="22"/>
        <v/>
      </c>
      <c r="M151" s="106" t="str">
        <f t="shared" si="23"/>
        <v/>
      </c>
      <c r="N151" s="106" t="e">
        <f t="shared" si="24"/>
        <v>#VALUE!</v>
      </c>
    </row>
    <row r="152" spans="6:14" x14ac:dyDescent="0.2">
      <c r="F152" s="104" t="str">
        <f>IF(COUNT(F$1:F151)&gt;$B$5,"",F151+1)</f>
        <v/>
      </c>
      <c r="G152" s="105" t="str">
        <f t="shared" si="17"/>
        <v/>
      </c>
      <c r="H152" s="104" t="str">
        <f t="shared" si="18"/>
        <v/>
      </c>
      <c r="I152" s="106" t="str">
        <f t="shared" si="19"/>
        <v/>
      </c>
      <c r="J152" s="106" t="str">
        <f t="shared" si="20"/>
        <v/>
      </c>
      <c r="K152" s="106" t="str">
        <f t="shared" si="21"/>
        <v/>
      </c>
      <c r="L152" s="106" t="str">
        <f t="shared" si="22"/>
        <v/>
      </c>
      <c r="M152" s="106" t="str">
        <f t="shared" si="23"/>
        <v/>
      </c>
      <c r="N152" s="106" t="e">
        <f t="shared" si="24"/>
        <v>#VALUE!</v>
      </c>
    </row>
    <row r="153" spans="6:14" x14ac:dyDescent="0.2">
      <c r="F153" s="104" t="str">
        <f>IF(COUNT(F$1:F152)&gt;$B$5,"",F152+1)</f>
        <v/>
      </c>
      <c r="G153" s="105" t="str">
        <f t="shared" si="17"/>
        <v/>
      </c>
      <c r="H153" s="104" t="str">
        <f t="shared" si="18"/>
        <v/>
      </c>
      <c r="I153" s="106" t="str">
        <f t="shared" si="19"/>
        <v/>
      </c>
      <c r="J153" s="106" t="str">
        <f t="shared" si="20"/>
        <v/>
      </c>
      <c r="K153" s="106" t="str">
        <f t="shared" si="21"/>
        <v/>
      </c>
      <c r="L153" s="106" t="str">
        <f t="shared" si="22"/>
        <v/>
      </c>
      <c r="M153" s="106" t="str">
        <f t="shared" si="23"/>
        <v/>
      </c>
      <c r="N153" s="106" t="e">
        <f t="shared" si="24"/>
        <v>#VALUE!</v>
      </c>
    </row>
    <row r="154" spans="6:14" x14ac:dyDescent="0.2">
      <c r="F154" s="104" t="str">
        <f>IF(COUNT(F$1:F153)&gt;$B$5,"",F153+1)</f>
        <v/>
      </c>
      <c r="G154" s="105" t="str">
        <f t="shared" si="17"/>
        <v/>
      </c>
      <c r="H154" s="104" t="str">
        <f t="shared" si="18"/>
        <v/>
      </c>
      <c r="I154" s="106" t="str">
        <f t="shared" si="19"/>
        <v/>
      </c>
      <c r="J154" s="106" t="str">
        <f t="shared" si="20"/>
        <v/>
      </c>
      <c r="K154" s="106" t="str">
        <f t="shared" si="21"/>
        <v/>
      </c>
      <c r="L154" s="106" t="str">
        <f t="shared" si="22"/>
        <v/>
      </c>
      <c r="M154" s="106" t="str">
        <f t="shared" si="23"/>
        <v/>
      </c>
      <c r="N154" s="106" t="e">
        <f t="shared" si="24"/>
        <v>#VALUE!</v>
      </c>
    </row>
    <row r="155" spans="6:14" x14ac:dyDescent="0.2">
      <c r="F155" s="104" t="str">
        <f>IF(COUNT(F$1:F154)&gt;$B$5,"",F154+1)</f>
        <v/>
      </c>
      <c r="G155" s="105" t="str">
        <f t="shared" si="17"/>
        <v/>
      </c>
      <c r="H155" s="104" t="str">
        <f t="shared" si="18"/>
        <v/>
      </c>
      <c r="I155" s="106" t="str">
        <f t="shared" si="19"/>
        <v/>
      </c>
      <c r="J155" s="106" t="str">
        <f t="shared" si="20"/>
        <v/>
      </c>
      <c r="K155" s="106" t="str">
        <f t="shared" si="21"/>
        <v/>
      </c>
      <c r="L155" s="106" t="str">
        <f t="shared" si="22"/>
        <v/>
      </c>
      <c r="M155" s="106" t="str">
        <f t="shared" si="23"/>
        <v/>
      </c>
      <c r="N155" s="106" t="e">
        <f t="shared" si="24"/>
        <v>#VALUE!</v>
      </c>
    </row>
    <row r="156" spans="6:14" x14ac:dyDescent="0.2">
      <c r="F156" s="104" t="str">
        <f>IF(COUNT(F$1:F155)&gt;$B$5,"",F155+1)</f>
        <v/>
      </c>
      <c r="G156" s="105" t="str">
        <f t="shared" si="17"/>
        <v/>
      </c>
      <c r="H156" s="104" t="str">
        <f t="shared" si="18"/>
        <v/>
      </c>
      <c r="I156" s="106" t="str">
        <f t="shared" si="19"/>
        <v/>
      </c>
      <c r="J156" s="106" t="str">
        <f t="shared" si="20"/>
        <v/>
      </c>
      <c r="K156" s="106" t="str">
        <f t="shared" si="21"/>
        <v/>
      </c>
      <c r="L156" s="106" t="str">
        <f t="shared" si="22"/>
        <v/>
      </c>
      <c r="M156" s="106" t="str">
        <f t="shared" si="23"/>
        <v/>
      </c>
      <c r="N156" s="106" t="e">
        <f t="shared" si="24"/>
        <v>#VALUE!</v>
      </c>
    </row>
    <row r="157" spans="6:14" x14ac:dyDescent="0.2">
      <c r="F157" s="104" t="str">
        <f>IF(COUNT(F$1:F156)&gt;$B$5,"",F156+1)</f>
        <v/>
      </c>
      <c r="G157" s="105" t="str">
        <f t="shared" si="17"/>
        <v/>
      </c>
      <c r="H157" s="104" t="str">
        <f t="shared" si="18"/>
        <v/>
      </c>
      <c r="I157" s="106" t="str">
        <f t="shared" si="19"/>
        <v/>
      </c>
      <c r="J157" s="106" t="str">
        <f t="shared" si="20"/>
        <v/>
      </c>
      <c r="K157" s="106" t="str">
        <f t="shared" si="21"/>
        <v/>
      </c>
      <c r="L157" s="106" t="str">
        <f t="shared" si="22"/>
        <v/>
      </c>
      <c r="M157" s="106" t="str">
        <f t="shared" si="23"/>
        <v/>
      </c>
      <c r="N157" s="106" t="e">
        <f t="shared" si="24"/>
        <v>#VALUE!</v>
      </c>
    </row>
    <row r="158" spans="6:14" x14ac:dyDescent="0.2">
      <c r="F158" s="104" t="str">
        <f>IF(COUNT(F$1:F157)&gt;$B$5,"",F157+1)</f>
        <v/>
      </c>
      <c r="G158" s="105" t="str">
        <f t="shared" si="17"/>
        <v/>
      </c>
      <c r="H158" s="104" t="str">
        <f t="shared" si="18"/>
        <v/>
      </c>
      <c r="I158" s="106" t="str">
        <f t="shared" si="19"/>
        <v/>
      </c>
      <c r="J158" s="106" t="str">
        <f t="shared" si="20"/>
        <v/>
      </c>
      <c r="K158" s="106" t="str">
        <f t="shared" si="21"/>
        <v/>
      </c>
      <c r="L158" s="106" t="str">
        <f t="shared" si="22"/>
        <v/>
      </c>
      <c r="M158" s="106" t="str">
        <f t="shared" si="23"/>
        <v/>
      </c>
      <c r="N158" s="106" t="e">
        <f t="shared" si="24"/>
        <v>#VALUE!</v>
      </c>
    </row>
    <row r="159" spans="6:14" x14ac:dyDescent="0.2">
      <c r="F159" s="104" t="str">
        <f>IF(COUNT(F$1:F158)&gt;$B$5,"",F158+1)</f>
        <v/>
      </c>
      <c r="G159" s="105" t="str">
        <f t="shared" si="17"/>
        <v/>
      </c>
      <c r="H159" s="104" t="str">
        <f t="shared" si="18"/>
        <v/>
      </c>
      <c r="I159" s="106" t="str">
        <f t="shared" si="19"/>
        <v/>
      </c>
      <c r="J159" s="106" t="str">
        <f t="shared" si="20"/>
        <v/>
      </c>
      <c r="K159" s="106" t="str">
        <f t="shared" si="21"/>
        <v/>
      </c>
      <c r="L159" s="106" t="str">
        <f t="shared" si="22"/>
        <v/>
      </c>
      <c r="M159" s="106" t="str">
        <f t="shared" si="23"/>
        <v/>
      </c>
      <c r="N159" s="106" t="e">
        <f t="shared" si="24"/>
        <v>#VALUE!</v>
      </c>
    </row>
    <row r="160" spans="6:14" x14ac:dyDescent="0.2">
      <c r="F160" s="104" t="str">
        <f>IF(COUNT(F$1:F159)&gt;$B$5,"",F159+1)</f>
        <v/>
      </c>
      <c r="G160" s="105" t="str">
        <f t="shared" si="17"/>
        <v/>
      </c>
      <c r="H160" s="104" t="str">
        <f t="shared" si="18"/>
        <v/>
      </c>
      <c r="I160" s="106" t="str">
        <f t="shared" si="19"/>
        <v/>
      </c>
      <c r="J160" s="106" t="str">
        <f t="shared" si="20"/>
        <v/>
      </c>
      <c r="K160" s="106" t="str">
        <f t="shared" si="21"/>
        <v/>
      </c>
      <c r="L160" s="106" t="str">
        <f t="shared" si="22"/>
        <v/>
      </c>
      <c r="M160" s="106" t="str">
        <f t="shared" si="23"/>
        <v/>
      </c>
      <c r="N160" s="106" t="e">
        <f t="shared" si="24"/>
        <v>#VALUE!</v>
      </c>
    </row>
    <row r="161" spans="6:14" x14ac:dyDescent="0.2">
      <c r="F161" s="104" t="str">
        <f>IF(COUNT(F$1:F160)&gt;$B$5,"",F160+1)</f>
        <v/>
      </c>
      <c r="G161" s="105" t="str">
        <f t="shared" si="17"/>
        <v/>
      </c>
      <c r="H161" s="104" t="str">
        <f t="shared" si="18"/>
        <v/>
      </c>
      <c r="I161" s="106" t="str">
        <f t="shared" si="19"/>
        <v/>
      </c>
      <c r="J161" s="106" t="str">
        <f t="shared" si="20"/>
        <v/>
      </c>
      <c r="K161" s="106" t="str">
        <f t="shared" si="21"/>
        <v/>
      </c>
      <c r="L161" s="106" t="str">
        <f t="shared" si="22"/>
        <v/>
      </c>
      <c r="M161" s="106" t="str">
        <f t="shared" si="23"/>
        <v/>
      </c>
      <c r="N161" s="106" t="e">
        <f t="shared" si="24"/>
        <v>#VALUE!</v>
      </c>
    </row>
    <row r="162" spans="6:14" x14ac:dyDescent="0.2">
      <c r="F162" s="104" t="str">
        <f>IF(COUNT(F$1:F161)&gt;$B$5,"",F161+1)</f>
        <v/>
      </c>
      <c r="G162" s="105" t="str">
        <f t="shared" si="17"/>
        <v/>
      </c>
      <c r="H162" s="104" t="str">
        <f t="shared" si="18"/>
        <v/>
      </c>
      <c r="I162" s="106" t="str">
        <f t="shared" si="19"/>
        <v/>
      </c>
      <c r="J162" s="106" t="str">
        <f t="shared" si="20"/>
        <v/>
      </c>
      <c r="K162" s="106" t="str">
        <f t="shared" si="21"/>
        <v/>
      </c>
      <c r="L162" s="106" t="str">
        <f t="shared" si="22"/>
        <v/>
      </c>
      <c r="M162" s="106" t="str">
        <f t="shared" si="23"/>
        <v/>
      </c>
      <c r="N162" s="106" t="e">
        <f t="shared" si="24"/>
        <v>#VALUE!</v>
      </c>
    </row>
    <row r="163" spans="6:14" x14ac:dyDescent="0.2">
      <c r="F163" s="104" t="str">
        <f>IF(COUNT(F$1:F162)&gt;$B$5,"",F162+1)</f>
        <v/>
      </c>
      <c r="G163" s="105" t="str">
        <f t="shared" si="17"/>
        <v/>
      </c>
      <c r="H163" s="104" t="str">
        <f t="shared" si="18"/>
        <v/>
      </c>
      <c r="I163" s="106" t="str">
        <f t="shared" si="19"/>
        <v/>
      </c>
      <c r="J163" s="106" t="str">
        <f t="shared" si="20"/>
        <v/>
      </c>
      <c r="K163" s="106" t="str">
        <f t="shared" si="21"/>
        <v/>
      </c>
      <c r="L163" s="106" t="str">
        <f t="shared" si="22"/>
        <v/>
      </c>
      <c r="M163" s="106" t="str">
        <f t="shared" si="23"/>
        <v/>
      </c>
      <c r="N163" s="106" t="e">
        <f t="shared" si="24"/>
        <v>#VALUE!</v>
      </c>
    </row>
    <row r="164" spans="6:14" x14ac:dyDescent="0.2">
      <c r="F164" s="104" t="str">
        <f>IF(COUNT(F$1:F163)&gt;$B$5,"",F163+1)</f>
        <v/>
      </c>
      <c r="G164" s="105" t="str">
        <f t="shared" si="17"/>
        <v/>
      </c>
      <c r="H164" s="104" t="str">
        <f t="shared" si="18"/>
        <v/>
      </c>
      <c r="I164" s="106" t="str">
        <f t="shared" si="19"/>
        <v/>
      </c>
      <c r="J164" s="106" t="str">
        <f t="shared" si="20"/>
        <v/>
      </c>
      <c r="K164" s="106" t="str">
        <f t="shared" si="21"/>
        <v/>
      </c>
      <c r="L164" s="106" t="str">
        <f t="shared" si="22"/>
        <v/>
      </c>
      <c r="M164" s="106" t="str">
        <f t="shared" si="23"/>
        <v/>
      </c>
      <c r="N164" s="106" t="e">
        <f t="shared" si="24"/>
        <v>#VALUE!</v>
      </c>
    </row>
    <row r="165" spans="6:14" x14ac:dyDescent="0.2">
      <c r="F165" s="104" t="str">
        <f>IF(COUNT(F$1:F164)&gt;$B$5,"",F164+1)</f>
        <v/>
      </c>
      <c r="G165" s="105" t="str">
        <f t="shared" si="17"/>
        <v/>
      </c>
      <c r="H165" s="104" t="str">
        <f t="shared" si="18"/>
        <v/>
      </c>
      <c r="I165" s="106" t="str">
        <f t="shared" si="19"/>
        <v/>
      </c>
      <c r="J165" s="106" t="str">
        <f t="shared" si="20"/>
        <v/>
      </c>
      <c r="K165" s="106" t="str">
        <f t="shared" si="21"/>
        <v/>
      </c>
      <c r="L165" s="106" t="str">
        <f t="shared" si="22"/>
        <v/>
      </c>
      <c r="M165" s="106" t="str">
        <f t="shared" si="23"/>
        <v/>
      </c>
      <c r="N165" s="106" t="e">
        <f t="shared" si="24"/>
        <v>#VALUE!</v>
      </c>
    </row>
    <row r="166" spans="6:14" x14ac:dyDescent="0.2">
      <c r="F166" s="104" t="str">
        <f>IF(COUNT(F$1:F165)&gt;$B$5,"",F165+1)</f>
        <v/>
      </c>
      <c r="G166" s="105" t="str">
        <f t="shared" si="17"/>
        <v/>
      </c>
      <c r="H166" s="104" t="str">
        <f t="shared" si="18"/>
        <v/>
      </c>
      <c r="I166" s="106" t="str">
        <f t="shared" si="19"/>
        <v/>
      </c>
      <c r="J166" s="106" t="str">
        <f t="shared" si="20"/>
        <v/>
      </c>
      <c r="K166" s="106" t="str">
        <f t="shared" si="21"/>
        <v/>
      </c>
      <c r="L166" s="106" t="str">
        <f t="shared" si="22"/>
        <v/>
      </c>
      <c r="M166" s="106" t="str">
        <f t="shared" si="23"/>
        <v/>
      </c>
      <c r="N166" s="106" t="e">
        <f t="shared" si="24"/>
        <v>#VALUE!</v>
      </c>
    </row>
    <row r="167" spans="6:14" x14ac:dyDescent="0.2">
      <c r="F167" s="104" t="str">
        <f>IF(COUNT(F$1:F166)&gt;$B$5,"",F166+1)</f>
        <v/>
      </c>
      <c r="G167" s="105" t="str">
        <f t="shared" si="17"/>
        <v/>
      </c>
      <c r="H167" s="104" t="str">
        <f t="shared" si="18"/>
        <v/>
      </c>
      <c r="I167" s="106" t="str">
        <f t="shared" si="19"/>
        <v/>
      </c>
      <c r="J167" s="106" t="str">
        <f t="shared" si="20"/>
        <v/>
      </c>
      <c r="K167" s="106" t="str">
        <f t="shared" si="21"/>
        <v/>
      </c>
      <c r="L167" s="106" t="str">
        <f t="shared" si="22"/>
        <v/>
      </c>
      <c r="M167" s="106" t="str">
        <f t="shared" si="23"/>
        <v/>
      </c>
      <c r="N167" s="106" t="e">
        <f t="shared" si="24"/>
        <v>#VALUE!</v>
      </c>
    </row>
    <row r="168" spans="6:14" x14ac:dyDescent="0.2">
      <c r="F168" s="104" t="str">
        <f>IF(COUNT(F$1:F167)&gt;$B$5,"",F167+1)</f>
        <v/>
      </c>
      <c r="G168" s="105" t="str">
        <f t="shared" si="17"/>
        <v/>
      </c>
      <c r="H168" s="104" t="str">
        <f t="shared" si="18"/>
        <v/>
      </c>
      <c r="I168" s="106" t="str">
        <f t="shared" si="19"/>
        <v/>
      </c>
      <c r="J168" s="106" t="str">
        <f t="shared" si="20"/>
        <v/>
      </c>
      <c r="K168" s="106" t="str">
        <f t="shared" si="21"/>
        <v/>
      </c>
      <c r="L168" s="106" t="str">
        <f t="shared" si="22"/>
        <v/>
      </c>
      <c r="M168" s="106" t="str">
        <f t="shared" si="23"/>
        <v/>
      </c>
      <c r="N168" s="106" t="e">
        <f t="shared" si="24"/>
        <v>#VALUE!</v>
      </c>
    </row>
    <row r="169" spans="6:14" x14ac:dyDescent="0.2">
      <c r="F169" s="104" t="str">
        <f>IF(COUNT(F$1:F168)&gt;$B$5,"",F168+1)</f>
        <v/>
      </c>
      <c r="G169" s="105" t="str">
        <f t="shared" si="17"/>
        <v/>
      </c>
      <c r="H169" s="104" t="str">
        <f t="shared" si="18"/>
        <v/>
      </c>
      <c r="I169" s="106" t="str">
        <f t="shared" si="19"/>
        <v/>
      </c>
      <c r="J169" s="106" t="str">
        <f t="shared" si="20"/>
        <v/>
      </c>
      <c r="K169" s="106" t="str">
        <f t="shared" si="21"/>
        <v/>
      </c>
      <c r="L169" s="106" t="str">
        <f t="shared" si="22"/>
        <v/>
      </c>
      <c r="M169" s="106" t="str">
        <f t="shared" si="23"/>
        <v/>
      </c>
      <c r="N169" s="106" t="e">
        <f t="shared" si="24"/>
        <v>#VALUE!</v>
      </c>
    </row>
    <row r="170" spans="6:14" x14ac:dyDescent="0.2">
      <c r="F170" s="104" t="str">
        <f>IF(COUNT(F$1:F169)&gt;$B$5,"",F169+1)</f>
        <v/>
      </c>
      <c r="G170" s="105" t="str">
        <f t="shared" si="17"/>
        <v/>
      </c>
      <c r="H170" s="104" t="str">
        <f t="shared" si="18"/>
        <v/>
      </c>
      <c r="I170" s="106" t="str">
        <f t="shared" si="19"/>
        <v/>
      </c>
      <c r="J170" s="106" t="str">
        <f t="shared" si="20"/>
        <v/>
      </c>
      <c r="K170" s="106" t="str">
        <f t="shared" si="21"/>
        <v/>
      </c>
      <c r="L170" s="106" t="str">
        <f t="shared" si="22"/>
        <v/>
      </c>
      <c r="M170" s="106" t="str">
        <f t="shared" si="23"/>
        <v/>
      </c>
      <c r="N170" s="106" t="e">
        <f t="shared" si="24"/>
        <v>#VALUE!</v>
      </c>
    </row>
    <row r="171" spans="6:14" x14ac:dyDescent="0.2">
      <c r="F171" s="104" t="str">
        <f>IF(COUNT(F$1:F170)&gt;$B$5,"",F170+1)</f>
        <v/>
      </c>
      <c r="G171" s="105" t="str">
        <f t="shared" si="17"/>
        <v/>
      </c>
      <c r="H171" s="104" t="str">
        <f t="shared" si="18"/>
        <v/>
      </c>
      <c r="I171" s="106" t="str">
        <f t="shared" si="19"/>
        <v/>
      </c>
      <c r="J171" s="106" t="str">
        <f t="shared" si="20"/>
        <v/>
      </c>
      <c r="K171" s="106" t="str">
        <f t="shared" si="21"/>
        <v/>
      </c>
      <c r="L171" s="106" t="str">
        <f t="shared" si="22"/>
        <v/>
      </c>
      <c r="M171" s="106" t="str">
        <f t="shared" si="23"/>
        <v/>
      </c>
      <c r="N171" s="106" t="e">
        <f t="shared" si="24"/>
        <v>#VALUE!</v>
      </c>
    </row>
    <row r="172" spans="6:14" x14ac:dyDescent="0.2">
      <c r="F172" s="104" t="str">
        <f>IF(COUNT(F$1:F171)&gt;$B$5,"",F171+1)</f>
        <v/>
      </c>
      <c r="G172" s="105" t="str">
        <f t="shared" si="17"/>
        <v/>
      </c>
      <c r="H172" s="104" t="str">
        <f t="shared" si="18"/>
        <v/>
      </c>
      <c r="I172" s="106" t="str">
        <f t="shared" si="19"/>
        <v/>
      </c>
      <c r="J172" s="106" t="str">
        <f t="shared" si="20"/>
        <v/>
      </c>
      <c r="K172" s="106" t="str">
        <f t="shared" si="21"/>
        <v/>
      </c>
      <c r="L172" s="106" t="str">
        <f t="shared" si="22"/>
        <v/>
      </c>
      <c r="M172" s="106" t="str">
        <f t="shared" si="23"/>
        <v/>
      </c>
      <c r="N172" s="106" t="e">
        <f t="shared" si="24"/>
        <v>#VALUE!</v>
      </c>
    </row>
    <row r="173" spans="6:14" x14ac:dyDescent="0.2">
      <c r="F173" s="104" t="str">
        <f>IF(COUNT(F$1:F172)&gt;$B$5,"",F172+1)</f>
        <v/>
      </c>
      <c r="G173" s="105" t="str">
        <f t="shared" si="17"/>
        <v/>
      </c>
      <c r="H173" s="104" t="str">
        <f t="shared" si="18"/>
        <v/>
      </c>
      <c r="I173" s="106" t="str">
        <f t="shared" si="19"/>
        <v/>
      </c>
      <c r="J173" s="106" t="str">
        <f t="shared" si="20"/>
        <v/>
      </c>
      <c r="K173" s="106" t="str">
        <f t="shared" si="21"/>
        <v/>
      </c>
      <c r="L173" s="106" t="str">
        <f t="shared" si="22"/>
        <v/>
      </c>
      <c r="M173" s="106" t="str">
        <f t="shared" si="23"/>
        <v/>
      </c>
      <c r="N173" s="106" t="e">
        <f t="shared" si="24"/>
        <v>#VALUE!</v>
      </c>
    </row>
    <row r="174" spans="6:14" x14ac:dyDescent="0.2">
      <c r="F174" s="104" t="str">
        <f>IF(COUNT(F$1:F173)&gt;$B$5,"",F173+1)</f>
        <v/>
      </c>
      <c r="G174" s="105" t="str">
        <f t="shared" si="17"/>
        <v/>
      </c>
      <c r="H174" s="104" t="str">
        <f t="shared" si="18"/>
        <v/>
      </c>
      <c r="I174" s="106" t="str">
        <f t="shared" si="19"/>
        <v/>
      </c>
      <c r="J174" s="106" t="str">
        <f t="shared" si="20"/>
        <v/>
      </c>
      <c r="K174" s="106" t="str">
        <f t="shared" si="21"/>
        <v/>
      </c>
      <c r="L174" s="106" t="str">
        <f t="shared" si="22"/>
        <v/>
      </c>
      <c r="M174" s="106" t="str">
        <f t="shared" si="23"/>
        <v/>
      </c>
      <c r="N174" s="106" t="e">
        <f t="shared" si="24"/>
        <v>#VALUE!</v>
      </c>
    </row>
    <row r="175" spans="6:14" x14ac:dyDescent="0.2">
      <c r="F175" s="104" t="str">
        <f>IF(COUNT(F$1:F174)&gt;$B$5,"",F174+1)</f>
        <v/>
      </c>
      <c r="G175" s="105" t="str">
        <f t="shared" si="17"/>
        <v/>
      </c>
      <c r="H175" s="104" t="str">
        <f t="shared" si="18"/>
        <v/>
      </c>
      <c r="I175" s="106" t="str">
        <f t="shared" si="19"/>
        <v/>
      </c>
      <c r="J175" s="106" t="str">
        <f t="shared" si="20"/>
        <v/>
      </c>
      <c r="K175" s="106" t="str">
        <f t="shared" si="21"/>
        <v/>
      </c>
      <c r="L175" s="106" t="str">
        <f t="shared" si="22"/>
        <v/>
      </c>
      <c r="M175" s="106" t="str">
        <f t="shared" si="23"/>
        <v/>
      </c>
      <c r="N175" s="106" t="e">
        <f t="shared" si="24"/>
        <v>#VALUE!</v>
      </c>
    </row>
    <row r="176" spans="6:14" x14ac:dyDescent="0.2">
      <c r="F176" s="104" t="str">
        <f>IF(COUNT(F$1:F175)&gt;$B$5,"",F175+1)</f>
        <v/>
      </c>
      <c r="G176" s="105" t="str">
        <f t="shared" si="17"/>
        <v/>
      </c>
      <c r="H176" s="104" t="str">
        <f t="shared" si="18"/>
        <v/>
      </c>
      <c r="I176" s="106" t="str">
        <f t="shared" si="19"/>
        <v/>
      </c>
      <c r="J176" s="106" t="str">
        <f t="shared" si="20"/>
        <v/>
      </c>
      <c r="K176" s="106" t="str">
        <f t="shared" si="21"/>
        <v/>
      </c>
      <c r="L176" s="106" t="str">
        <f t="shared" si="22"/>
        <v/>
      </c>
      <c r="M176" s="106" t="str">
        <f t="shared" si="23"/>
        <v/>
      </c>
      <c r="N176" s="106" t="e">
        <f t="shared" si="24"/>
        <v>#VALUE!</v>
      </c>
    </row>
    <row r="177" spans="6:14" x14ac:dyDescent="0.2">
      <c r="F177" s="104" t="str">
        <f>IF(COUNT(F$1:F176)&gt;$B$5,"",F176+1)</f>
        <v/>
      </c>
      <c r="G177" s="105" t="str">
        <f t="shared" si="17"/>
        <v/>
      </c>
      <c r="H177" s="104" t="str">
        <f t="shared" si="18"/>
        <v/>
      </c>
      <c r="I177" s="106" t="str">
        <f t="shared" si="19"/>
        <v/>
      </c>
      <c r="J177" s="106" t="str">
        <f t="shared" si="20"/>
        <v/>
      </c>
      <c r="K177" s="106" t="str">
        <f t="shared" si="21"/>
        <v/>
      </c>
      <c r="L177" s="106" t="str">
        <f t="shared" si="22"/>
        <v/>
      </c>
      <c r="M177" s="106" t="str">
        <f t="shared" si="23"/>
        <v/>
      </c>
      <c r="N177" s="106" t="e">
        <f t="shared" si="24"/>
        <v>#VALUE!</v>
      </c>
    </row>
    <row r="178" spans="6:14" x14ac:dyDescent="0.2">
      <c r="F178" s="104" t="str">
        <f>IF(COUNT(F$1:F177)&gt;$B$5,"",F177+1)</f>
        <v/>
      </c>
      <c r="G178" s="105" t="str">
        <f t="shared" si="17"/>
        <v/>
      </c>
      <c r="H178" s="104" t="str">
        <f t="shared" si="18"/>
        <v/>
      </c>
      <c r="I178" s="106" t="str">
        <f t="shared" si="19"/>
        <v/>
      </c>
      <c r="J178" s="106" t="str">
        <f t="shared" si="20"/>
        <v/>
      </c>
      <c r="K178" s="106" t="str">
        <f t="shared" si="21"/>
        <v/>
      </c>
      <c r="L178" s="106" t="str">
        <f t="shared" si="22"/>
        <v/>
      </c>
      <c r="M178" s="106" t="str">
        <f t="shared" si="23"/>
        <v/>
      </c>
      <c r="N178" s="106" t="e">
        <f t="shared" si="24"/>
        <v>#VALUE!</v>
      </c>
    </row>
    <row r="179" spans="6:14" x14ac:dyDescent="0.2">
      <c r="F179" s="104" t="str">
        <f>IF(COUNT(F$1:F178)&gt;$B$5,"",F178+1)</f>
        <v/>
      </c>
      <c r="G179" s="105" t="str">
        <f t="shared" si="17"/>
        <v/>
      </c>
      <c r="H179" s="104" t="str">
        <f t="shared" si="18"/>
        <v/>
      </c>
      <c r="I179" s="106" t="str">
        <f t="shared" si="19"/>
        <v/>
      </c>
      <c r="J179" s="106" t="str">
        <f t="shared" si="20"/>
        <v/>
      </c>
      <c r="K179" s="106" t="str">
        <f t="shared" si="21"/>
        <v/>
      </c>
      <c r="L179" s="106" t="str">
        <f t="shared" si="22"/>
        <v/>
      </c>
      <c r="M179" s="106" t="str">
        <f t="shared" si="23"/>
        <v/>
      </c>
      <c r="N179" s="106" t="e">
        <f t="shared" si="24"/>
        <v>#VALUE!</v>
      </c>
    </row>
    <row r="180" spans="6:14" x14ac:dyDescent="0.2">
      <c r="F180" s="104" t="str">
        <f>IF(COUNT(F$1:F179)&gt;$B$5,"",F179+1)</f>
        <v/>
      </c>
      <c r="G180" s="105" t="str">
        <f t="shared" si="17"/>
        <v/>
      </c>
      <c r="H180" s="104" t="str">
        <f t="shared" si="18"/>
        <v/>
      </c>
      <c r="I180" s="106" t="str">
        <f t="shared" si="19"/>
        <v/>
      </c>
      <c r="J180" s="106" t="str">
        <f t="shared" si="20"/>
        <v/>
      </c>
      <c r="K180" s="106" t="str">
        <f t="shared" si="21"/>
        <v/>
      </c>
      <c r="L180" s="106" t="str">
        <f t="shared" si="22"/>
        <v/>
      </c>
      <c r="M180" s="106" t="str">
        <f t="shared" si="23"/>
        <v/>
      </c>
      <c r="N180" s="106" t="e">
        <f t="shared" si="24"/>
        <v>#VALUE!</v>
      </c>
    </row>
    <row r="181" spans="6:14" x14ac:dyDescent="0.2">
      <c r="F181" s="104" t="str">
        <f>IF(COUNT(F$1:F180)&gt;$B$5,"",F180+1)</f>
        <v/>
      </c>
      <c r="G181" s="105" t="str">
        <f t="shared" si="17"/>
        <v/>
      </c>
      <c r="H181" s="104" t="str">
        <f t="shared" si="18"/>
        <v/>
      </c>
      <c r="I181" s="106" t="str">
        <f t="shared" si="19"/>
        <v/>
      </c>
      <c r="J181" s="106" t="str">
        <f t="shared" si="20"/>
        <v/>
      </c>
      <c r="K181" s="106" t="str">
        <f t="shared" si="21"/>
        <v/>
      </c>
      <c r="L181" s="106" t="str">
        <f t="shared" si="22"/>
        <v/>
      </c>
      <c r="M181" s="106" t="str">
        <f t="shared" si="23"/>
        <v/>
      </c>
      <c r="N181" s="106" t="e">
        <f t="shared" si="24"/>
        <v>#VALUE!</v>
      </c>
    </row>
    <row r="182" spans="6:14" x14ac:dyDescent="0.2">
      <c r="F182" s="104" t="str">
        <f>IF(COUNT(F$1:F181)&gt;$B$5,"",F181+1)</f>
        <v/>
      </c>
      <c r="G182" s="105" t="str">
        <f t="shared" si="17"/>
        <v/>
      </c>
      <c r="H182" s="104" t="str">
        <f t="shared" si="18"/>
        <v/>
      </c>
      <c r="I182" s="106" t="str">
        <f t="shared" si="19"/>
        <v/>
      </c>
      <c r="J182" s="106" t="str">
        <f t="shared" si="20"/>
        <v/>
      </c>
      <c r="K182" s="106" t="str">
        <f t="shared" si="21"/>
        <v/>
      </c>
      <c r="L182" s="106" t="str">
        <f t="shared" si="22"/>
        <v/>
      </c>
      <c r="M182" s="106" t="str">
        <f t="shared" si="23"/>
        <v/>
      </c>
      <c r="N182" s="106" t="e">
        <f t="shared" si="24"/>
        <v>#VALUE!</v>
      </c>
    </row>
    <row r="183" spans="6:14" x14ac:dyDescent="0.2">
      <c r="F183" s="104" t="str">
        <f>IF(COUNT(F$1:F182)&gt;$B$5,"",F182+1)</f>
        <v/>
      </c>
      <c r="G183" s="105" t="str">
        <f t="shared" si="17"/>
        <v/>
      </c>
      <c r="H183" s="104" t="str">
        <f t="shared" si="18"/>
        <v/>
      </c>
      <c r="I183" s="106" t="str">
        <f t="shared" si="19"/>
        <v/>
      </c>
      <c r="J183" s="106" t="str">
        <f t="shared" si="20"/>
        <v/>
      </c>
      <c r="K183" s="106" t="str">
        <f t="shared" si="21"/>
        <v/>
      </c>
      <c r="L183" s="106" t="str">
        <f t="shared" si="22"/>
        <v/>
      </c>
      <c r="M183" s="106" t="str">
        <f t="shared" si="23"/>
        <v/>
      </c>
      <c r="N183" s="106" t="e">
        <f t="shared" si="24"/>
        <v>#VALUE!</v>
      </c>
    </row>
    <row r="184" spans="6:14" x14ac:dyDescent="0.2">
      <c r="F184" s="104" t="str">
        <f>IF(COUNT(F$1:F183)&gt;$B$5,"",F183+1)</f>
        <v/>
      </c>
      <c r="G184" s="105" t="str">
        <f t="shared" si="17"/>
        <v/>
      </c>
      <c r="H184" s="104" t="str">
        <f t="shared" si="18"/>
        <v/>
      </c>
      <c r="I184" s="106" t="str">
        <f t="shared" si="19"/>
        <v/>
      </c>
      <c r="J184" s="106" t="str">
        <f t="shared" si="20"/>
        <v/>
      </c>
      <c r="K184" s="106" t="str">
        <f t="shared" si="21"/>
        <v/>
      </c>
      <c r="L184" s="106" t="str">
        <f t="shared" si="22"/>
        <v/>
      </c>
      <c r="M184" s="106" t="str">
        <f t="shared" si="23"/>
        <v/>
      </c>
      <c r="N184" s="106" t="e">
        <f t="shared" si="24"/>
        <v>#VALUE!</v>
      </c>
    </row>
    <row r="185" spans="6:14" x14ac:dyDescent="0.2">
      <c r="F185" s="104" t="str">
        <f>IF(COUNT(F$1:F184)&gt;$B$5,"",F184+1)</f>
        <v/>
      </c>
      <c r="G185" s="105" t="str">
        <f t="shared" si="17"/>
        <v/>
      </c>
      <c r="H185" s="104" t="str">
        <f t="shared" si="18"/>
        <v/>
      </c>
      <c r="I185" s="106" t="str">
        <f t="shared" si="19"/>
        <v/>
      </c>
      <c r="J185" s="106" t="str">
        <f t="shared" si="20"/>
        <v/>
      </c>
      <c r="K185" s="106" t="str">
        <f t="shared" si="21"/>
        <v/>
      </c>
      <c r="L185" s="106" t="str">
        <f t="shared" si="22"/>
        <v/>
      </c>
      <c r="M185" s="106" t="str">
        <f t="shared" si="23"/>
        <v/>
      </c>
      <c r="N185" s="106" t="e">
        <f t="shared" si="24"/>
        <v>#VALUE!</v>
      </c>
    </row>
    <row r="186" spans="6:14" x14ac:dyDescent="0.2">
      <c r="F186" s="104" t="str">
        <f>IF(COUNT(F$1:F185)&gt;$B$5,"",F185+1)</f>
        <v/>
      </c>
      <c r="G186" s="105" t="str">
        <f t="shared" si="17"/>
        <v/>
      </c>
      <c r="H186" s="104" t="str">
        <f t="shared" si="18"/>
        <v/>
      </c>
      <c r="I186" s="106" t="str">
        <f t="shared" si="19"/>
        <v/>
      </c>
      <c r="J186" s="106" t="str">
        <f t="shared" si="20"/>
        <v/>
      </c>
      <c r="K186" s="106" t="str">
        <f t="shared" si="21"/>
        <v/>
      </c>
      <c r="L186" s="106" t="str">
        <f t="shared" si="22"/>
        <v/>
      </c>
      <c r="M186" s="106" t="str">
        <f t="shared" si="23"/>
        <v/>
      </c>
      <c r="N186" s="106" t="e">
        <f t="shared" si="24"/>
        <v>#VALUE!</v>
      </c>
    </row>
    <row r="187" spans="6:14" x14ac:dyDescent="0.2">
      <c r="F187" s="104" t="str">
        <f>IF(COUNT(F$1:F186)&gt;$B$5,"",F186+1)</f>
        <v/>
      </c>
      <c r="G187" s="105" t="str">
        <f t="shared" si="17"/>
        <v/>
      </c>
      <c r="H187" s="104" t="str">
        <f t="shared" si="18"/>
        <v/>
      </c>
      <c r="I187" s="106" t="str">
        <f t="shared" si="19"/>
        <v/>
      </c>
      <c r="J187" s="106" t="str">
        <f t="shared" si="20"/>
        <v/>
      </c>
      <c r="K187" s="106" t="str">
        <f t="shared" si="21"/>
        <v/>
      </c>
      <c r="L187" s="106" t="str">
        <f t="shared" si="22"/>
        <v/>
      </c>
      <c r="M187" s="106" t="str">
        <f t="shared" si="23"/>
        <v/>
      </c>
      <c r="N187" s="106" t="e">
        <f t="shared" si="24"/>
        <v>#VALUE!</v>
      </c>
    </row>
    <row r="188" spans="6:14" x14ac:dyDescent="0.2">
      <c r="F188" s="104" t="str">
        <f>IF(COUNT(F$1:F187)&gt;$B$5,"",F187+1)</f>
        <v/>
      </c>
      <c r="G188" s="105" t="str">
        <f t="shared" si="17"/>
        <v/>
      </c>
      <c r="H188" s="104" t="str">
        <f t="shared" si="18"/>
        <v/>
      </c>
      <c r="I188" s="106" t="str">
        <f t="shared" si="19"/>
        <v/>
      </c>
      <c r="J188" s="106" t="str">
        <f t="shared" si="20"/>
        <v/>
      </c>
      <c r="K188" s="106" t="str">
        <f t="shared" si="21"/>
        <v/>
      </c>
      <c r="L188" s="106" t="str">
        <f t="shared" si="22"/>
        <v/>
      </c>
      <c r="M188" s="106" t="str">
        <f t="shared" si="23"/>
        <v/>
      </c>
      <c r="N188" s="106" t="e">
        <f t="shared" si="24"/>
        <v>#VALUE!</v>
      </c>
    </row>
    <row r="189" spans="6:14" x14ac:dyDescent="0.2">
      <c r="F189" s="104" t="str">
        <f>IF(COUNT(F$1:F188)&gt;$B$5,"",F188+1)</f>
        <v/>
      </c>
      <c r="G189" s="105" t="str">
        <f t="shared" si="17"/>
        <v/>
      </c>
      <c r="H189" s="104" t="str">
        <f t="shared" si="18"/>
        <v/>
      </c>
      <c r="I189" s="106" t="str">
        <f t="shared" si="19"/>
        <v/>
      </c>
      <c r="J189" s="106" t="str">
        <f t="shared" si="20"/>
        <v/>
      </c>
      <c r="K189" s="106" t="str">
        <f t="shared" si="21"/>
        <v/>
      </c>
      <c r="L189" s="106" t="str">
        <f t="shared" si="22"/>
        <v/>
      </c>
      <c r="M189" s="106" t="str">
        <f t="shared" si="23"/>
        <v/>
      </c>
      <c r="N189" s="106" t="e">
        <f t="shared" si="24"/>
        <v>#VALUE!</v>
      </c>
    </row>
    <row r="190" spans="6:14" x14ac:dyDescent="0.2">
      <c r="F190" s="104" t="str">
        <f>IF(COUNT(F$1:F189)&gt;$B$5,"",F189+1)</f>
        <v/>
      </c>
      <c r="G190" s="105" t="str">
        <f t="shared" si="17"/>
        <v/>
      </c>
      <c r="H190" s="104" t="str">
        <f t="shared" si="18"/>
        <v/>
      </c>
      <c r="I190" s="106" t="str">
        <f t="shared" si="19"/>
        <v/>
      </c>
      <c r="J190" s="106" t="str">
        <f t="shared" si="20"/>
        <v/>
      </c>
      <c r="K190" s="106" t="str">
        <f t="shared" si="21"/>
        <v/>
      </c>
      <c r="L190" s="106" t="str">
        <f t="shared" si="22"/>
        <v/>
      </c>
      <c r="M190" s="106" t="str">
        <f t="shared" si="23"/>
        <v/>
      </c>
      <c r="N190" s="106" t="e">
        <f t="shared" si="24"/>
        <v>#VALUE!</v>
      </c>
    </row>
    <row r="191" spans="6:14" x14ac:dyDescent="0.2">
      <c r="F191" s="104" t="str">
        <f>IF(COUNT(F$1:F190)&gt;$B$5,"",F190+1)</f>
        <v/>
      </c>
      <c r="G191" s="105" t="str">
        <f t="shared" si="17"/>
        <v/>
      </c>
      <c r="H191" s="104" t="str">
        <f t="shared" si="18"/>
        <v/>
      </c>
      <c r="I191" s="106" t="str">
        <f t="shared" si="19"/>
        <v/>
      </c>
      <c r="J191" s="106" t="str">
        <f t="shared" si="20"/>
        <v/>
      </c>
      <c r="K191" s="106" t="str">
        <f t="shared" si="21"/>
        <v/>
      </c>
      <c r="L191" s="106" t="str">
        <f t="shared" si="22"/>
        <v/>
      </c>
      <c r="M191" s="106" t="str">
        <f t="shared" si="23"/>
        <v/>
      </c>
      <c r="N191" s="106" t="e">
        <f t="shared" si="24"/>
        <v>#VALUE!</v>
      </c>
    </row>
    <row r="192" spans="6:14" x14ac:dyDescent="0.2">
      <c r="F192" s="104" t="str">
        <f>IF(COUNT(F$1:F191)&gt;$B$5,"",F191+1)</f>
        <v/>
      </c>
      <c r="G192" s="105" t="str">
        <f t="shared" si="17"/>
        <v/>
      </c>
      <c r="H192" s="104" t="str">
        <f t="shared" si="18"/>
        <v/>
      </c>
      <c r="I192" s="106" t="str">
        <f t="shared" si="19"/>
        <v/>
      </c>
      <c r="J192" s="106" t="str">
        <f t="shared" si="20"/>
        <v/>
      </c>
      <c r="K192" s="106" t="str">
        <f t="shared" si="21"/>
        <v/>
      </c>
      <c r="L192" s="106" t="str">
        <f t="shared" si="22"/>
        <v/>
      </c>
      <c r="M192" s="106" t="str">
        <f t="shared" si="23"/>
        <v/>
      </c>
      <c r="N192" s="106" t="e">
        <f t="shared" si="24"/>
        <v>#VALUE!</v>
      </c>
    </row>
    <row r="193" spans="6:14" x14ac:dyDescent="0.2">
      <c r="F193" s="104" t="str">
        <f>IF(COUNT(F$1:F192)&gt;$B$5,"",F192+1)</f>
        <v/>
      </c>
      <c r="G193" s="105" t="str">
        <f t="shared" si="17"/>
        <v/>
      </c>
      <c r="H193" s="104" t="str">
        <f t="shared" si="18"/>
        <v/>
      </c>
      <c r="I193" s="106" t="str">
        <f t="shared" si="19"/>
        <v/>
      </c>
      <c r="J193" s="106" t="str">
        <f t="shared" si="20"/>
        <v/>
      </c>
      <c r="K193" s="106" t="str">
        <f t="shared" si="21"/>
        <v/>
      </c>
      <c r="L193" s="106" t="str">
        <f t="shared" si="22"/>
        <v/>
      </c>
      <c r="M193" s="106" t="str">
        <f t="shared" si="23"/>
        <v/>
      </c>
      <c r="N193" s="106" t="e">
        <f t="shared" si="24"/>
        <v>#VALUE!</v>
      </c>
    </row>
    <row r="194" spans="6:14" x14ac:dyDescent="0.2">
      <c r="F194" s="104" t="str">
        <f>IF(COUNT(F$1:F193)&gt;$B$5,"",F193+1)</f>
        <v/>
      </c>
      <c r="G194" s="105" t="str">
        <f t="shared" si="17"/>
        <v/>
      </c>
      <c r="H194" s="104" t="str">
        <f t="shared" si="18"/>
        <v/>
      </c>
      <c r="I194" s="106" t="str">
        <f t="shared" si="19"/>
        <v/>
      </c>
      <c r="J194" s="106" t="str">
        <f t="shared" si="20"/>
        <v/>
      </c>
      <c r="K194" s="106" t="str">
        <f t="shared" si="21"/>
        <v/>
      </c>
      <c r="L194" s="106" t="str">
        <f t="shared" si="22"/>
        <v/>
      </c>
      <c r="M194" s="106" t="str">
        <f t="shared" si="23"/>
        <v/>
      </c>
      <c r="N194" s="106" t="e">
        <f t="shared" si="24"/>
        <v>#VALUE!</v>
      </c>
    </row>
    <row r="195" spans="6:14" x14ac:dyDescent="0.2">
      <c r="F195" s="104" t="str">
        <f>IF(COUNT(F$1:F194)&gt;$B$5,"",F194+1)</f>
        <v/>
      </c>
      <c r="G195" s="105" t="str">
        <f t="shared" si="17"/>
        <v/>
      </c>
      <c r="H195" s="104" t="str">
        <f t="shared" si="18"/>
        <v/>
      </c>
      <c r="I195" s="106" t="str">
        <f t="shared" si="19"/>
        <v/>
      </c>
      <c r="J195" s="106" t="str">
        <f t="shared" si="20"/>
        <v/>
      </c>
      <c r="K195" s="106" t="str">
        <f t="shared" si="21"/>
        <v/>
      </c>
      <c r="L195" s="106" t="str">
        <f t="shared" si="22"/>
        <v/>
      </c>
      <c r="M195" s="106" t="str">
        <f t="shared" si="23"/>
        <v/>
      </c>
      <c r="N195" s="106" t="e">
        <f t="shared" si="24"/>
        <v>#VALUE!</v>
      </c>
    </row>
    <row r="196" spans="6:14" x14ac:dyDescent="0.2">
      <c r="F196" s="104" t="str">
        <f>IF(COUNT(F$1:F195)&gt;$B$5,"",F195+1)</f>
        <v/>
      </c>
      <c r="G196" s="105" t="str">
        <f t="shared" ref="G196:G259" si="25">IF(F196="","",IF($B$4="mensuelle",EDATE(G195,1),IF($B$4="trimestrielle",EDATE(G195,3),EDATE(G195,12))))</f>
        <v/>
      </c>
      <c r="H196" s="104" t="str">
        <f t="shared" ref="H196:H259" si="26">IF(F196="","",G196-G195)</f>
        <v/>
      </c>
      <c r="I196" s="106" t="str">
        <f t="shared" ref="I196:I259" si="27">IF(F196="","",M195)</f>
        <v/>
      </c>
      <c r="J196" s="106" t="str">
        <f t="shared" ref="J196:J259" si="28">IF(F196="","",CHOOSE($B$9,$B$1/$B$5,(F196=$B$5)*$B$1,-PPMT(CHOOSE($C$4,$B$6/12,$B$6/4,$B$6),F196,$B$5,$B$1)))</f>
        <v/>
      </c>
      <c r="K196" s="106" t="str">
        <f t="shared" ref="K196:K259" si="29">IF(F196="","",CHOOSE($C$4,$B$6/12,$B$6/4,$B$6)*I196)</f>
        <v/>
      </c>
      <c r="L196" s="106" t="str">
        <f t="shared" ref="L196:L259" si="30">IF(J196="","",J196+K196)</f>
        <v/>
      </c>
      <c r="M196" s="106" t="str">
        <f t="shared" ref="M196:M259" si="31">IF(F196="","",I196-J196)</f>
        <v/>
      </c>
      <c r="N196" s="106" t="e">
        <f t="shared" ref="N196:N259" si="32">-PPMT(CHOOSE($C$4,$B$6/12,$B$6/4,$B$6),F196,$B$5,$B$1)</f>
        <v>#VALUE!</v>
      </c>
    </row>
    <row r="197" spans="6:14" x14ac:dyDescent="0.2">
      <c r="F197" s="104" t="str">
        <f>IF(COUNT(F$1:F196)&gt;$B$5,"",F196+1)</f>
        <v/>
      </c>
      <c r="G197" s="105" t="str">
        <f t="shared" si="25"/>
        <v/>
      </c>
      <c r="H197" s="104" t="str">
        <f t="shared" si="26"/>
        <v/>
      </c>
      <c r="I197" s="106" t="str">
        <f t="shared" si="27"/>
        <v/>
      </c>
      <c r="J197" s="106" t="str">
        <f t="shared" si="28"/>
        <v/>
      </c>
      <c r="K197" s="106" t="str">
        <f t="shared" si="29"/>
        <v/>
      </c>
      <c r="L197" s="106" t="str">
        <f t="shared" si="30"/>
        <v/>
      </c>
      <c r="M197" s="106" t="str">
        <f t="shared" si="31"/>
        <v/>
      </c>
      <c r="N197" s="106" t="e">
        <f t="shared" si="32"/>
        <v>#VALUE!</v>
      </c>
    </row>
    <row r="198" spans="6:14" x14ac:dyDescent="0.2">
      <c r="F198" s="104" t="str">
        <f>IF(COUNT(F$1:F197)&gt;$B$5,"",F197+1)</f>
        <v/>
      </c>
      <c r="G198" s="105" t="str">
        <f t="shared" si="25"/>
        <v/>
      </c>
      <c r="H198" s="104" t="str">
        <f t="shared" si="26"/>
        <v/>
      </c>
      <c r="I198" s="106" t="str">
        <f t="shared" si="27"/>
        <v/>
      </c>
      <c r="J198" s="106" t="str">
        <f t="shared" si="28"/>
        <v/>
      </c>
      <c r="K198" s="106" t="str">
        <f t="shared" si="29"/>
        <v/>
      </c>
      <c r="L198" s="106" t="str">
        <f t="shared" si="30"/>
        <v/>
      </c>
      <c r="M198" s="106" t="str">
        <f t="shared" si="31"/>
        <v/>
      </c>
      <c r="N198" s="106" t="e">
        <f t="shared" si="32"/>
        <v>#VALUE!</v>
      </c>
    </row>
    <row r="199" spans="6:14" x14ac:dyDescent="0.2">
      <c r="F199" s="104" t="str">
        <f>IF(COUNT(F$1:F198)&gt;$B$5,"",F198+1)</f>
        <v/>
      </c>
      <c r="G199" s="105" t="str">
        <f t="shared" si="25"/>
        <v/>
      </c>
      <c r="H199" s="104" t="str">
        <f t="shared" si="26"/>
        <v/>
      </c>
      <c r="I199" s="106" t="str">
        <f t="shared" si="27"/>
        <v/>
      </c>
      <c r="J199" s="106" t="str">
        <f t="shared" si="28"/>
        <v/>
      </c>
      <c r="K199" s="106" t="str">
        <f t="shared" si="29"/>
        <v/>
      </c>
      <c r="L199" s="106" t="str">
        <f t="shared" si="30"/>
        <v/>
      </c>
      <c r="M199" s="106" t="str">
        <f t="shared" si="31"/>
        <v/>
      </c>
      <c r="N199" s="106" t="e">
        <f t="shared" si="32"/>
        <v>#VALUE!</v>
      </c>
    </row>
    <row r="200" spans="6:14" x14ac:dyDescent="0.2">
      <c r="F200" s="104" t="str">
        <f>IF(COUNT(F$1:F199)&gt;$B$5,"",F199+1)</f>
        <v/>
      </c>
      <c r="G200" s="105" t="str">
        <f t="shared" si="25"/>
        <v/>
      </c>
      <c r="H200" s="104" t="str">
        <f t="shared" si="26"/>
        <v/>
      </c>
      <c r="I200" s="106" t="str">
        <f t="shared" si="27"/>
        <v/>
      </c>
      <c r="J200" s="106" t="str">
        <f t="shared" si="28"/>
        <v/>
      </c>
      <c r="K200" s="106" t="str">
        <f t="shared" si="29"/>
        <v/>
      </c>
      <c r="L200" s="106" t="str">
        <f t="shared" si="30"/>
        <v/>
      </c>
      <c r="M200" s="106" t="str">
        <f t="shared" si="31"/>
        <v/>
      </c>
      <c r="N200" s="106" t="e">
        <f t="shared" si="32"/>
        <v>#VALUE!</v>
      </c>
    </row>
    <row r="201" spans="6:14" x14ac:dyDescent="0.2">
      <c r="F201" s="104" t="str">
        <f>IF(COUNT(F$1:F200)&gt;$B$5,"",F200+1)</f>
        <v/>
      </c>
      <c r="G201" s="105" t="str">
        <f t="shared" si="25"/>
        <v/>
      </c>
      <c r="H201" s="104" t="str">
        <f t="shared" si="26"/>
        <v/>
      </c>
      <c r="I201" s="106" t="str">
        <f t="shared" si="27"/>
        <v/>
      </c>
      <c r="J201" s="106" t="str">
        <f t="shared" si="28"/>
        <v/>
      </c>
      <c r="K201" s="106" t="str">
        <f t="shared" si="29"/>
        <v/>
      </c>
      <c r="L201" s="106" t="str">
        <f t="shared" si="30"/>
        <v/>
      </c>
      <c r="M201" s="106" t="str">
        <f t="shared" si="31"/>
        <v/>
      </c>
      <c r="N201" s="106" t="e">
        <f t="shared" si="32"/>
        <v>#VALUE!</v>
      </c>
    </row>
    <row r="202" spans="6:14" x14ac:dyDescent="0.2">
      <c r="F202" s="104" t="str">
        <f>IF(COUNT(F$1:F201)&gt;$B$5,"",F201+1)</f>
        <v/>
      </c>
      <c r="G202" s="105" t="str">
        <f t="shared" si="25"/>
        <v/>
      </c>
      <c r="H202" s="104" t="str">
        <f t="shared" si="26"/>
        <v/>
      </c>
      <c r="I202" s="106" t="str">
        <f t="shared" si="27"/>
        <v/>
      </c>
      <c r="J202" s="106" t="str">
        <f t="shared" si="28"/>
        <v/>
      </c>
      <c r="K202" s="106" t="str">
        <f t="shared" si="29"/>
        <v/>
      </c>
      <c r="L202" s="106" t="str">
        <f t="shared" si="30"/>
        <v/>
      </c>
      <c r="M202" s="106" t="str">
        <f t="shared" si="31"/>
        <v/>
      </c>
      <c r="N202" s="106" t="e">
        <f t="shared" si="32"/>
        <v>#VALUE!</v>
      </c>
    </row>
    <row r="203" spans="6:14" x14ac:dyDescent="0.2">
      <c r="F203" s="104" t="str">
        <f>IF(COUNT(F$1:F202)&gt;$B$5,"",F202+1)</f>
        <v/>
      </c>
      <c r="G203" s="105" t="str">
        <f t="shared" si="25"/>
        <v/>
      </c>
      <c r="H203" s="104" t="str">
        <f t="shared" si="26"/>
        <v/>
      </c>
      <c r="I203" s="106" t="str">
        <f t="shared" si="27"/>
        <v/>
      </c>
      <c r="J203" s="106" t="str">
        <f t="shared" si="28"/>
        <v/>
      </c>
      <c r="K203" s="106" t="str">
        <f t="shared" si="29"/>
        <v/>
      </c>
      <c r="L203" s="106" t="str">
        <f t="shared" si="30"/>
        <v/>
      </c>
      <c r="M203" s="106" t="str">
        <f t="shared" si="31"/>
        <v/>
      </c>
      <c r="N203" s="106" t="e">
        <f t="shared" si="32"/>
        <v>#VALUE!</v>
      </c>
    </row>
    <row r="204" spans="6:14" x14ac:dyDescent="0.2">
      <c r="F204" s="104" t="str">
        <f>IF(COUNT(F$1:F203)&gt;$B$5,"",F203+1)</f>
        <v/>
      </c>
      <c r="G204" s="105" t="str">
        <f t="shared" si="25"/>
        <v/>
      </c>
      <c r="H204" s="104" t="str">
        <f t="shared" si="26"/>
        <v/>
      </c>
      <c r="I204" s="106" t="str">
        <f t="shared" si="27"/>
        <v/>
      </c>
      <c r="J204" s="106" t="str">
        <f t="shared" si="28"/>
        <v/>
      </c>
      <c r="K204" s="106" t="str">
        <f t="shared" si="29"/>
        <v/>
      </c>
      <c r="L204" s="106" t="str">
        <f t="shared" si="30"/>
        <v/>
      </c>
      <c r="M204" s="106" t="str">
        <f t="shared" si="31"/>
        <v/>
      </c>
      <c r="N204" s="106" t="e">
        <f t="shared" si="32"/>
        <v>#VALUE!</v>
      </c>
    </row>
    <row r="205" spans="6:14" x14ac:dyDescent="0.2">
      <c r="F205" s="104" t="str">
        <f>IF(COUNT(F$1:F204)&gt;$B$5,"",F204+1)</f>
        <v/>
      </c>
      <c r="G205" s="105" t="str">
        <f t="shared" si="25"/>
        <v/>
      </c>
      <c r="H205" s="104" t="str">
        <f t="shared" si="26"/>
        <v/>
      </c>
      <c r="I205" s="106" t="str">
        <f t="shared" si="27"/>
        <v/>
      </c>
      <c r="J205" s="106" t="str">
        <f t="shared" si="28"/>
        <v/>
      </c>
      <c r="K205" s="106" t="str">
        <f t="shared" si="29"/>
        <v/>
      </c>
      <c r="L205" s="106" t="str">
        <f t="shared" si="30"/>
        <v/>
      </c>
      <c r="M205" s="106" t="str">
        <f t="shared" si="31"/>
        <v/>
      </c>
      <c r="N205" s="106" t="e">
        <f t="shared" si="32"/>
        <v>#VALUE!</v>
      </c>
    </row>
    <row r="206" spans="6:14" x14ac:dyDescent="0.2">
      <c r="F206" s="104" t="str">
        <f>IF(COUNT(F$1:F205)&gt;$B$5,"",F205+1)</f>
        <v/>
      </c>
      <c r="G206" s="105" t="str">
        <f t="shared" si="25"/>
        <v/>
      </c>
      <c r="H206" s="104" t="str">
        <f t="shared" si="26"/>
        <v/>
      </c>
      <c r="I206" s="106" t="str">
        <f t="shared" si="27"/>
        <v/>
      </c>
      <c r="J206" s="106" t="str">
        <f t="shared" si="28"/>
        <v/>
      </c>
      <c r="K206" s="106" t="str">
        <f t="shared" si="29"/>
        <v/>
      </c>
      <c r="L206" s="106" t="str">
        <f t="shared" si="30"/>
        <v/>
      </c>
      <c r="M206" s="106" t="str">
        <f t="shared" si="31"/>
        <v/>
      </c>
      <c r="N206" s="106" t="e">
        <f t="shared" si="32"/>
        <v>#VALUE!</v>
      </c>
    </row>
    <row r="207" spans="6:14" x14ac:dyDescent="0.2">
      <c r="F207" s="104" t="str">
        <f>IF(COUNT(F$1:F206)&gt;$B$5,"",F206+1)</f>
        <v/>
      </c>
      <c r="G207" s="105" t="str">
        <f t="shared" si="25"/>
        <v/>
      </c>
      <c r="H207" s="104" t="str">
        <f t="shared" si="26"/>
        <v/>
      </c>
      <c r="I207" s="106" t="str">
        <f t="shared" si="27"/>
        <v/>
      </c>
      <c r="J207" s="106" t="str">
        <f t="shared" si="28"/>
        <v/>
      </c>
      <c r="K207" s="106" t="str">
        <f t="shared" si="29"/>
        <v/>
      </c>
      <c r="L207" s="106" t="str">
        <f t="shared" si="30"/>
        <v/>
      </c>
      <c r="M207" s="106" t="str">
        <f t="shared" si="31"/>
        <v/>
      </c>
      <c r="N207" s="106" t="e">
        <f t="shared" si="32"/>
        <v>#VALUE!</v>
      </c>
    </row>
    <row r="208" spans="6:14" x14ac:dyDescent="0.2">
      <c r="F208" s="104" t="str">
        <f>IF(COUNT(F$1:F207)&gt;$B$5,"",F207+1)</f>
        <v/>
      </c>
      <c r="G208" s="105" t="str">
        <f t="shared" si="25"/>
        <v/>
      </c>
      <c r="H208" s="104" t="str">
        <f t="shared" si="26"/>
        <v/>
      </c>
      <c r="I208" s="106" t="str">
        <f t="shared" si="27"/>
        <v/>
      </c>
      <c r="J208" s="106" t="str">
        <f t="shared" si="28"/>
        <v/>
      </c>
      <c r="K208" s="106" t="str">
        <f t="shared" si="29"/>
        <v/>
      </c>
      <c r="L208" s="106" t="str">
        <f t="shared" si="30"/>
        <v/>
      </c>
      <c r="M208" s="106" t="str">
        <f t="shared" si="31"/>
        <v/>
      </c>
      <c r="N208" s="106" t="e">
        <f t="shared" si="32"/>
        <v>#VALUE!</v>
      </c>
    </row>
    <row r="209" spans="6:14" x14ac:dyDescent="0.2">
      <c r="F209" s="104" t="str">
        <f>IF(COUNT(F$1:F208)&gt;$B$5,"",F208+1)</f>
        <v/>
      </c>
      <c r="G209" s="105" t="str">
        <f t="shared" si="25"/>
        <v/>
      </c>
      <c r="H209" s="104" t="str">
        <f t="shared" si="26"/>
        <v/>
      </c>
      <c r="I209" s="106" t="str">
        <f t="shared" si="27"/>
        <v/>
      </c>
      <c r="J209" s="106" t="str">
        <f t="shared" si="28"/>
        <v/>
      </c>
      <c r="K209" s="106" t="str">
        <f t="shared" si="29"/>
        <v/>
      </c>
      <c r="L209" s="106" t="str">
        <f t="shared" si="30"/>
        <v/>
      </c>
      <c r="M209" s="106" t="str">
        <f t="shared" si="31"/>
        <v/>
      </c>
      <c r="N209" s="106" t="e">
        <f t="shared" si="32"/>
        <v>#VALUE!</v>
      </c>
    </row>
    <row r="210" spans="6:14" x14ac:dyDescent="0.2">
      <c r="F210" s="104" t="str">
        <f>IF(COUNT(F$1:F209)&gt;$B$5,"",F209+1)</f>
        <v/>
      </c>
      <c r="G210" s="105" t="str">
        <f t="shared" si="25"/>
        <v/>
      </c>
      <c r="H210" s="104" t="str">
        <f t="shared" si="26"/>
        <v/>
      </c>
      <c r="I210" s="106" t="str">
        <f t="shared" si="27"/>
        <v/>
      </c>
      <c r="J210" s="106" t="str">
        <f t="shared" si="28"/>
        <v/>
      </c>
      <c r="K210" s="106" t="str">
        <f t="shared" si="29"/>
        <v/>
      </c>
      <c r="L210" s="106" t="str">
        <f t="shared" si="30"/>
        <v/>
      </c>
      <c r="M210" s="106" t="str">
        <f t="shared" si="31"/>
        <v/>
      </c>
      <c r="N210" s="106" t="e">
        <f t="shared" si="32"/>
        <v>#VALUE!</v>
      </c>
    </row>
    <row r="211" spans="6:14" x14ac:dyDescent="0.2">
      <c r="F211" s="104" t="str">
        <f>IF(COUNT(F$1:F210)&gt;$B$5,"",F210+1)</f>
        <v/>
      </c>
      <c r="G211" s="105" t="str">
        <f t="shared" si="25"/>
        <v/>
      </c>
      <c r="H211" s="104" t="str">
        <f t="shared" si="26"/>
        <v/>
      </c>
      <c r="I211" s="106" t="str">
        <f t="shared" si="27"/>
        <v/>
      </c>
      <c r="J211" s="106" t="str">
        <f t="shared" si="28"/>
        <v/>
      </c>
      <c r="K211" s="106" t="str">
        <f t="shared" si="29"/>
        <v/>
      </c>
      <c r="L211" s="106" t="str">
        <f t="shared" si="30"/>
        <v/>
      </c>
      <c r="M211" s="106" t="str">
        <f t="shared" si="31"/>
        <v/>
      </c>
      <c r="N211" s="106" t="e">
        <f t="shared" si="32"/>
        <v>#VALUE!</v>
      </c>
    </row>
    <row r="212" spans="6:14" x14ac:dyDescent="0.2">
      <c r="F212" s="104" t="str">
        <f>IF(COUNT(F$1:F211)&gt;$B$5,"",F211+1)</f>
        <v/>
      </c>
      <c r="G212" s="105" t="str">
        <f t="shared" si="25"/>
        <v/>
      </c>
      <c r="H212" s="104" t="str">
        <f t="shared" si="26"/>
        <v/>
      </c>
      <c r="I212" s="106" t="str">
        <f t="shared" si="27"/>
        <v/>
      </c>
      <c r="J212" s="106" t="str">
        <f t="shared" si="28"/>
        <v/>
      </c>
      <c r="K212" s="106" t="str">
        <f t="shared" si="29"/>
        <v/>
      </c>
      <c r="L212" s="106" t="str">
        <f t="shared" si="30"/>
        <v/>
      </c>
      <c r="M212" s="106" t="str">
        <f t="shared" si="31"/>
        <v/>
      </c>
      <c r="N212" s="106" t="e">
        <f t="shared" si="32"/>
        <v>#VALUE!</v>
      </c>
    </row>
    <row r="213" spans="6:14" x14ac:dyDescent="0.2">
      <c r="F213" s="104" t="str">
        <f>IF(COUNT(F$1:F212)&gt;$B$5,"",F212+1)</f>
        <v/>
      </c>
      <c r="G213" s="105" t="str">
        <f t="shared" si="25"/>
        <v/>
      </c>
      <c r="H213" s="104" t="str">
        <f t="shared" si="26"/>
        <v/>
      </c>
      <c r="I213" s="106" t="str">
        <f t="shared" si="27"/>
        <v/>
      </c>
      <c r="J213" s="106" t="str">
        <f t="shared" si="28"/>
        <v/>
      </c>
      <c r="K213" s="106" t="str">
        <f t="shared" si="29"/>
        <v/>
      </c>
      <c r="L213" s="106" t="str">
        <f t="shared" si="30"/>
        <v/>
      </c>
      <c r="M213" s="106" t="str">
        <f t="shared" si="31"/>
        <v/>
      </c>
      <c r="N213" s="106" t="e">
        <f t="shared" si="32"/>
        <v>#VALUE!</v>
      </c>
    </row>
    <row r="214" spans="6:14" x14ac:dyDescent="0.2">
      <c r="F214" s="104" t="str">
        <f>IF(COUNT(F$1:F213)&gt;$B$5,"",F213+1)</f>
        <v/>
      </c>
      <c r="G214" s="105" t="str">
        <f t="shared" si="25"/>
        <v/>
      </c>
      <c r="H214" s="104" t="str">
        <f t="shared" si="26"/>
        <v/>
      </c>
      <c r="I214" s="106" t="str">
        <f t="shared" si="27"/>
        <v/>
      </c>
      <c r="J214" s="106" t="str">
        <f t="shared" si="28"/>
        <v/>
      </c>
      <c r="K214" s="106" t="str">
        <f t="shared" si="29"/>
        <v/>
      </c>
      <c r="L214" s="106" t="str">
        <f t="shared" si="30"/>
        <v/>
      </c>
      <c r="M214" s="106" t="str">
        <f t="shared" si="31"/>
        <v/>
      </c>
      <c r="N214" s="106" t="e">
        <f t="shared" si="32"/>
        <v>#VALUE!</v>
      </c>
    </row>
    <row r="215" spans="6:14" x14ac:dyDescent="0.2">
      <c r="F215" s="104" t="str">
        <f>IF(COUNT(F$1:F214)&gt;$B$5,"",F214+1)</f>
        <v/>
      </c>
      <c r="G215" s="105" t="str">
        <f t="shared" si="25"/>
        <v/>
      </c>
      <c r="H215" s="104" t="str">
        <f t="shared" si="26"/>
        <v/>
      </c>
      <c r="I215" s="106" t="str">
        <f t="shared" si="27"/>
        <v/>
      </c>
      <c r="J215" s="106" t="str">
        <f t="shared" si="28"/>
        <v/>
      </c>
      <c r="K215" s="106" t="str">
        <f t="shared" si="29"/>
        <v/>
      </c>
      <c r="L215" s="106" t="str">
        <f t="shared" si="30"/>
        <v/>
      </c>
      <c r="M215" s="106" t="str">
        <f t="shared" si="31"/>
        <v/>
      </c>
      <c r="N215" s="106" t="e">
        <f t="shared" si="32"/>
        <v>#VALUE!</v>
      </c>
    </row>
    <row r="216" spans="6:14" x14ac:dyDescent="0.2">
      <c r="F216" s="104" t="str">
        <f>IF(COUNT(F$1:F215)&gt;$B$5,"",F215+1)</f>
        <v/>
      </c>
      <c r="G216" s="105" t="str">
        <f t="shared" si="25"/>
        <v/>
      </c>
      <c r="H216" s="104" t="str">
        <f t="shared" si="26"/>
        <v/>
      </c>
      <c r="I216" s="106" t="str">
        <f t="shared" si="27"/>
        <v/>
      </c>
      <c r="J216" s="106" t="str">
        <f t="shared" si="28"/>
        <v/>
      </c>
      <c r="K216" s="106" t="str">
        <f t="shared" si="29"/>
        <v/>
      </c>
      <c r="L216" s="106" t="str">
        <f t="shared" si="30"/>
        <v/>
      </c>
      <c r="M216" s="106" t="str">
        <f t="shared" si="31"/>
        <v/>
      </c>
      <c r="N216" s="106" t="e">
        <f t="shared" si="32"/>
        <v>#VALUE!</v>
      </c>
    </row>
    <row r="217" spans="6:14" x14ac:dyDescent="0.2">
      <c r="F217" s="104" t="str">
        <f>IF(COUNT(F$1:F216)&gt;$B$5,"",F216+1)</f>
        <v/>
      </c>
      <c r="G217" s="105" t="str">
        <f t="shared" si="25"/>
        <v/>
      </c>
      <c r="H217" s="104" t="str">
        <f t="shared" si="26"/>
        <v/>
      </c>
      <c r="I217" s="106" t="str">
        <f t="shared" si="27"/>
        <v/>
      </c>
      <c r="J217" s="106" t="str">
        <f t="shared" si="28"/>
        <v/>
      </c>
      <c r="K217" s="106" t="str">
        <f t="shared" si="29"/>
        <v/>
      </c>
      <c r="L217" s="106" t="str">
        <f t="shared" si="30"/>
        <v/>
      </c>
      <c r="M217" s="106" t="str">
        <f t="shared" si="31"/>
        <v/>
      </c>
      <c r="N217" s="106" t="e">
        <f t="shared" si="32"/>
        <v>#VALUE!</v>
      </c>
    </row>
    <row r="218" spans="6:14" x14ac:dyDescent="0.2">
      <c r="F218" s="104" t="str">
        <f>IF(COUNT(F$1:F217)&gt;$B$5,"",F217+1)</f>
        <v/>
      </c>
      <c r="G218" s="105" t="str">
        <f t="shared" si="25"/>
        <v/>
      </c>
      <c r="H218" s="104" t="str">
        <f t="shared" si="26"/>
        <v/>
      </c>
      <c r="I218" s="106" t="str">
        <f t="shared" si="27"/>
        <v/>
      </c>
      <c r="J218" s="106" t="str">
        <f t="shared" si="28"/>
        <v/>
      </c>
      <c r="K218" s="106" t="str">
        <f t="shared" si="29"/>
        <v/>
      </c>
      <c r="L218" s="106" t="str">
        <f t="shared" si="30"/>
        <v/>
      </c>
      <c r="M218" s="106" t="str">
        <f t="shared" si="31"/>
        <v/>
      </c>
      <c r="N218" s="106" t="e">
        <f t="shared" si="32"/>
        <v>#VALUE!</v>
      </c>
    </row>
    <row r="219" spans="6:14" x14ac:dyDescent="0.2">
      <c r="F219" s="104" t="str">
        <f>IF(COUNT(F$1:F218)&gt;$B$5,"",F218+1)</f>
        <v/>
      </c>
      <c r="G219" s="105" t="str">
        <f t="shared" si="25"/>
        <v/>
      </c>
      <c r="H219" s="104" t="str">
        <f t="shared" si="26"/>
        <v/>
      </c>
      <c r="I219" s="106" t="str">
        <f t="shared" si="27"/>
        <v/>
      </c>
      <c r="J219" s="106" t="str">
        <f t="shared" si="28"/>
        <v/>
      </c>
      <c r="K219" s="106" t="str">
        <f t="shared" si="29"/>
        <v/>
      </c>
      <c r="L219" s="106" t="str">
        <f t="shared" si="30"/>
        <v/>
      </c>
      <c r="M219" s="106" t="str">
        <f t="shared" si="31"/>
        <v/>
      </c>
      <c r="N219" s="106" t="e">
        <f t="shared" si="32"/>
        <v>#VALUE!</v>
      </c>
    </row>
    <row r="220" spans="6:14" x14ac:dyDescent="0.2">
      <c r="F220" s="104" t="str">
        <f>IF(COUNT(F$1:F219)&gt;$B$5,"",F219+1)</f>
        <v/>
      </c>
      <c r="G220" s="105" t="str">
        <f t="shared" si="25"/>
        <v/>
      </c>
      <c r="H220" s="104" t="str">
        <f t="shared" si="26"/>
        <v/>
      </c>
      <c r="I220" s="106" t="str">
        <f t="shared" si="27"/>
        <v/>
      </c>
      <c r="J220" s="106" t="str">
        <f t="shared" si="28"/>
        <v/>
      </c>
      <c r="K220" s="106" t="str">
        <f t="shared" si="29"/>
        <v/>
      </c>
      <c r="L220" s="106" t="str">
        <f t="shared" si="30"/>
        <v/>
      </c>
      <c r="M220" s="106" t="str">
        <f t="shared" si="31"/>
        <v/>
      </c>
      <c r="N220" s="106" t="e">
        <f t="shared" si="32"/>
        <v>#VALUE!</v>
      </c>
    </row>
    <row r="221" spans="6:14" x14ac:dyDescent="0.2">
      <c r="F221" s="104" t="str">
        <f>IF(COUNT(F$1:F220)&gt;$B$5,"",F220+1)</f>
        <v/>
      </c>
      <c r="G221" s="105" t="str">
        <f t="shared" si="25"/>
        <v/>
      </c>
      <c r="H221" s="104" t="str">
        <f t="shared" si="26"/>
        <v/>
      </c>
      <c r="I221" s="106" t="str">
        <f t="shared" si="27"/>
        <v/>
      </c>
      <c r="J221" s="106" t="str">
        <f t="shared" si="28"/>
        <v/>
      </c>
      <c r="K221" s="106" t="str">
        <f t="shared" si="29"/>
        <v/>
      </c>
      <c r="L221" s="106" t="str">
        <f t="shared" si="30"/>
        <v/>
      </c>
      <c r="M221" s="106" t="str">
        <f t="shared" si="31"/>
        <v/>
      </c>
      <c r="N221" s="106" t="e">
        <f t="shared" si="32"/>
        <v>#VALUE!</v>
      </c>
    </row>
    <row r="222" spans="6:14" x14ac:dyDescent="0.2">
      <c r="F222" s="104" t="str">
        <f>IF(COUNT(F$1:F221)&gt;$B$5,"",F221+1)</f>
        <v/>
      </c>
      <c r="G222" s="105" t="str">
        <f t="shared" si="25"/>
        <v/>
      </c>
      <c r="H222" s="104" t="str">
        <f t="shared" si="26"/>
        <v/>
      </c>
      <c r="I222" s="106" t="str">
        <f t="shared" si="27"/>
        <v/>
      </c>
      <c r="J222" s="106" t="str">
        <f t="shared" si="28"/>
        <v/>
      </c>
      <c r="K222" s="106" t="str">
        <f t="shared" si="29"/>
        <v/>
      </c>
      <c r="L222" s="106" t="str">
        <f t="shared" si="30"/>
        <v/>
      </c>
      <c r="M222" s="106" t="str">
        <f t="shared" si="31"/>
        <v/>
      </c>
      <c r="N222" s="106" t="e">
        <f t="shared" si="32"/>
        <v>#VALUE!</v>
      </c>
    </row>
    <row r="223" spans="6:14" x14ac:dyDescent="0.2">
      <c r="F223" s="104" t="str">
        <f>IF(COUNT(F$1:F222)&gt;$B$5,"",F222+1)</f>
        <v/>
      </c>
      <c r="G223" s="105" t="str">
        <f t="shared" si="25"/>
        <v/>
      </c>
      <c r="H223" s="104" t="str">
        <f t="shared" si="26"/>
        <v/>
      </c>
      <c r="I223" s="106" t="str">
        <f t="shared" si="27"/>
        <v/>
      </c>
      <c r="J223" s="106" t="str">
        <f t="shared" si="28"/>
        <v/>
      </c>
      <c r="K223" s="106" t="str">
        <f t="shared" si="29"/>
        <v/>
      </c>
      <c r="L223" s="106" t="str">
        <f t="shared" si="30"/>
        <v/>
      </c>
      <c r="M223" s="106" t="str">
        <f t="shared" si="31"/>
        <v/>
      </c>
      <c r="N223" s="106" t="e">
        <f t="shared" si="32"/>
        <v>#VALUE!</v>
      </c>
    </row>
    <row r="224" spans="6:14" x14ac:dyDescent="0.2">
      <c r="F224" s="104" t="str">
        <f>IF(COUNT(F$1:F223)&gt;$B$5,"",F223+1)</f>
        <v/>
      </c>
      <c r="G224" s="105" t="str">
        <f t="shared" si="25"/>
        <v/>
      </c>
      <c r="H224" s="104" t="str">
        <f t="shared" si="26"/>
        <v/>
      </c>
      <c r="I224" s="106" t="str">
        <f t="shared" si="27"/>
        <v/>
      </c>
      <c r="J224" s="106" t="str">
        <f t="shared" si="28"/>
        <v/>
      </c>
      <c r="K224" s="106" t="str">
        <f t="shared" si="29"/>
        <v/>
      </c>
      <c r="L224" s="106" t="str">
        <f t="shared" si="30"/>
        <v/>
      </c>
      <c r="M224" s="106" t="str">
        <f t="shared" si="31"/>
        <v/>
      </c>
      <c r="N224" s="106" t="e">
        <f t="shared" si="32"/>
        <v>#VALUE!</v>
      </c>
    </row>
    <row r="225" spans="6:14" x14ac:dyDescent="0.2">
      <c r="F225" s="104" t="str">
        <f>IF(COUNT(F$1:F224)&gt;$B$5,"",F224+1)</f>
        <v/>
      </c>
      <c r="G225" s="105" t="str">
        <f t="shared" si="25"/>
        <v/>
      </c>
      <c r="H225" s="104" t="str">
        <f t="shared" si="26"/>
        <v/>
      </c>
      <c r="I225" s="106" t="str">
        <f t="shared" si="27"/>
        <v/>
      </c>
      <c r="J225" s="106" t="str">
        <f t="shared" si="28"/>
        <v/>
      </c>
      <c r="K225" s="106" t="str">
        <f t="shared" si="29"/>
        <v/>
      </c>
      <c r="L225" s="106" t="str">
        <f t="shared" si="30"/>
        <v/>
      </c>
      <c r="M225" s="106" t="str">
        <f t="shared" si="31"/>
        <v/>
      </c>
      <c r="N225" s="106" t="e">
        <f t="shared" si="32"/>
        <v>#VALUE!</v>
      </c>
    </row>
    <row r="226" spans="6:14" x14ac:dyDescent="0.2">
      <c r="F226" s="104" t="str">
        <f>IF(COUNT(F$1:F225)&gt;$B$5,"",F225+1)</f>
        <v/>
      </c>
      <c r="G226" s="105" t="str">
        <f t="shared" si="25"/>
        <v/>
      </c>
      <c r="H226" s="104" t="str">
        <f t="shared" si="26"/>
        <v/>
      </c>
      <c r="I226" s="106" t="str">
        <f t="shared" si="27"/>
        <v/>
      </c>
      <c r="J226" s="106" t="str">
        <f t="shared" si="28"/>
        <v/>
      </c>
      <c r="K226" s="106" t="str">
        <f t="shared" si="29"/>
        <v/>
      </c>
      <c r="L226" s="106" t="str">
        <f t="shared" si="30"/>
        <v/>
      </c>
      <c r="M226" s="106" t="str">
        <f t="shared" si="31"/>
        <v/>
      </c>
      <c r="N226" s="106" t="e">
        <f t="shared" si="32"/>
        <v>#VALUE!</v>
      </c>
    </row>
    <row r="227" spans="6:14" x14ac:dyDescent="0.2">
      <c r="F227" s="104" t="str">
        <f>IF(COUNT(F$1:F226)&gt;$B$5,"",F226+1)</f>
        <v/>
      </c>
      <c r="G227" s="105" t="str">
        <f t="shared" si="25"/>
        <v/>
      </c>
      <c r="H227" s="104" t="str">
        <f t="shared" si="26"/>
        <v/>
      </c>
      <c r="I227" s="106" t="str">
        <f t="shared" si="27"/>
        <v/>
      </c>
      <c r="J227" s="106" t="str">
        <f t="shared" si="28"/>
        <v/>
      </c>
      <c r="K227" s="106" t="str">
        <f t="shared" si="29"/>
        <v/>
      </c>
      <c r="L227" s="106" t="str">
        <f t="shared" si="30"/>
        <v/>
      </c>
      <c r="M227" s="106" t="str">
        <f t="shared" si="31"/>
        <v/>
      </c>
      <c r="N227" s="106" t="e">
        <f t="shared" si="32"/>
        <v>#VALUE!</v>
      </c>
    </row>
    <row r="228" spans="6:14" x14ac:dyDescent="0.2">
      <c r="F228" s="104" t="str">
        <f>IF(COUNT(F$1:F227)&gt;$B$5,"",F227+1)</f>
        <v/>
      </c>
      <c r="G228" s="105" t="str">
        <f t="shared" si="25"/>
        <v/>
      </c>
      <c r="H228" s="104" t="str">
        <f t="shared" si="26"/>
        <v/>
      </c>
      <c r="I228" s="106" t="str">
        <f t="shared" si="27"/>
        <v/>
      </c>
      <c r="J228" s="106" t="str">
        <f t="shared" si="28"/>
        <v/>
      </c>
      <c r="K228" s="106" t="str">
        <f t="shared" si="29"/>
        <v/>
      </c>
      <c r="L228" s="106" t="str">
        <f t="shared" si="30"/>
        <v/>
      </c>
      <c r="M228" s="106" t="str">
        <f t="shared" si="31"/>
        <v/>
      </c>
      <c r="N228" s="106" t="e">
        <f t="shared" si="32"/>
        <v>#VALUE!</v>
      </c>
    </row>
    <row r="229" spans="6:14" x14ac:dyDescent="0.2">
      <c r="F229" s="104" t="str">
        <f>IF(COUNT(F$1:F228)&gt;$B$5,"",F228+1)</f>
        <v/>
      </c>
      <c r="G229" s="105" t="str">
        <f t="shared" si="25"/>
        <v/>
      </c>
      <c r="H229" s="104" t="str">
        <f t="shared" si="26"/>
        <v/>
      </c>
      <c r="I229" s="106" t="str">
        <f t="shared" si="27"/>
        <v/>
      </c>
      <c r="J229" s="106" t="str">
        <f t="shared" si="28"/>
        <v/>
      </c>
      <c r="K229" s="106" t="str">
        <f t="shared" si="29"/>
        <v/>
      </c>
      <c r="L229" s="106" t="str">
        <f t="shared" si="30"/>
        <v/>
      </c>
      <c r="M229" s="106" t="str">
        <f t="shared" si="31"/>
        <v/>
      </c>
      <c r="N229" s="106" t="e">
        <f t="shared" si="32"/>
        <v>#VALUE!</v>
      </c>
    </row>
    <row r="230" spans="6:14" x14ac:dyDescent="0.2">
      <c r="F230" s="104" t="str">
        <f>IF(COUNT(F$1:F229)&gt;$B$5,"",F229+1)</f>
        <v/>
      </c>
      <c r="G230" s="105" t="str">
        <f t="shared" si="25"/>
        <v/>
      </c>
      <c r="H230" s="104" t="str">
        <f t="shared" si="26"/>
        <v/>
      </c>
      <c r="I230" s="106" t="str">
        <f t="shared" si="27"/>
        <v/>
      </c>
      <c r="J230" s="106" t="str">
        <f t="shared" si="28"/>
        <v/>
      </c>
      <c r="K230" s="106" t="str">
        <f t="shared" si="29"/>
        <v/>
      </c>
      <c r="L230" s="106" t="str">
        <f t="shared" si="30"/>
        <v/>
      </c>
      <c r="M230" s="106" t="str">
        <f t="shared" si="31"/>
        <v/>
      </c>
      <c r="N230" s="106" t="e">
        <f t="shared" si="32"/>
        <v>#VALUE!</v>
      </c>
    </row>
    <row r="231" spans="6:14" x14ac:dyDescent="0.2">
      <c r="F231" s="104" t="str">
        <f>IF(COUNT(F$1:F230)&gt;$B$5,"",F230+1)</f>
        <v/>
      </c>
      <c r="G231" s="105" t="str">
        <f t="shared" si="25"/>
        <v/>
      </c>
      <c r="H231" s="104" t="str">
        <f t="shared" si="26"/>
        <v/>
      </c>
      <c r="I231" s="106" t="str">
        <f t="shared" si="27"/>
        <v/>
      </c>
      <c r="J231" s="106" t="str">
        <f t="shared" si="28"/>
        <v/>
      </c>
      <c r="K231" s="106" t="str">
        <f t="shared" si="29"/>
        <v/>
      </c>
      <c r="L231" s="106" t="str">
        <f t="shared" si="30"/>
        <v/>
      </c>
      <c r="M231" s="106" t="str">
        <f t="shared" si="31"/>
        <v/>
      </c>
      <c r="N231" s="106" t="e">
        <f t="shared" si="32"/>
        <v>#VALUE!</v>
      </c>
    </row>
    <row r="232" spans="6:14" x14ac:dyDescent="0.2">
      <c r="F232" s="104" t="str">
        <f>IF(COUNT(F$1:F231)&gt;$B$5,"",F231+1)</f>
        <v/>
      </c>
      <c r="G232" s="105" t="str">
        <f t="shared" si="25"/>
        <v/>
      </c>
      <c r="H232" s="104" t="str">
        <f t="shared" si="26"/>
        <v/>
      </c>
      <c r="I232" s="106" t="str">
        <f t="shared" si="27"/>
        <v/>
      </c>
      <c r="J232" s="106" t="str">
        <f t="shared" si="28"/>
        <v/>
      </c>
      <c r="K232" s="106" t="str">
        <f t="shared" si="29"/>
        <v/>
      </c>
      <c r="L232" s="106" t="str">
        <f t="shared" si="30"/>
        <v/>
      </c>
      <c r="M232" s="106" t="str">
        <f t="shared" si="31"/>
        <v/>
      </c>
      <c r="N232" s="106" t="e">
        <f t="shared" si="32"/>
        <v>#VALUE!</v>
      </c>
    </row>
    <row r="233" spans="6:14" x14ac:dyDescent="0.2">
      <c r="F233" s="104" t="str">
        <f>IF(COUNT(F$1:F232)&gt;$B$5,"",F232+1)</f>
        <v/>
      </c>
      <c r="G233" s="105" t="str">
        <f t="shared" si="25"/>
        <v/>
      </c>
      <c r="H233" s="104" t="str">
        <f t="shared" si="26"/>
        <v/>
      </c>
      <c r="I233" s="106" t="str">
        <f t="shared" si="27"/>
        <v/>
      </c>
      <c r="J233" s="106" t="str">
        <f t="shared" si="28"/>
        <v/>
      </c>
      <c r="K233" s="106" t="str">
        <f t="shared" si="29"/>
        <v/>
      </c>
      <c r="L233" s="106" t="str">
        <f t="shared" si="30"/>
        <v/>
      </c>
      <c r="M233" s="106" t="str">
        <f t="shared" si="31"/>
        <v/>
      </c>
      <c r="N233" s="106" t="e">
        <f t="shared" si="32"/>
        <v>#VALUE!</v>
      </c>
    </row>
    <row r="234" spans="6:14" x14ac:dyDescent="0.2">
      <c r="F234" s="104" t="str">
        <f>IF(COUNT(F$1:F233)&gt;$B$5,"",F233+1)</f>
        <v/>
      </c>
      <c r="G234" s="105" t="str">
        <f t="shared" si="25"/>
        <v/>
      </c>
      <c r="H234" s="104" t="str">
        <f t="shared" si="26"/>
        <v/>
      </c>
      <c r="I234" s="106" t="str">
        <f t="shared" si="27"/>
        <v/>
      </c>
      <c r="J234" s="106" t="str">
        <f t="shared" si="28"/>
        <v/>
      </c>
      <c r="K234" s="106" t="str">
        <f t="shared" si="29"/>
        <v/>
      </c>
      <c r="L234" s="106" t="str">
        <f t="shared" si="30"/>
        <v/>
      </c>
      <c r="M234" s="106" t="str">
        <f t="shared" si="31"/>
        <v/>
      </c>
      <c r="N234" s="106" t="e">
        <f t="shared" si="32"/>
        <v>#VALUE!</v>
      </c>
    </row>
    <row r="235" spans="6:14" x14ac:dyDescent="0.2">
      <c r="F235" s="104" t="str">
        <f>IF(COUNT(F$1:F234)&gt;$B$5,"",F234+1)</f>
        <v/>
      </c>
      <c r="G235" s="105" t="str">
        <f t="shared" si="25"/>
        <v/>
      </c>
      <c r="H235" s="104" t="str">
        <f t="shared" si="26"/>
        <v/>
      </c>
      <c r="I235" s="106" t="str">
        <f t="shared" si="27"/>
        <v/>
      </c>
      <c r="J235" s="106" t="str">
        <f t="shared" si="28"/>
        <v/>
      </c>
      <c r="K235" s="106" t="str">
        <f t="shared" si="29"/>
        <v/>
      </c>
      <c r="L235" s="106" t="str">
        <f t="shared" si="30"/>
        <v/>
      </c>
      <c r="M235" s="106" t="str">
        <f t="shared" si="31"/>
        <v/>
      </c>
      <c r="N235" s="106" t="e">
        <f t="shared" si="32"/>
        <v>#VALUE!</v>
      </c>
    </row>
    <row r="236" spans="6:14" x14ac:dyDescent="0.2">
      <c r="F236" s="104" t="str">
        <f>IF(COUNT(F$1:F235)&gt;$B$5,"",F235+1)</f>
        <v/>
      </c>
      <c r="G236" s="105" t="str">
        <f t="shared" si="25"/>
        <v/>
      </c>
      <c r="H236" s="104" t="str">
        <f t="shared" si="26"/>
        <v/>
      </c>
      <c r="I236" s="106" t="str">
        <f t="shared" si="27"/>
        <v/>
      </c>
      <c r="J236" s="106" t="str">
        <f t="shared" si="28"/>
        <v/>
      </c>
      <c r="K236" s="106" t="str">
        <f t="shared" si="29"/>
        <v/>
      </c>
      <c r="L236" s="106" t="str">
        <f t="shared" si="30"/>
        <v/>
      </c>
      <c r="M236" s="106" t="str">
        <f t="shared" si="31"/>
        <v/>
      </c>
      <c r="N236" s="106" t="e">
        <f t="shared" si="32"/>
        <v>#VALUE!</v>
      </c>
    </row>
    <row r="237" spans="6:14" x14ac:dyDescent="0.2">
      <c r="F237" s="104" t="str">
        <f>IF(COUNT(F$1:F236)&gt;$B$5,"",F236+1)</f>
        <v/>
      </c>
      <c r="G237" s="105" t="str">
        <f t="shared" si="25"/>
        <v/>
      </c>
      <c r="H237" s="104" t="str">
        <f t="shared" si="26"/>
        <v/>
      </c>
      <c r="I237" s="106" t="str">
        <f t="shared" si="27"/>
        <v/>
      </c>
      <c r="J237" s="106" t="str">
        <f t="shared" si="28"/>
        <v/>
      </c>
      <c r="K237" s="106" t="str">
        <f t="shared" si="29"/>
        <v/>
      </c>
      <c r="L237" s="106" t="str">
        <f t="shared" si="30"/>
        <v/>
      </c>
      <c r="M237" s="106" t="str">
        <f t="shared" si="31"/>
        <v/>
      </c>
      <c r="N237" s="106" t="e">
        <f t="shared" si="32"/>
        <v>#VALUE!</v>
      </c>
    </row>
    <row r="238" spans="6:14" x14ac:dyDescent="0.2">
      <c r="F238" s="104" t="str">
        <f>IF(COUNT(F$1:F237)&gt;$B$5,"",F237+1)</f>
        <v/>
      </c>
      <c r="G238" s="105" t="str">
        <f t="shared" si="25"/>
        <v/>
      </c>
      <c r="H238" s="104" t="str">
        <f t="shared" si="26"/>
        <v/>
      </c>
      <c r="I238" s="106" t="str">
        <f t="shared" si="27"/>
        <v/>
      </c>
      <c r="J238" s="106" t="str">
        <f t="shared" si="28"/>
        <v/>
      </c>
      <c r="K238" s="106" t="str">
        <f t="shared" si="29"/>
        <v/>
      </c>
      <c r="L238" s="106" t="str">
        <f t="shared" si="30"/>
        <v/>
      </c>
      <c r="M238" s="106" t="str">
        <f t="shared" si="31"/>
        <v/>
      </c>
      <c r="N238" s="106" t="e">
        <f t="shared" si="32"/>
        <v>#VALUE!</v>
      </c>
    </row>
    <row r="239" spans="6:14" x14ac:dyDescent="0.2">
      <c r="F239" s="104" t="str">
        <f>IF(COUNT(F$1:F238)&gt;$B$5,"",F238+1)</f>
        <v/>
      </c>
      <c r="G239" s="105" t="str">
        <f t="shared" si="25"/>
        <v/>
      </c>
      <c r="H239" s="104" t="str">
        <f t="shared" si="26"/>
        <v/>
      </c>
      <c r="I239" s="106" t="str">
        <f t="shared" si="27"/>
        <v/>
      </c>
      <c r="J239" s="106" t="str">
        <f t="shared" si="28"/>
        <v/>
      </c>
      <c r="K239" s="106" t="str">
        <f t="shared" si="29"/>
        <v/>
      </c>
      <c r="L239" s="106" t="str">
        <f t="shared" si="30"/>
        <v/>
      </c>
      <c r="M239" s="106" t="str">
        <f t="shared" si="31"/>
        <v/>
      </c>
      <c r="N239" s="106" t="e">
        <f t="shared" si="32"/>
        <v>#VALUE!</v>
      </c>
    </row>
    <row r="240" spans="6:14" x14ac:dyDescent="0.2">
      <c r="F240" s="104" t="str">
        <f>IF(COUNT(F$1:F239)&gt;$B$5,"",F239+1)</f>
        <v/>
      </c>
      <c r="G240" s="105" t="str">
        <f t="shared" si="25"/>
        <v/>
      </c>
      <c r="H240" s="104" t="str">
        <f t="shared" si="26"/>
        <v/>
      </c>
      <c r="I240" s="106" t="str">
        <f t="shared" si="27"/>
        <v/>
      </c>
      <c r="J240" s="106" t="str">
        <f t="shared" si="28"/>
        <v/>
      </c>
      <c r="K240" s="106" t="str">
        <f t="shared" si="29"/>
        <v/>
      </c>
      <c r="L240" s="106" t="str">
        <f t="shared" si="30"/>
        <v/>
      </c>
      <c r="M240" s="106" t="str">
        <f t="shared" si="31"/>
        <v/>
      </c>
      <c r="N240" s="106" t="e">
        <f t="shared" si="32"/>
        <v>#VALUE!</v>
      </c>
    </row>
    <row r="241" spans="6:14" x14ac:dyDescent="0.2">
      <c r="F241" s="104" t="str">
        <f>IF(COUNT(F$1:F240)&gt;$B$5,"",F240+1)</f>
        <v/>
      </c>
      <c r="G241" s="105" t="str">
        <f t="shared" si="25"/>
        <v/>
      </c>
      <c r="H241" s="104" t="str">
        <f t="shared" si="26"/>
        <v/>
      </c>
      <c r="I241" s="106" t="str">
        <f t="shared" si="27"/>
        <v/>
      </c>
      <c r="J241" s="106" t="str">
        <f t="shared" si="28"/>
        <v/>
      </c>
      <c r="K241" s="106" t="str">
        <f t="shared" si="29"/>
        <v/>
      </c>
      <c r="L241" s="106" t="str">
        <f t="shared" si="30"/>
        <v/>
      </c>
      <c r="M241" s="106" t="str">
        <f t="shared" si="31"/>
        <v/>
      </c>
      <c r="N241" s="106" t="e">
        <f t="shared" si="32"/>
        <v>#VALUE!</v>
      </c>
    </row>
    <row r="242" spans="6:14" x14ac:dyDescent="0.2">
      <c r="F242" s="104" t="str">
        <f>IF(COUNT(F$1:F241)&gt;$B$5,"",F241+1)</f>
        <v/>
      </c>
      <c r="G242" s="105" t="str">
        <f t="shared" si="25"/>
        <v/>
      </c>
      <c r="H242" s="104" t="str">
        <f t="shared" si="26"/>
        <v/>
      </c>
      <c r="I242" s="106" t="str">
        <f t="shared" si="27"/>
        <v/>
      </c>
      <c r="J242" s="106" t="str">
        <f t="shared" si="28"/>
        <v/>
      </c>
      <c r="K242" s="106" t="str">
        <f t="shared" si="29"/>
        <v/>
      </c>
      <c r="L242" s="106" t="str">
        <f t="shared" si="30"/>
        <v/>
      </c>
      <c r="M242" s="106" t="str">
        <f t="shared" si="31"/>
        <v/>
      </c>
      <c r="N242" s="106" t="e">
        <f t="shared" si="32"/>
        <v>#VALUE!</v>
      </c>
    </row>
    <row r="243" spans="6:14" x14ac:dyDescent="0.2">
      <c r="F243" s="104" t="str">
        <f>IF(COUNT(F$1:F242)&gt;$B$5,"",F242+1)</f>
        <v/>
      </c>
      <c r="G243" s="105" t="str">
        <f t="shared" si="25"/>
        <v/>
      </c>
      <c r="H243" s="104" t="str">
        <f t="shared" si="26"/>
        <v/>
      </c>
      <c r="I243" s="106" t="str">
        <f t="shared" si="27"/>
        <v/>
      </c>
      <c r="J243" s="106" t="str">
        <f t="shared" si="28"/>
        <v/>
      </c>
      <c r="K243" s="106" t="str">
        <f t="shared" si="29"/>
        <v/>
      </c>
      <c r="L243" s="106" t="str">
        <f t="shared" si="30"/>
        <v/>
      </c>
      <c r="M243" s="106" t="str">
        <f t="shared" si="31"/>
        <v/>
      </c>
      <c r="N243" s="106" t="e">
        <f t="shared" si="32"/>
        <v>#VALUE!</v>
      </c>
    </row>
    <row r="244" spans="6:14" x14ac:dyDescent="0.2">
      <c r="F244" s="104" t="str">
        <f>IF(COUNT(F$1:F243)&gt;$B$5,"",F243+1)</f>
        <v/>
      </c>
      <c r="G244" s="105" t="str">
        <f t="shared" si="25"/>
        <v/>
      </c>
      <c r="H244" s="104" t="str">
        <f t="shared" si="26"/>
        <v/>
      </c>
      <c r="I244" s="106" t="str">
        <f t="shared" si="27"/>
        <v/>
      </c>
      <c r="J244" s="106" t="str">
        <f t="shared" si="28"/>
        <v/>
      </c>
      <c r="K244" s="106" t="str">
        <f t="shared" si="29"/>
        <v/>
      </c>
      <c r="L244" s="106" t="str">
        <f t="shared" si="30"/>
        <v/>
      </c>
      <c r="M244" s="106" t="str">
        <f t="shared" si="31"/>
        <v/>
      </c>
      <c r="N244" s="106" t="e">
        <f t="shared" si="32"/>
        <v>#VALUE!</v>
      </c>
    </row>
    <row r="245" spans="6:14" x14ac:dyDescent="0.2">
      <c r="F245" s="104" t="str">
        <f>IF(COUNT(F$1:F244)&gt;$B$5,"",F244+1)</f>
        <v/>
      </c>
      <c r="G245" s="105" t="str">
        <f t="shared" si="25"/>
        <v/>
      </c>
      <c r="H245" s="104" t="str">
        <f t="shared" si="26"/>
        <v/>
      </c>
      <c r="I245" s="106" t="str">
        <f t="shared" si="27"/>
        <v/>
      </c>
      <c r="J245" s="106" t="str">
        <f t="shared" si="28"/>
        <v/>
      </c>
      <c r="K245" s="106" t="str">
        <f t="shared" si="29"/>
        <v/>
      </c>
      <c r="L245" s="106" t="str">
        <f t="shared" si="30"/>
        <v/>
      </c>
      <c r="M245" s="106" t="str">
        <f t="shared" si="31"/>
        <v/>
      </c>
      <c r="N245" s="106" t="e">
        <f t="shared" si="32"/>
        <v>#VALUE!</v>
      </c>
    </row>
    <row r="246" spans="6:14" x14ac:dyDescent="0.2">
      <c r="F246" s="104" t="str">
        <f>IF(COUNT(F$1:F245)&gt;$B$5,"",F245+1)</f>
        <v/>
      </c>
      <c r="G246" s="105" t="str">
        <f t="shared" si="25"/>
        <v/>
      </c>
      <c r="H246" s="104" t="str">
        <f t="shared" si="26"/>
        <v/>
      </c>
      <c r="I246" s="106" t="str">
        <f t="shared" si="27"/>
        <v/>
      </c>
      <c r="J246" s="106" t="str">
        <f t="shared" si="28"/>
        <v/>
      </c>
      <c r="K246" s="106" t="str">
        <f t="shared" si="29"/>
        <v/>
      </c>
      <c r="L246" s="106" t="str">
        <f t="shared" si="30"/>
        <v/>
      </c>
      <c r="M246" s="106" t="str">
        <f t="shared" si="31"/>
        <v/>
      </c>
      <c r="N246" s="106" t="e">
        <f t="shared" si="32"/>
        <v>#VALUE!</v>
      </c>
    </row>
    <row r="247" spans="6:14" x14ac:dyDescent="0.2">
      <c r="F247" s="104" t="str">
        <f>IF(COUNT(F$1:F246)&gt;$B$5,"",F246+1)</f>
        <v/>
      </c>
      <c r="G247" s="105" t="str">
        <f t="shared" si="25"/>
        <v/>
      </c>
      <c r="H247" s="104" t="str">
        <f t="shared" si="26"/>
        <v/>
      </c>
      <c r="I247" s="106" t="str">
        <f t="shared" si="27"/>
        <v/>
      </c>
      <c r="J247" s="106" t="str">
        <f t="shared" si="28"/>
        <v/>
      </c>
      <c r="K247" s="106" t="str">
        <f t="shared" si="29"/>
        <v/>
      </c>
      <c r="L247" s="106" t="str">
        <f t="shared" si="30"/>
        <v/>
      </c>
      <c r="M247" s="106" t="str">
        <f t="shared" si="31"/>
        <v/>
      </c>
      <c r="N247" s="106" t="e">
        <f t="shared" si="32"/>
        <v>#VALUE!</v>
      </c>
    </row>
    <row r="248" spans="6:14" x14ac:dyDescent="0.2">
      <c r="F248" s="104" t="str">
        <f>IF(COUNT(F$1:F247)&gt;$B$5,"",F247+1)</f>
        <v/>
      </c>
      <c r="G248" s="105" t="str">
        <f t="shared" si="25"/>
        <v/>
      </c>
      <c r="H248" s="104" t="str">
        <f t="shared" si="26"/>
        <v/>
      </c>
      <c r="I248" s="106" t="str">
        <f t="shared" si="27"/>
        <v/>
      </c>
      <c r="J248" s="106" t="str">
        <f t="shared" si="28"/>
        <v/>
      </c>
      <c r="K248" s="106" t="str">
        <f t="shared" si="29"/>
        <v/>
      </c>
      <c r="L248" s="106" t="str">
        <f t="shared" si="30"/>
        <v/>
      </c>
      <c r="M248" s="106" t="str">
        <f t="shared" si="31"/>
        <v/>
      </c>
      <c r="N248" s="106" t="e">
        <f t="shared" si="32"/>
        <v>#VALUE!</v>
      </c>
    </row>
    <row r="249" spans="6:14" x14ac:dyDescent="0.2">
      <c r="F249" s="104" t="str">
        <f>IF(COUNT(F$1:F248)&gt;$B$5,"",F248+1)</f>
        <v/>
      </c>
      <c r="G249" s="105" t="str">
        <f t="shared" si="25"/>
        <v/>
      </c>
      <c r="H249" s="104" t="str">
        <f t="shared" si="26"/>
        <v/>
      </c>
      <c r="I249" s="106" t="str">
        <f t="shared" si="27"/>
        <v/>
      </c>
      <c r="J249" s="106" t="str">
        <f t="shared" si="28"/>
        <v/>
      </c>
      <c r="K249" s="106" t="str">
        <f t="shared" si="29"/>
        <v/>
      </c>
      <c r="L249" s="106" t="str">
        <f t="shared" si="30"/>
        <v/>
      </c>
      <c r="M249" s="106" t="str">
        <f t="shared" si="31"/>
        <v/>
      </c>
      <c r="N249" s="106" t="e">
        <f t="shared" si="32"/>
        <v>#VALUE!</v>
      </c>
    </row>
    <row r="250" spans="6:14" x14ac:dyDescent="0.2">
      <c r="F250" s="104" t="str">
        <f>IF(COUNT(F$1:F249)&gt;$B$5,"",F249+1)</f>
        <v/>
      </c>
      <c r="G250" s="105" t="str">
        <f t="shared" si="25"/>
        <v/>
      </c>
      <c r="H250" s="104" t="str">
        <f t="shared" si="26"/>
        <v/>
      </c>
      <c r="I250" s="106" t="str">
        <f t="shared" si="27"/>
        <v/>
      </c>
      <c r="J250" s="106" t="str">
        <f t="shared" si="28"/>
        <v/>
      </c>
      <c r="K250" s="106" t="str">
        <f t="shared" si="29"/>
        <v/>
      </c>
      <c r="L250" s="106" t="str">
        <f t="shared" si="30"/>
        <v/>
      </c>
      <c r="M250" s="106" t="str">
        <f t="shared" si="31"/>
        <v/>
      </c>
      <c r="N250" s="106" t="e">
        <f t="shared" si="32"/>
        <v>#VALUE!</v>
      </c>
    </row>
    <row r="251" spans="6:14" x14ac:dyDescent="0.2">
      <c r="F251" s="104" t="str">
        <f>IF(COUNT(F$1:F250)&gt;$B$5,"",F250+1)</f>
        <v/>
      </c>
      <c r="G251" s="105" t="str">
        <f t="shared" si="25"/>
        <v/>
      </c>
      <c r="H251" s="104" t="str">
        <f t="shared" si="26"/>
        <v/>
      </c>
      <c r="I251" s="106" t="str">
        <f t="shared" si="27"/>
        <v/>
      </c>
      <c r="J251" s="106" t="str">
        <f t="shared" si="28"/>
        <v/>
      </c>
      <c r="K251" s="106" t="str">
        <f t="shared" si="29"/>
        <v/>
      </c>
      <c r="L251" s="106" t="str">
        <f t="shared" si="30"/>
        <v/>
      </c>
      <c r="M251" s="106" t="str">
        <f t="shared" si="31"/>
        <v/>
      </c>
      <c r="N251" s="106" t="e">
        <f t="shared" si="32"/>
        <v>#VALUE!</v>
      </c>
    </row>
    <row r="252" spans="6:14" x14ac:dyDescent="0.2">
      <c r="F252" s="104" t="str">
        <f>IF(COUNT(F$1:F251)&gt;$B$5,"",F251+1)</f>
        <v/>
      </c>
      <c r="G252" s="105" t="str">
        <f t="shared" si="25"/>
        <v/>
      </c>
      <c r="H252" s="104" t="str">
        <f t="shared" si="26"/>
        <v/>
      </c>
      <c r="I252" s="106" t="str">
        <f t="shared" si="27"/>
        <v/>
      </c>
      <c r="J252" s="106" t="str">
        <f t="shared" si="28"/>
        <v/>
      </c>
      <c r="K252" s="106" t="str">
        <f t="shared" si="29"/>
        <v/>
      </c>
      <c r="L252" s="106" t="str">
        <f t="shared" si="30"/>
        <v/>
      </c>
      <c r="M252" s="106" t="str">
        <f t="shared" si="31"/>
        <v/>
      </c>
      <c r="N252" s="106" t="e">
        <f t="shared" si="32"/>
        <v>#VALUE!</v>
      </c>
    </row>
    <row r="253" spans="6:14" x14ac:dyDescent="0.2">
      <c r="F253" s="104" t="str">
        <f>IF(COUNT(F$1:F252)&gt;$B$5,"",F252+1)</f>
        <v/>
      </c>
      <c r="G253" s="105" t="str">
        <f t="shared" si="25"/>
        <v/>
      </c>
      <c r="H253" s="104" t="str">
        <f t="shared" si="26"/>
        <v/>
      </c>
      <c r="I253" s="106" t="str">
        <f t="shared" si="27"/>
        <v/>
      </c>
      <c r="J253" s="106" t="str">
        <f t="shared" si="28"/>
        <v/>
      </c>
      <c r="K253" s="106" t="str">
        <f t="shared" si="29"/>
        <v/>
      </c>
      <c r="L253" s="106" t="str">
        <f t="shared" si="30"/>
        <v/>
      </c>
      <c r="M253" s="106" t="str">
        <f t="shared" si="31"/>
        <v/>
      </c>
      <c r="N253" s="106" t="e">
        <f t="shared" si="32"/>
        <v>#VALUE!</v>
      </c>
    </row>
    <row r="254" spans="6:14" x14ac:dyDescent="0.2">
      <c r="F254" s="104" t="str">
        <f>IF(COUNT(F$1:F253)&gt;$B$5,"",F253+1)</f>
        <v/>
      </c>
      <c r="G254" s="105" t="str">
        <f t="shared" si="25"/>
        <v/>
      </c>
      <c r="H254" s="104" t="str">
        <f t="shared" si="26"/>
        <v/>
      </c>
      <c r="I254" s="106" t="str">
        <f t="shared" si="27"/>
        <v/>
      </c>
      <c r="J254" s="106" t="str">
        <f t="shared" si="28"/>
        <v/>
      </c>
      <c r="K254" s="106" t="str">
        <f t="shared" si="29"/>
        <v/>
      </c>
      <c r="L254" s="106" t="str">
        <f t="shared" si="30"/>
        <v/>
      </c>
      <c r="M254" s="106" t="str">
        <f t="shared" si="31"/>
        <v/>
      </c>
      <c r="N254" s="106" t="e">
        <f t="shared" si="32"/>
        <v>#VALUE!</v>
      </c>
    </row>
    <row r="255" spans="6:14" x14ac:dyDescent="0.2">
      <c r="F255" s="104" t="str">
        <f>IF(COUNT(F$1:F254)&gt;$B$5,"",F254+1)</f>
        <v/>
      </c>
      <c r="G255" s="105" t="str">
        <f t="shared" si="25"/>
        <v/>
      </c>
      <c r="H255" s="104" t="str">
        <f t="shared" si="26"/>
        <v/>
      </c>
      <c r="I255" s="106" t="str">
        <f t="shared" si="27"/>
        <v/>
      </c>
      <c r="J255" s="106" t="str">
        <f t="shared" si="28"/>
        <v/>
      </c>
      <c r="K255" s="106" t="str">
        <f t="shared" si="29"/>
        <v/>
      </c>
      <c r="L255" s="106" t="str">
        <f t="shared" si="30"/>
        <v/>
      </c>
      <c r="M255" s="106" t="str">
        <f t="shared" si="31"/>
        <v/>
      </c>
      <c r="N255" s="106" t="e">
        <f t="shared" si="32"/>
        <v>#VALUE!</v>
      </c>
    </row>
    <row r="256" spans="6:14" x14ac:dyDescent="0.2">
      <c r="F256" s="104" t="str">
        <f>IF(COUNT(F$1:F255)&gt;$B$5,"",F255+1)</f>
        <v/>
      </c>
      <c r="G256" s="105" t="str">
        <f t="shared" si="25"/>
        <v/>
      </c>
      <c r="H256" s="104" t="str">
        <f t="shared" si="26"/>
        <v/>
      </c>
      <c r="I256" s="106" t="str">
        <f t="shared" si="27"/>
        <v/>
      </c>
      <c r="J256" s="106" t="str">
        <f t="shared" si="28"/>
        <v/>
      </c>
      <c r="K256" s="106" t="str">
        <f t="shared" si="29"/>
        <v/>
      </c>
      <c r="L256" s="106" t="str">
        <f t="shared" si="30"/>
        <v/>
      </c>
      <c r="M256" s="106" t="str">
        <f t="shared" si="31"/>
        <v/>
      </c>
      <c r="N256" s="106" t="e">
        <f t="shared" si="32"/>
        <v>#VALUE!</v>
      </c>
    </row>
    <row r="257" spans="6:14" x14ac:dyDescent="0.2">
      <c r="F257" s="104" t="str">
        <f>IF(COUNT(F$1:F256)&gt;$B$5,"",F256+1)</f>
        <v/>
      </c>
      <c r="G257" s="105" t="str">
        <f t="shared" si="25"/>
        <v/>
      </c>
      <c r="H257" s="104" t="str">
        <f t="shared" si="26"/>
        <v/>
      </c>
      <c r="I257" s="106" t="str">
        <f t="shared" si="27"/>
        <v/>
      </c>
      <c r="J257" s="106" t="str">
        <f t="shared" si="28"/>
        <v/>
      </c>
      <c r="K257" s="106" t="str">
        <f t="shared" si="29"/>
        <v/>
      </c>
      <c r="L257" s="106" t="str">
        <f t="shared" si="30"/>
        <v/>
      </c>
      <c r="M257" s="106" t="str">
        <f t="shared" si="31"/>
        <v/>
      </c>
      <c r="N257" s="106" t="e">
        <f t="shared" si="32"/>
        <v>#VALUE!</v>
      </c>
    </row>
    <row r="258" spans="6:14" x14ac:dyDescent="0.2">
      <c r="F258" s="104" t="str">
        <f>IF(COUNT(F$1:F257)&gt;$B$5,"",F257+1)</f>
        <v/>
      </c>
      <c r="G258" s="105" t="str">
        <f t="shared" si="25"/>
        <v/>
      </c>
      <c r="H258" s="104" t="str">
        <f t="shared" si="26"/>
        <v/>
      </c>
      <c r="I258" s="106" t="str">
        <f t="shared" si="27"/>
        <v/>
      </c>
      <c r="J258" s="106" t="str">
        <f t="shared" si="28"/>
        <v/>
      </c>
      <c r="K258" s="106" t="str">
        <f t="shared" si="29"/>
        <v/>
      </c>
      <c r="L258" s="106" t="str">
        <f t="shared" si="30"/>
        <v/>
      </c>
      <c r="M258" s="106" t="str">
        <f t="shared" si="31"/>
        <v/>
      </c>
      <c r="N258" s="106" t="e">
        <f t="shared" si="32"/>
        <v>#VALUE!</v>
      </c>
    </row>
    <row r="259" spans="6:14" x14ac:dyDescent="0.2">
      <c r="F259" s="104" t="str">
        <f>IF(COUNT(F$1:F258)&gt;$B$5,"",F258+1)</f>
        <v/>
      </c>
      <c r="G259" s="105" t="str">
        <f t="shared" si="25"/>
        <v/>
      </c>
      <c r="H259" s="104" t="str">
        <f t="shared" si="26"/>
        <v/>
      </c>
      <c r="I259" s="106" t="str">
        <f t="shared" si="27"/>
        <v/>
      </c>
      <c r="J259" s="106" t="str">
        <f t="shared" si="28"/>
        <v/>
      </c>
      <c r="K259" s="106" t="str">
        <f t="shared" si="29"/>
        <v/>
      </c>
      <c r="L259" s="106" t="str">
        <f t="shared" si="30"/>
        <v/>
      </c>
      <c r="M259" s="106" t="str">
        <f t="shared" si="31"/>
        <v/>
      </c>
      <c r="N259" s="106" t="e">
        <f t="shared" si="32"/>
        <v>#VALUE!</v>
      </c>
    </row>
    <row r="260" spans="6:14" x14ac:dyDescent="0.2">
      <c r="F260" s="104" t="str">
        <f>IF(COUNT(F$1:F259)&gt;$B$5,"",F259+1)</f>
        <v/>
      </c>
      <c r="G260" s="105" t="str">
        <f t="shared" ref="G260:G300" si="33">IF(F260="","",IF($B$4="mensuelle",EDATE(G259,1),IF($B$4="trimestrielle",EDATE(G259,3),EDATE(G259,12))))</f>
        <v/>
      </c>
      <c r="H260" s="104" t="str">
        <f t="shared" ref="H260:H300" si="34">IF(F260="","",G260-G259)</f>
        <v/>
      </c>
      <c r="I260" s="106" t="str">
        <f t="shared" ref="I260:I300" si="35">IF(F260="","",M259)</f>
        <v/>
      </c>
      <c r="J260" s="106" t="str">
        <f t="shared" ref="J260:J300" si="36">IF(F260="","",CHOOSE($B$9,$B$1/$B$5,(F260=$B$5)*$B$1,-PPMT(CHOOSE($C$4,$B$6/12,$B$6/4,$B$6),F260,$B$5,$B$1)))</f>
        <v/>
      </c>
      <c r="K260" s="106" t="str">
        <f t="shared" ref="K260:K300" si="37">IF(F260="","",CHOOSE($C$4,$B$6/12,$B$6/4,$B$6)*I260)</f>
        <v/>
      </c>
      <c r="L260" s="106" t="str">
        <f t="shared" ref="L260:L300" si="38">IF(J260="","",J260+K260)</f>
        <v/>
      </c>
      <c r="M260" s="106" t="str">
        <f t="shared" ref="M260:M300" si="39">IF(F260="","",I260-J260)</f>
        <v/>
      </c>
      <c r="N260" s="106" t="e">
        <f t="shared" ref="N260:N300" si="40">-PPMT(CHOOSE($C$4,$B$6/12,$B$6/4,$B$6),F260,$B$5,$B$1)</f>
        <v>#VALUE!</v>
      </c>
    </row>
    <row r="261" spans="6:14" x14ac:dyDescent="0.2">
      <c r="F261" s="104" t="str">
        <f>IF(COUNT(F$1:F260)&gt;$B$5,"",F260+1)</f>
        <v/>
      </c>
      <c r="G261" s="105" t="str">
        <f t="shared" si="33"/>
        <v/>
      </c>
      <c r="H261" s="104" t="str">
        <f t="shared" si="34"/>
        <v/>
      </c>
      <c r="I261" s="106" t="str">
        <f t="shared" si="35"/>
        <v/>
      </c>
      <c r="J261" s="106" t="str">
        <f t="shared" si="36"/>
        <v/>
      </c>
      <c r="K261" s="106" t="str">
        <f t="shared" si="37"/>
        <v/>
      </c>
      <c r="L261" s="106" t="str">
        <f t="shared" si="38"/>
        <v/>
      </c>
      <c r="M261" s="106" t="str">
        <f t="shared" si="39"/>
        <v/>
      </c>
      <c r="N261" s="106" t="e">
        <f t="shared" si="40"/>
        <v>#VALUE!</v>
      </c>
    </row>
    <row r="262" spans="6:14" x14ac:dyDescent="0.2">
      <c r="F262" s="104" t="str">
        <f>IF(COUNT(F$1:F261)&gt;$B$5,"",F261+1)</f>
        <v/>
      </c>
      <c r="G262" s="105" t="str">
        <f t="shared" si="33"/>
        <v/>
      </c>
      <c r="H262" s="104" t="str">
        <f t="shared" si="34"/>
        <v/>
      </c>
      <c r="I262" s="106" t="str">
        <f t="shared" si="35"/>
        <v/>
      </c>
      <c r="J262" s="106" t="str">
        <f t="shared" si="36"/>
        <v/>
      </c>
      <c r="K262" s="106" t="str">
        <f t="shared" si="37"/>
        <v/>
      </c>
      <c r="L262" s="106" t="str">
        <f t="shared" si="38"/>
        <v/>
      </c>
      <c r="M262" s="106" t="str">
        <f t="shared" si="39"/>
        <v/>
      </c>
      <c r="N262" s="106" t="e">
        <f t="shared" si="40"/>
        <v>#VALUE!</v>
      </c>
    </row>
    <row r="263" spans="6:14" x14ac:dyDescent="0.2">
      <c r="F263" s="104" t="str">
        <f>IF(COUNT(F$1:F262)&gt;$B$5,"",F262+1)</f>
        <v/>
      </c>
      <c r="G263" s="105" t="str">
        <f t="shared" si="33"/>
        <v/>
      </c>
      <c r="H263" s="104" t="str">
        <f t="shared" si="34"/>
        <v/>
      </c>
      <c r="I263" s="106" t="str">
        <f t="shared" si="35"/>
        <v/>
      </c>
      <c r="J263" s="106" t="str">
        <f t="shared" si="36"/>
        <v/>
      </c>
      <c r="K263" s="106" t="str">
        <f t="shared" si="37"/>
        <v/>
      </c>
      <c r="L263" s="106" t="str">
        <f t="shared" si="38"/>
        <v/>
      </c>
      <c r="M263" s="106" t="str">
        <f t="shared" si="39"/>
        <v/>
      </c>
      <c r="N263" s="106" t="e">
        <f t="shared" si="40"/>
        <v>#VALUE!</v>
      </c>
    </row>
    <row r="264" spans="6:14" x14ac:dyDescent="0.2">
      <c r="F264" s="104" t="str">
        <f>IF(COUNT(F$1:F263)&gt;$B$5,"",F263+1)</f>
        <v/>
      </c>
      <c r="G264" s="105" t="str">
        <f t="shared" si="33"/>
        <v/>
      </c>
      <c r="H264" s="104" t="str">
        <f t="shared" si="34"/>
        <v/>
      </c>
      <c r="I264" s="106" t="str">
        <f t="shared" si="35"/>
        <v/>
      </c>
      <c r="J264" s="106" t="str">
        <f t="shared" si="36"/>
        <v/>
      </c>
      <c r="K264" s="106" t="str">
        <f t="shared" si="37"/>
        <v/>
      </c>
      <c r="L264" s="106" t="str">
        <f t="shared" si="38"/>
        <v/>
      </c>
      <c r="M264" s="106" t="str">
        <f t="shared" si="39"/>
        <v/>
      </c>
      <c r="N264" s="106" t="e">
        <f t="shared" si="40"/>
        <v>#VALUE!</v>
      </c>
    </row>
    <row r="265" spans="6:14" x14ac:dyDescent="0.2">
      <c r="F265" s="104" t="str">
        <f>IF(COUNT(F$1:F264)&gt;$B$5,"",F264+1)</f>
        <v/>
      </c>
      <c r="G265" s="105" t="str">
        <f t="shared" si="33"/>
        <v/>
      </c>
      <c r="H265" s="104" t="str">
        <f t="shared" si="34"/>
        <v/>
      </c>
      <c r="I265" s="106" t="str">
        <f t="shared" si="35"/>
        <v/>
      </c>
      <c r="J265" s="106" t="str">
        <f t="shared" si="36"/>
        <v/>
      </c>
      <c r="K265" s="106" t="str">
        <f t="shared" si="37"/>
        <v/>
      </c>
      <c r="L265" s="106" t="str">
        <f t="shared" si="38"/>
        <v/>
      </c>
      <c r="M265" s="106" t="str">
        <f t="shared" si="39"/>
        <v/>
      </c>
      <c r="N265" s="106" t="e">
        <f t="shared" si="40"/>
        <v>#VALUE!</v>
      </c>
    </row>
    <row r="266" spans="6:14" x14ac:dyDescent="0.2">
      <c r="F266" s="104" t="str">
        <f>IF(COUNT(F$1:F265)&gt;$B$5,"",F265+1)</f>
        <v/>
      </c>
      <c r="G266" s="105" t="str">
        <f t="shared" si="33"/>
        <v/>
      </c>
      <c r="H266" s="104" t="str">
        <f t="shared" si="34"/>
        <v/>
      </c>
      <c r="I266" s="106" t="str">
        <f t="shared" si="35"/>
        <v/>
      </c>
      <c r="J266" s="106" t="str">
        <f t="shared" si="36"/>
        <v/>
      </c>
      <c r="K266" s="106" t="str">
        <f t="shared" si="37"/>
        <v/>
      </c>
      <c r="L266" s="106" t="str">
        <f t="shared" si="38"/>
        <v/>
      </c>
      <c r="M266" s="106" t="str">
        <f t="shared" si="39"/>
        <v/>
      </c>
      <c r="N266" s="106" t="e">
        <f t="shared" si="40"/>
        <v>#VALUE!</v>
      </c>
    </row>
    <row r="267" spans="6:14" x14ac:dyDescent="0.2">
      <c r="F267" s="104" t="str">
        <f>IF(COUNT(F$1:F266)&gt;$B$5,"",F266+1)</f>
        <v/>
      </c>
      <c r="G267" s="105" t="str">
        <f t="shared" si="33"/>
        <v/>
      </c>
      <c r="H267" s="104" t="str">
        <f t="shared" si="34"/>
        <v/>
      </c>
      <c r="I267" s="106" t="str">
        <f t="shared" si="35"/>
        <v/>
      </c>
      <c r="J267" s="106" t="str">
        <f t="shared" si="36"/>
        <v/>
      </c>
      <c r="K267" s="106" t="str">
        <f t="shared" si="37"/>
        <v/>
      </c>
      <c r="L267" s="106" t="str">
        <f t="shared" si="38"/>
        <v/>
      </c>
      <c r="M267" s="106" t="str">
        <f t="shared" si="39"/>
        <v/>
      </c>
      <c r="N267" s="106" t="e">
        <f t="shared" si="40"/>
        <v>#VALUE!</v>
      </c>
    </row>
    <row r="268" spans="6:14" x14ac:dyDescent="0.2">
      <c r="F268" s="104" t="str">
        <f>IF(COUNT(F$1:F267)&gt;$B$5,"",F267+1)</f>
        <v/>
      </c>
      <c r="G268" s="105" t="str">
        <f t="shared" si="33"/>
        <v/>
      </c>
      <c r="H268" s="104" t="str">
        <f t="shared" si="34"/>
        <v/>
      </c>
      <c r="I268" s="106" t="str">
        <f t="shared" si="35"/>
        <v/>
      </c>
      <c r="J268" s="106" t="str">
        <f t="shared" si="36"/>
        <v/>
      </c>
      <c r="K268" s="106" t="str">
        <f t="shared" si="37"/>
        <v/>
      </c>
      <c r="L268" s="106" t="str">
        <f t="shared" si="38"/>
        <v/>
      </c>
      <c r="M268" s="106" t="str">
        <f t="shared" si="39"/>
        <v/>
      </c>
      <c r="N268" s="106" t="e">
        <f t="shared" si="40"/>
        <v>#VALUE!</v>
      </c>
    </row>
    <row r="269" spans="6:14" x14ac:dyDescent="0.2">
      <c r="F269" s="104" t="str">
        <f>IF(COUNT(F$1:F268)&gt;$B$5,"",F268+1)</f>
        <v/>
      </c>
      <c r="G269" s="105" t="str">
        <f t="shared" si="33"/>
        <v/>
      </c>
      <c r="H269" s="104" t="str">
        <f t="shared" si="34"/>
        <v/>
      </c>
      <c r="I269" s="106" t="str">
        <f t="shared" si="35"/>
        <v/>
      </c>
      <c r="J269" s="106" t="str">
        <f t="shared" si="36"/>
        <v/>
      </c>
      <c r="K269" s="106" t="str">
        <f t="shared" si="37"/>
        <v/>
      </c>
      <c r="L269" s="106" t="str">
        <f t="shared" si="38"/>
        <v/>
      </c>
      <c r="M269" s="106" t="str">
        <f t="shared" si="39"/>
        <v/>
      </c>
      <c r="N269" s="106" t="e">
        <f t="shared" si="40"/>
        <v>#VALUE!</v>
      </c>
    </row>
    <row r="270" spans="6:14" x14ac:dyDescent="0.2">
      <c r="F270" s="104" t="str">
        <f>IF(COUNT(F$1:F269)&gt;$B$5,"",F269+1)</f>
        <v/>
      </c>
      <c r="G270" s="105" t="str">
        <f t="shared" si="33"/>
        <v/>
      </c>
      <c r="H270" s="104" t="str">
        <f t="shared" si="34"/>
        <v/>
      </c>
      <c r="I270" s="106" t="str">
        <f t="shared" si="35"/>
        <v/>
      </c>
      <c r="J270" s="106" t="str">
        <f t="shared" si="36"/>
        <v/>
      </c>
      <c r="K270" s="106" t="str">
        <f t="shared" si="37"/>
        <v/>
      </c>
      <c r="L270" s="106" t="str">
        <f t="shared" si="38"/>
        <v/>
      </c>
      <c r="M270" s="106" t="str">
        <f t="shared" si="39"/>
        <v/>
      </c>
      <c r="N270" s="106" t="e">
        <f t="shared" si="40"/>
        <v>#VALUE!</v>
      </c>
    </row>
    <row r="271" spans="6:14" x14ac:dyDescent="0.2">
      <c r="F271" s="104" t="str">
        <f>IF(COUNT(F$1:F270)&gt;$B$5,"",F270+1)</f>
        <v/>
      </c>
      <c r="G271" s="105" t="str">
        <f t="shared" si="33"/>
        <v/>
      </c>
      <c r="H271" s="104" t="str">
        <f t="shared" si="34"/>
        <v/>
      </c>
      <c r="I271" s="106" t="str">
        <f t="shared" si="35"/>
        <v/>
      </c>
      <c r="J271" s="106" t="str">
        <f t="shared" si="36"/>
        <v/>
      </c>
      <c r="K271" s="106" t="str">
        <f t="shared" si="37"/>
        <v/>
      </c>
      <c r="L271" s="106" t="str">
        <f t="shared" si="38"/>
        <v/>
      </c>
      <c r="M271" s="106" t="str">
        <f t="shared" si="39"/>
        <v/>
      </c>
      <c r="N271" s="106" t="e">
        <f t="shared" si="40"/>
        <v>#VALUE!</v>
      </c>
    </row>
    <row r="272" spans="6:14" x14ac:dyDescent="0.2">
      <c r="F272" s="104" t="str">
        <f>IF(COUNT(F$1:F271)&gt;$B$5,"",F271+1)</f>
        <v/>
      </c>
      <c r="G272" s="105" t="str">
        <f t="shared" si="33"/>
        <v/>
      </c>
      <c r="H272" s="104" t="str">
        <f t="shared" si="34"/>
        <v/>
      </c>
      <c r="I272" s="106" t="str">
        <f t="shared" si="35"/>
        <v/>
      </c>
      <c r="J272" s="106" t="str">
        <f t="shared" si="36"/>
        <v/>
      </c>
      <c r="K272" s="106" t="str">
        <f t="shared" si="37"/>
        <v/>
      </c>
      <c r="L272" s="106" t="str">
        <f t="shared" si="38"/>
        <v/>
      </c>
      <c r="M272" s="106" t="str">
        <f t="shared" si="39"/>
        <v/>
      </c>
      <c r="N272" s="106" t="e">
        <f t="shared" si="40"/>
        <v>#VALUE!</v>
      </c>
    </row>
    <row r="273" spans="6:14" x14ac:dyDescent="0.2">
      <c r="F273" s="104" t="str">
        <f>IF(COUNT(F$1:F272)&gt;$B$5,"",F272+1)</f>
        <v/>
      </c>
      <c r="G273" s="105" t="str">
        <f t="shared" si="33"/>
        <v/>
      </c>
      <c r="H273" s="104" t="str">
        <f t="shared" si="34"/>
        <v/>
      </c>
      <c r="I273" s="106" t="str">
        <f t="shared" si="35"/>
        <v/>
      </c>
      <c r="J273" s="106" t="str">
        <f t="shared" si="36"/>
        <v/>
      </c>
      <c r="K273" s="106" t="str">
        <f t="shared" si="37"/>
        <v/>
      </c>
      <c r="L273" s="106" t="str">
        <f t="shared" si="38"/>
        <v/>
      </c>
      <c r="M273" s="106" t="str">
        <f t="shared" si="39"/>
        <v/>
      </c>
      <c r="N273" s="106" t="e">
        <f t="shared" si="40"/>
        <v>#VALUE!</v>
      </c>
    </row>
    <row r="274" spans="6:14" x14ac:dyDescent="0.2">
      <c r="F274" s="104" t="str">
        <f>IF(COUNT(F$1:F273)&gt;$B$5,"",F273+1)</f>
        <v/>
      </c>
      <c r="G274" s="105" t="str">
        <f t="shared" si="33"/>
        <v/>
      </c>
      <c r="H274" s="104" t="str">
        <f t="shared" si="34"/>
        <v/>
      </c>
      <c r="I274" s="106" t="str">
        <f t="shared" si="35"/>
        <v/>
      </c>
      <c r="J274" s="106" t="str">
        <f t="shared" si="36"/>
        <v/>
      </c>
      <c r="K274" s="106" t="str">
        <f t="shared" si="37"/>
        <v/>
      </c>
      <c r="L274" s="106" t="str">
        <f t="shared" si="38"/>
        <v/>
      </c>
      <c r="M274" s="106" t="str">
        <f t="shared" si="39"/>
        <v/>
      </c>
      <c r="N274" s="106" t="e">
        <f t="shared" si="40"/>
        <v>#VALUE!</v>
      </c>
    </row>
    <row r="275" spans="6:14" x14ac:dyDescent="0.2">
      <c r="F275" s="104" t="str">
        <f>IF(COUNT(F$1:F274)&gt;$B$5,"",F274+1)</f>
        <v/>
      </c>
      <c r="G275" s="105" t="str">
        <f t="shared" si="33"/>
        <v/>
      </c>
      <c r="H275" s="104" t="str">
        <f t="shared" si="34"/>
        <v/>
      </c>
      <c r="I275" s="106" t="str">
        <f t="shared" si="35"/>
        <v/>
      </c>
      <c r="J275" s="106" t="str">
        <f t="shared" si="36"/>
        <v/>
      </c>
      <c r="K275" s="106" t="str">
        <f t="shared" si="37"/>
        <v/>
      </c>
      <c r="L275" s="106" t="str">
        <f t="shared" si="38"/>
        <v/>
      </c>
      <c r="M275" s="106" t="str">
        <f t="shared" si="39"/>
        <v/>
      </c>
      <c r="N275" s="106" t="e">
        <f t="shared" si="40"/>
        <v>#VALUE!</v>
      </c>
    </row>
    <row r="276" spans="6:14" x14ac:dyDescent="0.2">
      <c r="F276" s="104" t="str">
        <f>IF(COUNT(F$1:F275)&gt;$B$5,"",F275+1)</f>
        <v/>
      </c>
      <c r="G276" s="105" t="str">
        <f t="shared" si="33"/>
        <v/>
      </c>
      <c r="H276" s="104" t="str">
        <f t="shared" si="34"/>
        <v/>
      </c>
      <c r="I276" s="106" t="str">
        <f t="shared" si="35"/>
        <v/>
      </c>
      <c r="J276" s="106" t="str">
        <f t="shared" si="36"/>
        <v/>
      </c>
      <c r="K276" s="106" t="str">
        <f t="shared" si="37"/>
        <v/>
      </c>
      <c r="L276" s="106" t="str">
        <f t="shared" si="38"/>
        <v/>
      </c>
      <c r="M276" s="106" t="str">
        <f t="shared" si="39"/>
        <v/>
      </c>
      <c r="N276" s="106" t="e">
        <f t="shared" si="40"/>
        <v>#VALUE!</v>
      </c>
    </row>
    <row r="277" spans="6:14" x14ac:dyDescent="0.2">
      <c r="F277" s="104" t="str">
        <f>IF(COUNT(F$1:F276)&gt;$B$5,"",F276+1)</f>
        <v/>
      </c>
      <c r="G277" s="105" t="str">
        <f t="shared" si="33"/>
        <v/>
      </c>
      <c r="H277" s="104" t="str">
        <f t="shared" si="34"/>
        <v/>
      </c>
      <c r="I277" s="106" t="str">
        <f t="shared" si="35"/>
        <v/>
      </c>
      <c r="J277" s="106" t="str">
        <f t="shared" si="36"/>
        <v/>
      </c>
      <c r="K277" s="106" t="str">
        <f t="shared" si="37"/>
        <v/>
      </c>
      <c r="L277" s="106" t="str">
        <f t="shared" si="38"/>
        <v/>
      </c>
      <c r="M277" s="106" t="str">
        <f t="shared" si="39"/>
        <v/>
      </c>
      <c r="N277" s="106" t="e">
        <f t="shared" si="40"/>
        <v>#VALUE!</v>
      </c>
    </row>
    <row r="278" spans="6:14" x14ac:dyDescent="0.2">
      <c r="F278" s="104" t="str">
        <f>IF(COUNT(F$1:F277)&gt;$B$5,"",F277+1)</f>
        <v/>
      </c>
      <c r="G278" s="105" t="str">
        <f t="shared" si="33"/>
        <v/>
      </c>
      <c r="H278" s="104" t="str">
        <f t="shared" si="34"/>
        <v/>
      </c>
      <c r="I278" s="106" t="str">
        <f t="shared" si="35"/>
        <v/>
      </c>
      <c r="J278" s="106" t="str">
        <f t="shared" si="36"/>
        <v/>
      </c>
      <c r="K278" s="106" t="str">
        <f t="shared" si="37"/>
        <v/>
      </c>
      <c r="L278" s="106" t="str">
        <f t="shared" si="38"/>
        <v/>
      </c>
      <c r="M278" s="106" t="str">
        <f t="shared" si="39"/>
        <v/>
      </c>
      <c r="N278" s="106" t="e">
        <f t="shared" si="40"/>
        <v>#VALUE!</v>
      </c>
    </row>
    <row r="279" spans="6:14" x14ac:dyDescent="0.2">
      <c r="F279" s="104" t="str">
        <f>IF(COUNT(F$1:F278)&gt;$B$5,"",F278+1)</f>
        <v/>
      </c>
      <c r="G279" s="105" t="str">
        <f t="shared" si="33"/>
        <v/>
      </c>
      <c r="H279" s="104" t="str">
        <f t="shared" si="34"/>
        <v/>
      </c>
      <c r="I279" s="106" t="str">
        <f t="shared" si="35"/>
        <v/>
      </c>
      <c r="J279" s="106" t="str">
        <f t="shared" si="36"/>
        <v/>
      </c>
      <c r="K279" s="106" t="str">
        <f t="shared" si="37"/>
        <v/>
      </c>
      <c r="L279" s="106" t="str">
        <f t="shared" si="38"/>
        <v/>
      </c>
      <c r="M279" s="106" t="str">
        <f t="shared" si="39"/>
        <v/>
      </c>
      <c r="N279" s="106" t="e">
        <f t="shared" si="40"/>
        <v>#VALUE!</v>
      </c>
    </row>
    <row r="280" spans="6:14" x14ac:dyDescent="0.2">
      <c r="F280" s="104" t="str">
        <f>IF(COUNT(F$1:F279)&gt;$B$5,"",F279+1)</f>
        <v/>
      </c>
      <c r="G280" s="105" t="str">
        <f t="shared" si="33"/>
        <v/>
      </c>
      <c r="H280" s="104" t="str">
        <f t="shared" si="34"/>
        <v/>
      </c>
      <c r="I280" s="106" t="str">
        <f t="shared" si="35"/>
        <v/>
      </c>
      <c r="J280" s="106" t="str">
        <f t="shared" si="36"/>
        <v/>
      </c>
      <c r="K280" s="106" t="str">
        <f t="shared" si="37"/>
        <v/>
      </c>
      <c r="L280" s="106" t="str">
        <f t="shared" si="38"/>
        <v/>
      </c>
      <c r="M280" s="106" t="str">
        <f t="shared" si="39"/>
        <v/>
      </c>
      <c r="N280" s="106" t="e">
        <f t="shared" si="40"/>
        <v>#VALUE!</v>
      </c>
    </row>
    <row r="281" spans="6:14" x14ac:dyDescent="0.2">
      <c r="F281" s="104" t="str">
        <f>IF(COUNT(F$1:F280)&gt;$B$5,"",F280+1)</f>
        <v/>
      </c>
      <c r="G281" s="105" t="str">
        <f t="shared" si="33"/>
        <v/>
      </c>
      <c r="H281" s="104" t="str">
        <f t="shared" si="34"/>
        <v/>
      </c>
      <c r="I281" s="106" t="str">
        <f t="shared" si="35"/>
        <v/>
      </c>
      <c r="J281" s="106" t="str">
        <f t="shared" si="36"/>
        <v/>
      </c>
      <c r="K281" s="106" t="str">
        <f t="shared" si="37"/>
        <v/>
      </c>
      <c r="L281" s="106" t="str">
        <f t="shared" si="38"/>
        <v/>
      </c>
      <c r="M281" s="106" t="str">
        <f t="shared" si="39"/>
        <v/>
      </c>
      <c r="N281" s="106" t="e">
        <f t="shared" si="40"/>
        <v>#VALUE!</v>
      </c>
    </row>
    <row r="282" spans="6:14" x14ac:dyDescent="0.2">
      <c r="F282" s="104" t="str">
        <f>IF(COUNT(F$1:F281)&gt;$B$5,"",F281+1)</f>
        <v/>
      </c>
      <c r="G282" s="105" t="str">
        <f t="shared" si="33"/>
        <v/>
      </c>
      <c r="H282" s="104" t="str">
        <f t="shared" si="34"/>
        <v/>
      </c>
      <c r="I282" s="106" t="str">
        <f t="shared" si="35"/>
        <v/>
      </c>
      <c r="J282" s="106" t="str">
        <f t="shared" si="36"/>
        <v/>
      </c>
      <c r="K282" s="106" t="str">
        <f t="shared" si="37"/>
        <v/>
      </c>
      <c r="L282" s="106" t="str">
        <f t="shared" si="38"/>
        <v/>
      </c>
      <c r="M282" s="106" t="str">
        <f t="shared" si="39"/>
        <v/>
      </c>
      <c r="N282" s="106" t="e">
        <f t="shared" si="40"/>
        <v>#VALUE!</v>
      </c>
    </row>
    <row r="283" spans="6:14" x14ac:dyDescent="0.2">
      <c r="F283" s="104" t="str">
        <f>IF(COUNT(F$1:F282)&gt;$B$5,"",F282+1)</f>
        <v/>
      </c>
      <c r="G283" s="105" t="str">
        <f t="shared" si="33"/>
        <v/>
      </c>
      <c r="H283" s="104" t="str">
        <f t="shared" si="34"/>
        <v/>
      </c>
      <c r="I283" s="106" t="str">
        <f t="shared" si="35"/>
        <v/>
      </c>
      <c r="J283" s="106" t="str">
        <f t="shared" si="36"/>
        <v/>
      </c>
      <c r="K283" s="106" t="str">
        <f t="shared" si="37"/>
        <v/>
      </c>
      <c r="L283" s="106" t="str">
        <f t="shared" si="38"/>
        <v/>
      </c>
      <c r="M283" s="106" t="str">
        <f t="shared" si="39"/>
        <v/>
      </c>
      <c r="N283" s="106" t="e">
        <f t="shared" si="40"/>
        <v>#VALUE!</v>
      </c>
    </row>
    <row r="284" spans="6:14" x14ac:dyDescent="0.2">
      <c r="F284" s="104" t="str">
        <f>IF(COUNT(F$1:F283)&gt;$B$5,"",F283+1)</f>
        <v/>
      </c>
      <c r="G284" s="105" t="str">
        <f t="shared" si="33"/>
        <v/>
      </c>
      <c r="H284" s="104" t="str">
        <f t="shared" si="34"/>
        <v/>
      </c>
      <c r="I284" s="106" t="str">
        <f t="shared" si="35"/>
        <v/>
      </c>
      <c r="J284" s="106" t="str">
        <f t="shared" si="36"/>
        <v/>
      </c>
      <c r="K284" s="106" t="str">
        <f t="shared" si="37"/>
        <v/>
      </c>
      <c r="L284" s="106" t="str">
        <f t="shared" si="38"/>
        <v/>
      </c>
      <c r="M284" s="106" t="str">
        <f t="shared" si="39"/>
        <v/>
      </c>
      <c r="N284" s="106" t="e">
        <f t="shared" si="40"/>
        <v>#VALUE!</v>
      </c>
    </row>
    <row r="285" spans="6:14" x14ac:dyDescent="0.2">
      <c r="F285" s="104" t="str">
        <f>IF(COUNT(F$1:F284)&gt;$B$5,"",F284+1)</f>
        <v/>
      </c>
      <c r="G285" s="105" t="str">
        <f t="shared" si="33"/>
        <v/>
      </c>
      <c r="H285" s="104" t="str">
        <f t="shared" si="34"/>
        <v/>
      </c>
      <c r="I285" s="106" t="str">
        <f t="shared" si="35"/>
        <v/>
      </c>
      <c r="J285" s="106" t="str">
        <f t="shared" si="36"/>
        <v/>
      </c>
      <c r="K285" s="106" t="str">
        <f t="shared" si="37"/>
        <v/>
      </c>
      <c r="L285" s="106" t="str">
        <f t="shared" si="38"/>
        <v/>
      </c>
      <c r="M285" s="106" t="str">
        <f t="shared" si="39"/>
        <v/>
      </c>
      <c r="N285" s="106" t="e">
        <f t="shared" si="40"/>
        <v>#VALUE!</v>
      </c>
    </row>
    <row r="286" spans="6:14" x14ac:dyDescent="0.2">
      <c r="F286" s="104" t="str">
        <f>IF(COUNT(F$1:F285)&gt;$B$5,"",F285+1)</f>
        <v/>
      </c>
      <c r="G286" s="105" t="str">
        <f t="shared" si="33"/>
        <v/>
      </c>
      <c r="H286" s="104" t="str">
        <f t="shared" si="34"/>
        <v/>
      </c>
      <c r="I286" s="106" t="str">
        <f t="shared" si="35"/>
        <v/>
      </c>
      <c r="J286" s="106" t="str">
        <f t="shared" si="36"/>
        <v/>
      </c>
      <c r="K286" s="106" t="str">
        <f t="shared" si="37"/>
        <v/>
      </c>
      <c r="L286" s="106" t="str">
        <f t="shared" si="38"/>
        <v/>
      </c>
      <c r="M286" s="106" t="str">
        <f t="shared" si="39"/>
        <v/>
      </c>
      <c r="N286" s="106" t="e">
        <f t="shared" si="40"/>
        <v>#VALUE!</v>
      </c>
    </row>
    <row r="287" spans="6:14" x14ac:dyDescent="0.2">
      <c r="F287" s="104" t="str">
        <f>IF(COUNT(F$1:F286)&gt;$B$5,"",F286+1)</f>
        <v/>
      </c>
      <c r="G287" s="105" t="str">
        <f t="shared" si="33"/>
        <v/>
      </c>
      <c r="H287" s="104" t="str">
        <f t="shared" si="34"/>
        <v/>
      </c>
      <c r="I287" s="106" t="str">
        <f t="shared" si="35"/>
        <v/>
      </c>
      <c r="J287" s="106" t="str">
        <f t="shared" si="36"/>
        <v/>
      </c>
      <c r="K287" s="106" t="str">
        <f t="shared" si="37"/>
        <v/>
      </c>
      <c r="L287" s="106" t="str">
        <f t="shared" si="38"/>
        <v/>
      </c>
      <c r="M287" s="106" t="str">
        <f t="shared" si="39"/>
        <v/>
      </c>
      <c r="N287" s="106" t="e">
        <f t="shared" si="40"/>
        <v>#VALUE!</v>
      </c>
    </row>
    <row r="288" spans="6:14" x14ac:dyDescent="0.2">
      <c r="F288" s="104" t="str">
        <f>IF(COUNT(F$1:F287)&gt;$B$5,"",F287+1)</f>
        <v/>
      </c>
      <c r="G288" s="105" t="str">
        <f t="shared" si="33"/>
        <v/>
      </c>
      <c r="H288" s="104" t="str">
        <f t="shared" si="34"/>
        <v/>
      </c>
      <c r="I288" s="106" t="str">
        <f t="shared" si="35"/>
        <v/>
      </c>
      <c r="J288" s="106" t="str">
        <f t="shared" si="36"/>
        <v/>
      </c>
      <c r="K288" s="106" t="str">
        <f t="shared" si="37"/>
        <v/>
      </c>
      <c r="L288" s="106" t="str">
        <f t="shared" si="38"/>
        <v/>
      </c>
      <c r="M288" s="106" t="str">
        <f t="shared" si="39"/>
        <v/>
      </c>
      <c r="N288" s="106" t="e">
        <f t="shared" si="40"/>
        <v>#VALUE!</v>
      </c>
    </row>
    <row r="289" spans="6:14" x14ac:dyDescent="0.2">
      <c r="F289" s="104" t="str">
        <f>IF(COUNT(F$1:F288)&gt;$B$5,"",F288+1)</f>
        <v/>
      </c>
      <c r="G289" s="105" t="str">
        <f t="shared" si="33"/>
        <v/>
      </c>
      <c r="H289" s="104" t="str">
        <f t="shared" si="34"/>
        <v/>
      </c>
      <c r="I289" s="106" t="str">
        <f t="shared" si="35"/>
        <v/>
      </c>
      <c r="J289" s="106" t="str">
        <f t="shared" si="36"/>
        <v/>
      </c>
      <c r="K289" s="106" t="str">
        <f t="shared" si="37"/>
        <v/>
      </c>
      <c r="L289" s="106" t="str">
        <f t="shared" si="38"/>
        <v/>
      </c>
      <c r="M289" s="106" t="str">
        <f t="shared" si="39"/>
        <v/>
      </c>
      <c r="N289" s="106" t="e">
        <f t="shared" si="40"/>
        <v>#VALUE!</v>
      </c>
    </row>
    <row r="290" spans="6:14" x14ac:dyDescent="0.2">
      <c r="F290" s="104" t="str">
        <f>IF(COUNT(F$1:F289)&gt;$B$5,"",F289+1)</f>
        <v/>
      </c>
      <c r="G290" s="105" t="str">
        <f t="shared" si="33"/>
        <v/>
      </c>
      <c r="H290" s="104" t="str">
        <f t="shared" si="34"/>
        <v/>
      </c>
      <c r="I290" s="106" t="str">
        <f t="shared" si="35"/>
        <v/>
      </c>
      <c r="J290" s="106" t="str">
        <f t="shared" si="36"/>
        <v/>
      </c>
      <c r="K290" s="106" t="str">
        <f t="shared" si="37"/>
        <v/>
      </c>
      <c r="L290" s="106" t="str">
        <f t="shared" si="38"/>
        <v/>
      </c>
      <c r="M290" s="106" t="str">
        <f t="shared" si="39"/>
        <v/>
      </c>
      <c r="N290" s="106" t="e">
        <f t="shared" si="40"/>
        <v>#VALUE!</v>
      </c>
    </row>
    <row r="291" spans="6:14" x14ac:dyDescent="0.2">
      <c r="F291" s="104" t="str">
        <f>IF(COUNT(F$1:F290)&gt;$B$5,"",F290+1)</f>
        <v/>
      </c>
      <c r="G291" s="105" t="str">
        <f t="shared" si="33"/>
        <v/>
      </c>
      <c r="H291" s="104" t="str">
        <f t="shared" si="34"/>
        <v/>
      </c>
      <c r="I291" s="106" t="str">
        <f t="shared" si="35"/>
        <v/>
      </c>
      <c r="J291" s="106" t="str">
        <f t="shared" si="36"/>
        <v/>
      </c>
      <c r="K291" s="106" t="str">
        <f t="shared" si="37"/>
        <v/>
      </c>
      <c r="L291" s="106" t="str">
        <f t="shared" si="38"/>
        <v/>
      </c>
      <c r="M291" s="106" t="str">
        <f t="shared" si="39"/>
        <v/>
      </c>
      <c r="N291" s="106" t="e">
        <f t="shared" si="40"/>
        <v>#VALUE!</v>
      </c>
    </row>
    <row r="292" spans="6:14" x14ac:dyDescent="0.2">
      <c r="F292" s="104" t="str">
        <f>IF(COUNT(F$1:F291)&gt;$B$5,"",F291+1)</f>
        <v/>
      </c>
      <c r="G292" s="105" t="str">
        <f t="shared" si="33"/>
        <v/>
      </c>
      <c r="H292" s="104" t="str">
        <f t="shared" si="34"/>
        <v/>
      </c>
      <c r="I292" s="106" t="str">
        <f t="shared" si="35"/>
        <v/>
      </c>
      <c r="J292" s="106" t="str">
        <f t="shared" si="36"/>
        <v/>
      </c>
      <c r="K292" s="106" t="str">
        <f t="shared" si="37"/>
        <v/>
      </c>
      <c r="L292" s="106" t="str">
        <f t="shared" si="38"/>
        <v/>
      </c>
      <c r="M292" s="106" t="str">
        <f t="shared" si="39"/>
        <v/>
      </c>
      <c r="N292" s="106" t="e">
        <f t="shared" si="40"/>
        <v>#VALUE!</v>
      </c>
    </row>
    <row r="293" spans="6:14" x14ac:dyDescent="0.2">
      <c r="F293" s="104" t="str">
        <f>IF(COUNT(F$1:F292)&gt;$B$5,"",F292+1)</f>
        <v/>
      </c>
      <c r="G293" s="105" t="str">
        <f t="shared" si="33"/>
        <v/>
      </c>
      <c r="H293" s="104" t="str">
        <f t="shared" si="34"/>
        <v/>
      </c>
      <c r="I293" s="106" t="str">
        <f t="shared" si="35"/>
        <v/>
      </c>
      <c r="J293" s="106" t="str">
        <f t="shared" si="36"/>
        <v/>
      </c>
      <c r="K293" s="106" t="str">
        <f t="shared" si="37"/>
        <v/>
      </c>
      <c r="L293" s="106" t="str">
        <f t="shared" si="38"/>
        <v/>
      </c>
      <c r="M293" s="106" t="str">
        <f t="shared" si="39"/>
        <v/>
      </c>
      <c r="N293" s="106" t="e">
        <f t="shared" si="40"/>
        <v>#VALUE!</v>
      </c>
    </row>
    <row r="294" spans="6:14" x14ac:dyDescent="0.2">
      <c r="F294" s="104" t="str">
        <f>IF(COUNT(F$1:F293)&gt;$B$5,"",F293+1)</f>
        <v/>
      </c>
      <c r="G294" s="105" t="str">
        <f t="shared" si="33"/>
        <v/>
      </c>
      <c r="H294" s="104" t="str">
        <f t="shared" si="34"/>
        <v/>
      </c>
      <c r="I294" s="106" t="str">
        <f t="shared" si="35"/>
        <v/>
      </c>
      <c r="J294" s="106" t="str">
        <f t="shared" si="36"/>
        <v/>
      </c>
      <c r="K294" s="106" t="str">
        <f t="shared" si="37"/>
        <v/>
      </c>
      <c r="L294" s="106" t="str">
        <f t="shared" si="38"/>
        <v/>
      </c>
      <c r="M294" s="106" t="str">
        <f t="shared" si="39"/>
        <v/>
      </c>
      <c r="N294" s="106" t="e">
        <f t="shared" si="40"/>
        <v>#VALUE!</v>
      </c>
    </row>
    <row r="295" spans="6:14" x14ac:dyDescent="0.2">
      <c r="F295" s="104" t="str">
        <f>IF(COUNT(F$1:F294)&gt;$B$5,"",F294+1)</f>
        <v/>
      </c>
      <c r="G295" s="105" t="str">
        <f t="shared" si="33"/>
        <v/>
      </c>
      <c r="H295" s="104" t="str">
        <f t="shared" si="34"/>
        <v/>
      </c>
      <c r="I295" s="106" t="str">
        <f t="shared" si="35"/>
        <v/>
      </c>
      <c r="J295" s="106" t="str">
        <f t="shared" si="36"/>
        <v/>
      </c>
      <c r="K295" s="106" t="str">
        <f t="shared" si="37"/>
        <v/>
      </c>
      <c r="L295" s="106" t="str">
        <f t="shared" si="38"/>
        <v/>
      </c>
      <c r="M295" s="106" t="str">
        <f t="shared" si="39"/>
        <v/>
      </c>
      <c r="N295" s="106" t="e">
        <f t="shared" si="40"/>
        <v>#VALUE!</v>
      </c>
    </row>
    <row r="296" spans="6:14" x14ac:dyDescent="0.2">
      <c r="F296" s="104" t="str">
        <f>IF(COUNT(F$1:F295)&gt;$B$5,"",F295+1)</f>
        <v/>
      </c>
      <c r="G296" s="105" t="str">
        <f t="shared" si="33"/>
        <v/>
      </c>
      <c r="H296" s="104" t="str">
        <f t="shared" si="34"/>
        <v/>
      </c>
      <c r="I296" s="106" t="str">
        <f t="shared" si="35"/>
        <v/>
      </c>
      <c r="J296" s="106" t="str">
        <f t="shared" si="36"/>
        <v/>
      </c>
      <c r="K296" s="106" t="str">
        <f t="shared" si="37"/>
        <v/>
      </c>
      <c r="L296" s="106" t="str">
        <f t="shared" si="38"/>
        <v/>
      </c>
      <c r="M296" s="106" t="str">
        <f t="shared" si="39"/>
        <v/>
      </c>
      <c r="N296" s="106" t="e">
        <f t="shared" si="40"/>
        <v>#VALUE!</v>
      </c>
    </row>
    <row r="297" spans="6:14" x14ac:dyDescent="0.2">
      <c r="F297" s="104" t="str">
        <f>IF(COUNT(F$1:F296)&gt;$B$5,"",F296+1)</f>
        <v/>
      </c>
      <c r="G297" s="105" t="str">
        <f t="shared" si="33"/>
        <v/>
      </c>
      <c r="H297" s="104" t="str">
        <f t="shared" si="34"/>
        <v/>
      </c>
      <c r="I297" s="106" t="str">
        <f t="shared" si="35"/>
        <v/>
      </c>
      <c r="J297" s="106" t="str">
        <f t="shared" si="36"/>
        <v/>
      </c>
      <c r="K297" s="106" t="str">
        <f t="shared" si="37"/>
        <v/>
      </c>
      <c r="L297" s="106" t="str">
        <f t="shared" si="38"/>
        <v/>
      </c>
      <c r="M297" s="106" t="str">
        <f t="shared" si="39"/>
        <v/>
      </c>
      <c r="N297" s="106" t="e">
        <f t="shared" si="40"/>
        <v>#VALUE!</v>
      </c>
    </row>
    <row r="298" spans="6:14" x14ac:dyDescent="0.2">
      <c r="F298" s="104" t="str">
        <f>IF(COUNT(F$1:F297)&gt;$B$5,"",F297+1)</f>
        <v/>
      </c>
      <c r="G298" s="105" t="str">
        <f t="shared" si="33"/>
        <v/>
      </c>
      <c r="H298" s="104" t="str">
        <f t="shared" si="34"/>
        <v/>
      </c>
      <c r="I298" s="106" t="str">
        <f t="shared" si="35"/>
        <v/>
      </c>
      <c r="J298" s="106" t="str">
        <f t="shared" si="36"/>
        <v/>
      </c>
      <c r="K298" s="106" t="str">
        <f t="shared" si="37"/>
        <v/>
      </c>
      <c r="L298" s="106" t="str">
        <f t="shared" si="38"/>
        <v/>
      </c>
      <c r="M298" s="106" t="str">
        <f t="shared" si="39"/>
        <v/>
      </c>
      <c r="N298" s="106" t="e">
        <f t="shared" si="40"/>
        <v>#VALUE!</v>
      </c>
    </row>
    <row r="299" spans="6:14" x14ac:dyDescent="0.2">
      <c r="F299" s="104" t="str">
        <f>IF(COUNT(F$1:F298)&gt;$B$5,"",F298+1)</f>
        <v/>
      </c>
      <c r="G299" s="105" t="str">
        <f t="shared" si="33"/>
        <v/>
      </c>
      <c r="H299" s="104" t="str">
        <f t="shared" si="34"/>
        <v/>
      </c>
      <c r="I299" s="106" t="str">
        <f t="shared" si="35"/>
        <v/>
      </c>
      <c r="J299" s="106" t="str">
        <f t="shared" si="36"/>
        <v/>
      </c>
      <c r="K299" s="106" t="str">
        <f t="shared" si="37"/>
        <v/>
      </c>
      <c r="L299" s="106" t="str">
        <f t="shared" si="38"/>
        <v/>
      </c>
      <c r="M299" s="106" t="str">
        <f t="shared" si="39"/>
        <v/>
      </c>
      <c r="N299" s="106" t="e">
        <f t="shared" si="40"/>
        <v>#VALUE!</v>
      </c>
    </row>
    <row r="300" spans="6:14" x14ac:dyDescent="0.2">
      <c r="F300" s="104" t="str">
        <f>IF(COUNT(F$1:F299)&gt;$B$5,"",F299+1)</f>
        <v/>
      </c>
      <c r="G300" s="105" t="str">
        <f t="shared" si="33"/>
        <v/>
      </c>
      <c r="H300" s="104" t="str">
        <f t="shared" si="34"/>
        <v/>
      </c>
      <c r="I300" s="106" t="str">
        <f t="shared" si="35"/>
        <v/>
      </c>
      <c r="J300" s="106" t="str">
        <f t="shared" si="36"/>
        <v/>
      </c>
      <c r="K300" s="106" t="str">
        <f t="shared" si="37"/>
        <v/>
      </c>
      <c r="L300" s="106" t="str">
        <f t="shared" si="38"/>
        <v/>
      </c>
      <c r="M300" s="106" t="str">
        <f t="shared" si="39"/>
        <v/>
      </c>
      <c r="N300" s="106" t="e">
        <f t="shared" si="40"/>
        <v>#VALUE!</v>
      </c>
    </row>
  </sheetData>
  <dataValidations count="1">
    <dataValidation type="list" allowBlank="1" showInputMessage="1" showErrorMessage="1" sqref="B4" xr:uid="{00000000-0002-0000-0400-000000000000}">
      <formula1>"mensuelle, trimestrielle, annuelle"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Scroll Bar 1">
              <controlPr defaultSize="0" autoPict="0">
                <anchor moveWithCells="1">
                  <from>
                    <xdr:col>2</xdr:col>
                    <xdr:colOff>104775</xdr:colOff>
                    <xdr:row>5</xdr:row>
                    <xdr:rowOff>28575</xdr:rowOff>
                  </from>
                  <to>
                    <xdr:col>4</xdr:col>
                    <xdr:colOff>19050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Option Button 2">
              <controlPr defaultSize="0" autoFill="0" autoLine="0" autoPict="0">
                <anchor moveWithCells="1">
                  <from>
                    <xdr:col>1</xdr:col>
                    <xdr:colOff>438150</xdr:colOff>
                    <xdr:row>9</xdr:row>
                    <xdr:rowOff>0</xdr:rowOff>
                  </from>
                  <to>
                    <xdr:col>2</xdr:col>
                    <xdr:colOff>447675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Option Button 3">
              <controlPr defaultSize="0" autoFill="0" autoLine="0" autoPict="0">
                <anchor moveWithCells="1">
                  <from>
                    <xdr:col>1</xdr:col>
                    <xdr:colOff>438150</xdr:colOff>
                    <xdr:row>10</xdr:row>
                    <xdr:rowOff>0</xdr:rowOff>
                  </from>
                  <to>
                    <xdr:col>2</xdr:col>
                    <xdr:colOff>447675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Option Button 4">
              <controlPr defaultSize="0" autoFill="0" autoLine="0" autoPict="0">
                <anchor moveWithCells="1">
                  <from>
                    <xdr:col>1</xdr:col>
                    <xdr:colOff>438150</xdr:colOff>
                    <xdr:row>11</xdr:row>
                    <xdr:rowOff>0</xdr:rowOff>
                  </from>
                  <to>
                    <xdr:col>2</xdr:col>
                    <xdr:colOff>447675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dette avec nvx emprunts</vt:lpstr>
      <vt:lpstr>dette existante</vt:lpstr>
      <vt:lpstr>liste emprunts</vt:lpstr>
      <vt:lpstr>simul emprunt 1</vt:lpstr>
      <vt:lpstr>emprunt 1</vt:lpstr>
      <vt:lpstr>'dette avec nvx emprunts'!Zone_d_impression</vt:lpstr>
      <vt:lpstr>'dette existante'!Zone_d_impression</vt:lpstr>
      <vt:lpstr>'liste emprunts'!Zone_d_impression</vt:lpstr>
      <vt:lpstr>'simul emprunt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tarifs9596</dc:title>
  <dc:subject>Détermination des tarifs eau et asst 95/96</dc:subject>
  <dc:creator>G. GUICHERD</dc:creator>
  <cp:lastModifiedBy>Antony DE ALMEIDA</cp:lastModifiedBy>
  <cp:lastPrinted>2020-01-07T10:21:36Z</cp:lastPrinted>
  <dcterms:created xsi:type="dcterms:W3CDTF">1999-02-23T23:55:46Z</dcterms:created>
  <dcterms:modified xsi:type="dcterms:W3CDTF">2021-01-27T21:41:44Z</dcterms:modified>
</cp:coreProperties>
</file>