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5125" windowHeight="13125"/>
  </bookViews>
  <sheets>
    <sheet name="Liste Classes" sheetId="1" r:id="rId1"/>
    <sheet name="3X400 3X500" sheetId="2" r:id="rId2"/>
    <sheet name="Relais 1ère" sheetId="3" r:id="rId3"/>
    <sheet name="Relais Term" sheetId="10" r:id="rId4"/>
    <sheet name="Feuil4" sheetId="4" r:id="rId5"/>
    <sheet name="Feuil5" sheetId="5" r:id="rId6"/>
    <sheet name="Feuil6" sheetId="6" r:id="rId7"/>
    <sheet name="Feuil7" sheetId="7" r:id="rId8"/>
    <sheet name="Feuil8" sheetId="8" r:id="rId9"/>
    <sheet name="Barèmes" sheetId="9" r:id="rId10"/>
    <sheet name="Divers" sheetId="11" r:id="rId11"/>
  </sheets>
  <definedNames>
    <definedName name="classe1">'Liste Classes'!$B$2</definedName>
    <definedName name="classe2">'Liste Classes'!$G$2</definedName>
    <definedName name="classe3">'Liste Classes'!$L$2</definedName>
    <definedName name="classe4">'Liste Classes'!$Q$2</definedName>
    <definedName name="classe5">'Liste Classes'!$V$2</definedName>
    <definedName name="classe6">'Liste Classes'!$AA$2</definedName>
    <definedName name="classe7">'Liste Classes'!$AF$2</definedName>
    <definedName name="classe8">'Liste Classes'!$AK$2</definedName>
    <definedName name="classe9">'Liste Classes'!$AP$2</definedName>
    <definedName name="classerelaisterm">'Relais Term'!$B$2</definedName>
    <definedName name="ecartprojet">Barèmes!$C$7:$C$17</definedName>
    <definedName name="listeclasse">Divers!$A$2:$A$11</definedName>
    <definedName name="listenomclasse1">'Liste Classes'!$B$4:$B$43</definedName>
    <definedName name="niveau">'3X400 3X500'!$C$6</definedName>
    <definedName name="nom1classe1">'Liste Classes'!$B$4</definedName>
    <definedName name="noteperf">Barèmes!$F$7:$F$26</definedName>
    <definedName name="NoteProjet">Barèmes!$B$7:$B$17</definedName>
    <definedName name="prenom1classe1">'Liste Classes'!$C$4</definedName>
    <definedName name="temps1erefille">Barèmes!$J$7:$J$26</definedName>
    <definedName name="temps1eregarcon">Barèmes!$I$7:$I$26</definedName>
    <definedName name="tempstermfille">Barèmes!$H$7:$H$26</definedName>
    <definedName name="tempstermgarcon">Barèmes!$G$7:$G$26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0" l="1"/>
  <c r="A11" i="11"/>
  <c r="A10" i="11"/>
  <c r="A9" i="11"/>
  <c r="A8" i="11"/>
  <c r="A7" i="11"/>
  <c r="A6" i="11"/>
  <c r="A5" i="11"/>
  <c r="A4" i="11"/>
  <c r="A3" i="11"/>
  <c r="A2" i="11"/>
  <c r="L12" i="2" l="1"/>
  <c r="L11" i="2"/>
  <c r="N11" i="2"/>
  <c r="N50" i="2"/>
  <c r="M50" i="2"/>
  <c r="K50" i="2"/>
  <c r="L50" i="2" s="1"/>
  <c r="M49" i="2"/>
  <c r="N49" i="2" s="1"/>
  <c r="K49" i="2"/>
  <c r="L49" i="2" s="1"/>
  <c r="N48" i="2"/>
  <c r="M48" i="2"/>
  <c r="K48" i="2"/>
  <c r="L48" i="2" s="1"/>
  <c r="M47" i="2"/>
  <c r="N47" i="2" s="1"/>
  <c r="K47" i="2"/>
  <c r="L47" i="2" s="1"/>
  <c r="N46" i="2"/>
  <c r="M46" i="2"/>
  <c r="K46" i="2"/>
  <c r="L46" i="2" s="1"/>
  <c r="N45" i="2"/>
  <c r="M45" i="2"/>
  <c r="K45" i="2"/>
  <c r="L45" i="2" s="1"/>
  <c r="N44" i="2"/>
  <c r="M44" i="2"/>
  <c r="L44" i="2"/>
  <c r="K44" i="2"/>
  <c r="M43" i="2"/>
  <c r="N43" i="2" s="1"/>
  <c r="L43" i="2"/>
  <c r="K43" i="2"/>
  <c r="N42" i="2"/>
  <c r="M42" i="2"/>
  <c r="L42" i="2"/>
  <c r="K42" i="2"/>
  <c r="N41" i="2"/>
  <c r="M41" i="2"/>
  <c r="L41" i="2"/>
  <c r="K41" i="2"/>
  <c r="M40" i="2"/>
  <c r="N40" i="2" s="1"/>
  <c r="L40" i="2"/>
  <c r="K40" i="2"/>
  <c r="N39" i="2"/>
  <c r="M39" i="2"/>
  <c r="K39" i="2"/>
  <c r="L39" i="2" s="1"/>
  <c r="N38" i="2"/>
  <c r="M38" i="2"/>
  <c r="L38" i="2"/>
  <c r="K38" i="2"/>
  <c r="N37" i="2"/>
  <c r="M37" i="2"/>
  <c r="K37" i="2"/>
  <c r="L37" i="2" s="1"/>
  <c r="N36" i="2"/>
  <c r="M36" i="2"/>
  <c r="L36" i="2"/>
  <c r="K36" i="2"/>
  <c r="N35" i="2"/>
  <c r="M35" i="2"/>
  <c r="L35" i="2"/>
  <c r="K35" i="2"/>
  <c r="M34" i="2"/>
  <c r="N34" i="2" s="1"/>
  <c r="L34" i="2"/>
  <c r="K34" i="2"/>
  <c r="N33" i="2"/>
  <c r="M33" i="2"/>
  <c r="K33" i="2"/>
  <c r="L33" i="2" s="1"/>
  <c r="N32" i="2"/>
  <c r="M32" i="2"/>
  <c r="L32" i="2"/>
  <c r="K32" i="2"/>
  <c r="N31" i="2"/>
  <c r="M31" i="2"/>
  <c r="L31" i="2"/>
  <c r="K31" i="2"/>
  <c r="N30" i="2"/>
  <c r="M30" i="2"/>
  <c r="K30" i="2"/>
  <c r="L30" i="2" s="1"/>
  <c r="N29" i="2"/>
  <c r="M29" i="2"/>
  <c r="L29" i="2"/>
  <c r="K29" i="2"/>
  <c r="N28" i="2"/>
  <c r="M28" i="2"/>
  <c r="L28" i="2"/>
  <c r="K28" i="2"/>
  <c r="M27" i="2"/>
  <c r="N27" i="2" s="1"/>
  <c r="L27" i="2"/>
  <c r="K27" i="2"/>
  <c r="N26" i="2"/>
  <c r="M26" i="2"/>
  <c r="K26" i="2"/>
  <c r="L26" i="2" s="1"/>
  <c r="N25" i="2"/>
  <c r="M25" i="2"/>
  <c r="L25" i="2"/>
  <c r="K25" i="2"/>
  <c r="N24" i="2"/>
  <c r="M24" i="2"/>
  <c r="L24" i="2"/>
  <c r="K24" i="2"/>
  <c r="M23" i="2"/>
  <c r="N23" i="2" s="1"/>
  <c r="L23" i="2"/>
  <c r="K23" i="2"/>
  <c r="N22" i="2"/>
  <c r="M22" i="2"/>
  <c r="K22" i="2"/>
  <c r="L22" i="2" s="1"/>
  <c r="N21" i="2"/>
  <c r="M21" i="2"/>
  <c r="L21" i="2"/>
  <c r="K21" i="2"/>
  <c r="N20" i="2"/>
  <c r="M20" i="2"/>
  <c r="L20" i="2"/>
  <c r="K20" i="2"/>
  <c r="M19" i="2"/>
  <c r="N19" i="2" s="1"/>
  <c r="L19" i="2"/>
  <c r="K19" i="2"/>
  <c r="N18" i="2"/>
  <c r="M18" i="2"/>
  <c r="K18" i="2"/>
  <c r="L18" i="2" s="1"/>
  <c r="N17" i="2"/>
  <c r="M17" i="2"/>
  <c r="L17" i="2"/>
  <c r="K17" i="2"/>
  <c r="N16" i="2"/>
  <c r="M16" i="2"/>
  <c r="L16" i="2"/>
  <c r="K16" i="2"/>
  <c r="M15" i="2"/>
  <c r="N15" i="2" s="1"/>
  <c r="L15" i="2"/>
  <c r="K15" i="2"/>
  <c r="N14" i="2"/>
  <c r="M14" i="2"/>
  <c r="K14" i="2"/>
  <c r="L14" i="2" s="1"/>
  <c r="N13" i="2"/>
  <c r="M13" i="2"/>
  <c r="L13" i="2"/>
  <c r="K13" i="2"/>
  <c r="N12" i="2"/>
  <c r="M12" i="2"/>
  <c r="K12" i="2"/>
  <c r="M11" i="2"/>
  <c r="K11" i="2"/>
  <c r="H5" i="2"/>
  <c r="B1" i="2"/>
  <c r="C17" i="9"/>
  <c r="C16" i="9"/>
  <c r="C15" i="9"/>
  <c r="C14" i="9"/>
  <c r="C13" i="9"/>
  <c r="C12" i="9"/>
  <c r="C11" i="9"/>
  <c r="C10" i="9"/>
  <c r="C9" i="9"/>
  <c r="C8" i="9"/>
  <c r="C7" i="9"/>
  <c r="P36" i="2" l="1"/>
  <c r="R36" i="2" s="1"/>
  <c r="P27" i="2"/>
  <c r="R27" i="2" s="1"/>
  <c r="P26" i="2"/>
  <c r="R26" i="2" s="1"/>
  <c r="P35" i="2"/>
  <c r="R35" i="2" s="1"/>
  <c r="P19" i="2"/>
  <c r="R19" i="2" s="1"/>
  <c r="P21" i="2"/>
  <c r="R21" i="2" s="1"/>
  <c r="P28" i="2"/>
  <c r="R28" i="2" s="1"/>
  <c r="P13" i="2"/>
  <c r="R13" i="2" s="1"/>
  <c r="P20" i="2"/>
  <c r="R20" i="2" s="1"/>
  <c r="P29" i="2"/>
  <c r="R29" i="2" s="1"/>
  <c r="P12" i="2"/>
  <c r="R12" i="2" s="1"/>
  <c r="P16" i="2"/>
  <c r="R16" i="2" s="1"/>
  <c r="P23" i="2"/>
  <c r="R23" i="2" s="1"/>
  <c r="P25" i="2"/>
  <c r="R25" i="2" s="1"/>
  <c r="P41" i="2"/>
  <c r="R41" i="2" s="1"/>
  <c r="P14" i="2"/>
  <c r="R14" i="2" s="1"/>
  <c r="P32" i="2"/>
  <c r="R32" i="2" s="1"/>
  <c r="P34" i="2"/>
  <c r="R34" i="2" s="1"/>
  <c r="P24" i="2"/>
  <c r="R24" i="2" s="1"/>
  <c r="P33" i="2"/>
  <c r="R33" i="2" s="1"/>
  <c r="P40" i="2"/>
  <c r="R40" i="2" s="1"/>
  <c r="P43" i="2"/>
  <c r="R43" i="2" s="1"/>
  <c r="P15" i="2"/>
  <c r="R15" i="2" s="1"/>
  <c r="P17" i="2"/>
  <c r="R17" i="2" s="1"/>
  <c r="P31" i="2"/>
  <c r="R31" i="2" s="1"/>
  <c r="P11" i="2"/>
  <c r="R11" i="2" s="1"/>
  <c r="P22" i="2"/>
  <c r="R22" i="2" s="1"/>
  <c r="P39" i="2"/>
  <c r="R39" i="2" s="1"/>
  <c r="P18" i="2"/>
  <c r="R18" i="2" s="1"/>
  <c r="R45" i="2" l="1"/>
  <c r="H4" i="2"/>
</calcChain>
</file>

<file path=xl/comments1.xml><?xml version="1.0" encoding="utf-8"?>
<comments xmlns="http://schemas.openxmlformats.org/spreadsheetml/2006/main">
  <authors>
    <author>Nicolas Massé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Choisir en cliquant sur le bouton </t>
        </r>
        <r>
          <rPr>
            <b/>
            <sz val="9"/>
            <color indexed="81"/>
            <rFont val="Tahoma"/>
            <family val="2"/>
          </rPr>
          <t>1ère</t>
        </r>
        <r>
          <rPr>
            <sz val="9"/>
            <color indexed="81"/>
            <rFont val="Tahoma"/>
            <family val="2"/>
          </rPr>
          <t xml:space="preserve"> ou </t>
        </r>
        <r>
          <rPr>
            <b/>
            <sz val="9"/>
            <color indexed="81"/>
            <rFont val="Tahoma"/>
            <family val="2"/>
          </rPr>
          <t xml:space="preserve">TERMINAL </t>
        </r>
        <r>
          <rPr>
            <sz val="9"/>
            <color indexed="81"/>
            <rFont val="Tahoma"/>
            <family val="2"/>
          </rPr>
          <t>pour modifier le barème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Les temps estimés du couteur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Les temps estimés du couteur</t>
        </r>
      </text>
    </comment>
    <comment ref="E11" authorId="0" shapeId="0">
      <text>
        <r>
          <rPr>
            <b/>
            <sz val="9"/>
            <color indexed="81"/>
            <rFont val="Tahoma"/>
            <family val="2"/>
          </rPr>
          <t>Nicolas Massé:</t>
        </r>
        <r>
          <rPr>
            <sz val="9"/>
            <color indexed="81"/>
            <rFont val="Tahoma"/>
            <family val="2"/>
          </rPr>
          <t xml:space="preserve">
Ecrire les temps sous la forme minute.seconde
ex : 1.25 = 1min 25sec</t>
        </r>
      </text>
    </comment>
  </commentList>
</comments>
</file>

<file path=xl/sharedStrings.xml><?xml version="1.0" encoding="utf-8"?>
<sst xmlns="http://schemas.openxmlformats.org/spreadsheetml/2006/main" count="1777" uniqueCount="493">
  <si>
    <t>NOM</t>
  </si>
  <si>
    <t>Prénom</t>
  </si>
  <si>
    <t>Sx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</si>
  <si>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</si>
  <si>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</si>
  <si>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</si>
  <si>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</si>
  <si>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</si>
  <si>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</si>
  <si>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</si>
  <si>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</si>
  <si>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</si>
  <si>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</si>
  <si>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</si>
  <si>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</si>
  <si>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</si>
  <si>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</si>
  <si>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</si>
  <si>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</si>
  <si>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</si>
  <si>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</si>
  <si>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</si>
  <si>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</si>
  <si>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</si>
  <si>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</si>
  <si>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</si>
  <si>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</si>
  <si>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</si>
  <si>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</si>
  <si>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</si>
  <si>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</si>
  <si>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</si>
  <si>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</si>
  <si>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</si>
  <si>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</si>
  <si>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</si>
  <si>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</si>
  <si>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</si>
  <si>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</si>
  <si>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</si>
  <si>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</si>
  <si>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</si>
  <si>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PRENOM1</t>
  </si>
  <si>
    <t>F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</si>
  <si>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</si>
  <si>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</si>
  <si>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</si>
  <si>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</si>
  <si>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</si>
  <si>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</si>
  <si>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</si>
  <si>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</si>
  <si>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</si>
  <si>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</si>
  <si>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</si>
  <si>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</si>
  <si>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</si>
  <si>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</si>
  <si>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</si>
  <si>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</si>
  <si>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</si>
  <si>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</si>
  <si>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</si>
  <si>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</si>
  <si>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</si>
  <si>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</si>
  <si>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</si>
  <si>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</si>
  <si>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</si>
  <si>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</si>
  <si>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</si>
  <si>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</si>
  <si>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</si>
  <si>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</si>
  <si>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</si>
  <si>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</si>
  <si>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</si>
  <si>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</si>
  <si>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</si>
  <si>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</si>
  <si>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</si>
  <si>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</si>
  <si>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</si>
  <si>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G</t>
  </si>
  <si>
    <t>SECONDE</t>
  </si>
  <si>
    <t>REGULARITE</t>
  </si>
  <si>
    <t>PERFORMANCE Terminale</t>
  </si>
  <si>
    <t>PERFORMANCE Première</t>
  </si>
  <si>
    <t>Note</t>
  </si>
  <si>
    <t>Temps</t>
  </si>
  <si>
    <t>Garçons</t>
  </si>
  <si>
    <t>Filles</t>
  </si>
  <si>
    <t>3x500</t>
  </si>
  <si>
    <t>3x400</t>
  </si>
  <si>
    <t>NOTE</t>
  </si>
  <si>
    <t>Moyenne Classe</t>
  </si>
  <si>
    <t>NIVEAU</t>
  </si>
  <si>
    <t>term</t>
  </si>
  <si>
    <t>Élève</t>
  </si>
  <si>
    <t>Classe</t>
  </si>
  <si>
    <t>Estimation course 1</t>
  </si>
  <si>
    <t>Temps course 1</t>
  </si>
  <si>
    <t>Estimation course 2</t>
  </si>
  <si>
    <t>Temps course 2</t>
  </si>
  <si>
    <t>Temps course 3</t>
  </si>
  <si>
    <t>Échauffement récupération</t>
  </si>
  <si>
    <t>ECART</t>
  </si>
  <si>
    <t>Note écart projet</t>
  </si>
  <si>
    <t>PERF TOTAL</t>
  </si>
  <si>
    <t>Note / 14</t>
  </si>
  <si>
    <t>Note / 20</t>
  </si>
  <si>
    <t>(+0,7) &lt; 16</t>
  </si>
  <si>
    <t>LEGROS</t>
  </si>
  <si>
    <t>Valentin</t>
  </si>
  <si>
    <t>M</t>
  </si>
  <si>
    <t>MARGOT</t>
  </si>
  <si>
    <t>Mathis</t>
  </si>
  <si>
    <t>MOQUAY</t>
  </si>
  <si>
    <t>Léo</t>
  </si>
  <si>
    <t>PARPAGIOLA</t>
  </si>
  <si>
    <t>Maxime</t>
  </si>
  <si>
    <t>PEREZ</t>
  </si>
  <si>
    <t>Antoine</t>
  </si>
  <si>
    <t>RAULET</t>
  </si>
  <si>
    <t>Lucas</t>
  </si>
  <si>
    <t>ROSEVEGUE</t>
  </si>
  <si>
    <t>Samuel</t>
  </si>
  <si>
    <t>AILLERES-SABAROTS</t>
  </si>
  <si>
    <t>Emilie</t>
  </si>
  <si>
    <t>BORNES</t>
  </si>
  <si>
    <t>Amélie</t>
  </si>
  <si>
    <t>DE ROSSI</t>
  </si>
  <si>
    <t>Sophie</t>
  </si>
  <si>
    <t>FOLIOT-DELANNOY</t>
  </si>
  <si>
    <t>Pierre</t>
  </si>
  <si>
    <t>MALBREIL</t>
  </si>
  <si>
    <t>Luz</t>
  </si>
  <si>
    <t>PEDUSSAULT</t>
  </si>
  <si>
    <t>Laurine</t>
  </si>
  <si>
    <t>ALLUIS</t>
  </si>
  <si>
    <t>Clara</t>
  </si>
  <si>
    <t>BERCOT</t>
  </si>
  <si>
    <t>Arthur</t>
  </si>
  <si>
    <t>CURTET</t>
  </si>
  <si>
    <t>Julie</t>
  </si>
  <si>
    <t>FERGOUG</t>
  </si>
  <si>
    <t>Nassym</t>
  </si>
  <si>
    <t>BERNARD</t>
  </si>
  <si>
    <t>Matthieu</t>
  </si>
  <si>
    <t>BORN</t>
  </si>
  <si>
    <t>Axel</t>
  </si>
  <si>
    <t>BOUCHEZ</t>
  </si>
  <si>
    <t>Rodolphe</t>
  </si>
  <si>
    <t>CHAPUT</t>
  </si>
  <si>
    <t>DELFORTRIE</t>
  </si>
  <si>
    <t>Anthony</t>
  </si>
  <si>
    <t>FERNANDEZ</t>
  </si>
  <si>
    <t>Mathias</t>
  </si>
  <si>
    <t>HEMON</t>
  </si>
  <si>
    <t>Yoann</t>
  </si>
  <si>
    <t>LECORDIER</t>
  </si>
  <si>
    <t>Julien</t>
  </si>
  <si>
    <t>DOMENICHINI- JOSSET</t>
  </si>
  <si>
    <t>Flore</t>
  </si>
  <si>
    <t>GRAPAIN</t>
  </si>
  <si>
    <t>Alexandre</t>
  </si>
  <si>
    <t>KHAYYER</t>
  </si>
  <si>
    <t>Yacine</t>
  </si>
  <si>
    <t>METGE</t>
  </si>
  <si>
    <t>Dylan</t>
  </si>
  <si>
    <t>PAGET</t>
  </si>
  <si>
    <t>Elisabeth</t>
  </si>
  <si>
    <t>PECHALRIEU</t>
  </si>
  <si>
    <t>Adrien</t>
  </si>
  <si>
    <t>PLANCHOU</t>
  </si>
  <si>
    <t>RIVIERE</t>
  </si>
  <si>
    <t>Simon</t>
  </si>
  <si>
    <t>Ordre</t>
  </si>
  <si>
    <t>Tps 33,3m</t>
  </si>
  <si>
    <t>T1</t>
  </si>
  <si>
    <t>T2</t>
  </si>
  <si>
    <t>A</t>
  </si>
  <si>
    <t>CLIQUET</t>
  </si>
  <si>
    <t>Hugo</t>
  </si>
  <si>
    <t>0     1    2    3</t>
  </si>
  <si>
    <t>CHARVET</t>
  </si>
  <si>
    <t>Vincent</t>
  </si>
  <si>
    <t xml:space="preserve">B </t>
  </si>
  <si>
    <t>KOUAME KOUDOU</t>
  </si>
  <si>
    <t>William</t>
  </si>
  <si>
    <t>KHELFAOUI</t>
  </si>
  <si>
    <t>Cherif</t>
  </si>
  <si>
    <t>C</t>
  </si>
  <si>
    <t>DARVAS</t>
  </si>
  <si>
    <t>DESCOLAT</t>
  </si>
  <si>
    <t>Théo</t>
  </si>
  <si>
    <t>LUKUSA MUKANDA</t>
  </si>
  <si>
    <t>Doriane</t>
  </si>
  <si>
    <t>AYMERIC</t>
  </si>
  <si>
    <t>Thibault</t>
  </si>
  <si>
    <t>BARBOUTEAU</t>
  </si>
  <si>
    <t>Estelle</t>
  </si>
  <si>
    <t>TOUCHAIS</t>
  </si>
  <si>
    <t>HADRI</t>
  </si>
  <si>
    <t>Katy</t>
  </si>
  <si>
    <t>MOULS</t>
  </si>
  <si>
    <t>Fabien</t>
  </si>
  <si>
    <t>SAAL</t>
  </si>
  <si>
    <t>Anissa</t>
  </si>
  <si>
    <t>BURON</t>
  </si>
  <si>
    <t>MERCADIER</t>
  </si>
  <si>
    <t>Zoé</t>
  </si>
  <si>
    <t>MAUTE</t>
  </si>
  <si>
    <t>Elise</t>
  </si>
  <si>
    <t>ROCHCONGAR</t>
  </si>
  <si>
    <t>Emma</t>
  </si>
  <si>
    <t>DUCHER</t>
  </si>
  <si>
    <t>Loana</t>
  </si>
  <si>
    <t>GIPOULOU</t>
  </si>
  <si>
    <t>Anaïs</t>
  </si>
  <si>
    <t>CHEREL</t>
  </si>
  <si>
    <t>Baptiste</t>
  </si>
  <si>
    <t>FLANDIN</t>
  </si>
  <si>
    <t>Yael</t>
  </si>
  <si>
    <t>DURAND</t>
  </si>
  <si>
    <t>Robin</t>
  </si>
  <si>
    <t>BOYE</t>
  </si>
  <si>
    <t>Célia</t>
  </si>
  <si>
    <t>BALLUAIS</t>
  </si>
  <si>
    <t>Killian</t>
  </si>
  <si>
    <t>DUFOURCET</t>
  </si>
  <si>
    <t>HENON</t>
  </si>
  <si>
    <t>Yohan</t>
  </si>
  <si>
    <t>SUAU</t>
  </si>
  <si>
    <t>Mathilde</t>
  </si>
  <si>
    <t>BLANC</t>
  </si>
  <si>
    <t>Lenny</t>
  </si>
  <si>
    <t>PAIS</t>
  </si>
  <si>
    <t>Romain</t>
  </si>
  <si>
    <t>GÜELL</t>
  </si>
  <si>
    <t>PIMENTA</t>
  </si>
  <si>
    <t>DA COSTA</t>
  </si>
  <si>
    <t>FAGOT</t>
  </si>
  <si>
    <t>Clément</t>
  </si>
  <si>
    <t>FOCH</t>
  </si>
  <si>
    <t>D</t>
  </si>
  <si>
    <t>1     1    2    3</t>
  </si>
  <si>
    <t>Tps 50m</t>
  </si>
  <si>
    <t>TS1</t>
  </si>
  <si>
    <t>TS3</t>
  </si>
  <si>
    <t>TES4</t>
  </si>
  <si>
    <t>1ES2</t>
  </si>
  <si>
    <t>1S1</t>
  </si>
  <si>
    <t>Liste des classes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</si>
  <si>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</si>
  <si>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</si>
  <si>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</si>
  <si>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</si>
  <si>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</si>
  <si>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</si>
  <si>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</si>
  <si>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</si>
  <si>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</si>
  <si>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</si>
  <si>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</si>
  <si>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</si>
  <si>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</si>
  <si>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</si>
  <si>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</si>
  <si>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</si>
  <si>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</si>
  <si>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</si>
  <si>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</si>
  <si>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</si>
  <si>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</si>
  <si>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</si>
  <si>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</si>
  <si>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</si>
  <si>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</si>
  <si>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</si>
  <si>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</si>
  <si>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</si>
  <si>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</si>
  <si>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</si>
  <si>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NOM56</t>
  </si>
  <si>
    <t>PRENOM56</t>
  </si>
  <si>
    <t>NOM57</t>
  </si>
  <si>
    <t>PRENOM57</t>
  </si>
  <si>
    <t>NOM58</t>
  </si>
  <si>
    <t>PRENOM58</t>
  </si>
  <si>
    <t>NOM59</t>
  </si>
  <si>
    <t>PRENOM59</t>
  </si>
  <si>
    <t>NOM60</t>
  </si>
  <si>
    <t>PRENOM60</t>
  </si>
  <si>
    <t>NOM61</t>
  </si>
  <si>
    <t>PRENOM61</t>
  </si>
  <si>
    <t>NOM62</t>
  </si>
  <si>
    <t>PRENOM62</t>
  </si>
  <si>
    <t>NOM63</t>
  </si>
  <si>
    <t>PRENOM63</t>
  </si>
  <si>
    <t>NOM64</t>
  </si>
  <si>
    <t>PRENOM64</t>
  </si>
  <si>
    <t>NOM65</t>
  </si>
  <si>
    <t>PRENOM65</t>
  </si>
  <si>
    <t>NOM66</t>
  </si>
  <si>
    <t>PRENOM66</t>
  </si>
  <si>
    <t>NOM67</t>
  </si>
  <si>
    <t>PRENOM67</t>
  </si>
  <si>
    <t>NOM68</t>
  </si>
  <si>
    <t>PRENOM68</t>
  </si>
  <si>
    <t>NOM69</t>
  </si>
  <si>
    <t>PRENOM69</t>
  </si>
  <si>
    <t>NOM70</t>
  </si>
  <si>
    <t>PRENOM70</t>
  </si>
  <si>
    <t>NOM71</t>
  </si>
  <si>
    <t>PRENOM71</t>
  </si>
  <si>
    <t>NOM72</t>
  </si>
  <si>
    <t>PRENOM72</t>
  </si>
  <si>
    <t>NOM73</t>
  </si>
  <si>
    <t>PRENOM73</t>
  </si>
  <si>
    <t>NOM74</t>
  </si>
  <si>
    <t>PRENOM74</t>
  </si>
  <si>
    <t>NOM75</t>
  </si>
  <si>
    <t>PRENOM75</t>
  </si>
  <si>
    <t>NOM76</t>
  </si>
  <si>
    <t>PRENOM76</t>
  </si>
  <si>
    <t>NOM77</t>
  </si>
  <si>
    <t>PRENOM77</t>
  </si>
  <si>
    <t>NOM78</t>
  </si>
  <si>
    <t>PRENOM78</t>
  </si>
  <si>
    <t>NOM79</t>
  </si>
  <si>
    <t>PRENOM79</t>
  </si>
  <si>
    <t>NOM80</t>
  </si>
  <si>
    <t>PRENOM80</t>
  </si>
  <si>
    <t>NOM82</t>
  </si>
  <si>
    <t>PRENOM82</t>
  </si>
  <si>
    <t>NOM83</t>
  </si>
  <si>
    <t>PRENOM83</t>
  </si>
  <si>
    <t>NOM84</t>
  </si>
  <si>
    <t>PRENOM84</t>
  </si>
  <si>
    <t>NOM85</t>
  </si>
  <si>
    <t>PRENOM85</t>
  </si>
  <si>
    <t>NOM86</t>
  </si>
  <si>
    <t>PRENOM86</t>
  </si>
  <si>
    <t>NOM87</t>
  </si>
  <si>
    <t>PRENOM87</t>
  </si>
  <si>
    <t>NOM88</t>
  </si>
  <si>
    <t>PRENOM88</t>
  </si>
  <si>
    <t>NOM89</t>
  </si>
  <si>
    <t>PRENOM89</t>
  </si>
  <si>
    <t>NOM90</t>
  </si>
  <si>
    <t>PRENOM90</t>
  </si>
  <si>
    <t>NOM91</t>
  </si>
  <si>
    <t>PRENOM91</t>
  </si>
  <si>
    <t>NOM92</t>
  </si>
  <si>
    <t>PRENOM92</t>
  </si>
  <si>
    <t>NOM93</t>
  </si>
  <si>
    <t>PRENOM93</t>
  </si>
  <si>
    <t>NOM94</t>
  </si>
  <si>
    <t>PRENOM94</t>
  </si>
  <si>
    <t>NOM95</t>
  </si>
  <si>
    <t>PRENOM95</t>
  </si>
  <si>
    <t>NOM96</t>
  </si>
  <si>
    <t>PRENOM96</t>
  </si>
  <si>
    <t>NOM97</t>
  </si>
  <si>
    <t>PRENOM97</t>
  </si>
  <si>
    <t>NOM98</t>
  </si>
  <si>
    <t>PRENOM98</t>
  </si>
  <si>
    <t>NOM99</t>
  </si>
  <si>
    <t>PRENOM99</t>
  </si>
  <si>
    <t>NOM100</t>
  </si>
  <si>
    <t>PRENOM100</t>
  </si>
  <si>
    <t>NOM101</t>
  </si>
  <si>
    <t>PRENOM101</t>
  </si>
  <si>
    <t>NOM102</t>
  </si>
  <si>
    <t>PRENOM102</t>
  </si>
  <si>
    <t>NOM103</t>
  </si>
  <si>
    <t>PRENOM103</t>
  </si>
  <si>
    <t>NOM104</t>
  </si>
  <si>
    <t>PRENOM104</t>
  </si>
  <si>
    <t>NOM105</t>
  </si>
  <si>
    <t>PRENOM105</t>
  </si>
  <si>
    <t>NOM106</t>
  </si>
  <si>
    <t>PRENOM106</t>
  </si>
  <si>
    <t>NOM107</t>
  </si>
  <si>
    <t>PRENOM107</t>
  </si>
  <si>
    <t>NOM108</t>
  </si>
  <si>
    <t>PRENOM108</t>
  </si>
  <si>
    <t>NOM109</t>
  </si>
  <si>
    <t>PRENOM109</t>
  </si>
  <si>
    <t>NOM110</t>
  </si>
  <si>
    <t>PRENOM110</t>
  </si>
  <si>
    <t>NOM111</t>
  </si>
  <si>
    <t>PRENOM111</t>
  </si>
  <si>
    <t>NOM112</t>
  </si>
  <si>
    <t>PRENOM112</t>
  </si>
  <si>
    <t>NOM113</t>
  </si>
  <si>
    <t>PRENOM113</t>
  </si>
  <si>
    <t>NOM114</t>
  </si>
  <si>
    <t>PRENOM114</t>
  </si>
  <si>
    <t>NOM115</t>
  </si>
  <si>
    <t>PRENOM115</t>
  </si>
  <si>
    <t>NOM116</t>
  </si>
  <si>
    <t>PRENOM116</t>
  </si>
  <si>
    <t>NOM117</t>
  </si>
  <si>
    <t>PRENOM117</t>
  </si>
  <si>
    <t>NOM118</t>
  </si>
  <si>
    <t>PRENOM118</t>
  </si>
  <si>
    <t>NOM119</t>
  </si>
  <si>
    <t>PRENOM119</t>
  </si>
  <si>
    <t>NOM120</t>
  </si>
  <si>
    <t>PRENOM120</t>
  </si>
  <si>
    <t>NOM121</t>
  </si>
  <si>
    <t>PRENOM121</t>
  </si>
  <si>
    <t>NOM122</t>
  </si>
  <si>
    <t>PRENOM122</t>
  </si>
  <si>
    <t>NOM123</t>
  </si>
  <si>
    <t>PRENOM123</t>
  </si>
  <si>
    <t>NOM124</t>
  </si>
  <si>
    <t>PRENOM124</t>
  </si>
  <si>
    <t>NOM125</t>
  </si>
  <si>
    <t>PRENOM125</t>
  </si>
  <si>
    <t>NOM126</t>
  </si>
  <si>
    <t>PRENOM126</t>
  </si>
  <si>
    <t>NOM127</t>
  </si>
  <si>
    <t>PRENOM127</t>
  </si>
  <si>
    <t>NOM128</t>
  </si>
  <si>
    <t>PRENOM128</t>
  </si>
  <si>
    <t>NOM129</t>
  </si>
  <si>
    <t>PRENOM129</t>
  </si>
  <si>
    <t>NOM130</t>
  </si>
  <si>
    <t>PRENOM130</t>
  </si>
  <si>
    <t>NOM131</t>
  </si>
  <si>
    <t>PRENOM131</t>
  </si>
  <si>
    <t>NOM132</t>
  </si>
  <si>
    <t>PRENOM132</t>
  </si>
  <si>
    <t>NOM133</t>
  </si>
  <si>
    <t>PRENOM133</t>
  </si>
  <si>
    <t>NOM134</t>
  </si>
  <si>
    <t>PRENOM134</t>
  </si>
  <si>
    <t>NOM135</t>
  </si>
  <si>
    <t>PRENOM135</t>
  </si>
  <si>
    <t>NOM136</t>
  </si>
  <si>
    <t>PRENOM136</t>
  </si>
  <si>
    <t>NOM137</t>
  </si>
  <si>
    <t>PRENOM137</t>
  </si>
  <si>
    <t>NOM138</t>
  </si>
  <si>
    <t>PRENOM138</t>
  </si>
  <si>
    <t>NOM139</t>
  </si>
  <si>
    <t>PRENOM139</t>
  </si>
  <si>
    <t>NOM140</t>
  </si>
  <si>
    <t>PRENOM140</t>
  </si>
  <si>
    <t>NOM141</t>
  </si>
  <si>
    <t>PRENOM141</t>
  </si>
  <si>
    <t>NOM142</t>
  </si>
  <si>
    <t>PRENOM142</t>
  </si>
  <si>
    <t>NOM143</t>
  </si>
  <si>
    <t>PRENOM143</t>
  </si>
  <si>
    <t>NOM144</t>
  </si>
  <si>
    <t>PRENOM144</t>
  </si>
  <si>
    <t>NOM145</t>
  </si>
  <si>
    <t>PRENOM145</t>
  </si>
  <si>
    <t>NOM146</t>
  </si>
  <si>
    <t>PRENOM146</t>
  </si>
  <si>
    <t>NOM147</t>
  </si>
  <si>
    <t>PRENOM147</t>
  </si>
  <si>
    <t>NOM148</t>
  </si>
  <si>
    <t>PRENOM148</t>
  </si>
  <si>
    <t>NOM149</t>
  </si>
  <si>
    <t>PRENOM149</t>
  </si>
  <si>
    <t>NOM150</t>
  </si>
  <si>
    <t>PRENOM150</t>
  </si>
  <si>
    <t>NOM151</t>
  </si>
  <si>
    <t>PRENOM151</t>
  </si>
  <si>
    <t>NOM152</t>
  </si>
  <si>
    <t>PRENOM152</t>
  </si>
  <si>
    <t>NOM153</t>
  </si>
  <si>
    <t>PRENOM153</t>
  </si>
  <si>
    <t>NOM154</t>
  </si>
  <si>
    <t>PRENOM154</t>
  </si>
  <si>
    <t>NOM155</t>
  </si>
  <si>
    <t>PRENOM155</t>
  </si>
  <si>
    <t>NOM156</t>
  </si>
  <si>
    <t>PRENOM156</t>
  </si>
  <si>
    <t>NOM157</t>
  </si>
  <si>
    <t>PRENOM157</t>
  </si>
  <si>
    <t>NOM158</t>
  </si>
  <si>
    <t>PRENOM158</t>
  </si>
  <si>
    <t>NOM159</t>
  </si>
  <si>
    <t>PRENOM159</t>
  </si>
  <si>
    <t>NOM160</t>
  </si>
  <si>
    <t>PRENOM160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</si>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</sst>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&quot;:&quot;ss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Arial"/>
      <family val="2"/>
    </font>
    <font>
      <b/>
      <sz val="11"/>
      <color rgb="FF0070C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66CC"/>
      <name val="Arial"/>
      <family val="2"/>
    </font>
    <font>
      <b/>
      <sz val="11"/>
      <color rgb="FF00CC00"/>
      <name val="Calibri"/>
      <family val="2"/>
      <scheme val="minor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0000"/>
      <name val="Arial"/>
      <family val="2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3" borderId="0" xfId="0" applyFill="1"/>
    <xf numFmtId="0" fontId="1" fillId="3" borderId="0" xfId="0" applyFont="1" applyFill="1"/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6" borderId="0" xfId="0" applyFill="1"/>
    <xf numFmtId="0" fontId="1" fillId="6" borderId="0" xfId="0" applyFont="1" applyFill="1"/>
    <xf numFmtId="0" fontId="0" fillId="0" borderId="0" xfId="0" applyFill="1"/>
    <xf numFmtId="0" fontId="0" fillId="7" borderId="0" xfId="0" applyFill="1"/>
    <xf numFmtId="0" fontId="1" fillId="7" borderId="0" xfId="0" applyFont="1" applyFill="1"/>
    <xf numFmtId="0" fontId="0" fillId="9" borderId="0" xfId="0" applyFill="1"/>
    <xf numFmtId="0" fontId="1" fillId="9" borderId="0" xfId="0" applyFont="1" applyFill="1"/>
    <xf numFmtId="0" fontId="0" fillId="11" borderId="0" xfId="0" applyFill="1"/>
    <xf numFmtId="0" fontId="1" fillId="11" borderId="0" xfId="0" applyFont="1" applyFill="1"/>
    <xf numFmtId="0" fontId="0" fillId="13" borderId="0" xfId="0" applyFill="1"/>
    <xf numFmtId="0" fontId="1" fillId="13" borderId="0" xfId="0" applyFont="1" applyFill="1"/>
    <xf numFmtId="0" fontId="0" fillId="12" borderId="1" xfId="0" applyFill="1" applyBorder="1"/>
    <xf numFmtId="0" fontId="1" fillId="12" borderId="1" xfId="0" applyFont="1" applyFill="1" applyBorder="1"/>
    <xf numFmtId="45" fontId="0" fillId="0" borderId="0" xfId="0" applyNumberFormat="1"/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45" fontId="0" fillId="3" borderId="4" xfId="0" applyNumberFormat="1" applyFill="1" applyBorder="1" applyAlignment="1">
      <alignment horizontal="center" vertical="center"/>
    </xf>
    <xf numFmtId="45" fontId="0" fillId="3" borderId="5" xfId="0" applyNumberFormat="1" applyFill="1" applyBorder="1" applyAlignment="1">
      <alignment horizontal="center" vertical="center"/>
    </xf>
    <xf numFmtId="45" fontId="0" fillId="2" borderId="4" xfId="0" applyNumberFormat="1" applyFill="1" applyBorder="1" applyAlignment="1">
      <alignment horizontal="center" vertical="center"/>
    </xf>
    <xf numFmtId="45" fontId="0" fillId="2" borderId="5" xfId="0" applyNumberFormat="1" applyFill="1" applyBorder="1" applyAlignment="1">
      <alignment horizontal="center" vertical="center"/>
    </xf>
    <xf numFmtId="45" fontId="0" fillId="3" borderId="6" xfId="0" applyNumberFormat="1" applyFill="1" applyBorder="1" applyAlignment="1">
      <alignment horizontal="center" vertical="center"/>
    </xf>
    <xf numFmtId="45" fontId="0" fillId="3" borderId="7" xfId="0" applyNumberFormat="1" applyFill="1" applyBorder="1" applyAlignment="1">
      <alignment horizontal="center" vertical="center"/>
    </xf>
    <xf numFmtId="45" fontId="0" fillId="2" borderId="6" xfId="0" applyNumberFormat="1" applyFill="1" applyBorder="1" applyAlignment="1">
      <alignment horizontal="center" vertical="center"/>
    </xf>
    <xf numFmtId="45" fontId="0" fillId="2" borderId="7" xfId="0" applyNumberForma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5" fontId="6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7" fillId="4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14" borderId="1" xfId="0" applyNumberForma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164" fontId="0" fillId="0" borderId="0" xfId="0" applyNumberFormat="1" applyFill="1"/>
    <xf numFmtId="164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 wrapText="1"/>
    </xf>
    <xf numFmtId="0" fontId="0" fillId="4" borderId="0" xfId="0" applyFill="1" applyBorder="1" applyAlignment="1">
      <alignment wrapText="1"/>
    </xf>
    <xf numFmtId="0" fontId="1" fillId="4" borderId="0" xfId="0" applyFont="1" applyFill="1" applyBorder="1" applyAlignment="1">
      <alignment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/>
    </xf>
    <xf numFmtId="0" fontId="1" fillId="15" borderId="17" xfId="0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0" fontId="1" fillId="15" borderId="18" xfId="0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center" vertical="center"/>
    </xf>
    <xf numFmtId="0" fontId="11" fillId="16" borderId="0" xfId="0" applyFont="1" applyFill="1" applyBorder="1" applyAlignment="1">
      <alignment horizontal="center" vertical="center"/>
    </xf>
    <xf numFmtId="0" fontId="12" fillId="13" borderId="0" xfId="0" applyFont="1" applyFill="1" applyBorder="1" applyAlignment="1">
      <alignment horizontal="center"/>
    </xf>
    <xf numFmtId="0" fontId="12" fillId="13" borderId="22" xfId="0" applyFont="1" applyFill="1" applyBorder="1" applyAlignment="1">
      <alignment horizontal="center"/>
    </xf>
    <xf numFmtId="0" fontId="0" fillId="15" borderId="8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1" fontId="2" fillId="0" borderId="2" xfId="0" applyNumberFormat="1" applyFont="1" applyBorder="1" applyAlignment="1">
      <alignment horizontal="center" vertical="center" wrapText="1"/>
    </xf>
    <xf numFmtId="11" fontId="2" fillId="0" borderId="3" xfId="0" applyNumberFormat="1" applyFont="1" applyBorder="1" applyAlignment="1">
      <alignment horizontal="center" vertical="center" wrapText="1"/>
    </xf>
    <xf numFmtId="11" fontId="2" fillId="0" borderId="6" xfId="0" applyNumberFormat="1" applyFont="1" applyBorder="1" applyAlignment="1">
      <alignment horizontal="center" vertical="center" wrapText="1"/>
    </xf>
    <xf numFmtId="11" fontId="2" fillId="0" borderId="7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  <color rgb="FF0099FF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0</xdr:rowOff>
        </xdr:from>
        <xdr:to>
          <xdr:col>2</xdr:col>
          <xdr:colOff>876300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1019175</xdr:colOff>
          <xdr:row>3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TERMINALE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R43"/>
  <sheetViews>
    <sheetView tabSelected="1" zoomScale="70" zoomScaleNormal="70" workbookViewId="0">
      <selection activeCell="Q41" sqref="Q41"/>
    </sheetView>
  </sheetViews>
  <sheetFormatPr baseColWidth="10" defaultRowHeight="15" x14ac:dyDescent="0.25"/>
  <cols>
    <col min="1" max="1" width="3.5703125" customWidth="1"/>
    <col min="3" max="3" width="14.28515625" customWidth="1"/>
    <col min="5" max="5" width="4.140625" customWidth="1"/>
    <col min="6" max="6" width="3.5703125" customWidth="1"/>
    <col min="10" max="10" width="4.140625" customWidth="1"/>
    <col min="11" max="11" width="3.5703125" customWidth="1"/>
    <col min="15" max="15" width="4.140625" customWidth="1"/>
    <col min="16" max="16" width="3.5703125" customWidth="1"/>
    <col min="20" max="20" width="4.140625" customWidth="1"/>
    <col min="21" max="21" width="3.5703125" customWidth="1"/>
    <col min="25" max="25" width="4.140625" customWidth="1"/>
    <col min="26" max="26" width="3.5703125" customWidth="1"/>
    <col min="30" max="30" width="4.140625" customWidth="1"/>
    <col min="31" max="31" width="3.5703125" customWidth="1"/>
    <col min="35" max="35" width="4.140625" customWidth="1"/>
    <col min="36" max="36" width="3.5703125" customWidth="1"/>
    <col min="40" max="40" width="4.140625" customWidth="1"/>
    <col min="41" max="41" width="3.5703125" customWidth="1"/>
  </cols>
  <sheetData>
    <row r="2" spans="1:44" x14ac:dyDescent="0.25">
      <c r="A2" s="18"/>
      <c r="B2" s="77">
        <v>208</v>
      </c>
      <c r="C2" s="77"/>
      <c r="D2" s="77"/>
      <c r="F2" s="3"/>
      <c r="G2" s="78">
        <v>209</v>
      </c>
      <c r="H2" s="78"/>
      <c r="I2" s="78"/>
      <c r="K2" s="1"/>
      <c r="L2" s="79">
        <v>210</v>
      </c>
      <c r="M2" s="79"/>
      <c r="N2" s="79"/>
      <c r="P2" s="7"/>
      <c r="Q2" s="80">
        <v>211</v>
      </c>
      <c r="R2" s="80"/>
      <c r="S2" s="80"/>
      <c r="U2" s="16"/>
      <c r="V2" s="81" t="s">
        <v>248</v>
      </c>
      <c r="W2" s="81"/>
      <c r="X2" s="81"/>
      <c r="Z2" s="5"/>
      <c r="AA2" s="82" t="s">
        <v>249</v>
      </c>
      <c r="AB2" s="82"/>
      <c r="AC2" s="82"/>
      <c r="AE2" s="10"/>
      <c r="AF2" s="74" t="s">
        <v>250</v>
      </c>
      <c r="AG2" s="74"/>
      <c r="AH2" s="74"/>
      <c r="AJ2" s="12"/>
      <c r="AK2" s="75" t="s">
        <v>251</v>
      </c>
      <c r="AL2" s="75"/>
      <c r="AM2" s="75"/>
      <c r="AO2" s="14"/>
      <c r="AP2" s="76" t="s">
        <v>252</v>
      </c>
      <c r="AQ2" s="76"/>
      <c r="AR2" s="76"/>
    </row>
    <row r="3" spans="1:44" x14ac:dyDescent="0.25">
      <c r="A3" s="18"/>
      <c r="B3" s="19" t="s">
        <v>0</v>
      </c>
      <c r="C3" s="19" t="s">
        <v>1</v>
      </c>
      <c r="D3" s="19" t="s">
        <v>2</v>
      </c>
      <c r="F3" s="3"/>
      <c r="G3" s="4" t="s">
        <v>0</v>
      </c>
      <c r="H3" s="4" t="s">
        <v>1</v>
      </c>
      <c r="I3" s="4" t="s">
        <v>2</v>
      </c>
      <c r="K3" s="1"/>
      <c r="L3" s="2" t="s">
        <v>0</v>
      </c>
      <c r="M3" s="2" t="s">
        <v>1</v>
      </c>
      <c r="N3" s="2" t="s">
        <v>2</v>
      </c>
      <c r="P3" s="7"/>
      <c r="Q3" s="8" t="s">
        <v>0</v>
      </c>
      <c r="R3" s="8" t="s">
        <v>1</v>
      </c>
      <c r="S3" s="8" t="s">
        <v>2</v>
      </c>
      <c r="U3" s="16"/>
      <c r="V3" s="17" t="s">
        <v>0</v>
      </c>
      <c r="W3" s="17" t="s">
        <v>1</v>
      </c>
      <c r="X3" s="17" t="s">
        <v>2</v>
      </c>
      <c r="Z3" s="5"/>
      <c r="AA3" s="6" t="s">
        <v>0</v>
      </c>
      <c r="AB3" s="6" t="s">
        <v>1</v>
      </c>
      <c r="AC3" s="6" t="s">
        <v>2</v>
      </c>
      <c r="AE3" s="10"/>
      <c r="AF3" s="11" t="s">
        <v>0</v>
      </c>
      <c r="AG3" s="11" t="s">
        <v>1</v>
      </c>
      <c r="AH3" s="11" t="s">
        <v>2</v>
      </c>
      <c r="AJ3" s="12"/>
      <c r="AK3" s="13" t="s">
        <v>0</v>
      </c>
      <c r="AL3" s="13" t="s">
        <v>1</v>
      </c>
      <c r="AM3" s="13" t="s">
        <v>2</v>
      </c>
      <c r="AO3" s="14"/>
      <c r="AP3" s="15" t="s">
        <v>0</v>
      </c>
      <c r="AQ3" s="15" t="s">
        <v>1</v>
      </c>
      <c r="AR3" s="15" t="s">
        <v>2</v>
      </c>
    </row>
    <row r="4" spans="1:44" x14ac:dyDescent="0.25">
      <c r="A4" s="18">
        <v>1</v>
      </c>
      <c r="B4" s="18" t="s">
        <v>0</v>
      </c>
      <c r="C4" s="18" t="s">
        <v>492</v>
      </c>
      <c r="D4" s="18" t="s">
        <v>43</v>
      </c>
      <c r="F4" s="3">
        <v>1</v>
      </c>
      <c r="G4" s="3" t="s">
        <v>254</v>
      </c>
      <c r="H4" s="3" t="s">
        <v>255</v>
      </c>
      <c r="I4" s="3" t="s">
        <v>43</v>
      </c>
      <c r="K4" s="1">
        <v>1</v>
      </c>
      <c r="L4" s="1" t="s">
        <v>334</v>
      </c>
      <c r="M4" s="1" t="s">
        <v>335</v>
      </c>
      <c r="N4" s="1" t="s">
        <v>43</v>
      </c>
      <c r="P4" s="7">
        <v>1</v>
      </c>
      <c r="Q4" s="7" t="s">
        <v>412</v>
      </c>
      <c r="R4" s="7" t="s">
        <v>413</v>
      </c>
      <c r="S4" s="7" t="s">
        <v>43</v>
      </c>
      <c r="U4" s="16">
        <v>1</v>
      </c>
      <c r="V4" s="16" t="s">
        <v>254</v>
      </c>
      <c r="W4" s="16" t="s">
        <v>255</v>
      </c>
      <c r="X4" s="16" t="s">
        <v>43</v>
      </c>
      <c r="Z4" s="5">
        <v>1</v>
      </c>
      <c r="AA4" s="5" t="s">
        <v>254</v>
      </c>
      <c r="AB4" s="5" t="s">
        <v>255</v>
      </c>
      <c r="AC4" s="5" t="s">
        <v>43</v>
      </c>
      <c r="AE4" s="10">
        <v>1</v>
      </c>
      <c r="AF4" s="10" t="s">
        <v>254</v>
      </c>
      <c r="AG4" s="10" t="s">
        <v>255</v>
      </c>
      <c r="AH4" s="10" t="s">
        <v>43</v>
      </c>
      <c r="AJ4" s="12">
        <v>1</v>
      </c>
      <c r="AK4" s="12" t="s">
        <v>254</v>
      </c>
      <c r="AL4" s="12" t="s">
        <v>255</v>
      </c>
      <c r="AM4" s="12" t="s">
        <v>43</v>
      </c>
      <c r="AO4" s="14">
        <v>1</v>
      </c>
      <c r="AP4" s="14" t="s">
        <v>254</v>
      </c>
      <c r="AQ4" s="14" t="s">
        <v>255</v>
      </c>
      <c r="AR4" s="14" t="s">
        <v>43</v>
      </c>
    </row>
    <row r="5" spans="1:44" x14ac:dyDescent="0.25">
      <c r="A5" s="18">
        <v>2</v>
      </c>
      <c r="B5" s="18" t="s">
        <v>0</v>
      </c>
      <c r="C5" s="18" t="s">
        <v>492</v>
      </c>
      <c r="D5" s="18" t="s">
        <v>83</v>
      </c>
      <c r="F5" s="3">
        <v>2</v>
      </c>
      <c r="G5" s="3" t="s">
        <v>256</v>
      </c>
      <c r="H5" s="3" t="s">
        <v>257</v>
      </c>
      <c r="I5" s="3" t="s">
        <v>83</v>
      </c>
      <c r="K5" s="1">
        <v>2</v>
      </c>
      <c r="L5" s="1" t="s">
        <v>336</v>
      </c>
      <c r="M5" s="1" t="s">
        <v>337</v>
      </c>
      <c r="N5" s="1" t="s">
        <v>83</v>
      </c>
      <c r="P5" s="7">
        <v>2</v>
      </c>
      <c r="Q5" s="7" t="s">
        <v>414</v>
      </c>
      <c r="R5" s="7" t="s">
        <v>415</v>
      </c>
      <c r="S5" s="7" t="s">
        <v>83</v>
      </c>
      <c r="U5" s="16">
        <v>2</v>
      </c>
      <c r="V5" s="16" t="s">
        <v>256</v>
      </c>
      <c r="W5" s="16" t="s">
        <v>257</v>
      </c>
      <c r="X5" s="16" t="s">
        <v>83</v>
      </c>
      <c r="Z5" s="5">
        <v>2</v>
      </c>
      <c r="AA5" s="5" t="s">
        <v>256</v>
      </c>
      <c r="AB5" s="5" t="s">
        <v>257</v>
      </c>
      <c r="AC5" s="5" t="s">
        <v>83</v>
      </c>
      <c r="AE5" s="10">
        <v>2</v>
      </c>
      <c r="AF5" s="10" t="s">
        <v>256</v>
      </c>
      <c r="AG5" s="10" t="s">
        <v>257</v>
      </c>
      <c r="AH5" s="10" t="s">
        <v>83</v>
      </c>
      <c r="AJ5" s="12">
        <v>2</v>
      </c>
      <c r="AK5" s="12" t="s">
        <v>256</v>
      </c>
      <c r="AL5" s="12" t="s">
        <v>257</v>
      </c>
      <c r="AM5" s="12" t="s">
        <v>83</v>
      </c>
      <c r="AO5" s="14">
        <v>2</v>
      </c>
      <c r="AP5" s="14" t="s">
        <v>256</v>
      </c>
      <c r="AQ5" s="14" t="s">
        <v>257</v>
      </c>
      <c r="AR5" s="14" t="s">
        <v>83</v>
      </c>
    </row>
    <row r="6" spans="1:44" x14ac:dyDescent="0.25">
      <c r="A6" s="18">
        <v>3</v>
      </c>
      <c r="B6" s="18" t="s">
        <v>0</v>
      </c>
      <c r="C6" s="18" t="s">
        <v>492</v>
      </c>
      <c r="D6" s="18" t="s">
        <v>43</v>
      </c>
      <c r="F6" s="3">
        <v>3</v>
      </c>
      <c r="G6" s="3" t="s">
        <v>258</v>
      </c>
      <c r="H6" s="3" t="s">
        <v>259</v>
      </c>
      <c r="I6" s="3" t="s">
        <v>43</v>
      </c>
      <c r="K6" s="1">
        <v>3</v>
      </c>
      <c r="L6" s="1" t="s">
        <v>338</v>
      </c>
      <c r="M6" s="1" t="s">
        <v>339</v>
      </c>
      <c r="N6" s="1" t="s">
        <v>43</v>
      </c>
      <c r="P6" s="7">
        <v>3</v>
      </c>
      <c r="Q6" s="7" t="s">
        <v>416</v>
      </c>
      <c r="R6" s="7" t="s">
        <v>417</v>
      </c>
      <c r="S6" s="7" t="s">
        <v>43</v>
      </c>
      <c r="U6" s="16">
        <v>3</v>
      </c>
      <c r="V6" s="16" t="s">
        <v>258</v>
      </c>
      <c r="W6" s="16" t="s">
        <v>259</v>
      </c>
      <c r="X6" s="16" t="s">
        <v>43</v>
      </c>
      <c r="Z6" s="5">
        <v>3</v>
      </c>
      <c r="AA6" s="5" t="s">
        <v>258</v>
      </c>
      <c r="AB6" s="5" t="s">
        <v>259</v>
      </c>
      <c r="AC6" s="5" t="s">
        <v>43</v>
      </c>
      <c r="AE6" s="10">
        <v>3</v>
      </c>
      <c r="AF6" s="10" t="s">
        <v>258</v>
      </c>
      <c r="AG6" s="10" t="s">
        <v>259</v>
      </c>
      <c r="AH6" s="10" t="s">
        <v>43</v>
      </c>
      <c r="AJ6" s="12">
        <v>3</v>
      </c>
      <c r="AK6" s="12" t="s">
        <v>258</v>
      </c>
      <c r="AL6" s="12" t="s">
        <v>259</v>
      </c>
      <c r="AM6" s="12" t="s">
        <v>43</v>
      </c>
      <c r="AO6" s="14">
        <v>3</v>
      </c>
      <c r="AP6" s="14" t="s">
        <v>258</v>
      </c>
      <c r="AQ6" s="14" t="s">
        <v>259</v>
      </c>
      <c r="AR6" s="14" t="s">
        <v>43</v>
      </c>
    </row>
    <row r="7" spans="1:44" x14ac:dyDescent="0.25">
      <c r="A7" s="18">
        <v>4</v>
      </c>
      <c r="B7" s="18" t="s">
        <v>0</v>
      </c>
      <c r="C7" s="18" t="s">
        <v>492</v>
      </c>
      <c r="D7" s="18" t="s">
        <v>83</v>
      </c>
      <c r="F7" s="3">
        <v>4</v>
      </c>
      <c r="G7" s="3" t="s">
        <v>260</v>
      </c>
      <c r="H7" s="3" t="s">
        <v>261</v>
      </c>
      <c r="I7" s="3" t="s">
        <v>83</v>
      </c>
      <c r="K7" s="1">
        <v>4</v>
      </c>
      <c r="L7" s="1" t="s">
        <v>340</v>
      </c>
      <c r="M7" s="1" t="s">
        <v>341</v>
      </c>
      <c r="N7" s="1" t="s">
        <v>83</v>
      </c>
      <c r="P7" s="7">
        <v>4</v>
      </c>
      <c r="Q7" s="7" t="s">
        <v>418</v>
      </c>
      <c r="R7" s="7" t="s">
        <v>419</v>
      </c>
      <c r="S7" s="7" t="s">
        <v>83</v>
      </c>
      <c r="U7" s="16">
        <v>4</v>
      </c>
      <c r="V7" s="16" t="s">
        <v>260</v>
      </c>
      <c r="W7" s="16" t="s">
        <v>261</v>
      </c>
      <c r="X7" s="16" t="s">
        <v>83</v>
      </c>
      <c r="Z7" s="5">
        <v>4</v>
      </c>
      <c r="AA7" s="5" t="s">
        <v>260</v>
      </c>
      <c r="AB7" s="5" t="s">
        <v>261</v>
      </c>
      <c r="AC7" s="5" t="s">
        <v>83</v>
      </c>
      <c r="AE7" s="10">
        <v>4</v>
      </c>
      <c r="AF7" s="10" t="s">
        <v>260</v>
      </c>
      <c r="AG7" s="10" t="s">
        <v>261</v>
      </c>
      <c r="AH7" s="10" t="s">
        <v>83</v>
      </c>
      <c r="AJ7" s="12">
        <v>4</v>
      </c>
      <c r="AK7" s="12" t="s">
        <v>260</v>
      </c>
      <c r="AL7" s="12" t="s">
        <v>261</v>
      </c>
      <c r="AM7" s="12" t="s">
        <v>83</v>
      </c>
      <c r="AO7" s="14">
        <v>4</v>
      </c>
      <c r="AP7" s="14" t="s">
        <v>260</v>
      </c>
      <c r="AQ7" s="14" t="s">
        <v>261</v>
      </c>
      <c r="AR7" s="14" t="s">
        <v>83</v>
      </c>
    </row>
    <row r="8" spans="1:44" x14ac:dyDescent="0.25">
      <c r="A8" s="18">
        <v>5</v>
      </c>
      <c r="B8" s="18" t="s">
        <v>0</v>
      </c>
      <c r="C8" s="18" t="s">
        <v>492</v>
      </c>
      <c r="D8" s="18" t="s">
        <v>43</v>
      </c>
      <c r="F8" s="3">
        <v>5</v>
      </c>
      <c r="G8" s="3" t="s">
        <v>262</v>
      </c>
      <c r="H8" s="3" t="s">
        <v>263</v>
      </c>
      <c r="I8" s="3" t="s">
        <v>43</v>
      </c>
      <c r="K8" s="1">
        <v>5</v>
      </c>
      <c r="L8" s="1" t="s">
        <v>342</v>
      </c>
      <c r="M8" s="1" t="s">
        <v>343</v>
      </c>
      <c r="N8" s="1" t="s">
        <v>43</v>
      </c>
      <c r="P8" s="7">
        <v>5</v>
      </c>
      <c r="Q8" s="7" t="s">
        <v>420</v>
      </c>
      <c r="R8" s="7" t="s">
        <v>421</v>
      </c>
      <c r="S8" s="7" t="s">
        <v>43</v>
      </c>
      <c r="U8" s="16">
        <v>5</v>
      </c>
      <c r="V8" s="16" t="s">
        <v>262</v>
      </c>
      <c r="W8" s="16" t="s">
        <v>263</v>
      </c>
      <c r="X8" s="16" t="s">
        <v>43</v>
      </c>
      <c r="Z8" s="5">
        <v>5</v>
      </c>
      <c r="AA8" s="5" t="s">
        <v>262</v>
      </c>
      <c r="AB8" s="5" t="s">
        <v>263</v>
      </c>
      <c r="AC8" s="5" t="s">
        <v>43</v>
      </c>
      <c r="AE8" s="10">
        <v>5</v>
      </c>
      <c r="AF8" s="10" t="s">
        <v>262</v>
      </c>
      <c r="AG8" s="10" t="s">
        <v>263</v>
      </c>
      <c r="AH8" s="10" t="s">
        <v>43</v>
      </c>
      <c r="AJ8" s="12">
        <v>5</v>
      </c>
      <c r="AK8" s="12" t="s">
        <v>262</v>
      </c>
      <c r="AL8" s="12" t="s">
        <v>263</v>
      </c>
      <c r="AM8" s="12" t="s">
        <v>43</v>
      </c>
      <c r="AO8" s="14">
        <v>5</v>
      </c>
      <c r="AP8" s="14" t="s">
        <v>262</v>
      </c>
      <c r="AQ8" s="14" t="s">
        <v>263</v>
      </c>
      <c r="AR8" s="14" t="s">
        <v>43</v>
      </c>
    </row>
    <row r="9" spans="1:44" x14ac:dyDescent="0.25">
      <c r="A9" s="18">
        <v>6</v>
      </c>
      <c r="B9" s="18" t="s">
        <v>0</v>
      </c>
      <c r="C9" s="18" t="s">
        <v>492</v>
      </c>
      <c r="D9" s="18" t="s">
        <v>83</v>
      </c>
      <c r="F9" s="3">
        <v>6</v>
      </c>
      <c r="G9" s="3" t="s">
        <v>264</v>
      </c>
      <c r="H9" s="3" t="s">
        <v>265</v>
      </c>
      <c r="I9" s="3" t="s">
        <v>83</v>
      </c>
      <c r="K9" s="1">
        <v>6</v>
      </c>
      <c r="L9" s="1" t="s">
        <v>344</v>
      </c>
      <c r="M9" s="1" t="s">
        <v>345</v>
      </c>
      <c r="N9" s="1" t="s">
        <v>83</v>
      </c>
      <c r="P9" s="7">
        <v>6</v>
      </c>
      <c r="Q9" s="7" t="s">
        <v>422</v>
      </c>
      <c r="R9" s="7" t="s">
        <v>423</v>
      </c>
      <c r="S9" s="7" t="s">
        <v>83</v>
      </c>
      <c r="U9" s="16">
        <v>6</v>
      </c>
      <c r="V9" s="16" t="s">
        <v>264</v>
      </c>
      <c r="W9" s="16" t="s">
        <v>265</v>
      </c>
      <c r="X9" s="16" t="s">
        <v>83</v>
      </c>
      <c r="Z9" s="5">
        <v>6</v>
      </c>
      <c r="AA9" s="5" t="s">
        <v>264</v>
      </c>
      <c r="AB9" s="5" t="s">
        <v>265</v>
      </c>
      <c r="AC9" s="5" t="s">
        <v>83</v>
      </c>
      <c r="AE9" s="10">
        <v>6</v>
      </c>
      <c r="AF9" s="10" t="s">
        <v>264</v>
      </c>
      <c r="AG9" s="10" t="s">
        <v>265</v>
      </c>
      <c r="AH9" s="10" t="s">
        <v>83</v>
      </c>
      <c r="AJ9" s="12">
        <v>6</v>
      </c>
      <c r="AK9" s="12" t="s">
        <v>264</v>
      </c>
      <c r="AL9" s="12" t="s">
        <v>265</v>
      </c>
      <c r="AM9" s="12" t="s">
        <v>83</v>
      </c>
      <c r="AO9" s="14">
        <v>6</v>
      </c>
      <c r="AP9" s="14" t="s">
        <v>264</v>
      </c>
      <c r="AQ9" s="14" t="s">
        <v>265</v>
      </c>
      <c r="AR9" s="14" t="s">
        <v>83</v>
      </c>
    </row>
    <row r="10" spans="1:44" x14ac:dyDescent="0.25">
      <c r="A10" s="18">
        <v>7</v>
      </c>
      <c r="B10" s="18" t="s">
        <v>0</v>
      </c>
      <c r="C10" s="18" t="s">
        <v>492</v>
      </c>
      <c r="D10" s="18" t="s">
        <v>43</v>
      </c>
      <c r="F10" s="3">
        <v>7</v>
      </c>
      <c r="G10" s="3" t="s">
        <v>266</v>
      </c>
      <c r="H10" s="3" t="s">
        <v>267</v>
      </c>
      <c r="I10" s="3" t="s">
        <v>43</v>
      </c>
      <c r="K10" s="1">
        <v>7</v>
      </c>
      <c r="L10" s="1" t="s">
        <v>346</v>
      </c>
      <c r="M10" s="1" t="s">
        <v>347</v>
      </c>
      <c r="N10" s="1" t="s">
        <v>43</v>
      </c>
      <c r="P10" s="7">
        <v>7</v>
      </c>
      <c r="Q10" s="7" t="s">
        <v>424</v>
      </c>
      <c r="R10" s="7" t="s">
        <v>425</v>
      </c>
      <c r="S10" s="7" t="s">
        <v>43</v>
      </c>
      <c r="U10" s="16">
        <v>7</v>
      </c>
      <c r="V10" s="16" t="s">
        <v>266</v>
      </c>
      <c r="W10" s="16" t="s">
        <v>267</v>
      </c>
      <c r="X10" s="16" t="s">
        <v>43</v>
      </c>
      <c r="Z10" s="5">
        <v>7</v>
      </c>
      <c r="AA10" s="5" t="s">
        <v>266</v>
      </c>
      <c r="AB10" s="5" t="s">
        <v>267</v>
      </c>
      <c r="AC10" s="5" t="s">
        <v>43</v>
      </c>
      <c r="AE10" s="10">
        <v>7</v>
      </c>
      <c r="AF10" s="10" t="s">
        <v>266</v>
      </c>
      <c r="AG10" s="10" t="s">
        <v>267</v>
      </c>
      <c r="AH10" s="10" t="s">
        <v>43</v>
      </c>
      <c r="AJ10" s="12">
        <v>7</v>
      </c>
      <c r="AK10" s="12" t="s">
        <v>266</v>
      </c>
      <c r="AL10" s="12" t="s">
        <v>267</v>
      </c>
      <c r="AM10" s="12" t="s">
        <v>43</v>
      </c>
      <c r="AO10" s="14">
        <v>7</v>
      </c>
      <c r="AP10" s="14" t="s">
        <v>266</v>
      </c>
      <c r="AQ10" s="14" t="s">
        <v>267</v>
      </c>
      <c r="AR10" s="14" t="s">
        <v>43</v>
      </c>
    </row>
    <row r="11" spans="1:44" x14ac:dyDescent="0.25">
      <c r="A11" s="18">
        <v>8</v>
      </c>
      <c r="B11" s="18" t="s">
        <v>0</v>
      </c>
      <c r="C11" s="18" t="s">
        <v>492</v>
      </c>
      <c r="D11" s="18" t="s">
        <v>83</v>
      </c>
      <c r="F11" s="3">
        <v>8</v>
      </c>
      <c r="G11" s="3" t="s">
        <v>268</v>
      </c>
      <c r="H11" s="3" t="s">
        <v>269</v>
      </c>
      <c r="I11" s="3" t="s">
        <v>83</v>
      </c>
      <c r="K11" s="1">
        <v>8</v>
      </c>
      <c r="L11" s="1" t="s">
        <v>348</v>
      </c>
      <c r="M11" s="1" t="s">
        <v>349</v>
      </c>
      <c r="N11" s="1" t="s">
        <v>83</v>
      </c>
      <c r="P11" s="7">
        <v>8</v>
      </c>
      <c r="Q11" s="7" t="s">
        <v>426</v>
      </c>
      <c r="R11" s="7" t="s">
        <v>427</v>
      </c>
      <c r="S11" s="7" t="s">
        <v>83</v>
      </c>
      <c r="U11" s="16">
        <v>8</v>
      </c>
      <c r="V11" s="16" t="s">
        <v>268</v>
      </c>
      <c r="W11" s="16" t="s">
        <v>269</v>
      </c>
      <c r="X11" s="16" t="s">
        <v>83</v>
      </c>
      <c r="Z11" s="5">
        <v>8</v>
      </c>
      <c r="AA11" s="5" t="s">
        <v>268</v>
      </c>
      <c r="AB11" s="5" t="s">
        <v>269</v>
      </c>
      <c r="AC11" s="5" t="s">
        <v>83</v>
      </c>
      <c r="AE11" s="10">
        <v>8</v>
      </c>
      <c r="AF11" s="10" t="s">
        <v>268</v>
      </c>
      <c r="AG11" s="10" t="s">
        <v>269</v>
      </c>
      <c r="AH11" s="10" t="s">
        <v>83</v>
      </c>
      <c r="AJ11" s="12">
        <v>8</v>
      </c>
      <c r="AK11" s="12" t="s">
        <v>268</v>
      </c>
      <c r="AL11" s="12" t="s">
        <v>269</v>
      </c>
      <c r="AM11" s="12" t="s">
        <v>83</v>
      </c>
      <c r="AO11" s="14">
        <v>8</v>
      </c>
      <c r="AP11" s="14" t="s">
        <v>268</v>
      </c>
      <c r="AQ11" s="14" t="s">
        <v>269</v>
      </c>
      <c r="AR11" s="14" t="s">
        <v>83</v>
      </c>
    </row>
    <row r="12" spans="1:44" x14ac:dyDescent="0.25">
      <c r="A12" s="18">
        <v>9</v>
      </c>
      <c r="B12" s="18" t="s">
        <v>0</v>
      </c>
      <c r="C12" s="18" t="s">
        <v>492</v>
      </c>
      <c r="D12" s="18" t="s">
        <v>43</v>
      </c>
      <c r="F12" s="3">
        <v>9</v>
      </c>
      <c r="G12" s="3" t="s">
        <v>270</v>
      </c>
      <c r="H12" s="3" t="s">
        <v>271</v>
      </c>
      <c r="I12" s="3" t="s">
        <v>43</v>
      </c>
      <c r="K12" s="1">
        <v>9</v>
      </c>
      <c r="L12" s="1" t="s">
        <v>350</v>
      </c>
      <c r="M12" s="1" t="s">
        <v>351</v>
      </c>
      <c r="N12" s="1" t="s">
        <v>43</v>
      </c>
      <c r="P12" s="7">
        <v>9</v>
      </c>
      <c r="Q12" s="7" t="s">
        <v>428</v>
      </c>
      <c r="R12" s="7" t="s">
        <v>429</v>
      </c>
      <c r="S12" s="7" t="s">
        <v>43</v>
      </c>
      <c r="U12" s="16">
        <v>9</v>
      </c>
      <c r="V12" s="16" t="s">
        <v>270</v>
      </c>
      <c r="W12" s="16" t="s">
        <v>271</v>
      </c>
      <c r="X12" s="16" t="s">
        <v>43</v>
      </c>
      <c r="Z12" s="5">
        <v>9</v>
      </c>
      <c r="AA12" s="5" t="s">
        <v>270</v>
      </c>
      <c r="AB12" s="5" t="s">
        <v>271</v>
      </c>
      <c r="AC12" s="5" t="s">
        <v>43</v>
      </c>
      <c r="AE12" s="10">
        <v>9</v>
      </c>
      <c r="AF12" s="10" t="s">
        <v>270</v>
      </c>
      <c r="AG12" s="10" t="s">
        <v>271</v>
      </c>
      <c r="AH12" s="10" t="s">
        <v>43</v>
      </c>
      <c r="AJ12" s="12">
        <v>9</v>
      </c>
      <c r="AK12" s="12" t="s">
        <v>270</v>
      </c>
      <c r="AL12" s="12" t="s">
        <v>271</v>
      </c>
      <c r="AM12" s="12" t="s">
        <v>43</v>
      </c>
      <c r="AO12" s="14">
        <v>9</v>
      </c>
      <c r="AP12" s="14" t="s">
        <v>270</v>
      </c>
      <c r="AQ12" s="14" t="s">
        <v>271</v>
      </c>
      <c r="AR12" s="14" t="s">
        <v>43</v>
      </c>
    </row>
    <row r="13" spans="1:44" x14ac:dyDescent="0.25">
      <c r="A13" s="18">
        <v>10</v>
      </c>
      <c r="B13" s="18" t="s">
        <v>0</v>
      </c>
      <c r="C13" s="18" t="s">
        <v>492</v>
      </c>
      <c r="D13" s="18" t="s">
        <v>83</v>
      </c>
      <c r="F13" s="3">
        <v>10</v>
      </c>
      <c r="G13" s="3" t="s">
        <v>272</v>
      </c>
      <c r="H13" s="3" t="s">
        <v>273</v>
      </c>
      <c r="I13" s="3" t="s">
        <v>83</v>
      </c>
      <c r="K13" s="1">
        <v>10</v>
      </c>
      <c r="L13" s="1" t="s">
        <v>352</v>
      </c>
      <c r="M13" s="1" t="s">
        <v>353</v>
      </c>
      <c r="N13" s="1" t="s">
        <v>83</v>
      </c>
      <c r="P13" s="7">
        <v>10</v>
      </c>
      <c r="Q13" s="7" t="s">
        <v>430</v>
      </c>
      <c r="R13" s="7" t="s">
        <v>431</v>
      </c>
      <c r="S13" s="7" t="s">
        <v>83</v>
      </c>
      <c r="U13" s="16">
        <v>10</v>
      </c>
      <c r="V13" s="16" t="s">
        <v>272</v>
      </c>
      <c r="W13" s="16" t="s">
        <v>273</v>
      </c>
      <c r="X13" s="16" t="s">
        <v>83</v>
      </c>
      <c r="Z13" s="5">
        <v>10</v>
      </c>
      <c r="AA13" s="5" t="s">
        <v>272</v>
      </c>
      <c r="AB13" s="5" t="s">
        <v>273</v>
      </c>
      <c r="AC13" s="5" t="s">
        <v>83</v>
      </c>
      <c r="AE13" s="10">
        <v>10</v>
      </c>
      <c r="AF13" s="10" t="s">
        <v>272</v>
      </c>
      <c r="AG13" s="10" t="s">
        <v>273</v>
      </c>
      <c r="AH13" s="10" t="s">
        <v>83</v>
      </c>
      <c r="AJ13" s="12">
        <v>10</v>
      </c>
      <c r="AK13" s="12" t="s">
        <v>272</v>
      </c>
      <c r="AL13" s="12" t="s">
        <v>273</v>
      </c>
      <c r="AM13" s="12" t="s">
        <v>83</v>
      </c>
      <c r="AO13" s="14">
        <v>10</v>
      </c>
      <c r="AP13" s="14" t="s">
        <v>272</v>
      </c>
      <c r="AQ13" s="14" t="s">
        <v>273</v>
      </c>
      <c r="AR13" s="14" t="s">
        <v>83</v>
      </c>
    </row>
    <row r="14" spans="1:44" x14ac:dyDescent="0.25">
      <c r="A14" s="18">
        <v>11</v>
      </c>
      <c r="B14" s="18" t="s">
        <v>0</v>
      </c>
      <c r="C14" s="18" t="s">
        <v>492</v>
      </c>
      <c r="D14" s="18" t="s">
        <v>43</v>
      </c>
      <c r="F14" s="3">
        <v>11</v>
      </c>
      <c r="G14" s="3" t="s">
        <v>274</v>
      </c>
      <c r="H14" s="3" t="s">
        <v>275</v>
      </c>
      <c r="I14" s="3" t="s">
        <v>43</v>
      </c>
      <c r="K14" s="1">
        <v>11</v>
      </c>
      <c r="L14" s="1" t="s">
        <v>354</v>
      </c>
      <c r="M14" s="1" t="s">
        <v>355</v>
      </c>
      <c r="N14" s="1" t="s">
        <v>43</v>
      </c>
      <c r="P14" s="7">
        <v>11</v>
      </c>
      <c r="Q14" s="7" t="s">
        <v>432</v>
      </c>
      <c r="R14" s="7" t="s">
        <v>433</v>
      </c>
      <c r="S14" s="7" t="s">
        <v>43</v>
      </c>
      <c r="U14" s="16">
        <v>11</v>
      </c>
      <c r="V14" s="16" t="s">
        <v>274</v>
      </c>
      <c r="W14" s="16" t="s">
        <v>275</v>
      </c>
      <c r="X14" s="16" t="s">
        <v>43</v>
      </c>
      <c r="Z14" s="5">
        <v>11</v>
      </c>
      <c r="AA14" s="5" t="s">
        <v>274</v>
      </c>
      <c r="AB14" s="5" t="s">
        <v>275</v>
      </c>
      <c r="AC14" s="5" t="s">
        <v>43</v>
      </c>
      <c r="AE14" s="10">
        <v>11</v>
      </c>
      <c r="AF14" s="10" t="s">
        <v>274</v>
      </c>
      <c r="AG14" s="10" t="s">
        <v>275</v>
      </c>
      <c r="AH14" s="10" t="s">
        <v>43</v>
      </c>
      <c r="AJ14" s="12">
        <v>11</v>
      </c>
      <c r="AK14" s="12" t="s">
        <v>274</v>
      </c>
      <c r="AL14" s="12" t="s">
        <v>275</v>
      </c>
      <c r="AM14" s="12" t="s">
        <v>43</v>
      </c>
      <c r="AO14" s="14">
        <v>11</v>
      </c>
      <c r="AP14" s="14" t="s">
        <v>274</v>
      </c>
      <c r="AQ14" s="14" t="s">
        <v>275</v>
      </c>
      <c r="AR14" s="14" t="s">
        <v>43</v>
      </c>
    </row>
    <row r="15" spans="1:44" x14ac:dyDescent="0.25">
      <c r="A15" s="18">
        <v>12</v>
      </c>
      <c r="B15" s="18" t="s">
        <v>0</v>
      </c>
      <c r="C15" s="18" t="s">
        <v>492</v>
      </c>
      <c r="D15" s="18" t="s">
        <v>83</v>
      </c>
      <c r="F15" s="3">
        <v>12</v>
      </c>
      <c r="G15" s="3" t="s">
        <v>276</v>
      </c>
      <c r="H15" s="3" t="s">
        <v>277</v>
      </c>
      <c r="I15" s="3" t="s">
        <v>83</v>
      </c>
      <c r="K15" s="1">
        <v>12</v>
      </c>
      <c r="L15" s="1" t="s">
        <v>356</v>
      </c>
      <c r="M15" s="1" t="s">
        <v>357</v>
      </c>
      <c r="N15" s="1" t="s">
        <v>83</v>
      </c>
      <c r="P15" s="7">
        <v>12</v>
      </c>
      <c r="Q15" s="7" t="s">
        <v>434</v>
      </c>
      <c r="R15" s="7" t="s">
        <v>435</v>
      </c>
      <c r="S15" s="7" t="s">
        <v>83</v>
      </c>
      <c r="U15" s="16">
        <v>12</v>
      </c>
      <c r="V15" s="16" t="s">
        <v>276</v>
      </c>
      <c r="W15" s="16" t="s">
        <v>277</v>
      </c>
      <c r="X15" s="16" t="s">
        <v>83</v>
      </c>
      <c r="Z15" s="5">
        <v>12</v>
      </c>
      <c r="AA15" s="5" t="s">
        <v>276</v>
      </c>
      <c r="AB15" s="5" t="s">
        <v>277</v>
      </c>
      <c r="AC15" s="5" t="s">
        <v>83</v>
      </c>
      <c r="AE15" s="10">
        <v>12</v>
      </c>
      <c r="AF15" s="10" t="s">
        <v>276</v>
      </c>
      <c r="AG15" s="10" t="s">
        <v>277</v>
      </c>
      <c r="AH15" s="10" t="s">
        <v>83</v>
      </c>
      <c r="AJ15" s="12">
        <v>12</v>
      </c>
      <c r="AK15" s="12" t="s">
        <v>276</v>
      </c>
      <c r="AL15" s="12" t="s">
        <v>277</v>
      </c>
      <c r="AM15" s="12" t="s">
        <v>83</v>
      </c>
      <c r="AO15" s="14">
        <v>12</v>
      </c>
      <c r="AP15" s="14" t="s">
        <v>276</v>
      </c>
      <c r="AQ15" s="14" t="s">
        <v>277</v>
      </c>
      <c r="AR15" s="14" t="s">
        <v>83</v>
      </c>
    </row>
    <row r="16" spans="1:44" x14ac:dyDescent="0.25">
      <c r="A16" s="18">
        <v>13</v>
      </c>
      <c r="B16" s="18" t="s">
        <v>0</v>
      </c>
      <c r="C16" s="18" t="s">
        <v>492</v>
      </c>
      <c r="D16" s="18" t="s">
        <v>43</v>
      </c>
      <c r="F16" s="3">
        <v>13</v>
      </c>
      <c r="G16" s="3" t="s">
        <v>278</v>
      </c>
      <c r="H16" s="3" t="s">
        <v>279</v>
      </c>
      <c r="I16" s="3" t="s">
        <v>43</v>
      </c>
      <c r="K16" s="1">
        <v>13</v>
      </c>
      <c r="L16" s="1" t="s">
        <v>358</v>
      </c>
      <c r="M16" s="1" t="s">
        <v>359</v>
      </c>
      <c r="N16" s="1" t="s">
        <v>43</v>
      </c>
      <c r="P16" s="7">
        <v>13</v>
      </c>
      <c r="Q16" s="7" t="s">
        <v>436</v>
      </c>
      <c r="R16" s="7" t="s">
        <v>437</v>
      </c>
      <c r="S16" s="7" t="s">
        <v>43</v>
      </c>
      <c r="U16" s="16">
        <v>13</v>
      </c>
      <c r="V16" s="16" t="s">
        <v>278</v>
      </c>
      <c r="W16" s="16" t="s">
        <v>279</v>
      </c>
      <c r="X16" s="16" t="s">
        <v>43</v>
      </c>
      <c r="Z16" s="5">
        <v>13</v>
      </c>
      <c r="AA16" s="5" t="s">
        <v>278</v>
      </c>
      <c r="AB16" s="5" t="s">
        <v>279</v>
      </c>
      <c r="AC16" s="5" t="s">
        <v>43</v>
      </c>
      <c r="AE16" s="10">
        <v>13</v>
      </c>
      <c r="AF16" s="10" t="s">
        <v>278</v>
      </c>
      <c r="AG16" s="10" t="s">
        <v>279</v>
      </c>
      <c r="AH16" s="10" t="s">
        <v>43</v>
      </c>
      <c r="AJ16" s="12">
        <v>13</v>
      </c>
      <c r="AK16" s="12" t="s">
        <v>278</v>
      </c>
      <c r="AL16" s="12" t="s">
        <v>279</v>
      </c>
      <c r="AM16" s="12" t="s">
        <v>43</v>
      </c>
      <c r="AO16" s="14">
        <v>13</v>
      </c>
      <c r="AP16" s="14" t="s">
        <v>278</v>
      </c>
      <c r="AQ16" s="14" t="s">
        <v>279</v>
      </c>
      <c r="AR16" s="14" t="s">
        <v>43</v>
      </c>
    </row>
    <row r="17" spans="1:44" x14ac:dyDescent="0.25">
      <c r="A17" s="18">
        <v>14</v>
      </c>
      <c r="B17" s="18" t="s">
        <v>0</v>
      </c>
      <c r="C17" s="18" t="s">
        <v>492</v>
      </c>
      <c r="D17" s="18" t="s">
        <v>83</v>
      </c>
      <c r="F17" s="3">
        <v>14</v>
      </c>
      <c r="G17" s="3" t="s">
        <v>280</v>
      </c>
      <c r="H17" s="3" t="s">
        <v>281</v>
      </c>
      <c r="I17" s="3" t="s">
        <v>83</v>
      </c>
      <c r="K17" s="1">
        <v>14</v>
      </c>
      <c r="L17" s="1" t="s">
        <v>360</v>
      </c>
      <c r="M17" s="1" t="s">
        <v>361</v>
      </c>
      <c r="N17" s="1" t="s">
        <v>83</v>
      </c>
      <c r="P17" s="7">
        <v>14</v>
      </c>
      <c r="Q17" s="7" t="s">
        <v>438</v>
      </c>
      <c r="R17" s="7" t="s">
        <v>439</v>
      </c>
      <c r="S17" s="7" t="s">
        <v>83</v>
      </c>
      <c r="U17" s="16">
        <v>14</v>
      </c>
      <c r="V17" s="16" t="s">
        <v>280</v>
      </c>
      <c r="W17" s="16" t="s">
        <v>281</v>
      </c>
      <c r="X17" s="16" t="s">
        <v>83</v>
      </c>
      <c r="Z17" s="5">
        <v>14</v>
      </c>
      <c r="AA17" s="5" t="s">
        <v>280</v>
      </c>
      <c r="AB17" s="5" t="s">
        <v>281</v>
      </c>
      <c r="AC17" s="5" t="s">
        <v>83</v>
      </c>
      <c r="AE17" s="10">
        <v>14</v>
      </c>
      <c r="AF17" s="10" t="s">
        <v>280</v>
      </c>
      <c r="AG17" s="10" t="s">
        <v>281</v>
      </c>
      <c r="AH17" s="10" t="s">
        <v>83</v>
      </c>
      <c r="AJ17" s="12">
        <v>14</v>
      </c>
      <c r="AK17" s="12" t="s">
        <v>280</v>
      </c>
      <c r="AL17" s="12" t="s">
        <v>281</v>
      </c>
      <c r="AM17" s="12" t="s">
        <v>83</v>
      </c>
      <c r="AO17" s="14">
        <v>14</v>
      </c>
      <c r="AP17" s="14" t="s">
        <v>280</v>
      </c>
      <c r="AQ17" s="14" t="s">
        <v>281</v>
      </c>
      <c r="AR17" s="14" t="s">
        <v>83</v>
      </c>
    </row>
    <row r="18" spans="1:44" x14ac:dyDescent="0.25">
      <c r="A18" s="18">
        <v>15</v>
      </c>
      <c r="B18" s="18" t="s">
        <v>0</v>
      </c>
      <c r="C18" s="18" t="s">
        <v>492</v>
      </c>
      <c r="D18" s="18" t="s">
        <v>43</v>
      </c>
      <c r="F18" s="3">
        <v>15</v>
      </c>
      <c r="G18" s="3" t="s">
        <v>282</v>
      </c>
      <c r="H18" s="3" t="s">
        <v>283</v>
      </c>
      <c r="I18" s="3" t="s">
        <v>43</v>
      </c>
      <c r="K18" s="1">
        <v>15</v>
      </c>
      <c r="L18" s="1" t="s">
        <v>362</v>
      </c>
      <c r="M18" s="1" t="s">
        <v>363</v>
      </c>
      <c r="N18" s="1" t="s">
        <v>43</v>
      </c>
      <c r="P18" s="7">
        <v>15</v>
      </c>
      <c r="Q18" s="7" t="s">
        <v>440</v>
      </c>
      <c r="R18" s="7" t="s">
        <v>441</v>
      </c>
      <c r="S18" s="7" t="s">
        <v>43</v>
      </c>
      <c r="U18" s="16">
        <v>15</v>
      </c>
      <c r="V18" s="16" t="s">
        <v>282</v>
      </c>
      <c r="W18" s="16" t="s">
        <v>283</v>
      </c>
      <c r="X18" s="16" t="s">
        <v>43</v>
      </c>
      <c r="Z18" s="5">
        <v>15</v>
      </c>
      <c r="AA18" s="5" t="s">
        <v>282</v>
      </c>
      <c r="AB18" s="5" t="s">
        <v>283</v>
      </c>
      <c r="AC18" s="5" t="s">
        <v>43</v>
      </c>
      <c r="AE18" s="10">
        <v>15</v>
      </c>
      <c r="AF18" s="10" t="s">
        <v>282</v>
      </c>
      <c r="AG18" s="10" t="s">
        <v>283</v>
      </c>
      <c r="AH18" s="10" t="s">
        <v>43</v>
      </c>
      <c r="AJ18" s="12">
        <v>15</v>
      </c>
      <c r="AK18" s="12" t="s">
        <v>282</v>
      </c>
      <c r="AL18" s="12" t="s">
        <v>283</v>
      </c>
      <c r="AM18" s="12" t="s">
        <v>43</v>
      </c>
      <c r="AO18" s="14">
        <v>15</v>
      </c>
      <c r="AP18" s="14" t="s">
        <v>282</v>
      </c>
      <c r="AQ18" s="14" t="s">
        <v>283</v>
      </c>
      <c r="AR18" s="14" t="s">
        <v>43</v>
      </c>
    </row>
    <row r="19" spans="1:44" x14ac:dyDescent="0.25">
      <c r="A19" s="18">
        <v>16</v>
      </c>
      <c r="B19" s="18" t="s">
        <v>0</v>
      </c>
      <c r="C19" s="18" t="s">
        <v>492</v>
      </c>
      <c r="D19" s="18" t="s">
        <v>83</v>
      </c>
      <c r="F19" s="3">
        <v>16</v>
      </c>
      <c r="G19" s="3" t="s">
        <v>284</v>
      </c>
      <c r="H19" s="3" t="s">
        <v>285</v>
      </c>
      <c r="I19" s="3" t="s">
        <v>83</v>
      </c>
      <c r="K19" s="1">
        <v>16</v>
      </c>
      <c r="L19" s="1" t="s">
        <v>364</v>
      </c>
      <c r="M19" s="1" t="s">
        <v>365</v>
      </c>
      <c r="N19" s="1" t="s">
        <v>83</v>
      </c>
      <c r="P19" s="7">
        <v>16</v>
      </c>
      <c r="Q19" s="7" t="s">
        <v>442</v>
      </c>
      <c r="R19" s="7" t="s">
        <v>443</v>
      </c>
      <c r="S19" s="7" t="s">
        <v>83</v>
      </c>
      <c r="U19" s="16">
        <v>16</v>
      </c>
      <c r="V19" s="16" t="s">
        <v>284</v>
      </c>
      <c r="W19" s="16" t="s">
        <v>285</v>
      </c>
      <c r="X19" s="16" t="s">
        <v>83</v>
      </c>
      <c r="Z19" s="5">
        <v>16</v>
      </c>
      <c r="AA19" s="5" t="s">
        <v>284</v>
      </c>
      <c r="AB19" s="5" t="s">
        <v>285</v>
      </c>
      <c r="AC19" s="5" t="s">
        <v>83</v>
      </c>
      <c r="AE19" s="10">
        <v>16</v>
      </c>
      <c r="AF19" s="10" t="s">
        <v>284</v>
      </c>
      <c r="AG19" s="10" t="s">
        <v>285</v>
      </c>
      <c r="AH19" s="10" t="s">
        <v>83</v>
      </c>
      <c r="AJ19" s="12">
        <v>16</v>
      </c>
      <c r="AK19" s="12" t="s">
        <v>284</v>
      </c>
      <c r="AL19" s="12" t="s">
        <v>285</v>
      </c>
      <c r="AM19" s="12" t="s">
        <v>83</v>
      </c>
      <c r="AO19" s="14">
        <v>16</v>
      </c>
      <c r="AP19" s="14" t="s">
        <v>284</v>
      </c>
      <c r="AQ19" s="14" t="s">
        <v>285</v>
      </c>
      <c r="AR19" s="14" t="s">
        <v>83</v>
      </c>
    </row>
    <row r="20" spans="1:44" x14ac:dyDescent="0.25">
      <c r="A20" s="18">
        <v>17</v>
      </c>
      <c r="B20" s="18" t="s">
        <v>0</v>
      </c>
      <c r="C20" s="18" t="s">
        <v>492</v>
      </c>
      <c r="D20" s="18" t="s">
        <v>43</v>
      </c>
      <c r="F20" s="3">
        <v>17</v>
      </c>
      <c r="G20" s="3" t="s">
        <v>286</v>
      </c>
      <c r="H20" s="3" t="s">
        <v>287</v>
      </c>
      <c r="I20" s="3" t="s">
        <v>43</v>
      </c>
      <c r="K20" s="1">
        <v>17</v>
      </c>
      <c r="L20" s="1" t="s">
        <v>366</v>
      </c>
      <c r="M20" s="1" t="s">
        <v>367</v>
      </c>
      <c r="N20" s="1" t="s">
        <v>43</v>
      </c>
      <c r="P20" s="7">
        <v>17</v>
      </c>
      <c r="Q20" s="7" t="s">
        <v>444</v>
      </c>
      <c r="R20" s="7" t="s">
        <v>445</v>
      </c>
      <c r="S20" s="7" t="s">
        <v>43</v>
      </c>
      <c r="U20" s="16">
        <v>17</v>
      </c>
      <c r="V20" s="16" t="s">
        <v>286</v>
      </c>
      <c r="W20" s="16" t="s">
        <v>287</v>
      </c>
      <c r="X20" s="16" t="s">
        <v>43</v>
      </c>
      <c r="Z20" s="5">
        <v>17</v>
      </c>
      <c r="AA20" s="5" t="s">
        <v>286</v>
      </c>
      <c r="AB20" s="5" t="s">
        <v>287</v>
      </c>
      <c r="AC20" s="5" t="s">
        <v>43</v>
      </c>
      <c r="AE20" s="10">
        <v>17</v>
      </c>
      <c r="AF20" s="10" t="s">
        <v>286</v>
      </c>
      <c r="AG20" s="10" t="s">
        <v>287</v>
      </c>
      <c r="AH20" s="10" t="s">
        <v>43</v>
      </c>
      <c r="AJ20" s="12">
        <v>17</v>
      </c>
      <c r="AK20" s="12" t="s">
        <v>286</v>
      </c>
      <c r="AL20" s="12" t="s">
        <v>287</v>
      </c>
      <c r="AM20" s="12" t="s">
        <v>43</v>
      </c>
      <c r="AO20" s="14">
        <v>17</v>
      </c>
      <c r="AP20" s="14" t="s">
        <v>286</v>
      </c>
      <c r="AQ20" s="14" t="s">
        <v>287</v>
      </c>
      <c r="AR20" s="14" t="s">
        <v>43</v>
      </c>
    </row>
    <row r="21" spans="1:44" x14ac:dyDescent="0.25">
      <c r="A21" s="18">
        <v>18</v>
      </c>
      <c r="B21" s="18" t="s">
        <v>0</v>
      </c>
      <c r="C21" s="18" t="s">
        <v>492</v>
      </c>
      <c r="D21" s="18" t="s">
        <v>83</v>
      </c>
      <c r="F21" s="3">
        <v>18</v>
      </c>
      <c r="G21" s="3" t="s">
        <v>288</v>
      </c>
      <c r="H21" s="3" t="s">
        <v>289</v>
      </c>
      <c r="I21" s="3" t="s">
        <v>83</v>
      </c>
      <c r="K21" s="1">
        <v>18</v>
      </c>
      <c r="L21" s="1" t="s">
        <v>368</v>
      </c>
      <c r="M21" s="1" t="s">
        <v>369</v>
      </c>
      <c r="N21" s="1" t="s">
        <v>83</v>
      </c>
      <c r="P21" s="7">
        <v>18</v>
      </c>
      <c r="Q21" s="7" t="s">
        <v>446</v>
      </c>
      <c r="R21" s="7" t="s">
        <v>447</v>
      </c>
      <c r="S21" s="7" t="s">
        <v>83</v>
      </c>
      <c r="U21" s="16">
        <v>18</v>
      </c>
      <c r="V21" s="16" t="s">
        <v>288</v>
      </c>
      <c r="W21" s="16" t="s">
        <v>289</v>
      </c>
      <c r="X21" s="16" t="s">
        <v>83</v>
      </c>
      <c r="Z21" s="5">
        <v>18</v>
      </c>
      <c r="AA21" s="5" t="s">
        <v>288</v>
      </c>
      <c r="AB21" s="5" t="s">
        <v>289</v>
      </c>
      <c r="AC21" s="5" t="s">
        <v>83</v>
      </c>
      <c r="AE21" s="10">
        <v>18</v>
      </c>
      <c r="AF21" s="10" t="s">
        <v>288</v>
      </c>
      <c r="AG21" s="10" t="s">
        <v>289</v>
      </c>
      <c r="AH21" s="10" t="s">
        <v>83</v>
      </c>
      <c r="AJ21" s="12">
        <v>18</v>
      </c>
      <c r="AK21" s="12" t="s">
        <v>288</v>
      </c>
      <c r="AL21" s="12" t="s">
        <v>289</v>
      </c>
      <c r="AM21" s="12" t="s">
        <v>83</v>
      </c>
      <c r="AO21" s="14">
        <v>18</v>
      </c>
      <c r="AP21" s="14" t="s">
        <v>288</v>
      </c>
      <c r="AQ21" s="14" t="s">
        <v>289</v>
      </c>
      <c r="AR21" s="14" t="s">
        <v>83</v>
      </c>
    </row>
    <row r="22" spans="1:44" x14ac:dyDescent="0.25">
      <c r="A22" s="18">
        <v>19</v>
      </c>
      <c r="B22" s="18" t="s">
        <v>0</v>
      </c>
      <c r="C22" s="18" t="s">
        <v>492</v>
      </c>
      <c r="D22" s="18" t="s">
        <v>43</v>
      </c>
      <c r="F22" s="3">
        <v>19</v>
      </c>
      <c r="G22" s="3" t="s">
        <v>290</v>
      </c>
      <c r="H22" s="3" t="s">
        <v>291</v>
      </c>
      <c r="I22" s="3" t="s">
        <v>43</v>
      </c>
      <c r="K22" s="1">
        <v>19</v>
      </c>
      <c r="L22" s="1" t="s">
        <v>370</v>
      </c>
      <c r="M22" s="1" t="s">
        <v>371</v>
      </c>
      <c r="N22" s="1" t="s">
        <v>43</v>
      </c>
      <c r="P22" s="7">
        <v>19</v>
      </c>
      <c r="Q22" s="7" t="s">
        <v>448</v>
      </c>
      <c r="R22" s="7" t="s">
        <v>449</v>
      </c>
      <c r="S22" s="7" t="s">
        <v>43</v>
      </c>
      <c r="U22" s="16">
        <v>19</v>
      </c>
      <c r="V22" s="16" t="s">
        <v>290</v>
      </c>
      <c r="W22" s="16" t="s">
        <v>291</v>
      </c>
      <c r="X22" s="16" t="s">
        <v>43</v>
      </c>
      <c r="Z22" s="5">
        <v>19</v>
      </c>
      <c r="AA22" s="5" t="s">
        <v>290</v>
      </c>
      <c r="AB22" s="5" t="s">
        <v>291</v>
      </c>
      <c r="AC22" s="5" t="s">
        <v>43</v>
      </c>
      <c r="AE22" s="10">
        <v>19</v>
      </c>
      <c r="AF22" s="10" t="s">
        <v>290</v>
      </c>
      <c r="AG22" s="10" t="s">
        <v>291</v>
      </c>
      <c r="AH22" s="10" t="s">
        <v>43</v>
      </c>
      <c r="AJ22" s="12">
        <v>19</v>
      </c>
      <c r="AK22" s="12" t="s">
        <v>290</v>
      </c>
      <c r="AL22" s="12" t="s">
        <v>291</v>
      </c>
      <c r="AM22" s="12" t="s">
        <v>43</v>
      </c>
      <c r="AO22" s="14">
        <v>19</v>
      </c>
      <c r="AP22" s="14" t="s">
        <v>290</v>
      </c>
      <c r="AQ22" s="14" t="s">
        <v>291</v>
      </c>
      <c r="AR22" s="14" t="s">
        <v>43</v>
      </c>
    </row>
    <row r="23" spans="1:44" x14ac:dyDescent="0.25">
      <c r="A23" s="18">
        <v>20</v>
      </c>
      <c r="B23" s="18" t="s">
        <v>0</v>
      </c>
      <c r="C23" s="18" t="s">
        <v>492</v>
      </c>
      <c r="D23" s="18" t="s">
        <v>83</v>
      </c>
      <c r="F23" s="3">
        <v>20</v>
      </c>
      <c r="G23" s="3" t="s">
        <v>292</v>
      </c>
      <c r="H23" s="3" t="s">
        <v>293</v>
      </c>
      <c r="I23" s="3" t="s">
        <v>83</v>
      </c>
      <c r="K23" s="1">
        <v>20</v>
      </c>
      <c r="L23" s="1" t="s">
        <v>372</v>
      </c>
      <c r="M23" s="1" t="s">
        <v>373</v>
      </c>
      <c r="N23" s="1" t="s">
        <v>83</v>
      </c>
      <c r="P23" s="7">
        <v>20</v>
      </c>
      <c r="Q23" s="7" t="s">
        <v>450</v>
      </c>
      <c r="R23" s="7" t="s">
        <v>451</v>
      </c>
      <c r="S23" s="7" t="s">
        <v>83</v>
      </c>
      <c r="U23" s="16">
        <v>20</v>
      </c>
      <c r="V23" s="16" t="s">
        <v>292</v>
      </c>
      <c r="W23" s="16" t="s">
        <v>293</v>
      </c>
      <c r="X23" s="16" t="s">
        <v>83</v>
      </c>
      <c r="Z23" s="5">
        <v>20</v>
      </c>
      <c r="AA23" s="5" t="s">
        <v>292</v>
      </c>
      <c r="AB23" s="5" t="s">
        <v>293</v>
      </c>
      <c r="AC23" s="5" t="s">
        <v>83</v>
      </c>
      <c r="AE23" s="10">
        <v>20</v>
      </c>
      <c r="AF23" s="10" t="s">
        <v>292</v>
      </c>
      <c r="AG23" s="10" t="s">
        <v>293</v>
      </c>
      <c r="AH23" s="10" t="s">
        <v>83</v>
      </c>
      <c r="AJ23" s="12">
        <v>20</v>
      </c>
      <c r="AK23" s="12" t="s">
        <v>292</v>
      </c>
      <c r="AL23" s="12" t="s">
        <v>293</v>
      </c>
      <c r="AM23" s="12" t="s">
        <v>83</v>
      </c>
      <c r="AO23" s="14">
        <v>20</v>
      </c>
      <c r="AP23" s="14" t="s">
        <v>292</v>
      </c>
      <c r="AQ23" s="14" t="s">
        <v>293</v>
      </c>
      <c r="AR23" s="14" t="s">
        <v>83</v>
      </c>
    </row>
    <row r="24" spans="1:44" x14ac:dyDescent="0.25">
      <c r="A24" s="18">
        <v>21</v>
      </c>
      <c r="B24" s="18" t="s">
        <v>0</v>
      </c>
      <c r="C24" s="18" t="s">
        <v>492</v>
      </c>
      <c r="D24" s="18" t="s">
        <v>43</v>
      </c>
      <c r="F24" s="3">
        <v>21</v>
      </c>
      <c r="G24" s="3" t="s">
        <v>294</v>
      </c>
      <c r="H24" s="3" t="s">
        <v>295</v>
      </c>
      <c r="I24" s="3" t="s">
        <v>43</v>
      </c>
      <c r="K24" s="1">
        <v>21</v>
      </c>
      <c r="L24" s="1" t="s">
        <v>374</v>
      </c>
      <c r="M24" s="1" t="s">
        <v>375</v>
      </c>
      <c r="N24" s="1" t="s">
        <v>43</v>
      </c>
      <c r="P24" s="7">
        <v>21</v>
      </c>
      <c r="Q24" s="7" t="s">
        <v>452</v>
      </c>
      <c r="R24" s="7" t="s">
        <v>453</v>
      </c>
      <c r="S24" s="7" t="s">
        <v>43</v>
      </c>
      <c r="U24" s="16">
        <v>21</v>
      </c>
      <c r="V24" s="16" t="s">
        <v>294</v>
      </c>
      <c r="W24" s="16" t="s">
        <v>295</v>
      </c>
      <c r="X24" s="16" t="s">
        <v>43</v>
      </c>
      <c r="Z24" s="5">
        <v>21</v>
      </c>
      <c r="AA24" s="5" t="s">
        <v>294</v>
      </c>
      <c r="AB24" s="5" t="s">
        <v>295</v>
      </c>
      <c r="AC24" s="5" t="s">
        <v>43</v>
      </c>
      <c r="AE24" s="10">
        <v>21</v>
      </c>
      <c r="AF24" s="10" t="s">
        <v>294</v>
      </c>
      <c r="AG24" s="10" t="s">
        <v>295</v>
      </c>
      <c r="AH24" s="10" t="s">
        <v>43</v>
      </c>
      <c r="AJ24" s="12">
        <v>21</v>
      </c>
      <c r="AK24" s="12" t="s">
        <v>294</v>
      </c>
      <c r="AL24" s="12" t="s">
        <v>295</v>
      </c>
      <c r="AM24" s="12" t="s">
        <v>43</v>
      </c>
      <c r="AO24" s="14">
        <v>21</v>
      </c>
      <c r="AP24" s="14" t="s">
        <v>294</v>
      </c>
      <c r="AQ24" s="14" t="s">
        <v>295</v>
      </c>
      <c r="AR24" s="14" t="s">
        <v>43</v>
      </c>
    </row>
    <row r="25" spans="1:44" x14ac:dyDescent="0.25">
      <c r="A25" s="18">
        <v>22</v>
      </c>
      <c r="B25" s="18" t="s">
        <v>0</v>
      </c>
      <c r="C25" s="18" t="s">
        <v>492</v>
      </c>
      <c r="D25" s="18" t="s">
        <v>83</v>
      </c>
      <c r="F25" s="3">
        <v>22</v>
      </c>
      <c r="G25" s="3" t="s">
        <v>296</v>
      </c>
      <c r="H25" s="3" t="s">
        <v>297</v>
      </c>
      <c r="I25" s="3" t="s">
        <v>83</v>
      </c>
      <c r="K25" s="1">
        <v>22</v>
      </c>
      <c r="L25" s="1" t="s">
        <v>376</v>
      </c>
      <c r="M25" s="1" t="s">
        <v>377</v>
      </c>
      <c r="N25" s="1" t="s">
        <v>83</v>
      </c>
      <c r="P25" s="7">
        <v>22</v>
      </c>
      <c r="Q25" s="7" t="s">
        <v>454</v>
      </c>
      <c r="R25" s="7" t="s">
        <v>455</v>
      </c>
      <c r="S25" s="7" t="s">
        <v>83</v>
      </c>
      <c r="U25" s="16">
        <v>22</v>
      </c>
      <c r="V25" s="16" t="s">
        <v>296</v>
      </c>
      <c r="W25" s="16" t="s">
        <v>297</v>
      </c>
      <c r="X25" s="16" t="s">
        <v>83</v>
      </c>
      <c r="Z25" s="5">
        <v>22</v>
      </c>
      <c r="AA25" s="5" t="s">
        <v>296</v>
      </c>
      <c r="AB25" s="5" t="s">
        <v>297</v>
      </c>
      <c r="AC25" s="5" t="s">
        <v>83</v>
      </c>
      <c r="AE25" s="10">
        <v>22</v>
      </c>
      <c r="AF25" s="10" t="s">
        <v>296</v>
      </c>
      <c r="AG25" s="10" t="s">
        <v>297</v>
      </c>
      <c r="AH25" s="10" t="s">
        <v>83</v>
      </c>
      <c r="AJ25" s="12">
        <v>22</v>
      </c>
      <c r="AK25" s="12" t="s">
        <v>296</v>
      </c>
      <c r="AL25" s="12" t="s">
        <v>297</v>
      </c>
      <c r="AM25" s="12" t="s">
        <v>83</v>
      </c>
      <c r="AO25" s="14">
        <v>22</v>
      </c>
      <c r="AP25" s="14" t="s">
        <v>296</v>
      </c>
      <c r="AQ25" s="14" t="s">
        <v>297</v>
      </c>
      <c r="AR25" s="14" t="s">
        <v>83</v>
      </c>
    </row>
    <row r="26" spans="1:44" x14ac:dyDescent="0.25">
      <c r="A26" s="18">
        <v>23</v>
      </c>
      <c r="B26" s="18" t="s">
        <v>0</v>
      </c>
      <c r="C26" s="18" t="s">
        <v>492</v>
      </c>
      <c r="D26" s="18" t="s">
        <v>43</v>
      </c>
      <c r="F26" s="3">
        <v>23</v>
      </c>
      <c r="G26" s="3" t="s">
        <v>298</v>
      </c>
      <c r="H26" s="3" t="s">
        <v>299</v>
      </c>
      <c r="I26" s="3" t="s">
        <v>43</v>
      </c>
      <c r="K26" s="1">
        <v>23</v>
      </c>
      <c r="L26" s="1" t="s">
        <v>378</v>
      </c>
      <c r="M26" s="1" t="s">
        <v>379</v>
      </c>
      <c r="N26" s="1" t="s">
        <v>43</v>
      </c>
      <c r="P26" s="7">
        <v>23</v>
      </c>
      <c r="Q26" s="7" t="s">
        <v>456</v>
      </c>
      <c r="R26" s="7" t="s">
        <v>457</v>
      </c>
      <c r="S26" s="7" t="s">
        <v>43</v>
      </c>
      <c r="U26" s="16">
        <v>23</v>
      </c>
      <c r="V26" s="16" t="s">
        <v>298</v>
      </c>
      <c r="W26" s="16" t="s">
        <v>299</v>
      </c>
      <c r="X26" s="16" t="s">
        <v>43</v>
      </c>
      <c r="Z26" s="5">
        <v>23</v>
      </c>
      <c r="AA26" s="5" t="s">
        <v>298</v>
      </c>
      <c r="AB26" s="5" t="s">
        <v>299</v>
      </c>
      <c r="AC26" s="5" t="s">
        <v>43</v>
      </c>
      <c r="AE26" s="10">
        <v>23</v>
      </c>
      <c r="AF26" s="10" t="s">
        <v>298</v>
      </c>
      <c r="AG26" s="10" t="s">
        <v>299</v>
      </c>
      <c r="AH26" s="10" t="s">
        <v>43</v>
      </c>
      <c r="AJ26" s="12">
        <v>23</v>
      </c>
      <c r="AK26" s="12" t="s">
        <v>298</v>
      </c>
      <c r="AL26" s="12" t="s">
        <v>299</v>
      </c>
      <c r="AM26" s="12" t="s">
        <v>43</v>
      </c>
      <c r="AO26" s="14">
        <v>23</v>
      </c>
      <c r="AP26" s="14" t="s">
        <v>298</v>
      </c>
      <c r="AQ26" s="14" t="s">
        <v>299</v>
      </c>
      <c r="AR26" s="14" t="s">
        <v>43</v>
      </c>
    </row>
    <row r="27" spans="1:44" x14ac:dyDescent="0.25">
      <c r="A27" s="18">
        <v>24</v>
      </c>
      <c r="B27" s="18" t="s">
        <v>0</v>
      </c>
      <c r="C27" s="18" t="s">
        <v>492</v>
      </c>
      <c r="D27" s="18" t="s">
        <v>83</v>
      </c>
      <c r="F27" s="3">
        <v>24</v>
      </c>
      <c r="G27" s="3" t="s">
        <v>300</v>
      </c>
      <c r="H27" s="3" t="s">
        <v>301</v>
      </c>
      <c r="I27" s="3" t="s">
        <v>83</v>
      </c>
      <c r="K27" s="1">
        <v>24</v>
      </c>
      <c r="L27" s="1" t="s">
        <v>380</v>
      </c>
      <c r="M27" s="1" t="s">
        <v>381</v>
      </c>
      <c r="N27" s="1" t="s">
        <v>83</v>
      </c>
      <c r="P27" s="7">
        <v>24</v>
      </c>
      <c r="Q27" s="7" t="s">
        <v>458</v>
      </c>
      <c r="R27" s="7" t="s">
        <v>459</v>
      </c>
      <c r="S27" s="7" t="s">
        <v>83</v>
      </c>
      <c r="U27" s="16">
        <v>24</v>
      </c>
      <c r="V27" s="16" t="s">
        <v>300</v>
      </c>
      <c r="W27" s="16" t="s">
        <v>301</v>
      </c>
      <c r="X27" s="16" t="s">
        <v>83</v>
      </c>
      <c r="Z27" s="5">
        <v>24</v>
      </c>
      <c r="AA27" s="5" t="s">
        <v>300</v>
      </c>
      <c r="AB27" s="5" t="s">
        <v>301</v>
      </c>
      <c r="AC27" s="5" t="s">
        <v>83</v>
      </c>
      <c r="AE27" s="10">
        <v>24</v>
      </c>
      <c r="AF27" s="10" t="s">
        <v>300</v>
      </c>
      <c r="AG27" s="10" t="s">
        <v>301</v>
      </c>
      <c r="AH27" s="10" t="s">
        <v>83</v>
      </c>
      <c r="AJ27" s="12">
        <v>24</v>
      </c>
      <c r="AK27" s="12" t="s">
        <v>300</v>
      </c>
      <c r="AL27" s="12" t="s">
        <v>301</v>
      </c>
      <c r="AM27" s="12" t="s">
        <v>83</v>
      </c>
      <c r="AO27" s="14">
        <v>24</v>
      </c>
      <c r="AP27" s="14" t="s">
        <v>300</v>
      </c>
      <c r="AQ27" s="14" t="s">
        <v>301</v>
      </c>
      <c r="AR27" s="14" t="s">
        <v>83</v>
      </c>
    </row>
    <row r="28" spans="1:44" x14ac:dyDescent="0.25">
      <c r="A28" s="18">
        <v>25</v>
      </c>
      <c r="B28" s="18" t="s">
        <v>0</v>
      </c>
      <c r="C28" s="18" t="s">
        <v>492</v>
      </c>
      <c r="D28" s="18" t="s">
        <v>43</v>
      </c>
      <c r="F28" s="3">
        <v>25</v>
      </c>
      <c r="G28" s="3" t="s">
        <v>302</v>
      </c>
      <c r="H28" s="3" t="s">
        <v>303</v>
      </c>
      <c r="I28" s="3" t="s">
        <v>43</v>
      </c>
      <c r="K28" s="1">
        <v>25</v>
      </c>
      <c r="L28" s="1" t="s">
        <v>382</v>
      </c>
      <c r="M28" s="1" t="s">
        <v>383</v>
      </c>
      <c r="N28" s="1" t="s">
        <v>43</v>
      </c>
      <c r="P28" s="7">
        <v>25</v>
      </c>
      <c r="Q28" s="7" t="s">
        <v>460</v>
      </c>
      <c r="R28" s="7" t="s">
        <v>461</v>
      </c>
      <c r="S28" s="7" t="s">
        <v>43</v>
      </c>
      <c r="U28" s="16">
        <v>25</v>
      </c>
      <c r="V28" s="16" t="s">
        <v>302</v>
      </c>
      <c r="W28" s="16" t="s">
        <v>303</v>
      </c>
      <c r="X28" s="16" t="s">
        <v>43</v>
      </c>
      <c r="Z28" s="5">
        <v>25</v>
      </c>
      <c r="AA28" s="5" t="s">
        <v>302</v>
      </c>
      <c r="AB28" s="5" t="s">
        <v>303</v>
      </c>
      <c r="AC28" s="5" t="s">
        <v>43</v>
      </c>
      <c r="AE28" s="10">
        <v>25</v>
      </c>
      <c r="AF28" s="10" t="s">
        <v>302</v>
      </c>
      <c r="AG28" s="10" t="s">
        <v>303</v>
      </c>
      <c r="AH28" s="10" t="s">
        <v>43</v>
      </c>
      <c r="AJ28" s="12">
        <v>25</v>
      </c>
      <c r="AK28" s="12" t="s">
        <v>302</v>
      </c>
      <c r="AL28" s="12" t="s">
        <v>303</v>
      </c>
      <c r="AM28" s="12" t="s">
        <v>43</v>
      </c>
      <c r="AO28" s="14">
        <v>25</v>
      </c>
      <c r="AP28" s="14" t="s">
        <v>302</v>
      </c>
      <c r="AQ28" s="14" t="s">
        <v>303</v>
      </c>
      <c r="AR28" s="14" t="s">
        <v>43</v>
      </c>
    </row>
    <row r="29" spans="1:44" x14ac:dyDescent="0.25">
      <c r="A29" s="18">
        <v>26</v>
      </c>
      <c r="B29" s="18" t="s">
        <v>0</v>
      </c>
      <c r="C29" s="18" t="s">
        <v>492</v>
      </c>
      <c r="D29" s="18" t="s">
        <v>83</v>
      </c>
      <c r="F29" s="3">
        <v>26</v>
      </c>
      <c r="G29" s="3" t="s">
        <v>304</v>
      </c>
      <c r="H29" s="3" t="s">
        <v>305</v>
      </c>
      <c r="I29" s="3" t="s">
        <v>83</v>
      </c>
      <c r="K29" s="1">
        <v>26</v>
      </c>
      <c r="L29" s="1" t="s">
        <v>384</v>
      </c>
      <c r="M29" s="1" t="s">
        <v>385</v>
      </c>
      <c r="N29" s="1" t="s">
        <v>83</v>
      </c>
      <c r="P29" s="7">
        <v>26</v>
      </c>
      <c r="Q29" s="7" t="s">
        <v>462</v>
      </c>
      <c r="R29" s="7" t="s">
        <v>463</v>
      </c>
      <c r="S29" s="7" t="s">
        <v>83</v>
      </c>
      <c r="U29" s="16">
        <v>26</v>
      </c>
      <c r="V29" s="16" t="s">
        <v>304</v>
      </c>
      <c r="W29" s="16" t="s">
        <v>305</v>
      </c>
      <c r="X29" s="16" t="s">
        <v>83</v>
      </c>
      <c r="Z29" s="5">
        <v>26</v>
      </c>
      <c r="AA29" s="5" t="s">
        <v>304</v>
      </c>
      <c r="AB29" s="5" t="s">
        <v>305</v>
      </c>
      <c r="AC29" s="5" t="s">
        <v>83</v>
      </c>
      <c r="AE29" s="10">
        <v>26</v>
      </c>
      <c r="AF29" s="10" t="s">
        <v>304</v>
      </c>
      <c r="AG29" s="10" t="s">
        <v>305</v>
      </c>
      <c r="AH29" s="10" t="s">
        <v>83</v>
      </c>
      <c r="AJ29" s="12">
        <v>26</v>
      </c>
      <c r="AK29" s="12" t="s">
        <v>304</v>
      </c>
      <c r="AL29" s="12" t="s">
        <v>305</v>
      </c>
      <c r="AM29" s="12" t="s">
        <v>83</v>
      </c>
      <c r="AO29" s="14">
        <v>26</v>
      </c>
      <c r="AP29" s="14" t="s">
        <v>304</v>
      </c>
      <c r="AQ29" s="14" t="s">
        <v>305</v>
      </c>
      <c r="AR29" s="14" t="s">
        <v>83</v>
      </c>
    </row>
    <row r="30" spans="1:44" x14ac:dyDescent="0.25">
      <c r="A30" s="18">
        <v>27</v>
      </c>
      <c r="B30" s="18" t="s">
        <v>0</v>
      </c>
      <c r="C30" s="18" t="s">
        <v>492</v>
      </c>
      <c r="D30" s="18" t="s">
        <v>43</v>
      </c>
      <c r="F30" s="3">
        <v>27</v>
      </c>
      <c r="G30" s="3" t="s">
        <v>306</v>
      </c>
      <c r="H30" s="3" t="s">
        <v>307</v>
      </c>
      <c r="I30" s="3" t="s">
        <v>43</v>
      </c>
      <c r="K30" s="1">
        <v>27</v>
      </c>
      <c r="L30" s="1" t="s">
        <v>386</v>
      </c>
      <c r="M30" s="1" t="s">
        <v>387</v>
      </c>
      <c r="N30" s="1" t="s">
        <v>43</v>
      </c>
      <c r="P30" s="7">
        <v>27</v>
      </c>
      <c r="Q30" s="7" t="s">
        <v>464</v>
      </c>
      <c r="R30" s="7" t="s">
        <v>465</v>
      </c>
      <c r="S30" s="7" t="s">
        <v>43</v>
      </c>
      <c r="U30" s="16">
        <v>27</v>
      </c>
      <c r="V30" s="16" t="s">
        <v>306</v>
      </c>
      <c r="W30" s="16" t="s">
        <v>307</v>
      </c>
      <c r="X30" s="16" t="s">
        <v>43</v>
      </c>
      <c r="Z30" s="5">
        <v>27</v>
      </c>
      <c r="AA30" s="5" t="s">
        <v>306</v>
      </c>
      <c r="AB30" s="5" t="s">
        <v>307</v>
      </c>
      <c r="AC30" s="5" t="s">
        <v>43</v>
      </c>
      <c r="AE30" s="10">
        <v>27</v>
      </c>
      <c r="AF30" s="10" t="s">
        <v>306</v>
      </c>
      <c r="AG30" s="10" t="s">
        <v>307</v>
      </c>
      <c r="AH30" s="10" t="s">
        <v>43</v>
      </c>
      <c r="AJ30" s="12">
        <v>27</v>
      </c>
      <c r="AK30" s="12" t="s">
        <v>306</v>
      </c>
      <c r="AL30" s="12" t="s">
        <v>307</v>
      </c>
      <c r="AM30" s="12" t="s">
        <v>43</v>
      </c>
      <c r="AO30" s="14">
        <v>27</v>
      </c>
      <c r="AP30" s="14" t="s">
        <v>306</v>
      </c>
      <c r="AQ30" s="14" t="s">
        <v>307</v>
      </c>
      <c r="AR30" s="14" t="s">
        <v>43</v>
      </c>
    </row>
    <row r="31" spans="1:44" x14ac:dyDescent="0.25">
      <c r="A31" s="18">
        <v>28</v>
      </c>
      <c r="B31" s="18" t="s">
        <v>0</v>
      </c>
      <c r="C31" s="18" t="s">
        <v>492</v>
      </c>
      <c r="D31" s="18" t="s">
        <v>83</v>
      </c>
      <c r="F31" s="3">
        <v>28</v>
      </c>
      <c r="G31" s="3" t="s">
        <v>308</v>
      </c>
      <c r="H31" s="3" t="s">
        <v>309</v>
      </c>
      <c r="I31" s="3" t="s">
        <v>83</v>
      </c>
      <c r="K31" s="1">
        <v>28</v>
      </c>
      <c r="L31" s="1" t="s">
        <v>388</v>
      </c>
      <c r="M31" s="1" t="s">
        <v>389</v>
      </c>
      <c r="N31" s="1" t="s">
        <v>83</v>
      </c>
      <c r="P31" s="7">
        <v>28</v>
      </c>
      <c r="Q31" s="7" t="s">
        <v>466</v>
      </c>
      <c r="R31" s="7" t="s">
        <v>467</v>
      </c>
      <c r="S31" s="7" t="s">
        <v>83</v>
      </c>
      <c r="U31" s="16">
        <v>28</v>
      </c>
      <c r="V31" s="16" t="s">
        <v>308</v>
      </c>
      <c r="W31" s="16" t="s">
        <v>309</v>
      </c>
      <c r="X31" s="16" t="s">
        <v>83</v>
      </c>
      <c r="Z31" s="5">
        <v>28</v>
      </c>
      <c r="AA31" s="5" t="s">
        <v>308</v>
      </c>
      <c r="AB31" s="5" t="s">
        <v>309</v>
      </c>
      <c r="AC31" s="5" t="s">
        <v>83</v>
      </c>
      <c r="AE31" s="10">
        <v>28</v>
      </c>
      <c r="AF31" s="10" t="s">
        <v>308</v>
      </c>
      <c r="AG31" s="10" t="s">
        <v>309</v>
      </c>
      <c r="AH31" s="10" t="s">
        <v>83</v>
      </c>
      <c r="AJ31" s="12">
        <v>28</v>
      </c>
      <c r="AK31" s="12" t="s">
        <v>308</v>
      </c>
      <c r="AL31" s="12" t="s">
        <v>309</v>
      </c>
      <c r="AM31" s="12" t="s">
        <v>83</v>
      </c>
      <c r="AO31" s="14">
        <v>28</v>
      </c>
      <c r="AP31" s="14" t="s">
        <v>308</v>
      </c>
      <c r="AQ31" s="14" t="s">
        <v>309</v>
      </c>
      <c r="AR31" s="14" t="s">
        <v>83</v>
      </c>
    </row>
    <row r="32" spans="1:44" x14ac:dyDescent="0.25">
      <c r="A32" s="18">
        <v>29</v>
      </c>
      <c r="B32" s="18" t="s">
        <v>0</v>
      </c>
      <c r="C32" s="18" t="s">
        <v>492</v>
      </c>
      <c r="D32" s="18" t="s">
        <v>43</v>
      </c>
      <c r="F32" s="3">
        <v>29</v>
      </c>
      <c r="G32" s="3" t="s">
        <v>310</v>
      </c>
      <c r="H32" s="3" t="s">
        <v>311</v>
      </c>
      <c r="I32" s="3" t="s">
        <v>43</v>
      </c>
      <c r="K32" s="1">
        <v>29</v>
      </c>
      <c r="L32" s="1" t="s">
        <v>390</v>
      </c>
      <c r="M32" s="1" t="s">
        <v>391</v>
      </c>
      <c r="N32" s="1" t="s">
        <v>43</v>
      </c>
      <c r="P32" s="7">
        <v>29</v>
      </c>
      <c r="Q32" s="7" t="s">
        <v>468</v>
      </c>
      <c r="R32" s="7" t="s">
        <v>469</v>
      </c>
      <c r="S32" s="7" t="s">
        <v>43</v>
      </c>
      <c r="U32" s="16">
        <v>29</v>
      </c>
      <c r="V32" s="16" t="s">
        <v>310</v>
      </c>
      <c r="W32" s="16" t="s">
        <v>311</v>
      </c>
      <c r="X32" s="16" t="s">
        <v>43</v>
      </c>
      <c r="Z32" s="5">
        <v>29</v>
      </c>
      <c r="AA32" s="5" t="s">
        <v>310</v>
      </c>
      <c r="AB32" s="5" t="s">
        <v>311</v>
      </c>
      <c r="AC32" s="5" t="s">
        <v>43</v>
      </c>
      <c r="AE32" s="10">
        <v>29</v>
      </c>
      <c r="AF32" s="10" t="s">
        <v>310</v>
      </c>
      <c r="AG32" s="10" t="s">
        <v>311</v>
      </c>
      <c r="AH32" s="10" t="s">
        <v>43</v>
      </c>
      <c r="AJ32" s="12">
        <v>29</v>
      </c>
      <c r="AK32" s="12" t="s">
        <v>310</v>
      </c>
      <c r="AL32" s="12" t="s">
        <v>311</v>
      </c>
      <c r="AM32" s="12" t="s">
        <v>43</v>
      </c>
      <c r="AO32" s="14">
        <v>29</v>
      </c>
      <c r="AP32" s="14" t="s">
        <v>310</v>
      </c>
      <c r="AQ32" s="14" t="s">
        <v>311</v>
      </c>
      <c r="AR32" s="14" t="s">
        <v>43</v>
      </c>
    </row>
    <row r="33" spans="1:44" x14ac:dyDescent="0.25">
      <c r="A33" s="18">
        <v>30</v>
      </c>
      <c r="B33" s="18" t="s">
        <v>0</v>
      </c>
      <c r="C33" s="18" t="s">
        <v>492</v>
      </c>
      <c r="D33" s="18" t="s">
        <v>83</v>
      </c>
      <c r="F33" s="3">
        <v>30</v>
      </c>
      <c r="G33" s="3" t="s">
        <v>312</v>
      </c>
      <c r="H33" s="3" t="s">
        <v>313</v>
      </c>
      <c r="I33" s="3" t="s">
        <v>83</v>
      </c>
      <c r="K33" s="1">
        <v>30</v>
      </c>
      <c r="L33" s="1" t="s">
        <v>392</v>
      </c>
      <c r="M33" s="1" t="s">
        <v>393</v>
      </c>
      <c r="N33" s="1" t="s">
        <v>83</v>
      </c>
      <c r="P33" s="7">
        <v>30</v>
      </c>
      <c r="Q33" s="7" t="s">
        <v>470</v>
      </c>
      <c r="R33" s="7" t="s">
        <v>471</v>
      </c>
      <c r="S33" s="7" t="s">
        <v>83</v>
      </c>
      <c r="U33" s="16">
        <v>30</v>
      </c>
      <c r="V33" s="16" t="s">
        <v>312</v>
      </c>
      <c r="W33" s="16" t="s">
        <v>313</v>
      </c>
      <c r="X33" s="16" t="s">
        <v>83</v>
      </c>
      <c r="Z33" s="5">
        <v>30</v>
      </c>
      <c r="AA33" s="5" t="s">
        <v>312</v>
      </c>
      <c r="AB33" s="5" t="s">
        <v>313</v>
      </c>
      <c r="AC33" s="5" t="s">
        <v>83</v>
      </c>
      <c r="AE33" s="10">
        <v>30</v>
      </c>
      <c r="AF33" s="10" t="s">
        <v>312</v>
      </c>
      <c r="AG33" s="10" t="s">
        <v>313</v>
      </c>
      <c r="AH33" s="10" t="s">
        <v>83</v>
      </c>
      <c r="AJ33" s="12">
        <v>30</v>
      </c>
      <c r="AK33" s="12" t="s">
        <v>312</v>
      </c>
      <c r="AL33" s="12" t="s">
        <v>313</v>
      </c>
      <c r="AM33" s="12" t="s">
        <v>83</v>
      </c>
      <c r="AO33" s="14">
        <v>30</v>
      </c>
      <c r="AP33" s="14" t="s">
        <v>312</v>
      </c>
      <c r="AQ33" s="14" t="s">
        <v>313</v>
      </c>
      <c r="AR33" s="14" t="s">
        <v>83</v>
      </c>
    </row>
    <row r="34" spans="1:44" x14ac:dyDescent="0.25">
      <c r="A34" s="18">
        <v>31</v>
      </c>
      <c r="B34" s="18" t="s">
        <v>0</v>
      </c>
      <c r="C34" s="18" t="s">
        <v>492</v>
      </c>
      <c r="D34" s="18" t="s">
        <v>43</v>
      </c>
      <c r="F34" s="3">
        <v>31</v>
      </c>
      <c r="G34" s="3" t="s">
        <v>314</v>
      </c>
      <c r="H34" s="3" t="s">
        <v>315</v>
      </c>
      <c r="I34" s="3" t="s">
        <v>43</v>
      </c>
      <c r="K34" s="1">
        <v>31</v>
      </c>
      <c r="L34" s="1" t="s">
        <v>394</v>
      </c>
      <c r="M34" s="1" t="s">
        <v>395</v>
      </c>
      <c r="N34" s="1" t="s">
        <v>43</v>
      </c>
      <c r="P34" s="7">
        <v>31</v>
      </c>
      <c r="Q34" s="7" t="s">
        <v>472</v>
      </c>
      <c r="R34" s="7" t="s">
        <v>473</v>
      </c>
      <c r="S34" s="7" t="s">
        <v>43</v>
      </c>
      <c r="U34" s="16">
        <v>31</v>
      </c>
      <c r="V34" s="16" t="s">
        <v>314</v>
      </c>
      <c r="W34" s="16" t="s">
        <v>315</v>
      </c>
      <c r="X34" s="16" t="s">
        <v>43</v>
      </c>
      <c r="Z34" s="5">
        <v>31</v>
      </c>
      <c r="AA34" s="5" t="s">
        <v>314</v>
      </c>
      <c r="AB34" s="5" t="s">
        <v>315</v>
      </c>
      <c r="AC34" s="5" t="s">
        <v>43</v>
      </c>
      <c r="AE34" s="10">
        <v>31</v>
      </c>
      <c r="AF34" s="10" t="s">
        <v>314</v>
      </c>
      <c r="AG34" s="10" t="s">
        <v>315</v>
      </c>
      <c r="AH34" s="10" t="s">
        <v>43</v>
      </c>
      <c r="AJ34" s="12">
        <v>31</v>
      </c>
      <c r="AK34" s="12" t="s">
        <v>314</v>
      </c>
      <c r="AL34" s="12" t="s">
        <v>315</v>
      </c>
      <c r="AM34" s="12" t="s">
        <v>43</v>
      </c>
      <c r="AO34" s="14">
        <v>31</v>
      </c>
      <c r="AP34" s="14" t="s">
        <v>314</v>
      </c>
      <c r="AQ34" s="14" t="s">
        <v>315</v>
      </c>
      <c r="AR34" s="14" t="s">
        <v>43</v>
      </c>
    </row>
    <row r="35" spans="1:44" x14ac:dyDescent="0.25">
      <c r="A35" s="18">
        <v>32</v>
      </c>
      <c r="B35" s="18" t="s">
        <v>0</v>
      </c>
      <c r="C35" s="18" t="s">
        <v>492</v>
      </c>
      <c r="D35" s="18" t="s">
        <v>83</v>
      </c>
      <c r="F35" s="3">
        <v>32</v>
      </c>
      <c r="G35" s="3" t="s">
        <v>316</v>
      </c>
      <c r="H35" s="3" t="s">
        <v>317</v>
      </c>
      <c r="I35" s="3" t="s">
        <v>83</v>
      </c>
      <c r="K35" s="1">
        <v>32</v>
      </c>
      <c r="L35" s="1" t="s">
        <v>396</v>
      </c>
      <c r="M35" s="1" t="s">
        <v>397</v>
      </c>
      <c r="N35" s="1" t="s">
        <v>83</v>
      </c>
      <c r="P35" s="7">
        <v>32</v>
      </c>
      <c r="Q35" s="7" t="s">
        <v>474</v>
      </c>
      <c r="R35" s="7" t="s">
        <v>475</v>
      </c>
      <c r="S35" s="7" t="s">
        <v>83</v>
      </c>
      <c r="U35" s="16">
        <v>32</v>
      </c>
      <c r="V35" s="16" t="s">
        <v>316</v>
      </c>
      <c r="W35" s="16" t="s">
        <v>317</v>
      </c>
      <c r="X35" s="16" t="s">
        <v>83</v>
      </c>
      <c r="Z35" s="5">
        <v>32</v>
      </c>
      <c r="AA35" s="5" t="s">
        <v>316</v>
      </c>
      <c r="AB35" s="5" t="s">
        <v>317</v>
      </c>
      <c r="AC35" s="5" t="s">
        <v>83</v>
      </c>
      <c r="AE35" s="10">
        <v>32</v>
      </c>
      <c r="AF35" s="10" t="s">
        <v>316</v>
      </c>
      <c r="AG35" s="10" t="s">
        <v>317</v>
      </c>
      <c r="AH35" s="10" t="s">
        <v>83</v>
      </c>
      <c r="AJ35" s="12">
        <v>32</v>
      </c>
      <c r="AK35" s="12" t="s">
        <v>316</v>
      </c>
      <c r="AL35" s="12" t="s">
        <v>317</v>
      </c>
      <c r="AM35" s="12" t="s">
        <v>83</v>
      </c>
      <c r="AO35" s="14">
        <v>32</v>
      </c>
      <c r="AP35" s="14" t="s">
        <v>316</v>
      </c>
      <c r="AQ35" s="14" t="s">
        <v>317</v>
      </c>
      <c r="AR35" s="14" t="s">
        <v>83</v>
      </c>
    </row>
    <row r="36" spans="1:44" x14ac:dyDescent="0.25">
      <c r="A36" s="18">
        <v>33</v>
      </c>
      <c r="B36" s="18" t="s">
        <v>0</v>
      </c>
      <c r="C36" s="18" t="s">
        <v>492</v>
      </c>
      <c r="D36" s="18" t="s">
        <v>43</v>
      </c>
      <c r="F36" s="3">
        <v>33</v>
      </c>
      <c r="G36" s="3" t="s">
        <v>318</v>
      </c>
      <c r="H36" s="3" t="s">
        <v>319</v>
      </c>
      <c r="I36" s="3" t="s">
        <v>43</v>
      </c>
      <c r="K36" s="1">
        <v>33</v>
      </c>
      <c r="L36" s="1" t="s">
        <v>398</v>
      </c>
      <c r="M36" s="1" t="s">
        <v>399</v>
      </c>
      <c r="N36" s="1" t="s">
        <v>43</v>
      </c>
      <c r="P36" s="7">
        <v>33</v>
      </c>
      <c r="Q36" s="7" t="s">
        <v>476</v>
      </c>
      <c r="R36" s="7" t="s">
        <v>477</v>
      </c>
      <c r="S36" s="7" t="s">
        <v>43</v>
      </c>
      <c r="U36" s="16">
        <v>33</v>
      </c>
      <c r="V36" s="16" t="s">
        <v>318</v>
      </c>
      <c r="W36" s="16" t="s">
        <v>319</v>
      </c>
      <c r="X36" s="16" t="s">
        <v>43</v>
      </c>
      <c r="Z36" s="5">
        <v>33</v>
      </c>
      <c r="AA36" s="5" t="s">
        <v>318</v>
      </c>
      <c r="AB36" s="5" t="s">
        <v>319</v>
      </c>
      <c r="AC36" s="5" t="s">
        <v>43</v>
      </c>
      <c r="AE36" s="10">
        <v>33</v>
      </c>
      <c r="AF36" s="10" t="s">
        <v>318</v>
      </c>
      <c r="AG36" s="10" t="s">
        <v>319</v>
      </c>
      <c r="AH36" s="10" t="s">
        <v>43</v>
      </c>
      <c r="AJ36" s="12">
        <v>33</v>
      </c>
      <c r="AK36" s="12" t="s">
        <v>318</v>
      </c>
      <c r="AL36" s="12" t="s">
        <v>319</v>
      </c>
      <c r="AM36" s="12" t="s">
        <v>43</v>
      </c>
      <c r="AO36" s="14">
        <v>33</v>
      </c>
      <c r="AP36" s="14" t="s">
        <v>318</v>
      </c>
      <c r="AQ36" s="14" t="s">
        <v>319</v>
      </c>
      <c r="AR36" s="14" t="s">
        <v>43</v>
      </c>
    </row>
    <row r="37" spans="1:44" x14ac:dyDescent="0.25">
      <c r="A37" s="18">
        <v>34</v>
      </c>
      <c r="B37" s="18" t="s">
        <v>0</v>
      </c>
      <c r="C37" s="18" t="s">
        <v>492</v>
      </c>
      <c r="D37" s="18" t="s">
        <v>83</v>
      </c>
      <c r="F37" s="3">
        <v>34</v>
      </c>
      <c r="G37" s="3" t="s">
        <v>320</v>
      </c>
      <c r="H37" s="3" t="s">
        <v>321</v>
      </c>
      <c r="I37" s="3" t="s">
        <v>83</v>
      </c>
      <c r="K37" s="1">
        <v>34</v>
      </c>
      <c r="L37" s="1" t="s">
        <v>400</v>
      </c>
      <c r="M37" s="1" t="s">
        <v>401</v>
      </c>
      <c r="N37" s="1" t="s">
        <v>83</v>
      </c>
      <c r="P37" s="7">
        <v>34</v>
      </c>
      <c r="Q37" s="7" t="s">
        <v>478</v>
      </c>
      <c r="R37" s="7" t="s">
        <v>479</v>
      </c>
      <c r="S37" s="7" t="s">
        <v>83</v>
      </c>
      <c r="U37" s="16">
        <v>34</v>
      </c>
      <c r="V37" s="16" t="s">
        <v>320</v>
      </c>
      <c r="W37" s="16" t="s">
        <v>321</v>
      </c>
      <c r="X37" s="16" t="s">
        <v>83</v>
      </c>
      <c r="Z37" s="5">
        <v>34</v>
      </c>
      <c r="AA37" s="5" t="s">
        <v>320</v>
      </c>
      <c r="AB37" s="5" t="s">
        <v>321</v>
      </c>
      <c r="AC37" s="5" t="s">
        <v>83</v>
      </c>
      <c r="AE37" s="10">
        <v>34</v>
      </c>
      <c r="AF37" s="10" t="s">
        <v>320</v>
      </c>
      <c r="AG37" s="10" t="s">
        <v>321</v>
      </c>
      <c r="AH37" s="10" t="s">
        <v>83</v>
      </c>
      <c r="AJ37" s="12">
        <v>34</v>
      </c>
      <c r="AK37" s="12" t="s">
        <v>320</v>
      </c>
      <c r="AL37" s="12" t="s">
        <v>321</v>
      </c>
      <c r="AM37" s="12" t="s">
        <v>83</v>
      </c>
      <c r="AO37" s="14">
        <v>34</v>
      </c>
      <c r="AP37" s="14" t="s">
        <v>320</v>
      </c>
      <c r="AQ37" s="14" t="s">
        <v>321</v>
      </c>
      <c r="AR37" s="14" t="s">
        <v>83</v>
      </c>
    </row>
    <row r="38" spans="1:44" x14ac:dyDescent="0.25">
      <c r="A38" s="18">
        <v>35</v>
      </c>
      <c r="B38" s="18" t="s">
        <v>0</v>
      </c>
      <c r="C38" s="18" t="s">
        <v>492</v>
      </c>
      <c r="D38" s="18" t="s">
        <v>43</v>
      </c>
      <c r="F38" s="3">
        <v>35</v>
      </c>
      <c r="G38" s="3" t="s">
        <v>322</v>
      </c>
      <c r="H38" s="3" t="s">
        <v>323</v>
      </c>
      <c r="I38" s="3" t="s">
        <v>43</v>
      </c>
      <c r="K38" s="1">
        <v>35</v>
      </c>
      <c r="L38" s="1" t="s">
        <v>402</v>
      </c>
      <c r="M38" s="1" t="s">
        <v>403</v>
      </c>
      <c r="N38" s="1" t="s">
        <v>43</v>
      </c>
      <c r="P38" s="7">
        <v>35</v>
      </c>
      <c r="Q38" s="7" t="s">
        <v>480</v>
      </c>
      <c r="R38" s="7" t="s">
        <v>481</v>
      </c>
      <c r="S38" s="7" t="s">
        <v>43</v>
      </c>
      <c r="U38" s="16">
        <v>35</v>
      </c>
      <c r="V38" s="16" t="s">
        <v>322</v>
      </c>
      <c r="W38" s="16" t="s">
        <v>323</v>
      </c>
      <c r="X38" s="16" t="s">
        <v>43</v>
      </c>
      <c r="Z38" s="5">
        <v>35</v>
      </c>
      <c r="AA38" s="5" t="s">
        <v>322</v>
      </c>
      <c r="AB38" s="5" t="s">
        <v>323</v>
      </c>
      <c r="AC38" s="5" t="s">
        <v>43</v>
      </c>
      <c r="AE38" s="10">
        <v>35</v>
      </c>
      <c r="AF38" s="10" t="s">
        <v>322</v>
      </c>
      <c r="AG38" s="10" t="s">
        <v>323</v>
      </c>
      <c r="AH38" s="10" t="s">
        <v>43</v>
      </c>
      <c r="AJ38" s="12">
        <v>35</v>
      </c>
      <c r="AK38" s="12" t="s">
        <v>322</v>
      </c>
      <c r="AL38" s="12" t="s">
        <v>323</v>
      </c>
      <c r="AM38" s="12" t="s">
        <v>43</v>
      </c>
      <c r="AO38" s="14">
        <v>35</v>
      </c>
      <c r="AP38" s="14" t="s">
        <v>322</v>
      </c>
      <c r="AQ38" s="14" t="s">
        <v>323</v>
      </c>
      <c r="AR38" s="14" t="s">
        <v>43</v>
      </c>
    </row>
    <row r="39" spans="1:44" x14ac:dyDescent="0.25">
      <c r="A39" s="18">
        <v>36</v>
      </c>
      <c r="B39" s="18" t="s">
        <v>0</v>
      </c>
      <c r="C39" s="18" t="s">
        <v>492</v>
      </c>
      <c r="D39" s="18" t="s">
        <v>83</v>
      </c>
      <c r="F39" s="3">
        <v>36</v>
      </c>
      <c r="G39" s="3" t="s">
        <v>324</v>
      </c>
      <c r="H39" s="3" t="s">
        <v>325</v>
      </c>
      <c r="I39" s="3" t="s">
        <v>83</v>
      </c>
      <c r="K39" s="1">
        <v>36</v>
      </c>
      <c r="L39" s="1" t="s">
        <v>404</v>
      </c>
      <c r="M39" s="1" t="s">
        <v>405</v>
      </c>
      <c r="N39" s="1" t="s">
        <v>83</v>
      </c>
      <c r="P39" s="7">
        <v>36</v>
      </c>
      <c r="Q39" s="7" t="s">
        <v>482</v>
      </c>
      <c r="R39" s="7" t="s">
        <v>483</v>
      </c>
      <c r="S39" s="7" t="s">
        <v>83</v>
      </c>
      <c r="U39" s="16">
        <v>36</v>
      </c>
      <c r="V39" s="16" t="s">
        <v>324</v>
      </c>
      <c r="W39" s="16" t="s">
        <v>325</v>
      </c>
      <c r="X39" s="16" t="s">
        <v>83</v>
      </c>
      <c r="Z39" s="5">
        <v>36</v>
      </c>
      <c r="AA39" s="5" t="s">
        <v>324</v>
      </c>
      <c r="AB39" s="5" t="s">
        <v>325</v>
      </c>
      <c r="AC39" s="5" t="s">
        <v>83</v>
      </c>
      <c r="AE39" s="10">
        <v>36</v>
      </c>
      <c r="AF39" s="10" t="s">
        <v>324</v>
      </c>
      <c r="AG39" s="10" t="s">
        <v>325</v>
      </c>
      <c r="AH39" s="10" t="s">
        <v>83</v>
      </c>
      <c r="AJ39" s="12">
        <v>36</v>
      </c>
      <c r="AK39" s="12" t="s">
        <v>324</v>
      </c>
      <c r="AL39" s="12" t="s">
        <v>325</v>
      </c>
      <c r="AM39" s="12" t="s">
        <v>83</v>
      </c>
      <c r="AO39" s="14">
        <v>36</v>
      </c>
      <c r="AP39" s="14" t="s">
        <v>324</v>
      </c>
      <c r="AQ39" s="14" t="s">
        <v>325</v>
      </c>
      <c r="AR39" s="14" t="s">
        <v>83</v>
      </c>
    </row>
    <row r="40" spans="1:44" x14ac:dyDescent="0.25">
      <c r="A40" s="18">
        <v>37</v>
      </c>
      <c r="B40" s="18" t="s">
        <v>0</v>
      </c>
      <c r="C40" s="18" t="s">
        <v>492</v>
      </c>
      <c r="D40" s="18" t="s">
        <v>43</v>
      </c>
      <c r="F40" s="3">
        <v>37</v>
      </c>
      <c r="G40" s="3" t="s">
        <v>326</v>
      </c>
      <c r="H40" s="3" t="s">
        <v>327</v>
      </c>
      <c r="I40" s="3" t="s">
        <v>43</v>
      </c>
      <c r="K40" s="1">
        <v>37</v>
      </c>
      <c r="L40" s="1" t="s">
        <v>406</v>
      </c>
      <c r="M40" s="1" t="s">
        <v>407</v>
      </c>
      <c r="N40" s="1" t="s">
        <v>43</v>
      </c>
      <c r="P40" s="7">
        <v>37</v>
      </c>
      <c r="Q40" s="7" t="s">
        <v>484</v>
      </c>
      <c r="R40" s="7" t="s">
        <v>485</v>
      </c>
      <c r="S40" s="7" t="s">
        <v>43</v>
      </c>
      <c r="U40" s="16">
        <v>37</v>
      </c>
      <c r="V40" s="16" t="s">
        <v>326</v>
      </c>
      <c r="W40" s="16" t="s">
        <v>327</v>
      </c>
      <c r="X40" s="16" t="s">
        <v>43</v>
      </c>
      <c r="Z40" s="5">
        <v>37</v>
      </c>
      <c r="AA40" s="5" t="s">
        <v>326</v>
      </c>
      <c r="AB40" s="5" t="s">
        <v>327</v>
      </c>
      <c r="AC40" s="5" t="s">
        <v>43</v>
      </c>
      <c r="AE40" s="10">
        <v>37</v>
      </c>
      <c r="AF40" s="10" t="s">
        <v>326</v>
      </c>
      <c r="AG40" s="10" t="s">
        <v>327</v>
      </c>
      <c r="AH40" s="10" t="s">
        <v>43</v>
      </c>
      <c r="AJ40" s="12">
        <v>37</v>
      </c>
      <c r="AK40" s="12" t="s">
        <v>326</v>
      </c>
      <c r="AL40" s="12" t="s">
        <v>327</v>
      </c>
      <c r="AM40" s="12" t="s">
        <v>43</v>
      </c>
      <c r="AO40" s="14">
        <v>37</v>
      </c>
      <c r="AP40" s="14" t="s">
        <v>326</v>
      </c>
      <c r="AQ40" s="14" t="s">
        <v>327</v>
      </c>
      <c r="AR40" s="14" t="s">
        <v>43</v>
      </c>
    </row>
    <row r="41" spans="1:44" x14ac:dyDescent="0.25">
      <c r="A41" s="18">
        <v>38</v>
      </c>
      <c r="B41" s="18" t="s">
        <v>0</v>
      </c>
      <c r="C41" s="18" t="s">
        <v>492</v>
      </c>
      <c r="D41" s="18" t="s">
        <v>83</v>
      </c>
      <c r="F41" s="3">
        <v>38</v>
      </c>
      <c r="G41" s="3" t="s">
        <v>328</v>
      </c>
      <c r="H41" s="3" t="s">
        <v>329</v>
      </c>
      <c r="I41" s="3" t="s">
        <v>83</v>
      </c>
      <c r="K41" s="1">
        <v>38</v>
      </c>
      <c r="L41" s="1" t="s">
        <v>408</v>
      </c>
      <c r="M41" s="1" t="s">
        <v>409</v>
      </c>
      <c r="N41" s="1" t="s">
        <v>83</v>
      </c>
      <c r="P41" s="7">
        <v>38</v>
      </c>
      <c r="Q41" s="7" t="s">
        <v>486</v>
      </c>
      <c r="R41" s="7" t="s">
        <v>487</v>
      </c>
      <c r="S41" s="7" t="s">
        <v>83</v>
      </c>
      <c r="U41" s="16">
        <v>38</v>
      </c>
      <c r="V41" s="16" t="s">
        <v>328</v>
      </c>
      <c r="W41" s="16" t="s">
        <v>329</v>
      </c>
      <c r="X41" s="16" t="s">
        <v>83</v>
      </c>
      <c r="Z41" s="5">
        <v>38</v>
      </c>
      <c r="AA41" s="5" t="s">
        <v>328</v>
      </c>
      <c r="AB41" s="5" t="s">
        <v>329</v>
      </c>
      <c r="AC41" s="5" t="s">
        <v>83</v>
      </c>
      <c r="AE41" s="10">
        <v>38</v>
      </c>
      <c r="AF41" s="10" t="s">
        <v>328</v>
      </c>
      <c r="AG41" s="10" t="s">
        <v>329</v>
      </c>
      <c r="AH41" s="10" t="s">
        <v>83</v>
      </c>
      <c r="AJ41" s="12">
        <v>38</v>
      </c>
      <c r="AK41" s="12" t="s">
        <v>328</v>
      </c>
      <c r="AL41" s="12" t="s">
        <v>329</v>
      </c>
      <c r="AM41" s="12" t="s">
        <v>83</v>
      </c>
      <c r="AO41" s="14">
        <v>38</v>
      </c>
      <c r="AP41" s="14" t="s">
        <v>328</v>
      </c>
      <c r="AQ41" s="14" t="s">
        <v>329</v>
      </c>
      <c r="AR41" s="14" t="s">
        <v>83</v>
      </c>
    </row>
    <row r="42" spans="1:44" x14ac:dyDescent="0.25">
      <c r="A42" s="18">
        <v>39</v>
      </c>
      <c r="B42" s="18" t="s">
        <v>0</v>
      </c>
      <c r="C42" s="18" t="s">
        <v>492</v>
      </c>
      <c r="D42" s="18" t="s">
        <v>43</v>
      </c>
      <c r="F42" s="3">
        <v>39</v>
      </c>
      <c r="G42" s="3" t="s">
        <v>330</v>
      </c>
      <c r="H42" s="3" t="s">
        <v>331</v>
      </c>
      <c r="I42" s="3" t="s">
        <v>43</v>
      </c>
      <c r="K42" s="1">
        <v>39</v>
      </c>
      <c r="L42" s="1" t="s">
        <v>410</v>
      </c>
      <c r="M42" s="1" t="s">
        <v>411</v>
      </c>
      <c r="N42" s="1" t="s">
        <v>43</v>
      </c>
      <c r="P42" s="7">
        <v>39</v>
      </c>
      <c r="Q42" s="7" t="s">
        <v>488</v>
      </c>
      <c r="R42" s="7" t="s">
        <v>489</v>
      </c>
      <c r="S42" s="7" t="s">
        <v>43</v>
      </c>
      <c r="U42" s="16">
        <v>39</v>
      </c>
      <c r="V42" s="16" t="s">
        <v>330</v>
      </c>
      <c r="W42" s="16" t="s">
        <v>331</v>
      </c>
      <c r="X42" s="16" t="s">
        <v>43</v>
      </c>
      <c r="Z42" s="5">
        <v>39</v>
      </c>
      <c r="AA42" s="5" t="s">
        <v>330</v>
      </c>
      <c r="AB42" s="5" t="s">
        <v>331</v>
      </c>
      <c r="AC42" s="5" t="s">
        <v>43</v>
      </c>
      <c r="AE42" s="10">
        <v>39</v>
      </c>
      <c r="AF42" s="10" t="s">
        <v>330</v>
      </c>
      <c r="AG42" s="10" t="s">
        <v>331</v>
      </c>
      <c r="AH42" s="10" t="s">
        <v>43</v>
      </c>
      <c r="AJ42" s="12">
        <v>39</v>
      </c>
      <c r="AK42" s="12" t="s">
        <v>330</v>
      </c>
      <c r="AL42" s="12" t="s">
        <v>331</v>
      </c>
      <c r="AM42" s="12" t="s">
        <v>43</v>
      </c>
      <c r="AO42" s="14">
        <v>39</v>
      </c>
      <c r="AP42" s="14" t="s">
        <v>330</v>
      </c>
      <c r="AQ42" s="14" t="s">
        <v>331</v>
      </c>
      <c r="AR42" s="14" t="s">
        <v>43</v>
      </c>
    </row>
    <row r="43" spans="1:44" x14ac:dyDescent="0.25">
      <c r="A43" s="18">
        <v>40</v>
      </c>
      <c r="B43" s="18" t="s">
        <v>0</v>
      </c>
      <c r="C43" s="18" t="s">
        <v>492</v>
      </c>
      <c r="D43" s="18" t="s">
        <v>83</v>
      </c>
      <c r="F43" s="3">
        <v>40</v>
      </c>
      <c r="G43" s="3" t="s">
        <v>332</v>
      </c>
      <c r="H43" s="3" t="s">
        <v>333</v>
      </c>
      <c r="I43" s="3" t="s">
        <v>83</v>
      </c>
      <c r="K43" s="1">
        <v>40</v>
      </c>
      <c r="L43" s="1" t="s">
        <v>412</v>
      </c>
      <c r="M43" s="1" t="s">
        <v>413</v>
      </c>
      <c r="N43" s="1" t="s">
        <v>83</v>
      </c>
      <c r="P43" s="7">
        <v>40</v>
      </c>
      <c r="Q43" s="7" t="s">
        <v>490</v>
      </c>
      <c r="R43" s="7" t="s">
        <v>491</v>
      </c>
      <c r="S43" s="7" t="s">
        <v>83</v>
      </c>
      <c r="U43" s="16">
        <v>40</v>
      </c>
      <c r="V43" s="16" t="s">
        <v>332</v>
      </c>
      <c r="W43" s="16" t="s">
        <v>333</v>
      </c>
      <c r="X43" s="16" t="s">
        <v>83</v>
      </c>
      <c r="Z43" s="5">
        <v>40</v>
      </c>
      <c r="AA43" s="5" t="s">
        <v>332</v>
      </c>
      <c r="AB43" s="5" t="s">
        <v>333</v>
      </c>
      <c r="AC43" s="5" t="s">
        <v>83</v>
      </c>
      <c r="AE43" s="10">
        <v>40</v>
      </c>
      <c r="AF43" s="10" t="s">
        <v>332</v>
      </c>
      <c r="AG43" s="10" t="s">
        <v>333</v>
      </c>
      <c r="AH43" s="10" t="s">
        <v>83</v>
      </c>
      <c r="AJ43" s="12">
        <v>40</v>
      </c>
      <c r="AK43" s="12" t="s">
        <v>332</v>
      </c>
      <c r="AL43" s="12" t="s">
        <v>333</v>
      </c>
      <c r="AM43" s="12" t="s">
        <v>83</v>
      </c>
      <c r="AO43" s="14">
        <v>40</v>
      </c>
      <c r="AP43" s="14" t="s">
        <v>332</v>
      </c>
      <c r="AQ43" s="14" t="s">
        <v>333</v>
      </c>
      <c r="AR43" s="14" t="s">
        <v>83</v>
      </c>
    </row>
  </sheetData>
  <mergeCells count="9">
    <mergeCell ref="AF2:AH2"/>
    <mergeCell ref="AK2:AM2"/>
    <mergeCell ref="AP2:AR2"/>
    <mergeCell ref="B2:D2"/>
    <mergeCell ref="G2:I2"/>
    <mergeCell ref="L2:N2"/>
    <mergeCell ref="Q2:S2"/>
    <mergeCell ref="V2:X2"/>
    <mergeCell ref="AA2:A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30"/>
  <sheetViews>
    <sheetView workbookViewId="0">
      <selection activeCell="C6" sqref="C6"/>
    </sheetView>
  </sheetViews>
  <sheetFormatPr baseColWidth="10" defaultRowHeight="15" x14ac:dyDescent="0.25"/>
  <cols>
    <col min="1" max="1" width="4" customWidth="1"/>
    <col min="2" max="2" width="28.28515625" customWidth="1"/>
    <col min="3" max="3" width="27.28515625" customWidth="1"/>
    <col min="4" max="4" width="7.28515625" style="39" customWidth="1"/>
    <col min="5" max="9" width="13.42578125" customWidth="1"/>
    <col min="10" max="10" width="17.85546875" customWidth="1"/>
    <col min="11" max="11" width="8.5703125" style="9" customWidth="1"/>
    <col min="12" max="12" width="13.42578125" style="9" customWidth="1"/>
    <col min="13" max="13" width="11.42578125" customWidth="1"/>
    <col min="14" max="14" width="12.140625" customWidth="1"/>
    <col min="15" max="15" width="2.42578125" customWidth="1"/>
    <col min="16" max="16" width="12.140625" customWidth="1"/>
    <col min="258" max="258" width="28.28515625" customWidth="1"/>
    <col min="259" max="259" width="27.28515625" customWidth="1"/>
    <col min="260" max="260" width="7.28515625" customWidth="1"/>
    <col min="261" max="265" width="13.42578125" customWidth="1"/>
    <col min="266" max="266" width="17.85546875" customWidth="1"/>
    <col min="267" max="267" width="8.5703125" customWidth="1"/>
    <col min="268" max="268" width="13.42578125" customWidth="1"/>
    <col min="269" max="269" width="11.42578125" customWidth="1"/>
    <col min="270" max="270" width="12.140625" customWidth="1"/>
    <col min="271" max="271" width="2.42578125" customWidth="1"/>
    <col min="272" max="272" width="12.140625" customWidth="1"/>
    <col min="514" max="514" width="28.28515625" customWidth="1"/>
    <col min="515" max="515" width="27.28515625" customWidth="1"/>
    <col min="516" max="516" width="7.28515625" customWidth="1"/>
    <col min="517" max="521" width="13.42578125" customWidth="1"/>
    <col min="522" max="522" width="17.85546875" customWidth="1"/>
    <col min="523" max="523" width="8.5703125" customWidth="1"/>
    <col min="524" max="524" width="13.42578125" customWidth="1"/>
    <col min="525" max="525" width="11.42578125" customWidth="1"/>
    <col min="526" max="526" width="12.140625" customWidth="1"/>
    <col min="527" max="527" width="2.42578125" customWidth="1"/>
    <col min="528" max="528" width="12.140625" customWidth="1"/>
    <col min="770" max="770" width="28.28515625" customWidth="1"/>
    <col min="771" max="771" width="27.28515625" customWidth="1"/>
    <col min="772" max="772" width="7.28515625" customWidth="1"/>
    <col min="773" max="777" width="13.42578125" customWidth="1"/>
    <col min="778" max="778" width="17.85546875" customWidth="1"/>
    <col min="779" max="779" width="8.5703125" customWidth="1"/>
    <col min="780" max="780" width="13.42578125" customWidth="1"/>
    <col min="781" max="781" width="11.42578125" customWidth="1"/>
    <col min="782" max="782" width="12.140625" customWidth="1"/>
    <col min="783" max="783" width="2.42578125" customWidth="1"/>
    <col min="784" max="784" width="12.140625" customWidth="1"/>
    <col min="1026" max="1026" width="28.28515625" customWidth="1"/>
    <col min="1027" max="1027" width="27.28515625" customWidth="1"/>
    <col min="1028" max="1028" width="7.28515625" customWidth="1"/>
    <col min="1029" max="1033" width="13.42578125" customWidth="1"/>
    <col min="1034" max="1034" width="17.85546875" customWidth="1"/>
    <col min="1035" max="1035" width="8.5703125" customWidth="1"/>
    <col min="1036" max="1036" width="13.42578125" customWidth="1"/>
    <col min="1037" max="1037" width="11.42578125" customWidth="1"/>
    <col min="1038" max="1038" width="12.140625" customWidth="1"/>
    <col min="1039" max="1039" width="2.42578125" customWidth="1"/>
    <col min="1040" max="1040" width="12.140625" customWidth="1"/>
    <col min="1282" max="1282" width="28.28515625" customWidth="1"/>
    <col min="1283" max="1283" width="27.28515625" customWidth="1"/>
    <col min="1284" max="1284" width="7.28515625" customWidth="1"/>
    <col min="1285" max="1289" width="13.42578125" customWidth="1"/>
    <col min="1290" max="1290" width="17.85546875" customWidth="1"/>
    <col min="1291" max="1291" width="8.5703125" customWidth="1"/>
    <col min="1292" max="1292" width="13.42578125" customWidth="1"/>
    <col min="1293" max="1293" width="11.42578125" customWidth="1"/>
    <col min="1294" max="1294" width="12.140625" customWidth="1"/>
    <col min="1295" max="1295" width="2.42578125" customWidth="1"/>
    <col min="1296" max="1296" width="12.140625" customWidth="1"/>
    <col min="1538" max="1538" width="28.28515625" customWidth="1"/>
    <col min="1539" max="1539" width="27.28515625" customWidth="1"/>
    <col min="1540" max="1540" width="7.28515625" customWidth="1"/>
    <col min="1541" max="1545" width="13.42578125" customWidth="1"/>
    <col min="1546" max="1546" width="17.85546875" customWidth="1"/>
    <col min="1547" max="1547" width="8.5703125" customWidth="1"/>
    <col min="1548" max="1548" width="13.42578125" customWidth="1"/>
    <col min="1549" max="1549" width="11.42578125" customWidth="1"/>
    <col min="1550" max="1550" width="12.140625" customWidth="1"/>
    <col min="1551" max="1551" width="2.42578125" customWidth="1"/>
    <col min="1552" max="1552" width="12.140625" customWidth="1"/>
    <col min="1794" max="1794" width="28.28515625" customWidth="1"/>
    <col min="1795" max="1795" width="27.28515625" customWidth="1"/>
    <col min="1796" max="1796" width="7.28515625" customWidth="1"/>
    <col min="1797" max="1801" width="13.42578125" customWidth="1"/>
    <col min="1802" max="1802" width="17.85546875" customWidth="1"/>
    <col min="1803" max="1803" width="8.5703125" customWidth="1"/>
    <col min="1804" max="1804" width="13.42578125" customWidth="1"/>
    <col min="1805" max="1805" width="11.42578125" customWidth="1"/>
    <col min="1806" max="1806" width="12.140625" customWidth="1"/>
    <col min="1807" max="1807" width="2.42578125" customWidth="1"/>
    <col min="1808" max="1808" width="12.140625" customWidth="1"/>
    <col min="2050" max="2050" width="28.28515625" customWidth="1"/>
    <col min="2051" max="2051" width="27.28515625" customWidth="1"/>
    <col min="2052" max="2052" width="7.28515625" customWidth="1"/>
    <col min="2053" max="2057" width="13.42578125" customWidth="1"/>
    <col min="2058" max="2058" width="17.85546875" customWidth="1"/>
    <col min="2059" max="2059" width="8.5703125" customWidth="1"/>
    <col min="2060" max="2060" width="13.42578125" customWidth="1"/>
    <col min="2061" max="2061" width="11.42578125" customWidth="1"/>
    <col min="2062" max="2062" width="12.140625" customWidth="1"/>
    <col min="2063" max="2063" width="2.42578125" customWidth="1"/>
    <col min="2064" max="2064" width="12.140625" customWidth="1"/>
    <col min="2306" max="2306" width="28.28515625" customWidth="1"/>
    <col min="2307" max="2307" width="27.28515625" customWidth="1"/>
    <col min="2308" max="2308" width="7.28515625" customWidth="1"/>
    <col min="2309" max="2313" width="13.42578125" customWidth="1"/>
    <col min="2314" max="2314" width="17.85546875" customWidth="1"/>
    <col min="2315" max="2315" width="8.5703125" customWidth="1"/>
    <col min="2316" max="2316" width="13.42578125" customWidth="1"/>
    <col min="2317" max="2317" width="11.42578125" customWidth="1"/>
    <col min="2318" max="2318" width="12.140625" customWidth="1"/>
    <col min="2319" max="2319" width="2.42578125" customWidth="1"/>
    <col min="2320" max="2320" width="12.140625" customWidth="1"/>
    <col min="2562" max="2562" width="28.28515625" customWidth="1"/>
    <col min="2563" max="2563" width="27.28515625" customWidth="1"/>
    <col min="2564" max="2564" width="7.28515625" customWidth="1"/>
    <col min="2565" max="2569" width="13.42578125" customWidth="1"/>
    <col min="2570" max="2570" width="17.85546875" customWidth="1"/>
    <col min="2571" max="2571" width="8.5703125" customWidth="1"/>
    <col min="2572" max="2572" width="13.42578125" customWidth="1"/>
    <col min="2573" max="2573" width="11.42578125" customWidth="1"/>
    <col min="2574" max="2574" width="12.140625" customWidth="1"/>
    <col min="2575" max="2575" width="2.42578125" customWidth="1"/>
    <col min="2576" max="2576" width="12.140625" customWidth="1"/>
    <col min="2818" max="2818" width="28.28515625" customWidth="1"/>
    <col min="2819" max="2819" width="27.28515625" customWidth="1"/>
    <col min="2820" max="2820" width="7.28515625" customWidth="1"/>
    <col min="2821" max="2825" width="13.42578125" customWidth="1"/>
    <col min="2826" max="2826" width="17.85546875" customWidth="1"/>
    <col min="2827" max="2827" width="8.5703125" customWidth="1"/>
    <col min="2828" max="2828" width="13.42578125" customWidth="1"/>
    <col min="2829" max="2829" width="11.42578125" customWidth="1"/>
    <col min="2830" max="2830" width="12.140625" customWidth="1"/>
    <col min="2831" max="2831" width="2.42578125" customWidth="1"/>
    <col min="2832" max="2832" width="12.140625" customWidth="1"/>
    <col min="3074" max="3074" width="28.28515625" customWidth="1"/>
    <col min="3075" max="3075" width="27.28515625" customWidth="1"/>
    <col min="3076" max="3076" width="7.28515625" customWidth="1"/>
    <col min="3077" max="3081" width="13.42578125" customWidth="1"/>
    <col min="3082" max="3082" width="17.85546875" customWidth="1"/>
    <col min="3083" max="3083" width="8.5703125" customWidth="1"/>
    <col min="3084" max="3084" width="13.42578125" customWidth="1"/>
    <col min="3085" max="3085" width="11.42578125" customWidth="1"/>
    <col min="3086" max="3086" width="12.140625" customWidth="1"/>
    <col min="3087" max="3087" width="2.42578125" customWidth="1"/>
    <col min="3088" max="3088" width="12.140625" customWidth="1"/>
    <col min="3330" max="3330" width="28.28515625" customWidth="1"/>
    <col min="3331" max="3331" width="27.28515625" customWidth="1"/>
    <col min="3332" max="3332" width="7.28515625" customWidth="1"/>
    <col min="3333" max="3337" width="13.42578125" customWidth="1"/>
    <col min="3338" max="3338" width="17.85546875" customWidth="1"/>
    <col min="3339" max="3339" width="8.5703125" customWidth="1"/>
    <col min="3340" max="3340" width="13.42578125" customWidth="1"/>
    <col min="3341" max="3341" width="11.42578125" customWidth="1"/>
    <col min="3342" max="3342" width="12.140625" customWidth="1"/>
    <col min="3343" max="3343" width="2.42578125" customWidth="1"/>
    <col min="3344" max="3344" width="12.140625" customWidth="1"/>
    <col min="3586" max="3586" width="28.28515625" customWidth="1"/>
    <col min="3587" max="3587" width="27.28515625" customWidth="1"/>
    <col min="3588" max="3588" width="7.28515625" customWidth="1"/>
    <col min="3589" max="3593" width="13.42578125" customWidth="1"/>
    <col min="3594" max="3594" width="17.85546875" customWidth="1"/>
    <col min="3595" max="3595" width="8.5703125" customWidth="1"/>
    <col min="3596" max="3596" width="13.42578125" customWidth="1"/>
    <col min="3597" max="3597" width="11.42578125" customWidth="1"/>
    <col min="3598" max="3598" width="12.140625" customWidth="1"/>
    <col min="3599" max="3599" width="2.42578125" customWidth="1"/>
    <col min="3600" max="3600" width="12.140625" customWidth="1"/>
    <col min="3842" max="3842" width="28.28515625" customWidth="1"/>
    <col min="3843" max="3843" width="27.28515625" customWidth="1"/>
    <col min="3844" max="3844" width="7.28515625" customWidth="1"/>
    <col min="3845" max="3849" width="13.42578125" customWidth="1"/>
    <col min="3850" max="3850" width="17.85546875" customWidth="1"/>
    <col min="3851" max="3851" width="8.5703125" customWidth="1"/>
    <col min="3852" max="3852" width="13.42578125" customWidth="1"/>
    <col min="3853" max="3853" width="11.42578125" customWidth="1"/>
    <col min="3854" max="3854" width="12.140625" customWidth="1"/>
    <col min="3855" max="3855" width="2.42578125" customWidth="1"/>
    <col min="3856" max="3856" width="12.140625" customWidth="1"/>
    <col min="4098" max="4098" width="28.28515625" customWidth="1"/>
    <col min="4099" max="4099" width="27.28515625" customWidth="1"/>
    <col min="4100" max="4100" width="7.28515625" customWidth="1"/>
    <col min="4101" max="4105" width="13.42578125" customWidth="1"/>
    <col min="4106" max="4106" width="17.85546875" customWidth="1"/>
    <col min="4107" max="4107" width="8.5703125" customWidth="1"/>
    <col min="4108" max="4108" width="13.42578125" customWidth="1"/>
    <col min="4109" max="4109" width="11.42578125" customWidth="1"/>
    <col min="4110" max="4110" width="12.140625" customWidth="1"/>
    <col min="4111" max="4111" width="2.42578125" customWidth="1"/>
    <col min="4112" max="4112" width="12.140625" customWidth="1"/>
    <col min="4354" max="4354" width="28.28515625" customWidth="1"/>
    <col min="4355" max="4355" width="27.28515625" customWidth="1"/>
    <col min="4356" max="4356" width="7.28515625" customWidth="1"/>
    <col min="4357" max="4361" width="13.42578125" customWidth="1"/>
    <col min="4362" max="4362" width="17.85546875" customWidth="1"/>
    <col min="4363" max="4363" width="8.5703125" customWidth="1"/>
    <col min="4364" max="4364" width="13.42578125" customWidth="1"/>
    <col min="4365" max="4365" width="11.42578125" customWidth="1"/>
    <col min="4366" max="4366" width="12.140625" customWidth="1"/>
    <col min="4367" max="4367" width="2.42578125" customWidth="1"/>
    <col min="4368" max="4368" width="12.140625" customWidth="1"/>
    <col min="4610" max="4610" width="28.28515625" customWidth="1"/>
    <col min="4611" max="4611" width="27.28515625" customWidth="1"/>
    <col min="4612" max="4612" width="7.28515625" customWidth="1"/>
    <col min="4613" max="4617" width="13.42578125" customWidth="1"/>
    <col min="4618" max="4618" width="17.85546875" customWidth="1"/>
    <col min="4619" max="4619" width="8.5703125" customWidth="1"/>
    <col min="4620" max="4620" width="13.42578125" customWidth="1"/>
    <col min="4621" max="4621" width="11.42578125" customWidth="1"/>
    <col min="4622" max="4622" width="12.140625" customWidth="1"/>
    <col min="4623" max="4623" width="2.42578125" customWidth="1"/>
    <col min="4624" max="4624" width="12.140625" customWidth="1"/>
    <col min="4866" max="4866" width="28.28515625" customWidth="1"/>
    <col min="4867" max="4867" width="27.28515625" customWidth="1"/>
    <col min="4868" max="4868" width="7.28515625" customWidth="1"/>
    <col min="4869" max="4873" width="13.42578125" customWidth="1"/>
    <col min="4874" max="4874" width="17.85546875" customWidth="1"/>
    <col min="4875" max="4875" width="8.5703125" customWidth="1"/>
    <col min="4876" max="4876" width="13.42578125" customWidth="1"/>
    <col min="4877" max="4877" width="11.42578125" customWidth="1"/>
    <col min="4878" max="4878" width="12.140625" customWidth="1"/>
    <col min="4879" max="4879" width="2.42578125" customWidth="1"/>
    <col min="4880" max="4880" width="12.140625" customWidth="1"/>
    <col min="5122" max="5122" width="28.28515625" customWidth="1"/>
    <col min="5123" max="5123" width="27.28515625" customWidth="1"/>
    <col min="5124" max="5124" width="7.28515625" customWidth="1"/>
    <col min="5125" max="5129" width="13.42578125" customWidth="1"/>
    <col min="5130" max="5130" width="17.85546875" customWidth="1"/>
    <col min="5131" max="5131" width="8.5703125" customWidth="1"/>
    <col min="5132" max="5132" width="13.42578125" customWidth="1"/>
    <col min="5133" max="5133" width="11.42578125" customWidth="1"/>
    <col min="5134" max="5134" width="12.140625" customWidth="1"/>
    <col min="5135" max="5135" width="2.42578125" customWidth="1"/>
    <col min="5136" max="5136" width="12.140625" customWidth="1"/>
    <col min="5378" max="5378" width="28.28515625" customWidth="1"/>
    <col min="5379" max="5379" width="27.28515625" customWidth="1"/>
    <col min="5380" max="5380" width="7.28515625" customWidth="1"/>
    <col min="5381" max="5385" width="13.42578125" customWidth="1"/>
    <col min="5386" max="5386" width="17.85546875" customWidth="1"/>
    <col min="5387" max="5387" width="8.5703125" customWidth="1"/>
    <col min="5388" max="5388" width="13.42578125" customWidth="1"/>
    <col min="5389" max="5389" width="11.42578125" customWidth="1"/>
    <col min="5390" max="5390" width="12.140625" customWidth="1"/>
    <col min="5391" max="5391" width="2.42578125" customWidth="1"/>
    <col min="5392" max="5392" width="12.140625" customWidth="1"/>
    <col min="5634" max="5634" width="28.28515625" customWidth="1"/>
    <col min="5635" max="5635" width="27.28515625" customWidth="1"/>
    <col min="5636" max="5636" width="7.28515625" customWidth="1"/>
    <col min="5637" max="5641" width="13.42578125" customWidth="1"/>
    <col min="5642" max="5642" width="17.85546875" customWidth="1"/>
    <col min="5643" max="5643" width="8.5703125" customWidth="1"/>
    <col min="5644" max="5644" width="13.42578125" customWidth="1"/>
    <col min="5645" max="5645" width="11.42578125" customWidth="1"/>
    <col min="5646" max="5646" width="12.140625" customWidth="1"/>
    <col min="5647" max="5647" width="2.42578125" customWidth="1"/>
    <col min="5648" max="5648" width="12.140625" customWidth="1"/>
    <col min="5890" max="5890" width="28.28515625" customWidth="1"/>
    <col min="5891" max="5891" width="27.28515625" customWidth="1"/>
    <col min="5892" max="5892" width="7.28515625" customWidth="1"/>
    <col min="5893" max="5897" width="13.42578125" customWidth="1"/>
    <col min="5898" max="5898" width="17.85546875" customWidth="1"/>
    <col min="5899" max="5899" width="8.5703125" customWidth="1"/>
    <col min="5900" max="5900" width="13.42578125" customWidth="1"/>
    <col min="5901" max="5901" width="11.42578125" customWidth="1"/>
    <col min="5902" max="5902" width="12.140625" customWidth="1"/>
    <col min="5903" max="5903" width="2.42578125" customWidth="1"/>
    <col min="5904" max="5904" width="12.140625" customWidth="1"/>
    <col min="6146" max="6146" width="28.28515625" customWidth="1"/>
    <col min="6147" max="6147" width="27.28515625" customWidth="1"/>
    <col min="6148" max="6148" width="7.28515625" customWidth="1"/>
    <col min="6149" max="6153" width="13.42578125" customWidth="1"/>
    <col min="6154" max="6154" width="17.85546875" customWidth="1"/>
    <col min="6155" max="6155" width="8.5703125" customWidth="1"/>
    <col min="6156" max="6156" width="13.42578125" customWidth="1"/>
    <col min="6157" max="6157" width="11.42578125" customWidth="1"/>
    <col min="6158" max="6158" width="12.140625" customWidth="1"/>
    <col min="6159" max="6159" width="2.42578125" customWidth="1"/>
    <col min="6160" max="6160" width="12.140625" customWidth="1"/>
    <col min="6402" max="6402" width="28.28515625" customWidth="1"/>
    <col min="6403" max="6403" width="27.28515625" customWidth="1"/>
    <col min="6404" max="6404" width="7.28515625" customWidth="1"/>
    <col min="6405" max="6409" width="13.42578125" customWidth="1"/>
    <col min="6410" max="6410" width="17.85546875" customWidth="1"/>
    <col min="6411" max="6411" width="8.5703125" customWidth="1"/>
    <col min="6412" max="6412" width="13.42578125" customWidth="1"/>
    <col min="6413" max="6413" width="11.42578125" customWidth="1"/>
    <col min="6414" max="6414" width="12.140625" customWidth="1"/>
    <col min="6415" max="6415" width="2.42578125" customWidth="1"/>
    <col min="6416" max="6416" width="12.140625" customWidth="1"/>
    <col min="6658" max="6658" width="28.28515625" customWidth="1"/>
    <col min="6659" max="6659" width="27.28515625" customWidth="1"/>
    <col min="6660" max="6660" width="7.28515625" customWidth="1"/>
    <col min="6661" max="6665" width="13.42578125" customWidth="1"/>
    <col min="6666" max="6666" width="17.85546875" customWidth="1"/>
    <col min="6667" max="6667" width="8.5703125" customWidth="1"/>
    <col min="6668" max="6668" width="13.42578125" customWidth="1"/>
    <col min="6669" max="6669" width="11.42578125" customWidth="1"/>
    <col min="6670" max="6670" width="12.140625" customWidth="1"/>
    <col min="6671" max="6671" width="2.42578125" customWidth="1"/>
    <col min="6672" max="6672" width="12.140625" customWidth="1"/>
    <col min="6914" max="6914" width="28.28515625" customWidth="1"/>
    <col min="6915" max="6915" width="27.28515625" customWidth="1"/>
    <col min="6916" max="6916" width="7.28515625" customWidth="1"/>
    <col min="6917" max="6921" width="13.42578125" customWidth="1"/>
    <col min="6922" max="6922" width="17.85546875" customWidth="1"/>
    <col min="6923" max="6923" width="8.5703125" customWidth="1"/>
    <col min="6924" max="6924" width="13.42578125" customWidth="1"/>
    <col min="6925" max="6925" width="11.42578125" customWidth="1"/>
    <col min="6926" max="6926" width="12.140625" customWidth="1"/>
    <col min="6927" max="6927" width="2.42578125" customWidth="1"/>
    <col min="6928" max="6928" width="12.140625" customWidth="1"/>
    <col min="7170" max="7170" width="28.28515625" customWidth="1"/>
    <col min="7171" max="7171" width="27.28515625" customWidth="1"/>
    <col min="7172" max="7172" width="7.28515625" customWidth="1"/>
    <col min="7173" max="7177" width="13.42578125" customWidth="1"/>
    <col min="7178" max="7178" width="17.85546875" customWidth="1"/>
    <col min="7179" max="7179" width="8.5703125" customWidth="1"/>
    <col min="7180" max="7180" width="13.42578125" customWidth="1"/>
    <col min="7181" max="7181" width="11.42578125" customWidth="1"/>
    <col min="7182" max="7182" width="12.140625" customWidth="1"/>
    <col min="7183" max="7183" width="2.42578125" customWidth="1"/>
    <col min="7184" max="7184" width="12.140625" customWidth="1"/>
    <col min="7426" max="7426" width="28.28515625" customWidth="1"/>
    <col min="7427" max="7427" width="27.28515625" customWidth="1"/>
    <col min="7428" max="7428" width="7.28515625" customWidth="1"/>
    <col min="7429" max="7433" width="13.42578125" customWidth="1"/>
    <col min="7434" max="7434" width="17.85546875" customWidth="1"/>
    <col min="7435" max="7435" width="8.5703125" customWidth="1"/>
    <col min="7436" max="7436" width="13.42578125" customWidth="1"/>
    <col min="7437" max="7437" width="11.42578125" customWidth="1"/>
    <col min="7438" max="7438" width="12.140625" customWidth="1"/>
    <col min="7439" max="7439" width="2.42578125" customWidth="1"/>
    <col min="7440" max="7440" width="12.140625" customWidth="1"/>
    <col min="7682" max="7682" width="28.28515625" customWidth="1"/>
    <col min="7683" max="7683" width="27.28515625" customWidth="1"/>
    <col min="7684" max="7684" width="7.28515625" customWidth="1"/>
    <col min="7685" max="7689" width="13.42578125" customWidth="1"/>
    <col min="7690" max="7690" width="17.85546875" customWidth="1"/>
    <col min="7691" max="7691" width="8.5703125" customWidth="1"/>
    <col min="7692" max="7692" width="13.42578125" customWidth="1"/>
    <col min="7693" max="7693" width="11.42578125" customWidth="1"/>
    <col min="7694" max="7694" width="12.140625" customWidth="1"/>
    <col min="7695" max="7695" width="2.42578125" customWidth="1"/>
    <col min="7696" max="7696" width="12.140625" customWidth="1"/>
    <col min="7938" max="7938" width="28.28515625" customWidth="1"/>
    <col min="7939" max="7939" width="27.28515625" customWidth="1"/>
    <col min="7940" max="7940" width="7.28515625" customWidth="1"/>
    <col min="7941" max="7945" width="13.42578125" customWidth="1"/>
    <col min="7946" max="7946" width="17.85546875" customWidth="1"/>
    <col min="7947" max="7947" width="8.5703125" customWidth="1"/>
    <col min="7948" max="7948" width="13.42578125" customWidth="1"/>
    <col min="7949" max="7949" width="11.42578125" customWidth="1"/>
    <col min="7950" max="7950" width="12.140625" customWidth="1"/>
    <col min="7951" max="7951" width="2.42578125" customWidth="1"/>
    <col min="7952" max="7952" width="12.140625" customWidth="1"/>
    <col min="8194" max="8194" width="28.28515625" customWidth="1"/>
    <col min="8195" max="8195" width="27.28515625" customWidth="1"/>
    <col min="8196" max="8196" width="7.28515625" customWidth="1"/>
    <col min="8197" max="8201" width="13.42578125" customWidth="1"/>
    <col min="8202" max="8202" width="17.85546875" customWidth="1"/>
    <col min="8203" max="8203" width="8.5703125" customWidth="1"/>
    <col min="8204" max="8204" width="13.42578125" customWidth="1"/>
    <col min="8205" max="8205" width="11.42578125" customWidth="1"/>
    <col min="8206" max="8206" width="12.140625" customWidth="1"/>
    <col min="8207" max="8207" width="2.42578125" customWidth="1"/>
    <col min="8208" max="8208" width="12.140625" customWidth="1"/>
    <col min="8450" max="8450" width="28.28515625" customWidth="1"/>
    <col min="8451" max="8451" width="27.28515625" customWidth="1"/>
    <col min="8452" max="8452" width="7.28515625" customWidth="1"/>
    <col min="8453" max="8457" width="13.42578125" customWidth="1"/>
    <col min="8458" max="8458" width="17.85546875" customWidth="1"/>
    <col min="8459" max="8459" width="8.5703125" customWidth="1"/>
    <col min="8460" max="8460" width="13.42578125" customWidth="1"/>
    <col min="8461" max="8461" width="11.42578125" customWidth="1"/>
    <col min="8462" max="8462" width="12.140625" customWidth="1"/>
    <col min="8463" max="8463" width="2.42578125" customWidth="1"/>
    <col min="8464" max="8464" width="12.140625" customWidth="1"/>
    <col min="8706" max="8706" width="28.28515625" customWidth="1"/>
    <col min="8707" max="8707" width="27.28515625" customWidth="1"/>
    <col min="8708" max="8708" width="7.28515625" customWidth="1"/>
    <col min="8709" max="8713" width="13.42578125" customWidth="1"/>
    <col min="8714" max="8714" width="17.85546875" customWidth="1"/>
    <col min="8715" max="8715" width="8.5703125" customWidth="1"/>
    <col min="8716" max="8716" width="13.42578125" customWidth="1"/>
    <col min="8717" max="8717" width="11.42578125" customWidth="1"/>
    <col min="8718" max="8718" width="12.140625" customWidth="1"/>
    <col min="8719" max="8719" width="2.42578125" customWidth="1"/>
    <col min="8720" max="8720" width="12.140625" customWidth="1"/>
    <col min="8962" max="8962" width="28.28515625" customWidth="1"/>
    <col min="8963" max="8963" width="27.28515625" customWidth="1"/>
    <col min="8964" max="8964" width="7.28515625" customWidth="1"/>
    <col min="8965" max="8969" width="13.42578125" customWidth="1"/>
    <col min="8970" max="8970" width="17.85546875" customWidth="1"/>
    <col min="8971" max="8971" width="8.5703125" customWidth="1"/>
    <col min="8972" max="8972" width="13.42578125" customWidth="1"/>
    <col min="8973" max="8973" width="11.42578125" customWidth="1"/>
    <col min="8974" max="8974" width="12.140625" customWidth="1"/>
    <col min="8975" max="8975" width="2.42578125" customWidth="1"/>
    <col min="8976" max="8976" width="12.140625" customWidth="1"/>
    <col min="9218" max="9218" width="28.28515625" customWidth="1"/>
    <col min="9219" max="9219" width="27.28515625" customWidth="1"/>
    <col min="9220" max="9220" width="7.28515625" customWidth="1"/>
    <col min="9221" max="9225" width="13.42578125" customWidth="1"/>
    <col min="9226" max="9226" width="17.85546875" customWidth="1"/>
    <col min="9227" max="9227" width="8.5703125" customWidth="1"/>
    <col min="9228" max="9228" width="13.42578125" customWidth="1"/>
    <col min="9229" max="9229" width="11.42578125" customWidth="1"/>
    <col min="9230" max="9230" width="12.140625" customWidth="1"/>
    <col min="9231" max="9231" width="2.42578125" customWidth="1"/>
    <col min="9232" max="9232" width="12.140625" customWidth="1"/>
    <col min="9474" max="9474" width="28.28515625" customWidth="1"/>
    <col min="9475" max="9475" width="27.28515625" customWidth="1"/>
    <col min="9476" max="9476" width="7.28515625" customWidth="1"/>
    <col min="9477" max="9481" width="13.42578125" customWidth="1"/>
    <col min="9482" max="9482" width="17.85546875" customWidth="1"/>
    <col min="9483" max="9483" width="8.5703125" customWidth="1"/>
    <col min="9484" max="9484" width="13.42578125" customWidth="1"/>
    <col min="9485" max="9485" width="11.42578125" customWidth="1"/>
    <col min="9486" max="9486" width="12.140625" customWidth="1"/>
    <col min="9487" max="9487" width="2.42578125" customWidth="1"/>
    <col min="9488" max="9488" width="12.140625" customWidth="1"/>
    <col min="9730" max="9730" width="28.28515625" customWidth="1"/>
    <col min="9731" max="9731" width="27.28515625" customWidth="1"/>
    <col min="9732" max="9732" width="7.28515625" customWidth="1"/>
    <col min="9733" max="9737" width="13.42578125" customWidth="1"/>
    <col min="9738" max="9738" width="17.85546875" customWidth="1"/>
    <col min="9739" max="9739" width="8.5703125" customWidth="1"/>
    <col min="9740" max="9740" width="13.42578125" customWidth="1"/>
    <col min="9741" max="9741" width="11.42578125" customWidth="1"/>
    <col min="9742" max="9742" width="12.140625" customWidth="1"/>
    <col min="9743" max="9743" width="2.42578125" customWidth="1"/>
    <col min="9744" max="9744" width="12.140625" customWidth="1"/>
    <col min="9986" max="9986" width="28.28515625" customWidth="1"/>
    <col min="9987" max="9987" width="27.28515625" customWidth="1"/>
    <col min="9988" max="9988" width="7.28515625" customWidth="1"/>
    <col min="9989" max="9993" width="13.42578125" customWidth="1"/>
    <col min="9994" max="9994" width="17.85546875" customWidth="1"/>
    <col min="9995" max="9995" width="8.5703125" customWidth="1"/>
    <col min="9996" max="9996" width="13.42578125" customWidth="1"/>
    <col min="9997" max="9997" width="11.42578125" customWidth="1"/>
    <col min="9998" max="9998" width="12.140625" customWidth="1"/>
    <col min="9999" max="9999" width="2.42578125" customWidth="1"/>
    <col min="10000" max="10000" width="12.140625" customWidth="1"/>
    <col min="10242" max="10242" width="28.28515625" customWidth="1"/>
    <col min="10243" max="10243" width="27.28515625" customWidth="1"/>
    <col min="10244" max="10244" width="7.28515625" customWidth="1"/>
    <col min="10245" max="10249" width="13.42578125" customWidth="1"/>
    <col min="10250" max="10250" width="17.85546875" customWidth="1"/>
    <col min="10251" max="10251" width="8.5703125" customWidth="1"/>
    <col min="10252" max="10252" width="13.42578125" customWidth="1"/>
    <col min="10253" max="10253" width="11.42578125" customWidth="1"/>
    <col min="10254" max="10254" width="12.140625" customWidth="1"/>
    <col min="10255" max="10255" width="2.42578125" customWidth="1"/>
    <col min="10256" max="10256" width="12.140625" customWidth="1"/>
    <col min="10498" max="10498" width="28.28515625" customWidth="1"/>
    <col min="10499" max="10499" width="27.28515625" customWidth="1"/>
    <col min="10500" max="10500" width="7.28515625" customWidth="1"/>
    <col min="10501" max="10505" width="13.42578125" customWidth="1"/>
    <col min="10506" max="10506" width="17.85546875" customWidth="1"/>
    <col min="10507" max="10507" width="8.5703125" customWidth="1"/>
    <col min="10508" max="10508" width="13.42578125" customWidth="1"/>
    <col min="10509" max="10509" width="11.42578125" customWidth="1"/>
    <col min="10510" max="10510" width="12.140625" customWidth="1"/>
    <col min="10511" max="10511" width="2.42578125" customWidth="1"/>
    <col min="10512" max="10512" width="12.140625" customWidth="1"/>
    <col min="10754" max="10754" width="28.28515625" customWidth="1"/>
    <col min="10755" max="10755" width="27.28515625" customWidth="1"/>
    <col min="10756" max="10756" width="7.28515625" customWidth="1"/>
    <col min="10757" max="10761" width="13.42578125" customWidth="1"/>
    <col min="10762" max="10762" width="17.85546875" customWidth="1"/>
    <col min="10763" max="10763" width="8.5703125" customWidth="1"/>
    <col min="10764" max="10764" width="13.42578125" customWidth="1"/>
    <col min="10765" max="10765" width="11.42578125" customWidth="1"/>
    <col min="10766" max="10766" width="12.140625" customWidth="1"/>
    <col min="10767" max="10767" width="2.42578125" customWidth="1"/>
    <col min="10768" max="10768" width="12.140625" customWidth="1"/>
    <col min="11010" max="11010" width="28.28515625" customWidth="1"/>
    <col min="11011" max="11011" width="27.28515625" customWidth="1"/>
    <col min="11012" max="11012" width="7.28515625" customWidth="1"/>
    <col min="11013" max="11017" width="13.42578125" customWidth="1"/>
    <col min="11018" max="11018" width="17.85546875" customWidth="1"/>
    <col min="11019" max="11019" width="8.5703125" customWidth="1"/>
    <col min="11020" max="11020" width="13.42578125" customWidth="1"/>
    <col min="11021" max="11021" width="11.42578125" customWidth="1"/>
    <col min="11022" max="11022" width="12.140625" customWidth="1"/>
    <col min="11023" max="11023" width="2.42578125" customWidth="1"/>
    <col min="11024" max="11024" width="12.140625" customWidth="1"/>
    <col min="11266" max="11266" width="28.28515625" customWidth="1"/>
    <col min="11267" max="11267" width="27.28515625" customWidth="1"/>
    <col min="11268" max="11268" width="7.28515625" customWidth="1"/>
    <col min="11269" max="11273" width="13.42578125" customWidth="1"/>
    <col min="11274" max="11274" width="17.85546875" customWidth="1"/>
    <col min="11275" max="11275" width="8.5703125" customWidth="1"/>
    <col min="11276" max="11276" width="13.42578125" customWidth="1"/>
    <col min="11277" max="11277" width="11.42578125" customWidth="1"/>
    <col min="11278" max="11278" width="12.140625" customWidth="1"/>
    <col min="11279" max="11279" width="2.42578125" customWidth="1"/>
    <col min="11280" max="11280" width="12.140625" customWidth="1"/>
    <col min="11522" max="11522" width="28.28515625" customWidth="1"/>
    <col min="11523" max="11523" width="27.28515625" customWidth="1"/>
    <col min="11524" max="11524" width="7.28515625" customWidth="1"/>
    <col min="11525" max="11529" width="13.42578125" customWidth="1"/>
    <col min="11530" max="11530" width="17.85546875" customWidth="1"/>
    <col min="11531" max="11531" width="8.5703125" customWidth="1"/>
    <col min="11532" max="11532" width="13.42578125" customWidth="1"/>
    <col min="11533" max="11533" width="11.42578125" customWidth="1"/>
    <col min="11534" max="11534" width="12.140625" customWidth="1"/>
    <col min="11535" max="11535" width="2.42578125" customWidth="1"/>
    <col min="11536" max="11536" width="12.140625" customWidth="1"/>
    <col min="11778" max="11778" width="28.28515625" customWidth="1"/>
    <col min="11779" max="11779" width="27.28515625" customWidth="1"/>
    <col min="11780" max="11780" width="7.28515625" customWidth="1"/>
    <col min="11781" max="11785" width="13.42578125" customWidth="1"/>
    <col min="11786" max="11786" width="17.85546875" customWidth="1"/>
    <col min="11787" max="11787" width="8.5703125" customWidth="1"/>
    <col min="11788" max="11788" width="13.42578125" customWidth="1"/>
    <col min="11789" max="11789" width="11.42578125" customWidth="1"/>
    <col min="11790" max="11790" width="12.140625" customWidth="1"/>
    <col min="11791" max="11791" width="2.42578125" customWidth="1"/>
    <col min="11792" max="11792" width="12.140625" customWidth="1"/>
    <col min="12034" max="12034" width="28.28515625" customWidth="1"/>
    <col min="12035" max="12035" width="27.28515625" customWidth="1"/>
    <col min="12036" max="12036" width="7.28515625" customWidth="1"/>
    <col min="12037" max="12041" width="13.42578125" customWidth="1"/>
    <col min="12042" max="12042" width="17.85546875" customWidth="1"/>
    <col min="12043" max="12043" width="8.5703125" customWidth="1"/>
    <col min="12044" max="12044" width="13.42578125" customWidth="1"/>
    <col min="12045" max="12045" width="11.42578125" customWidth="1"/>
    <col min="12046" max="12046" width="12.140625" customWidth="1"/>
    <col min="12047" max="12047" width="2.42578125" customWidth="1"/>
    <col min="12048" max="12048" width="12.140625" customWidth="1"/>
    <col min="12290" max="12290" width="28.28515625" customWidth="1"/>
    <col min="12291" max="12291" width="27.28515625" customWidth="1"/>
    <col min="12292" max="12292" width="7.28515625" customWidth="1"/>
    <col min="12293" max="12297" width="13.42578125" customWidth="1"/>
    <col min="12298" max="12298" width="17.85546875" customWidth="1"/>
    <col min="12299" max="12299" width="8.5703125" customWidth="1"/>
    <col min="12300" max="12300" width="13.42578125" customWidth="1"/>
    <col min="12301" max="12301" width="11.42578125" customWidth="1"/>
    <col min="12302" max="12302" width="12.140625" customWidth="1"/>
    <col min="12303" max="12303" width="2.42578125" customWidth="1"/>
    <col min="12304" max="12304" width="12.140625" customWidth="1"/>
    <col min="12546" max="12546" width="28.28515625" customWidth="1"/>
    <col min="12547" max="12547" width="27.28515625" customWidth="1"/>
    <col min="12548" max="12548" width="7.28515625" customWidth="1"/>
    <col min="12549" max="12553" width="13.42578125" customWidth="1"/>
    <col min="12554" max="12554" width="17.85546875" customWidth="1"/>
    <col min="12555" max="12555" width="8.5703125" customWidth="1"/>
    <col min="12556" max="12556" width="13.42578125" customWidth="1"/>
    <col min="12557" max="12557" width="11.42578125" customWidth="1"/>
    <col min="12558" max="12558" width="12.140625" customWidth="1"/>
    <col min="12559" max="12559" width="2.42578125" customWidth="1"/>
    <col min="12560" max="12560" width="12.140625" customWidth="1"/>
    <col min="12802" max="12802" width="28.28515625" customWidth="1"/>
    <col min="12803" max="12803" width="27.28515625" customWidth="1"/>
    <col min="12804" max="12804" width="7.28515625" customWidth="1"/>
    <col min="12805" max="12809" width="13.42578125" customWidth="1"/>
    <col min="12810" max="12810" width="17.85546875" customWidth="1"/>
    <col min="12811" max="12811" width="8.5703125" customWidth="1"/>
    <col min="12812" max="12812" width="13.42578125" customWidth="1"/>
    <col min="12813" max="12813" width="11.42578125" customWidth="1"/>
    <col min="12814" max="12814" width="12.140625" customWidth="1"/>
    <col min="12815" max="12815" width="2.42578125" customWidth="1"/>
    <col min="12816" max="12816" width="12.140625" customWidth="1"/>
    <col min="13058" max="13058" width="28.28515625" customWidth="1"/>
    <col min="13059" max="13059" width="27.28515625" customWidth="1"/>
    <col min="13060" max="13060" width="7.28515625" customWidth="1"/>
    <col min="13061" max="13065" width="13.42578125" customWidth="1"/>
    <col min="13066" max="13066" width="17.85546875" customWidth="1"/>
    <col min="13067" max="13067" width="8.5703125" customWidth="1"/>
    <col min="13068" max="13068" width="13.42578125" customWidth="1"/>
    <col min="13069" max="13069" width="11.42578125" customWidth="1"/>
    <col min="13070" max="13070" width="12.140625" customWidth="1"/>
    <col min="13071" max="13071" width="2.42578125" customWidth="1"/>
    <col min="13072" max="13072" width="12.140625" customWidth="1"/>
    <col min="13314" max="13314" width="28.28515625" customWidth="1"/>
    <col min="13315" max="13315" width="27.28515625" customWidth="1"/>
    <col min="13316" max="13316" width="7.28515625" customWidth="1"/>
    <col min="13317" max="13321" width="13.42578125" customWidth="1"/>
    <col min="13322" max="13322" width="17.85546875" customWidth="1"/>
    <col min="13323" max="13323" width="8.5703125" customWidth="1"/>
    <col min="13324" max="13324" width="13.42578125" customWidth="1"/>
    <col min="13325" max="13325" width="11.42578125" customWidth="1"/>
    <col min="13326" max="13326" width="12.140625" customWidth="1"/>
    <col min="13327" max="13327" width="2.42578125" customWidth="1"/>
    <col min="13328" max="13328" width="12.140625" customWidth="1"/>
    <col min="13570" max="13570" width="28.28515625" customWidth="1"/>
    <col min="13571" max="13571" width="27.28515625" customWidth="1"/>
    <col min="13572" max="13572" width="7.28515625" customWidth="1"/>
    <col min="13573" max="13577" width="13.42578125" customWidth="1"/>
    <col min="13578" max="13578" width="17.85546875" customWidth="1"/>
    <col min="13579" max="13579" width="8.5703125" customWidth="1"/>
    <col min="13580" max="13580" width="13.42578125" customWidth="1"/>
    <col min="13581" max="13581" width="11.42578125" customWidth="1"/>
    <col min="13582" max="13582" width="12.140625" customWidth="1"/>
    <col min="13583" max="13583" width="2.42578125" customWidth="1"/>
    <col min="13584" max="13584" width="12.140625" customWidth="1"/>
    <col min="13826" max="13826" width="28.28515625" customWidth="1"/>
    <col min="13827" max="13827" width="27.28515625" customWidth="1"/>
    <col min="13828" max="13828" width="7.28515625" customWidth="1"/>
    <col min="13829" max="13833" width="13.42578125" customWidth="1"/>
    <col min="13834" max="13834" width="17.85546875" customWidth="1"/>
    <col min="13835" max="13835" width="8.5703125" customWidth="1"/>
    <col min="13836" max="13836" width="13.42578125" customWidth="1"/>
    <col min="13837" max="13837" width="11.42578125" customWidth="1"/>
    <col min="13838" max="13838" width="12.140625" customWidth="1"/>
    <col min="13839" max="13839" width="2.42578125" customWidth="1"/>
    <col min="13840" max="13840" width="12.140625" customWidth="1"/>
    <col min="14082" max="14082" width="28.28515625" customWidth="1"/>
    <col min="14083" max="14083" width="27.28515625" customWidth="1"/>
    <col min="14084" max="14084" width="7.28515625" customWidth="1"/>
    <col min="14085" max="14089" width="13.42578125" customWidth="1"/>
    <col min="14090" max="14090" width="17.85546875" customWidth="1"/>
    <col min="14091" max="14091" width="8.5703125" customWidth="1"/>
    <col min="14092" max="14092" width="13.42578125" customWidth="1"/>
    <col min="14093" max="14093" width="11.42578125" customWidth="1"/>
    <col min="14094" max="14094" width="12.140625" customWidth="1"/>
    <col min="14095" max="14095" width="2.42578125" customWidth="1"/>
    <col min="14096" max="14096" width="12.140625" customWidth="1"/>
    <col min="14338" max="14338" width="28.28515625" customWidth="1"/>
    <col min="14339" max="14339" width="27.28515625" customWidth="1"/>
    <col min="14340" max="14340" width="7.28515625" customWidth="1"/>
    <col min="14341" max="14345" width="13.42578125" customWidth="1"/>
    <col min="14346" max="14346" width="17.85546875" customWidth="1"/>
    <col min="14347" max="14347" width="8.5703125" customWidth="1"/>
    <col min="14348" max="14348" width="13.42578125" customWidth="1"/>
    <col min="14349" max="14349" width="11.42578125" customWidth="1"/>
    <col min="14350" max="14350" width="12.140625" customWidth="1"/>
    <col min="14351" max="14351" width="2.42578125" customWidth="1"/>
    <col min="14352" max="14352" width="12.140625" customWidth="1"/>
    <col min="14594" max="14594" width="28.28515625" customWidth="1"/>
    <col min="14595" max="14595" width="27.28515625" customWidth="1"/>
    <col min="14596" max="14596" width="7.28515625" customWidth="1"/>
    <col min="14597" max="14601" width="13.42578125" customWidth="1"/>
    <col min="14602" max="14602" width="17.85546875" customWidth="1"/>
    <col min="14603" max="14603" width="8.5703125" customWidth="1"/>
    <col min="14604" max="14604" width="13.42578125" customWidth="1"/>
    <col min="14605" max="14605" width="11.42578125" customWidth="1"/>
    <col min="14606" max="14606" width="12.140625" customWidth="1"/>
    <col min="14607" max="14607" width="2.42578125" customWidth="1"/>
    <col min="14608" max="14608" width="12.140625" customWidth="1"/>
    <col min="14850" max="14850" width="28.28515625" customWidth="1"/>
    <col min="14851" max="14851" width="27.28515625" customWidth="1"/>
    <col min="14852" max="14852" width="7.28515625" customWidth="1"/>
    <col min="14853" max="14857" width="13.42578125" customWidth="1"/>
    <col min="14858" max="14858" width="17.85546875" customWidth="1"/>
    <col min="14859" max="14859" width="8.5703125" customWidth="1"/>
    <col min="14860" max="14860" width="13.42578125" customWidth="1"/>
    <col min="14861" max="14861" width="11.42578125" customWidth="1"/>
    <col min="14862" max="14862" width="12.140625" customWidth="1"/>
    <col min="14863" max="14863" width="2.42578125" customWidth="1"/>
    <col min="14864" max="14864" width="12.140625" customWidth="1"/>
    <col min="15106" max="15106" width="28.28515625" customWidth="1"/>
    <col min="15107" max="15107" width="27.28515625" customWidth="1"/>
    <col min="15108" max="15108" width="7.28515625" customWidth="1"/>
    <col min="15109" max="15113" width="13.42578125" customWidth="1"/>
    <col min="15114" max="15114" width="17.85546875" customWidth="1"/>
    <col min="15115" max="15115" width="8.5703125" customWidth="1"/>
    <col min="15116" max="15116" width="13.42578125" customWidth="1"/>
    <col min="15117" max="15117" width="11.42578125" customWidth="1"/>
    <col min="15118" max="15118" width="12.140625" customWidth="1"/>
    <col min="15119" max="15119" width="2.42578125" customWidth="1"/>
    <col min="15120" max="15120" width="12.140625" customWidth="1"/>
    <col min="15362" max="15362" width="28.28515625" customWidth="1"/>
    <col min="15363" max="15363" width="27.28515625" customWidth="1"/>
    <col min="15364" max="15364" width="7.28515625" customWidth="1"/>
    <col min="15365" max="15369" width="13.42578125" customWidth="1"/>
    <col min="15370" max="15370" width="17.85546875" customWidth="1"/>
    <col min="15371" max="15371" width="8.5703125" customWidth="1"/>
    <col min="15372" max="15372" width="13.42578125" customWidth="1"/>
    <col min="15373" max="15373" width="11.42578125" customWidth="1"/>
    <col min="15374" max="15374" width="12.140625" customWidth="1"/>
    <col min="15375" max="15375" width="2.42578125" customWidth="1"/>
    <col min="15376" max="15376" width="12.140625" customWidth="1"/>
    <col min="15618" max="15618" width="28.28515625" customWidth="1"/>
    <col min="15619" max="15619" width="27.28515625" customWidth="1"/>
    <col min="15620" max="15620" width="7.28515625" customWidth="1"/>
    <col min="15621" max="15625" width="13.42578125" customWidth="1"/>
    <col min="15626" max="15626" width="17.85546875" customWidth="1"/>
    <col min="15627" max="15627" width="8.5703125" customWidth="1"/>
    <col min="15628" max="15628" width="13.42578125" customWidth="1"/>
    <col min="15629" max="15629" width="11.42578125" customWidth="1"/>
    <col min="15630" max="15630" width="12.140625" customWidth="1"/>
    <col min="15631" max="15631" width="2.42578125" customWidth="1"/>
    <col min="15632" max="15632" width="12.140625" customWidth="1"/>
    <col min="15874" max="15874" width="28.28515625" customWidth="1"/>
    <col min="15875" max="15875" width="27.28515625" customWidth="1"/>
    <col min="15876" max="15876" width="7.28515625" customWidth="1"/>
    <col min="15877" max="15881" width="13.42578125" customWidth="1"/>
    <col min="15882" max="15882" width="17.85546875" customWidth="1"/>
    <col min="15883" max="15883" width="8.5703125" customWidth="1"/>
    <col min="15884" max="15884" width="13.42578125" customWidth="1"/>
    <col min="15885" max="15885" width="11.42578125" customWidth="1"/>
    <col min="15886" max="15886" width="12.140625" customWidth="1"/>
    <col min="15887" max="15887" width="2.42578125" customWidth="1"/>
    <col min="15888" max="15888" width="12.140625" customWidth="1"/>
    <col min="16130" max="16130" width="28.28515625" customWidth="1"/>
    <col min="16131" max="16131" width="27.28515625" customWidth="1"/>
    <col min="16132" max="16132" width="7.28515625" customWidth="1"/>
    <col min="16133" max="16137" width="13.42578125" customWidth="1"/>
    <col min="16138" max="16138" width="17.85546875" customWidth="1"/>
    <col min="16139" max="16139" width="8.5703125" customWidth="1"/>
    <col min="16140" max="16140" width="13.42578125" customWidth="1"/>
    <col min="16141" max="16141" width="11.42578125" customWidth="1"/>
    <col min="16142" max="16142" width="12.140625" customWidth="1"/>
    <col min="16143" max="16143" width="2.42578125" customWidth="1"/>
    <col min="16144" max="16144" width="12.140625" customWidth="1"/>
  </cols>
  <sheetData>
    <row r="1" spans="1:19" x14ac:dyDescent="0.25">
      <c r="B1">
        <f>60*60*24</f>
        <v>86400</v>
      </c>
    </row>
    <row r="2" spans="1:19" x14ac:dyDescent="0.25">
      <c r="B2">
        <v>1440</v>
      </c>
    </row>
    <row r="4" spans="1:19" x14ac:dyDescent="0.25">
      <c r="G4" s="83" t="s">
        <v>95</v>
      </c>
      <c r="H4" s="84">
        <f>SUM(P11:P50)/COUNTA(P11:P50)</f>
        <v>12.543103448275859</v>
      </c>
      <c r="O4" s="40"/>
    </row>
    <row r="5" spans="1:19" x14ac:dyDescent="0.25">
      <c r="G5" s="83"/>
      <c r="H5" s="84" t="e">
        <f>SUM(#REF!)/COUNTA(#REF!)</f>
        <v>#REF!</v>
      </c>
    </row>
    <row r="6" spans="1:19" x14ac:dyDescent="0.25">
      <c r="B6" s="41" t="s">
        <v>96</v>
      </c>
      <c r="C6" s="41" t="s">
        <v>97</v>
      </c>
    </row>
    <row r="7" spans="1:19" ht="15.75" thickBot="1" x14ac:dyDescent="0.3">
      <c r="C7" t="s">
        <v>97</v>
      </c>
    </row>
    <row r="8" spans="1:19" s="39" customFormat="1" ht="15.75" thickTop="1" x14ac:dyDescent="0.25">
      <c r="B8" s="85" t="s">
        <v>98</v>
      </c>
      <c r="C8" s="85" t="s">
        <v>99</v>
      </c>
      <c r="D8" s="85" t="s">
        <v>2</v>
      </c>
      <c r="E8" s="86" t="s">
        <v>100</v>
      </c>
      <c r="F8" s="87" t="s">
        <v>101</v>
      </c>
      <c r="G8" s="86" t="s">
        <v>102</v>
      </c>
      <c r="H8" s="87" t="s">
        <v>103</v>
      </c>
      <c r="I8" s="87" t="s">
        <v>104</v>
      </c>
      <c r="J8" s="90" t="s">
        <v>105</v>
      </c>
      <c r="K8" s="91" t="s">
        <v>106</v>
      </c>
      <c r="L8" s="90" t="s">
        <v>107</v>
      </c>
      <c r="M8" s="87" t="s">
        <v>108</v>
      </c>
      <c r="N8" s="92" t="s">
        <v>109</v>
      </c>
      <c r="O8" s="42"/>
      <c r="P8" s="88" t="s">
        <v>110</v>
      </c>
      <c r="Q8" s="42"/>
      <c r="R8" s="42"/>
      <c r="S8" s="43"/>
    </row>
    <row r="9" spans="1:19" s="39" customFormat="1" ht="14.25" customHeight="1" x14ac:dyDescent="0.25">
      <c r="B9" s="85"/>
      <c r="C9" s="85"/>
      <c r="D9" s="85"/>
      <c r="E9" s="86"/>
      <c r="F9" s="87"/>
      <c r="G9" s="86"/>
      <c r="H9" s="87"/>
      <c r="I9" s="87"/>
      <c r="J9" s="90"/>
      <c r="K9" s="91"/>
      <c r="L9" s="90"/>
      <c r="M9" s="87"/>
      <c r="N9" s="92"/>
      <c r="O9" s="42"/>
      <c r="P9" s="89"/>
      <c r="Q9" s="42"/>
      <c r="R9" s="42" t="s">
        <v>111</v>
      </c>
      <c r="S9" s="43"/>
    </row>
    <row r="10" spans="1:19" s="39" customFormat="1" x14ac:dyDescent="0.25">
      <c r="B10" s="85"/>
      <c r="C10" s="85"/>
      <c r="D10" s="85"/>
      <c r="E10" s="86"/>
      <c r="F10" s="87"/>
      <c r="G10" s="86"/>
      <c r="H10" s="87"/>
      <c r="I10" s="87"/>
      <c r="J10" s="90"/>
      <c r="K10" s="91"/>
      <c r="L10" s="90"/>
      <c r="M10" s="87"/>
      <c r="N10" s="92"/>
      <c r="O10" s="42"/>
      <c r="P10" s="89"/>
      <c r="Q10" s="42"/>
      <c r="R10" s="42"/>
      <c r="S10" s="43"/>
    </row>
    <row r="11" spans="1:19" x14ac:dyDescent="0.25">
      <c r="A11">
        <v>1</v>
      </c>
      <c r="B11" s="44" t="s">
        <v>112</v>
      </c>
      <c r="C11" s="44" t="s">
        <v>113</v>
      </c>
      <c r="D11" s="45" t="s">
        <v>114</v>
      </c>
      <c r="E11" s="46">
        <v>1.25</v>
      </c>
      <c r="F11" s="47">
        <v>1.22</v>
      </c>
      <c r="G11" s="46">
        <v>1.23</v>
      </c>
      <c r="H11" s="47">
        <v>1.24</v>
      </c>
      <c r="I11" s="47">
        <v>1.2</v>
      </c>
      <c r="J11" s="48">
        <v>2.5</v>
      </c>
      <c r="K11" s="49">
        <f t="shared" ref="K11:K50" si="0">ABS((INT(E11)/1440+((E11-INT(E11))*100)/86400)-((INT(F11)/1440+((F11-INT(F11))*100)/86400)))+ABS((INT(G11)/1440+((G11-INT(G11))*100)/86400)-((INT(H11)/1440+((H11-INT(H11))*100)/86400)))</f>
        <v>4.6296296296296341E-5</v>
      </c>
      <c r="L11" s="48">
        <f>INDEX(NoteProjet,MATCH(K11,ecartprojet,-1))</f>
        <v>2.1</v>
      </c>
      <c r="M11" s="50">
        <f t="shared" ref="M11:M50" si="1">((INT(F11)+INT(H11)+INT(I11))/1440)+((F11*100-INT(F11)*100)+(H11*100-INT(H11)*100)+(I11*100-INT(I11)*100))/86400</f>
        <v>2.8472222222222223E-3</v>
      </c>
      <c r="N11" s="48">
        <f>IF(M11=0," ",IF(niveau="term",IF(D11="F",INDEX(noteperf,MATCH(M11,tempstermfille,-1)),INDEX(noteperf,MATCH(M11,tempstermgarcon,-1))),IF(D11="F",INDEX(noteperf,MATCH(M11,temps1erefille,-1)),INDEX(noteperf,MATCH(M11,temps1eregarcon,-1)))))</f>
        <v>14</v>
      </c>
      <c r="O11" s="40"/>
      <c r="P11" s="51">
        <f>N11+L11+J11</f>
        <v>18.600000000000001</v>
      </c>
      <c r="Q11" s="40"/>
      <c r="R11" s="40">
        <f>IF(P11&lt;15,P11+0.7,P11)</f>
        <v>18.600000000000001</v>
      </c>
      <c r="S11" s="40"/>
    </row>
    <row r="12" spans="1:19" x14ac:dyDescent="0.25">
      <c r="A12">
        <v>2</v>
      </c>
      <c r="B12" s="44" t="s">
        <v>115</v>
      </c>
      <c r="C12" s="44" t="s">
        <v>116</v>
      </c>
      <c r="D12" s="45" t="s">
        <v>114</v>
      </c>
      <c r="E12" s="46">
        <v>2</v>
      </c>
      <c r="F12" s="47">
        <v>1.56</v>
      </c>
      <c r="G12" s="46">
        <v>1.58</v>
      </c>
      <c r="H12" s="47">
        <v>2</v>
      </c>
      <c r="I12" s="47">
        <v>1.51</v>
      </c>
      <c r="J12" s="48">
        <v>2.25</v>
      </c>
      <c r="K12" s="49">
        <f t="shared" si="0"/>
        <v>6.9444444444444458E-5</v>
      </c>
      <c r="L12" s="48">
        <f>INDEX(NoteProjet,MATCH(K12,ecartprojet,-1))</f>
        <v>1.8</v>
      </c>
      <c r="M12" s="50">
        <f t="shared" si="1"/>
        <v>4.0162037037037041E-3</v>
      </c>
      <c r="N12" s="48">
        <f t="shared" ref="N12:N50" si="2">IF(M12=0," ",IF(niveau="term",IF(D12="F",INDEX(noteperf,MATCH(M12,tempstermfille,-1)),INDEX(noteperf,MATCH(M12,tempstermgarcon,-1))),IF(D12="F",INDEX(noteperf,MATCH(M12,temps1erefille,-1)),INDEX(noteperf,MATCH(M12,temps1eregarcon,-1)))))</f>
        <v>4.9000000000000004</v>
      </c>
      <c r="O12" s="40"/>
      <c r="P12" s="51">
        <f t="shared" ref="P12:P43" si="3">N12+L12+J12</f>
        <v>8.9499999999999993</v>
      </c>
      <c r="Q12" s="40"/>
      <c r="R12" s="40">
        <f t="shared" ref="R12:R43" si="4">IF(P12&lt;15,P12+0.7,P12)</f>
        <v>9.6499999999999986</v>
      </c>
      <c r="S12" s="40"/>
    </row>
    <row r="13" spans="1:19" x14ac:dyDescent="0.25">
      <c r="A13">
        <v>3</v>
      </c>
      <c r="B13" s="44" t="s">
        <v>117</v>
      </c>
      <c r="C13" s="44" t="s">
        <v>118</v>
      </c>
      <c r="D13" s="45" t="s">
        <v>114</v>
      </c>
      <c r="E13" s="46">
        <v>1.32</v>
      </c>
      <c r="F13" s="47">
        <v>1.35</v>
      </c>
      <c r="G13" s="46">
        <v>1.34</v>
      </c>
      <c r="H13" s="47">
        <v>1.42</v>
      </c>
      <c r="I13" s="47">
        <v>1.38</v>
      </c>
      <c r="J13" s="48">
        <v>2.5</v>
      </c>
      <c r="K13" s="49">
        <f t="shared" si="0"/>
        <v>1.2731481481481469E-4</v>
      </c>
      <c r="L13" s="48">
        <f t="shared" ref="L13:L50" si="5">INDEX(NoteProjet,MATCH(K13,ecartprojet,-1))</f>
        <v>1.2</v>
      </c>
      <c r="M13" s="50">
        <f t="shared" si="1"/>
        <v>3.4143518518518516E-3</v>
      </c>
      <c r="N13" s="48">
        <f t="shared" si="2"/>
        <v>8.4</v>
      </c>
      <c r="O13" s="40"/>
      <c r="P13" s="51">
        <f t="shared" si="3"/>
        <v>12.1</v>
      </c>
      <c r="Q13" s="40"/>
      <c r="R13" s="40">
        <f t="shared" si="4"/>
        <v>12.799999999999999</v>
      </c>
      <c r="S13" s="40"/>
    </row>
    <row r="14" spans="1:19" x14ac:dyDescent="0.25">
      <c r="A14">
        <v>4</v>
      </c>
      <c r="B14" s="44" t="s">
        <v>119</v>
      </c>
      <c r="C14" s="44" t="s">
        <v>120</v>
      </c>
      <c r="D14" s="45" t="s">
        <v>114</v>
      </c>
      <c r="E14" s="46">
        <v>1.5</v>
      </c>
      <c r="F14" s="47">
        <v>1.53</v>
      </c>
      <c r="G14" s="46">
        <v>1.55</v>
      </c>
      <c r="H14" s="47">
        <v>1.59</v>
      </c>
      <c r="I14" s="47">
        <v>1.53</v>
      </c>
      <c r="J14" s="48">
        <v>2.5</v>
      </c>
      <c r="K14" s="49">
        <f t="shared" si="0"/>
        <v>8.1018518518518245E-5</v>
      </c>
      <c r="L14" s="48">
        <f t="shared" si="5"/>
        <v>1.8</v>
      </c>
      <c r="M14" s="50">
        <f t="shared" si="1"/>
        <v>3.9930555555555552E-3</v>
      </c>
      <c r="N14" s="48">
        <f t="shared" si="2"/>
        <v>4.9000000000000004</v>
      </c>
      <c r="O14" s="40"/>
      <c r="P14" s="51">
        <f t="shared" si="3"/>
        <v>9.1999999999999993</v>
      </c>
      <c r="Q14" s="40"/>
      <c r="R14" s="40">
        <f t="shared" si="4"/>
        <v>9.8999999999999986</v>
      </c>
      <c r="S14" s="40"/>
    </row>
    <row r="15" spans="1:19" x14ac:dyDescent="0.25">
      <c r="A15">
        <v>5</v>
      </c>
      <c r="B15" s="44" t="s">
        <v>121</v>
      </c>
      <c r="C15" s="44" t="s">
        <v>122</v>
      </c>
      <c r="D15" s="45" t="s">
        <v>114</v>
      </c>
      <c r="E15" s="46">
        <v>1.5</v>
      </c>
      <c r="F15" s="47">
        <v>1.51</v>
      </c>
      <c r="G15" s="46">
        <v>1.52</v>
      </c>
      <c r="H15" s="47">
        <v>1.54</v>
      </c>
      <c r="I15" s="47">
        <v>1.56</v>
      </c>
      <c r="J15" s="48">
        <v>2.5</v>
      </c>
      <c r="K15" s="49">
        <f t="shared" si="0"/>
        <v>3.4722222222222229E-5</v>
      </c>
      <c r="L15" s="48">
        <f t="shared" si="5"/>
        <v>2.4</v>
      </c>
      <c r="M15" s="50">
        <f t="shared" si="1"/>
        <v>3.9467592592592592E-3</v>
      </c>
      <c r="N15" s="48">
        <f t="shared" si="2"/>
        <v>4.9000000000000004</v>
      </c>
      <c r="O15" s="40"/>
      <c r="P15" s="51">
        <f t="shared" si="3"/>
        <v>9.8000000000000007</v>
      </c>
      <c r="Q15" s="40"/>
      <c r="R15" s="40">
        <f t="shared" si="4"/>
        <v>10.5</v>
      </c>
      <c r="S15" s="40"/>
    </row>
    <row r="16" spans="1:19" x14ac:dyDescent="0.25">
      <c r="A16">
        <v>6</v>
      </c>
      <c r="B16" s="44" t="s">
        <v>123</v>
      </c>
      <c r="C16" s="44" t="s">
        <v>124</v>
      </c>
      <c r="D16" s="45" t="s">
        <v>114</v>
      </c>
      <c r="E16" s="46">
        <v>1.3</v>
      </c>
      <c r="F16" s="47">
        <v>1.33</v>
      </c>
      <c r="G16" s="46">
        <v>1.3</v>
      </c>
      <c r="H16" s="47">
        <v>1.35</v>
      </c>
      <c r="I16" s="47">
        <v>1.35</v>
      </c>
      <c r="J16" s="48">
        <v>2.5</v>
      </c>
      <c r="K16" s="49">
        <f t="shared" si="0"/>
        <v>9.2592592592592249E-5</v>
      </c>
      <c r="L16" s="48">
        <f t="shared" si="5"/>
        <v>1.5</v>
      </c>
      <c r="M16" s="50">
        <f t="shared" si="1"/>
        <v>3.2754629629629627E-3</v>
      </c>
      <c r="N16" s="48">
        <f t="shared" si="2"/>
        <v>9.1</v>
      </c>
      <c r="O16" s="40"/>
      <c r="P16" s="51">
        <f t="shared" si="3"/>
        <v>13.1</v>
      </c>
      <c r="Q16" s="40"/>
      <c r="R16" s="40">
        <f t="shared" si="4"/>
        <v>13.799999999999999</v>
      </c>
      <c r="S16" s="40"/>
    </row>
    <row r="17" spans="1:19" x14ac:dyDescent="0.25">
      <c r="A17">
        <v>7</v>
      </c>
      <c r="B17" s="44" t="s">
        <v>125</v>
      </c>
      <c r="C17" s="44" t="s">
        <v>126</v>
      </c>
      <c r="D17" s="45" t="s">
        <v>114</v>
      </c>
      <c r="E17" s="46">
        <v>1.56</v>
      </c>
      <c r="F17" s="47">
        <v>1.55</v>
      </c>
      <c r="G17" s="46">
        <v>1.56</v>
      </c>
      <c r="H17" s="47">
        <v>2</v>
      </c>
      <c r="I17" s="47">
        <v>1.53</v>
      </c>
      <c r="J17" s="48">
        <v>2.5</v>
      </c>
      <c r="K17" s="49">
        <f t="shared" si="0"/>
        <v>5.7870370370370237E-5</v>
      </c>
      <c r="L17" s="48">
        <f t="shared" si="5"/>
        <v>2.1</v>
      </c>
      <c r="M17" s="50">
        <f t="shared" si="1"/>
        <v>4.0277777777777777E-3</v>
      </c>
      <c r="N17" s="48">
        <f t="shared" si="2"/>
        <v>4.9000000000000004</v>
      </c>
      <c r="O17" s="40"/>
      <c r="P17" s="51">
        <f t="shared" si="3"/>
        <v>9.5</v>
      </c>
      <c r="Q17" s="40"/>
      <c r="R17" s="40">
        <f t="shared" si="4"/>
        <v>10.199999999999999</v>
      </c>
      <c r="S17" s="40"/>
    </row>
    <row r="18" spans="1:19" x14ac:dyDescent="0.25">
      <c r="A18">
        <v>8</v>
      </c>
      <c r="B18" s="44" t="s">
        <v>127</v>
      </c>
      <c r="C18" s="44" t="s">
        <v>128</v>
      </c>
      <c r="D18" s="45" t="s">
        <v>43</v>
      </c>
      <c r="E18" s="46">
        <v>2.27</v>
      </c>
      <c r="F18" s="47">
        <v>2.19</v>
      </c>
      <c r="G18" s="46">
        <v>2.25</v>
      </c>
      <c r="H18" s="47">
        <v>2.2400000000000002</v>
      </c>
      <c r="I18" s="47">
        <v>2.23</v>
      </c>
      <c r="J18" s="48">
        <v>2.75</v>
      </c>
      <c r="K18" s="49">
        <f t="shared" si="0"/>
        <v>1.0416666666666647E-4</v>
      </c>
      <c r="L18" s="48">
        <f t="shared" si="5"/>
        <v>1.5</v>
      </c>
      <c r="M18" s="50">
        <f t="shared" si="1"/>
        <v>4.9305555555555561E-3</v>
      </c>
      <c r="N18" s="48">
        <f t="shared" si="2"/>
        <v>7</v>
      </c>
      <c r="O18" s="40"/>
      <c r="P18" s="51">
        <f t="shared" si="3"/>
        <v>11.25</v>
      </c>
      <c r="Q18" s="40"/>
      <c r="R18" s="40">
        <f t="shared" si="4"/>
        <v>11.95</v>
      </c>
      <c r="S18" s="40"/>
    </row>
    <row r="19" spans="1:19" x14ac:dyDescent="0.25">
      <c r="A19">
        <v>9</v>
      </c>
      <c r="B19" s="44" t="s">
        <v>129</v>
      </c>
      <c r="C19" s="44" t="s">
        <v>130</v>
      </c>
      <c r="D19" s="45" t="s">
        <v>43</v>
      </c>
      <c r="E19" s="46">
        <v>2.25</v>
      </c>
      <c r="F19" s="47">
        <v>2.13</v>
      </c>
      <c r="G19" s="46">
        <v>2.2000000000000002</v>
      </c>
      <c r="H19" s="47">
        <v>2.17</v>
      </c>
      <c r="I19" s="47">
        <v>2.14</v>
      </c>
      <c r="J19" s="48">
        <v>2.25</v>
      </c>
      <c r="K19" s="49">
        <f t="shared" si="0"/>
        <v>1.7361111111111136E-4</v>
      </c>
      <c r="L19" s="48">
        <f t="shared" si="5"/>
        <v>0.6</v>
      </c>
      <c r="M19" s="50">
        <f t="shared" si="1"/>
        <v>4.6759259259259254E-3</v>
      </c>
      <c r="N19" s="48">
        <f t="shared" si="2"/>
        <v>8.4</v>
      </c>
      <c r="O19" s="40"/>
      <c r="P19" s="51">
        <f t="shared" si="3"/>
        <v>11.25</v>
      </c>
      <c r="Q19" s="40"/>
      <c r="R19" s="40">
        <f t="shared" si="4"/>
        <v>11.95</v>
      </c>
      <c r="S19" s="40"/>
    </row>
    <row r="20" spans="1:19" x14ac:dyDescent="0.25">
      <c r="A20">
        <v>10</v>
      </c>
      <c r="B20" s="44" t="s">
        <v>131</v>
      </c>
      <c r="C20" s="44" t="s">
        <v>132</v>
      </c>
      <c r="D20" s="45" t="s">
        <v>43</v>
      </c>
      <c r="E20" s="46">
        <v>2.25</v>
      </c>
      <c r="F20" s="47">
        <v>2.25</v>
      </c>
      <c r="G20" s="46">
        <v>2.25</v>
      </c>
      <c r="H20" s="47">
        <v>2.2000000000000002</v>
      </c>
      <c r="I20" s="47">
        <v>2.02</v>
      </c>
      <c r="J20" s="48">
        <v>2</v>
      </c>
      <c r="K20" s="49">
        <f t="shared" si="0"/>
        <v>5.7870370370370237E-5</v>
      </c>
      <c r="L20" s="48">
        <f t="shared" si="5"/>
        <v>2.1</v>
      </c>
      <c r="M20" s="50">
        <f t="shared" si="1"/>
        <v>4.7106481481481487E-3</v>
      </c>
      <c r="N20" s="48">
        <f t="shared" si="2"/>
        <v>7.7</v>
      </c>
      <c r="O20" s="40"/>
      <c r="P20" s="51">
        <f t="shared" si="3"/>
        <v>11.8</v>
      </c>
      <c r="Q20" s="40"/>
      <c r="R20" s="40">
        <f t="shared" si="4"/>
        <v>12.5</v>
      </c>
      <c r="S20" s="40"/>
    </row>
    <row r="21" spans="1:19" x14ac:dyDescent="0.25">
      <c r="A21">
        <v>11</v>
      </c>
      <c r="B21" s="44" t="s">
        <v>133</v>
      </c>
      <c r="C21" s="44" t="s">
        <v>134</v>
      </c>
      <c r="D21" s="45" t="s">
        <v>114</v>
      </c>
      <c r="E21" s="46">
        <v>1.57</v>
      </c>
      <c r="F21" s="47">
        <v>1.56</v>
      </c>
      <c r="G21" s="46">
        <v>1.55</v>
      </c>
      <c r="H21" s="47">
        <v>1.54</v>
      </c>
      <c r="I21" s="47">
        <v>1.5</v>
      </c>
      <c r="J21" s="48">
        <v>2.25</v>
      </c>
      <c r="K21" s="49">
        <f t="shared" si="0"/>
        <v>2.3148148148148225E-5</v>
      </c>
      <c r="L21" s="48">
        <f t="shared" si="5"/>
        <v>2.7</v>
      </c>
      <c r="M21" s="50">
        <f t="shared" si="1"/>
        <v>3.9351851851851857E-3</v>
      </c>
      <c r="N21" s="48">
        <f t="shared" si="2"/>
        <v>4.9000000000000004</v>
      </c>
      <c r="O21" s="40"/>
      <c r="P21" s="51">
        <f t="shared" si="3"/>
        <v>9.8500000000000014</v>
      </c>
      <c r="Q21" s="40"/>
      <c r="R21" s="40">
        <f t="shared" si="4"/>
        <v>10.55</v>
      </c>
      <c r="S21" s="40"/>
    </row>
    <row r="22" spans="1:19" x14ac:dyDescent="0.25">
      <c r="A22">
        <v>12</v>
      </c>
      <c r="B22" s="44" t="s">
        <v>135</v>
      </c>
      <c r="C22" s="44" t="s">
        <v>136</v>
      </c>
      <c r="D22" s="45" t="s">
        <v>43</v>
      </c>
      <c r="E22" s="46">
        <v>2.1</v>
      </c>
      <c r="F22" s="47">
        <v>2.17</v>
      </c>
      <c r="G22" s="46">
        <v>2.2000000000000002</v>
      </c>
      <c r="H22" s="47">
        <v>2.13</v>
      </c>
      <c r="I22" s="47">
        <v>2</v>
      </c>
      <c r="J22" s="48">
        <v>2</v>
      </c>
      <c r="K22" s="49">
        <f t="shared" si="0"/>
        <v>1.6203703703703692E-4</v>
      </c>
      <c r="L22" s="48">
        <f t="shared" si="5"/>
        <v>0.6</v>
      </c>
      <c r="M22" s="50">
        <f t="shared" si="1"/>
        <v>4.5138888888888885E-3</v>
      </c>
      <c r="N22" s="48">
        <f t="shared" si="2"/>
        <v>9.1</v>
      </c>
      <c r="O22" s="40"/>
      <c r="P22" s="51">
        <f t="shared" si="3"/>
        <v>11.7</v>
      </c>
      <c r="Q22" s="40"/>
      <c r="R22" s="40">
        <f t="shared" si="4"/>
        <v>12.399999999999999</v>
      </c>
      <c r="S22" s="40"/>
    </row>
    <row r="23" spans="1:19" x14ac:dyDescent="0.25">
      <c r="A23">
        <v>13</v>
      </c>
      <c r="B23" s="44" t="s">
        <v>137</v>
      </c>
      <c r="C23" s="44" t="s">
        <v>138</v>
      </c>
      <c r="D23" s="45" t="s">
        <v>43</v>
      </c>
      <c r="E23" s="46">
        <v>2.2999999999999998</v>
      </c>
      <c r="F23" s="47">
        <v>2.31</v>
      </c>
      <c r="G23" s="46">
        <v>2.35</v>
      </c>
      <c r="H23" s="47">
        <v>2.39</v>
      </c>
      <c r="I23" s="47">
        <v>2.38</v>
      </c>
      <c r="J23" s="48">
        <v>2</v>
      </c>
      <c r="K23" s="49">
        <f t="shared" si="0"/>
        <v>5.7870370370370671E-5</v>
      </c>
      <c r="L23" s="48">
        <f t="shared" si="5"/>
        <v>1.8</v>
      </c>
      <c r="M23" s="50">
        <f t="shared" si="1"/>
        <v>5.4166666666666669E-3</v>
      </c>
      <c r="N23" s="48">
        <f t="shared" si="2"/>
        <v>5.6</v>
      </c>
      <c r="O23" s="40"/>
      <c r="P23" s="51">
        <f t="shared" si="3"/>
        <v>9.3999999999999986</v>
      </c>
      <c r="Q23" s="40"/>
      <c r="R23" s="40">
        <f t="shared" si="4"/>
        <v>10.099999999999998</v>
      </c>
      <c r="S23" s="40"/>
    </row>
    <row r="24" spans="1:19" x14ac:dyDescent="0.25">
      <c r="A24">
        <v>14</v>
      </c>
      <c r="B24" s="44" t="s">
        <v>139</v>
      </c>
      <c r="C24" s="44" t="s">
        <v>140</v>
      </c>
      <c r="D24" s="45" t="s">
        <v>43</v>
      </c>
      <c r="E24" s="46">
        <v>1.57</v>
      </c>
      <c r="F24" s="47">
        <v>1.56</v>
      </c>
      <c r="G24" s="46">
        <v>1.55</v>
      </c>
      <c r="H24" s="47">
        <v>1.56</v>
      </c>
      <c r="I24" s="47">
        <v>1.54</v>
      </c>
      <c r="J24" s="48">
        <v>2.25</v>
      </c>
      <c r="K24" s="49">
        <f t="shared" si="0"/>
        <v>2.3148148148148008E-5</v>
      </c>
      <c r="L24" s="48">
        <f t="shared" si="5"/>
        <v>3</v>
      </c>
      <c r="M24" s="50">
        <f t="shared" si="1"/>
        <v>4.0046296296296297E-3</v>
      </c>
      <c r="N24" s="48">
        <f t="shared" si="2"/>
        <v>11.9</v>
      </c>
      <c r="O24" s="40"/>
      <c r="P24" s="51">
        <f t="shared" si="3"/>
        <v>17.149999999999999</v>
      </c>
      <c r="Q24" s="40"/>
      <c r="R24" s="40">
        <f t="shared" si="4"/>
        <v>17.149999999999999</v>
      </c>
      <c r="S24" s="40"/>
    </row>
    <row r="25" spans="1:19" x14ac:dyDescent="0.25">
      <c r="A25">
        <v>15</v>
      </c>
      <c r="B25" s="44" t="s">
        <v>141</v>
      </c>
      <c r="C25" s="44" t="s">
        <v>142</v>
      </c>
      <c r="D25" s="45" t="s">
        <v>114</v>
      </c>
      <c r="E25" s="46">
        <v>1.31</v>
      </c>
      <c r="F25" s="47">
        <v>1.25</v>
      </c>
      <c r="G25" s="46">
        <v>1.29</v>
      </c>
      <c r="H25" s="47">
        <v>1.28</v>
      </c>
      <c r="I25" s="47">
        <v>1.28</v>
      </c>
      <c r="J25" s="48">
        <v>2.25</v>
      </c>
      <c r="K25" s="49">
        <f t="shared" si="0"/>
        <v>8.1018518518518462E-5</v>
      </c>
      <c r="L25" s="48">
        <f t="shared" si="5"/>
        <v>1.8</v>
      </c>
      <c r="M25" s="50">
        <f t="shared" si="1"/>
        <v>3.0208333333333333E-3</v>
      </c>
      <c r="N25" s="48">
        <f t="shared" si="2"/>
        <v>11.9</v>
      </c>
      <c r="O25" s="40"/>
      <c r="P25" s="51">
        <f t="shared" si="3"/>
        <v>15.950000000000001</v>
      </c>
      <c r="Q25" s="40"/>
      <c r="R25" s="40">
        <f t="shared" si="4"/>
        <v>15.950000000000001</v>
      </c>
      <c r="S25" s="40"/>
    </row>
    <row r="26" spans="1:19" x14ac:dyDescent="0.25">
      <c r="A26">
        <v>16</v>
      </c>
      <c r="B26" s="44" t="s">
        <v>143</v>
      </c>
      <c r="C26" s="44" t="s">
        <v>144</v>
      </c>
      <c r="D26" s="45" t="s">
        <v>43</v>
      </c>
      <c r="E26" s="46">
        <v>1.59</v>
      </c>
      <c r="F26" s="47">
        <v>1.56</v>
      </c>
      <c r="G26" s="46">
        <v>1.56</v>
      </c>
      <c r="H26" s="47">
        <v>1.56</v>
      </c>
      <c r="I26" s="47">
        <v>1.55</v>
      </c>
      <c r="J26" s="48">
        <v>2.5</v>
      </c>
      <c r="K26" s="49">
        <f t="shared" si="0"/>
        <v>3.4722222222222229E-5</v>
      </c>
      <c r="L26" s="48">
        <f t="shared" si="5"/>
        <v>2.4</v>
      </c>
      <c r="M26" s="50">
        <f t="shared" si="1"/>
        <v>4.0162037037037041E-3</v>
      </c>
      <c r="N26" s="48">
        <f t="shared" si="2"/>
        <v>11.9</v>
      </c>
      <c r="O26" s="40"/>
      <c r="P26" s="51">
        <f t="shared" si="3"/>
        <v>16.8</v>
      </c>
      <c r="Q26" s="40"/>
      <c r="R26" s="40">
        <f t="shared" si="4"/>
        <v>16.8</v>
      </c>
      <c r="S26" s="40"/>
    </row>
    <row r="27" spans="1:19" x14ac:dyDescent="0.25">
      <c r="A27">
        <v>17</v>
      </c>
      <c r="B27" s="44" t="s">
        <v>145</v>
      </c>
      <c r="C27" s="44" t="s">
        <v>146</v>
      </c>
      <c r="D27" s="45" t="s">
        <v>114</v>
      </c>
      <c r="E27" s="46">
        <v>1.29</v>
      </c>
      <c r="F27" s="47">
        <v>1.21</v>
      </c>
      <c r="G27" s="46">
        <v>1.26</v>
      </c>
      <c r="H27" s="47">
        <v>1.23</v>
      </c>
      <c r="I27" s="47">
        <v>1.23</v>
      </c>
      <c r="J27" s="48">
        <v>2.5</v>
      </c>
      <c r="K27" s="49">
        <f t="shared" si="0"/>
        <v>1.2731481481481491E-4</v>
      </c>
      <c r="L27" s="48">
        <f t="shared" si="5"/>
        <v>0.9</v>
      </c>
      <c r="M27" s="50">
        <f t="shared" si="1"/>
        <v>2.8587962962962963E-3</v>
      </c>
      <c r="N27" s="48">
        <f t="shared" si="2"/>
        <v>14</v>
      </c>
      <c r="O27" s="40"/>
      <c r="P27" s="51">
        <f t="shared" si="3"/>
        <v>17.399999999999999</v>
      </c>
      <c r="Q27" s="40"/>
      <c r="R27" s="40">
        <f t="shared" si="4"/>
        <v>17.399999999999999</v>
      </c>
      <c r="S27" s="40"/>
    </row>
    <row r="28" spans="1:19" x14ac:dyDescent="0.25">
      <c r="A28">
        <v>18</v>
      </c>
      <c r="B28" s="44" t="s">
        <v>147</v>
      </c>
      <c r="C28" s="44" t="s">
        <v>148</v>
      </c>
      <c r="D28" s="45" t="s">
        <v>114</v>
      </c>
      <c r="E28" s="46">
        <v>1.28</v>
      </c>
      <c r="F28" s="47">
        <v>1.32</v>
      </c>
      <c r="G28" s="46">
        <v>1.28</v>
      </c>
      <c r="H28" s="47">
        <v>1.28</v>
      </c>
      <c r="I28" s="47">
        <v>1.28</v>
      </c>
      <c r="J28" s="48">
        <v>3</v>
      </c>
      <c r="K28" s="49">
        <f t="shared" si="0"/>
        <v>4.6296296296296233E-5</v>
      </c>
      <c r="L28" s="48">
        <f t="shared" si="5"/>
        <v>2.4</v>
      </c>
      <c r="M28" s="50">
        <f t="shared" si="1"/>
        <v>3.1018518518518517E-3</v>
      </c>
      <c r="N28" s="48">
        <f t="shared" si="2"/>
        <v>11.2</v>
      </c>
      <c r="O28" s="40"/>
      <c r="P28" s="51">
        <f t="shared" si="3"/>
        <v>16.600000000000001</v>
      </c>
      <c r="Q28" s="40"/>
      <c r="R28" s="40">
        <f t="shared" si="4"/>
        <v>16.600000000000001</v>
      </c>
      <c r="S28" s="40"/>
    </row>
    <row r="29" spans="1:19" x14ac:dyDescent="0.25">
      <c r="A29">
        <v>19</v>
      </c>
      <c r="B29" s="44" t="s">
        <v>149</v>
      </c>
      <c r="C29" s="44" t="s">
        <v>150</v>
      </c>
      <c r="D29" s="45" t="s">
        <v>114</v>
      </c>
      <c r="E29" s="46">
        <v>1.52</v>
      </c>
      <c r="F29" s="47">
        <v>1.52</v>
      </c>
      <c r="G29" s="46">
        <v>1.52</v>
      </c>
      <c r="H29" s="47">
        <v>1.53</v>
      </c>
      <c r="I29" s="47">
        <v>2.04</v>
      </c>
      <c r="J29" s="48">
        <v>2.25</v>
      </c>
      <c r="K29" s="49">
        <f t="shared" si="0"/>
        <v>1.1574074074074004E-5</v>
      </c>
      <c r="L29" s="48">
        <f t="shared" si="5"/>
        <v>3</v>
      </c>
      <c r="M29" s="50">
        <f t="shared" si="1"/>
        <v>4.0393518518518521E-3</v>
      </c>
      <c r="N29" s="48">
        <f t="shared" si="2"/>
        <v>4.9000000000000004</v>
      </c>
      <c r="O29" s="40"/>
      <c r="P29" s="51">
        <f t="shared" si="3"/>
        <v>10.15</v>
      </c>
      <c r="Q29" s="40"/>
      <c r="R29" s="40">
        <f t="shared" si="4"/>
        <v>10.85</v>
      </c>
      <c r="S29" s="40"/>
    </row>
    <row r="30" spans="1:19" x14ac:dyDescent="0.25">
      <c r="A30">
        <v>20</v>
      </c>
      <c r="B30" s="44" t="s">
        <v>151</v>
      </c>
      <c r="C30" s="44" t="s">
        <v>152</v>
      </c>
      <c r="D30" s="45" t="s">
        <v>114</v>
      </c>
      <c r="E30" s="46"/>
      <c r="F30" s="47"/>
      <c r="G30" s="46"/>
      <c r="H30" s="47"/>
      <c r="I30" s="47"/>
      <c r="J30" s="48"/>
      <c r="K30" s="49">
        <f t="shared" si="0"/>
        <v>0</v>
      </c>
      <c r="L30" s="48">
        <f t="shared" si="5"/>
        <v>3</v>
      </c>
      <c r="M30" s="50">
        <f t="shared" si="1"/>
        <v>0</v>
      </c>
      <c r="N30" s="48" t="str">
        <f t="shared" si="2"/>
        <v xml:space="preserve"> </v>
      </c>
      <c r="O30" s="52"/>
      <c r="P30" s="51"/>
      <c r="Q30" s="40"/>
      <c r="R30" s="40"/>
      <c r="S30" s="40"/>
    </row>
    <row r="31" spans="1:19" x14ac:dyDescent="0.25">
      <c r="A31">
        <v>21</v>
      </c>
      <c r="B31" s="44" t="s">
        <v>153</v>
      </c>
      <c r="C31" s="44" t="s">
        <v>113</v>
      </c>
      <c r="D31" s="45" t="s">
        <v>114</v>
      </c>
      <c r="E31" s="46">
        <v>1.4</v>
      </c>
      <c r="F31" s="47">
        <v>1.4</v>
      </c>
      <c r="G31" s="46">
        <v>1.4</v>
      </c>
      <c r="H31" s="47">
        <v>1.4</v>
      </c>
      <c r="I31" s="47">
        <v>1.4</v>
      </c>
      <c r="J31" s="48">
        <v>3</v>
      </c>
      <c r="K31" s="49">
        <f t="shared" si="0"/>
        <v>0</v>
      </c>
      <c r="L31" s="48">
        <f t="shared" si="5"/>
        <v>3</v>
      </c>
      <c r="M31" s="50">
        <f t="shared" si="1"/>
        <v>3.472222222222222E-3</v>
      </c>
      <c r="N31" s="48">
        <f t="shared" si="2"/>
        <v>7.7</v>
      </c>
      <c r="O31" s="40"/>
      <c r="P31" s="51">
        <f t="shared" si="3"/>
        <v>13.7</v>
      </c>
      <c r="Q31" s="40"/>
      <c r="R31" s="40">
        <f t="shared" si="4"/>
        <v>14.399999999999999</v>
      </c>
      <c r="S31" s="40"/>
    </row>
    <row r="32" spans="1:19" x14ac:dyDescent="0.25">
      <c r="A32">
        <v>22</v>
      </c>
      <c r="B32" s="44" t="s">
        <v>154</v>
      </c>
      <c r="C32" s="44" t="s">
        <v>155</v>
      </c>
      <c r="D32" s="45" t="s">
        <v>114</v>
      </c>
      <c r="E32" s="46">
        <v>2.15</v>
      </c>
      <c r="F32" s="47">
        <v>2.23</v>
      </c>
      <c r="G32" s="46">
        <v>2.27</v>
      </c>
      <c r="H32" s="47">
        <v>2.4500000000000002</v>
      </c>
      <c r="I32" s="47">
        <v>3.2</v>
      </c>
      <c r="J32" s="48">
        <v>1.5</v>
      </c>
      <c r="K32" s="49">
        <f t="shared" si="0"/>
        <v>3.0092592592592606E-4</v>
      </c>
      <c r="L32" s="48">
        <f t="shared" si="5"/>
        <v>0.3</v>
      </c>
      <c r="M32" s="50">
        <f t="shared" si="1"/>
        <v>5.8796296296296305E-3</v>
      </c>
      <c r="N32" s="48">
        <f t="shared" si="2"/>
        <v>0.7</v>
      </c>
      <c r="O32" s="40"/>
      <c r="P32" s="51">
        <f t="shared" si="3"/>
        <v>2.5</v>
      </c>
      <c r="Q32" s="40"/>
      <c r="R32" s="40">
        <f t="shared" si="4"/>
        <v>3.2</v>
      </c>
      <c r="S32" s="40"/>
    </row>
    <row r="33" spans="1:19" x14ac:dyDescent="0.25">
      <c r="A33">
        <v>23</v>
      </c>
      <c r="B33" s="44" t="s">
        <v>156</v>
      </c>
      <c r="C33" s="44" t="s">
        <v>157</v>
      </c>
      <c r="D33" s="45" t="s">
        <v>114</v>
      </c>
      <c r="E33" s="46">
        <v>1.57</v>
      </c>
      <c r="F33" s="47">
        <v>1.58</v>
      </c>
      <c r="G33" s="46">
        <v>1.57</v>
      </c>
      <c r="H33" s="47">
        <v>1.57</v>
      </c>
      <c r="I33" s="47">
        <v>1.51</v>
      </c>
      <c r="J33" s="48">
        <v>2.75</v>
      </c>
      <c r="K33" s="49">
        <f t="shared" si="0"/>
        <v>1.1574074074074004E-5</v>
      </c>
      <c r="L33" s="48">
        <f t="shared" si="5"/>
        <v>3</v>
      </c>
      <c r="M33" s="50">
        <f t="shared" si="1"/>
        <v>4.0046296296296297E-3</v>
      </c>
      <c r="N33" s="48">
        <f t="shared" si="2"/>
        <v>4.9000000000000004</v>
      </c>
      <c r="O33" s="40"/>
      <c r="P33" s="51">
        <f t="shared" si="3"/>
        <v>10.65</v>
      </c>
      <c r="Q33" s="40"/>
      <c r="R33" s="40">
        <f t="shared" si="4"/>
        <v>11.35</v>
      </c>
      <c r="S33" s="40"/>
    </row>
    <row r="34" spans="1:19" x14ac:dyDescent="0.25">
      <c r="A34">
        <v>24</v>
      </c>
      <c r="B34" s="44" t="s">
        <v>158</v>
      </c>
      <c r="C34" s="44" t="s">
        <v>159</v>
      </c>
      <c r="D34" s="45" t="s">
        <v>114</v>
      </c>
      <c r="E34" s="46">
        <v>1.3</v>
      </c>
      <c r="F34" s="47">
        <v>1.34</v>
      </c>
      <c r="G34" s="46">
        <v>1.36</v>
      </c>
      <c r="H34" s="47">
        <v>1.35</v>
      </c>
      <c r="I34" s="47">
        <v>1.4</v>
      </c>
      <c r="J34" s="48">
        <v>2.75</v>
      </c>
      <c r="K34" s="49">
        <f t="shared" si="0"/>
        <v>5.7870370370370454E-5</v>
      </c>
      <c r="L34" s="48">
        <f t="shared" si="5"/>
        <v>1.8</v>
      </c>
      <c r="M34" s="50">
        <f t="shared" si="1"/>
        <v>3.3449074074074076E-3</v>
      </c>
      <c r="N34" s="48">
        <f t="shared" si="2"/>
        <v>8.4</v>
      </c>
      <c r="O34" s="40"/>
      <c r="P34" s="51">
        <f t="shared" si="3"/>
        <v>12.950000000000001</v>
      </c>
      <c r="Q34" s="40"/>
      <c r="R34" s="40">
        <f t="shared" si="4"/>
        <v>13.65</v>
      </c>
      <c r="S34" s="40"/>
    </row>
    <row r="35" spans="1:19" x14ac:dyDescent="0.25">
      <c r="A35">
        <v>25</v>
      </c>
      <c r="B35" s="44" t="s">
        <v>160</v>
      </c>
      <c r="C35" s="44" t="s">
        <v>161</v>
      </c>
      <c r="D35" s="45" t="s">
        <v>114</v>
      </c>
      <c r="E35" s="46">
        <v>1.41</v>
      </c>
      <c r="F35" s="47">
        <v>1.41</v>
      </c>
      <c r="G35" s="46">
        <v>1.41</v>
      </c>
      <c r="H35" s="47">
        <v>1.42</v>
      </c>
      <c r="I35" s="47">
        <v>1.39</v>
      </c>
      <c r="J35" s="48">
        <v>2.75</v>
      </c>
      <c r="K35" s="49">
        <f t="shared" si="0"/>
        <v>1.1574074074074221E-5</v>
      </c>
      <c r="L35" s="48">
        <f t="shared" si="5"/>
        <v>3</v>
      </c>
      <c r="M35" s="50">
        <f t="shared" si="1"/>
        <v>3.49537037037037E-3</v>
      </c>
      <c r="N35" s="48">
        <f t="shared" si="2"/>
        <v>7.7</v>
      </c>
      <c r="O35" s="40"/>
      <c r="P35" s="51">
        <f t="shared" si="3"/>
        <v>13.45</v>
      </c>
      <c r="Q35" s="40"/>
      <c r="R35" s="40">
        <f t="shared" si="4"/>
        <v>14.149999999999999</v>
      </c>
      <c r="S35" s="40"/>
    </row>
    <row r="36" spans="1:19" x14ac:dyDescent="0.25">
      <c r="A36">
        <v>26</v>
      </c>
      <c r="B36" s="44" t="s">
        <v>162</v>
      </c>
      <c r="C36" s="44" t="s">
        <v>163</v>
      </c>
      <c r="D36" s="45" t="s">
        <v>43</v>
      </c>
      <c r="E36" s="46">
        <v>1.59</v>
      </c>
      <c r="F36" s="47">
        <v>2</v>
      </c>
      <c r="G36" s="46">
        <v>2.02</v>
      </c>
      <c r="H36" s="47">
        <v>1.59</v>
      </c>
      <c r="I36" s="47">
        <v>2.0699999999999998</v>
      </c>
      <c r="J36" s="48">
        <v>2</v>
      </c>
      <c r="K36" s="49">
        <f t="shared" si="0"/>
        <v>4.6296296296296233E-5</v>
      </c>
      <c r="L36" s="48">
        <f t="shared" si="5"/>
        <v>2.4</v>
      </c>
      <c r="M36" s="50">
        <f t="shared" si="1"/>
        <v>4.2361111111111106E-3</v>
      </c>
      <c r="N36" s="48">
        <f t="shared" si="2"/>
        <v>9.8000000000000007</v>
      </c>
      <c r="O36" s="40"/>
      <c r="P36" s="51">
        <f t="shared" si="3"/>
        <v>14.200000000000001</v>
      </c>
      <c r="Q36" s="40"/>
      <c r="R36" s="40">
        <f t="shared" si="4"/>
        <v>14.9</v>
      </c>
      <c r="S36" s="40"/>
    </row>
    <row r="37" spans="1:19" x14ac:dyDescent="0.25">
      <c r="A37">
        <v>27</v>
      </c>
      <c r="B37" s="44" t="s">
        <v>164</v>
      </c>
      <c r="C37" s="44" t="s">
        <v>165</v>
      </c>
      <c r="D37" s="45" t="s">
        <v>114</v>
      </c>
      <c r="E37" s="46"/>
      <c r="F37" s="47"/>
      <c r="G37" s="46"/>
      <c r="H37" s="47"/>
      <c r="I37" s="47"/>
      <c r="J37" s="48"/>
      <c r="K37" s="49">
        <f t="shared" si="0"/>
        <v>0</v>
      </c>
      <c r="L37" s="48">
        <f t="shared" si="5"/>
        <v>3</v>
      </c>
      <c r="M37" s="50">
        <f t="shared" si="1"/>
        <v>0</v>
      </c>
      <c r="N37" s="48" t="str">
        <f t="shared" si="2"/>
        <v xml:space="preserve"> </v>
      </c>
      <c r="O37" s="40"/>
      <c r="P37" s="51"/>
      <c r="Q37" s="40"/>
      <c r="R37" s="40"/>
      <c r="S37" s="40"/>
    </row>
    <row r="38" spans="1:19" x14ac:dyDescent="0.25">
      <c r="A38">
        <v>28</v>
      </c>
      <c r="B38" s="44" t="s">
        <v>166</v>
      </c>
      <c r="C38" s="44" t="s">
        <v>167</v>
      </c>
      <c r="D38" s="45" t="s">
        <v>114</v>
      </c>
      <c r="E38" s="46"/>
      <c r="F38" s="47"/>
      <c r="G38" s="46"/>
      <c r="H38" s="47"/>
      <c r="I38" s="47"/>
      <c r="J38" s="48"/>
      <c r="K38" s="49">
        <f t="shared" si="0"/>
        <v>0</v>
      </c>
      <c r="L38" s="48">
        <f t="shared" si="5"/>
        <v>3</v>
      </c>
      <c r="M38" s="50">
        <f t="shared" si="1"/>
        <v>0</v>
      </c>
      <c r="N38" s="48" t="str">
        <f t="shared" si="2"/>
        <v xml:space="preserve"> </v>
      </c>
      <c r="O38" s="40"/>
      <c r="P38" s="51"/>
      <c r="Q38" s="40"/>
      <c r="R38" s="40"/>
      <c r="S38" s="40"/>
    </row>
    <row r="39" spans="1:19" x14ac:dyDescent="0.25">
      <c r="A39">
        <v>29</v>
      </c>
      <c r="B39" s="44" t="s">
        <v>168</v>
      </c>
      <c r="C39" s="44" t="s">
        <v>169</v>
      </c>
      <c r="D39" s="45" t="s">
        <v>114</v>
      </c>
      <c r="E39" s="46">
        <v>1.24</v>
      </c>
      <c r="F39" s="47">
        <v>1.28</v>
      </c>
      <c r="G39" s="46">
        <v>1.29</v>
      </c>
      <c r="H39" s="47">
        <v>1.29</v>
      </c>
      <c r="I39" s="47">
        <v>1.33</v>
      </c>
      <c r="J39" s="48">
        <v>2.75</v>
      </c>
      <c r="K39" s="49">
        <f t="shared" si="0"/>
        <v>4.629629629629645E-5</v>
      </c>
      <c r="L39" s="48">
        <f t="shared" si="5"/>
        <v>2.1</v>
      </c>
      <c r="M39" s="50">
        <f t="shared" si="1"/>
        <v>3.1250000000000002E-3</v>
      </c>
      <c r="N39" s="48">
        <f t="shared" si="2"/>
        <v>10.5</v>
      </c>
      <c r="O39" s="40"/>
      <c r="P39" s="51">
        <f t="shared" si="3"/>
        <v>15.35</v>
      </c>
      <c r="Q39" s="40"/>
      <c r="R39" s="40">
        <f t="shared" si="4"/>
        <v>15.35</v>
      </c>
      <c r="S39" s="40"/>
    </row>
    <row r="40" spans="1:19" x14ac:dyDescent="0.25">
      <c r="A40">
        <v>30</v>
      </c>
      <c r="B40" s="44" t="s">
        <v>170</v>
      </c>
      <c r="C40" s="44" t="s">
        <v>171</v>
      </c>
      <c r="D40" s="45" t="s">
        <v>43</v>
      </c>
      <c r="E40" s="46">
        <v>2.0699999999999998</v>
      </c>
      <c r="F40" s="47">
        <v>2.02</v>
      </c>
      <c r="G40" s="46">
        <v>2.06</v>
      </c>
      <c r="H40" s="47">
        <v>2.06</v>
      </c>
      <c r="I40" s="47">
        <v>2.14</v>
      </c>
      <c r="J40" s="48">
        <v>2</v>
      </c>
      <c r="K40" s="49">
        <f t="shared" si="0"/>
        <v>5.787037037037002E-5</v>
      </c>
      <c r="L40" s="48">
        <f t="shared" si="5"/>
        <v>2.1</v>
      </c>
      <c r="M40" s="50">
        <f t="shared" si="1"/>
        <v>4.4212962962962964E-3</v>
      </c>
      <c r="N40" s="48">
        <f t="shared" si="2"/>
        <v>9.1</v>
      </c>
      <c r="O40" s="40"/>
      <c r="P40" s="51">
        <f t="shared" si="3"/>
        <v>13.2</v>
      </c>
      <c r="Q40" s="40"/>
      <c r="R40" s="40">
        <f t="shared" si="4"/>
        <v>13.899999999999999</v>
      </c>
      <c r="S40" s="40"/>
    </row>
    <row r="41" spans="1:19" x14ac:dyDescent="0.25">
      <c r="A41">
        <v>31</v>
      </c>
      <c r="B41" s="44" t="s">
        <v>172</v>
      </c>
      <c r="C41" s="44" t="s">
        <v>173</v>
      </c>
      <c r="D41" s="45" t="s">
        <v>114</v>
      </c>
      <c r="E41" s="46">
        <v>1.38</v>
      </c>
      <c r="F41" s="47">
        <v>1.41</v>
      </c>
      <c r="G41" s="46">
        <v>1.42</v>
      </c>
      <c r="H41" s="47">
        <v>1.4</v>
      </c>
      <c r="I41" s="47">
        <v>1.34</v>
      </c>
      <c r="J41" s="48">
        <v>2.75</v>
      </c>
      <c r="K41" s="49">
        <f t="shared" si="0"/>
        <v>5.7870370370370454E-5</v>
      </c>
      <c r="L41" s="48">
        <f t="shared" si="5"/>
        <v>1.8</v>
      </c>
      <c r="M41" s="50">
        <f t="shared" si="1"/>
        <v>3.4143518518518516E-3</v>
      </c>
      <c r="N41" s="48">
        <f t="shared" si="2"/>
        <v>8.4</v>
      </c>
      <c r="O41" s="40"/>
      <c r="P41" s="51">
        <f t="shared" si="3"/>
        <v>12.950000000000001</v>
      </c>
      <c r="Q41" s="40"/>
      <c r="R41" s="40">
        <f t="shared" si="4"/>
        <v>13.65</v>
      </c>
      <c r="S41" s="40"/>
    </row>
    <row r="42" spans="1:19" x14ac:dyDescent="0.25">
      <c r="A42">
        <v>32</v>
      </c>
      <c r="B42" s="44" t="s">
        <v>174</v>
      </c>
      <c r="C42" s="44" t="s">
        <v>161</v>
      </c>
      <c r="D42" s="45" t="s">
        <v>114</v>
      </c>
      <c r="E42" s="46"/>
      <c r="F42" s="47"/>
      <c r="G42" s="46"/>
      <c r="H42" s="47"/>
      <c r="I42" s="47"/>
      <c r="J42" s="48"/>
      <c r="K42" s="49">
        <f t="shared" si="0"/>
        <v>0</v>
      </c>
      <c r="L42" s="48">
        <f t="shared" si="5"/>
        <v>3</v>
      </c>
      <c r="M42" s="50">
        <f t="shared" si="1"/>
        <v>0</v>
      </c>
      <c r="N42" s="48" t="str">
        <f t="shared" si="2"/>
        <v xml:space="preserve"> </v>
      </c>
      <c r="O42" s="40"/>
      <c r="P42" s="51"/>
      <c r="Q42" s="40"/>
      <c r="R42" s="40"/>
      <c r="S42" s="40"/>
    </row>
    <row r="43" spans="1:19" x14ac:dyDescent="0.25">
      <c r="A43">
        <v>33</v>
      </c>
      <c r="B43" s="44" t="s">
        <v>175</v>
      </c>
      <c r="C43" s="44" t="s">
        <v>176</v>
      </c>
      <c r="D43" s="45" t="s">
        <v>114</v>
      </c>
      <c r="E43" s="46">
        <v>1.31</v>
      </c>
      <c r="F43" s="47">
        <v>1.32</v>
      </c>
      <c r="G43" s="46">
        <v>1.34</v>
      </c>
      <c r="H43" s="47">
        <v>1.36</v>
      </c>
      <c r="I43" s="47">
        <v>1.35</v>
      </c>
      <c r="J43" s="48">
        <v>2.75</v>
      </c>
      <c r="K43" s="49">
        <f t="shared" si="0"/>
        <v>3.4722222222222229E-5</v>
      </c>
      <c r="L43" s="48">
        <f t="shared" si="5"/>
        <v>2.4</v>
      </c>
      <c r="M43" s="50">
        <f t="shared" si="1"/>
        <v>3.2754629629629627E-3</v>
      </c>
      <c r="N43" s="48">
        <f t="shared" si="2"/>
        <v>9.1</v>
      </c>
      <c r="O43" s="40"/>
      <c r="P43" s="51">
        <f t="shared" si="3"/>
        <v>14.25</v>
      </c>
      <c r="Q43" s="40"/>
      <c r="R43" s="40">
        <f t="shared" si="4"/>
        <v>14.95</v>
      </c>
      <c r="S43" s="40"/>
    </row>
    <row r="44" spans="1:19" x14ac:dyDescent="0.25">
      <c r="A44">
        <v>34</v>
      </c>
      <c r="B44" s="44"/>
      <c r="C44" s="44"/>
      <c r="D44" s="45"/>
      <c r="E44" s="46"/>
      <c r="F44" s="47"/>
      <c r="G44" s="46"/>
      <c r="H44" s="47"/>
      <c r="I44" s="47"/>
      <c r="J44" s="48"/>
      <c r="K44" s="49">
        <f t="shared" si="0"/>
        <v>0</v>
      </c>
      <c r="L44" s="48">
        <f t="shared" si="5"/>
        <v>3</v>
      </c>
      <c r="M44" s="50">
        <f t="shared" si="1"/>
        <v>0</v>
      </c>
      <c r="N44" s="48" t="str">
        <f t="shared" si="2"/>
        <v xml:space="preserve"> </v>
      </c>
      <c r="O44" s="40"/>
      <c r="P44" s="51"/>
      <c r="Q44" s="40"/>
      <c r="R44" s="40"/>
      <c r="S44" s="40"/>
    </row>
    <row r="45" spans="1:19" x14ac:dyDescent="0.25">
      <c r="A45">
        <v>35</v>
      </c>
      <c r="B45" s="44"/>
      <c r="C45" s="44"/>
      <c r="D45" s="45"/>
      <c r="E45" s="46"/>
      <c r="F45" s="47"/>
      <c r="G45" s="46"/>
      <c r="H45" s="47"/>
      <c r="I45" s="47"/>
      <c r="J45" s="48"/>
      <c r="K45" s="49">
        <f t="shared" si="0"/>
        <v>0</v>
      </c>
      <c r="L45" s="48">
        <f t="shared" si="5"/>
        <v>3</v>
      </c>
      <c r="M45" s="50">
        <f t="shared" si="1"/>
        <v>0</v>
      </c>
      <c r="N45" s="48" t="str">
        <f t="shared" si="2"/>
        <v xml:space="preserve"> </v>
      </c>
      <c r="O45" s="40"/>
      <c r="P45" s="51"/>
      <c r="Q45" s="40"/>
      <c r="R45" s="40">
        <f>SUM(R11:R43)/COUNTA(R11:R43)</f>
        <v>13.07413793103448</v>
      </c>
      <c r="S45" s="40"/>
    </row>
    <row r="46" spans="1:19" x14ac:dyDescent="0.25">
      <c r="A46">
        <v>36</v>
      </c>
      <c r="B46" s="53"/>
      <c r="C46" s="53"/>
      <c r="D46" s="54"/>
      <c r="E46" s="46"/>
      <c r="F46" s="47"/>
      <c r="G46" s="46"/>
      <c r="H46" s="47"/>
      <c r="I46" s="47"/>
      <c r="J46" s="48"/>
      <c r="K46" s="49">
        <f t="shared" si="0"/>
        <v>0</v>
      </c>
      <c r="L46" s="48">
        <f t="shared" si="5"/>
        <v>3</v>
      </c>
      <c r="M46" s="50">
        <f t="shared" si="1"/>
        <v>0</v>
      </c>
      <c r="N46" s="48" t="str">
        <f t="shared" si="2"/>
        <v xml:space="preserve"> </v>
      </c>
      <c r="P46" s="51"/>
    </row>
    <row r="47" spans="1:19" x14ac:dyDescent="0.25">
      <c r="A47">
        <v>37</v>
      </c>
      <c r="B47" s="53"/>
      <c r="C47" s="53"/>
      <c r="D47" s="54"/>
      <c r="E47" s="46"/>
      <c r="F47" s="47"/>
      <c r="G47" s="46"/>
      <c r="H47" s="47"/>
      <c r="I47" s="47"/>
      <c r="J47" s="48"/>
      <c r="K47" s="49">
        <f t="shared" si="0"/>
        <v>0</v>
      </c>
      <c r="L47" s="48">
        <f t="shared" si="5"/>
        <v>3</v>
      </c>
      <c r="M47" s="50">
        <f t="shared" si="1"/>
        <v>0</v>
      </c>
      <c r="N47" s="48" t="str">
        <f t="shared" si="2"/>
        <v xml:space="preserve"> </v>
      </c>
      <c r="P47" s="51"/>
    </row>
    <row r="48" spans="1:19" x14ac:dyDescent="0.25">
      <c r="A48">
        <v>38</v>
      </c>
      <c r="B48" s="53"/>
      <c r="C48" s="53"/>
      <c r="D48" s="54"/>
      <c r="E48" s="46"/>
      <c r="F48" s="47"/>
      <c r="G48" s="46"/>
      <c r="H48" s="47"/>
      <c r="I48" s="47"/>
      <c r="J48" s="48"/>
      <c r="K48" s="49">
        <f t="shared" si="0"/>
        <v>0</v>
      </c>
      <c r="L48" s="48">
        <f t="shared" si="5"/>
        <v>3</v>
      </c>
      <c r="M48" s="50">
        <f t="shared" si="1"/>
        <v>0</v>
      </c>
      <c r="N48" s="48" t="str">
        <f t="shared" si="2"/>
        <v xml:space="preserve"> </v>
      </c>
      <c r="P48" s="51"/>
    </row>
    <row r="49" spans="1:16" x14ac:dyDescent="0.25">
      <c r="A49">
        <v>39</v>
      </c>
      <c r="B49" s="53"/>
      <c r="C49" s="53"/>
      <c r="D49" s="54"/>
      <c r="E49" s="46"/>
      <c r="F49" s="47"/>
      <c r="G49" s="46"/>
      <c r="H49" s="47"/>
      <c r="I49" s="47"/>
      <c r="J49" s="48"/>
      <c r="K49" s="49">
        <f t="shared" si="0"/>
        <v>0</v>
      </c>
      <c r="L49" s="48">
        <f t="shared" si="5"/>
        <v>3</v>
      </c>
      <c r="M49" s="50">
        <f t="shared" si="1"/>
        <v>0</v>
      </c>
      <c r="N49" s="48" t="str">
        <f t="shared" si="2"/>
        <v xml:space="preserve"> </v>
      </c>
      <c r="P49" s="51"/>
    </row>
    <row r="50" spans="1:16" ht="15.75" thickBot="1" x14ac:dyDescent="0.3">
      <c r="A50">
        <v>40</v>
      </c>
      <c r="B50" s="53"/>
      <c r="C50" s="53"/>
      <c r="D50" s="54"/>
      <c r="E50" s="46"/>
      <c r="F50" s="47"/>
      <c r="G50" s="46"/>
      <c r="H50" s="47"/>
      <c r="I50" s="47"/>
      <c r="J50" s="48"/>
      <c r="K50" s="49">
        <f t="shared" si="0"/>
        <v>0</v>
      </c>
      <c r="L50" s="48">
        <f t="shared" si="5"/>
        <v>3</v>
      </c>
      <c r="M50" s="50">
        <f t="shared" si="1"/>
        <v>0</v>
      </c>
      <c r="N50" s="48" t="str">
        <f t="shared" si="2"/>
        <v xml:space="preserve"> </v>
      </c>
      <c r="P50" s="55"/>
    </row>
    <row r="51" spans="1:16" ht="15.75" thickTop="1" x14ac:dyDescent="0.25">
      <c r="K51" s="56"/>
      <c r="M51" s="57"/>
    </row>
    <row r="52" spans="1:16" x14ac:dyDescent="0.25">
      <c r="K52" s="56"/>
      <c r="M52" s="57"/>
    </row>
    <row r="53" spans="1:16" x14ac:dyDescent="0.25">
      <c r="K53" s="56"/>
      <c r="M53" s="57"/>
    </row>
    <row r="54" spans="1:16" x14ac:dyDescent="0.25">
      <c r="K54" s="56"/>
      <c r="M54" s="57"/>
    </row>
    <row r="55" spans="1:16" x14ac:dyDescent="0.25">
      <c r="K55" s="56"/>
      <c r="M55" s="57"/>
    </row>
    <row r="56" spans="1:16" x14ac:dyDescent="0.25">
      <c r="K56" s="56"/>
      <c r="M56" s="57"/>
    </row>
    <row r="57" spans="1:16" x14ac:dyDescent="0.25">
      <c r="K57" s="56"/>
      <c r="M57" s="57"/>
    </row>
    <row r="58" spans="1:16" x14ac:dyDescent="0.25">
      <c r="K58" s="56"/>
      <c r="M58" s="57"/>
    </row>
    <row r="59" spans="1:16" x14ac:dyDescent="0.25">
      <c r="K59" s="56"/>
      <c r="M59" s="57"/>
    </row>
    <row r="60" spans="1:16" x14ac:dyDescent="0.25">
      <c r="K60" s="56"/>
      <c r="M60" s="57"/>
    </row>
    <row r="61" spans="1:16" x14ac:dyDescent="0.25">
      <c r="K61" s="56"/>
      <c r="M61" s="57"/>
    </row>
    <row r="62" spans="1:16" x14ac:dyDescent="0.25">
      <c r="K62" s="56"/>
      <c r="M62" s="57"/>
    </row>
    <row r="63" spans="1:16" x14ac:dyDescent="0.25">
      <c r="K63" s="56"/>
      <c r="M63" s="57"/>
    </row>
    <row r="64" spans="1:16" x14ac:dyDescent="0.25">
      <c r="K64" s="56"/>
      <c r="M64" s="57"/>
    </row>
    <row r="65" spans="11:13" x14ac:dyDescent="0.25">
      <c r="K65" s="56"/>
      <c r="M65" s="57"/>
    </row>
    <row r="66" spans="11:13" x14ac:dyDescent="0.25">
      <c r="K66" s="56"/>
      <c r="M66" s="57"/>
    </row>
    <row r="67" spans="11:13" x14ac:dyDescent="0.25">
      <c r="K67" s="56"/>
      <c r="M67" s="57"/>
    </row>
    <row r="68" spans="11:13" x14ac:dyDescent="0.25">
      <c r="K68" s="56"/>
      <c r="M68" s="57"/>
    </row>
    <row r="69" spans="11:13" x14ac:dyDescent="0.25">
      <c r="K69" s="56"/>
      <c r="M69" s="57"/>
    </row>
    <row r="70" spans="11:13" x14ac:dyDescent="0.25">
      <c r="K70" s="56"/>
      <c r="M70" s="57"/>
    </row>
    <row r="71" spans="11:13" x14ac:dyDescent="0.25">
      <c r="K71" s="56"/>
      <c r="M71" s="57"/>
    </row>
    <row r="72" spans="11:13" x14ac:dyDescent="0.25">
      <c r="K72" s="56"/>
      <c r="M72" s="57"/>
    </row>
    <row r="73" spans="11:13" x14ac:dyDescent="0.25">
      <c r="K73" s="56"/>
      <c r="M73" s="57"/>
    </row>
    <row r="74" spans="11:13" x14ac:dyDescent="0.25">
      <c r="K74" s="56"/>
      <c r="M74" s="57"/>
    </row>
    <row r="75" spans="11:13" x14ac:dyDescent="0.25">
      <c r="K75" s="56"/>
      <c r="M75" s="57"/>
    </row>
    <row r="76" spans="11:13" x14ac:dyDescent="0.25">
      <c r="K76" s="56"/>
      <c r="M76" s="57"/>
    </row>
    <row r="77" spans="11:13" x14ac:dyDescent="0.25">
      <c r="K77" s="56"/>
      <c r="M77" s="57"/>
    </row>
    <row r="78" spans="11:13" x14ac:dyDescent="0.25">
      <c r="K78" s="56"/>
      <c r="M78" s="57"/>
    </row>
    <row r="79" spans="11:13" x14ac:dyDescent="0.25">
      <c r="K79" s="56"/>
      <c r="M79" s="57"/>
    </row>
    <row r="80" spans="11:13" x14ac:dyDescent="0.25">
      <c r="K80" s="56"/>
      <c r="M80" s="57"/>
    </row>
    <row r="81" spans="11:13" x14ac:dyDescent="0.25">
      <c r="K81" s="56"/>
      <c r="M81" s="57"/>
    </row>
    <row r="82" spans="11:13" x14ac:dyDescent="0.25">
      <c r="K82" s="56"/>
      <c r="M82" s="57"/>
    </row>
    <row r="83" spans="11:13" x14ac:dyDescent="0.25">
      <c r="K83" s="56"/>
      <c r="M83" s="57"/>
    </row>
    <row r="84" spans="11:13" x14ac:dyDescent="0.25">
      <c r="K84" s="56"/>
      <c r="M84" s="57"/>
    </row>
    <row r="85" spans="11:13" x14ac:dyDescent="0.25">
      <c r="K85" s="56"/>
      <c r="M85" s="57"/>
    </row>
    <row r="86" spans="11:13" x14ac:dyDescent="0.25">
      <c r="K86" s="56"/>
      <c r="M86" s="57"/>
    </row>
    <row r="87" spans="11:13" x14ac:dyDescent="0.25">
      <c r="K87" s="56"/>
      <c r="M87" s="57"/>
    </row>
    <row r="88" spans="11:13" x14ac:dyDescent="0.25">
      <c r="K88" s="56"/>
      <c r="M88" s="57"/>
    </row>
    <row r="89" spans="11:13" x14ac:dyDescent="0.25">
      <c r="K89" s="56"/>
      <c r="M89" s="57"/>
    </row>
    <row r="90" spans="11:13" x14ac:dyDescent="0.25">
      <c r="K90" s="56"/>
      <c r="M90" s="57"/>
    </row>
    <row r="91" spans="11:13" x14ac:dyDescent="0.25">
      <c r="K91" s="56"/>
      <c r="M91" s="57"/>
    </row>
    <row r="92" spans="11:13" x14ac:dyDescent="0.25">
      <c r="K92" s="56"/>
      <c r="M92" s="57"/>
    </row>
    <row r="93" spans="11:13" x14ac:dyDescent="0.25">
      <c r="K93" s="56"/>
      <c r="M93" s="57"/>
    </row>
    <row r="94" spans="11:13" x14ac:dyDescent="0.25">
      <c r="K94" s="56"/>
      <c r="M94" s="57"/>
    </row>
    <row r="95" spans="11:13" x14ac:dyDescent="0.25">
      <c r="K95" s="56"/>
      <c r="M95" s="57"/>
    </row>
    <row r="96" spans="11:13" x14ac:dyDescent="0.25">
      <c r="K96" s="56"/>
      <c r="M96" s="57"/>
    </row>
    <row r="97" spans="11:13" x14ac:dyDescent="0.25">
      <c r="K97" s="56"/>
      <c r="M97" s="57"/>
    </row>
    <row r="98" spans="11:13" x14ac:dyDescent="0.25">
      <c r="K98" s="56"/>
      <c r="M98" s="57"/>
    </row>
    <row r="99" spans="11:13" x14ac:dyDescent="0.25">
      <c r="K99" s="56"/>
      <c r="M99" s="57"/>
    </row>
    <row r="100" spans="11:13" x14ac:dyDescent="0.25">
      <c r="K100" s="56"/>
      <c r="M100" s="57"/>
    </row>
    <row r="101" spans="11:13" x14ac:dyDescent="0.25">
      <c r="K101" s="56"/>
      <c r="M101" s="57"/>
    </row>
    <row r="102" spans="11:13" x14ac:dyDescent="0.25">
      <c r="K102" s="56"/>
      <c r="M102" s="57"/>
    </row>
    <row r="103" spans="11:13" x14ac:dyDescent="0.25">
      <c r="K103" s="56"/>
      <c r="M103" s="57"/>
    </row>
    <row r="104" spans="11:13" x14ac:dyDescent="0.25">
      <c r="K104" s="56"/>
      <c r="M104" s="57"/>
    </row>
    <row r="105" spans="11:13" x14ac:dyDescent="0.25">
      <c r="K105" s="56"/>
      <c r="M105" s="57"/>
    </row>
    <row r="106" spans="11:13" x14ac:dyDescent="0.25">
      <c r="K106" s="56"/>
      <c r="M106" s="57"/>
    </row>
    <row r="107" spans="11:13" x14ac:dyDescent="0.25">
      <c r="K107" s="56"/>
      <c r="M107" s="57"/>
    </row>
    <row r="108" spans="11:13" x14ac:dyDescent="0.25">
      <c r="K108" s="56"/>
      <c r="M108" s="57"/>
    </row>
    <row r="109" spans="11:13" x14ac:dyDescent="0.25">
      <c r="K109" s="56"/>
      <c r="M109" s="57"/>
    </row>
    <row r="110" spans="11:13" x14ac:dyDescent="0.25">
      <c r="K110" s="56"/>
      <c r="M110" s="57"/>
    </row>
    <row r="111" spans="11:13" x14ac:dyDescent="0.25">
      <c r="K111" s="56"/>
      <c r="M111" s="57"/>
    </row>
    <row r="112" spans="11:13" x14ac:dyDescent="0.25">
      <c r="K112" s="56"/>
      <c r="M112" s="57"/>
    </row>
    <row r="113" spans="11:13" x14ac:dyDescent="0.25">
      <c r="K113" s="56"/>
      <c r="M113" s="57"/>
    </row>
    <row r="114" spans="11:13" x14ac:dyDescent="0.25">
      <c r="K114" s="56"/>
      <c r="M114" s="57"/>
    </row>
    <row r="115" spans="11:13" x14ac:dyDescent="0.25">
      <c r="K115" s="56"/>
      <c r="M115" s="57"/>
    </row>
    <row r="116" spans="11:13" x14ac:dyDescent="0.25">
      <c r="K116" s="56"/>
      <c r="M116" s="57"/>
    </row>
    <row r="117" spans="11:13" x14ac:dyDescent="0.25">
      <c r="K117" s="56"/>
      <c r="M117" s="57"/>
    </row>
    <row r="118" spans="11:13" x14ac:dyDescent="0.25">
      <c r="K118" s="56"/>
      <c r="M118" s="57"/>
    </row>
    <row r="119" spans="11:13" x14ac:dyDescent="0.25">
      <c r="K119" s="56"/>
      <c r="M119" s="57"/>
    </row>
    <row r="120" spans="11:13" x14ac:dyDescent="0.25">
      <c r="K120" s="56"/>
      <c r="M120" s="57"/>
    </row>
    <row r="121" spans="11:13" x14ac:dyDescent="0.25">
      <c r="K121" s="56"/>
      <c r="M121" s="57"/>
    </row>
    <row r="122" spans="11:13" x14ac:dyDescent="0.25">
      <c r="K122" s="56"/>
      <c r="M122" s="57"/>
    </row>
    <row r="123" spans="11:13" x14ac:dyDescent="0.25">
      <c r="K123" s="56"/>
      <c r="M123" s="57"/>
    </row>
    <row r="124" spans="11:13" x14ac:dyDescent="0.25">
      <c r="K124" s="56"/>
      <c r="M124" s="57"/>
    </row>
    <row r="125" spans="11:13" x14ac:dyDescent="0.25">
      <c r="K125" s="56"/>
      <c r="M125" s="57"/>
    </row>
    <row r="126" spans="11:13" x14ac:dyDescent="0.25">
      <c r="K126" s="56"/>
      <c r="M126" s="57"/>
    </row>
    <row r="127" spans="11:13" x14ac:dyDescent="0.25">
      <c r="K127" s="56"/>
      <c r="M127" s="57"/>
    </row>
    <row r="128" spans="11:13" x14ac:dyDescent="0.25">
      <c r="K128" s="56"/>
      <c r="M128" s="57"/>
    </row>
    <row r="129" spans="11:13" x14ac:dyDescent="0.25">
      <c r="K129" s="56"/>
      <c r="L129" s="57"/>
      <c r="M129" s="57"/>
    </row>
    <row r="130" spans="11:13" x14ac:dyDescent="0.25">
      <c r="K130" s="56"/>
    </row>
  </sheetData>
  <mergeCells count="16">
    <mergeCell ref="P8:P10"/>
    <mergeCell ref="I8:I10"/>
    <mergeCell ref="J8:J10"/>
    <mergeCell ref="K8:K10"/>
    <mergeCell ref="L8:L10"/>
    <mergeCell ref="M8:M10"/>
    <mergeCell ref="N8:N10"/>
    <mergeCell ref="G4:G5"/>
    <mergeCell ref="H4:H5"/>
    <mergeCell ref="B8:B10"/>
    <mergeCell ref="C8:C10"/>
    <mergeCell ref="D8:D10"/>
    <mergeCell ref="E8:E10"/>
    <mergeCell ref="F8:F10"/>
    <mergeCell ref="G8:G10"/>
    <mergeCell ref="H8:H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ere">
                <anchor moveWithCells="1" siz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2</xdr:col>
                    <xdr:colOff>876300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term">
                <anchor moveWithCells="1" sizeWithCells="1">
                  <from>
                    <xdr:col>2</xdr:col>
                    <xdr:colOff>1019175</xdr:colOff>
                    <xdr:row>3</xdr:row>
                    <xdr:rowOff>0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S45"/>
  <sheetViews>
    <sheetView topLeftCell="A7" zoomScale="85" zoomScaleNormal="85" workbookViewId="0">
      <selection activeCell="J30" sqref="J30"/>
    </sheetView>
  </sheetViews>
  <sheetFormatPr baseColWidth="10" defaultRowHeight="15" x14ac:dyDescent="0.25"/>
  <sheetData>
    <row r="4" spans="1:19" ht="15.75" thickBot="1" x14ac:dyDescent="0.3">
      <c r="A4" s="58"/>
      <c r="B4" s="54" t="s">
        <v>177</v>
      </c>
      <c r="C4" s="54" t="s">
        <v>0</v>
      </c>
      <c r="D4" s="54" t="s">
        <v>1</v>
      </c>
      <c r="E4" s="54" t="s">
        <v>178</v>
      </c>
      <c r="F4" s="54" t="s">
        <v>177</v>
      </c>
      <c r="G4" s="54" t="s">
        <v>89</v>
      </c>
      <c r="H4" s="54" t="s">
        <v>179</v>
      </c>
      <c r="I4" s="54" t="s">
        <v>180</v>
      </c>
      <c r="J4" s="39"/>
      <c r="K4" s="58"/>
      <c r="L4" s="54" t="s">
        <v>177</v>
      </c>
      <c r="M4" s="54" t="s">
        <v>0</v>
      </c>
      <c r="N4" s="54" t="s">
        <v>1</v>
      </c>
      <c r="O4" s="54" t="s">
        <v>178</v>
      </c>
      <c r="P4" s="54" t="s">
        <v>177</v>
      </c>
      <c r="Q4" s="54" t="s">
        <v>89</v>
      </c>
      <c r="R4" s="54" t="s">
        <v>179</v>
      </c>
      <c r="S4" s="54" t="s">
        <v>180</v>
      </c>
    </row>
    <row r="5" spans="1:19" x14ac:dyDescent="0.25">
      <c r="A5" s="94">
        <v>1</v>
      </c>
      <c r="B5" s="97" t="s">
        <v>181</v>
      </c>
      <c r="C5" s="84" t="s">
        <v>182</v>
      </c>
      <c r="D5" s="84" t="s">
        <v>183</v>
      </c>
      <c r="E5" s="84"/>
      <c r="F5" s="98"/>
      <c r="G5" s="84"/>
      <c r="H5" s="93" t="s">
        <v>184</v>
      </c>
      <c r="I5" s="93" t="s">
        <v>184</v>
      </c>
      <c r="J5" s="39"/>
      <c r="K5" s="100">
        <v>7</v>
      </c>
      <c r="L5" s="97" t="s">
        <v>181</v>
      </c>
      <c r="M5" s="84" t="s">
        <v>185</v>
      </c>
      <c r="N5" s="84" t="s">
        <v>186</v>
      </c>
      <c r="O5" s="84"/>
      <c r="P5" s="98"/>
      <c r="Q5" s="84"/>
      <c r="R5" s="93" t="s">
        <v>184</v>
      </c>
      <c r="S5" s="93" t="s">
        <v>184</v>
      </c>
    </row>
    <row r="6" spans="1:19" x14ac:dyDescent="0.25">
      <c r="A6" s="95"/>
      <c r="B6" s="97"/>
      <c r="C6" s="84"/>
      <c r="D6" s="84"/>
      <c r="E6" s="84"/>
      <c r="F6" s="98"/>
      <c r="G6" s="84"/>
      <c r="H6" s="93"/>
      <c r="I6" s="93"/>
      <c r="J6" s="39"/>
      <c r="K6" s="101"/>
      <c r="L6" s="97"/>
      <c r="M6" s="84"/>
      <c r="N6" s="84"/>
      <c r="O6" s="84"/>
      <c r="P6" s="98"/>
      <c r="Q6" s="84"/>
      <c r="R6" s="93"/>
      <c r="S6" s="93"/>
    </row>
    <row r="7" spans="1:19" x14ac:dyDescent="0.25">
      <c r="A7" s="95"/>
      <c r="B7" s="97" t="s">
        <v>187</v>
      </c>
      <c r="C7" s="84" t="s">
        <v>188</v>
      </c>
      <c r="D7" s="84" t="s">
        <v>189</v>
      </c>
      <c r="E7" s="84"/>
      <c r="F7" s="98"/>
      <c r="G7" s="84"/>
      <c r="H7" s="93"/>
      <c r="I7" s="93"/>
      <c r="J7" s="39"/>
      <c r="K7" s="101"/>
      <c r="L7" s="97" t="s">
        <v>187</v>
      </c>
      <c r="M7" s="84" t="s">
        <v>190</v>
      </c>
      <c r="N7" s="84" t="s">
        <v>191</v>
      </c>
      <c r="O7" s="84"/>
      <c r="P7" s="98"/>
      <c r="Q7" s="84"/>
      <c r="R7" s="93"/>
      <c r="S7" s="93"/>
    </row>
    <row r="8" spans="1:19" x14ac:dyDescent="0.25">
      <c r="A8" s="95"/>
      <c r="B8" s="97"/>
      <c r="C8" s="84"/>
      <c r="D8" s="84"/>
      <c r="E8" s="84"/>
      <c r="F8" s="98"/>
      <c r="G8" s="84"/>
      <c r="H8" s="93" t="s">
        <v>184</v>
      </c>
      <c r="I8" s="93" t="s">
        <v>184</v>
      </c>
      <c r="J8" s="39"/>
      <c r="K8" s="101"/>
      <c r="L8" s="97"/>
      <c r="M8" s="84"/>
      <c r="N8" s="84"/>
      <c r="O8" s="84"/>
      <c r="P8" s="98"/>
      <c r="Q8" s="84"/>
      <c r="R8" s="93" t="s">
        <v>184</v>
      </c>
      <c r="S8" s="93" t="s">
        <v>184</v>
      </c>
    </row>
    <row r="9" spans="1:19" x14ac:dyDescent="0.25">
      <c r="A9" s="95"/>
      <c r="B9" s="97" t="s">
        <v>192</v>
      </c>
      <c r="C9" s="84" t="s">
        <v>193</v>
      </c>
      <c r="D9" s="84" t="s">
        <v>183</v>
      </c>
      <c r="E9" s="84"/>
      <c r="F9" s="98"/>
      <c r="G9" s="84"/>
      <c r="H9" s="93"/>
      <c r="I9" s="93"/>
      <c r="J9" s="39"/>
      <c r="K9" s="101"/>
      <c r="L9" s="97" t="s">
        <v>192</v>
      </c>
      <c r="M9" s="84" t="s">
        <v>194</v>
      </c>
      <c r="N9" s="84" t="s">
        <v>195</v>
      </c>
      <c r="O9" s="84"/>
      <c r="P9" s="98"/>
      <c r="Q9" s="84"/>
      <c r="R9" s="93"/>
      <c r="S9" s="93"/>
    </row>
    <row r="10" spans="1:19" ht="15.75" thickBot="1" x14ac:dyDescent="0.3">
      <c r="A10" s="96"/>
      <c r="B10" s="97"/>
      <c r="C10" s="84"/>
      <c r="D10" s="84"/>
      <c r="E10" s="84"/>
      <c r="F10" s="98"/>
      <c r="G10" s="84"/>
      <c r="H10" s="93"/>
      <c r="I10" s="93"/>
      <c r="J10" s="39"/>
      <c r="K10" s="102"/>
      <c r="L10" s="97"/>
      <c r="M10" s="84"/>
      <c r="N10" s="84"/>
      <c r="O10" s="84"/>
      <c r="P10" s="98"/>
      <c r="Q10" s="84"/>
      <c r="R10" s="93"/>
      <c r="S10" s="93"/>
    </row>
    <row r="11" spans="1:19" ht="15.75" thickBot="1" x14ac:dyDescent="0.3">
      <c r="A11" s="59"/>
      <c r="B11" s="39"/>
      <c r="C11" s="39"/>
      <c r="D11" s="39"/>
      <c r="E11" s="39"/>
      <c r="F11" s="39"/>
      <c r="G11" s="39"/>
      <c r="H11" s="39"/>
      <c r="I11" s="39"/>
      <c r="J11" s="39"/>
      <c r="K11" s="59"/>
      <c r="L11" s="39"/>
      <c r="M11" s="39"/>
      <c r="N11" s="39"/>
      <c r="O11" s="39"/>
      <c r="P11" s="39"/>
      <c r="Q11" s="39"/>
      <c r="R11" s="39"/>
      <c r="S11" s="39"/>
    </row>
    <row r="12" spans="1:19" x14ac:dyDescent="0.25">
      <c r="A12" s="94">
        <v>2</v>
      </c>
      <c r="B12" s="97" t="s">
        <v>181</v>
      </c>
      <c r="C12" s="84" t="s">
        <v>196</v>
      </c>
      <c r="D12" s="84" t="s">
        <v>197</v>
      </c>
      <c r="E12" s="84"/>
      <c r="F12" s="98"/>
      <c r="G12" s="84"/>
      <c r="H12" s="93" t="s">
        <v>184</v>
      </c>
      <c r="I12" s="93" t="s">
        <v>184</v>
      </c>
      <c r="J12" s="39"/>
      <c r="K12" s="100">
        <v>8</v>
      </c>
      <c r="L12" s="97" t="s">
        <v>181</v>
      </c>
      <c r="M12" s="84" t="s">
        <v>198</v>
      </c>
      <c r="N12" s="84" t="s">
        <v>199</v>
      </c>
      <c r="O12" s="84"/>
      <c r="P12" s="98"/>
      <c r="Q12" s="84"/>
      <c r="R12" s="93" t="s">
        <v>184</v>
      </c>
      <c r="S12" s="93" t="s">
        <v>184</v>
      </c>
    </row>
    <row r="13" spans="1:19" x14ac:dyDescent="0.25">
      <c r="A13" s="95"/>
      <c r="B13" s="97"/>
      <c r="C13" s="84"/>
      <c r="D13" s="84"/>
      <c r="E13" s="84"/>
      <c r="F13" s="98"/>
      <c r="G13" s="84"/>
      <c r="H13" s="93"/>
      <c r="I13" s="93"/>
      <c r="J13" s="39"/>
      <c r="K13" s="101"/>
      <c r="L13" s="97"/>
      <c r="M13" s="84"/>
      <c r="N13" s="84"/>
      <c r="O13" s="84"/>
      <c r="P13" s="98"/>
      <c r="Q13" s="84"/>
      <c r="R13" s="93"/>
      <c r="S13" s="93"/>
    </row>
    <row r="14" spans="1:19" x14ac:dyDescent="0.25">
      <c r="A14" s="95"/>
      <c r="B14" s="97" t="s">
        <v>187</v>
      </c>
      <c r="C14" s="84" t="s">
        <v>200</v>
      </c>
      <c r="D14" s="84" t="s">
        <v>201</v>
      </c>
      <c r="E14" s="84"/>
      <c r="F14" s="98"/>
      <c r="G14" s="84"/>
      <c r="H14" s="93"/>
      <c r="I14" s="93"/>
      <c r="J14" s="39"/>
      <c r="K14" s="101"/>
      <c r="L14" s="97" t="s">
        <v>187</v>
      </c>
      <c r="M14" s="84" t="s">
        <v>202</v>
      </c>
      <c r="N14" s="84" t="s">
        <v>161</v>
      </c>
      <c r="O14" s="84"/>
      <c r="P14" s="98"/>
      <c r="Q14" s="84"/>
      <c r="R14" s="93"/>
      <c r="S14" s="93"/>
    </row>
    <row r="15" spans="1:19" x14ac:dyDescent="0.25">
      <c r="A15" s="95"/>
      <c r="B15" s="97"/>
      <c r="C15" s="84"/>
      <c r="D15" s="84"/>
      <c r="E15" s="84"/>
      <c r="F15" s="98"/>
      <c r="G15" s="84"/>
      <c r="H15" s="93" t="s">
        <v>184</v>
      </c>
      <c r="I15" s="93" t="s">
        <v>184</v>
      </c>
      <c r="J15" s="39"/>
      <c r="K15" s="101"/>
      <c r="L15" s="97"/>
      <c r="M15" s="84"/>
      <c r="N15" s="84"/>
      <c r="O15" s="84"/>
      <c r="P15" s="98"/>
      <c r="Q15" s="84"/>
      <c r="R15" s="93" t="s">
        <v>184</v>
      </c>
      <c r="S15" s="93" t="s">
        <v>184</v>
      </c>
    </row>
    <row r="16" spans="1:19" x14ac:dyDescent="0.25">
      <c r="A16" s="95"/>
      <c r="B16" s="97" t="s">
        <v>192</v>
      </c>
      <c r="C16" s="84" t="s">
        <v>203</v>
      </c>
      <c r="D16" s="84" t="s">
        <v>204</v>
      </c>
      <c r="E16" s="84"/>
      <c r="F16" s="98"/>
      <c r="G16" s="84"/>
      <c r="H16" s="93"/>
      <c r="I16" s="93"/>
      <c r="J16" s="39"/>
      <c r="K16" s="101"/>
      <c r="L16" s="97" t="s">
        <v>192</v>
      </c>
      <c r="M16" s="84" t="s">
        <v>205</v>
      </c>
      <c r="N16" s="84" t="s">
        <v>206</v>
      </c>
      <c r="O16" s="84"/>
      <c r="P16" s="98"/>
      <c r="Q16" s="84"/>
      <c r="R16" s="93"/>
      <c r="S16" s="93"/>
    </row>
    <row r="17" spans="1:19" ht="15.75" thickBot="1" x14ac:dyDescent="0.3">
      <c r="A17" s="96"/>
      <c r="B17" s="97"/>
      <c r="C17" s="84"/>
      <c r="D17" s="84"/>
      <c r="E17" s="84"/>
      <c r="F17" s="98"/>
      <c r="G17" s="84"/>
      <c r="H17" s="93"/>
      <c r="I17" s="93"/>
      <c r="J17" s="39"/>
      <c r="K17" s="102"/>
      <c r="L17" s="97"/>
      <c r="M17" s="84"/>
      <c r="N17" s="84"/>
      <c r="O17" s="84"/>
      <c r="P17" s="98"/>
      <c r="Q17" s="84"/>
      <c r="R17" s="93"/>
      <c r="S17" s="93"/>
    </row>
    <row r="18" spans="1:19" ht="15.75" thickBot="1" x14ac:dyDescent="0.3">
      <c r="A18" s="59"/>
      <c r="B18" s="39"/>
      <c r="C18" s="39"/>
      <c r="D18" s="39"/>
      <c r="E18" s="39"/>
      <c r="F18" s="39"/>
      <c r="G18" s="39"/>
      <c r="H18" s="39"/>
      <c r="I18" s="39"/>
      <c r="J18" s="39"/>
      <c r="K18" s="59"/>
      <c r="L18" s="39"/>
      <c r="M18" s="39"/>
      <c r="N18" s="39"/>
      <c r="O18" s="39"/>
      <c r="P18" s="39"/>
      <c r="Q18" s="39"/>
      <c r="R18" s="39"/>
      <c r="S18" s="39"/>
    </row>
    <row r="19" spans="1:19" x14ac:dyDescent="0.25">
      <c r="A19" s="94">
        <v>3</v>
      </c>
      <c r="B19" s="97" t="s">
        <v>181</v>
      </c>
      <c r="C19" s="84" t="s">
        <v>207</v>
      </c>
      <c r="D19" s="84" t="s">
        <v>208</v>
      </c>
      <c r="E19" s="84"/>
      <c r="F19" s="98"/>
      <c r="G19" s="84"/>
      <c r="H19" s="93" t="s">
        <v>184</v>
      </c>
      <c r="I19" s="93" t="s">
        <v>184</v>
      </c>
      <c r="J19" s="39"/>
      <c r="K19" s="94">
        <v>9</v>
      </c>
      <c r="L19" s="97" t="s">
        <v>181</v>
      </c>
      <c r="M19" s="84" t="s">
        <v>209</v>
      </c>
      <c r="N19" s="84" t="s">
        <v>140</v>
      </c>
      <c r="O19" s="84"/>
      <c r="P19" s="98"/>
      <c r="Q19" s="84"/>
      <c r="R19" s="93" t="s">
        <v>184</v>
      </c>
      <c r="S19" s="93" t="s">
        <v>184</v>
      </c>
    </row>
    <row r="20" spans="1:19" x14ac:dyDescent="0.25">
      <c r="A20" s="95"/>
      <c r="B20" s="97"/>
      <c r="C20" s="84"/>
      <c r="D20" s="84"/>
      <c r="E20" s="84"/>
      <c r="F20" s="98"/>
      <c r="G20" s="84"/>
      <c r="H20" s="93"/>
      <c r="I20" s="93"/>
      <c r="J20" s="39"/>
      <c r="K20" s="95"/>
      <c r="L20" s="97"/>
      <c r="M20" s="84"/>
      <c r="N20" s="84"/>
      <c r="O20" s="84"/>
      <c r="P20" s="98"/>
      <c r="Q20" s="84"/>
      <c r="R20" s="93"/>
      <c r="S20" s="93"/>
    </row>
    <row r="21" spans="1:19" x14ac:dyDescent="0.25">
      <c r="A21" s="95"/>
      <c r="B21" s="97" t="s">
        <v>187</v>
      </c>
      <c r="C21" s="84" t="s">
        <v>210</v>
      </c>
      <c r="D21" s="84" t="s">
        <v>211</v>
      </c>
      <c r="E21" s="84"/>
      <c r="F21" s="98"/>
      <c r="G21" s="84"/>
      <c r="H21" s="93"/>
      <c r="I21" s="93"/>
      <c r="J21" s="39"/>
      <c r="K21" s="95"/>
      <c r="L21" s="97" t="s">
        <v>187</v>
      </c>
      <c r="M21" s="84" t="s">
        <v>212</v>
      </c>
      <c r="N21" s="84" t="s">
        <v>213</v>
      </c>
      <c r="O21" s="84"/>
      <c r="P21" s="98"/>
      <c r="Q21" s="84"/>
      <c r="R21" s="93"/>
      <c r="S21" s="93"/>
    </row>
    <row r="22" spans="1:19" x14ac:dyDescent="0.25">
      <c r="A22" s="95"/>
      <c r="B22" s="97"/>
      <c r="C22" s="84"/>
      <c r="D22" s="84"/>
      <c r="E22" s="84"/>
      <c r="F22" s="98"/>
      <c r="G22" s="84"/>
      <c r="H22" s="93" t="s">
        <v>184</v>
      </c>
      <c r="I22" s="93" t="s">
        <v>184</v>
      </c>
      <c r="J22" s="39"/>
      <c r="K22" s="95"/>
      <c r="L22" s="97"/>
      <c r="M22" s="84"/>
      <c r="N22" s="84"/>
      <c r="O22" s="84"/>
      <c r="P22" s="98"/>
      <c r="Q22" s="84"/>
      <c r="R22" s="93" t="s">
        <v>184</v>
      </c>
      <c r="S22" s="93" t="s">
        <v>184</v>
      </c>
    </row>
    <row r="23" spans="1:19" x14ac:dyDescent="0.25">
      <c r="A23" s="95"/>
      <c r="B23" s="97" t="s">
        <v>192</v>
      </c>
      <c r="C23" s="84" t="s">
        <v>214</v>
      </c>
      <c r="D23" s="84" t="s">
        <v>215</v>
      </c>
      <c r="E23" s="84"/>
      <c r="F23" s="98"/>
      <c r="G23" s="84"/>
      <c r="H23" s="93"/>
      <c r="I23" s="93"/>
      <c r="J23" s="39"/>
      <c r="K23" s="95"/>
      <c r="L23" s="97" t="s">
        <v>192</v>
      </c>
      <c r="M23" s="84" t="s">
        <v>216</v>
      </c>
      <c r="N23" s="84" t="s">
        <v>217</v>
      </c>
      <c r="O23" s="84"/>
      <c r="P23" s="98"/>
      <c r="Q23" s="84"/>
      <c r="R23" s="93"/>
      <c r="S23" s="93"/>
    </row>
    <row r="24" spans="1:19" ht="15.75" thickBot="1" x14ac:dyDescent="0.3">
      <c r="A24" s="96"/>
      <c r="B24" s="97"/>
      <c r="C24" s="84"/>
      <c r="D24" s="84"/>
      <c r="E24" s="84"/>
      <c r="F24" s="98"/>
      <c r="G24" s="84"/>
      <c r="H24" s="93"/>
      <c r="I24" s="93"/>
      <c r="J24" s="39"/>
      <c r="K24" s="96"/>
      <c r="L24" s="97"/>
      <c r="M24" s="84"/>
      <c r="N24" s="84"/>
      <c r="O24" s="84"/>
      <c r="P24" s="98"/>
      <c r="Q24" s="84"/>
      <c r="R24" s="93"/>
      <c r="S24" s="93"/>
    </row>
    <row r="25" spans="1:19" ht="15.75" thickBot="1" x14ac:dyDescent="0.3">
      <c r="A25" s="59"/>
      <c r="B25" s="39"/>
      <c r="C25" s="39"/>
      <c r="D25" s="39"/>
      <c r="E25" s="39"/>
      <c r="F25" s="39"/>
      <c r="G25" s="39"/>
      <c r="H25" s="39"/>
      <c r="I25" s="39"/>
      <c r="J25" s="39"/>
      <c r="K25" s="59"/>
      <c r="L25" s="39"/>
      <c r="M25" s="39"/>
      <c r="N25" s="39"/>
      <c r="O25" s="39"/>
      <c r="P25" s="39"/>
      <c r="Q25" s="39"/>
      <c r="R25" s="39"/>
      <c r="S25" s="39"/>
    </row>
    <row r="26" spans="1:19" x14ac:dyDescent="0.25">
      <c r="A26" s="94">
        <v>4</v>
      </c>
      <c r="B26" s="97" t="s">
        <v>181</v>
      </c>
      <c r="C26" s="84" t="s">
        <v>218</v>
      </c>
      <c r="D26" s="84" t="s">
        <v>219</v>
      </c>
      <c r="E26" s="84"/>
      <c r="F26" s="98"/>
      <c r="G26" s="84"/>
      <c r="H26" s="93" t="s">
        <v>184</v>
      </c>
      <c r="I26" s="93" t="s">
        <v>184</v>
      </c>
      <c r="J26" s="39"/>
      <c r="K26" s="94">
        <v>10</v>
      </c>
      <c r="L26" s="97" t="s">
        <v>181</v>
      </c>
      <c r="M26" s="84" t="s">
        <v>220</v>
      </c>
      <c r="N26" s="84" t="s">
        <v>221</v>
      </c>
      <c r="O26" s="84"/>
      <c r="P26" s="98"/>
      <c r="Q26" s="84"/>
      <c r="R26" s="93" t="s">
        <v>184</v>
      </c>
      <c r="S26" s="93" t="s">
        <v>184</v>
      </c>
    </row>
    <row r="27" spans="1:19" x14ac:dyDescent="0.25">
      <c r="A27" s="95"/>
      <c r="B27" s="97"/>
      <c r="C27" s="84"/>
      <c r="D27" s="84"/>
      <c r="E27" s="84"/>
      <c r="F27" s="98"/>
      <c r="G27" s="84"/>
      <c r="H27" s="93"/>
      <c r="I27" s="93"/>
      <c r="J27" s="39"/>
      <c r="K27" s="95"/>
      <c r="L27" s="97"/>
      <c r="M27" s="84"/>
      <c r="N27" s="84"/>
      <c r="O27" s="84"/>
      <c r="P27" s="98"/>
      <c r="Q27" s="84"/>
      <c r="R27" s="93"/>
      <c r="S27" s="93"/>
    </row>
    <row r="28" spans="1:19" x14ac:dyDescent="0.25">
      <c r="A28" s="95"/>
      <c r="B28" s="97" t="s">
        <v>187</v>
      </c>
      <c r="C28" s="84" t="s">
        <v>222</v>
      </c>
      <c r="D28" s="84" t="s">
        <v>223</v>
      </c>
      <c r="E28" s="84"/>
      <c r="F28" s="98"/>
      <c r="G28" s="84"/>
      <c r="H28" s="93"/>
      <c r="I28" s="93"/>
      <c r="J28" s="39"/>
      <c r="K28" s="95"/>
      <c r="L28" s="97" t="s">
        <v>187</v>
      </c>
      <c r="M28" s="84" t="s">
        <v>224</v>
      </c>
      <c r="N28" s="84" t="s">
        <v>165</v>
      </c>
      <c r="O28" s="84"/>
      <c r="P28" s="98"/>
      <c r="Q28" s="84"/>
      <c r="R28" s="93"/>
      <c r="S28" s="93"/>
    </row>
    <row r="29" spans="1:19" x14ac:dyDescent="0.25">
      <c r="A29" s="95"/>
      <c r="B29" s="97"/>
      <c r="C29" s="84"/>
      <c r="D29" s="84"/>
      <c r="E29" s="84"/>
      <c r="F29" s="98"/>
      <c r="G29" s="84"/>
      <c r="H29" s="93" t="s">
        <v>184</v>
      </c>
      <c r="I29" s="93" t="s">
        <v>184</v>
      </c>
      <c r="J29" s="39"/>
      <c r="K29" s="95"/>
      <c r="L29" s="97"/>
      <c r="M29" s="84"/>
      <c r="N29" s="84"/>
      <c r="O29" s="84"/>
      <c r="P29" s="98"/>
      <c r="Q29" s="84"/>
      <c r="R29" s="93" t="s">
        <v>184</v>
      </c>
      <c r="S29" s="93" t="s">
        <v>184</v>
      </c>
    </row>
    <row r="30" spans="1:19" x14ac:dyDescent="0.25">
      <c r="A30" s="95"/>
      <c r="B30" s="97" t="s">
        <v>192</v>
      </c>
      <c r="C30" s="99" t="s">
        <v>203</v>
      </c>
      <c r="D30" s="99" t="s">
        <v>204</v>
      </c>
      <c r="E30" s="84"/>
      <c r="F30" s="98"/>
      <c r="G30" s="84"/>
      <c r="H30" s="93"/>
      <c r="I30" s="93"/>
      <c r="J30" s="39"/>
      <c r="K30" s="95"/>
      <c r="L30" s="97" t="s">
        <v>192</v>
      </c>
      <c r="M30" s="84" t="s">
        <v>156</v>
      </c>
      <c r="N30" s="84" t="s">
        <v>225</v>
      </c>
      <c r="O30" s="84"/>
      <c r="P30" s="98"/>
      <c r="Q30" s="84"/>
      <c r="R30" s="93"/>
      <c r="S30" s="93"/>
    </row>
    <row r="31" spans="1:19" ht="15.75" thickBot="1" x14ac:dyDescent="0.3">
      <c r="A31" s="96"/>
      <c r="B31" s="97"/>
      <c r="C31" s="99"/>
      <c r="D31" s="99"/>
      <c r="E31" s="84"/>
      <c r="F31" s="98"/>
      <c r="G31" s="84"/>
      <c r="H31" s="93"/>
      <c r="I31" s="93"/>
      <c r="J31" s="39"/>
      <c r="K31" s="96"/>
      <c r="L31" s="97"/>
      <c r="M31" s="84"/>
      <c r="N31" s="84"/>
      <c r="O31" s="84"/>
      <c r="P31" s="98"/>
      <c r="Q31" s="84"/>
      <c r="R31" s="93"/>
      <c r="S31" s="93"/>
    </row>
    <row r="32" spans="1:19" ht="15.75" thickBot="1" x14ac:dyDescent="0.3">
      <c r="A32" s="58"/>
      <c r="B32" s="39"/>
      <c r="C32" s="39"/>
      <c r="D32" s="39"/>
      <c r="E32" s="39"/>
      <c r="F32" s="39"/>
      <c r="G32" s="39"/>
      <c r="H32" s="39"/>
      <c r="I32" s="39"/>
      <c r="J32" s="39"/>
      <c r="K32" s="58"/>
      <c r="L32" s="39"/>
      <c r="M32" s="39"/>
      <c r="N32" s="39"/>
      <c r="O32" s="39"/>
      <c r="P32" s="39"/>
      <c r="Q32" s="39"/>
      <c r="R32" s="39"/>
      <c r="S32" s="39"/>
    </row>
    <row r="33" spans="1:19" x14ac:dyDescent="0.25">
      <c r="A33" s="94">
        <v>5</v>
      </c>
      <c r="B33" s="97" t="s">
        <v>181</v>
      </c>
      <c r="C33" s="84" t="s">
        <v>226</v>
      </c>
      <c r="D33" s="84" t="s">
        <v>227</v>
      </c>
      <c r="E33" s="84"/>
      <c r="F33" s="98"/>
      <c r="G33" s="84"/>
      <c r="H33" s="93" t="s">
        <v>184</v>
      </c>
      <c r="I33" s="93" t="s">
        <v>184</v>
      </c>
      <c r="J33" s="39"/>
      <c r="K33" s="94">
        <v>11</v>
      </c>
      <c r="L33" s="97" t="s">
        <v>181</v>
      </c>
      <c r="M33" s="84" t="s">
        <v>228</v>
      </c>
      <c r="N33" s="84" t="s">
        <v>229</v>
      </c>
      <c r="O33" s="84"/>
      <c r="P33" s="98"/>
      <c r="Q33" s="84"/>
      <c r="R33" s="93" t="s">
        <v>184</v>
      </c>
      <c r="S33" s="93" t="s">
        <v>184</v>
      </c>
    </row>
    <row r="34" spans="1:19" x14ac:dyDescent="0.25">
      <c r="A34" s="95"/>
      <c r="B34" s="97"/>
      <c r="C34" s="84"/>
      <c r="D34" s="84"/>
      <c r="E34" s="84"/>
      <c r="F34" s="98"/>
      <c r="G34" s="84"/>
      <c r="H34" s="93"/>
      <c r="I34" s="93"/>
      <c r="J34" s="39"/>
      <c r="K34" s="95"/>
      <c r="L34" s="97"/>
      <c r="M34" s="84"/>
      <c r="N34" s="84"/>
      <c r="O34" s="84"/>
      <c r="P34" s="98"/>
      <c r="Q34" s="84"/>
      <c r="R34" s="93"/>
      <c r="S34" s="93"/>
    </row>
    <row r="35" spans="1:19" x14ac:dyDescent="0.25">
      <c r="A35" s="95"/>
      <c r="B35" s="97" t="s">
        <v>187</v>
      </c>
      <c r="C35" s="84" t="s">
        <v>230</v>
      </c>
      <c r="D35" s="84" t="s">
        <v>140</v>
      </c>
      <c r="E35" s="84"/>
      <c r="F35" s="98"/>
      <c r="G35" s="84"/>
      <c r="H35" s="93"/>
      <c r="I35" s="93"/>
      <c r="J35" s="39"/>
      <c r="K35" s="95"/>
      <c r="L35" s="97" t="s">
        <v>187</v>
      </c>
      <c r="M35" s="84" t="s">
        <v>231</v>
      </c>
      <c r="N35" s="84" t="s">
        <v>232</v>
      </c>
      <c r="O35" s="84"/>
      <c r="P35" s="98"/>
      <c r="Q35" s="84"/>
      <c r="R35" s="93"/>
      <c r="S35" s="93"/>
    </row>
    <row r="36" spans="1:19" x14ac:dyDescent="0.25">
      <c r="A36" s="95"/>
      <c r="B36" s="97"/>
      <c r="C36" s="84"/>
      <c r="D36" s="84"/>
      <c r="E36" s="84"/>
      <c r="F36" s="98"/>
      <c r="G36" s="84"/>
      <c r="H36" s="93" t="s">
        <v>184</v>
      </c>
      <c r="I36" s="93" t="s">
        <v>184</v>
      </c>
      <c r="J36" s="39"/>
      <c r="K36" s="95"/>
      <c r="L36" s="97"/>
      <c r="M36" s="84"/>
      <c r="N36" s="84"/>
      <c r="O36" s="84"/>
      <c r="P36" s="98"/>
      <c r="Q36" s="84"/>
      <c r="R36" s="93" t="s">
        <v>184</v>
      </c>
      <c r="S36" s="93" t="s">
        <v>184</v>
      </c>
    </row>
    <row r="37" spans="1:19" x14ac:dyDescent="0.25">
      <c r="A37" s="95"/>
      <c r="B37" s="97" t="s">
        <v>192</v>
      </c>
      <c r="C37" s="84" t="s">
        <v>233</v>
      </c>
      <c r="D37" s="84" t="s">
        <v>234</v>
      </c>
      <c r="E37" s="84"/>
      <c r="F37" s="98"/>
      <c r="G37" s="84"/>
      <c r="H37" s="93"/>
      <c r="I37" s="93"/>
      <c r="J37" s="39"/>
      <c r="K37" s="95"/>
      <c r="L37" s="97" t="s">
        <v>192</v>
      </c>
      <c r="M37" s="84" t="s">
        <v>235</v>
      </c>
      <c r="N37" s="84" t="s">
        <v>236</v>
      </c>
      <c r="O37" s="84"/>
      <c r="P37" s="98"/>
      <c r="Q37" s="84"/>
      <c r="R37" s="93"/>
      <c r="S37" s="93"/>
    </row>
    <row r="38" spans="1:19" ht="15.75" thickBot="1" x14ac:dyDescent="0.3">
      <c r="A38" s="96"/>
      <c r="B38" s="97"/>
      <c r="C38" s="84"/>
      <c r="D38" s="84"/>
      <c r="E38" s="84"/>
      <c r="F38" s="98"/>
      <c r="G38" s="84"/>
      <c r="H38" s="93"/>
      <c r="I38" s="93"/>
      <c r="J38" s="39"/>
      <c r="K38" s="96"/>
      <c r="L38" s="97"/>
      <c r="M38" s="84"/>
      <c r="N38" s="84"/>
      <c r="O38" s="84"/>
      <c r="P38" s="98"/>
      <c r="Q38" s="84"/>
      <c r="R38" s="93"/>
      <c r="S38" s="93"/>
    </row>
    <row r="39" spans="1:19" ht="15.75" thickBot="1" x14ac:dyDescent="0.3">
      <c r="A39" s="58"/>
      <c r="B39" s="39"/>
      <c r="C39" s="39"/>
      <c r="D39" s="39"/>
      <c r="E39" s="39"/>
      <c r="F39" s="39"/>
      <c r="G39" s="39"/>
      <c r="H39" s="39"/>
      <c r="I39" s="39"/>
      <c r="J39" s="39"/>
      <c r="K39" s="58"/>
      <c r="L39" s="39"/>
      <c r="M39" s="39"/>
      <c r="N39" s="39"/>
      <c r="O39" s="39"/>
      <c r="P39" s="39"/>
      <c r="Q39" s="39"/>
      <c r="R39" s="39"/>
      <c r="S39" s="39"/>
    </row>
    <row r="40" spans="1:19" x14ac:dyDescent="0.25">
      <c r="A40" s="94">
        <v>6</v>
      </c>
      <c r="B40" s="97" t="s">
        <v>181</v>
      </c>
      <c r="C40" s="84" t="s">
        <v>237</v>
      </c>
      <c r="D40" s="84" t="s">
        <v>238</v>
      </c>
      <c r="E40" s="84"/>
      <c r="F40" s="98"/>
      <c r="G40" s="84"/>
      <c r="H40" s="93" t="s">
        <v>184</v>
      </c>
      <c r="I40" s="93" t="s">
        <v>184</v>
      </c>
      <c r="J40" s="39"/>
      <c r="K40" s="94">
        <v>12</v>
      </c>
      <c r="L40" s="97" t="s">
        <v>181</v>
      </c>
      <c r="M40" s="84" t="s">
        <v>239</v>
      </c>
      <c r="N40" s="84" t="s">
        <v>173</v>
      </c>
      <c r="O40" s="84"/>
      <c r="P40" s="98"/>
      <c r="Q40" s="84"/>
      <c r="R40" s="93" t="s">
        <v>184</v>
      </c>
      <c r="S40" s="93" t="s">
        <v>184</v>
      </c>
    </row>
    <row r="41" spans="1:19" x14ac:dyDescent="0.25">
      <c r="A41" s="95"/>
      <c r="B41" s="97"/>
      <c r="C41" s="84"/>
      <c r="D41" s="84"/>
      <c r="E41" s="84"/>
      <c r="F41" s="98"/>
      <c r="G41" s="84"/>
      <c r="H41" s="93"/>
      <c r="I41" s="93"/>
      <c r="J41" s="39"/>
      <c r="K41" s="95"/>
      <c r="L41" s="97"/>
      <c r="M41" s="84"/>
      <c r="N41" s="84"/>
      <c r="O41" s="84"/>
      <c r="P41" s="98"/>
      <c r="Q41" s="84"/>
      <c r="R41" s="93"/>
      <c r="S41" s="93"/>
    </row>
    <row r="42" spans="1:19" x14ac:dyDescent="0.25">
      <c r="A42" s="95"/>
      <c r="B42" s="97" t="s">
        <v>187</v>
      </c>
      <c r="C42" s="84" t="s">
        <v>240</v>
      </c>
      <c r="D42" s="84" t="s">
        <v>120</v>
      </c>
      <c r="E42" s="84"/>
      <c r="F42" s="98"/>
      <c r="G42" s="84"/>
      <c r="H42" s="93"/>
      <c r="I42" s="93"/>
      <c r="J42" s="39"/>
      <c r="K42" s="95"/>
      <c r="L42" s="97" t="s">
        <v>187</v>
      </c>
      <c r="M42" s="84" t="s">
        <v>241</v>
      </c>
      <c r="N42" s="84" t="s">
        <v>165</v>
      </c>
      <c r="O42" s="84"/>
      <c r="P42" s="98"/>
      <c r="Q42" s="84"/>
      <c r="R42" s="93"/>
      <c r="S42" s="93"/>
    </row>
    <row r="43" spans="1:19" x14ac:dyDescent="0.25">
      <c r="A43" s="95"/>
      <c r="B43" s="97"/>
      <c r="C43" s="84"/>
      <c r="D43" s="84"/>
      <c r="E43" s="84"/>
      <c r="F43" s="98"/>
      <c r="G43" s="84"/>
      <c r="H43" s="93" t="s">
        <v>184</v>
      </c>
      <c r="I43" s="93" t="s">
        <v>184</v>
      </c>
      <c r="J43" s="39"/>
      <c r="K43" s="95"/>
      <c r="L43" s="97"/>
      <c r="M43" s="84"/>
      <c r="N43" s="84"/>
      <c r="O43" s="84"/>
      <c r="P43" s="98"/>
      <c r="Q43" s="84"/>
      <c r="R43" s="93" t="s">
        <v>184</v>
      </c>
      <c r="S43" s="93" t="s">
        <v>184</v>
      </c>
    </row>
    <row r="44" spans="1:19" x14ac:dyDescent="0.25">
      <c r="A44" s="95"/>
      <c r="B44" s="97" t="s">
        <v>192</v>
      </c>
      <c r="C44" s="84" t="s">
        <v>242</v>
      </c>
      <c r="D44" s="84" t="s">
        <v>243</v>
      </c>
      <c r="E44" s="84"/>
      <c r="F44" s="98"/>
      <c r="G44" s="84"/>
      <c r="H44" s="93"/>
      <c r="I44" s="93"/>
      <c r="J44" s="39"/>
      <c r="K44" s="95"/>
      <c r="L44" s="97" t="s">
        <v>192</v>
      </c>
      <c r="M44" s="84" t="s">
        <v>244</v>
      </c>
      <c r="N44" s="84" t="s">
        <v>134</v>
      </c>
      <c r="O44" s="84"/>
      <c r="P44" s="98"/>
      <c r="Q44" s="84"/>
      <c r="R44" s="93"/>
      <c r="S44" s="93"/>
    </row>
    <row r="45" spans="1:19" ht="15.75" thickBot="1" x14ac:dyDescent="0.3">
      <c r="A45" s="96"/>
      <c r="B45" s="97"/>
      <c r="C45" s="84"/>
      <c r="D45" s="84"/>
      <c r="E45" s="84"/>
      <c r="F45" s="98"/>
      <c r="G45" s="84"/>
      <c r="H45" s="93"/>
      <c r="I45" s="93"/>
      <c r="J45" s="39"/>
      <c r="K45" s="96"/>
      <c r="L45" s="97"/>
      <c r="M45" s="84"/>
      <c r="N45" s="84"/>
      <c r="O45" s="84"/>
      <c r="P45" s="98"/>
      <c r="Q45" s="84"/>
      <c r="R45" s="93"/>
      <c r="S45" s="93"/>
    </row>
  </sheetData>
  <mergeCells count="252">
    <mergeCell ref="D5:D6"/>
    <mergeCell ref="E5:E6"/>
    <mergeCell ref="F5:F7"/>
    <mergeCell ref="B7:B8"/>
    <mergeCell ref="C7:C8"/>
    <mergeCell ref="D7:D8"/>
    <mergeCell ref="E7:E8"/>
    <mergeCell ref="B9:B10"/>
    <mergeCell ref="C9:C10"/>
    <mergeCell ref="D9:D10"/>
    <mergeCell ref="E9:E10"/>
    <mergeCell ref="F8:F10"/>
    <mergeCell ref="S5:S7"/>
    <mergeCell ref="N7:N8"/>
    <mergeCell ref="O7:O8"/>
    <mergeCell ref="R8:R10"/>
    <mergeCell ref="S8:S10"/>
    <mergeCell ref="G5:G7"/>
    <mergeCell ref="H5:H7"/>
    <mergeCell ref="I5:I7"/>
    <mergeCell ref="K5:K10"/>
    <mergeCell ref="L5:L6"/>
    <mergeCell ref="M5:M6"/>
    <mergeCell ref="L7:L8"/>
    <mergeCell ref="M7:M8"/>
    <mergeCell ref="P8:P10"/>
    <mergeCell ref="Q8:Q10"/>
    <mergeCell ref="N9:N10"/>
    <mergeCell ref="O9:O10"/>
    <mergeCell ref="N5:N6"/>
    <mergeCell ref="O5:O6"/>
    <mergeCell ref="P5:P7"/>
    <mergeCell ref="Q5:Q7"/>
    <mergeCell ref="R5:R7"/>
    <mergeCell ref="L9:L10"/>
    <mergeCell ref="M9:M10"/>
    <mergeCell ref="G8:G10"/>
    <mergeCell ref="H8:H10"/>
    <mergeCell ref="I8:I10"/>
    <mergeCell ref="A12:A17"/>
    <mergeCell ref="B12:B13"/>
    <mergeCell ref="C12:C13"/>
    <mergeCell ref="D12:D13"/>
    <mergeCell ref="E12:E13"/>
    <mergeCell ref="F12:F14"/>
    <mergeCell ref="B14:B15"/>
    <mergeCell ref="C14:C15"/>
    <mergeCell ref="D14:D15"/>
    <mergeCell ref="E14:E15"/>
    <mergeCell ref="B16:B17"/>
    <mergeCell ref="C16:C17"/>
    <mergeCell ref="D16:D17"/>
    <mergeCell ref="E16:E17"/>
    <mergeCell ref="F15:F17"/>
    <mergeCell ref="G15:G17"/>
    <mergeCell ref="H15:H17"/>
    <mergeCell ref="I15:I17"/>
    <mergeCell ref="A5:A10"/>
    <mergeCell ref="B5:B6"/>
    <mergeCell ref="C5:C6"/>
    <mergeCell ref="S12:S14"/>
    <mergeCell ref="N14:N15"/>
    <mergeCell ref="O14:O15"/>
    <mergeCell ref="R15:R17"/>
    <mergeCell ref="S15:S17"/>
    <mergeCell ref="G12:G14"/>
    <mergeCell ref="H12:H14"/>
    <mergeCell ref="I12:I14"/>
    <mergeCell ref="K12:K17"/>
    <mergeCell ref="L12:L13"/>
    <mergeCell ref="M12:M13"/>
    <mergeCell ref="L14:L15"/>
    <mergeCell ref="M14:M15"/>
    <mergeCell ref="P15:P17"/>
    <mergeCell ref="Q15:Q17"/>
    <mergeCell ref="N16:N17"/>
    <mergeCell ref="O16:O17"/>
    <mergeCell ref="N12:N13"/>
    <mergeCell ref="O12:O13"/>
    <mergeCell ref="P12:P14"/>
    <mergeCell ref="Q12:Q14"/>
    <mergeCell ref="R12:R14"/>
    <mergeCell ref="L16:L17"/>
    <mergeCell ref="M16:M17"/>
    <mergeCell ref="D19:D20"/>
    <mergeCell ref="E19:E20"/>
    <mergeCell ref="F19:F21"/>
    <mergeCell ref="B21:B22"/>
    <mergeCell ref="C21:C22"/>
    <mergeCell ref="D21:D22"/>
    <mergeCell ref="E21:E22"/>
    <mergeCell ref="B23:B24"/>
    <mergeCell ref="C23:C24"/>
    <mergeCell ref="D23:D24"/>
    <mergeCell ref="E23:E24"/>
    <mergeCell ref="F22:F24"/>
    <mergeCell ref="S19:S21"/>
    <mergeCell ref="N21:N22"/>
    <mergeCell ref="O21:O22"/>
    <mergeCell ref="R22:R24"/>
    <mergeCell ref="S22:S24"/>
    <mergeCell ref="G19:G21"/>
    <mergeCell ref="H19:H21"/>
    <mergeCell ref="I19:I21"/>
    <mergeCell ref="K19:K24"/>
    <mergeCell ref="L19:L20"/>
    <mergeCell ref="M19:M20"/>
    <mergeCell ref="L21:L22"/>
    <mergeCell ref="M21:M22"/>
    <mergeCell ref="P22:P24"/>
    <mergeCell ref="Q22:Q24"/>
    <mergeCell ref="N23:N24"/>
    <mergeCell ref="O23:O24"/>
    <mergeCell ref="N19:N20"/>
    <mergeCell ref="O19:O20"/>
    <mergeCell ref="P19:P21"/>
    <mergeCell ref="Q19:Q21"/>
    <mergeCell ref="R19:R21"/>
    <mergeCell ref="L23:L24"/>
    <mergeCell ref="M23:M24"/>
    <mergeCell ref="G22:G24"/>
    <mergeCell ref="H22:H24"/>
    <mergeCell ref="I22:I24"/>
    <mergeCell ref="A26:A31"/>
    <mergeCell ref="B26:B27"/>
    <mergeCell ref="C26:C27"/>
    <mergeCell ref="D26:D27"/>
    <mergeCell ref="E26:E27"/>
    <mergeCell ref="F26:F28"/>
    <mergeCell ref="B28:B29"/>
    <mergeCell ref="C28:C29"/>
    <mergeCell ref="D28:D29"/>
    <mergeCell ref="E28:E29"/>
    <mergeCell ref="B30:B31"/>
    <mergeCell ref="C30:C31"/>
    <mergeCell ref="D30:D31"/>
    <mergeCell ref="E30:E31"/>
    <mergeCell ref="F29:F31"/>
    <mergeCell ref="G29:G31"/>
    <mergeCell ref="H29:H31"/>
    <mergeCell ref="I29:I31"/>
    <mergeCell ref="A19:A24"/>
    <mergeCell ref="B19:B20"/>
    <mergeCell ref="C19:C20"/>
    <mergeCell ref="S26:S28"/>
    <mergeCell ref="N28:N29"/>
    <mergeCell ref="O28:O29"/>
    <mergeCell ref="R29:R31"/>
    <mergeCell ref="S29:S31"/>
    <mergeCell ref="G26:G28"/>
    <mergeCell ref="H26:H28"/>
    <mergeCell ref="I26:I28"/>
    <mergeCell ref="K26:K31"/>
    <mergeCell ref="L26:L27"/>
    <mergeCell ref="M26:M27"/>
    <mergeCell ref="L28:L29"/>
    <mergeCell ref="M28:M29"/>
    <mergeCell ref="P29:P31"/>
    <mergeCell ref="Q29:Q31"/>
    <mergeCell ref="N30:N31"/>
    <mergeCell ref="O30:O31"/>
    <mergeCell ref="N26:N27"/>
    <mergeCell ref="O26:O27"/>
    <mergeCell ref="P26:P28"/>
    <mergeCell ref="Q26:Q28"/>
    <mergeCell ref="R26:R28"/>
    <mergeCell ref="L30:L31"/>
    <mergeCell ref="M30:M31"/>
    <mergeCell ref="D33:D34"/>
    <mergeCell ref="E33:E34"/>
    <mergeCell ref="F33:F35"/>
    <mergeCell ref="B35:B36"/>
    <mergeCell ref="C35:C36"/>
    <mergeCell ref="D35:D36"/>
    <mergeCell ref="E35:E36"/>
    <mergeCell ref="B37:B38"/>
    <mergeCell ref="C37:C38"/>
    <mergeCell ref="D37:D38"/>
    <mergeCell ref="E37:E38"/>
    <mergeCell ref="F36:F38"/>
    <mergeCell ref="S33:S35"/>
    <mergeCell ref="N35:N36"/>
    <mergeCell ref="O35:O36"/>
    <mergeCell ref="R36:R38"/>
    <mergeCell ref="S36:S38"/>
    <mergeCell ref="G33:G35"/>
    <mergeCell ref="H33:H35"/>
    <mergeCell ref="I33:I35"/>
    <mergeCell ref="K33:K38"/>
    <mergeCell ref="L33:L34"/>
    <mergeCell ref="M33:M34"/>
    <mergeCell ref="L35:L36"/>
    <mergeCell ref="M35:M36"/>
    <mergeCell ref="P36:P38"/>
    <mergeCell ref="Q36:Q38"/>
    <mergeCell ref="N37:N38"/>
    <mergeCell ref="O37:O38"/>
    <mergeCell ref="N33:N34"/>
    <mergeCell ref="O33:O34"/>
    <mergeCell ref="P33:P35"/>
    <mergeCell ref="Q33:Q35"/>
    <mergeCell ref="R33:R35"/>
    <mergeCell ref="L37:L38"/>
    <mergeCell ref="M37:M38"/>
    <mergeCell ref="G36:G38"/>
    <mergeCell ref="H36:H38"/>
    <mergeCell ref="I36:I38"/>
    <mergeCell ref="A40:A45"/>
    <mergeCell ref="B40:B41"/>
    <mergeCell ref="C40:C41"/>
    <mergeCell ref="D40:D41"/>
    <mergeCell ref="E40:E41"/>
    <mergeCell ref="F40:F42"/>
    <mergeCell ref="B42:B43"/>
    <mergeCell ref="C42:C43"/>
    <mergeCell ref="D42:D43"/>
    <mergeCell ref="E42:E43"/>
    <mergeCell ref="B44:B45"/>
    <mergeCell ref="C44:C45"/>
    <mergeCell ref="D44:D45"/>
    <mergeCell ref="E44:E45"/>
    <mergeCell ref="F43:F45"/>
    <mergeCell ref="G43:G45"/>
    <mergeCell ref="H43:H45"/>
    <mergeCell ref="I43:I45"/>
    <mergeCell ref="A33:A38"/>
    <mergeCell ref="B33:B34"/>
    <mergeCell ref="C33:C34"/>
    <mergeCell ref="S40:S42"/>
    <mergeCell ref="N42:N43"/>
    <mergeCell ref="O42:O43"/>
    <mergeCell ref="R43:R45"/>
    <mergeCell ref="S43:S45"/>
    <mergeCell ref="G40:G42"/>
    <mergeCell ref="H40:H42"/>
    <mergeCell ref="I40:I42"/>
    <mergeCell ref="K40:K45"/>
    <mergeCell ref="L40:L41"/>
    <mergeCell ref="M40:M41"/>
    <mergeCell ref="L42:L43"/>
    <mergeCell ref="M42:M43"/>
    <mergeCell ref="P43:P45"/>
    <mergeCell ref="Q43:Q45"/>
    <mergeCell ref="N44:N45"/>
    <mergeCell ref="O44:O45"/>
    <mergeCell ref="N40:N41"/>
    <mergeCell ref="O40:O41"/>
    <mergeCell ref="P40:P42"/>
    <mergeCell ref="Q40:Q42"/>
    <mergeCell ref="R40:R42"/>
    <mergeCell ref="L44:L45"/>
    <mergeCell ref="M44:M4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54"/>
  <sheetViews>
    <sheetView zoomScale="85" zoomScaleNormal="85" workbookViewId="0">
      <selection activeCell="C6" sqref="C6:C7"/>
    </sheetView>
  </sheetViews>
  <sheetFormatPr baseColWidth="10" defaultRowHeight="15" x14ac:dyDescent="0.25"/>
  <cols>
    <col min="3" max="3" width="11.42578125" style="71"/>
    <col min="13" max="13" width="11.42578125" style="71"/>
  </cols>
  <sheetData>
    <row r="1" spans="1:25" x14ac:dyDescent="0.25">
      <c r="A1" s="63"/>
      <c r="B1" s="63"/>
      <c r="C1" s="68"/>
      <c r="D1" s="63"/>
      <c r="E1" s="63"/>
      <c r="F1" s="63"/>
      <c r="G1" s="63"/>
      <c r="H1" s="63"/>
      <c r="I1" s="63"/>
      <c r="J1" s="63"/>
      <c r="K1" s="63"/>
      <c r="L1" s="63"/>
      <c r="M1" s="68"/>
      <c r="N1" s="63"/>
      <c r="O1" s="63"/>
      <c r="P1" s="63"/>
      <c r="Q1" s="63"/>
      <c r="R1" s="63"/>
      <c r="S1" s="63"/>
      <c r="T1" s="63"/>
      <c r="U1" s="63"/>
      <c r="V1" s="63"/>
    </row>
    <row r="2" spans="1:25" x14ac:dyDescent="0.25">
      <c r="A2" s="63"/>
      <c r="B2" s="103">
        <v>208</v>
      </c>
      <c r="C2" s="103"/>
      <c r="D2" s="63">
        <v>208</v>
      </c>
      <c r="E2" s="63"/>
      <c r="F2" s="63"/>
      <c r="G2" s="63"/>
      <c r="H2" s="63"/>
      <c r="I2" s="63"/>
      <c r="J2" s="63"/>
      <c r="K2" s="63"/>
      <c r="L2" s="63"/>
      <c r="M2" s="68"/>
      <c r="N2" s="63"/>
      <c r="O2" s="63"/>
      <c r="P2" s="63"/>
      <c r="Q2" s="63"/>
      <c r="R2" s="63"/>
      <c r="S2" s="63"/>
      <c r="T2" s="63"/>
      <c r="U2" s="63"/>
      <c r="V2" s="104">
        <f>B2</f>
        <v>208</v>
      </c>
      <c r="W2" s="104"/>
      <c r="X2" s="104"/>
      <c r="Y2" s="104"/>
    </row>
    <row r="3" spans="1:25" x14ac:dyDescent="0.25">
      <c r="A3" s="63"/>
      <c r="B3" s="103"/>
      <c r="C3" s="103"/>
      <c r="D3" s="63"/>
      <c r="E3" s="63"/>
      <c r="F3" s="63"/>
      <c r="G3" s="63"/>
      <c r="H3" s="63"/>
      <c r="I3" s="63"/>
      <c r="J3" s="63"/>
      <c r="K3" s="63"/>
      <c r="L3" s="63"/>
      <c r="M3" s="68"/>
      <c r="N3" s="63"/>
      <c r="O3" s="63"/>
      <c r="P3" s="63"/>
      <c r="Q3" s="63"/>
      <c r="R3" s="63"/>
      <c r="S3" s="63"/>
      <c r="T3" s="63"/>
      <c r="U3" s="63"/>
      <c r="V3" s="105"/>
      <c r="W3" s="105"/>
      <c r="X3" s="105"/>
      <c r="Y3" s="105"/>
    </row>
    <row r="4" spans="1:25" x14ac:dyDescent="0.25">
      <c r="A4" s="63"/>
      <c r="B4" s="63"/>
      <c r="C4" s="68"/>
      <c r="D4" s="63"/>
      <c r="E4" s="63"/>
      <c r="F4" s="63"/>
      <c r="G4" s="63"/>
      <c r="H4" s="63"/>
      <c r="I4" s="63"/>
      <c r="J4" s="63"/>
      <c r="K4" s="63"/>
      <c r="L4" s="63"/>
      <c r="M4" s="68"/>
      <c r="N4" s="63"/>
      <c r="O4" s="63"/>
      <c r="P4" s="63"/>
      <c r="Q4" s="63"/>
      <c r="R4" s="63"/>
      <c r="S4" s="63"/>
      <c r="T4" s="63"/>
      <c r="U4" s="63"/>
      <c r="V4" s="18"/>
      <c r="W4" s="19" t="s">
        <v>0</v>
      </c>
      <c r="X4" s="19" t="s">
        <v>1</v>
      </c>
      <c r="Y4" s="19" t="s">
        <v>2</v>
      </c>
    </row>
    <row r="5" spans="1:25" ht="15.75" thickBot="1" x14ac:dyDescent="0.3">
      <c r="A5" s="60"/>
      <c r="B5" s="73" t="s">
        <v>177</v>
      </c>
      <c r="C5" s="72" t="s">
        <v>0</v>
      </c>
      <c r="D5" s="73" t="s">
        <v>1</v>
      </c>
      <c r="E5" s="73" t="s">
        <v>247</v>
      </c>
      <c r="F5" s="73" t="s">
        <v>177</v>
      </c>
      <c r="G5" s="73" t="s">
        <v>89</v>
      </c>
      <c r="H5" s="73" t="s">
        <v>179</v>
      </c>
      <c r="I5" s="73" t="s">
        <v>180</v>
      </c>
      <c r="J5" s="64"/>
      <c r="K5" s="60"/>
      <c r="L5" s="73" t="s">
        <v>177</v>
      </c>
      <c r="M5" s="72" t="s">
        <v>0</v>
      </c>
      <c r="N5" s="73" t="s">
        <v>1</v>
      </c>
      <c r="O5" s="73" t="s">
        <v>247</v>
      </c>
      <c r="P5" s="73" t="s">
        <v>177</v>
      </c>
      <c r="Q5" s="73" t="s">
        <v>89</v>
      </c>
      <c r="R5" s="73" t="s">
        <v>179</v>
      </c>
      <c r="S5" s="73" t="s">
        <v>180</v>
      </c>
      <c r="T5" s="63"/>
      <c r="U5" s="63"/>
      <c r="V5" s="18">
        <v>1</v>
      </c>
      <c r="W5" s="18"/>
      <c r="X5" s="18" t="s">
        <v>42</v>
      </c>
      <c r="Y5" s="18" t="s">
        <v>43</v>
      </c>
    </row>
    <row r="6" spans="1:25" x14ac:dyDescent="0.25">
      <c r="A6" s="94">
        <v>1</v>
      </c>
      <c r="B6" s="112" t="s">
        <v>181</v>
      </c>
      <c r="C6" s="93"/>
      <c r="D6" s="84" t="s">
        <v>183</v>
      </c>
      <c r="E6" s="84"/>
      <c r="F6" s="106"/>
      <c r="G6" s="106"/>
      <c r="H6" s="109" t="s">
        <v>184</v>
      </c>
      <c r="I6" s="109" t="s">
        <v>184</v>
      </c>
      <c r="J6" s="64"/>
      <c r="K6" s="94">
        <v>6</v>
      </c>
      <c r="L6" s="112" t="s">
        <v>181</v>
      </c>
      <c r="M6" s="93" t="s">
        <v>182</v>
      </c>
      <c r="N6" s="84" t="s">
        <v>183</v>
      </c>
      <c r="O6" s="84"/>
      <c r="P6" s="106"/>
      <c r="Q6" s="106"/>
      <c r="R6" s="109" t="s">
        <v>184</v>
      </c>
      <c r="S6" s="109" t="s">
        <v>184</v>
      </c>
      <c r="T6" s="63"/>
      <c r="U6" s="63"/>
      <c r="V6" s="18">
        <v>2</v>
      </c>
      <c r="W6" s="18" t="s">
        <v>3</v>
      </c>
      <c r="X6" s="18" t="s">
        <v>44</v>
      </c>
      <c r="Y6" s="18" t="s">
        <v>83</v>
      </c>
    </row>
    <row r="7" spans="1:25" x14ac:dyDescent="0.25">
      <c r="A7" s="95"/>
      <c r="B7" s="112"/>
      <c r="C7" s="93"/>
      <c r="D7" s="84"/>
      <c r="E7" s="84"/>
      <c r="F7" s="107"/>
      <c r="G7" s="107"/>
      <c r="H7" s="110"/>
      <c r="I7" s="110"/>
      <c r="J7" s="64"/>
      <c r="K7" s="95"/>
      <c r="L7" s="112"/>
      <c r="M7" s="93"/>
      <c r="N7" s="84"/>
      <c r="O7" s="84"/>
      <c r="P7" s="107"/>
      <c r="Q7" s="107"/>
      <c r="R7" s="110"/>
      <c r="S7" s="110"/>
      <c r="T7" s="63"/>
      <c r="U7" s="63"/>
      <c r="V7" s="18">
        <v>3</v>
      </c>
      <c r="W7" s="18" t="s">
        <v>4</v>
      </c>
      <c r="X7" s="18" t="s">
        <v>45</v>
      </c>
      <c r="Y7" s="18" t="s">
        <v>43</v>
      </c>
    </row>
    <row r="8" spans="1:25" x14ac:dyDescent="0.25">
      <c r="A8" s="95"/>
      <c r="B8" s="112" t="s">
        <v>187</v>
      </c>
      <c r="C8" s="93" t="s">
        <v>188</v>
      </c>
      <c r="D8" s="84" t="s">
        <v>189</v>
      </c>
      <c r="E8" s="84"/>
      <c r="F8" s="107"/>
      <c r="G8" s="107"/>
      <c r="H8" s="110"/>
      <c r="I8" s="110"/>
      <c r="J8" s="64"/>
      <c r="K8" s="95"/>
      <c r="L8" s="112" t="s">
        <v>187</v>
      </c>
      <c r="M8" s="93" t="s">
        <v>188</v>
      </c>
      <c r="N8" s="84" t="s">
        <v>189</v>
      </c>
      <c r="O8" s="84"/>
      <c r="P8" s="107"/>
      <c r="Q8" s="107"/>
      <c r="R8" s="110"/>
      <c r="S8" s="110"/>
      <c r="T8" s="63"/>
      <c r="U8" s="63"/>
      <c r="V8" s="18">
        <v>4</v>
      </c>
      <c r="W8" s="18" t="s">
        <v>5</v>
      </c>
      <c r="X8" s="18" t="s">
        <v>46</v>
      </c>
      <c r="Y8" s="18" t="s">
        <v>83</v>
      </c>
    </row>
    <row r="9" spans="1:25" x14ac:dyDescent="0.25">
      <c r="A9" s="95"/>
      <c r="B9" s="112"/>
      <c r="C9" s="93"/>
      <c r="D9" s="84"/>
      <c r="E9" s="84"/>
      <c r="F9" s="108"/>
      <c r="G9" s="108"/>
      <c r="H9" s="111"/>
      <c r="I9" s="111"/>
      <c r="J9" s="64"/>
      <c r="K9" s="95"/>
      <c r="L9" s="112"/>
      <c r="M9" s="93"/>
      <c r="N9" s="84"/>
      <c r="O9" s="84"/>
      <c r="P9" s="108"/>
      <c r="Q9" s="108"/>
      <c r="R9" s="111"/>
      <c r="S9" s="111"/>
      <c r="T9" s="63"/>
      <c r="U9" s="63"/>
      <c r="V9" s="18">
        <v>5</v>
      </c>
      <c r="W9" s="18" t="s">
        <v>6</v>
      </c>
      <c r="X9" s="18" t="s">
        <v>47</v>
      </c>
      <c r="Y9" s="18" t="s">
        <v>43</v>
      </c>
    </row>
    <row r="10" spans="1:25" x14ac:dyDescent="0.25">
      <c r="A10" s="95"/>
      <c r="B10" s="112" t="s">
        <v>192</v>
      </c>
      <c r="C10" s="93" t="s">
        <v>193</v>
      </c>
      <c r="D10" s="84" t="s">
        <v>183</v>
      </c>
      <c r="E10" s="84"/>
      <c r="F10" s="106"/>
      <c r="G10" s="106"/>
      <c r="H10" s="109" t="s">
        <v>246</v>
      </c>
      <c r="I10" s="109" t="s">
        <v>246</v>
      </c>
      <c r="J10" s="64"/>
      <c r="K10" s="95"/>
      <c r="L10" s="112" t="s">
        <v>192</v>
      </c>
      <c r="M10" s="93" t="s">
        <v>193</v>
      </c>
      <c r="N10" s="84" t="s">
        <v>183</v>
      </c>
      <c r="O10" s="84"/>
      <c r="P10" s="106"/>
      <c r="Q10" s="106"/>
      <c r="R10" s="109" t="s">
        <v>246</v>
      </c>
      <c r="S10" s="109" t="s">
        <v>246</v>
      </c>
      <c r="T10" s="63"/>
      <c r="U10" s="63"/>
      <c r="V10" s="18">
        <v>6</v>
      </c>
      <c r="W10" s="18" t="s">
        <v>7</v>
      </c>
      <c r="X10" s="18" t="s">
        <v>48</v>
      </c>
      <c r="Y10" s="18" t="s">
        <v>83</v>
      </c>
    </row>
    <row r="11" spans="1:25" ht="16.5" customHeight="1" x14ac:dyDescent="0.25">
      <c r="A11" s="95"/>
      <c r="B11" s="112"/>
      <c r="C11" s="93"/>
      <c r="D11" s="84"/>
      <c r="E11" s="84"/>
      <c r="F11" s="107"/>
      <c r="G11" s="107"/>
      <c r="H11" s="110"/>
      <c r="I11" s="110"/>
      <c r="J11" s="64"/>
      <c r="K11" s="95"/>
      <c r="L11" s="112"/>
      <c r="M11" s="93"/>
      <c r="N11" s="84"/>
      <c r="O11" s="84"/>
      <c r="P11" s="107"/>
      <c r="Q11" s="107"/>
      <c r="R11" s="110"/>
      <c r="S11" s="110"/>
      <c r="T11" s="63"/>
      <c r="U11" s="63"/>
      <c r="V11" s="18">
        <v>7</v>
      </c>
      <c r="W11" s="18" t="s">
        <v>8</v>
      </c>
      <c r="X11" s="18" t="s">
        <v>49</v>
      </c>
      <c r="Y11" s="18" t="s">
        <v>43</v>
      </c>
    </row>
    <row r="12" spans="1:25" x14ac:dyDescent="0.25">
      <c r="A12" s="95"/>
      <c r="B12" s="112" t="s">
        <v>245</v>
      </c>
      <c r="C12" s="93" t="s">
        <v>193</v>
      </c>
      <c r="D12" s="84" t="s">
        <v>183</v>
      </c>
      <c r="E12" s="84"/>
      <c r="F12" s="107"/>
      <c r="G12" s="107"/>
      <c r="H12" s="110"/>
      <c r="I12" s="110"/>
      <c r="J12" s="61"/>
      <c r="K12" s="95"/>
      <c r="L12" s="112" t="s">
        <v>245</v>
      </c>
      <c r="M12" s="93" t="s">
        <v>193</v>
      </c>
      <c r="N12" s="84" t="s">
        <v>183</v>
      </c>
      <c r="O12" s="84"/>
      <c r="P12" s="107"/>
      <c r="Q12" s="107"/>
      <c r="R12" s="110"/>
      <c r="S12" s="110"/>
      <c r="T12" s="61"/>
      <c r="U12" s="61"/>
      <c r="V12" s="18">
        <v>8</v>
      </c>
      <c r="W12" s="18" t="s">
        <v>9</v>
      </c>
      <c r="X12" s="18" t="s">
        <v>50</v>
      </c>
      <c r="Y12" s="18" t="s">
        <v>83</v>
      </c>
    </row>
    <row r="13" spans="1:25" ht="15.75" thickBot="1" x14ac:dyDescent="0.3">
      <c r="A13" s="96"/>
      <c r="B13" s="112"/>
      <c r="C13" s="93"/>
      <c r="D13" s="84"/>
      <c r="E13" s="84"/>
      <c r="F13" s="108"/>
      <c r="G13" s="108"/>
      <c r="H13" s="111"/>
      <c r="I13" s="111"/>
      <c r="J13" s="61"/>
      <c r="K13" s="96"/>
      <c r="L13" s="112"/>
      <c r="M13" s="93"/>
      <c r="N13" s="84"/>
      <c r="O13" s="84"/>
      <c r="P13" s="108"/>
      <c r="Q13" s="108"/>
      <c r="R13" s="111"/>
      <c r="S13" s="111"/>
      <c r="T13" s="61"/>
      <c r="U13" s="61"/>
      <c r="V13" s="18">
        <v>9</v>
      </c>
      <c r="W13" s="18" t="s">
        <v>10</v>
      </c>
      <c r="X13" s="18" t="s">
        <v>51</v>
      </c>
      <c r="Y13" s="18" t="s">
        <v>43</v>
      </c>
    </row>
    <row r="14" spans="1:25" x14ac:dyDescent="0.25">
      <c r="A14" s="61"/>
      <c r="B14" s="61"/>
      <c r="C14" s="69"/>
      <c r="D14" s="61"/>
      <c r="E14" s="61"/>
      <c r="F14" s="61"/>
      <c r="G14" s="61"/>
      <c r="H14" s="61"/>
      <c r="I14" s="61"/>
      <c r="J14" s="61"/>
      <c r="K14" s="61"/>
      <c r="L14" s="61"/>
      <c r="M14" s="69"/>
      <c r="N14" s="61"/>
      <c r="O14" s="61"/>
      <c r="P14" s="61"/>
      <c r="Q14" s="61"/>
      <c r="R14" s="61"/>
      <c r="S14" s="61"/>
      <c r="T14" s="61"/>
      <c r="U14" s="61"/>
      <c r="V14" s="18">
        <v>10</v>
      </c>
      <c r="W14" s="18" t="s">
        <v>11</v>
      </c>
      <c r="X14" s="18" t="s">
        <v>52</v>
      </c>
      <c r="Y14" s="18" t="s">
        <v>83</v>
      </c>
    </row>
    <row r="15" spans="1:25" ht="15.75" thickBot="1" x14ac:dyDescent="0.3">
      <c r="A15" s="60"/>
      <c r="B15" s="73" t="s">
        <v>177</v>
      </c>
      <c r="C15" s="72" t="s">
        <v>0</v>
      </c>
      <c r="D15" s="73" t="s">
        <v>1</v>
      </c>
      <c r="E15" s="73" t="s">
        <v>247</v>
      </c>
      <c r="F15" s="73" t="s">
        <v>177</v>
      </c>
      <c r="G15" s="73" t="s">
        <v>89</v>
      </c>
      <c r="H15" s="73" t="s">
        <v>179</v>
      </c>
      <c r="I15" s="73" t="s">
        <v>180</v>
      </c>
      <c r="J15" s="61"/>
      <c r="K15" s="60"/>
      <c r="L15" s="73" t="s">
        <v>177</v>
      </c>
      <c r="M15" s="72" t="s">
        <v>0</v>
      </c>
      <c r="N15" s="73" t="s">
        <v>1</v>
      </c>
      <c r="O15" s="73" t="s">
        <v>247</v>
      </c>
      <c r="P15" s="73" t="s">
        <v>177</v>
      </c>
      <c r="Q15" s="73" t="s">
        <v>89</v>
      </c>
      <c r="R15" s="73" t="s">
        <v>179</v>
      </c>
      <c r="S15" s="73" t="s">
        <v>180</v>
      </c>
      <c r="T15" s="61"/>
      <c r="U15" s="61"/>
      <c r="V15" s="18">
        <v>11</v>
      </c>
      <c r="W15" s="18" t="s">
        <v>12</v>
      </c>
      <c r="X15" s="18" t="s">
        <v>53</v>
      </c>
      <c r="Y15" s="18" t="s">
        <v>43</v>
      </c>
    </row>
    <row r="16" spans="1:25" x14ac:dyDescent="0.25">
      <c r="A16" s="94">
        <v>2</v>
      </c>
      <c r="B16" s="112" t="s">
        <v>181</v>
      </c>
      <c r="C16" s="93" t="s">
        <v>182</v>
      </c>
      <c r="D16" s="84" t="s">
        <v>183</v>
      </c>
      <c r="E16" s="84"/>
      <c r="F16" s="106"/>
      <c r="G16" s="106"/>
      <c r="H16" s="109" t="s">
        <v>184</v>
      </c>
      <c r="I16" s="109" t="s">
        <v>184</v>
      </c>
      <c r="J16" s="61"/>
      <c r="K16" s="94">
        <v>7</v>
      </c>
      <c r="L16" s="112" t="s">
        <v>181</v>
      </c>
      <c r="M16" s="93" t="s">
        <v>182</v>
      </c>
      <c r="N16" s="84" t="s">
        <v>183</v>
      </c>
      <c r="O16" s="84"/>
      <c r="P16" s="106"/>
      <c r="Q16" s="106"/>
      <c r="R16" s="109" t="s">
        <v>184</v>
      </c>
      <c r="S16" s="109" t="s">
        <v>184</v>
      </c>
      <c r="T16" s="61"/>
      <c r="U16" s="61"/>
      <c r="V16" s="18">
        <v>12</v>
      </c>
      <c r="W16" s="18" t="s">
        <v>13</v>
      </c>
      <c r="X16" s="18" t="s">
        <v>54</v>
      </c>
      <c r="Y16" s="18" t="s">
        <v>83</v>
      </c>
    </row>
    <row r="17" spans="1:25" x14ac:dyDescent="0.25">
      <c r="A17" s="95"/>
      <c r="B17" s="112"/>
      <c r="C17" s="93"/>
      <c r="D17" s="84"/>
      <c r="E17" s="84"/>
      <c r="F17" s="107"/>
      <c r="G17" s="107"/>
      <c r="H17" s="110"/>
      <c r="I17" s="110"/>
      <c r="J17" s="61"/>
      <c r="K17" s="95"/>
      <c r="L17" s="112"/>
      <c r="M17" s="93"/>
      <c r="N17" s="84"/>
      <c r="O17" s="84"/>
      <c r="P17" s="107"/>
      <c r="Q17" s="107"/>
      <c r="R17" s="110"/>
      <c r="S17" s="110"/>
      <c r="T17" s="61"/>
      <c r="U17" s="61"/>
      <c r="V17" s="18">
        <v>13</v>
      </c>
      <c r="W17" s="18" t="s">
        <v>14</v>
      </c>
      <c r="X17" s="18" t="s">
        <v>55</v>
      </c>
      <c r="Y17" s="18" t="s">
        <v>43</v>
      </c>
    </row>
    <row r="18" spans="1:25" x14ac:dyDescent="0.25">
      <c r="A18" s="95"/>
      <c r="B18" s="112" t="s">
        <v>187</v>
      </c>
      <c r="C18" s="93" t="s">
        <v>188</v>
      </c>
      <c r="D18" s="84" t="s">
        <v>189</v>
      </c>
      <c r="E18" s="84"/>
      <c r="F18" s="107"/>
      <c r="G18" s="107"/>
      <c r="H18" s="110"/>
      <c r="I18" s="110"/>
      <c r="J18" s="61"/>
      <c r="K18" s="95"/>
      <c r="L18" s="112" t="s">
        <v>187</v>
      </c>
      <c r="M18" s="93" t="s">
        <v>188</v>
      </c>
      <c r="N18" s="84" t="s">
        <v>189</v>
      </c>
      <c r="O18" s="84"/>
      <c r="P18" s="107"/>
      <c r="Q18" s="107"/>
      <c r="R18" s="110"/>
      <c r="S18" s="110"/>
      <c r="T18" s="61"/>
      <c r="U18" s="61"/>
      <c r="V18" s="18">
        <v>14</v>
      </c>
      <c r="W18" s="18" t="s">
        <v>15</v>
      </c>
      <c r="X18" s="18" t="s">
        <v>56</v>
      </c>
      <c r="Y18" s="18" t="s">
        <v>83</v>
      </c>
    </row>
    <row r="19" spans="1:25" x14ac:dyDescent="0.25">
      <c r="A19" s="95"/>
      <c r="B19" s="112"/>
      <c r="C19" s="93"/>
      <c r="D19" s="84"/>
      <c r="E19" s="84"/>
      <c r="F19" s="108"/>
      <c r="G19" s="108"/>
      <c r="H19" s="111"/>
      <c r="I19" s="111"/>
      <c r="J19" s="61"/>
      <c r="K19" s="95"/>
      <c r="L19" s="112"/>
      <c r="M19" s="93"/>
      <c r="N19" s="84"/>
      <c r="O19" s="84"/>
      <c r="P19" s="108"/>
      <c r="Q19" s="108"/>
      <c r="R19" s="111"/>
      <c r="S19" s="111"/>
      <c r="T19" s="61"/>
      <c r="U19" s="61"/>
      <c r="V19" s="18">
        <v>15</v>
      </c>
      <c r="W19" s="18" t="s">
        <v>16</v>
      </c>
      <c r="X19" s="18" t="s">
        <v>57</v>
      </c>
      <c r="Y19" s="18" t="s">
        <v>43</v>
      </c>
    </row>
    <row r="20" spans="1:25" x14ac:dyDescent="0.25">
      <c r="A20" s="95"/>
      <c r="B20" s="112" t="s">
        <v>192</v>
      </c>
      <c r="C20" s="93" t="s">
        <v>193</v>
      </c>
      <c r="D20" s="84" t="s">
        <v>183</v>
      </c>
      <c r="E20" s="84"/>
      <c r="F20" s="106"/>
      <c r="G20" s="106"/>
      <c r="H20" s="109" t="s">
        <v>246</v>
      </c>
      <c r="I20" s="109" t="s">
        <v>246</v>
      </c>
      <c r="J20" s="61"/>
      <c r="K20" s="95"/>
      <c r="L20" s="112" t="s">
        <v>192</v>
      </c>
      <c r="M20" s="93" t="s">
        <v>193</v>
      </c>
      <c r="N20" s="84" t="s">
        <v>183</v>
      </c>
      <c r="O20" s="84"/>
      <c r="P20" s="106"/>
      <c r="Q20" s="106"/>
      <c r="R20" s="109" t="s">
        <v>246</v>
      </c>
      <c r="S20" s="109" t="s">
        <v>246</v>
      </c>
      <c r="T20" s="61"/>
      <c r="U20" s="61"/>
      <c r="V20" s="18">
        <v>16</v>
      </c>
      <c r="W20" s="18" t="s">
        <v>17</v>
      </c>
      <c r="X20" s="18" t="s">
        <v>58</v>
      </c>
      <c r="Y20" s="18" t="s">
        <v>83</v>
      </c>
    </row>
    <row r="21" spans="1:25" x14ac:dyDescent="0.25">
      <c r="A21" s="95"/>
      <c r="B21" s="112"/>
      <c r="C21" s="93"/>
      <c r="D21" s="84"/>
      <c r="E21" s="84"/>
      <c r="F21" s="107"/>
      <c r="G21" s="107"/>
      <c r="H21" s="110"/>
      <c r="I21" s="110"/>
      <c r="J21" s="61"/>
      <c r="K21" s="95"/>
      <c r="L21" s="112"/>
      <c r="M21" s="93"/>
      <c r="N21" s="84"/>
      <c r="O21" s="84"/>
      <c r="P21" s="107"/>
      <c r="Q21" s="107"/>
      <c r="R21" s="110"/>
      <c r="S21" s="110"/>
      <c r="T21" s="61"/>
      <c r="U21" s="61"/>
      <c r="V21" s="18">
        <v>17</v>
      </c>
      <c r="W21" s="18" t="s">
        <v>18</v>
      </c>
      <c r="X21" s="18" t="s">
        <v>59</v>
      </c>
      <c r="Y21" s="18" t="s">
        <v>43</v>
      </c>
    </row>
    <row r="22" spans="1:25" x14ac:dyDescent="0.25">
      <c r="A22" s="95"/>
      <c r="B22" s="112" t="s">
        <v>245</v>
      </c>
      <c r="C22" s="93" t="s">
        <v>193</v>
      </c>
      <c r="D22" s="84" t="s">
        <v>183</v>
      </c>
      <c r="E22" s="84"/>
      <c r="F22" s="107"/>
      <c r="G22" s="107"/>
      <c r="H22" s="110"/>
      <c r="I22" s="110"/>
      <c r="J22" s="61"/>
      <c r="K22" s="95"/>
      <c r="L22" s="112" t="s">
        <v>245</v>
      </c>
      <c r="M22" s="93" t="s">
        <v>193</v>
      </c>
      <c r="N22" s="84" t="s">
        <v>183</v>
      </c>
      <c r="O22" s="84"/>
      <c r="P22" s="107"/>
      <c r="Q22" s="107"/>
      <c r="R22" s="110"/>
      <c r="S22" s="110"/>
      <c r="T22" s="61"/>
      <c r="U22" s="61"/>
      <c r="V22" s="18">
        <v>18</v>
      </c>
      <c r="W22" s="18" t="s">
        <v>19</v>
      </c>
      <c r="X22" s="18" t="s">
        <v>60</v>
      </c>
      <c r="Y22" s="18" t="s">
        <v>83</v>
      </c>
    </row>
    <row r="23" spans="1:25" ht="15.75" thickBot="1" x14ac:dyDescent="0.3">
      <c r="A23" s="96"/>
      <c r="B23" s="112"/>
      <c r="C23" s="93"/>
      <c r="D23" s="84"/>
      <c r="E23" s="84"/>
      <c r="F23" s="108"/>
      <c r="G23" s="108"/>
      <c r="H23" s="111"/>
      <c r="I23" s="111"/>
      <c r="J23" s="61"/>
      <c r="K23" s="96"/>
      <c r="L23" s="112"/>
      <c r="M23" s="93"/>
      <c r="N23" s="84"/>
      <c r="O23" s="84"/>
      <c r="P23" s="108"/>
      <c r="Q23" s="108"/>
      <c r="R23" s="111"/>
      <c r="S23" s="111"/>
      <c r="T23" s="61"/>
      <c r="U23" s="61"/>
      <c r="V23" s="18">
        <v>19</v>
      </c>
      <c r="W23" s="18" t="s">
        <v>20</v>
      </c>
      <c r="X23" s="18" t="s">
        <v>61</v>
      </c>
      <c r="Y23" s="18" t="s">
        <v>43</v>
      </c>
    </row>
    <row r="24" spans="1:25" x14ac:dyDescent="0.25">
      <c r="A24" s="62"/>
      <c r="B24" s="65"/>
      <c r="C24" s="70"/>
      <c r="D24" s="65"/>
      <c r="E24" s="65"/>
      <c r="F24" s="66"/>
      <c r="G24" s="66"/>
      <c r="H24" s="67"/>
      <c r="I24" s="67"/>
      <c r="J24" s="61"/>
      <c r="K24" s="62"/>
      <c r="L24" s="65"/>
      <c r="M24" s="70"/>
      <c r="N24" s="65"/>
      <c r="O24" s="65"/>
      <c r="P24" s="66"/>
      <c r="Q24" s="66"/>
      <c r="R24" s="67"/>
      <c r="S24" s="67"/>
      <c r="T24" s="61"/>
      <c r="U24" s="61"/>
      <c r="V24" s="18">
        <v>20</v>
      </c>
      <c r="W24" s="18" t="s">
        <v>21</v>
      </c>
      <c r="X24" s="18" t="s">
        <v>62</v>
      </c>
      <c r="Y24" s="18" t="s">
        <v>83</v>
      </c>
    </row>
    <row r="25" spans="1:25" ht="15.75" thickBot="1" x14ac:dyDescent="0.3">
      <c r="A25" s="60"/>
      <c r="B25" s="73" t="s">
        <v>177</v>
      </c>
      <c r="C25" s="72" t="s">
        <v>0</v>
      </c>
      <c r="D25" s="73" t="s">
        <v>1</v>
      </c>
      <c r="E25" s="73" t="s">
        <v>247</v>
      </c>
      <c r="F25" s="73" t="s">
        <v>177</v>
      </c>
      <c r="G25" s="73" t="s">
        <v>89</v>
      </c>
      <c r="H25" s="73" t="s">
        <v>179</v>
      </c>
      <c r="I25" s="73" t="s">
        <v>180</v>
      </c>
      <c r="J25" s="61"/>
      <c r="K25" s="60"/>
      <c r="L25" s="73" t="s">
        <v>177</v>
      </c>
      <c r="M25" s="72" t="s">
        <v>0</v>
      </c>
      <c r="N25" s="73" t="s">
        <v>1</v>
      </c>
      <c r="O25" s="73" t="s">
        <v>247</v>
      </c>
      <c r="P25" s="73" t="s">
        <v>177</v>
      </c>
      <c r="Q25" s="73" t="s">
        <v>89</v>
      </c>
      <c r="R25" s="73" t="s">
        <v>179</v>
      </c>
      <c r="S25" s="73" t="s">
        <v>180</v>
      </c>
      <c r="T25" s="61"/>
      <c r="U25" s="61"/>
      <c r="V25" s="18">
        <v>21</v>
      </c>
      <c r="W25" s="18" t="s">
        <v>22</v>
      </c>
      <c r="X25" s="18" t="s">
        <v>63</v>
      </c>
      <c r="Y25" s="18" t="s">
        <v>43</v>
      </c>
    </row>
    <row r="26" spans="1:25" x14ac:dyDescent="0.25">
      <c r="A26" s="94">
        <v>3</v>
      </c>
      <c r="B26" s="112" t="s">
        <v>181</v>
      </c>
      <c r="C26" s="93" t="s">
        <v>182</v>
      </c>
      <c r="D26" s="84" t="s">
        <v>183</v>
      </c>
      <c r="E26" s="84"/>
      <c r="F26" s="106"/>
      <c r="G26" s="106"/>
      <c r="H26" s="109" t="s">
        <v>184</v>
      </c>
      <c r="I26" s="109" t="s">
        <v>184</v>
      </c>
      <c r="J26" s="61"/>
      <c r="K26" s="94">
        <v>8</v>
      </c>
      <c r="L26" s="112" t="s">
        <v>181</v>
      </c>
      <c r="M26" s="93" t="s">
        <v>182</v>
      </c>
      <c r="N26" s="84" t="s">
        <v>183</v>
      </c>
      <c r="O26" s="84"/>
      <c r="P26" s="106"/>
      <c r="Q26" s="106"/>
      <c r="R26" s="109" t="s">
        <v>184</v>
      </c>
      <c r="S26" s="109" t="s">
        <v>184</v>
      </c>
      <c r="T26" s="61"/>
      <c r="U26" s="61"/>
      <c r="V26" s="18">
        <v>22</v>
      </c>
      <c r="W26" s="18" t="s">
        <v>23</v>
      </c>
      <c r="X26" s="18" t="s">
        <v>64</v>
      </c>
      <c r="Y26" s="18" t="s">
        <v>83</v>
      </c>
    </row>
    <row r="27" spans="1:25" x14ac:dyDescent="0.25">
      <c r="A27" s="95"/>
      <c r="B27" s="112"/>
      <c r="C27" s="93"/>
      <c r="D27" s="84"/>
      <c r="E27" s="84"/>
      <c r="F27" s="107"/>
      <c r="G27" s="107"/>
      <c r="H27" s="110"/>
      <c r="I27" s="110"/>
      <c r="J27" s="61"/>
      <c r="K27" s="95"/>
      <c r="L27" s="112"/>
      <c r="M27" s="93"/>
      <c r="N27" s="84"/>
      <c r="O27" s="84"/>
      <c r="P27" s="107"/>
      <c r="Q27" s="107"/>
      <c r="R27" s="110"/>
      <c r="S27" s="110"/>
      <c r="T27" s="61"/>
      <c r="U27" s="61"/>
      <c r="V27" s="18">
        <v>23</v>
      </c>
      <c r="W27" s="18" t="s">
        <v>24</v>
      </c>
      <c r="X27" s="18" t="s">
        <v>65</v>
      </c>
      <c r="Y27" s="18" t="s">
        <v>43</v>
      </c>
    </row>
    <row r="28" spans="1:25" x14ac:dyDescent="0.25">
      <c r="A28" s="95"/>
      <c r="B28" s="112" t="s">
        <v>187</v>
      </c>
      <c r="C28" s="93" t="s">
        <v>188</v>
      </c>
      <c r="D28" s="84" t="s">
        <v>189</v>
      </c>
      <c r="E28" s="84"/>
      <c r="F28" s="107"/>
      <c r="G28" s="107"/>
      <c r="H28" s="110"/>
      <c r="I28" s="110"/>
      <c r="J28" s="61"/>
      <c r="K28" s="95"/>
      <c r="L28" s="112" t="s">
        <v>187</v>
      </c>
      <c r="M28" s="93" t="s">
        <v>188</v>
      </c>
      <c r="N28" s="84" t="s">
        <v>189</v>
      </c>
      <c r="O28" s="84"/>
      <c r="P28" s="107"/>
      <c r="Q28" s="107"/>
      <c r="R28" s="110"/>
      <c r="S28" s="110"/>
      <c r="T28" s="61"/>
      <c r="U28" s="61"/>
      <c r="V28" s="18">
        <v>24</v>
      </c>
      <c r="W28" s="18" t="s">
        <v>25</v>
      </c>
      <c r="X28" s="18" t="s">
        <v>66</v>
      </c>
      <c r="Y28" s="18" t="s">
        <v>83</v>
      </c>
    </row>
    <row r="29" spans="1:25" x14ac:dyDescent="0.25">
      <c r="A29" s="95"/>
      <c r="B29" s="112"/>
      <c r="C29" s="93"/>
      <c r="D29" s="84"/>
      <c r="E29" s="84"/>
      <c r="F29" s="108"/>
      <c r="G29" s="108"/>
      <c r="H29" s="111"/>
      <c r="I29" s="111"/>
      <c r="J29" s="61"/>
      <c r="K29" s="95"/>
      <c r="L29" s="112"/>
      <c r="M29" s="93"/>
      <c r="N29" s="84"/>
      <c r="O29" s="84"/>
      <c r="P29" s="108"/>
      <c r="Q29" s="108"/>
      <c r="R29" s="111"/>
      <c r="S29" s="111"/>
      <c r="T29" s="61"/>
      <c r="U29" s="61"/>
      <c r="V29" s="18">
        <v>25</v>
      </c>
      <c r="W29" s="18" t="s">
        <v>26</v>
      </c>
      <c r="X29" s="18" t="s">
        <v>67</v>
      </c>
      <c r="Y29" s="18" t="s">
        <v>43</v>
      </c>
    </row>
    <row r="30" spans="1:25" x14ac:dyDescent="0.25">
      <c r="A30" s="95"/>
      <c r="B30" s="112" t="s">
        <v>192</v>
      </c>
      <c r="C30" s="93" t="s">
        <v>193</v>
      </c>
      <c r="D30" s="84" t="s">
        <v>183</v>
      </c>
      <c r="E30" s="84"/>
      <c r="F30" s="106"/>
      <c r="G30" s="106"/>
      <c r="H30" s="109" t="s">
        <v>246</v>
      </c>
      <c r="I30" s="109" t="s">
        <v>246</v>
      </c>
      <c r="J30" s="61"/>
      <c r="K30" s="95"/>
      <c r="L30" s="112" t="s">
        <v>192</v>
      </c>
      <c r="M30" s="93" t="s">
        <v>193</v>
      </c>
      <c r="N30" s="84" t="s">
        <v>183</v>
      </c>
      <c r="O30" s="84"/>
      <c r="P30" s="106"/>
      <c r="Q30" s="106"/>
      <c r="R30" s="109" t="s">
        <v>246</v>
      </c>
      <c r="S30" s="109" t="s">
        <v>246</v>
      </c>
      <c r="T30" s="61"/>
      <c r="U30" s="61"/>
      <c r="V30" s="18">
        <v>26</v>
      </c>
      <c r="W30" s="18" t="s">
        <v>27</v>
      </c>
      <c r="X30" s="18" t="s">
        <v>68</v>
      </c>
      <c r="Y30" s="18" t="s">
        <v>83</v>
      </c>
    </row>
    <row r="31" spans="1:25" x14ac:dyDescent="0.25">
      <c r="A31" s="95"/>
      <c r="B31" s="112"/>
      <c r="C31" s="93"/>
      <c r="D31" s="84"/>
      <c r="E31" s="84"/>
      <c r="F31" s="107"/>
      <c r="G31" s="107"/>
      <c r="H31" s="110"/>
      <c r="I31" s="110"/>
      <c r="J31" s="61"/>
      <c r="K31" s="95"/>
      <c r="L31" s="112"/>
      <c r="M31" s="93"/>
      <c r="N31" s="84"/>
      <c r="O31" s="84"/>
      <c r="P31" s="107"/>
      <c r="Q31" s="107"/>
      <c r="R31" s="110"/>
      <c r="S31" s="110"/>
      <c r="T31" s="61"/>
      <c r="U31" s="61"/>
      <c r="V31" s="18">
        <v>27</v>
      </c>
      <c r="W31" s="18" t="s">
        <v>28</v>
      </c>
      <c r="X31" s="18" t="s">
        <v>69</v>
      </c>
      <c r="Y31" s="18" t="s">
        <v>43</v>
      </c>
    </row>
    <row r="32" spans="1:25" x14ac:dyDescent="0.25">
      <c r="A32" s="95"/>
      <c r="B32" s="112" t="s">
        <v>245</v>
      </c>
      <c r="C32" s="93" t="s">
        <v>193</v>
      </c>
      <c r="D32" s="84" t="s">
        <v>183</v>
      </c>
      <c r="E32" s="84"/>
      <c r="F32" s="107"/>
      <c r="G32" s="107"/>
      <c r="H32" s="110"/>
      <c r="I32" s="110"/>
      <c r="J32" s="61"/>
      <c r="K32" s="95"/>
      <c r="L32" s="112" t="s">
        <v>245</v>
      </c>
      <c r="M32" s="93" t="s">
        <v>193</v>
      </c>
      <c r="N32" s="84" t="s">
        <v>183</v>
      </c>
      <c r="O32" s="84"/>
      <c r="P32" s="107"/>
      <c r="Q32" s="107"/>
      <c r="R32" s="110"/>
      <c r="S32" s="110"/>
      <c r="T32" s="61"/>
      <c r="U32" s="61"/>
      <c r="V32" s="18">
        <v>28</v>
      </c>
      <c r="W32" s="18" t="s">
        <v>29</v>
      </c>
      <c r="X32" s="18" t="s">
        <v>70</v>
      </c>
      <c r="Y32" s="18" t="s">
        <v>83</v>
      </c>
    </row>
    <row r="33" spans="1:25" ht="15.75" thickBot="1" x14ac:dyDescent="0.3">
      <c r="A33" s="96"/>
      <c r="B33" s="112"/>
      <c r="C33" s="93"/>
      <c r="D33" s="84"/>
      <c r="E33" s="84"/>
      <c r="F33" s="108"/>
      <c r="G33" s="108"/>
      <c r="H33" s="111"/>
      <c r="I33" s="111"/>
      <c r="J33" s="61"/>
      <c r="K33" s="96"/>
      <c r="L33" s="112"/>
      <c r="M33" s="93"/>
      <c r="N33" s="84"/>
      <c r="O33" s="84"/>
      <c r="P33" s="108"/>
      <c r="Q33" s="108"/>
      <c r="R33" s="111"/>
      <c r="S33" s="111"/>
      <c r="T33" s="61"/>
      <c r="U33" s="61"/>
      <c r="V33" s="18">
        <v>29</v>
      </c>
      <c r="W33" s="18" t="s">
        <v>30</v>
      </c>
      <c r="X33" s="18" t="s">
        <v>71</v>
      </c>
      <c r="Y33" s="18" t="s">
        <v>43</v>
      </c>
    </row>
    <row r="34" spans="1:25" x14ac:dyDescent="0.25">
      <c r="A34" s="61"/>
      <c r="B34" s="61"/>
      <c r="C34" s="69"/>
      <c r="D34" s="61"/>
      <c r="E34" s="61"/>
      <c r="F34" s="61"/>
      <c r="G34" s="61"/>
      <c r="H34" s="61"/>
      <c r="I34" s="61"/>
      <c r="J34" s="61"/>
      <c r="K34" s="61"/>
      <c r="L34" s="61"/>
      <c r="M34" s="69"/>
      <c r="N34" s="61"/>
      <c r="O34" s="61"/>
      <c r="P34" s="61"/>
      <c r="Q34" s="61"/>
      <c r="R34" s="61"/>
      <c r="S34" s="61"/>
      <c r="T34" s="61"/>
      <c r="U34" s="61"/>
      <c r="V34" s="18">
        <v>30</v>
      </c>
      <c r="W34" s="18" t="s">
        <v>31</v>
      </c>
      <c r="X34" s="18" t="s">
        <v>72</v>
      </c>
      <c r="Y34" s="18" t="s">
        <v>83</v>
      </c>
    </row>
    <row r="35" spans="1:25" ht="15.75" thickBot="1" x14ac:dyDescent="0.3">
      <c r="A35" s="60"/>
      <c r="B35" s="73" t="s">
        <v>177</v>
      </c>
      <c r="C35" s="72" t="s">
        <v>0</v>
      </c>
      <c r="D35" s="73" t="s">
        <v>1</v>
      </c>
      <c r="E35" s="73" t="s">
        <v>247</v>
      </c>
      <c r="F35" s="73" t="s">
        <v>177</v>
      </c>
      <c r="G35" s="73" t="s">
        <v>89</v>
      </c>
      <c r="H35" s="73" t="s">
        <v>179</v>
      </c>
      <c r="I35" s="73" t="s">
        <v>180</v>
      </c>
      <c r="J35" s="61"/>
      <c r="K35" s="60"/>
      <c r="L35" s="73" t="s">
        <v>177</v>
      </c>
      <c r="M35" s="72" t="s">
        <v>0</v>
      </c>
      <c r="N35" s="73" t="s">
        <v>1</v>
      </c>
      <c r="O35" s="73" t="s">
        <v>247</v>
      </c>
      <c r="P35" s="73" t="s">
        <v>177</v>
      </c>
      <c r="Q35" s="73" t="s">
        <v>89</v>
      </c>
      <c r="R35" s="73" t="s">
        <v>179</v>
      </c>
      <c r="S35" s="73" t="s">
        <v>180</v>
      </c>
      <c r="T35" s="61"/>
      <c r="U35" s="61"/>
      <c r="V35" s="18">
        <v>31</v>
      </c>
      <c r="W35" s="18" t="s">
        <v>32</v>
      </c>
      <c r="X35" s="18" t="s">
        <v>73</v>
      </c>
      <c r="Y35" s="18" t="s">
        <v>43</v>
      </c>
    </row>
    <row r="36" spans="1:25" x14ac:dyDescent="0.25">
      <c r="A36" s="94">
        <v>4</v>
      </c>
      <c r="B36" s="112" t="s">
        <v>181</v>
      </c>
      <c r="C36" s="93" t="s">
        <v>182</v>
      </c>
      <c r="D36" s="84" t="s">
        <v>183</v>
      </c>
      <c r="E36" s="84"/>
      <c r="F36" s="106"/>
      <c r="G36" s="106"/>
      <c r="H36" s="109" t="s">
        <v>184</v>
      </c>
      <c r="I36" s="109" t="s">
        <v>184</v>
      </c>
      <c r="J36" s="61"/>
      <c r="K36" s="94">
        <v>9</v>
      </c>
      <c r="L36" s="112" t="s">
        <v>181</v>
      </c>
      <c r="M36" s="93" t="s">
        <v>182</v>
      </c>
      <c r="N36" s="84" t="s">
        <v>183</v>
      </c>
      <c r="O36" s="84"/>
      <c r="P36" s="106"/>
      <c r="Q36" s="106"/>
      <c r="R36" s="109" t="s">
        <v>184</v>
      </c>
      <c r="S36" s="109" t="s">
        <v>184</v>
      </c>
      <c r="T36" s="61"/>
      <c r="U36" s="61"/>
      <c r="V36" s="18">
        <v>32</v>
      </c>
      <c r="W36" s="18" t="s">
        <v>33</v>
      </c>
      <c r="X36" s="18" t="s">
        <v>74</v>
      </c>
      <c r="Y36" s="18" t="s">
        <v>83</v>
      </c>
    </row>
    <row r="37" spans="1:25" x14ac:dyDescent="0.25">
      <c r="A37" s="95"/>
      <c r="B37" s="112"/>
      <c r="C37" s="93"/>
      <c r="D37" s="84"/>
      <c r="E37" s="84"/>
      <c r="F37" s="107"/>
      <c r="G37" s="107"/>
      <c r="H37" s="110"/>
      <c r="I37" s="110"/>
      <c r="J37" s="61"/>
      <c r="K37" s="95"/>
      <c r="L37" s="112"/>
      <c r="M37" s="93"/>
      <c r="N37" s="84"/>
      <c r="O37" s="84"/>
      <c r="P37" s="107"/>
      <c r="Q37" s="107"/>
      <c r="R37" s="110"/>
      <c r="S37" s="110"/>
      <c r="T37" s="61"/>
      <c r="U37" s="61"/>
      <c r="V37" s="18">
        <v>33</v>
      </c>
      <c r="W37" s="18" t="s">
        <v>34</v>
      </c>
      <c r="X37" s="18" t="s">
        <v>75</v>
      </c>
      <c r="Y37" s="18" t="s">
        <v>43</v>
      </c>
    </row>
    <row r="38" spans="1:25" x14ac:dyDescent="0.25">
      <c r="A38" s="95"/>
      <c r="B38" s="112" t="s">
        <v>187</v>
      </c>
      <c r="C38" s="93" t="s">
        <v>188</v>
      </c>
      <c r="D38" s="84" t="s">
        <v>189</v>
      </c>
      <c r="E38" s="84"/>
      <c r="F38" s="107"/>
      <c r="G38" s="107"/>
      <c r="H38" s="110"/>
      <c r="I38" s="110"/>
      <c r="J38" s="61"/>
      <c r="K38" s="95"/>
      <c r="L38" s="112" t="s">
        <v>187</v>
      </c>
      <c r="M38" s="93" t="s">
        <v>188</v>
      </c>
      <c r="N38" s="84" t="s">
        <v>189</v>
      </c>
      <c r="O38" s="84"/>
      <c r="P38" s="107"/>
      <c r="Q38" s="107"/>
      <c r="R38" s="110"/>
      <c r="S38" s="110"/>
      <c r="T38" s="61"/>
      <c r="U38" s="61"/>
      <c r="V38" s="18">
        <v>34</v>
      </c>
      <c r="W38" s="18" t="s">
        <v>35</v>
      </c>
      <c r="X38" s="18" t="s">
        <v>76</v>
      </c>
      <c r="Y38" s="18" t="s">
        <v>83</v>
      </c>
    </row>
    <row r="39" spans="1:25" x14ac:dyDescent="0.25">
      <c r="A39" s="95"/>
      <c r="B39" s="112"/>
      <c r="C39" s="93"/>
      <c r="D39" s="84"/>
      <c r="E39" s="84"/>
      <c r="F39" s="108"/>
      <c r="G39" s="108"/>
      <c r="H39" s="111"/>
      <c r="I39" s="111"/>
      <c r="J39" s="61"/>
      <c r="K39" s="95"/>
      <c r="L39" s="112"/>
      <c r="M39" s="93"/>
      <c r="N39" s="84"/>
      <c r="O39" s="84"/>
      <c r="P39" s="108"/>
      <c r="Q39" s="108"/>
      <c r="R39" s="111"/>
      <c r="S39" s="111"/>
      <c r="T39" s="61"/>
      <c r="U39" s="61"/>
      <c r="V39" s="18">
        <v>35</v>
      </c>
      <c r="W39" s="18" t="s">
        <v>36</v>
      </c>
      <c r="X39" s="18" t="s">
        <v>77</v>
      </c>
      <c r="Y39" s="18" t="s">
        <v>43</v>
      </c>
    </row>
    <row r="40" spans="1:25" x14ac:dyDescent="0.25">
      <c r="A40" s="95"/>
      <c r="B40" s="112" t="s">
        <v>192</v>
      </c>
      <c r="C40" s="93" t="s">
        <v>193</v>
      </c>
      <c r="D40" s="84" t="s">
        <v>183</v>
      </c>
      <c r="E40" s="84"/>
      <c r="F40" s="106"/>
      <c r="G40" s="106"/>
      <c r="H40" s="109" t="s">
        <v>246</v>
      </c>
      <c r="I40" s="109" t="s">
        <v>246</v>
      </c>
      <c r="J40" s="61"/>
      <c r="K40" s="95"/>
      <c r="L40" s="112" t="s">
        <v>192</v>
      </c>
      <c r="M40" s="93" t="s">
        <v>193</v>
      </c>
      <c r="N40" s="84" t="s">
        <v>183</v>
      </c>
      <c r="O40" s="84"/>
      <c r="P40" s="106"/>
      <c r="Q40" s="106"/>
      <c r="R40" s="109" t="s">
        <v>246</v>
      </c>
      <c r="S40" s="109" t="s">
        <v>246</v>
      </c>
      <c r="T40" s="61"/>
      <c r="U40" s="61"/>
      <c r="V40" s="18">
        <v>36</v>
      </c>
      <c r="W40" s="18" t="s">
        <v>37</v>
      </c>
      <c r="X40" s="18" t="s">
        <v>78</v>
      </c>
      <c r="Y40" s="18" t="s">
        <v>83</v>
      </c>
    </row>
    <row r="41" spans="1:25" x14ac:dyDescent="0.25">
      <c r="A41" s="95"/>
      <c r="B41" s="112"/>
      <c r="C41" s="93"/>
      <c r="D41" s="84"/>
      <c r="E41" s="84"/>
      <c r="F41" s="107"/>
      <c r="G41" s="107"/>
      <c r="H41" s="110"/>
      <c r="I41" s="110"/>
      <c r="J41" s="61"/>
      <c r="K41" s="95"/>
      <c r="L41" s="112"/>
      <c r="M41" s="93"/>
      <c r="N41" s="84"/>
      <c r="O41" s="84"/>
      <c r="P41" s="107"/>
      <c r="Q41" s="107"/>
      <c r="R41" s="110"/>
      <c r="S41" s="110"/>
      <c r="T41" s="61"/>
      <c r="U41" s="61"/>
      <c r="V41" s="18">
        <v>37</v>
      </c>
      <c r="W41" s="18" t="s">
        <v>38</v>
      </c>
      <c r="X41" s="18" t="s">
        <v>79</v>
      </c>
      <c r="Y41" s="18" t="s">
        <v>43</v>
      </c>
    </row>
    <row r="42" spans="1:25" x14ac:dyDescent="0.25">
      <c r="A42" s="95"/>
      <c r="B42" s="112" t="s">
        <v>245</v>
      </c>
      <c r="C42" s="93" t="s">
        <v>193</v>
      </c>
      <c r="D42" s="84" t="s">
        <v>183</v>
      </c>
      <c r="E42" s="84"/>
      <c r="F42" s="107"/>
      <c r="G42" s="107"/>
      <c r="H42" s="110"/>
      <c r="I42" s="110"/>
      <c r="J42" s="61"/>
      <c r="K42" s="95"/>
      <c r="L42" s="112" t="s">
        <v>245</v>
      </c>
      <c r="M42" s="93" t="s">
        <v>193</v>
      </c>
      <c r="N42" s="84" t="s">
        <v>183</v>
      </c>
      <c r="O42" s="84"/>
      <c r="P42" s="107"/>
      <c r="Q42" s="107"/>
      <c r="R42" s="110"/>
      <c r="S42" s="110"/>
      <c r="T42" s="61"/>
      <c r="U42" s="61"/>
      <c r="V42" s="18">
        <v>38</v>
      </c>
      <c r="W42" s="18" t="s">
        <v>39</v>
      </c>
      <c r="X42" s="18" t="s">
        <v>80</v>
      </c>
      <c r="Y42" s="18" t="s">
        <v>83</v>
      </c>
    </row>
    <row r="43" spans="1:25" ht="15.75" thickBot="1" x14ac:dyDescent="0.3">
      <c r="A43" s="96"/>
      <c r="B43" s="112"/>
      <c r="C43" s="93"/>
      <c r="D43" s="84"/>
      <c r="E43" s="84"/>
      <c r="F43" s="108"/>
      <c r="G43" s="108"/>
      <c r="H43" s="111"/>
      <c r="I43" s="111"/>
      <c r="J43" s="61"/>
      <c r="K43" s="96"/>
      <c r="L43" s="112"/>
      <c r="M43" s="93"/>
      <c r="N43" s="84"/>
      <c r="O43" s="84"/>
      <c r="P43" s="108"/>
      <c r="Q43" s="108"/>
      <c r="R43" s="111"/>
      <c r="S43" s="111"/>
      <c r="T43" s="61"/>
      <c r="U43" s="61"/>
      <c r="V43" s="18">
        <v>39</v>
      </c>
      <c r="W43" s="18" t="s">
        <v>40</v>
      </c>
      <c r="X43" s="18" t="s">
        <v>81</v>
      </c>
      <c r="Y43" s="18" t="s">
        <v>43</v>
      </c>
    </row>
    <row r="44" spans="1:25" x14ac:dyDescent="0.25">
      <c r="A44" s="61"/>
      <c r="B44" s="61"/>
      <c r="C44" s="69"/>
      <c r="D44" s="61"/>
      <c r="E44" s="61"/>
      <c r="F44" s="61"/>
      <c r="G44" s="61"/>
      <c r="H44" s="61"/>
      <c r="I44" s="61"/>
      <c r="J44" s="61"/>
      <c r="K44" s="61"/>
      <c r="L44" s="61"/>
      <c r="M44" s="69"/>
      <c r="N44" s="61"/>
      <c r="O44" s="61"/>
      <c r="P44" s="61"/>
      <c r="Q44" s="61"/>
      <c r="R44" s="61"/>
      <c r="S44" s="61"/>
      <c r="T44" s="61"/>
      <c r="U44" s="61"/>
      <c r="V44" s="18">
        <v>40</v>
      </c>
      <c r="W44" s="18" t="s">
        <v>41</v>
      </c>
      <c r="X44" s="18" t="s">
        <v>82</v>
      </c>
      <c r="Y44" s="18" t="s">
        <v>83</v>
      </c>
    </row>
    <row r="45" spans="1:25" ht="15.75" thickBot="1" x14ac:dyDescent="0.3">
      <c r="A45" s="60"/>
      <c r="B45" s="73" t="s">
        <v>177</v>
      </c>
      <c r="C45" s="72" t="s">
        <v>0</v>
      </c>
      <c r="D45" s="73" t="s">
        <v>1</v>
      </c>
      <c r="E45" s="73" t="s">
        <v>247</v>
      </c>
      <c r="F45" s="73" t="s">
        <v>177</v>
      </c>
      <c r="G45" s="73" t="s">
        <v>89</v>
      </c>
      <c r="H45" s="73" t="s">
        <v>179</v>
      </c>
      <c r="I45" s="73" t="s">
        <v>180</v>
      </c>
      <c r="J45" s="61"/>
      <c r="K45" s="60"/>
      <c r="L45" s="73" t="s">
        <v>177</v>
      </c>
      <c r="M45" s="72" t="s">
        <v>0</v>
      </c>
      <c r="N45" s="73" t="s">
        <v>1</v>
      </c>
      <c r="O45" s="73" t="s">
        <v>247</v>
      </c>
      <c r="P45" s="73" t="s">
        <v>177</v>
      </c>
      <c r="Q45" s="73" t="s">
        <v>89</v>
      </c>
      <c r="R45" s="73" t="s">
        <v>179</v>
      </c>
      <c r="S45" s="73" t="s">
        <v>180</v>
      </c>
      <c r="T45" s="61"/>
      <c r="U45" s="61"/>
      <c r="V45" s="61"/>
    </row>
    <row r="46" spans="1:25" x14ac:dyDescent="0.25">
      <c r="A46" s="94">
        <v>5</v>
      </c>
      <c r="B46" s="112" t="s">
        <v>181</v>
      </c>
      <c r="C46" s="93" t="s">
        <v>182</v>
      </c>
      <c r="D46" s="84" t="s">
        <v>183</v>
      </c>
      <c r="E46" s="84"/>
      <c r="F46" s="106"/>
      <c r="G46" s="106"/>
      <c r="H46" s="109" t="s">
        <v>184</v>
      </c>
      <c r="I46" s="109" t="s">
        <v>184</v>
      </c>
      <c r="J46" s="61"/>
      <c r="K46" s="94">
        <v>10</v>
      </c>
      <c r="L46" s="112" t="s">
        <v>181</v>
      </c>
      <c r="M46" s="93" t="s">
        <v>182</v>
      </c>
      <c r="N46" s="84" t="s">
        <v>183</v>
      </c>
      <c r="O46" s="84"/>
      <c r="P46" s="106"/>
      <c r="Q46" s="106"/>
      <c r="R46" s="109" t="s">
        <v>184</v>
      </c>
      <c r="S46" s="109" t="s">
        <v>184</v>
      </c>
      <c r="T46" s="61"/>
      <c r="U46" s="61"/>
      <c r="V46" s="61"/>
    </row>
    <row r="47" spans="1:25" x14ac:dyDescent="0.25">
      <c r="A47" s="95"/>
      <c r="B47" s="112"/>
      <c r="C47" s="93"/>
      <c r="D47" s="84"/>
      <c r="E47" s="84"/>
      <c r="F47" s="107"/>
      <c r="G47" s="107"/>
      <c r="H47" s="110"/>
      <c r="I47" s="110"/>
      <c r="J47" s="61"/>
      <c r="K47" s="95"/>
      <c r="L47" s="112"/>
      <c r="M47" s="93"/>
      <c r="N47" s="84"/>
      <c r="O47" s="84"/>
      <c r="P47" s="107"/>
      <c r="Q47" s="107"/>
      <c r="R47" s="110"/>
      <c r="S47" s="110"/>
      <c r="T47" s="61"/>
      <c r="U47" s="61"/>
      <c r="V47" s="61"/>
    </row>
    <row r="48" spans="1:25" x14ac:dyDescent="0.25">
      <c r="A48" s="95"/>
      <c r="B48" s="112" t="s">
        <v>187</v>
      </c>
      <c r="C48" s="93" t="s">
        <v>188</v>
      </c>
      <c r="D48" s="84" t="s">
        <v>189</v>
      </c>
      <c r="E48" s="84"/>
      <c r="F48" s="107"/>
      <c r="G48" s="107"/>
      <c r="H48" s="110"/>
      <c r="I48" s="110"/>
      <c r="J48" s="61"/>
      <c r="K48" s="95"/>
      <c r="L48" s="112" t="s">
        <v>187</v>
      </c>
      <c r="M48" s="93" t="s">
        <v>188</v>
      </c>
      <c r="N48" s="84" t="s">
        <v>189</v>
      </c>
      <c r="O48" s="84"/>
      <c r="P48" s="107"/>
      <c r="Q48" s="107"/>
      <c r="R48" s="110"/>
      <c r="S48" s="110"/>
      <c r="T48" s="61"/>
      <c r="U48" s="61"/>
      <c r="V48" s="61"/>
    </row>
    <row r="49" spans="1:22" x14ac:dyDescent="0.25">
      <c r="A49" s="95"/>
      <c r="B49" s="112"/>
      <c r="C49" s="93"/>
      <c r="D49" s="84"/>
      <c r="E49" s="84"/>
      <c r="F49" s="108"/>
      <c r="G49" s="108"/>
      <c r="H49" s="111"/>
      <c r="I49" s="111"/>
      <c r="J49" s="61"/>
      <c r="K49" s="95"/>
      <c r="L49" s="112"/>
      <c r="M49" s="93"/>
      <c r="N49" s="84"/>
      <c r="O49" s="84"/>
      <c r="P49" s="108"/>
      <c r="Q49" s="108"/>
      <c r="R49" s="111"/>
      <c r="S49" s="111"/>
      <c r="T49" s="61"/>
      <c r="U49" s="61"/>
      <c r="V49" s="61"/>
    </row>
    <row r="50" spans="1:22" x14ac:dyDescent="0.25">
      <c r="A50" s="95"/>
      <c r="B50" s="112" t="s">
        <v>192</v>
      </c>
      <c r="C50" s="93" t="s">
        <v>193</v>
      </c>
      <c r="D50" s="84" t="s">
        <v>183</v>
      </c>
      <c r="E50" s="84"/>
      <c r="F50" s="106"/>
      <c r="G50" s="106"/>
      <c r="H50" s="109" t="s">
        <v>246</v>
      </c>
      <c r="I50" s="109" t="s">
        <v>246</v>
      </c>
      <c r="J50" s="61"/>
      <c r="K50" s="95"/>
      <c r="L50" s="112" t="s">
        <v>192</v>
      </c>
      <c r="M50" s="93" t="s">
        <v>193</v>
      </c>
      <c r="N50" s="84" t="s">
        <v>183</v>
      </c>
      <c r="O50" s="84"/>
      <c r="P50" s="106"/>
      <c r="Q50" s="106"/>
      <c r="R50" s="109" t="s">
        <v>246</v>
      </c>
      <c r="S50" s="109" t="s">
        <v>246</v>
      </c>
      <c r="T50" s="63"/>
      <c r="U50" s="63"/>
      <c r="V50" s="63"/>
    </row>
    <row r="51" spans="1:22" x14ac:dyDescent="0.25">
      <c r="A51" s="95"/>
      <c r="B51" s="112"/>
      <c r="C51" s="93"/>
      <c r="D51" s="84"/>
      <c r="E51" s="84"/>
      <c r="F51" s="107"/>
      <c r="G51" s="107"/>
      <c r="H51" s="110"/>
      <c r="I51" s="110"/>
      <c r="J51" s="61"/>
      <c r="K51" s="95"/>
      <c r="L51" s="112"/>
      <c r="M51" s="93"/>
      <c r="N51" s="84"/>
      <c r="O51" s="84"/>
      <c r="P51" s="107"/>
      <c r="Q51" s="107"/>
      <c r="R51" s="110"/>
      <c r="S51" s="110"/>
      <c r="T51" s="63"/>
      <c r="U51" s="63"/>
      <c r="V51" s="63"/>
    </row>
    <row r="52" spans="1:22" x14ac:dyDescent="0.25">
      <c r="A52" s="95"/>
      <c r="B52" s="112" t="s">
        <v>245</v>
      </c>
      <c r="C52" s="93" t="s">
        <v>193</v>
      </c>
      <c r="D52" s="84" t="s">
        <v>183</v>
      </c>
      <c r="E52" s="84"/>
      <c r="F52" s="107"/>
      <c r="G52" s="107"/>
      <c r="H52" s="110"/>
      <c r="I52" s="110"/>
      <c r="J52" s="61"/>
      <c r="K52" s="95"/>
      <c r="L52" s="112" t="s">
        <v>245</v>
      </c>
      <c r="M52" s="93" t="s">
        <v>193</v>
      </c>
      <c r="N52" s="84" t="s">
        <v>183</v>
      </c>
      <c r="O52" s="84"/>
      <c r="P52" s="107"/>
      <c r="Q52" s="107"/>
      <c r="R52" s="110"/>
      <c r="S52" s="110"/>
      <c r="T52" s="63"/>
      <c r="U52" s="63"/>
      <c r="V52" s="63"/>
    </row>
    <row r="53" spans="1:22" ht="15.75" thickBot="1" x14ac:dyDescent="0.3">
      <c r="A53" s="96"/>
      <c r="B53" s="112"/>
      <c r="C53" s="93"/>
      <c r="D53" s="84"/>
      <c r="E53" s="84"/>
      <c r="F53" s="108"/>
      <c r="G53" s="108"/>
      <c r="H53" s="111"/>
      <c r="I53" s="111"/>
      <c r="J53" s="61"/>
      <c r="K53" s="96"/>
      <c r="L53" s="112"/>
      <c r="M53" s="93"/>
      <c r="N53" s="84"/>
      <c r="O53" s="84"/>
      <c r="P53" s="108"/>
      <c r="Q53" s="108"/>
      <c r="R53" s="111"/>
      <c r="S53" s="111"/>
      <c r="T53" s="63"/>
      <c r="U53" s="63"/>
      <c r="V53" s="63"/>
    </row>
    <row r="54" spans="1:22" x14ac:dyDescent="0.25">
      <c r="A54" s="63"/>
      <c r="B54" s="63"/>
      <c r="C54" s="68"/>
      <c r="D54" s="63"/>
      <c r="E54" s="63"/>
      <c r="F54" s="63"/>
      <c r="G54" s="63"/>
      <c r="H54" s="63"/>
      <c r="I54" s="63"/>
      <c r="J54" s="63"/>
      <c r="K54" s="63"/>
      <c r="L54" s="63"/>
      <c r="M54" s="68"/>
      <c r="N54" s="63"/>
      <c r="O54" s="63"/>
      <c r="P54" s="63"/>
      <c r="Q54" s="63"/>
      <c r="R54" s="63"/>
      <c r="S54" s="63"/>
      <c r="T54" s="63"/>
      <c r="U54" s="63"/>
      <c r="V54" s="63"/>
    </row>
  </sheetData>
  <mergeCells count="252">
    <mergeCell ref="B6:B7"/>
    <mergeCell ref="C6:C7"/>
    <mergeCell ref="D6:D7"/>
    <mergeCell ref="E6:E7"/>
    <mergeCell ref="B8:B9"/>
    <mergeCell ref="C8:C9"/>
    <mergeCell ref="D8:D9"/>
    <mergeCell ref="E8:E9"/>
    <mergeCell ref="O10:O11"/>
    <mergeCell ref="H6:H9"/>
    <mergeCell ref="I6:I9"/>
    <mergeCell ref="N6:N7"/>
    <mergeCell ref="O6:O7"/>
    <mergeCell ref="N8:N9"/>
    <mergeCell ref="O8:O9"/>
    <mergeCell ref="L6:L7"/>
    <mergeCell ref="M6:M7"/>
    <mergeCell ref="L8:L9"/>
    <mergeCell ref="M8:M9"/>
    <mergeCell ref="H10:H13"/>
    <mergeCell ref="I10:I13"/>
    <mergeCell ref="B10:B11"/>
    <mergeCell ref="C10:C11"/>
    <mergeCell ref="D10:D11"/>
    <mergeCell ref="E10:E11"/>
    <mergeCell ref="L10:L11"/>
    <mergeCell ref="M10:M11"/>
    <mergeCell ref="N10:N11"/>
    <mergeCell ref="B28:B29"/>
    <mergeCell ref="C28:C29"/>
    <mergeCell ref="D28:D29"/>
    <mergeCell ref="E28:E29"/>
    <mergeCell ref="B30:B31"/>
    <mergeCell ref="C30:C31"/>
    <mergeCell ref="D30:D31"/>
    <mergeCell ref="E30:E31"/>
    <mergeCell ref="I26:I29"/>
    <mergeCell ref="H26:H29"/>
    <mergeCell ref="G26:G29"/>
    <mergeCell ref="F26:F29"/>
    <mergeCell ref="D26:D27"/>
    <mergeCell ref="C26:C27"/>
    <mergeCell ref="B26:B27"/>
    <mergeCell ref="D16:D17"/>
    <mergeCell ref="E16:E17"/>
    <mergeCell ref="F16:F19"/>
    <mergeCell ref="B18:B19"/>
    <mergeCell ref="C18:C19"/>
    <mergeCell ref="A6:A13"/>
    <mergeCell ref="F6:F9"/>
    <mergeCell ref="F10:F13"/>
    <mergeCell ref="G6:G9"/>
    <mergeCell ref="G10:G13"/>
    <mergeCell ref="B46:B47"/>
    <mergeCell ref="C46:C47"/>
    <mergeCell ref="D46:D47"/>
    <mergeCell ref="E46:E47"/>
    <mergeCell ref="B12:B13"/>
    <mergeCell ref="C12:C13"/>
    <mergeCell ref="D12:D13"/>
    <mergeCell ref="B42:B43"/>
    <mergeCell ref="C42:C43"/>
    <mergeCell ref="D42:D43"/>
    <mergeCell ref="E42:E43"/>
    <mergeCell ref="D40:D41"/>
    <mergeCell ref="C40:C41"/>
    <mergeCell ref="B40:B41"/>
    <mergeCell ref="E38:E39"/>
    <mergeCell ref="B32:B33"/>
    <mergeCell ref="C32:C33"/>
    <mergeCell ref="D32:D33"/>
    <mergeCell ref="E32:E33"/>
    <mergeCell ref="D18:D19"/>
    <mergeCell ref="E18:E19"/>
    <mergeCell ref="F20:F23"/>
    <mergeCell ref="B20:B21"/>
    <mergeCell ref="C20:C21"/>
    <mergeCell ref="D20:D21"/>
    <mergeCell ref="E20:E21"/>
    <mergeCell ref="B22:B23"/>
    <mergeCell ref="C22:C23"/>
    <mergeCell ref="D22:D23"/>
    <mergeCell ref="E22:E23"/>
    <mergeCell ref="A26:A33"/>
    <mergeCell ref="K6:K13"/>
    <mergeCell ref="B36:B37"/>
    <mergeCell ref="A36:A43"/>
    <mergeCell ref="I30:I33"/>
    <mergeCell ref="H30:H33"/>
    <mergeCell ref="G30:G33"/>
    <mergeCell ref="F30:F33"/>
    <mergeCell ref="D38:D39"/>
    <mergeCell ref="C38:C39"/>
    <mergeCell ref="B38:B39"/>
    <mergeCell ref="I36:I39"/>
    <mergeCell ref="H36:H39"/>
    <mergeCell ref="G36:G39"/>
    <mergeCell ref="F36:F39"/>
    <mergeCell ref="E36:E37"/>
    <mergeCell ref="D36:D37"/>
    <mergeCell ref="C36:C37"/>
    <mergeCell ref="I40:I43"/>
    <mergeCell ref="H40:H43"/>
    <mergeCell ref="G40:G43"/>
    <mergeCell ref="A16:A23"/>
    <mergeCell ref="B16:B17"/>
    <mergeCell ref="C16:C17"/>
    <mergeCell ref="P6:P9"/>
    <mergeCell ref="Q6:Q9"/>
    <mergeCell ref="R6:R9"/>
    <mergeCell ref="S6:S9"/>
    <mergeCell ref="P10:P13"/>
    <mergeCell ref="Q10:Q13"/>
    <mergeCell ref="R10:R13"/>
    <mergeCell ref="S10:S13"/>
    <mergeCell ref="E26:E27"/>
    <mergeCell ref="E12:E13"/>
    <mergeCell ref="G20:G23"/>
    <mergeCell ref="N20:N21"/>
    <mergeCell ref="O20:O21"/>
    <mergeCell ref="N22:N23"/>
    <mergeCell ref="O22:O23"/>
    <mergeCell ref="L20:L21"/>
    <mergeCell ref="M20:M21"/>
    <mergeCell ref="L22:L23"/>
    <mergeCell ref="M22:M23"/>
    <mergeCell ref="H20:H23"/>
    <mergeCell ref="I20:I23"/>
    <mergeCell ref="G16:G19"/>
    <mergeCell ref="H16:H19"/>
    <mergeCell ref="I16:I19"/>
    <mergeCell ref="S16:S19"/>
    <mergeCell ref="L18:L19"/>
    <mergeCell ref="M18:M19"/>
    <mergeCell ref="N18:N19"/>
    <mergeCell ref="O18:O19"/>
    <mergeCell ref="L12:L13"/>
    <mergeCell ref="M12:M13"/>
    <mergeCell ref="N12:N13"/>
    <mergeCell ref="O12:O13"/>
    <mergeCell ref="L16:L17"/>
    <mergeCell ref="M16:M17"/>
    <mergeCell ref="N16:N17"/>
    <mergeCell ref="O16:O17"/>
    <mergeCell ref="P16:P19"/>
    <mergeCell ref="Q16:Q19"/>
    <mergeCell ref="P20:P23"/>
    <mergeCell ref="Q20:Q23"/>
    <mergeCell ref="R20:R23"/>
    <mergeCell ref="S20:S23"/>
    <mergeCell ref="K26:K33"/>
    <mergeCell ref="L26:L27"/>
    <mergeCell ref="M26:M27"/>
    <mergeCell ref="N26:N27"/>
    <mergeCell ref="O26:O27"/>
    <mergeCell ref="P26:P29"/>
    <mergeCell ref="K16:K23"/>
    <mergeCell ref="L32:L33"/>
    <mergeCell ref="M32:M33"/>
    <mergeCell ref="N32:N33"/>
    <mergeCell ref="O32:O33"/>
    <mergeCell ref="N28:N29"/>
    <mergeCell ref="O28:O29"/>
    <mergeCell ref="N30:N31"/>
    <mergeCell ref="O30:O31"/>
    <mergeCell ref="L28:L29"/>
    <mergeCell ref="M28:M29"/>
    <mergeCell ref="L30:L31"/>
    <mergeCell ref="M30:M31"/>
    <mergeCell ref="R16:R19"/>
    <mergeCell ref="P36:P39"/>
    <mergeCell ref="Q36:Q39"/>
    <mergeCell ref="R36:R39"/>
    <mergeCell ref="S36:S39"/>
    <mergeCell ref="Q26:Q29"/>
    <mergeCell ref="R26:R29"/>
    <mergeCell ref="S26:S29"/>
    <mergeCell ref="P30:P33"/>
    <mergeCell ref="Q30:Q33"/>
    <mergeCell ref="R30:R33"/>
    <mergeCell ref="S30:S33"/>
    <mergeCell ref="M38:M39"/>
    <mergeCell ref="N38:N39"/>
    <mergeCell ref="O38:O39"/>
    <mergeCell ref="L40:L41"/>
    <mergeCell ref="M40:M41"/>
    <mergeCell ref="N40:N41"/>
    <mergeCell ref="O40:O41"/>
    <mergeCell ref="N36:N37"/>
    <mergeCell ref="O36:O37"/>
    <mergeCell ref="L36:L37"/>
    <mergeCell ref="M36:M37"/>
    <mergeCell ref="L38:L39"/>
    <mergeCell ref="P40:P43"/>
    <mergeCell ref="Q40:Q43"/>
    <mergeCell ref="R40:R43"/>
    <mergeCell ref="S40:S43"/>
    <mergeCell ref="A46:A53"/>
    <mergeCell ref="F46:F49"/>
    <mergeCell ref="G46:G49"/>
    <mergeCell ref="H46:H49"/>
    <mergeCell ref="I46:I49"/>
    <mergeCell ref="K46:K53"/>
    <mergeCell ref="F40:F43"/>
    <mergeCell ref="E40:E41"/>
    <mergeCell ref="L46:L47"/>
    <mergeCell ref="M46:M47"/>
    <mergeCell ref="N46:N47"/>
    <mergeCell ref="O46:O47"/>
    <mergeCell ref="P46:P49"/>
    <mergeCell ref="Q46:Q49"/>
    <mergeCell ref="N42:N43"/>
    <mergeCell ref="O42:O43"/>
    <mergeCell ref="L42:L43"/>
    <mergeCell ref="M42:M43"/>
    <mergeCell ref="K36:K43"/>
    <mergeCell ref="F50:F53"/>
    <mergeCell ref="G50:G53"/>
    <mergeCell ref="R46:R49"/>
    <mergeCell ref="S46:S49"/>
    <mergeCell ref="B48:B49"/>
    <mergeCell ref="C48:C49"/>
    <mergeCell ref="D48:D49"/>
    <mergeCell ref="E48:E49"/>
    <mergeCell ref="L48:L49"/>
    <mergeCell ref="M48:M49"/>
    <mergeCell ref="N48:N49"/>
    <mergeCell ref="O48:O49"/>
    <mergeCell ref="B2:C3"/>
    <mergeCell ref="V2:Y3"/>
    <mergeCell ref="P50:P53"/>
    <mergeCell ref="Q50:Q53"/>
    <mergeCell ref="R50:R53"/>
    <mergeCell ref="S50:S53"/>
    <mergeCell ref="B52:B53"/>
    <mergeCell ref="C52:C53"/>
    <mergeCell ref="D52:D53"/>
    <mergeCell ref="E52:E53"/>
    <mergeCell ref="L52:L53"/>
    <mergeCell ref="M52:M53"/>
    <mergeCell ref="H50:H53"/>
    <mergeCell ref="I50:I53"/>
    <mergeCell ref="L50:L51"/>
    <mergeCell ref="M50:M51"/>
    <mergeCell ref="N50:N51"/>
    <mergeCell ref="O50:O51"/>
    <mergeCell ref="N52:N53"/>
    <mergeCell ref="O52:O53"/>
    <mergeCell ref="B50:B51"/>
    <mergeCell ref="C50:C51"/>
    <mergeCell ref="D50:D51"/>
    <mergeCell ref="E50:E51"/>
  </mergeCells>
  <dataValidations count="1">
    <dataValidation type="list" allowBlank="1" showInputMessage="1" showErrorMessage="1" sqref="B2:C3">
      <formula1>listeclasse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6"/>
  <sheetViews>
    <sheetView workbookViewId="0">
      <selection activeCell="L24" sqref="L24"/>
    </sheetView>
  </sheetViews>
  <sheetFormatPr baseColWidth="10" defaultRowHeight="15" x14ac:dyDescent="0.25"/>
  <sheetData>
    <row r="1" spans="1:10" x14ac:dyDescent="0.25">
      <c r="A1" t="s">
        <v>84</v>
      </c>
      <c r="B1">
        <v>86400</v>
      </c>
    </row>
    <row r="3" spans="1:10" x14ac:dyDescent="0.25">
      <c r="G3" s="113" t="s">
        <v>92</v>
      </c>
      <c r="H3" s="114"/>
      <c r="I3" s="115" t="s">
        <v>93</v>
      </c>
      <c r="J3" s="116"/>
    </row>
    <row r="4" spans="1:10" ht="22.5" customHeight="1" x14ac:dyDescent="0.25">
      <c r="B4" s="125" t="s">
        <v>85</v>
      </c>
      <c r="C4" s="126"/>
      <c r="G4" s="121" t="s">
        <v>86</v>
      </c>
      <c r="H4" s="122"/>
      <c r="I4" s="117" t="s">
        <v>87</v>
      </c>
      <c r="J4" s="118"/>
    </row>
    <row r="5" spans="1:10" ht="18.75" customHeight="1" x14ac:dyDescent="0.25">
      <c r="B5" s="127"/>
      <c r="C5" s="128"/>
      <c r="G5" s="123"/>
      <c r="H5" s="124"/>
      <c r="I5" s="119"/>
      <c r="J5" s="120"/>
    </row>
    <row r="6" spans="1:10" x14ac:dyDescent="0.25">
      <c r="B6" s="36" t="s">
        <v>88</v>
      </c>
      <c r="C6" s="37" t="s">
        <v>89</v>
      </c>
      <c r="F6" s="21" t="s">
        <v>94</v>
      </c>
      <c r="G6" s="24" t="s">
        <v>90</v>
      </c>
      <c r="H6" s="34" t="s">
        <v>91</v>
      </c>
      <c r="I6" s="25" t="s">
        <v>90</v>
      </c>
      <c r="J6" s="35" t="s">
        <v>91</v>
      </c>
    </row>
    <row r="7" spans="1:10" x14ac:dyDescent="0.25">
      <c r="B7" s="36">
        <v>0.3</v>
      </c>
      <c r="C7" s="38">
        <f>1200/$B$1</f>
        <v>1.3888888888888888E-2</v>
      </c>
      <c r="F7" s="22">
        <v>0.7</v>
      </c>
      <c r="G7" s="26">
        <v>1.3888888888888888E-2</v>
      </c>
      <c r="H7" s="27">
        <v>1.3888888888888888E-2</v>
      </c>
      <c r="I7" s="28">
        <v>1.3888888888888888E-2</v>
      </c>
      <c r="J7" s="29">
        <v>1.3888888888888888E-2</v>
      </c>
    </row>
    <row r="8" spans="1:10" x14ac:dyDescent="0.25">
      <c r="B8" s="36">
        <v>0.6</v>
      </c>
      <c r="C8" s="38">
        <f>16/$B$1</f>
        <v>1.8518518518518518E-4</v>
      </c>
      <c r="F8" s="22">
        <v>1.4</v>
      </c>
      <c r="G8" s="26">
        <v>5.3009259259259259E-3</v>
      </c>
      <c r="H8" s="27">
        <v>7.1759259259259259E-3</v>
      </c>
      <c r="I8" s="28">
        <v>4.2361111111111115E-3</v>
      </c>
      <c r="J8" s="29">
        <v>5.4166666666666669E-3</v>
      </c>
    </row>
    <row r="9" spans="1:10" x14ac:dyDescent="0.25">
      <c r="B9" s="36">
        <v>0.9</v>
      </c>
      <c r="C9" s="38">
        <f>13/$B$1</f>
        <v>1.5046296296296297E-4</v>
      </c>
      <c r="F9" s="22">
        <v>2.1</v>
      </c>
      <c r="G9" s="26">
        <v>4.9884259259259257E-3</v>
      </c>
      <c r="H9" s="27">
        <v>6.828703703703704E-3</v>
      </c>
      <c r="I9" s="28">
        <v>3.9930555555555552E-3</v>
      </c>
      <c r="J9" s="29">
        <v>5.2430555555555555E-3</v>
      </c>
    </row>
    <row r="10" spans="1:10" x14ac:dyDescent="0.25">
      <c r="B10" s="36">
        <v>1.2</v>
      </c>
      <c r="C10" s="38">
        <f>11/$B$1</f>
        <v>1.273148148148148E-4</v>
      </c>
      <c r="F10" s="22">
        <v>2.8</v>
      </c>
      <c r="G10" s="26">
        <v>4.7337962962962967E-3</v>
      </c>
      <c r="H10" s="27">
        <v>6.5277777777777782E-3</v>
      </c>
      <c r="I10" s="28">
        <v>3.7847222222222223E-3</v>
      </c>
      <c r="J10" s="29">
        <v>5.0694444444444441E-3</v>
      </c>
    </row>
    <row r="11" spans="1:10" x14ac:dyDescent="0.25">
      <c r="B11" s="36">
        <v>1.5</v>
      </c>
      <c r="C11" s="38">
        <f>9/$B$1</f>
        <v>1.0416666666666667E-4</v>
      </c>
      <c r="F11" s="22">
        <v>3.5</v>
      </c>
      <c r="G11" s="26">
        <v>4.4907407407407405E-3</v>
      </c>
      <c r="H11" s="27">
        <v>6.2384259259259259E-3</v>
      </c>
      <c r="I11" s="28">
        <v>3.5763888888888889E-3</v>
      </c>
      <c r="J11" s="29">
        <v>4.8958333333333336E-3</v>
      </c>
    </row>
    <row r="12" spans="1:10" x14ac:dyDescent="0.25">
      <c r="B12" s="36">
        <v>1.8</v>
      </c>
      <c r="C12" s="38">
        <f>7/$B$1</f>
        <v>8.1018518518518516E-5</v>
      </c>
      <c r="F12" s="22">
        <v>4.2</v>
      </c>
      <c r="G12" s="26">
        <v>4.2824074074074075E-3</v>
      </c>
      <c r="H12" s="27">
        <v>5.9837962962962961E-3</v>
      </c>
      <c r="I12" s="28">
        <v>3.4027777777777776E-3</v>
      </c>
      <c r="J12" s="29">
        <v>4.7222222222222223E-3</v>
      </c>
    </row>
    <row r="13" spans="1:10" x14ac:dyDescent="0.25">
      <c r="B13" s="36">
        <v>2.1</v>
      </c>
      <c r="C13" s="38">
        <f>5/$B$1</f>
        <v>5.7870370370370373E-5</v>
      </c>
      <c r="F13" s="22">
        <v>4.9000000000000004</v>
      </c>
      <c r="G13" s="26">
        <v>4.0856481481481481E-3</v>
      </c>
      <c r="H13" s="27">
        <v>5.7291666666666663E-3</v>
      </c>
      <c r="I13" s="28">
        <v>3.2638888888888891E-3</v>
      </c>
      <c r="J13" s="29">
        <v>4.5486111111111109E-3</v>
      </c>
    </row>
    <row r="14" spans="1:10" x14ac:dyDescent="0.25">
      <c r="B14" s="36">
        <v>2.4</v>
      </c>
      <c r="C14" s="38">
        <f>4/$B$1</f>
        <v>4.6296296296296294E-5</v>
      </c>
      <c r="F14" s="22">
        <v>5.6</v>
      </c>
      <c r="G14" s="26">
        <v>3.9004629629629628E-3</v>
      </c>
      <c r="H14" s="27">
        <v>5.5092592592592589E-3</v>
      </c>
      <c r="I14" s="28">
        <v>3.1250000000000002E-3</v>
      </c>
      <c r="J14" s="29">
        <v>4.3750000000000004E-3</v>
      </c>
    </row>
    <row r="15" spans="1:10" x14ac:dyDescent="0.25">
      <c r="B15" s="36">
        <v>2.7</v>
      </c>
      <c r="C15" s="38">
        <f>3/$B$1</f>
        <v>3.4722222222222222E-5</v>
      </c>
      <c r="F15" s="22">
        <v>6.3</v>
      </c>
      <c r="G15" s="26">
        <v>3.7499999999999999E-3</v>
      </c>
      <c r="H15" s="27">
        <v>5.3009259259259259E-3</v>
      </c>
      <c r="I15" s="28">
        <v>3.0208333333333333E-3</v>
      </c>
      <c r="J15" s="29">
        <v>4.2361111111111115E-3</v>
      </c>
    </row>
    <row r="16" spans="1:10" x14ac:dyDescent="0.25">
      <c r="B16" s="36">
        <v>3</v>
      </c>
      <c r="C16" s="38">
        <f>2/$B$1</f>
        <v>2.3148148148148147E-5</v>
      </c>
      <c r="F16" s="22">
        <v>7</v>
      </c>
      <c r="G16" s="26">
        <v>3.6342592592592594E-3</v>
      </c>
      <c r="H16" s="27">
        <v>5.092592592592593E-3</v>
      </c>
      <c r="I16" s="28">
        <v>2.9166666666666668E-3</v>
      </c>
      <c r="J16" s="29">
        <v>4.0625000000000001E-3</v>
      </c>
    </row>
    <row r="17" spans="2:10" x14ac:dyDescent="0.25">
      <c r="B17" s="36">
        <v>3</v>
      </c>
      <c r="C17" s="38">
        <f>0/$B$1</f>
        <v>0</v>
      </c>
      <c r="F17" s="22">
        <v>7.7</v>
      </c>
      <c r="G17" s="26">
        <v>3.5300925925925925E-3</v>
      </c>
      <c r="H17" s="27">
        <v>4.8958333333333336E-3</v>
      </c>
      <c r="I17" s="28">
        <v>2.8472222222222223E-3</v>
      </c>
      <c r="J17" s="29">
        <v>3.8888888888888888E-3</v>
      </c>
    </row>
    <row r="18" spans="2:10" x14ac:dyDescent="0.25">
      <c r="C18" s="20"/>
      <c r="F18" s="22">
        <v>8.4</v>
      </c>
      <c r="G18" s="26">
        <v>3.425925925925926E-3</v>
      </c>
      <c r="H18" s="27">
        <v>4.7106481481481478E-3</v>
      </c>
      <c r="I18" s="28">
        <v>2.7777777777777779E-3</v>
      </c>
      <c r="J18" s="29">
        <v>3.7499999999999999E-3</v>
      </c>
    </row>
    <row r="19" spans="2:10" x14ac:dyDescent="0.25">
      <c r="C19" s="20"/>
      <c r="F19" s="22">
        <v>9.1</v>
      </c>
      <c r="G19" s="26">
        <v>3.3333333333333335E-3</v>
      </c>
      <c r="H19" s="27">
        <v>4.5254629629629629E-3</v>
      </c>
      <c r="I19" s="28">
        <v>2.7083333333333334E-3</v>
      </c>
      <c r="J19" s="29">
        <v>3.6111111111111109E-3</v>
      </c>
    </row>
    <row r="20" spans="2:10" x14ac:dyDescent="0.25">
      <c r="C20" s="20"/>
      <c r="F20" s="22">
        <v>9.8000000000000007</v>
      </c>
      <c r="G20" s="26">
        <v>3.2407407407407406E-3</v>
      </c>
      <c r="H20" s="27">
        <v>4.363425925925926E-3</v>
      </c>
      <c r="I20" s="28">
        <v>2.638888888888889E-3</v>
      </c>
      <c r="J20" s="29">
        <v>3.472222222222222E-3</v>
      </c>
    </row>
    <row r="21" spans="2:10" x14ac:dyDescent="0.25">
      <c r="C21" s="20"/>
      <c r="F21" s="22">
        <v>10.5</v>
      </c>
      <c r="G21" s="26">
        <v>3.1712962962962962E-3</v>
      </c>
      <c r="H21" s="27">
        <v>4.2013888888888891E-3</v>
      </c>
      <c r="I21" s="28">
        <v>2.5694444444444445E-3</v>
      </c>
      <c r="J21" s="29">
        <v>3.3680555555555556E-3</v>
      </c>
    </row>
    <row r="22" spans="2:10" x14ac:dyDescent="0.25">
      <c r="C22" s="20"/>
      <c r="F22" s="22">
        <v>11.2</v>
      </c>
      <c r="G22" s="26">
        <v>3.1134259259259257E-3</v>
      </c>
      <c r="H22" s="27">
        <v>4.1087962962962962E-3</v>
      </c>
      <c r="I22" s="28">
        <v>2.5000000000000001E-3</v>
      </c>
      <c r="J22" s="29">
        <v>3.2638888888888891E-3</v>
      </c>
    </row>
    <row r="23" spans="2:10" x14ac:dyDescent="0.25">
      <c r="C23" s="20"/>
      <c r="F23" s="22">
        <v>11.9</v>
      </c>
      <c r="G23" s="26">
        <v>3.0555555555555557E-3</v>
      </c>
      <c r="H23" s="27">
        <v>4.0162037037037041E-3</v>
      </c>
      <c r="I23" s="28">
        <v>2.4421296296296296E-3</v>
      </c>
      <c r="J23" s="29">
        <v>3.1597222222222222E-3</v>
      </c>
    </row>
    <row r="24" spans="2:10" x14ac:dyDescent="0.25">
      <c r="C24" s="20"/>
      <c r="F24" s="22">
        <v>12.6</v>
      </c>
      <c r="G24" s="26">
        <v>2.9976851851851853E-3</v>
      </c>
      <c r="H24" s="27">
        <v>3.9467592592592592E-3</v>
      </c>
      <c r="I24" s="28">
        <v>2.3958333333333331E-3</v>
      </c>
      <c r="J24" s="29">
        <v>3.0555555555555557E-3</v>
      </c>
    </row>
    <row r="25" spans="2:10" x14ac:dyDescent="0.25">
      <c r="C25" s="20"/>
      <c r="F25" s="22">
        <v>13.3</v>
      </c>
      <c r="G25" s="26">
        <v>2.9513888888888888E-3</v>
      </c>
      <c r="H25" s="27">
        <v>3.8773148148148148E-3</v>
      </c>
      <c r="I25" s="28">
        <v>2.3611111111111111E-3</v>
      </c>
      <c r="J25" s="29">
        <v>2.9513888888888888E-3</v>
      </c>
    </row>
    <row r="26" spans="2:10" x14ac:dyDescent="0.25">
      <c r="C26" s="20"/>
      <c r="F26" s="23">
        <v>14</v>
      </c>
      <c r="G26" s="30">
        <v>2.8935185185185188E-3</v>
      </c>
      <c r="H26" s="31">
        <v>3.8194444444444443E-3</v>
      </c>
      <c r="I26" s="32">
        <v>2.3263888888888887E-3</v>
      </c>
      <c r="J26" s="33">
        <v>2.8819444444444444E-3</v>
      </c>
    </row>
  </sheetData>
  <mergeCells count="5">
    <mergeCell ref="G3:H3"/>
    <mergeCell ref="I3:J3"/>
    <mergeCell ref="I4:J5"/>
    <mergeCell ref="G4:H5"/>
    <mergeCell ref="B4:C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11"/>
  <sheetViews>
    <sheetView workbookViewId="0">
      <selection activeCell="A2" sqref="A2:A11"/>
    </sheetView>
  </sheetViews>
  <sheetFormatPr baseColWidth="10" defaultRowHeight="15" x14ac:dyDescent="0.25"/>
  <cols>
    <col min="1" max="1" width="19.7109375" customWidth="1"/>
  </cols>
  <sheetData>
    <row r="1" spans="1:1" x14ac:dyDescent="0.25">
      <c r="A1" t="s">
        <v>253</v>
      </c>
    </row>
    <row r="2" spans="1:1" x14ac:dyDescent="0.25">
      <c r="A2">
        <f>classe1</f>
        <v>208</v>
      </c>
    </row>
    <row r="3" spans="1:1" x14ac:dyDescent="0.25">
      <c r="A3">
        <f>classe2</f>
        <v>209</v>
      </c>
    </row>
    <row r="4" spans="1:1" x14ac:dyDescent="0.25">
      <c r="A4">
        <f>classe3</f>
        <v>210</v>
      </c>
    </row>
    <row r="5" spans="1:1" x14ac:dyDescent="0.25">
      <c r="A5">
        <f>classe4</f>
        <v>211</v>
      </c>
    </row>
    <row r="6" spans="1:1" x14ac:dyDescent="0.25">
      <c r="A6" t="str">
        <f>classe5</f>
        <v>TS1</v>
      </c>
    </row>
    <row r="7" spans="1:1" x14ac:dyDescent="0.25">
      <c r="A7" t="str">
        <f>classe6</f>
        <v>TS3</v>
      </c>
    </row>
    <row r="8" spans="1:1" x14ac:dyDescent="0.25">
      <c r="A8" t="str">
        <f>classe7</f>
        <v>TES4</v>
      </c>
    </row>
    <row r="9" spans="1:1" x14ac:dyDescent="0.25">
      <c r="A9" t="str">
        <f>classe8</f>
        <v>1ES2</v>
      </c>
    </row>
    <row r="10" spans="1:1" x14ac:dyDescent="0.25">
      <c r="A10" t="str">
        <f>classe9</f>
        <v>1S1</v>
      </c>
    </row>
    <row r="11" spans="1:1" x14ac:dyDescent="0.25">
      <c r="A11" t="e">
        <f>classe10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22</vt:i4>
      </vt:variant>
    </vt:vector>
  </HeadingPairs>
  <TitlesOfParts>
    <vt:vector size="33" baseType="lpstr">
      <vt:lpstr>Liste Classes</vt:lpstr>
      <vt:lpstr>3X400 3X500</vt:lpstr>
      <vt:lpstr>Relais 1ère</vt:lpstr>
      <vt:lpstr>Relais Term</vt:lpstr>
      <vt:lpstr>Feuil4</vt:lpstr>
      <vt:lpstr>Feuil5</vt:lpstr>
      <vt:lpstr>Feuil6</vt:lpstr>
      <vt:lpstr>Feuil7</vt:lpstr>
      <vt:lpstr>Feuil8</vt:lpstr>
      <vt:lpstr>Barèmes</vt:lpstr>
      <vt:lpstr>Divers</vt:lpstr>
      <vt:lpstr>classe1</vt:lpstr>
      <vt:lpstr>classe2</vt:lpstr>
      <vt:lpstr>classe3</vt:lpstr>
      <vt:lpstr>classe4</vt:lpstr>
      <vt:lpstr>classe5</vt:lpstr>
      <vt:lpstr>classe6</vt:lpstr>
      <vt:lpstr>classe7</vt:lpstr>
      <vt:lpstr>classe8</vt:lpstr>
      <vt:lpstr>classe9</vt:lpstr>
      <vt:lpstr>classerelaisterm</vt:lpstr>
      <vt:lpstr>ecartprojet</vt:lpstr>
      <vt:lpstr>listeclasse</vt:lpstr>
      <vt:lpstr>listenomclasse1</vt:lpstr>
      <vt:lpstr>niveau</vt:lpstr>
      <vt:lpstr>nom1classe1</vt:lpstr>
      <vt:lpstr>noteperf</vt:lpstr>
      <vt:lpstr>NoteProjet</vt:lpstr>
      <vt:lpstr>prenom1classe1</vt:lpstr>
      <vt:lpstr>temps1erefille</vt:lpstr>
      <vt:lpstr>temps1eregarcon</vt:lpstr>
      <vt:lpstr>tempstermfille</vt:lpstr>
      <vt:lpstr>tempstermgarcon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Massé</dc:creator>
  <cp:lastModifiedBy>Nicolas Massé</cp:lastModifiedBy>
  <dcterms:created xsi:type="dcterms:W3CDTF">2016-06-14T06:18:41Z</dcterms:created>
  <dcterms:modified xsi:type="dcterms:W3CDTF">2016-06-22T20:42:57Z</dcterms:modified>
</cp:coreProperties>
</file>