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15" yWindow="525" windowWidth="10530" windowHeight="11805"/>
  </bookViews>
  <sheets>
    <sheet name="Feuil1" sheetId="4" r:id="rId1"/>
  </sheets>
  <externalReferences>
    <externalReference r:id="rId2"/>
  </externalReferences>
  <definedNames>
    <definedName name="BData">OFFSET([1]data!$A$1,,,COUNTA([1]data!$A:$A)-1,6)</definedName>
  </definedNames>
  <calcPr calcId="145621"/>
</workbook>
</file>

<file path=xl/calcChain.xml><?xml version="1.0" encoding="utf-8"?>
<calcChain xmlns="http://schemas.openxmlformats.org/spreadsheetml/2006/main">
  <c r="A5" i="4" l="1"/>
  <c r="J9" i="4" s="1"/>
  <c r="E7" i="4"/>
  <c r="F7" i="4"/>
  <c r="X9" i="4"/>
  <c r="Y9" i="4" s="1"/>
  <c r="Z9" i="4"/>
  <c r="J8" i="4" l="1"/>
  <c r="AH9" i="4"/>
  <c r="J10" i="4"/>
  <c r="X10" i="4"/>
  <c r="Y10" i="4"/>
  <c r="Z10" i="4"/>
  <c r="AH10" i="4"/>
  <c r="X11" i="4"/>
  <c r="Y11" i="4"/>
  <c r="Z11" i="4"/>
  <c r="AH11" i="4"/>
  <c r="X12" i="4"/>
  <c r="Y12" i="4" s="1"/>
  <c r="Z12" i="4"/>
  <c r="AH12" i="4"/>
  <c r="X13" i="4"/>
  <c r="Y13" i="4"/>
  <c r="Z13" i="4"/>
  <c r="AH13" i="4"/>
  <c r="X14" i="4"/>
  <c r="Y14" i="4"/>
  <c r="Z14" i="4"/>
  <c r="AH14" i="4"/>
  <c r="X15" i="4"/>
  <c r="Y15" i="4"/>
  <c r="Z15" i="4"/>
  <c r="AH15" i="4"/>
  <c r="X16" i="4"/>
  <c r="Y16" i="4" s="1"/>
  <c r="Z16" i="4"/>
  <c r="AH16" i="4"/>
  <c r="X17" i="4"/>
  <c r="Y17" i="4" s="1"/>
  <c r="Z17" i="4"/>
  <c r="AH17" i="4"/>
  <c r="X18" i="4"/>
  <c r="Y18" i="4" s="1"/>
  <c r="Z18" i="4"/>
  <c r="AH18" i="4"/>
  <c r="A19" i="4"/>
  <c r="X19" i="4"/>
  <c r="Y19" i="4"/>
  <c r="Z19" i="4"/>
  <c r="AH19" i="4"/>
  <c r="E20" i="4"/>
  <c r="F20" i="4"/>
  <c r="X20" i="4"/>
  <c r="Y20" i="4"/>
  <c r="Z20" i="4"/>
  <c r="AH20" i="4"/>
  <c r="X21" i="4"/>
  <c r="Y21" i="4" s="1"/>
  <c r="Z21" i="4"/>
  <c r="AH21" i="4"/>
  <c r="X22" i="4"/>
  <c r="Y22" i="4" s="1"/>
  <c r="Z22" i="4"/>
  <c r="AH22" i="4"/>
  <c r="X23" i="4"/>
  <c r="Y23" i="4" s="1"/>
  <c r="Z23" i="4"/>
  <c r="AH23" i="4"/>
  <c r="X24" i="4"/>
  <c r="Y24" i="4" s="1"/>
  <c r="Z24" i="4"/>
  <c r="AH24" i="4"/>
  <c r="X25" i="4"/>
  <c r="Y25" i="4" s="1"/>
  <c r="Z25" i="4"/>
  <c r="AH25" i="4"/>
  <c r="X26" i="4"/>
  <c r="Y26" i="4"/>
  <c r="Z26" i="4"/>
  <c r="AH26" i="4"/>
  <c r="X27" i="4"/>
  <c r="Y27" i="4"/>
  <c r="Z27" i="4"/>
  <c r="AH27" i="4"/>
  <c r="X28" i="4"/>
  <c r="Y28" i="4" s="1"/>
  <c r="Z28" i="4"/>
  <c r="AH28" i="4"/>
  <c r="X29" i="4"/>
  <c r="Y29" i="4" s="1"/>
  <c r="Z29" i="4"/>
  <c r="AH29" i="4"/>
  <c r="X30" i="4"/>
  <c r="Y30" i="4" s="1"/>
  <c r="Z30" i="4"/>
  <c r="AH30" i="4"/>
  <c r="X31" i="4"/>
  <c r="Y31" i="4"/>
  <c r="Z31" i="4"/>
  <c r="AH31" i="4"/>
  <c r="X32" i="4"/>
  <c r="Y32" i="4" s="1"/>
  <c r="Z32" i="4"/>
  <c r="AH32" i="4"/>
  <c r="E33" i="4"/>
  <c r="F33" i="4"/>
</calcChain>
</file>

<file path=xl/sharedStrings.xml><?xml version="1.0" encoding="utf-8"?>
<sst xmlns="http://schemas.openxmlformats.org/spreadsheetml/2006/main" count="110" uniqueCount="100">
  <si>
    <t>Direction des Programmes</t>
  </si>
  <si>
    <t>7605</t>
  </si>
  <si>
    <t>essais stato CEN</t>
  </si>
  <si>
    <t>7523</t>
  </si>
  <si>
    <t>Essais SM</t>
  </si>
  <si>
    <t>7515</t>
  </si>
  <si>
    <t>Essais BS</t>
  </si>
  <si>
    <t>7513</t>
  </si>
  <si>
    <t>PROJET INDONESIE</t>
  </si>
  <si>
    <t>7335</t>
  </si>
  <si>
    <t>Méthodes SM</t>
  </si>
  <si>
    <t>7325</t>
  </si>
  <si>
    <t>Méthodes BS</t>
  </si>
  <si>
    <t>7323</t>
  </si>
  <si>
    <t>Qualité</t>
  </si>
  <si>
    <t>METHODES-INDUS LFSA</t>
  </si>
  <si>
    <t>7322</t>
  </si>
  <si>
    <t>Conception et Indus SM</t>
  </si>
  <si>
    <t>7315</t>
  </si>
  <si>
    <t>Conception et Indus BS</t>
  </si>
  <si>
    <t>7313</t>
  </si>
  <si>
    <t>Projet Indonésie</t>
  </si>
  <si>
    <t>Simulations Numériques</t>
  </si>
  <si>
    <t>7305</t>
  </si>
  <si>
    <t>Prépa structure composite</t>
  </si>
  <si>
    <t>Matériaux Propergol Chgt</t>
  </si>
  <si>
    <t>7205</t>
  </si>
  <si>
    <t>Mécanique et contrôle</t>
  </si>
  <si>
    <t>Matériaux Inertes</t>
  </si>
  <si>
    <t>7203</t>
  </si>
  <si>
    <t>Liant malax coul composit</t>
  </si>
  <si>
    <t>CTO Office</t>
  </si>
  <si>
    <t>7105</t>
  </si>
  <si>
    <t>Laminage extrusion homogène</t>
  </si>
  <si>
    <t>Fab moteurs Bourges</t>
  </si>
  <si>
    <t>5913</t>
  </si>
  <si>
    <t>Intégration pyrotechnique</t>
  </si>
  <si>
    <t>Intégration Pyrotechniqu</t>
  </si>
  <si>
    <t>5912</t>
  </si>
  <si>
    <t>HRX</t>
  </si>
  <si>
    <t>5911</t>
  </si>
  <si>
    <t>Finitions</t>
  </si>
  <si>
    <t>Matériaux Composite Plas</t>
  </si>
  <si>
    <t>5910</t>
  </si>
  <si>
    <t>Allumeurs homogène</t>
  </si>
  <si>
    <t>AUTRES</t>
  </si>
  <si>
    <t>Logistique LFSA</t>
  </si>
  <si>
    <t>5735</t>
  </si>
  <si>
    <t>PROGRAMMES</t>
  </si>
  <si>
    <t>Logistique CEN</t>
  </si>
  <si>
    <t>5725</t>
  </si>
  <si>
    <t>ACHATS</t>
  </si>
  <si>
    <t>Logistique</t>
  </si>
  <si>
    <t>Logistique SUD</t>
  </si>
  <si>
    <t>5715</t>
  </si>
  <si>
    <t>LOGISTIQUE</t>
  </si>
  <si>
    <t>5665</t>
  </si>
  <si>
    <t>Essais</t>
  </si>
  <si>
    <t>5645</t>
  </si>
  <si>
    <t>OPÉRATIONS</t>
  </si>
  <si>
    <t>Décembre</t>
  </si>
  <si>
    <t>Finition Homogène</t>
  </si>
  <si>
    <t>5635</t>
  </si>
  <si>
    <t>MÉTHODES INDUS LFSA</t>
  </si>
  <si>
    <t>Novembre</t>
  </si>
  <si>
    <t>Laminage Extrusion Homog</t>
  </si>
  <si>
    <t>5625</t>
  </si>
  <si>
    <t>MÉTHODES</t>
  </si>
  <si>
    <t>Octobre</t>
  </si>
  <si>
    <t>Finition composite</t>
  </si>
  <si>
    <t>5555</t>
  </si>
  <si>
    <t>Septembre</t>
  </si>
  <si>
    <t>Liant Malax Coul Composi</t>
  </si>
  <si>
    <t>5525</t>
  </si>
  <si>
    <t>Août</t>
  </si>
  <si>
    <t>prépa structure composit</t>
  </si>
  <si>
    <t>5515</t>
  </si>
  <si>
    <t>Matériaux</t>
  </si>
  <si>
    <t>Juillet</t>
  </si>
  <si>
    <t>Achats production</t>
  </si>
  <si>
    <t>5205</t>
  </si>
  <si>
    <t>Conception et Indus</t>
  </si>
  <si>
    <t>TECHNIQUE</t>
  </si>
  <si>
    <t>Juin</t>
  </si>
  <si>
    <t>Qualité Sud</t>
  </si>
  <si>
    <t>4205</t>
  </si>
  <si>
    <t>Sud</t>
  </si>
  <si>
    <t>Mai</t>
  </si>
  <si>
    <t>Qualité Centre</t>
  </si>
  <si>
    <t>4203</t>
  </si>
  <si>
    <t>Centre</t>
  </si>
  <si>
    <t>QUALITÉ</t>
  </si>
  <si>
    <t>Avril</t>
  </si>
  <si>
    <t>Achat</t>
  </si>
  <si>
    <t>Mars</t>
  </si>
  <si>
    <t>Réalisé (mois en cours)</t>
  </si>
  <si>
    <t>Réalisé (cumulé)</t>
  </si>
  <si>
    <t>Février</t>
  </si>
  <si>
    <t>Janvier</t>
  </si>
  <si>
    <t>Sélectionner mois et année en cours: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</si>
</sst>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0"/>
      <name val="Arial"/>
      <family val="2"/>
    </font>
    <font>
      <b/>
      <sz val="10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</borders>
  <cellStyleXfs count="2">
    <xf numFmtId="0" fontId="0" fillId="0" borderId="0"/>
    <xf numFmtId="0" fontId="3" fillId="0" borderId="0"/>
  </cellStyleXfs>
  <cellXfs count="56">
    <xf numFmtId="0" fontId="0" fillId="0" borderId="0" xfId="0"/>
    <xf numFmtId="164" fontId="3" fillId="0" borderId="1" xfId="0" applyNumberFormat="1" applyFont="1" applyFill="1" applyBorder="1" applyAlignment="1">
      <alignment vertical="center"/>
    </xf>
    <xf numFmtId="164" fontId="3" fillId="0" borderId="2" xfId="0" applyNumberFormat="1" applyFont="1" applyFill="1" applyBorder="1" applyAlignment="1">
      <alignment vertical="center"/>
    </xf>
    <xf numFmtId="0" fontId="0" fillId="0" borderId="2" xfId="0" applyFill="1" applyBorder="1"/>
    <xf numFmtId="164" fontId="3" fillId="0" borderId="3" xfId="0" applyNumberFormat="1" applyFont="1" applyFill="1" applyBorder="1" applyAlignment="1">
      <alignment vertical="center"/>
    </xf>
    <xf numFmtId="164" fontId="3" fillId="0" borderId="4" xfId="0" applyNumberFormat="1" applyFont="1" applyFill="1" applyBorder="1" applyAlignment="1">
      <alignment vertical="center"/>
    </xf>
    <xf numFmtId="0" fontId="0" fillId="0" borderId="4" xfId="0" applyFill="1" applyBorder="1"/>
    <xf numFmtId="164" fontId="0" fillId="0" borderId="3" xfId="0" applyNumberFormat="1" applyFill="1" applyBorder="1"/>
    <xf numFmtId="164" fontId="0" fillId="0" borderId="4" xfId="0" applyNumberFormat="1" applyFill="1" applyBorder="1"/>
    <xf numFmtId="0" fontId="0" fillId="0" borderId="0" xfId="0" applyFill="1" applyBorder="1"/>
    <xf numFmtId="0" fontId="3" fillId="0" borderId="0" xfId="0" applyFont="1"/>
    <xf numFmtId="0" fontId="3" fillId="0" borderId="0" xfId="0" applyFont="1" applyFill="1" applyBorder="1"/>
    <xf numFmtId="164" fontId="3" fillId="0" borderId="0" xfId="0" applyNumberFormat="1" applyFont="1" applyFill="1" applyBorder="1" applyAlignment="1">
      <alignment vertical="center"/>
    </xf>
    <xf numFmtId="164" fontId="3" fillId="0" borderId="3" xfId="0" applyNumberFormat="1" applyFont="1" applyFill="1" applyBorder="1"/>
    <xf numFmtId="164" fontId="3" fillId="0" borderId="4" xfId="0" applyNumberFormat="1" applyFont="1" applyFill="1" applyBorder="1"/>
    <xf numFmtId="164" fontId="0" fillId="0" borderId="5" xfId="0" applyNumberFormat="1" applyFill="1" applyBorder="1"/>
    <xf numFmtId="164" fontId="0" fillId="0" borderId="6" xfId="0" applyNumberFormat="1" applyFill="1" applyBorder="1"/>
    <xf numFmtId="1" fontId="2" fillId="0" borderId="7" xfId="0" applyNumberFormat="1" applyFont="1" applyFill="1" applyBorder="1"/>
    <xf numFmtId="1" fontId="2" fillId="0" borderId="8" xfId="0" applyNumberFormat="1" applyFont="1" applyFill="1" applyBorder="1"/>
    <xf numFmtId="0" fontId="0" fillId="0" borderId="9" xfId="0" applyFill="1" applyBorder="1" applyAlignment="1">
      <alignment horizontal="left"/>
    </xf>
    <xf numFmtId="164" fontId="0" fillId="0" borderId="0" xfId="0" applyNumberFormat="1"/>
    <xf numFmtId="0" fontId="0" fillId="0" borderId="0" xfId="0" applyFill="1"/>
    <xf numFmtId="0" fontId="0" fillId="0" borderId="1" xfId="0" applyBorder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11" xfId="0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Continuous" vertical="center"/>
    </xf>
    <xf numFmtId="0" fontId="1" fillId="0" borderId="0" xfId="0" applyFont="1" applyFill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12" xfId="0" applyBorder="1" applyAlignment="1">
      <alignment horizontal="center" vertical="center"/>
    </xf>
    <xf numFmtId="164" fontId="0" fillId="0" borderId="0" xfId="0" applyNumberFormat="1" applyFill="1" applyBorder="1"/>
    <xf numFmtId="0" fontId="0" fillId="0" borderId="7" xfId="0" applyBorder="1"/>
    <xf numFmtId="0" fontId="0" fillId="0" borderId="9" xfId="0" applyBorder="1"/>
    <xf numFmtId="0" fontId="0" fillId="0" borderId="7" xfId="0" applyBorder="1" applyAlignment="1">
      <alignment vertical="center"/>
    </xf>
    <xf numFmtId="0" fontId="0" fillId="0" borderId="9" xfId="0" applyBorder="1" applyAlignment="1">
      <alignment vertical="center"/>
    </xf>
    <xf numFmtId="1" fontId="0" fillId="0" borderId="1" xfId="0" applyNumberFormat="1" applyFill="1" applyBorder="1"/>
    <xf numFmtId="1" fontId="0" fillId="0" borderId="2" xfId="0" applyNumberFormat="1" applyFill="1" applyBorder="1"/>
    <xf numFmtId="0" fontId="0" fillId="0" borderId="13" xfId="0" applyBorder="1"/>
    <xf numFmtId="1" fontId="0" fillId="0" borderId="3" xfId="0" applyNumberFormat="1" applyFill="1" applyBorder="1"/>
    <xf numFmtId="1" fontId="0" fillId="0" borderId="4" xfId="0" applyNumberFormat="1" applyFill="1" applyBorder="1"/>
    <xf numFmtId="0" fontId="0" fillId="0" borderId="7" xfId="0" applyBorder="1" applyAlignment="1">
      <alignment horizontal="centerContinuous" vertical="center"/>
    </xf>
    <xf numFmtId="0" fontId="0" fillId="0" borderId="9" xfId="0" applyBorder="1" applyAlignment="1">
      <alignment horizontal="left" vertical="center"/>
    </xf>
    <xf numFmtId="164" fontId="0" fillId="0" borderId="13" xfId="0" applyNumberFormat="1" applyFill="1" applyBorder="1" applyAlignment="1">
      <alignment horizontal="center" vertical="center"/>
    </xf>
    <xf numFmtId="164" fontId="0" fillId="0" borderId="13" xfId="0" applyNumberFormat="1" applyFill="1" applyBorder="1"/>
    <xf numFmtId="0" fontId="0" fillId="0" borderId="13" xfId="0" applyFill="1" applyBorder="1"/>
    <xf numFmtId="1" fontId="0" fillId="0" borderId="5" xfId="0" applyNumberFormat="1" applyFill="1" applyBorder="1"/>
    <xf numFmtId="1" fontId="0" fillId="0" borderId="6" xfId="0" applyNumberFormat="1" applyFill="1" applyBorder="1"/>
    <xf numFmtId="0" fontId="0" fillId="0" borderId="13" xfId="0" applyFill="1" applyBorder="1" applyAlignment="1">
      <alignment horizontal="center" vertical="center"/>
    </xf>
    <xf numFmtId="0" fontId="0" fillId="0" borderId="9" xfId="0" applyFill="1" applyBorder="1"/>
    <xf numFmtId="0" fontId="2" fillId="0" borderId="13" xfId="0" applyFont="1" applyFill="1" applyBorder="1" applyAlignment="1">
      <alignment horizontal="center" vertical="center"/>
    </xf>
    <xf numFmtId="0" fontId="0" fillId="0" borderId="0" xfId="0" applyBorder="1"/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/>
    <xf numFmtId="0" fontId="0" fillId="0" borderId="16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714375</xdr:colOff>
      <xdr:row>1</xdr:row>
      <xdr:rowOff>152400</xdr:rowOff>
    </xdr:from>
    <xdr:to>
      <xdr:col>7</xdr:col>
      <xdr:colOff>0</xdr:colOff>
      <xdr:row>3</xdr:row>
      <xdr:rowOff>104775</xdr:rowOff>
    </xdr:to>
    <xdr:cxnSp macro="">
      <xdr:nvCxnSpPr>
        <xdr:cNvPr id="2" name="Connecteur droit avec flèche 1"/>
        <xdr:cNvCxnSpPr/>
      </xdr:nvCxnSpPr>
      <xdr:spPr>
        <a:xfrm flipH="1">
          <a:off x="5286375" y="342900"/>
          <a:ext cx="47625" cy="333375"/>
        </a:xfrm>
        <a:prstGeom prst="straightConnector1">
          <a:avLst/>
        </a:prstGeom>
        <a:ln w="1905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</xdr:row>
      <xdr:rowOff>161925</xdr:rowOff>
    </xdr:from>
    <xdr:to>
      <xdr:col>7</xdr:col>
      <xdr:colOff>695326</xdr:colOff>
      <xdr:row>3</xdr:row>
      <xdr:rowOff>85725</xdr:rowOff>
    </xdr:to>
    <xdr:cxnSp macro="">
      <xdr:nvCxnSpPr>
        <xdr:cNvPr id="3" name="Connecteur droit avec flèche 2"/>
        <xdr:cNvCxnSpPr/>
      </xdr:nvCxnSpPr>
      <xdr:spPr>
        <a:xfrm>
          <a:off x="5334000" y="352425"/>
          <a:ext cx="695326" cy="304800"/>
        </a:xfrm>
        <a:prstGeom prst="straightConnector1">
          <a:avLst/>
        </a:prstGeom>
        <a:ln w="1905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38100</xdr:colOff>
      <xdr:row>0</xdr:row>
      <xdr:rowOff>47625</xdr:rowOff>
    </xdr:from>
    <xdr:ext cx="3105150" cy="436786"/>
    <xdr:sp macro="" textlink="">
      <xdr:nvSpPr>
        <xdr:cNvPr id="4" name="ZoneTexte 3"/>
        <xdr:cNvSpPr txBox="1"/>
      </xdr:nvSpPr>
      <xdr:spPr>
        <a:xfrm>
          <a:off x="2324100" y="47625"/>
          <a:ext cx="3105150" cy="436786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19050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Sélection du mois et de l'année que l'on souhaite étudier, dans les listes déroulantes</a:t>
          </a:r>
        </a:p>
      </xdr:txBody>
    </xdr:sp>
    <xdr:clientData/>
  </xdr:oneCellAnchor>
  <xdr:twoCellAnchor>
    <xdr:from>
      <xdr:col>2</xdr:col>
      <xdr:colOff>123825</xdr:colOff>
      <xdr:row>3</xdr:row>
      <xdr:rowOff>66675</xdr:rowOff>
    </xdr:from>
    <xdr:to>
      <xdr:col>2</xdr:col>
      <xdr:colOff>742951</xdr:colOff>
      <xdr:row>5</xdr:row>
      <xdr:rowOff>171450</xdr:rowOff>
    </xdr:to>
    <xdr:cxnSp macro="">
      <xdr:nvCxnSpPr>
        <xdr:cNvPr id="5" name="Connecteur droit avec flèche 4"/>
        <xdr:cNvCxnSpPr/>
      </xdr:nvCxnSpPr>
      <xdr:spPr>
        <a:xfrm>
          <a:off x="1647825" y="638175"/>
          <a:ext cx="619126" cy="485775"/>
        </a:xfrm>
        <a:prstGeom prst="straightConnector1">
          <a:avLst/>
        </a:prstGeom>
        <a:ln w="1905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476250</xdr:colOff>
      <xdr:row>0</xdr:row>
      <xdr:rowOff>104775</xdr:rowOff>
    </xdr:from>
    <xdr:ext cx="1352550" cy="609013"/>
    <xdr:sp macro="" textlink="">
      <xdr:nvSpPr>
        <xdr:cNvPr id="6" name="ZoneTexte 5"/>
        <xdr:cNvSpPr txBox="1"/>
      </xdr:nvSpPr>
      <xdr:spPr>
        <a:xfrm>
          <a:off x="476250" y="104775"/>
          <a:ext cx="1352550" cy="609013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19050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Normalement TCD qui recense les pointage par section</a:t>
          </a:r>
        </a:p>
      </xdr:txBody>
    </xdr:sp>
    <xdr:clientData/>
  </xdr:oneCellAnchor>
  <xdr:twoCellAnchor>
    <xdr:from>
      <xdr:col>9</xdr:col>
      <xdr:colOff>28575</xdr:colOff>
      <xdr:row>10</xdr:row>
      <xdr:rowOff>66675</xdr:rowOff>
    </xdr:from>
    <xdr:to>
      <xdr:col>9</xdr:col>
      <xdr:colOff>1438275</xdr:colOff>
      <xdr:row>11</xdr:row>
      <xdr:rowOff>171450</xdr:rowOff>
    </xdr:to>
    <xdr:sp macro="" textlink="">
      <xdr:nvSpPr>
        <xdr:cNvPr id="7" name="Accolade ouvrante 6"/>
        <xdr:cNvSpPr/>
      </xdr:nvSpPr>
      <xdr:spPr>
        <a:xfrm rot="16200000">
          <a:off x="7105650" y="1752600"/>
          <a:ext cx="295275" cy="733425"/>
        </a:xfrm>
        <a:prstGeom prst="leftBrace">
          <a:avLst>
            <a:gd name="adj1" fmla="val 8333"/>
            <a:gd name="adj2" fmla="val 77027"/>
          </a:avLst>
        </a:prstGeom>
        <a:ln w="1905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9</xdr:col>
      <xdr:colOff>1066799</xdr:colOff>
      <xdr:row>12</xdr:row>
      <xdr:rowOff>28575</xdr:rowOff>
    </xdr:from>
    <xdr:ext cx="3552825" cy="781240"/>
    <xdr:sp macro="" textlink="">
      <xdr:nvSpPr>
        <xdr:cNvPr id="8" name="ZoneTexte 7"/>
        <xdr:cNvSpPr txBox="1"/>
      </xdr:nvSpPr>
      <xdr:spPr>
        <a:xfrm>
          <a:off x="7619999" y="2314575"/>
          <a:ext cx="3552825" cy="78124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19050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Va chercher le pointage, du</a:t>
          </a:r>
          <a:r>
            <a:rPr lang="fr-FR" sz="1100" baseline="0"/>
            <a:t> mois et de l'année selectionnés à partir des listes déroulantes dans le tableau</a:t>
          </a:r>
          <a:br>
            <a:rPr lang="fr-FR" sz="1100" baseline="0"/>
          </a:br>
          <a:r>
            <a:rPr lang="fr-FR" sz="1100" baseline="0"/>
            <a:t>J'utilise normalement la fonction LIREDONNEESTABCROISDYNAMIQUE(</a:t>
          </a:r>
          <a:endParaRPr lang="fr-FR" sz="1100"/>
        </a:p>
      </xdr:txBody>
    </xdr:sp>
    <xdr:clientData/>
  </xdr:oneCellAnchor>
  <xdr:twoCellAnchor>
    <xdr:from>
      <xdr:col>7</xdr:col>
      <xdr:colOff>752476</xdr:colOff>
      <xdr:row>10</xdr:row>
      <xdr:rowOff>85723</xdr:rowOff>
    </xdr:from>
    <xdr:to>
      <xdr:col>9</xdr:col>
      <xdr:colOff>0</xdr:colOff>
      <xdr:row>17</xdr:row>
      <xdr:rowOff>133349</xdr:rowOff>
    </xdr:to>
    <xdr:sp macro="" textlink="">
      <xdr:nvSpPr>
        <xdr:cNvPr id="9" name="Accolade ouvrante 8"/>
        <xdr:cNvSpPr/>
      </xdr:nvSpPr>
      <xdr:spPr>
        <a:xfrm rot="16200000">
          <a:off x="5781675" y="2295524"/>
          <a:ext cx="1381126" cy="771524"/>
        </a:xfrm>
        <a:prstGeom prst="leftBrace">
          <a:avLst>
            <a:gd name="adj1" fmla="val 8333"/>
            <a:gd name="adj2" fmla="val 50223"/>
          </a:avLst>
        </a:prstGeom>
        <a:ln w="19050">
          <a:solidFill>
            <a:schemeClr val="accent6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8</xdr:col>
      <xdr:colOff>57150</xdr:colOff>
      <xdr:row>17</xdr:row>
      <xdr:rowOff>180975</xdr:rowOff>
    </xdr:from>
    <xdr:ext cx="3105150" cy="1297919"/>
    <xdr:sp macro="" textlink="">
      <xdr:nvSpPr>
        <xdr:cNvPr id="10" name="ZoneTexte 9"/>
        <xdr:cNvSpPr txBox="1"/>
      </xdr:nvSpPr>
      <xdr:spPr>
        <a:xfrm>
          <a:off x="6153150" y="3419475"/>
          <a:ext cx="3105150" cy="129791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19050">
          <a:solidFill>
            <a:schemeClr val="accent6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Je voudrais  afficher la</a:t>
          </a:r>
          <a:r>
            <a:rPr lang="fr-FR" sz="1100" baseline="0"/>
            <a:t> somme des pointages jusqu'au mois selectionné de l'année selectionnée</a:t>
          </a:r>
          <a:br>
            <a:rPr lang="fr-FR" sz="1100" baseline="0"/>
          </a:br>
          <a:endParaRPr lang="fr-FR" sz="1100" baseline="0"/>
        </a:p>
        <a:p>
          <a:r>
            <a:rPr lang="fr-FR" sz="1100" baseline="0"/>
            <a:t>Ex: Juin 2015</a:t>
          </a:r>
          <a:br>
            <a:rPr lang="fr-FR" sz="1100" baseline="0"/>
          </a:br>
          <a:r>
            <a:rPr lang="fr-FR" sz="1100" baseline="0"/>
            <a:t>Achat = 765</a:t>
          </a:r>
          <a:br>
            <a:rPr lang="fr-FR" sz="1100" baseline="0"/>
          </a:br>
          <a:r>
            <a:rPr lang="fr-FR" sz="1100" baseline="0"/>
            <a:t>Log = 246</a:t>
          </a:r>
          <a:br>
            <a:rPr lang="fr-FR" sz="1100" baseline="0"/>
          </a:br>
          <a:r>
            <a:rPr lang="fr-FR" sz="1100" baseline="0"/>
            <a:t>Qualité = 103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tri\Downloads\geficca%20v2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Final"/>
      <sheetName val="Calc"/>
      <sheetName val="data1"/>
    </sheetNames>
    <sheetDataSet>
      <sheetData sheetId="0">
        <row r="1">
          <cell r="A1" t="str">
            <v>Dépt</v>
          </cell>
        </row>
        <row r="2">
          <cell r="A2">
            <v>4203</v>
          </cell>
        </row>
        <row r="3">
          <cell r="A3">
            <v>4505</v>
          </cell>
        </row>
        <row r="4">
          <cell r="A4">
            <v>4624</v>
          </cell>
        </row>
        <row r="5">
          <cell r="A5">
            <v>4786</v>
          </cell>
        </row>
        <row r="6">
          <cell r="A6">
            <v>4203</v>
          </cell>
        </row>
        <row r="7">
          <cell r="A7">
            <v>4505</v>
          </cell>
        </row>
        <row r="8">
          <cell r="A8">
            <v>4624</v>
          </cell>
        </row>
        <row r="9">
          <cell r="A9">
            <v>4786</v>
          </cell>
        </row>
        <row r="10">
          <cell r="A10">
            <v>4203</v>
          </cell>
        </row>
        <row r="11">
          <cell r="A11">
            <v>4505</v>
          </cell>
        </row>
        <row r="12">
          <cell r="A12">
            <v>4624</v>
          </cell>
        </row>
        <row r="13">
          <cell r="A13">
            <v>4786</v>
          </cell>
        </row>
        <row r="14">
          <cell r="A14">
            <v>4203</v>
          </cell>
        </row>
        <row r="15">
          <cell r="A15">
            <v>4505</v>
          </cell>
        </row>
        <row r="16">
          <cell r="A16">
            <v>4624</v>
          </cell>
        </row>
        <row r="17">
          <cell r="A17">
            <v>4786</v>
          </cell>
        </row>
        <row r="18">
          <cell r="A18">
            <v>4203</v>
          </cell>
        </row>
        <row r="19">
          <cell r="A19">
            <v>4505</v>
          </cell>
        </row>
        <row r="20">
          <cell r="A20">
            <v>4624</v>
          </cell>
        </row>
        <row r="21">
          <cell r="A21">
            <v>4786</v>
          </cell>
        </row>
        <row r="22">
          <cell r="A22">
            <v>4203</v>
          </cell>
        </row>
        <row r="23">
          <cell r="A23">
            <v>4505</v>
          </cell>
        </row>
        <row r="24">
          <cell r="A24">
            <v>4624</v>
          </cell>
        </row>
        <row r="25">
          <cell r="A25">
            <v>4786</v>
          </cell>
        </row>
        <row r="26">
          <cell r="A26">
            <v>4203</v>
          </cell>
        </row>
        <row r="27">
          <cell r="A27">
            <v>4505</v>
          </cell>
        </row>
        <row r="28">
          <cell r="A28">
            <v>4624</v>
          </cell>
        </row>
        <row r="29">
          <cell r="A29">
            <v>4786</v>
          </cell>
        </row>
        <row r="30">
          <cell r="A30">
            <v>4203</v>
          </cell>
        </row>
        <row r="31">
          <cell r="A31">
            <v>4505</v>
          </cell>
        </row>
        <row r="32">
          <cell r="A32">
            <v>4624</v>
          </cell>
        </row>
        <row r="33">
          <cell r="A33">
            <v>4786</v>
          </cell>
        </row>
        <row r="34">
          <cell r="A34">
            <v>4203</v>
          </cell>
        </row>
        <row r="35">
          <cell r="A35">
            <v>4505</v>
          </cell>
        </row>
        <row r="36">
          <cell r="A36">
            <v>4624</v>
          </cell>
        </row>
        <row r="37">
          <cell r="A37">
            <v>4786</v>
          </cell>
        </row>
        <row r="38">
          <cell r="A38">
            <v>4203</v>
          </cell>
        </row>
        <row r="39">
          <cell r="A39">
            <v>4505</v>
          </cell>
        </row>
        <row r="40">
          <cell r="A40">
            <v>4624</v>
          </cell>
        </row>
        <row r="41">
          <cell r="A41">
            <v>4786</v>
          </cell>
        </row>
        <row r="42">
          <cell r="A42">
            <v>4203</v>
          </cell>
        </row>
        <row r="43">
          <cell r="A43">
            <v>4505</v>
          </cell>
        </row>
        <row r="44">
          <cell r="A44">
            <v>4624</v>
          </cell>
        </row>
        <row r="45">
          <cell r="A45">
            <v>4786</v>
          </cell>
        </row>
        <row r="46">
          <cell r="A46">
            <v>4203</v>
          </cell>
        </row>
        <row r="47">
          <cell r="A47">
            <v>4505</v>
          </cell>
        </row>
        <row r="48">
          <cell r="A48">
            <v>4624</v>
          </cell>
        </row>
        <row r="49">
          <cell r="A49">
            <v>4786</v>
          </cell>
        </row>
        <row r="50">
          <cell r="A50">
            <v>4203</v>
          </cell>
        </row>
        <row r="51">
          <cell r="A51">
            <v>4505</v>
          </cell>
        </row>
        <row r="52">
          <cell r="A52">
            <v>4624</v>
          </cell>
        </row>
        <row r="53">
          <cell r="A53">
            <v>4786</v>
          </cell>
        </row>
        <row r="54">
          <cell r="A54">
            <v>4203</v>
          </cell>
        </row>
        <row r="55">
          <cell r="A55">
            <v>4505</v>
          </cell>
        </row>
        <row r="56">
          <cell r="A56">
            <v>4624</v>
          </cell>
        </row>
        <row r="57">
          <cell r="A57">
            <v>4786</v>
          </cell>
        </row>
        <row r="58">
          <cell r="A58">
            <v>4203</v>
          </cell>
        </row>
        <row r="59">
          <cell r="A59">
            <v>4505</v>
          </cell>
        </row>
        <row r="60">
          <cell r="A60">
            <v>4624</v>
          </cell>
        </row>
        <row r="61">
          <cell r="A61">
            <v>4786</v>
          </cell>
        </row>
        <row r="62">
          <cell r="A62">
            <v>4203</v>
          </cell>
        </row>
        <row r="63">
          <cell r="A63">
            <v>4505</v>
          </cell>
        </row>
        <row r="64">
          <cell r="A64">
            <v>4624</v>
          </cell>
        </row>
        <row r="65">
          <cell r="A65">
            <v>4786</v>
          </cell>
        </row>
        <row r="66">
          <cell r="A66">
            <v>4203</v>
          </cell>
        </row>
        <row r="67">
          <cell r="A67">
            <v>4505</v>
          </cell>
        </row>
        <row r="68">
          <cell r="A68">
            <v>4624</v>
          </cell>
        </row>
        <row r="69">
          <cell r="A69">
            <v>4786</v>
          </cell>
        </row>
        <row r="70">
          <cell r="A70">
            <v>4203</v>
          </cell>
        </row>
        <row r="71">
          <cell r="A71">
            <v>4505</v>
          </cell>
        </row>
        <row r="72">
          <cell r="A72">
            <v>4624</v>
          </cell>
        </row>
        <row r="73">
          <cell r="A73">
            <v>4786</v>
          </cell>
        </row>
        <row r="74">
          <cell r="A74">
            <v>4203</v>
          </cell>
        </row>
        <row r="75">
          <cell r="A75">
            <v>4505</v>
          </cell>
        </row>
        <row r="76">
          <cell r="A76">
            <v>4624</v>
          </cell>
        </row>
        <row r="77">
          <cell r="A77">
            <v>4786</v>
          </cell>
        </row>
        <row r="78">
          <cell r="A78">
            <v>4203</v>
          </cell>
        </row>
        <row r="79">
          <cell r="A79">
            <v>4505</v>
          </cell>
        </row>
        <row r="80">
          <cell r="A80">
            <v>4624</v>
          </cell>
        </row>
        <row r="81">
          <cell r="A81">
            <v>4786</v>
          </cell>
        </row>
        <row r="82">
          <cell r="A82">
            <v>4203</v>
          </cell>
        </row>
        <row r="83">
          <cell r="A83">
            <v>4505</v>
          </cell>
        </row>
        <row r="84">
          <cell r="A84">
            <v>4624</v>
          </cell>
        </row>
        <row r="85">
          <cell r="A85">
            <v>4786</v>
          </cell>
        </row>
        <row r="86">
          <cell r="A86">
            <v>4203</v>
          </cell>
        </row>
        <row r="87">
          <cell r="A87">
            <v>4505</v>
          </cell>
        </row>
        <row r="88">
          <cell r="A88">
            <v>4624</v>
          </cell>
        </row>
        <row r="89">
          <cell r="A89">
            <v>4786</v>
          </cell>
        </row>
        <row r="90">
          <cell r="A90">
            <v>4203</v>
          </cell>
        </row>
        <row r="91">
          <cell r="A91">
            <v>4505</v>
          </cell>
        </row>
        <row r="92">
          <cell r="A92">
            <v>4624</v>
          </cell>
        </row>
        <row r="93">
          <cell r="A93">
            <v>4786</v>
          </cell>
        </row>
        <row r="94">
          <cell r="A94">
            <v>4203</v>
          </cell>
        </row>
        <row r="95">
          <cell r="A95">
            <v>4505</v>
          </cell>
        </row>
        <row r="96">
          <cell r="A96">
            <v>4624</v>
          </cell>
        </row>
        <row r="97">
          <cell r="A97">
            <v>4786</v>
          </cell>
        </row>
        <row r="98">
          <cell r="A98">
            <v>4203</v>
          </cell>
        </row>
        <row r="99">
          <cell r="A99">
            <v>4505</v>
          </cell>
        </row>
        <row r="100">
          <cell r="A100">
            <v>4624</v>
          </cell>
        </row>
        <row r="101">
          <cell r="A101">
            <v>4786</v>
          </cell>
        </row>
        <row r="102">
          <cell r="A102">
            <v>4203</v>
          </cell>
        </row>
        <row r="103">
          <cell r="A103">
            <v>4505</v>
          </cell>
        </row>
        <row r="104">
          <cell r="A104">
            <v>4624</v>
          </cell>
        </row>
        <row r="105">
          <cell r="A105">
            <v>4786</v>
          </cell>
        </row>
        <row r="106">
          <cell r="A106">
            <v>4203</v>
          </cell>
        </row>
        <row r="107">
          <cell r="A107">
            <v>4505</v>
          </cell>
        </row>
        <row r="108">
          <cell r="A108">
            <v>4624</v>
          </cell>
        </row>
        <row r="109">
          <cell r="A109">
            <v>4786</v>
          </cell>
        </row>
        <row r="110">
          <cell r="A110">
            <v>4203</v>
          </cell>
        </row>
        <row r="111">
          <cell r="A111">
            <v>4505</v>
          </cell>
        </row>
        <row r="112">
          <cell r="A112">
            <v>4624</v>
          </cell>
        </row>
        <row r="113">
          <cell r="A113">
            <v>4786</v>
          </cell>
        </row>
        <row r="114">
          <cell r="A114">
            <v>4203</v>
          </cell>
        </row>
        <row r="115">
          <cell r="A115">
            <v>4505</v>
          </cell>
        </row>
        <row r="116">
          <cell r="A116">
            <v>4624</v>
          </cell>
        </row>
        <row r="117">
          <cell r="A117">
            <v>4786</v>
          </cell>
        </row>
        <row r="118">
          <cell r="A118">
            <v>4203</v>
          </cell>
        </row>
        <row r="119">
          <cell r="A119">
            <v>4505</v>
          </cell>
        </row>
        <row r="120">
          <cell r="A120">
            <v>4624</v>
          </cell>
        </row>
        <row r="121">
          <cell r="A121">
            <v>4786</v>
          </cell>
        </row>
        <row r="122">
          <cell r="A122">
            <v>4203</v>
          </cell>
        </row>
        <row r="123">
          <cell r="A123">
            <v>4505</v>
          </cell>
        </row>
        <row r="124">
          <cell r="A124">
            <v>4624</v>
          </cell>
        </row>
        <row r="125">
          <cell r="A125">
            <v>4786</v>
          </cell>
        </row>
        <row r="126">
          <cell r="A126">
            <v>4203</v>
          </cell>
        </row>
        <row r="127">
          <cell r="A127">
            <v>4505</v>
          </cell>
        </row>
        <row r="128">
          <cell r="A128">
            <v>4624</v>
          </cell>
        </row>
        <row r="129">
          <cell r="A129">
            <v>4786</v>
          </cell>
        </row>
        <row r="130">
          <cell r="A130">
            <v>4203</v>
          </cell>
        </row>
        <row r="131">
          <cell r="A131">
            <v>4505</v>
          </cell>
        </row>
        <row r="132">
          <cell r="A132">
            <v>4624</v>
          </cell>
        </row>
        <row r="133">
          <cell r="A133">
            <v>4786</v>
          </cell>
        </row>
        <row r="134">
          <cell r="A134">
            <v>4203</v>
          </cell>
        </row>
        <row r="135">
          <cell r="A135">
            <v>4505</v>
          </cell>
        </row>
        <row r="136">
          <cell r="A136">
            <v>4624</v>
          </cell>
        </row>
        <row r="137">
          <cell r="A137">
            <v>4786</v>
          </cell>
        </row>
        <row r="138">
          <cell r="A138">
            <v>4203</v>
          </cell>
        </row>
        <row r="139">
          <cell r="A139">
            <v>4505</v>
          </cell>
        </row>
        <row r="140">
          <cell r="A140">
            <v>4624</v>
          </cell>
        </row>
        <row r="141">
          <cell r="A141">
            <v>4786</v>
          </cell>
        </row>
        <row r="142">
          <cell r="A142">
            <v>4203</v>
          </cell>
        </row>
        <row r="143">
          <cell r="A143">
            <v>4505</v>
          </cell>
        </row>
        <row r="144">
          <cell r="A144">
            <v>4624</v>
          </cell>
        </row>
        <row r="145">
          <cell r="A145">
            <v>4786</v>
          </cell>
        </row>
        <row r="146">
          <cell r="A146">
            <v>4203</v>
          </cell>
        </row>
        <row r="147">
          <cell r="A147">
            <v>4505</v>
          </cell>
        </row>
        <row r="148">
          <cell r="A148">
            <v>4624</v>
          </cell>
        </row>
        <row r="149">
          <cell r="A149">
            <v>4786</v>
          </cell>
        </row>
        <row r="150">
          <cell r="A150">
            <v>4203</v>
          </cell>
        </row>
        <row r="151">
          <cell r="A151">
            <v>4505</v>
          </cell>
        </row>
        <row r="152">
          <cell r="A152">
            <v>4624</v>
          </cell>
        </row>
        <row r="153">
          <cell r="A153">
            <v>4786</v>
          </cell>
        </row>
        <row r="154">
          <cell r="A154">
            <v>4203</v>
          </cell>
        </row>
        <row r="155">
          <cell r="A155">
            <v>4505</v>
          </cell>
        </row>
        <row r="156">
          <cell r="A156">
            <v>4624</v>
          </cell>
        </row>
        <row r="157">
          <cell r="A157">
            <v>4786</v>
          </cell>
        </row>
        <row r="158">
          <cell r="A158">
            <v>4203</v>
          </cell>
        </row>
        <row r="159">
          <cell r="A159">
            <v>4505</v>
          </cell>
        </row>
        <row r="160">
          <cell r="A160">
            <v>4624</v>
          </cell>
        </row>
        <row r="161">
          <cell r="A161">
            <v>4786</v>
          </cell>
        </row>
        <row r="162">
          <cell r="A162">
            <v>4203</v>
          </cell>
        </row>
        <row r="163">
          <cell r="A163">
            <v>4505</v>
          </cell>
        </row>
        <row r="164">
          <cell r="A164">
            <v>4624</v>
          </cell>
        </row>
        <row r="165">
          <cell r="A165">
            <v>4786</v>
          </cell>
        </row>
        <row r="166">
          <cell r="A166">
            <v>4203</v>
          </cell>
        </row>
        <row r="167">
          <cell r="A167">
            <v>4505</v>
          </cell>
        </row>
        <row r="168">
          <cell r="A168">
            <v>4624</v>
          </cell>
        </row>
        <row r="169">
          <cell r="A169">
            <v>4786</v>
          </cell>
        </row>
        <row r="170">
          <cell r="A170">
            <v>4203</v>
          </cell>
        </row>
        <row r="171">
          <cell r="A171">
            <v>4505</v>
          </cell>
        </row>
        <row r="172">
          <cell r="A172">
            <v>4624</v>
          </cell>
        </row>
        <row r="173">
          <cell r="A173">
            <v>4786</v>
          </cell>
        </row>
        <row r="174">
          <cell r="A174">
            <v>4203</v>
          </cell>
        </row>
        <row r="175">
          <cell r="A175">
            <v>4505</v>
          </cell>
        </row>
        <row r="176">
          <cell r="A176">
            <v>4624</v>
          </cell>
        </row>
        <row r="177">
          <cell r="A177">
            <v>4786</v>
          </cell>
        </row>
        <row r="178">
          <cell r="A178">
            <v>4203</v>
          </cell>
        </row>
        <row r="179">
          <cell r="A179">
            <v>4505</v>
          </cell>
        </row>
        <row r="180">
          <cell r="A180">
            <v>4624</v>
          </cell>
        </row>
        <row r="181">
          <cell r="A181">
            <v>4786</v>
          </cell>
        </row>
        <row r="182">
          <cell r="A182">
            <v>4203</v>
          </cell>
        </row>
        <row r="183">
          <cell r="A183">
            <v>4505</v>
          </cell>
        </row>
        <row r="184">
          <cell r="A184">
            <v>4624</v>
          </cell>
        </row>
        <row r="185">
          <cell r="A185">
            <v>4786</v>
          </cell>
        </row>
        <row r="186">
          <cell r="A186">
            <v>4203</v>
          </cell>
        </row>
        <row r="187">
          <cell r="A187">
            <v>4505</v>
          </cell>
        </row>
        <row r="188">
          <cell r="A188">
            <v>4624</v>
          </cell>
        </row>
        <row r="189">
          <cell r="A189">
            <v>4786</v>
          </cell>
        </row>
        <row r="190">
          <cell r="A190">
            <v>4203</v>
          </cell>
        </row>
        <row r="191">
          <cell r="A191">
            <v>4505</v>
          </cell>
        </row>
        <row r="192">
          <cell r="A192">
            <v>4624</v>
          </cell>
        </row>
        <row r="193">
          <cell r="A193">
            <v>4786</v>
          </cell>
        </row>
        <row r="194">
          <cell r="A194">
            <v>4203</v>
          </cell>
        </row>
        <row r="195">
          <cell r="A195">
            <v>4505</v>
          </cell>
        </row>
        <row r="196">
          <cell r="A196">
            <v>4624</v>
          </cell>
        </row>
        <row r="197">
          <cell r="A197">
            <v>4786</v>
          </cell>
        </row>
        <row r="198">
          <cell r="A198">
            <v>4203</v>
          </cell>
        </row>
        <row r="199">
          <cell r="A199">
            <v>4505</v>
          </cell>
        </row>
        <row r="200">
          <cell r="A200">
            <v>4624</v>
          </cell>
        </row>
        <row r="201">
          <cell r="A201">
            <v>4786</v>
          </cell>
        </row>
        <row r="202">
          <cell r="A202">
            <v>4203</v>
          </cell>
        </row>
        <row r="203">
          <cell r="A203">
            <v>4505</v>
          </cell>
        </row>
        <row r="204">
          <cell r="A204">
            <v>4624</v>
          </cell>
        </row>
        <row r="205">
          <cell r="A205">
            <v>4786</v>
          </cell>
        </row>
        <row r="206">
          <cell r="A206">
            <v>4203</v>
          </cell>
        </row>
        <row r="207">
          <cell r="A207">
            <v>4505</v>
          </cell>
        </row>
        <row r="208">
          <cell r="A208">
            <v>4624</v>
          </cell>
        </row>
        <row r="209">
          <cell r="A209">
            <v>4786</v>
          </cell>
        </row>
        <row r="210">
          <cell r="A210">
            <v>4203</v>
          </cell>
        </row>
        <row r="211">
          <cell r="A211">
            <v>4505</v>
          </cell>
        </row>
        <row r="212">
          <cell r="A212">
            <v>4624</v>
          </cell>
        </row>
        <row r="213">
          <cell r="A213">
            <v>4786</v>
          </cell>
        </row>
        <row r="214">
          <cell r="A214">
            <v>4203</v>
          </cell>
        </row>
        <row r="215">
          <cell r="A215">
            <v>4505</v>
          </cell>
        </row>
        <row r="216">
          <cell r="A216">
            <v>4624</v>
          </cell>
        </row>
        <row r="217">
          <cell r="A217">
            <v>4786</v>
          </cell>
        </row>
        <row r="218">
          <cell r="A218">
            <v>4203</v>
          </cell>
        </row>
        <row r="219">
          <cell r="A219">
            <v>4505</v>
          </cell>
        </row>
        <row r="220">
          <cell r="A220">
            <v>4624</v>
          </cell>
        </row>
        <row r="221">
          <cell r="A221">
            <v>4786</v>
          </cell>
        </row>
        <row r="222">
          <cell r="A222">
            <v>4203</v>
          </cell>
        </row>
        <row r="223">
          <cell r="A223">
            <v>4505</v>
          </cell>
        </row>
        <row r="224">
          <cell r="A224">
            <v>4624</v>
          </cell>
        </row>
        <row r="225">
          <cell r="A225">
            <v>4786</v>
          </cell>
        </row>
        <row r="226">
          <cell r="A226">
            <v>4203</v>
          </cell>
        </row>
        <row r="227">
          <cell r="A227">
            <v>4505</v>
          </cell>
        </row>
        <row r="228">
          <cell r="A228">
            <v>4624</v>
          </cell>
        </row>
        <row r="229">
          <cell r="A229">
            <v>4786</v>
          </cell>
        </row>
        <row r="230">
          <cell r="A230">
            <v>4203</v>
          </cell>
        </row>
        <row r="231">
          <cell r="A231">
            <v>4505</v>
          </cell>
        </row>
        <row r="232">
          <cell r="A232">
            <v>4624</v>
          </cell>
        </row>
        <row r="233">
          <cell r="A233">
            <v>4786</v>
          </cell>
        </row>
        <row r="234">
          <cell r="A234">
            <v>4203</v>
          </cell>
        </row>
        <row r="235">
          <cell r="A235">
            <v>4505</v>
          </cell>
        </row>
        <row r="236">
          <cell r="A236">
            <v>4624</v>
          </cell>
        </row>
        <row r="237">
          <cell r="A237">
            <v>4786</v>
          </cell>
        </row>
        <row r="238">
          <cell r="A238">
            <v>4203</v>
          </cell>
        </row>
        <row r="239">
          <cell r="A239">
            <v>4505</v>
          </cell>
        </row>
        <row r="240">
          <cell r="A240">
            <v>4624</v>
          </cell>
        </row>
        <row r="241">
          <cell r="A241">
            <v>4786</v>
          </cell>
        </row>
        <row r="242">
          <cell r="A242">
            <v>4203</v>
          </cell>
        </row>
        <row r="243">
          <cell r="A243">
            <v>4505</v>
          </cell>
        </row>
        <row r="244">
          <cell r="A244">
            <v>4624</v>
          </cell>
        </row>
        <row r="245">
          <cell r="A245">
            <v>4786</v>
          </cell>
        </row>
        <row r="246">
          <cell r="A246">
            <v>4203</v>
          </cell>
        </row>
        <row r="247">
          <cell r="A247">
            <v>4505</v>
          </cell>
        </row>
        <row r="248">
          <cell r="A248">
            <v>4624</v>
          </cell>
        </row>
        <row r="249">
          <cell r="A249">
            <v>4786</v>
          </cell>
        </row>
        <row r="250">
          <cell r="A250">
            <v>4203</v>
          </cell>
        </row>
        <row r="251">
          <cell r="A251">
            <v>4505</v>
          </cell>
        </row>
        <row r="252">
          <cell r="A252">
            <v>4624</v>
          </cell>
        </row>
        <row r="253">
          <cell r="A253">
            <v>4786</v>
          </cell>
        </row>
        <row r="254">
          <cell r="A254">
            <v>4203</v>
          </cell>
        </row>
        <row r="255">
          <cell r="A255">
            <v>4505</v>
          </cell>
        </row>
        <row r="256">
          <cell r="A256">
            <v>4624</v>
          </cell>
        </row>
        <row r="257">
          <cell r="A257">
            <v>4786</v>
          </cell>
        </row>
        <row r="258">
          <cell r="A258">
            <v>4203</v>
          </cell>
        </row>
        <row r="259">
          <cell r="A259">
            <v>4505</v>
          </cell>
        </row>
        <row r="260">
          <cell r="A260">
            <v>4624</v>
          </cell>
        </row>
        <row r="261">
          <cell r="A261">
            <v>4786</v>
          </cell>
        </row>
        <row r="262">
          <cell r="A262">
            <v>4203</v>
          </cell>
        </row>
        <row r="263">
          <cell r="A263">
            <v>4505</v>
          </cell>
        </row>
        <row r="264">
          <cell r="A264">
            <v>4624</v>
          </cell>
        </row>
        <row r="265">
          <cell r="A265">
            <v>4786</v>
          </cell>
        </row>
        <row r="266">
          <cell r="A266">
            <v>4203</v>
          </cell>
        </row>
        <row r="267">
          <cell r="A267">
            <v>4505</v>
          </cell>
        </row>
        <row r="268">
          <cell r="A268">
            <v>4624</v>
          </cell>
        </row>
        <row r="269">
          <cell r="A269">
            <v>4786</v>
          </cell>
        </row>
        <row r="270">
          <cell r="A270">
            <v>4203</v>
          </cell>
        </row>
        <row r="271">
          <cell r="A271">
            <v>4505</v>
          </cell>
        </row>
        <row r="272">
          <cell r="A272">
            <v>4624</v>
          </cell>
        </row>
        <row r="273">
          <cell r="A273">
            <v>4786</v>
          </cell>
        </row>
        <row r="274">
          <cell r="A274">
            <v>4203</v>
          </cell>
        </row>
        <row r="275">
          <cell r="A275">
            <v>4505</v>
          </cell>
        </row>
        <row r="276">
          <cell r="A276">
            <v>4624</v>
          </cell>
        </row>
        <row r="277">
          <cell r="A277">
            <v>4786</v>
          </cell>
        </row>
        <row r="278">
          <cell r="A278">
            <v>4203</v>
          </cell>
        </row>
        <row r="279">
          <cell r="A279">
            <v>4505</v>
          </cell>
        </row>
        <row r="280">
          <cell r="A280">
            <v>4624</v>
          </cell>
        </row>
        <row r="281">
          <cell r="A281">
            <v>4786</v>
          </cell>
        </row>
        <row r="282">
          <cell r="A282">
            <v>4203</v>
          </cell>
        </row>
        <row r="283">
          <cell r="A283">
            <v>4505</v>
          </cell>
        </row>
        <row r="284">
          <cell r="A284">
            <v>4624</v>
          </cell>
        </row>
        <row r="285">
          <cell r="A285">
            <v>4786</v>
          </cell>
        </row>
        <row r="286">
          <cell r="A286">
            <v>4203</v>
          </cell>
        </row>
        <row r="287">
          <cell r="A287">
            <v>4505</v>
          </cell>
        </row>
        <row r="288">
          <cell r="A288">
            <v>4624</v>
          </cell>
        </row>
        <row r="289">
          <cell r="A289">
            <v>4786</v>
          </cell>
        </row>
      </sheetData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H45"/>
  <sheetViews>
    <sheetView tabSelected="1" workbookViewId="0">
      <selection activeCell="B18" sqref="B18"/>
    </sheetView>
  </sheetViews>
  <sheetFormatPr baseColWidth="10" defaultRowHeight="15" x14ac:dyDescent="0.25"/>
  <cols>
    <col min="1" max="2" width="11.42578125" customWidth="1"/>
    <col min="4" max="4" width="13.28515625" customWidth="1"/>
    <col min="6" max="6" width="11.42578125" customWidth="1"/>
    <col min="9" max="9" width="17.5703125" customWidth="1"/>
    <col min="10" max="10" width="21.7109375" bestFit="1" customWidth="1"/>
    <col min="13" max="13" width="28.7109375" bestFit="1" customWidth="1"/>
    <col min="25" max="25" width="25.140625" bestFit="1" customWidth="1"/>
    <col min="28" max="28" width="12.42578125" bestFit="1" customWidth="1"/>
    <col min="29" max="29" width="28.7109375" bestFit="1" customWidth="1"/>
    <col min="31" max="31" width="14.42578125" customWidth="1"/>
    <col min="32" max="32" width="15.85546875" bestFit="1" customWidth="1"/>
    <col min="33" max="33" width="25.140625" bestFit="1" customWidth="1"/>
  </cols>
  <sheetData>
    <row r="3" spans="1:34" ht="15.75" thickBot="1" x14ac:dyDescent="0.3"/>
    <row r="4" spans="1:34" ht="16.5" thickTop="1" thickBot="1" x14ac:dyDescent="0.3">
      <c r="D4" s="55" t="s">
        <v>99</v>
      </c>
      <c r="E4" s="54"/>
      <c r="F4" s="54"/>
      <c r="G4" s="53" t="s">
        <v>78</v>
      </c>
      <c r="H4" s="52">
        <v>2016</v>
      </c>
    </row>
    <row r="5" spans="1:34" ht="15.75" thickTop="1" x14ac:dyDescent="0.25">
      <c r="A5" s="38">
        <f>MATCH($G$4,$A$6:$A$17,0)</f>
        <v>7</v>
      </c>
      <c r="B5" s="51"/>
    </row>
    <row r="6" spans="1:34" x14ac:dyDescent="0.25">
      <c r="A6" t="s">
        <v>98</v>
      </c>
      <c r="C6" s="9"/>
      <c r="D6" s="9"/>
      <c r="E6" s="50">
        <v>2015</v>
      </c>
      <c r="F6" s="50">
        <v>2016</v>
      </c>
      <c r="G6" s="9"/>
      <c r="H6" s="9"/>
      <c r="I6" s="9"/>
      <c r="J6" s="9"/>
    </row>
    <row r="7" spans="1:34" x14ac:dyDescent="0.25">
      <c r="A7" t="s">
        <v>97</v>
      </c>
      <c r="C7" s="9"/>
      <c r="D7" s="49" t="s">
        <v>93</v>
      </c>
      <c r="E7" s="18">
        <f>SUM(E8:E19)</f>
        <v>1698.8</v>
      </c>
      <c r="F7" s="17">
        <f>SUM(F8:F19)</f>
        <v>600.96</v>
      </c>
      <c r="G7" s="9"/>
      <c r="H7" s="45"/>
      <c r="I7" s="48" t="s">
        <v>96</v>
      </c>
      <c r="J7" s="48" t="s">
        <v>95</v>
      </c>
    </row>
    <row r="8" spans="1:34" x14ac:dyDescent="0.25">
      <c r="A8" t="s">
        <v>94</v>
      </c>
      <c r="C8" s="9"/>
      <c r="D8" s="6">
        <v>1</v>
      </c>
      <c r="E8" s="47">
        <v>107</v>
      </c>
      <c r="F8" s="46">
        <v>95.13</v>
      </c>
      <c r="G8" s="9"/>
      <c r="H8" s="45" t="s">
        <v>93</v>
      </c>
      <c r="I8" s="43"/>
      <c r="J8" s="43">
        <f>HLOOKUP($H$4,$E$6:$F$19,$A$5+2)</f>
        <v>109.5</v>
      </c>
    </row>
    <row r="9" spans="1:34" x14ac:dyDescent="0.25">
      <c r="A9" t="s">
        <v>92</v>
      </c>
      <c r="C9" s="9"/>
      <c r="D9" s="6">
        <v>2</v>
      </c>
      <c r="E9" s="40">
        <v>112.5</v>
      </c>
      <c r="F9" s="39">
        <v>103.63</v>
      </c>
      <c r="G9" s="9"/>
      <c r="H9" s="45" t="s">
        <v>52</v>
      </c>
      <c r="I9" s="43"/>
      <c r="J9" s="43">
        <f>HLOOKUP($H$4,$E$6:$F$32,$A$5+15)</f>
        <v>7</v>
      </c>
      <c r="X9" t="e">
        <f>IF(LEFT(#REF!,5)="Total","",IF(LEFT(#REF!,1)="","",#REF!))</f>
        <v>#REF!</v>
      </c>
      <c r="Y9" s="21" t="str">
        <f>IFERROR(VLOOKUP(X9,#REF!,2),"")</f>
        <v/>
      </c>
      <c r="Z9" s="20" t="str">
        <f>IFERROR(IF(#REF!=GETPIVOTDATA("Temps total",#REF!,"Année",2016),0,#REF!),"")</f>
        <v/>
      </c>
      <c r="AB9" s="30" t="s">
        <v>91</v>
      </c>
      <c r="AC9" s="29" t="s">
        <v>90</v>
      </c>
      <c r="AF9" t="s">
        <v>89</v>
      </c>
      <c r="AG9" t="s">
        <v>88</v>
      </c>
      <c r="AH9" t="str">
        <f>IF(LEFT(AA9,5)="Total","",IF(LEFT(AA9,1)="","",AA9))</f>
        <v/>
      </c>
    </row>
    <row r="10" spans="1:34" x14ac:dyDescent="0.25">
      <c r="A10" t="s">
        <v>87</v>
      </c>
      <c r="C10" s="9"/>
      <c r="D10" s="6">
        <v>3</v>
      </c>
      <c r="E10" s="40">
        <v>124</v>
      </c>
      <c r="F10" s="39">
        <v>61.5</v>
      </c>
      <c r="G10" s="31"/>
      <c r="H10" s="44" t="s">
        <v>14</v>
      </c>
      <c r="I10" s="43"/>
      <c r="J10" s="43">
        <f>HLOOKUP($H$4,$E$6:$F$45,$A$5+28)</f>
        <v>17.5</v>
      </c>
      <c r="X10" t="e">
        <f>IF(LEFT(#REF!,5)="Total","",IF(LEFT(#REF!,1)="","",#REF!))</f>
        <v>#REF!</v>
      </c>
      <c r="Y10" s="21" t="str">
        <f>IFERROR(VLOOKUP(X10,#REF!,2),"")</f>
        <v/>
      </c>
      <c r="Z10" s="20" t="str">
        <f>IFERROR(IF(#REF!=GETPIVOTDATA("Temps total",#REF!,"Année",2016),0,#REF!),"")</f>
        <v/>
      </c>
      <c r="AB10" s="23"/>
      <c r="AC10" s="22" t="s">
        <v>86</v>
      </c>
      <c r="AF10" t="s">
        <v>85</v>
      </c>
      <c r="AG10" t="s">
        <v>84</v>
      </c>
      <c r="AH10" t="str">
        <f>IF(LEFT(AA10,5)="Total","",IF(LEFT(AA10,1)="","",AA10))</f>
        <v/>
      </c>
    </row>
    <row r="11" spans="1:34" x14ac:dyDescent="0.25">
      <c r="A11" t="s">
        <v>83</v>
      </c>
      <c r="C11" s="9"/>
      <c r="D11" s="6">
        <v>4</v>
      </c>
      <c r="E11" s="40">
        <v>169</v>
      </c>
      <c r="F11" s="39">
        <v>60.2</v>
      </c>
      <c r="G11" s="31"/>
      <c r="H11" s="31"/>
      <c r="I11" s="31"/>
      <c r="J11" s="31"/>
      <c r="X11" t="e">
        <f>IF(LEFT(#REF!,5)="Total","",IF(LEFT(#REF!,1)="","",#REF!))</f>
        <v>#REF!</v>
      </c>
      <c r="Y11" s="21" t="str">
        <f>IFERROR(VLOOKUP(X11,#REF!,2),"")</f>
        <v/>
      </c>
      <c r="Z11" s="20" t="str">
        <f>IFERROR(IF(#REF!=GETPIVOTDATA("Temps total",#REF!,"Année",2016),0,#REF!),"")</f>
        <v/>
      </c>
      <c r="AB11" s="30" t="s">
        <v>82</v>
      </c>
      <c r="AC11" s="29" t="s">
        <v>81</v>
      </c>
      <c r="AF11" t="s">
        <v>80</v>
      </c>
      <c r="AG11" t="s">
        <v>79</v>
      </c>
      <c r="AH11" t="str">
        <f>IF(LEFT(AA11,5)="Total","",IF(LEFT(AA11,1)="","",AA11))</f>
        <v/>
      </c>
    </row>
    <row r="12" spans="1:34" x14ac:dyDescent="0.25">
      <c r="A12" t="s">
        <v>78</v>
      </c>
      <c r="C12" s="9"/>
      <c r="D12" s="6">
        <v>5</v>
      </c>
      <c r="E12" s="40">
        <v>94.5</v>
      </c>
      <c r="F12" s="39">
        <v>48</v>
      </c>
      <c r="G12" s="31"/>
      <c r="H12" s="31"/>
      <c r="I12" s="31"/>
      <c r="J12" s="31"/>
      <c r="X12" t="e">
        <f>IF(LEFT(#REF!,5)="Total","",IF(LEFT(#REF!,1)="","",#REF!))</f>
        <v>#REF!</v>
      </c>
      <c r="Y12" s="21" t="str">
        <f>IFERROR(VLOOKUP(X12,#REF!,2),"")</f>
        <v/>
      </c>
      <c r="Z12" s="20" t="str">
        <f>IFERROR(IF(#REF!=GETPIVOTDATA("Temps total",#REF!,"Année",2016),0,#REF!),"")</f>
        <v/>
      </c>
      <c r="AB12" s="25"/>
      <c r="AC12" s="24" t="s">
        <v>77</v>
      </c>
      <c r="AF12" t="s">
        <v>76</v>
      </c>
      <c r="AG12" t="s">
        <v>75</v>
      </c>
      <c r="AH12" t="str">
        <f>IF(LEFT(AA12,5)="Total","",IF(LEFT(AA12,1)="","",AA12))</f>
        <v/>
      </c>
    </row>
    <row r="13" spans="1:34" x14ac:dyDescent="0.25">
      <c r="A13" t="s">
        <v>74</v>
      </c>
      <c r="C13" s="9"/>
      <c r="D13" s="6">
        <v>6</v>
      </c>
      <c r="E13" s="40">
        <v>158.26</v>
      </c>
      <c r="F13" s="39">
        <v>73</v>
      </c>
      <c r="G13" s="31"/>
      <c r="H13" s="31"/>
      <c r="I13" s="31"/>
      <c r="J13" s="9"/>
      <c r="X13" t="e">
        <f>IF(LEFT(#REF!,5)="Total","",IF(LEFT(#REF!,1)="","",#REF!))</f>
        <v>#REF!</v>
      </c>
      <c r="Y13" s="21" t="str">
        <f>IFERROR(VLOOKUP(X13,#REF!,2),"")</f>
        <v/>
      </c>
      <c r="Z13" s="20" t="str">
        <f>IFERROR(IF(#REF!=GETPIVOTDATA("Temps total",#REF!,"Année",2016),0,#REF!),"")</f>
        <v/>
      </c>
      <c r="AB13" s="25"/>
      <c r="AC13" s="24" t="s">
        <v>22</v>
      </c>
      <c r="AF13" t="s">
        <v>73</v>
      </c>
      <c r="AG13" t="s">
        <v>72</v>
      </c>
      <c r="AH13" t="str">
        <f>IF(LEFT(AA13,5)="Total","",IF(LEFT(AA13,1)="","",AA13))</f>
        <v/>
      </c>
    </row>
    <row r="14" spans="1:34" x14ac:dyDescent="0.25">
      <c r="A14" t="s">
        <v>71</v>
      </c>
      <c r="C14" s="9"/>
      <c r="D14" s="6">
        <v>7</v>
      </c>
      <c r="E14" s="40">
        <v>207.76</v>
      </c>
      <c r="F14" s="39">
        <v>109.5</v>
      </c>
      <c r="G14" s="31"/>
      <c r="H14" s="31"/>
      <c r="I14" s="31"/>
      <c r="J14" s="31"/>
      <c r="X14" t="e">
        <f>IF(LEFT(#REF!,5)="Total","",IF(LEFT(#REF!,1)="","",#REF!))</f>
        <v>#REF!</v>
      </c>
      <c r="Y14" s="21" t="str">
        <f>IFERROR(VLOOKUP(X14,#REF!,2),"")</f>
        <v/>
      </c>
      <c r="Z14" s="20" t="str">
        <f>IFERROR(IF(#REF!=GETPIVOTDATA("Temps total",#REF!,"Année",2016),0,#REF!),"")</f>
        <v/>
      </c>
      <c r="AB14" s="23"/>
      <c r="AC14" s="22" t="s">
        <v>31</v>
      </c>
      <c r="AF14" t="s">
        <v>70</v>
      </c>
      <c r="AG14" t="s">
        <v>69</v>
      </c>
      <c r="AH14" t="str">
        <f>IF(LEFT(AA14,5)="Total","",IF(LEFT(AA14,1)="","",AA14))</f>
        <v/>
      </c>
    </row>
    <row r="15" spans="1:34" x14ac:dyDescent="0.25">
      <c r="A15" t="s">
        <v>68</v>
      </c>
      <c r="C15" s="9"/>
      <c r="D15" s="6">
        <v>8</v>
      </c>
      <c r="E15" s="40">
        <v>119.5</v>
      </c>
      <c r="F15" s="39">
        <v>50</v>
      </c>
      <c r="G15" s="31"/>
      <c r="H15" s="31"/>
      <c r="I15" s="31"/>
      <c r="J15" s="31"/>
      <c r="X15" t="e">
        <f>IF(LEFT(#REF!,5)="Total","",IF(LEFT(#REF!,1)="","",#REF!))</f>
        <v>#REF!</v>
      </c>
      <c r="Y15" s="21" t="str">
        <f>IFERROR(VLOOKUP(X15,#REF!,2),"")</f>
        <v/>
      </c>
      <c r="Z15" s="20" t="str">
        <f>IFERROR(IF(#REF!=GETPIVOTDATA("Temps total",#REF!,"Année",2016),0,#REF!),"")</f>
        <v/>
      </c>
      <c r="AB15" s="35" t="s">
        <v>67</v>
      </c>
      <c r="AC15" s="34"/>
      <c r="AF15" t="s">
        <v>66</v>
      </c>
      <c r="AG15" t="s">
        <v>65</v>
      </c>
      <c r="AH15" t="str">
        <f>IF(LEFT(AA15,5)="Total","",IF(LEFT(AA15,1)="","",AA15))</f>
        <v/>
      </c>
    </row>
    <row r="16" spans="1:34" x14ac:dyDescent="0.25">
      <c r="A16" t="s">
        <v>64</v>
      </c>
      <c r="C16" s="9"/>
      <c r="D16" s="6">
        <v>9</v>
      </c>
      <c r="E16" s="40">
        <v>194.01999999999998</v>
      </c>
      <c r="F16" s="39"/>
      <c r="G16" s="31"/>
      <c r="H16" s="31"/>
      <c r="I16" s="31"/>
      <c r="J16" s="31"/>
      <c r="X16" t="e">
        <f>IF(LEFT(#REF!,5)="Total","",IF(LEFT(#REF!,1)="","",#REF!))</f>
        <v>#REF!</v>
      </c>
      <c r="Y16" s="21" t="str">
        <f>IFERROR(VLOOKUP(X16,#REF!,2),"")</f>
        <v/>
      </c>
      <c r="Z16" s="20" t="str">
        <f>IFERROR(IF(#REF!=GETPIVOTDATA("Temps total",#REF!,"Année",2016),0,#REF!),"")</f>
        <v/>
      </c>
      <c r="AB16" s="42" t="s">
        <v>63</v>
      </c>
      <c r="AC16" s="41"/>
      <c r="AF16" t="s">
        <v>62</v>
      </c>
      <c r="AG16" t="s">
        <v>61</v>
      </c>
      <c r="AH16" t="str">
        <f>IF(LEFT(AA16,5)="Total","",IF(LEFT(AA16,1)="","",AA16))</f>
        <v/>
      </c>
    </row>
    <row r="17" spans="1:34" x14ac:dyDescent="0.25">
      <c r="A17" t="s">
        <v>60</v>
      </c>
      <c r="C17" s="9"/>
      <c r="D17" s="6">
        <v>10</v>
      </c>
      <c r="E17" s="40">
        <v>140</v>
      </c>
      <c r="F17" s="39"/>
      <c r="G17" s="31"/>
      <c r="H17" s="31"/>
      <c r="I17" s="31"/>
      <c r="J17" s="31"/>
      <c r="X17" t="e">
        <f>IF(LEFT(#REF!,5)="Total","",IF(LEFT(#REF!,1)="","",#REF!))</f>
        <v>#REF!</v>
      </c>
      <c r="Y17" s="21" t="str">
        <f>IFERROR(VLOOKUP(X17,#REF!,2),"")</f>
        <v/>
      </c>
      <c r="Z17" s="20" t="str">
        <f>IFERROR(IF(#REF!=GETPIVOTDATA("Temps total",#REF!,"Année",2016),0,#REF!),"")</f>
        <v/>
      </c>
      <c r="AB17" s="30" t="s">
        <v>59</v>
      </c>
      <c r="AC17" s="29" t="s">
        <v>34</v>
      </c>
      <c r="AF17" t="s">
        <v>58</v>
      </c>
      <c r="AG17" t="s">
        <v>44</v>
      </c>
      <c r="AH17" t="str">
        <f>IF(LEFT(AA17,5)="Total","",IF(LEFT(AA17,1)="","",AA17))</f>
        <v/>
      </c>
    </row>
    <row r="18" spans="1:34" x14ac:dyDescent="0.25">
      <c r="C18" s="9"/>
      <c r="D18" s="6">
        <v>11</v>
      </c>
      <c r="E18" s="40">
        <v>138.76</v>
      </c>
      <c r="F18" s="39"/>
      <c r="G18" s="31"/>
      <c r="H18" s="31"/>
      <c r="I18" s="31"/>
      <c r="J18" s="31"/>
      <c r="X18" t="e">
        <f>IF(LEFT(#REF!,5)="Total","",IF(LEFT(#REF!,1)="","",#REF!))</f>
        <v>#REF!</v>
      </c>
      <c r="Y18" s="21" t="str">
        <f>IFERROR(VLOOKUP(X18,#REF!,2),"")</f>
        <v/>
      </c>
      <c r="Z18" s="20" t="str">
        <f>IFERROR(IF(#REF!=GETPIVOTDATA("Temps total",#REF!,"Année",2016),0,#REF!),"")</f>
        <v/>
      </c>
      <c r="AB18" s="23"/>
      <c r="AC18" s="22" t="s">
        <v>57</v>
      </c>
      <c r="AF18" t="s">
        <v>56</v>
      </c>
      <c r="AG18" t="s">
        <v>39</v>
      </c>
      <c r="AH18" t="str">
        <f>IF(LEFT(AA18,5)="Total","",IF(LEFT(AA18,1)="","",AA18))</f>
        <v/>
      </c>
    </row>
    <row r="19" spans="1:34" x14ac:dyDescent="0.25">
      <c r="A19" s="38">
        <f>MATCH($H$4,$A$20:$A$50)</f>
        <v>2</v>
      </c>
      <c r="C19" s="9"/>
      <c r="D19" s="3">
        <v>12</v>
      </c>
      <c r="E19" s="37">
        <v>133.5</v>
      </c>
      <c r="F19" s="36"/>
      <c r="G19" s="31"/>
      <c r="H19" s="31"/>
      <c r="I19" s="31"/>
      <c r="J19" s="31"/>
      <c r="X19" t="e">
        <f>IF(LEFT(#REF!,5)="Total","",IF(LEFT(#REF!,1)="","",#REF!))</f>
        <v>#REF!</v>
      </c>
      <c r="Y19" s="21" t="str">
        <f>IFERROR(VLOOKUP(X19,#REF!,2),"")</f>
        <v/>
      </c>
      <c r="Z19" s="20" t="str">
        <f>IFERROR(IF(#REF!=GETPIVOTDATA("Temps total",#REF!,"Année",2016),0,#REF!),"")</f>
        <v/>
      </c>
      <c r="AB19" s="35" t="s">
        <v>55</v>
      </c>
      <c r="AC19" s="34"/>
      <c r="AF19" t="s">
        <v>54</v>
      </c>
      <c r="AG19" t="s">
        <v>53</v>
      </c>
      <c r="AH19" t="str">
        <f>IF(LEFT(AA19,5)="Total","",IF(LEFT(AA19,1)="","",AA19))</f>
        <v/>
      </c>
    </row>
    <row r="20" spans="1:34" x14ac:dyDescent="0.25">
      <c r="A20">
        <v>2015</v>
      </c>
      <c r="C20" s="9"/>
      <c r="D20" s="19" t="s">
        <v>52</v>
      </c>
      <c r="E20" s="18">
        <f>SUM(E21:E32)</f>
        <v>374</v>
      </c>
      <c r="F20" s="17">
        <f>SUM(F21:F32)</f>
        <v>102</v>
      </c>
      <c r="G20" s="31"/>
      <c r="H20" s="31"/>
      <c r="I20" s="31"/>
      <c r="J20" s="31"/>
      <c r="X20" t="e">
        <f>IF(LEFT(#REF!,5)="Total","",IF(LEFT(#REF!,1)="","",#REF!))</f>
        <v>#REF!</v>
      </c>
      <c r="Y20" s="21" t="str">
        <f>IFERROR(VLOOKUP(X20,#REF!,2),"")</f>
        <v/>
      </c>
      <c r="Z20" s="20" t="str">
        <f>IFERROR(IF(#REF!=GETPIVOTDATA("Temps total",#REF!,"Année",2016),0,#REF!),"")</f>
        <v/>
      </c>
      <c r="AB20" s="35" t="s">
        <v>51</v>
      </c>
      <c r="AC20" s="34"/>
      <c r="AF20" t="s">
        <v>50</v>
      </c>
      <c r="AG20" t="s">
        <v>49</v>
      </c>
      <c r="AH20" t="str">
        <f>IF(LEFT(AA20,5)="Total","",IF(LEFT(AA20,1)="","",AA20))</f>
        <v/>
      </c>
    </row>
    <row r="21" spans="1:34" x14ac:dyDescent="0.25">
      <c r="A21">
        <v>2016</v>
      </c>
      <c r="C21" s="9"/>
      <c r="D21" s="6">
        <v>1</v>
      </c>
      <c r="E21" s="16">
        <v>57</v>
      </c>
      <c r="F21" s="15">
        <v>62</v>
      </c>
      <c r="G21" s="31"/>
      <c r="H21" s="31"/>
      <c r="I21" s="31"/>
      <c r="J21" s="31"/>
      <c r="X21" t="e">
        <f>IF(LEFT(#REF!,5)="Total","",IF(LEFT(#REF!,1)="","",#REF!))</f>
        <v>#REF!</v>
      </c>
      <c r="Y21" s="21" t="str">
        <f>IFERROR(VLOOKUP(X21,#REF!,2),"")</f>
        <v/>
      </c>
      <c r="Z21" s="20" t="str">
        <f>IFERROR(IF(#REF!=GETPIVOTDATA("Temps total",#REF!,"Année",2016),0,#REF!),"")</f>
        <v/>
      </c>
      <c r="AB21" s="33" t="s">
        <v>48</v>
      </c>
      <c r="AC21" s="32"/>
      <c r="AF21" t="s">
        <v>47</v>
      </c>
      <c r="AG21" t="s">
        <v>46</v>
      </c>
      <c r="AH21" t="str">
        <f>IF(LEFT(AA21,5)="Total","",IF(LEFT(AA21,1)="","",AA21))</f>
        <v/>
      </c>
    </row>
    <row r="22" spans="1:34" x14ac:dyDescent="0.25">
      <c r="A22">
        <v>2017</v>
      </c>
      <c r="C22" s="9"/>
      <c r="D22" s="6">
        <v>2</v>
      </c>
      <c r="E22" s="8">
        <v>34</v>
      </c>
      <c r="F22" s="7">
        <v>5</v>
      </c>
      <c r="G22" s="31"/>
      <c r="H22" s="31"/>
      <c r="I22" s="9"/>
      <c r="J22" s="9"/>
      <c r="X22" t="e">
        <f>IF(LEFT(#REF!,5)="Total","",IF(LEFT(#REF!,1)="","",#REF!))</f>
        <v>#REF!</v>
      </c>
      <c r="Y22" s="21" t="str">
        <f>IFERROR(VLOOKUP(X22,#REF!,2),"")</f>
        <v/>
      </c>
      <c r="Z22" s="20" t="str">
        <f>IFERROR(IF(#REF!=GETPIVOTDATA("Temps total",#REF!,"Année",2016),0,#REF!),"")</f>
        <v/>
      </c>
      <c r="AB22" s="30" t="s">
        <v>45</v>
      </c>
      <c r="AC22" s="29" t="s">
        <v>44</v>
      </c>
      <c r="AF22" t="s">
        <v>43</v>
      </c>
      <c r="AG22" t="s">
        <v>42</v>
      </c>
      <c r="AH22" t="str">
        <f>IF(LEFT(AA22,5)="Total","",IF(LEFT(AA22,1)="","",AA22))</f>
        <v/>
      </c>
    </row>
    <row r="23" spans="1:34" x14ac:dyDescent="0.25">
      <c r="A23">
        <v>2018</v>
      </c>
      <c r="C23" s="11"/>
      <c r="D23" s="6">
        <v>3</v>
      </c>
      <c r="E23" s="14">
        <v>32</v>
      </c>
      <c r="F23" s="13">
        <v>5</v>
      </c>
      <c r="G23" s="11"/>
      <c r="H23" s="11"/>
      <c r="I23" s="11"/>
      <c r="J23" s="11"/>
      <c r="K23" s="10"/>
      <c r="L23" s="10"/>
      <c r="M23" s="10"/>
      <c r="X23" t="e">
        <f>IF(LEFT(#REF!,5)="Total","",IF(LEFT(#REF!,1)="","",#REF!))</f>
        <v>#REF!</v>
      </c>
      <c r="Y23" s="21" t="str">
        <f>IFERROR(VLOOKUP(X23,#REF!,2),"")</f>
        <v/>
      </c>
      <c r="Z23" s="20" t="str">
        <f>IFERROR(IF(#REF!=GETPIVOTDATA("Temps total",#REF!,"Année",2016),0,#REF!),"")</f>
        <v/>
      </c>
      <c r="AB23" s="25"/>
      <c r="AC23" s="24" t="s">
        <v>41</v>
      </c>
      <c r="AF23" t="s">
        <v>40</v>
      </c>
      <c r="AG23" t="s">
        <v>27</v>
      </c>
      <c r="AH23" t="str">
        <f>IF(LEFT(AA23,5)="Total","",IF(LEFT(AA23,1)="","",AA23))</f>
        <v/>
      </c>
    </row>
    <row r="24" spans="1:34" x14ac:dyDescent="0.25">
      <c r="A24">
        <v>2019</v>
      </c>
      <c r="C24" s="9"/>
      <c r="D24" s="6">
        <v>4</v>
      </c>
      <c r="E24" s="8">
        <v>32</v>
      </c>
      <c r="F24" s="7">
        <v>5</v>
      </c>
      <c r="G24" s="28"/>
      <c r="H24" s="28"/>
      <c r="I24" s="28"/>
      <c r="J24" s="28"/>
      <c r="K24" s="28"/>
      <c r="L24" s="28"/>
      <c r="M24" s="10"/>
      <c r="X24" t="e">
        <f>IF(LEFT(#REF!,5)="Total","",IF(LEFT(#REF!,1)="","",#REF!))</f>
        <v>#REF!</v>
      </c>
      <c r="Y24" s="21" t="str">
        <f>IFERROR(VLOOKUP(X24,#REF!,2),"")</f>
        <v/>
      </c>
      <c r="Z24" s="20" t="str">
        <f>IFERROR(IF(#REF!=GETPIVOTDATA("Temps total",#REF!,"Année",2016),0,#REF!),"")</f>
        <v/>
      </c>
      <c r="AB24" s="25"/>
      <c r="AC24" s="24" t="s">
        <v>39</v>
      </c>
      <c r="AF24" t="s">
        <v>38</v>
      </c>
      <c r="AG24" t="s">
        <v>37</v>
      </c>
      <c r="AH24" t="str">
        <f>IF(LEFT(AA24,5)="Total","",IF(LEFT(AA24,1)="","",AA24))</f>
        <v/>
      </c>
    </row>
    <row r="25" spans="1:34" x14ac:dyDescent="0.25">
      <c r="A25">
        <v>2020</v>
      </c>
      <c r="C25" s="11"/>
      <c r="D25" s="6">
        <v>5</v>
      </c>
      <c r="E25" s="8">
        <v>49</v>
      </c>
      <c r="F25" s="7">
        <v>5</v>
      </c>
      <c r="G25" s="27"/>
      <c r="H25" s="9"/>
      <c r="I25" s="9"/>
      <c r="J25" s="9"/>
      <c r="X25" t="e">
        <f>IF(LEFT(#REF!,5)="Total","",IF(LEFT(#REF!,1)="","",#REF!))</f>
        <v>#REF!</v>
      </c>
      <c r="Y25" s="21" t="str">
        <f>IFERROR(VLOOKUP(X25,#REF!,2),"")</f>
        <v/>
      </c>
      <c r="Z25" s="20" t="str">
        <f>IFERROR(IF(#REF!=GETPIVOTDATA("Temps total",#REF!,"Année",2016),0,#REF!),"")</f>
        <v/>
      </c>
      <c r="AB25" s="25"/>
      <c r="AC25" s="24" t="s">
        <v>36</v>
      </c>
      <c r="AF25" t="s">
        <v>35</v>
      </c>
      <c r="AG25" t="s">
        <v>34</v>
      </c>
      <c r="AH25" t="str">
        <f>IF(LEFT(AA25,5)="Total","",IF(LEFT(AA25,1)="","",AA25))</f>
        <v/>
      </c>
    </row>
    <row r="26" spans="1:34" x14ac:dyDescent="0.25">
      <c r="C26" s="11"/>
      <c r="D26" s="6">
        <v>6</v>
      </c>
      <c r="E26" s="8">
        <v>42</v>
      </c>
      <c r="F26" s="7">
        <v>5</v>
      </c>
      <c r="G26" s="26"/>
      <c r="H26" s="9"/>
      <c r="I26" s="9"/>
      <c r="J26" s="9"/>
      <c r="X26" t="e">
        <f>IF(LEFT(#REF!,5)="Total","",IF(LEFT(#REF!,1)="","",#REF!))</f>
        <v>#REF!</v>
      </c>
      <c r="Y26" s="21" t="str">
        <f>IFERROR(VLOOKUP(X26,#REF!,2),"")</f>
        <v/>
      </c>
      <c r="Z26" s="20" t="str">
        <f>IFERROR(IF(#REF!=GETPIVOTDATA("Temps total",#REF!,"Année",2016),0,#REF!),"")</f>
        <v/>
      </c>
      <c r="AB26" s="25"/>
      <c r="AC26" s="24" t="s">
        <v>33</v>
      </c>
      <c r="AF26" t="s">
        <v>32</v>
      </c>
      <c r="AG26" t="s">
        <v>31</v>
      </c>
      <c r="AH26" t="str">
        <f>IF(LEFT(AA26,5)="Total","",IF(LEFT(AA26,1)="","",AA26))</f>
        <v/>
      </c>
    </row>
    <row r="27" spans="1:34" x14ac:dyDescent="0.25">
      <c r="C27" s="11"/>
      <c r="D27" s="6">
        <v>7</v>
      </c>
      <c r="E27" s="8">
        <v>30</v>
      </c>
      <c r="F27" s="7">
        <v>7</v>
      </c>
      <c r="G27" s="12"/>
      <c r="H27" s="9"/>
      <c r="I27" s="9"/>
      <c r="J27" s="9"/>
      <c r="X27" t="e">
        <f>IF(LEFT(#REF!,5)="Total","",IF(LEFT(#REF!,1)="","",#REF!))</f>
        <v>#REF!</v>
      </c>
      <c r="Y27" s="21" t="str">
        <f>IFERROR(VLOOKUP(X27,#REF!,2),"")</f>
        <v/>
      </c>
      <c r="Z27" s="20" t="str">
        <f>IFERROR(IF(#REF!=GETPIVOTDATA("Temps total",#REF!,"Année",2016),0,#REF!),"")</f>
        <v/>
      </c>
      <c r="AB27" s="25"/>
      <c r="AC27" s="24" t="s">
        <v>30</v>
      </c>
      <c r="AF27" t="s">
        <v>29</v>
      </c>
      <c r="AG27" t="s">
        <v>28</v>
      </c>
      <c r="AH27" t="str">
        <f>IF(LEFT(AA27,5)="Total","",IF(LEFT(AA27,1)="","",AA27))</f>
        <v/>
      </c>
    </row>
    <row r="28" spans="1:34" x14ac:dyDescent="0.25">
      <c r="C28" s="11"/>
      <c r="D28" s="6">
        <v>8</v>
      </c>
      <c r="E28" s="8">
        <v>13</v>
      </c>
      <c r="F28" s="7">
        <v>8</v>
      </c>
      <c r="G28" s="12"/>
      <c r="H28" s="9"/>
      <c r="I28" s="9"/>
      <c r="J28" s="9"/>
      <c r="X28" t="e">
        <f>IF(LEFT(#REF!,5)="Total","",IF(LEFT(#REF!,1)="","",#REF!))</f>
        <v>#REF!</v>
      </c>
      <c r="Y28" s="21" t="str">
        <f>IFERROR(VLOOKUP(X28,#REF!,2),"")</f>
        <v/>
      </c>
      <c r="Z28" s="20" t="str">
        <f>IFERROR(IF(#REF!=GETPIVOTDATA("Temps total",#REF!,"Année",2016),0,#REF!),"")</f>
        <v/>
      </c>
      <c r="AB28" s="25"/>
      <c r="AC28" s="24" t="s">
        <v>27</v>
      </c>
      <c r="AF28" t="s">
        <v>26</v>
      </c>
      <c r="AG28" t="s">
        <v>25</v>
      </c>
      <c r="AH28" t="str">
        <f>IF(LEFT(AA28,5)="Total","",IF(LEFT(AA28,1)="","",AA28))</f>
        <v/>
      </c>
    </row>
    <row r="29" spans="1:34" x14ac:dyDescent="0.25">
      <c r="C29" s="11"/>
      <c r="D29" s="6">
        <v>9</v>
      </c>
      <c r="E29" s="5">
        <v>24</v>
      </c>
      <c r="F29" s="4"/>
      <c r="G29" s="12"/>
      <c r="H29" s="9"/>
      <c r="I29" s="9"/>
      <c r="J29" s="9"/>
      <c r="X29" t="e">
        <f>IF(LEFT(#REF!,5)="Total","",IF(LEFT(#REF!,1)="","",#REF!))</f>
        <v>#REF!</v>
      </c>
      <c r="Y29" s="21" t="str">
        <f>IFERROR(VLOOKUP(X29,#REF!,2),"")</f>
        <v/>
      </c>
      <c r="Z29" s="20" t="str">
        <f>IFERROR(IF(#REF!=GETPIVOTDATA("Temps total",#REF!,"Année",2016),0,#REF!),"")</f>
        <v/>
      </c>
      <c r="AB29" s="25"/>
      <c r="AC29" s="24" t="s">
        <v>24</v>
      </c>
      <c r="AF29" t="s">
        <v>23</v>
      </c>
      <c r="AG29" t="s">
        <v>22</v>
      </c>
      <c r="AH29" t="str">
        <f>IF(LEFT(AA29,5)="Total","",IF(LEFT(AA29,1)="","",AA29))</f>
        <v/>
      </c>
    </row>
    <row r="30" spans="1:34" x14ac:dyDescent="0.25">
      <c r="C30" s="11"/>
      <c r="D30" s="6">
        <v>10</v>
      </c>
      <c r="E30" s="5">
        <v>23</v>
      </c>
      <c r="F30" s="4"/>
      <c r="G30" s="12"/>
      <c r="H30" s="9"/>
      <c r="I30" s="9"/>
      <c r="J30" s="9"/>
      <c r="X30" t="e">
        <f>IF(LEFT(#REF!,5)="Total","",IF(LEFT(#REF!,1)="","",#REF!))</f>
        <v>#REF!</v>
      </c>
      <c r="Y30" s="21" t="str">
        <f>IFERROR(VLOOKUP(X30,#REF!,2),"")</f>
        <v/>
      </c>
      <c r="Z30" s="20" t="str">
        <f>IFERROR(IF(#REF!=GETPIVOTDATA("Temps total",#REF!,"Année",2016),0,#REF!),"")</f>
        <v/>
      </c>
      <c r="AB30" s="23"/>
      <c r="AC30" s="22" t="s">
        <v>21</v>
      </c>
      <c r="AF30" t="s">
        <v>20</v>
      </c>
      <c r="AG30" t="s">
        <v>19</v>
      </c>
      <c r="AH30" t="str">
        <f>IF(LEFT(AA30,5)="Total","",IF(LEFT(AA30,1)="","",AA30))</f>
        <v/>
      </c>
    </row>
    <row r="31" spans="1:34" x14ac:dyDescent="0.25">
      <c r="C31" s="11"/>
      <c r="D31" s="6">
        <v>11</v>
      </c>
      <c r="E31" s="5">
        <v>22</v>
      </c>
      <c r="F31" s="4"/>
      <c r="G31" s="12"/>
      <c r="H31" s="9"/>
      <c r="I31" s="9"/>
      <c r="J31" s="9"/>
      <c r="X31" t="e">
        <f>IF(LEFT(#REF!,5)="Total","",IF(LEFT(#REF!,1)="","",#REF!))</f>
        <v>#REF!</v>
      </c>
      <c r="Y31" s="21" t="str">
        <f>IFERROR(VLOOKUP(X31,#REF!,2),"")</f>
        <v/>
      </c>
      <c r="Z31" s="20" t="str">
        <f>IFERROR(IF(#REF!=GETPIVOTDATA("Temps total",#REF!,"Année",2016),0,#REF!),"")</f>
        <v/>
      </c>
      <c r="AF31" t="s">
        <v>18</v>
      </c>
      <c r="AG31" t="s">
        <v>17</v>
      </c>
      <c r="AH31" t="str">
        <f>IF(LEFT(AA31,5)="Total","",IF(LEFT(AA31,1)="","",AA31))</f>
        <v/>
      </c>
    </row>
    <row r="32" spans="1:34" x14ac:dyDescent="0.25">
      <c r="C32" s="11"/>
      <c r="D32" s="3">
        <v>12</v>
      </c>
      <c r="E32" s="2">
        <v>16</v>
      </c>
      <c r="F32" s="1"/>
      <c r="G32" s="12"/>
      <c r="H32" s="9"/>
      <c r="I32" s="9"/>
      <c r="J32" s="9"/>
      <c r="X32" t="e">
        <f>IF(LEFT(#REF!,5)="Total","",IF(LEFT(#REF!,1)="","",#REF!))</f>
        <v>#REF!</v>
      </c>
      <c r="Y32" s="21" t="str">
        <f>IFERROR(VLOOKUP(X32,#REF!,2),"")</f>
        <v/>
      </c>
      <c r="Z32" s="20" t="str">
        <f>IFERROR(IF(#REF!=GETPIVOTDATA("Temps total",#REF!,"Année",2016),0,#REF!),"")</f>
        <v/>
      </c>
      <c r="AF32" t="s">
        <v>16</v>
      </c>
      <c r="AG32" t="s">
        <v>15</v>
      </c>
      <c r="AH32" t="str">
        <f>IF(LEFT(AA32,5)="Total","",IF(LEFT(AA32,1)="","",AA32))</f>
        <v/>
      </c>
    </row>
    <row r="33" spans="3:33" x14ac:dyDescent="0.25">
      <c r="C33" s="11"/>
      <c r="D33" s="19" t="s">
        <v>14</v>
      </c>
      <c r="E33" s="18">
        <f>SUM(E34:E45)</f>
        <v>248</v>
      </c>
      <c r="F33" s="17">
        <f>SUM(F34:F45)</f>
        <v>146</v>
      </c>
      <c r="G33" s="12"/>
      <c r="H33" s="9"/>
      <c r="I33" s="9"/>
      <c r="J33" s="9"/>
      <c r="AF33" t="s">
        <v>13</v>
      </c>
      <c r="AG33" t="s">
        <v>12</v>
      </c>
    </row>
    <row r="34" spans="3:33" x14ac:dyDescent="0.25">
      <c r="C34" s="11"/>
      <c r="D34" s="6">
        <v>1</v>
      </c>
      <c r="E34" s="16">
        <v>10</v>
      </c>
      <c r="F34" s="15">
        <v>22</v>
      </c>
      <c r="G34" s="12"/>
      <c r="H34" s="9"/>
      <c r="I34" s="9"/>
      <c r="J34" s="9"/>
      <c r="AF34" t="s">
        <v>11</v>
      </c>
      <c r="AG34" t="s">
        <v>10</v>
      </c>
    </row>
    <row r="35" spans="3:33" x14ac:dyDescent="0.25">
      <c r="C35" s="11"/>
      <c r="D35" s="6">
        <v>2</v>
      </c>
      <c r="E35" s="8">
        <v>8</v>
      </c>
      <c r="F35" s="7">
        <v>4.5</v>
      </c>
      <c r="G35" s="12"/>
      <c r="H35" s="9"/>
      <c r="I35" s="9"/>
      <c r="J35" s="9"/>
      <c r="AF35" t="s">
        <v>9</v>
      </c>
      <c r="AG35" t="s">
        <v>8</v>
      </c>
    </row>
    <row r="36" spans="3:33" x14ac:dyDescent="0.25">
      <c r="C36" s="11"/>
      <c r="D36" s="6">
        <v>3</v>
      </c>
      <c r="E36" s="14">
        <v>50</v>
      </c>
      <c r="F36" s="13">
        <v>11</v>
      </c>
      <c r="G36" s="12"/>
      <c r="H36" s="9"/>
      <c r="I36" s="9"/>
      <c r="J36" s="9"/>
      <c r="AF36" t="s">
        <v>7</v>
      </c>
      <c r="AG36" t="s">
        <v>6</v>
      </c>
    </row>
    <row r="37" spans="3:33" x14ac:dyDescent="0.25">
      <c r="C37" s="11"/>
      <c r="D37" s="6">
        <v>4</v>
      </c>
      <c r="E37" s="8">
        <v>21</v>
      </c>
      <c r="F37" s="7">
        <v>27</v>
      </c>
      <c r="G37" s="12"/>
      <c r="H37" s="9"/>
      <c r="I37" s="9"/>
      <c r="J37" s="9"/>
      <c r="AF37" t="s">
        <v>5</v>
      </c>
      <c r="AG37" t="s">
        <v>4</v>
      </c>
    </row>
    <row r="38" spans="3:33" x14ac:dyDescent="0.25">
      <c r="C38" s="11"/>
      <c r="D38" s="6">
        <v>5</v>
      </c>
      <c r="E38" s="8">
        <v>12</v>
      </c>
      <c r="F38" s="7">
        <v>13</v>
      </c>
      <c r="G38" s="12"/>
      <c r="H38" s="11"/>
      <c r="I38" s="11"/>
      <c r="J38" s="11"/>
      <c r="K38" s="10"/>
      <c r="AF38" t="s">
        <v>3</v>
      </c>
      <c r="AG38" t="s">
        <v>2</v>
      </c>
    </row>
    <row r="39" spans="3:33" x14ac:dyDescent="0.25">
      <c r="C39" s="11"/>
      <c r="D39" s="6">
        <v>6</v>
      </c>
      <c r="E39" s="8">
        <v>2</v>
      </c>
      <c r="F39" s="7">
        <v>31</v>
      </c>
      <c r="G39" s="11"/>
      <c r="H39" s="11"/>
      <c r="I39" s="11"/>
      <c r="J39" s="11"/>
      <c r="K39" s="10"/>
      <c r="AF39" t="s">
        <v>1</v>
      </c>
      <c r="AG39" t="s">
        <v>0</v>
      </c>
    </row>
    <row r="40" spans="3:33" x14ac:dyDescent="0.25">
      <c r="C40" s="9"/>
      <c r="D40" s="6">
        <v>7</v>
      </c>
      <c r="E40" s="8">
        <v>14</v>
      </c>
      <c r="F40" s="7">
        <v>17.5</v>
      </c>
      <c r="G40" s="9"/>
      <c r="H40" s="9"/>
      <c r="I40" s="9"/>
      <c r="J40" s="9"/>
    </row>
    <row r="41" spans="3:33" x14ac:dyDescent="0.25">
      <c r="D41" s="6">
        <v>8</v>
      </c>
      <c r="E41" s="8">
        <v>16</v>
      </c>
      <c r="F41" s="7">
        <v>20</v>
      </c>
    </row>
    <row r="42" spans="3:33" x14ac:dyDescent="0.25">
      <c r="D42" s="6">
        <v>9</v>
      </c>
      <c r="E42" s="5">
        <v>32</v>
      </c>
      <c r="F42" s="4"/>
    </row>
    <row r="43" spans="3:33" x14ac:dyDescent="0.25">
      <c r="D43" s="6">
        <v>10</v>
      </c>
      <c r="E43" s="5">
        <v>42</v>
      </c>
      <c r="F43" s="4"/>
    </row>
    <row r="44" spans="3:33" x14ac:dyDescent="0.25">
      <c r="D44" s="6">
        <v>11</v>
      </c>
      <c r="E44" s="5">
        <v>25</v>
      </c>
      <c r="F44" s="4"/>
    </row>
    <row r="45" spans="3:33" x14ac:dyDescent="0.25">
      <c r="D45" s="3">
        <v>12</v>
      </c>
      <c r="E45" s="2">
        <v>16</v>
      </c>
      <c r="F45" s="1"/>
    </row>
  </sheetData>
  <mergeCells count="4">
    <mergeCell ref="AB9:AB10"/>
    <mergeCell ref="AB11:AB14"/>
    <mergeCell ref="AB17:AB18"/>
    <mergeCell ref="AB22:AB30"/>
  </mergeCells>
  <dataValidations count="2">
    <dataValidation type="list" allowBlank="1" showInputMessage="1" showErrorMessage="1" sqref="G4">
      <formula1>$A$6:$A$17</formula1>
    </dataValidation>
    <dataValidation type="list" allowBlank="1" showInputMessage="1" showErrorMessage="1" sqref="H4">
      <formula1>$A$20:$A$50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ROXEL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 Amandine (Stagiaire)</dc:creator>
  <cp:lastModifiedBy>TRI Amandine (Stagiaire)</cp:lastModifiedBy>
  <dcterms:created xsi:type="dcterms:W3CDTF">2016-09-13T08:34:37Z</dcterms:created>
  <dcterms:modified xsi:type="dcterms:W3CDTF">2016-09-13T08:35:39Z</dcterms:modified>
</cp:coreProperties>
</file>