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495" activeTab="3" xr2:uid="{EB953F1B-C75D-4FC9-9E3E-8E56CB3B88D9}"/>
  </bookViews>
  <sheets>
    <sheet name="SUIVI 2018" sheetId="1" r:id="rId1"/>
    <sheet name="BDD" sheetId="2" r:id="rId2"/>
    <sheet name="BDD PERSONNEL" sheetId="3" r:id="rId3"/>
    <sheet name="SIMULATION MALADIE" sheetId="5" r:id="rId4"/>
    <sheet name="SALAIRES &amp; JOURS MAINTENUS" sheetId="4" r:id="rId5"/>
    <sheet name="Feuil1" sheetId="6" r:id="rId6"/>
  </sheets>
  <definedNames>
    <definedName name="AT_MP">BDD!$D$2:$D$4</definedName>
    <definedName name="Congé_Evènement_Familial">BDD!$C$2:$C$21</definedName>
    <definedName name="Congés_Spéciaux">BDD!$E$2:$E$6</definedName>
    <definedName name="Formation">BDD!$F$2:$F$6</definedName>
    <definedName name="Maladie">BDD!$B$2:$B$5</definedName>
    <definedName name="MOTIF_GENERAL">BDD!$B$1:$G$1</definedName>
    <definedName name="Raison_personnelle">BDD!$G$2:$G$7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" l="1"/>
  <c r="F11" i="5"/>
  <c r="F9" i="5"/>
  <c r="E11" i="5"/>
  <c r="E10" i="5"/>
  <c r="E9" i="5"/>
  <c r="M5" i="5" l="1"/>
  <c r="L5" i="5"/>
  <c r="K5" i="5"/>
  <c r="J5" i="5"/>
  <c r="I5" i="5"/>
  <c r="H5" i="5"/>
  <c r="M3" i="5"/>
  <c r="L3" i="5"/>
  <c r="K3" i="5"/>
  <c r="J3" i="5"/>
  <c r="I3" i="5"/>
  <c r="H3" i="5"/>
  <c r="C12" i="5" l="1"/>
  <c r="C11" i="5"/>
  <c r="C4" i="5" l="1"/>
  <c r="C3" i="5"/>
  <c r="P44" i="4"/>
  <c r="Q44" i="4"/>
  <c r="R44" i="4"/>
  <c r="S44" i="4"/>
  <c r="T44" i="4"/>
  <c r="U44" i="4"/>
  <c r="V44" i="4"/>
  <c r="W44" i="4"/>
  <c r="X44" i="4"/>
  <c r="Y44" i="4"/>
  <c r="Z44" i="4"/>
  <c r="O44" i="4"/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E5" i="5" s="1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2" i="3"/>
  <c r="G25" i="3"/>
  <c r="C5" i="5" s="1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C6" i="5" s="1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2" i="3"/>
</calcChain>
</file>

<file path=xl/sharedStrings.xml><?xml version="1.0" encoding="utf-8"?>
<sst xmlns="http://schemas.openxmlformats.org/spreadsheetml/2006/main" count="351" uniqueCount="216">
  <si>
    <t>Traité</t>
  </si>
  <si>
    <t>NOM</t>
  </si>
  <si>
    <t>PRENOM</t>
  </si>
  <si>
    <t>DEBUT ABSENCE</t>
  </si>
  <si>
    <t>FIN ABSENCE</t>
  </si>
  <si>
    <t>MOIS</t>
  </si>
  <si>
    <t>Heures réelles d'absence</t>
  </si>
  <si>
    <t>Nb jours ouvrés d'absences</t>
  </si>
  <si>
    <t>MOTIF GENERAL</t>
  </si>
  <si>
    <t>MOTIF Secondaire</t>
  </si>
  <si>
    <t>Mariage</t>
  </si>
  <si>
    <t>PACS</t>
  </si>
  <si>
    <t>Mariage d'un enfant</t>
  </si>
  <si>
    <t>Mariage : père / mère</t>
  </si>
  <si>
    <t>Mariage : frère / sœur</t>
  </si>
  <si>
    <t>Mariage : oncle / tante</t>
  </si>
  <si>
    <t>Décès : père / mère</t>
  </si>
  <si>
    <t>Décès : frère / sœur</t>
  </si>
  <si>
    <t>Accident du travail</t>
  </si>
  <si>
    <t>Maladie professionnelle</t>
  </si>
  <si>
    <t>Congé maternité</t>
  </si>
  <si>
    <t>Congé paternité</t>
  </si>
  <si>
    <t>Congé parental d'éducation</t>
  </si>
  <si>
    <t>Congé sabbatique</t>
  </si>
  <si>
    <t>Maladie avec maintien total</t>
  </si>
  <si>
    <t>Maladie avec maintien à compter du 4ème jour</t>
  </si>
  <si>
    <t>Maladie</t>
  </si>
  <si>
    <t>Accident de trajet</t>
  </si>
  <si>
    <t>Formation</t>
  </si>
  <si>
    <t>Congé_Evènement_familial</t>
  </si>
  <si>
    <t>AT_MP</t>
  </si>
  <si>
    <t>Congés_Spéciaux</t>
  </si>
  <si>
    <t>JUSTIFICATIF</t>
  </si>
  <si>
    <t>Abs. Déduite du volant</t>
  </si>
  <si>
    <t>Mention Fiche d'Heures</t>
  </si>
  <si>
    <t>Retenue de Salaire</t>
  </si>
  <si>
    <t>Autre</t>
  </si>
  <si>
    <t xml:space="preserve">Grève </t>
  </si>
  <si>
    <t>Raison_personnelle</t>
  </si>
  <si>
    <t xml:space="preserve">Mention Bulletin </t>
  </si>
  <si>
    <t>COMMENTAIRES</t>
  </si>
  <si>
    <t>Avancé</t>
  </si>
  <si>
    <t>Maladie sans maintien - Ancienneté insuffisante</t>
  </si>
  <si>
    <t>Maladie sans maintien - + 90 jours maintenus</t>
  </si>
  <si>
    <t>Nb jours maintenus</t>
  </si>
  <si>
    <t>N° Arrêt (année civile)</t>
  </si>
  <si>
    <t>SUBROGATION</t>
  </si>
  <si>
    <t>Montant IJSS nettes</t>
  </si>
  <si>
    <t>Montant IJSS brutes</t>
  </si>
  <si>
    <t>Date versement IJSS</t>
  </si>
  <si>
    <t>TRAITEMENT DE LA MALADIE</t>
  </si>
  <si>
    <t>En Attente</t>
  </si>
  <si>
    <t>ADELE</t>
  </si>
  <si>
    <t>Sophie</t>
  </si>
  <si>
    <t>BEAUFILS</t>
  </si>
  <si>
    <t>Veronique</t>
  </si>
  <si>
    <t>BERLIVET - GONNORD</t>
  </si>
  <si>
    <t>Cindy</t>
  </si>
  <si>
    <t>BERLOU</t>
  </si>
  <si>
    <t>Aurelie</t>
  </si>
  <si>
    <t>BIDET</t>
  </si>
  <si>
    <t>Maëva</t>
  </si>
  <si>
    <t>BOUTAFI</t>
  </si>
  <si>
    <t xml:space="preserve">Akym </t>
  </si>
  <si>
    <t>BOUTON</t>
  </si>
  <si>
    <t>Isabelle</t>
  </si>
  <si>
    <t>BOUZIGON</t>
  </si>
  <si>
    <t>Julien</t>
  </si>
  <si>
    <t>CHAISE</t>
  </si>
  <si>
    <t>CHARNEAU</t>
  </si>
  <si>
    <t>Nicolas</t>
  </si>
  <si>
    <t>CHARQAOUI</t>
  </si>
  <si>
    <t xml:space="preserve">Francis </t>
  </si>
  <si>
    <t>COINCHELIN</t>
  </si>
  <si>
    <t>Frederique</t>
  </si>
  <si>
    <t>COUSIN</t>
  </si>
  <si>
    <t>Carole</t>
  </si>
  <si>
    <t>DA COSTA</t>
  </si>
  <si>
    <t xml:space="preserve">Stephanie </t>
  </si>
  <si>
    <t>DARDY</t>
  </si>
  <si>
    <t>Laetitia</t>
  </si>
  <si>
    <t>DESTREMAUT</t>
  </si>
  <si>
    <t>Fabienne</t>
  </si>
  <si>
    <t xml:space="preserve">DORLEANS-NICOLY </t>
  </si>
  <si>
    <t>Tiphaine</t>
  </si>
  <si>
    <t>DULAMON</t>
  </si>
  <si>
    <t>Nathalie</t>
  </si>
  <si>
    <t>DUTAUZIA</t>
  </si>
  <si>
    <t>Marjorie</t>
  </si>
  <si>
    <t>ETCHECHOURY</t>
  </si>
  <si>
    <t>Karine</t>
  </si>
  <si>
    <t>FARNAULT</t>
  </si>
  <si>
    <t>Alexandre</t>
  </si>
  <si>
    <t>HARGUES</t>
  </si>
  <si>
    <t>Anthony</t>
  </si>
  <si>
    <t>HAUSSÉGUY</t>
  </si>
  <si>
    <t xml:space="preserve">Elise </t>
  </si>
  <si>
    <t>ILHARRAGORRY</t>
  </si>
  <si>
    <t>Stéphanie</t>
  </si>
  <si>
    <t>LARQUIER</t>
  </si>
  <si>
    <t xml:space="preserve">Celine </t>
  </si>
  <si>
    <t>LEDUC</t>
  </si>
  <si>
    <t>MABILLET</t>
  </si>
  <si>
    <t xml:space="preserve">Michelle </t>
  </si>
  <si>
    <t>MARTINIE</t>
  </si>
  <si>
    <t>Sylvain</t>
  </si>
  <si>
    <t>MÉLIN</t>
  </si>
  <si>
    <t xml:space="preserve">Mathieu </t>
  </si>
  <si>
    <t>MICHELENA</t>
  </si>
  <si>
    <t>Stéphane</t>
  </si>
  <si>
    <t>MUNSCH</t>
  </si>
  <si>
    <t>Brigitte</t>
  </si>
  <si>
    <t>POUMEYROL</t>
  </si>
  <si>
    <t>Raphaël</t>
  </si>
  <si>
    <t>RAMOUCHE</t>
  </si>
  <si>
    <t>Laura</t>
  </si>
  <si>
    <t>RUIZ</t>
  </si>
  <si>
    <t>Christelle</t>
  </si>
  <si>
    <t>ST MARTIN</t>
  </si>
  <si>
    <t xml:space="preserve">Didier </t>
  </si>
  <si>
    <t>TEJEDOR</t>
  </si>
  <si>
    <t>TORRES</t>
  </si>
  <si>
    <t>Patrice</t>
  </si>
  <si>
    <t>VADO</t>
  </si>
  <si>
    <t xml:space="preserve">Delphine </t>
  </si>
  <si>
    <t>VERNIS</t>
  </si>
  <si>
    <t>Corinne</t>
  </si>
  <si>
    <t>WALLET</t>
  </si>
  <si>
    <t>WALLYN</t>
  </si>
  <si>
    <t>Jonathan</t>
  </si>
  <si>
    <t>Nom</t>
  </si>
  <si>
    <t>Prénom</t>
  </si>
  <si>
    <t>N° Sécurité Sociale</t>
  </si>
  <si>
    <t>Date de naissance</t>
  </si>
  <si>
    <t>Age</t>
  </si>
  <si>
    <t>Date d'ancienneté</t>
  </si>
  <si>
    <t>Ancienneté en année</t>
  </si>
  <si>
    <t>Ancienneté en mois</t>
  </si>
  <si>
    <t>TOTAL</t>
  </si>
  <si>
    <t>déc-17</t>
  </si>
  <si>
    <t>nov-17</t>
  </si>
  <si>
    <t>oct-17</t>
  </si>
  <si>
    <t>sept-17</t>
  </si>
  <si>
    <t>août-17</t>
  </si>
  <si>
    <t>juil-17</t>
  </si>
  <si>
    <t>juin-17</t>
  </si>
  <si>
    <t>mai-17</t>
  </si>
  <si>
    <t>avr-17</t>
  </si>
  <si>
    <t>mars-17</t>
  </si>
  <si>
    <t>févr-17</t>
  </si>
  <si>
    <t>janv-17</t>
  </si>
  <si>
    <t>Nombre Jours Maintenus</t>
  </si>
  <si>
    <t>Ancienneté</t>
  </si>
  <si>
    <t>Arrêt Maladie et Salaires</t>
  </si>
  <si>
    <t>1er jour d'arrêt</t>
  </si>
  <si>
    <t>Dernier jour d'arrêt</t>
  </si>
  <si>
    <t>Nombre de jour calendaire d'arrêt</t>
  </si>
  <si>
    <t>Nombre de jours ouvrés d'arrêt</t>
  </si>
  <si>
    <t>Total</t>
  </si>
  <si>
    <t>x</t>
  </si>
  <si>
    <t>IJSS</t>
  </si>
  <si>
    <t>Carence</t>
  </si>
  <si>
    <t>Nb jours indemnisés</t>
  </si>
  <si>
    <t>IJSS journalière max.</t>
  </si>
  <si>
    <t>IJSS journalières</t>
  </si>
  <si>
    <t>IJSS brutes</t>
  </si>
  <si>
    <t xml:space="preserve">IJSS nettes </t>
  </si>
  <si>
    <t>Retenue pour absence</t>
  </si>
  <si>
    <t>Maintien de salaire</t>
  </si>
  <si>
    <t xml:space="preserve">Taux de cotisations : </t>
  </si>
  <si>
    <t>IJSS nettes recalculées</t>
  </si>
  <si>
    <t>maintien</t>
  </si>
  <si>
    <t>Subrogation</t>
  </si>
  <si>
    <t>Date début</t>
  </si>
  <si>
    <t>Date de fin</t>
  </si>
  <si>
    <t>mois</t>
  </si>
  <si>
    <t>ans</t>
  </si>
  <si>
    <t>Taux horaire</t>
  </si>
  <si>
    <t>SIMULATION MALADIE - CAS GENERAL (Jusqu'à 2 enfants)</t>
  </si>
  <si>
    <t>Jour de l'an</t>
  </si>
  <si>
    <t>Lundi de Pâques</t>
  </si>
  <si>
    <t>Fête du travail</t>
  </si>
  <si>
    <t>8 mai 1945</t>
  </si>
  <si>
    <t>Jeudi Ascension</t>
  </si>
  <si>
    <t>Lundi Pentecôte</t>
  </si>
  <si>
    <t>Fête Nationale</t>
  </si>
  <si>
    <t>Assomption</t>
  </si>
  <si>
    <t>Toussaint</t>
  </si>
  <si>
    <t>Armistice</t>
  </si>
  <si>
    <t>Noël</t>
  </si>
  <si>
    <t>Naissance / Adoption</t>
  </si>
  <si>
    <t>Décès : conjoint / concubin / enfant</t>
  </si>
  <si>
    <t>Décès : petit-enfant</t>
  </si>
  <si>
    <t>Décès : oncle / tante</t>
  </si>
  <si>
    <t>Décès : beau-frère / belle-sœur</t>
  </si>
  <si>
    <t>Décès : neveu / nièce</t>
  </si>
  <si>
    <t>Mariage : beau-frère / belle sœur</t>
  </si>
  <si>
    <t>Décès : grand-parent</t>
  </si>
  <si>
    <t>Congé sans solde</t>
  </si>
  <si>
    <t>Décès : beau-parent</t>
  </si>
  <si>
    <t>Déménagement</t>
  </si>
  <si>
    <t>Enfant Malade</t>
  </si>
  <si>
    <t>Conjoint Malade</t>
  </si>
  <si>
    <t>Jours Fériés</t>
  </si>
  <si>
    <t>déc-18</t>
  </si>
  <si>
    <t>nov-18</t>
  </si>
  <si>
    <t>oct-18</t>
  </si>
  <si>
    <t>sept-18</t>
  </si>
  <si>
    <t>août-18</t>
  </si>
  <si>
    <t>juil-18</t>
  </si>
  <si>
    <t>juin-18</t>
  </si>
  <si>
    <t>mai-18</t>
  </si>
  <si>
    <t>avr-18</t>
  </si>
  <si>
    <t>mars-18</t>
  </si>
  <si>
    <t>févr-18</t>
  </si>
  <si>
    <t>janv-18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</si>
</sst>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\ _€_-;\-* #,##0.00\ _€_-;_-* &quot;-&quot;??\ _€_-;_-@_-"/>
    <numFmt numFmtId="164" formatCode="[$-40C]mmm\-yy;@"/>
    <numFmt numFmtId="165" formatCode="[$-F800]dddd\,\ mmmm\ dd\,\ yyyy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 JULIAN"/>
    </font>
    <font>
      <b/>
      <sz val="11"/>
      <color theme="1"/>
      <name val="AR JULIAN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16"/>
      <color theme="1"/>
      <name val="AR JULIAN"/>
    </font>
    <font>
      <b/>
      <sz val="16"/>
      <color theme="1"/>
      <name val="AR JULIAN"/>
    </font>
    <font>
      <sz val="26"/>
      <color theme="0"/>
      <name val="AR JULIAN"/>
    </font>
    <font>
      <sz val="16"/>
      <color theme="0"/>
      <name val="AR JULIAN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mbria"/>
      <family val="1"/>
    </font>
    <font>
      <b/>
      <sz val="14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9D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C9DF"/>
        <bgColor indexed="64"/>
      </patternFill>
    </fill>
    <fill>
      <patternFill patternType="solid">
        <fgColor rgb="FFFF75AD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3" xfId="0" applyFill="1" applyBorder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6" fillId="0" borderId="0" xfId="0" applyNumberFormat="1" applyFont="1" applyAlignment="1">
      <alignment horizontal="center" vertical="center"/>
    </xf>
    <xf numFmtId="17" fontId="6" fillId="0" borderId="0" xfId="0" applyNumberFormat="1" applyFont="1"/>
    <xf numFmtId="0" fontId="6" fillId="0" borderId="0" xfId="0" applyFont="1"/>
    <xf numFmtId="0" fontId="9" fillId="3" borderId="0" xfId="0" applyFont="1" applyFill="1" applyAlignment="1">
      <alignment horizontal="center" vertical="center"/>
    </xf>
    <xf numFmtId="0" fontId="0" fillId="5" borderId="0" xfId="0" applyFill="1"/>
    <xf numFmtId="0" fontId="4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4" fillId="6" borderId="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indent="1"/>
    </xf>
    <xf numFmtId="49" fontId="14" fillId="0" borderId="0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vertical="center" wrapText="1"/>
    </xf>
    <xf numFmtId="0" fontId="0" fillId="0" borderId="0" xfId="0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4" fontId="0" fillId="0" borderId="15" xfId="0" applyNumberFormat="1" applyBorder="1"/>
    <xf numFmtId="0" fontId="0" fillId="0" borderId="16" xfId="0" applyBorder="1"/>
    <xf numFmtId="14" fontId="0" fillId="0" borderId="17" xfId="0" applyNumberFormat="1" applyBorder="1"/>
    <xf numFmtId="0" fontId="4" fillId="8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43" fontId="4" fillId="5" borderId="0" xfId="1" applyFont="1" applyFill="1" applyAlignment="1">
      <alignment horizontal="center" vertical="center"/>
    </xf>
    <xf numFmtId="165" fontId="0" fillId="0" borderId="0" xfId="1" applyNumberFormat="1" applyFont="1"/>
    <xf numFmtId="0" fontId="7" fillId="9" borderId="22" xfId="0" applyFont="1" applyFill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0" fillId="10" borderId="24" xfId="0" applyFill="1" applyBorder="1"/>
    <xf numFmtId="0" fontId="4" fillId="10" borderId="25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 vertical="center"/>
    </xf>
    <xf numFmtId="0" fontId="0" fillId="11" borderId="23" xfId="0" applyFill="1" applyBorder="1"/>
    <xf numFmtId="0" fontId="4" fillId="11" borderId="25" xfId="0" applyFont="1" applyFill="1" applyBorder="1" applyAlignment="1">
      <alignment horizontal="center" vertical="center"/>
    </xf>
    <xf numFmtId="0" fontId="0" fillId="10" borderId="23" xfId="0" applyFill="1" applyBorder="1"/>
    <xf numFmtId="0" fontId="4" fillId="10" borderId="21" xfId="0" applyFont="1" applyFill="1" applyBorder="1" applyAlignment="1">
      <alignment horizontal="center" vertical="center"/>
    </xf>
    <xf numFmtId="0" fontId="0" fillId="10" borderId="21" xfId="0" applyFill="1" applyBorder="1"/>
    <xf numFmtId="17" fontId="7" fillId="9" borderId="22" xfId="0" applyNumberFormat="1" applyFont="1" applyFill="1" applyBorder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 JULIAN"/>
        <scheme val="none"/>
      </font>
      <numFmt numFmtId="22" formatCode="mmm\-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F75AD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rgb="FFFFC9D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>
          <bgColor rgb="FFFF0066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ill>
        <patternFill>
          <bgColor rgb="FF79DC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ill>
        <patternFill>
          <bgColor rgb="FFBDEE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  <i val="0"/>
      </font>
      <fill>
        <patternFill>
          <bgColor rgb="FF33CCFF"/>
        </patternFill>
      </fill>
    </dxf>
    <dxf>
      <fill>
        <patternFill>
          <bgColor rgb="FFBEE395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ill>
        <patternFill>
          <bgColor rgb="FFDAEFC3"/>
        </patternFill>
      </fill>
      <border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/>
        <i val="0"/>
      </font>
      <fill>
        <patternFill>
          <bgColor rgb="FF92D050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</dxfs>
  <tableStyles count="3" defaultTableStyle="TableStyleMedium2" defaultPivotStyle="PivotStyleLight16">
    <tableStyle name="Style de tableau 1" pivot="0" count="3" xr9:uid="{796BA1AE-75C9-468D-B9C5-CFC10BD91F83}">
      <tableStyleElement type="headerRow" dxfId="47"/>
      <tableStyleElement type="firstRowStripe" dxfId="46"/>
      <tableStyleElement type="secondRowStripe" dxfId="45"/>
    </tableStyle>
    <tableStyle name="Style de tableau 2" pivot="0" count="3" xr9:uid="{CDA4E37F-3B15-4415-844B-86AE63440D74}">
      <tableStyleElement type="headerRow" dxfId="44"/>
      <tableStyleElement type="firstRowStripe" dxfId="43"/>
      <tableStyleElement type="secondRowStripe" dxfId="42"/>
    </tableStyle>
    <tableStyle name="Style de tableau 3" pivot="0" count="3" xr9:uid="{28C9E593-52B1-4164-B49B-7C2E6C060166}">
      <tableStyleElement type="headerRow" dxfId="41"/>
      <tableStyleElement type="firstRowStripe" dxfId="40"/>
      <tableStyleElement type="secondRowStripe" dxfId="39"/>
    </tableStyle>
  </tableStyles>
  <colors>
    <mruColors>
      <color rgb="FFBEE395"/>
      <color rgb="FFFF99CC"/>
      <color rgb="FFFF66FF"/>
      <color rgb="FF79DCFF"/>
      <color rgb="FFFF9966"/>
      <color rgb="FFFF75AD"/>
      <color rgb="FFFFC9DF"/>
      <color rgb="FFFFFFFF"/>
      <color rgb="FFFF0066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66EED0-9242-4646-A359-96CAD3295BC5}" name="Tableau1" displayName="Tableau1" ref="A1:I42" totalsRowShown="0" headerRowDxfId="38" dataDxfId="37">
  <autoFilter ref="A1:I42" xr:uid="{1E414AA9-63C5-4430-B569-224D26473D04}"/>
  <tableColumns count="9">
    <tableColumn id="1" xr3:uid="{9DF7D531-5A39-4B74-9EAC-C77FCEEE3329}" name="Nom" dataDxfId="36"/>
    <tableColumn id="2" xr3:uid="{510F329A-FF8C-4DD2-A8B2-48B99768A505}" name="Prénom" dataDxfId="35"/>
    <tableColumn id="3" xr3:uid="{9318A8B2-C5CD-48B6-BEE1-BF6311F8028A}" name="N° Sécurité Sociale" dataDxfId="34"/>
    <tableColumn id="4" xr3:uid="{5469AC56-8AA3-4CB8-89F3-13D3F53DCA60}" name="Date de naissance" dataDxfId="33"/>
    <tableColumn id="5" xr3:uid="{D82F764A-0030-42D0-9678-1C7727AFF88D}" name="Age" dataDxfId="32">
      <calculatedColumnFormula>DATEDIF(D2,TODAY(),"Y")</calculatedColumnFormula>
    </tableColumn>
    <tableColumn id="6" xr3:uid="{4BA2B278-BF77-48CF-8278-C45DAF830583}" name="Date d'ancienneté" dataDxfId="31"/>
    <tableColumn id="7" xr3:uid="{29693F3E-A61E-429F-8671-5594525AE530}" name="Ancienneté en année" dataDxfId="30">
      <calculatedColumnFormula>DATEDIF(F2,TODAY(),"Y")&amp;IF(DATEDIF(F2,TODAY(),"Y")&gt;1," ans, "," an, " )&amp;DATEDIF(F2,TODAY(), "YM") &amp;" mois et " &amp;DATEDIF(F2,TODAY(), "MD")&amp;IF(DATEDIF(F2,TODAY(), "MD")&gt;1," jours"," jour")</calculatedColumnFormula>
    </tableColumn>
    <tableColumn id="8" xr3:uid="{CFC221C6-B079-45AB-B2D6-F286A2F352C9}" name="Ancienneté en mois" dataDxfId="29">
      <calculatedColumnFormula>DATEDIF(F2,TODAY(),"M")</calculatedColumnFormula>
    </tableColumn>
    <tableColumn id="9" xr3:uid="{71678328-8575-48EC-8C69-D279533E9E41}" name="Taux horaire" dataDxfId="2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CE4A3-46D7-4A2C-9792-5376E4D04B97}" name="Tableau2" displayName="Tableau2" ref="A2:Z44" totalsRowShown="0" headerRowDxfId="27" dataDxfId="26">
  <autoFilter ref="A2:Z44" xr:uid="{A5587D0E-776B-4B75-9CDB-BF54E8CD0032}"/>
  <tableColumns count="26">
    <tableColumn id="1" xr3:uid="{6A8BC19C-80B4-4ADC-B5C6-B9B4B693EC06}" name="Nom" dataDxfId="25"/>
    <tableColumn id="2" xr3:uid="{088E56F8-3A95-4DD9-B89F-F44A0F3730BB}" name="Prénom" dataDxfId="24"/>
    <tableColumn id="23" xr3:uid="{B1B0647D-93F2-45D4-A57A-6262523384EC}" name="déc-18" dataDxfId="23"/>
    <tableColumn id="24" xr3:uid="{91CDCB87-D92C-4DA4-B143-244CCD18D2AC}" name="nov-18" dataDxfId="22"/>
    <tableColumn id="25" xr3:uid="{2B184905-7AD5-49AD-BC7F-0D03A682B03E}" name="oct-18" dataDxfId="21"/>
    <tableColumn id="26" xr3:uid="{1882BDEE-D7C3-4D96-9B05-05FF6654B863}" name="sept-18" dataDxfId="20"/>
    <tableColumn id="19" xr3:uid="{24D6F1EB-9571-4CFF-9533-3409DAC01878}" name="août-18" dataDxfId="19"/>
    <tableColumn id="20" xr3:uid="{2F8B6AE9-A409-427C-A165-40B7E1859B26}" name="juil-18" dataDxfId="18"/>
    <tableColumn id="21" xr3:uid="{E7C895E7-CA99-4204-97E5-413D6940A954}" name="juin-18" dataDxfId="17"/>
    <tableColumn id="22" xr3:uid="{3F12F29E-60DC-43BB-A76D-B684440BCD32}" name="mai-18" dataDxfId="16"/>
    <tableColumn id="17" xr3:uid="{71424CF9-7EA3-4615-B466-70A6ED63A995}" name="avr-18" dataDxfId="15"/>
    <tableColumn id="18" xr3:uid="{59EFE72E-46F8-443E-AB8F-31AB40CA36A6}" name="mars-18" dataDxfId="14"/>
    <tableColumn id="16" xr3:uid="{E852A569-9E11-41E0-8674-DECDCFFAABCD}" name="févr-18" dataDxfId="13"/>
    <tableColumn id="15" xr3:uid="{3AD1B798-DBB4-434C-B25B-ED7FBC8F04CC}" name="janv-18" dataDxfId="12"/>
    <tableColumn id="3" xr3:uid="{180D28EB-E745-48F7-8E9D-7CA2269C98C2}" name="déc-17" dataDxfId="11"/>
    <tableColumn id="4" xr3:uid="{F6C8FB8A-7599-42A9-88B7-BDC0B857B2BB}" name="nov-17" dataDxfId="10"/>
    <tableColumn id="5" xr3:uid="{A591A71B-5A49-4870-BB34-1D8C96BCED13}" name="oct-17" dataDxfId="9"/>
    <tableColumn id="6" xr3:uid="{9D6EBBE1-9228-4C4D-AC18-AAD58B90D3FF}" name="sept-17" dataDxfId="8"/>
    <tableColumn id="7" xr3:uid="{DC5F617F-C4DD-4D5A-81CD-FC4632C71735}" name="août-17" dataDxfId="7"/>
    <tableColumn id="8" xr3:uid="{C9566043-DADD-4E47-BB77-149DF94A2B56}" name="juil-17" dataDxfId="6"/>
    <tableColumn id="9" xr3:uid="{C235DB47-087F-49F4-A7D2-58E6471231B0}" name="juin-17" dataDxfId="5"/>
    <tableColumn id="10" xr3:uid="{0F790B82-C8D7-4724-9D83-ADBE2A0E3C2E}" name="mai-17" dataDxfId="4"/>
    <tableColumn id="11" xr3:uid="{C85D7C09-1002-4333-AEB9-622817B10BDF}" name="avr-17" dataDxfId="3"/>
    <tableColumn id="12" xr3:uid="{D74665F4-8EAC-493C-9FF4-1379B1336880}" name="mars-17" dataDxfId="2"/>
    <tableColumn id="13" xr3:uid="{4F04A44A-7B45-4801-A1E8-495E5FBF5D90}" name="févr-17" dataDxfId="1"/>
    <tableColumn id="14" xr3:uid="{49F8721E-FB87-4A65-AC72-6AC8E909BF73}" name="janv-17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296E2-2178-45EA-B968-225C3D3A8F77}">
  <dimension ref="A1:AD416"/>
  <sheetViews>
    <sheetView workbookViewId="0">
      <selection activeCell="A3" sqref="A3"/>
    </sheetView>
  </sheetViews>
  <sheetFormatPr baseColWidth="10" defaultRowHeight="15"/>
  <cols>
    <col min="1" max="1" width="11.42578125" bestFit="1" customWidth="1"/>
    <col min="2" max="2" width="22.140625" customWidth="1"/>
    <col min="3" max="3" width="24.140625" customWidth="1"/>
    <col min="4" max="4" width="15.7109375" customWidth="1"/>
    <col min="5" max="5" width="14.140625" customWidth="1"/>
    <col min="6" max="6" width="13.140625" customWidth="1"/>
    <col min="7" max="7" width="11.42578125" bestFit="1" customWidth="1"/>
    <col min="8" max="8" width="12.42578125" bestFit="1" customWidth="1"/>
    <col min="9" max="9" width="28.28515625" bestFit="1" customWidth="1"/>
    <col min="10" max="10" width="25" customWidth="1"/>
    <col min="11" max="11" width="28.5703125" bestFit="1" customWidth="1"/>
    <col min="12" max="12" width="28.5703125" customWidth="1"/>
    <col min="13" max="13" width="14.28515625" customWidth="1"/>
    <col min="17" max="17" width="11.7109375" customWidth="1"/>
    <col min="22" max="22" width="12.85546875" customWidth="1"/>
  </cols>
  <sheetData>
    <row r="1" spans="1:30">
      <c r="A1" t="s">
        <v>41</v>
      </c>
      <c r="Q1" s="60" t="s">
        <v>50</v>
      </c>
      <c r="R1" s="60"/>
      <c r="S1" s="60"/>
      <c r="T1" s="60"/>
      <c r="U1" s="60"/>
      <c r="V1" s="60"/>
    </row>
    <row r="2" spans="1:30" s="4" customFormat="1" ht="60">
      <c r="A2" s="4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4" t="s">
        <v>32</v>
      </c>
      <c r="L2" s="4" t="s">
        <v>40</v>
      </c>
      <c r="M2" s="5" t="s">
        <v>33</v>
      </c>
      <c r="N2" s="5" t="s">
        <v>34</v>
      </c>
      <c r="O2" s="5" t="s">
        <v>35</v>
      </c>
      <c r="P2" s="5" t="s">
        <v>39</v>
      </c>
      <c r="Q2" s="5" t="s">
        <v>44</v>
      </c>
      <c r="R2" s="5" t="s">
        <v>45</v>
      </c>
      <c r="S2" s="5" t="s">
        <v>46</v>
      </c>
      <c r="T2" s="5" t="s">
        <v>47</v>
      </c>
      <c r="U2" s="5" t="s">
        <v>48</v>
      </c>
      <c r="V2" s="5" t="s">
        <v>49</v>
      </c>
    </row>
    <row r="3" spans="1:30" ht="24" customHeight="1">
      <c r="A3" s="3" t="s">
        <v>51</v>
      </c>
      <c r="B3" s="3"/>
      <c r="C3" s="3"/>
      <c r="D3" s="3"/>
      <c r="E3" s="3"/>
      <c r="F3" s="14"/>
      <c r="G3" s="3"/>
      <c r="H3" s="3"/>
      <c r="I3" s="3"/>
      <c r="J3" s="1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24" customHeight="1">
      <c r="A4" s="3"/>
      <c r="B4" s="3"/>
      <c r="C4" s="3"/>
      <c r="D4" s="3"/>
      <c r="E4" s="3"/>
      <c r="F4" s="1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24" customHeight="1">
      <c r="A5" s="3"/>
      <c r="B5" s="3"/>
      <c r="C5" s="3"/>
      <c r="D5" s="3"/>
      <c r="E5" s="3"/>
      <c r="F5" s="1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24" customHeight="1">
      <c r="A6" s="3"/>
      <c r="B6" s="3"/>
      <c r="C6" s="3"/>
      <c r="D6" s="3"/>
      <c r="E6" s="3"/>
      <c r="F6" s="1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4" customHeight="1">
      <c r="A7" s="3"/>
      <c r="B7" s="3"/>
      <c r="C7" s="3"/>
      <c r="D7" s="3"/>
      <c r="E7" s="3"/>
      <c r="F7" s="1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24" customHeight="1">
      <c r="A8" s="3"/>
      <c r="B8" s="3"/>
      <c r="C8" s="3"/>
      <c r="D8" s="3"/>
      <c r="E8" s="3"/>
      <c r="F8" s="1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24" customHeight="1">
      <c r="A9" s="3"/>
      <c r="B9" s="3"/>
      <c r="C9" s="3"/>
      <c r="D9" s="3"/>
      <c r="E9" s="3"/>
      <c r="F9" s="1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24" customHeight="1">
      <c r="A10" s="3"/>
      <c r="B10" s="3"/>
      <c r="C10" s="3"/>
      <c r="D10" s="3"/>
      <c r="E10" s="3"/>
      <c r="F10" s="1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24" customHeight="1">
      <c r="A11" s="3"/>
      <c r="B11" s="3"/>
      <c r="C11" s="3"/>
      <c r="D11" s="3"/>
      <c r="E11" s="3"/>
      <c r="F11" s="1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24" customHeight="1">
      <c r="A12" s="3"/>
      <c r="B12" s="3"/>
      <c r="C12" s="3"/>
      <c r="D12" s="3"/>
      <c r="E12" s="3"/>
      <c r="F12" s="1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24" customHeight="1">
      <c r="A13" s="3"/>
      <c r="B13" s="3"/>
      <c r="C13" s="3"/>
      <c r="D13" s="3"/>
      <c r="E13" s="3"/>
      <c r="F13" s="1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24" customHeight="1">
      <c r="A14" s="3"/>
      <c r="B14" s="3"/>
      <c r="C14" s="3"/>
      <c r="D14" s="3"/>
      <c r="E14" s="3"/>
      <c r="F14" s="1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24" customHeight="1">
      <c r="A15" s="3"/>
      <c r="B15" s="3"/>
      <c r="C15" s="3"/>
      <c r="D15" s="3"/>
      <c r="E15" s="3"/>
      <c r="F15" s="1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24" customHeight="1">
      <c r="A16" s="3"/>
      <c r="B16" s="3"/>
      <c r="C16" s="3"/>
      <c r="D16" s="3"/>
      <c r="E16" s="3"/>
      <c r="F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4" customHeight="1">
      <c r="A17" s="3"/>
      <c r="B17" s="3"/>
      <c r="C17" s="3"/>
      <c r="D17" s="3"/>
      <c r="E17" s="3"/>
      <c r="F17" s="1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24" customHeight="1">
      <c r="A18" s="3"/>
      <c r="B18" s="3"/>
      <c r="C18" s="3"/>
      <c r="D18" s="3"/>
      <c r="E18" s="3"/>
      <c r="F18" s="1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24" customHeight="1">
      <c r="A19" s="3"/>
      <c r="B19" s="3"/>
      <c r="C19" s="3"/>
      <c r="D19" s="3"/>
      <c r="E19" s="3"/>
      <c r="F19" s="1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ht="24" customHeight="1">
      <c r="A20" s="3"/>
      <c r="B20" s="3"/>
      <c r="C20" s="3"/>
      <c r="D20" s="3"/>
      <c r="E20" s="3"/>
      <c r="F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24" customHeight="1">
      <c r="A21" s="3"/>
      <c r="B21" s="3"/>
      <c r="C21" s="3"/>
      <c r="D21" s="3"/>
      <c r="E21" s="3"/>
      <c r="F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ht="24" customHeight="1">
      <c r="A22" s="3"/>
      <c r="B22" s="3"/>
      <c r="C22" s="3"/>
      <c r="D22" s="3"/>
      <c r="E22" s="3"/>
      <c r="F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ht="24" customHeight="1">
      <c r="A23" s="3"/>
      <c r="B23" s="3"/>
      <c r="C23" s="3"/>
      <c r="D23" s="3"/>
      <c r="E23" s="3"/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ht="24" customHeight="1">
      <c r="A24" s="3"/>
      <c r="B24" s="3"/>
      <c r="C24" s="3"/>
      <c r="D24" s="3"/>
      <c r="E24" s="3"/>
      <c r="F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ht="24" customHeight="1">
      <c r="A25" s="3"/>
      <c r="B25" s="3"/>
      <c r="C25" s="3"/>
      <c r="D25" s="3"/>
      <c r="E25" s="3"/>
      <c r="F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ht="24" customHeight="1">
      <c r="A26" s="3"/>
      <c r="B26" s="3"/>
      <c r="C26" s="3"/>
      <c r="D26" s="3"/>
      <c r="E26" s="3"/>
      <c r="F26" s="1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4" customHeight="1">
      <c r="A27" s="3"/>
      <c r="B27" s="3"/>
      <c r="C27" s="3"/>
      <c r="D27" s="3"/>
      <c r="E27" s="3"/>
      <c r="F27" s="1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ht="24" customHeight="1">
      <c r="A28" s="3"/>
      <c r="B28" s="3"/>
      <c r="C28" s="3"/>
      <c r="D28" s="3"/>
      <c r="E28" s="3"/>
      <c r="F28" s="1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ht="24" customHeight="1">
      <c r="A29" s="3"/>
      <c r="B29" s="3"/>
      <c r="C29" s="3"/>
      <c r="D29" s="3"/>
      <c r="E29" s="3"/>
      <c r="F29" s="1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ht="24" customHeight="1">
      <c r="A30" s="3"/>
      <c r="B30" s="3"/>
      <c r="C30" s="3"/>
      <c r="D30" s="3"/>
      <c r="E30" s="3"/>
      <c r="F30" s="1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ht="24" customHeight="1">
      <c r="A31" s="3"/>
      <c r="B31" s="3"/>
      <c r="C31" s="3"/>
      <c r="D31" s="3"/>
      <c r="E31" s="3"/>
      <c r="F31" s="1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ht="24" customHeight="1">
      <c r="A32" s="3"/>
      <c r="B32" s="3"/>
      <c r="C32" s="3"/>
      <c r="D32" s="3"/>
      <c r="E32" s="3"/>
      <c r="F32" s="1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ht="24" customHeight="1">
      <c r="A33" s="3"/>
      <c r="B33" s="3"/>
      <c r="C33" s="3"/>
      <c r="D33" s="3"/>
      <c r="E33" s="3"/>
      <c r="F33" s="1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ht="24" customHeight="1">
      <c r="A34" s="3"/>
      <c r="B34" s="3"/>
      <c r="C34" s="3"/>
      <c r="D34" s="3"/>
      <c r="E34" s="3"/>
      <c r="F34" s="1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ht="24" customHeight="1">
      <c r="A35" s="3"/>
      <c r="B35" s="3"/>
      <c r="C35" s="3"/>
      <c r="D35" s="3"/>
      <c r="E35" s="3"/>
      <c r="F35" s="1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ht="24" customHeight="1">
      <c r="A36" s="3"/>
      <c r="B36" s="3"/>
      <c r="C36" s="3"/>
      <c r="D36" s="3"/>
      <c r="E36" s="3"/>
      <c r="F36" s="1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ht="24" customHeight="1">
      <c r="A37" s="3"/>
      <c r="B37" s="3"/>
      <c r="C37" s="3"/>
      <c r="D37" s="3"/>
      <c r="E37" s="3"/>
      <c r="F37" s="1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ht="24" customHeight="1">
      <c r="A38" s="3"/>
      <c r="B38" s="3"/>
      <c r="C38" s="3"/>
      <c r="D38" s="3"/>
      <c r="E38" s="3"/>
      <c r="F38" s="1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ht="24" customHeight="1">
      <c r="A39" s="3"/>
      <c r="B39" s="3"/>
      <c r="C39" s="3"/>
      <c r="D39" s="3"/>
      <c r="E39" s="3"/>
      <c r="F39" s="1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ht="24" customHeight="1">
      <c r="A40" s="3"/>
      <c r="B40" s="3"/>
      <c r="C40" s="3"/>
      <c r="D40" s="3"/>
      <c r="E40" s="3"/>
      <c r="F40" s="1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ht="24" customHeight="1">
      <c r="A41" s="3"/>
      <c r="B41" s="3"/>
      <c r="C41" s="3"/>
      <c r="D41" s="3"/>
      <c r="E41" s="3"/>
      <c r="F41" s="1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ht="24" customHeight="1">
      <c r="A42" s="3"/>
      <c r="B42" s="3"/>
      <c r="C42" s="3"/>
      <c r="D42" s="3"/>
      <c r="E42" s="3"/>
      <c r="F42" s="1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ht="24" customHeight="1">
      <c r="A43" s="3"/>
      <c r="B43" s="3"/>
      <c r="C43" s="3"/>
      <c r="D43" s="3"/>
      <c r="E43" s="3"/>
      <c r="F43" s="1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ht="24" customHeight="1">
      <c r="A44" s="3"/>
      <c r="B44" s="3"/>
      <c r="C44" s="3"/>
      <c r="D44" s="3"/>
      <c r="E44" s="3"/>
      <c r="F44" s="1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ht="24" customHeight="1">
      <c r="A45" s="3"/>
      <c r="B45" s="3"/>
      <c r="C45" s="3"/>
      <c r="D45" s="3"/>
      <c r="E45" s="3"/>
      <c r="F45" s="1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ht="24" customHeight="1">
      <c r="A46" s="3"/>
      <c r="B46" s="3"/>
      <c r="C46" s="3"/>
      <c r="D46" s="3"/>
      <c r="E46" s="3"/>
      <c r="F46" s="14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ht="24" customHeight="1">
      <c r="A47" s="3"/>
      <c r="B47" s="3"/>
      <c r="C47" s="3"/>
      <c r="D47" s="3"/>
      <c r="E47" s="3"/>
      <c r="F47" s="1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ht="24" customHeight="1">
      <c r="A48" s="3"/>
      <c r="B48" s="3"/>
      <c r="C48" s="3"/>
      <c r="D48" s="3"/>
      <c r="E48" s="3"/>
      <c r="F48" s="1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ht="24" customHeight="1">
      <c r="A49" s="3"/>
      <c r="B49" s="3"/>
      <c r="C49" s="3"/>
      <c r="D49" s="3"/>
      <c r="E49" s="3"/>
      <c r="F49" s="1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ht="24" customHeight="1">
      <c r="A50" s="3"/>
      <c r="B50" s="3"/>
      <c r="C50" s="3"/>
      <c r="D50" s="3"/>
      <c r="E50" s="3"/>
      <c r="F50" s="1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24" customHeight="1">
      <c r="A51" s="3"/>
      <c r="B51" s="3"/>
      <c r="C51" s="3"/>
      <c r="D51" s="3"/>
      <c r="E51" s="3"/>
      <c r="F51" s="1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24" customHeight="1">
      <c r="A52" s="3"/>
      <c r="B52" s="3"/>
      <c r="C52" s="3"/>
      <c r="D52" s="3"/>
      <c r="E52" s="3"/>
      <c r="F52" s="1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ht="24" customHeight="1">
      <c r="A53" s="3"/>
      <c r="B53" s="3"/>
      <c r="C53" s="3"/>
      <c r="D53" s="3"/>
      <c r="E53" s="3"/>
      <c r="F53" s="1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ht="24" customHeight="1">
      <c r="A54" s="3"/>
      <c r="B54" s="3"/>
      <c r="C54" s="3"/>
      <c r="D54" s="3"/>
      <c r="E54" s="3"/>
      <c r="F54" s="1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24" customHeight="1">
      <c r="A55" s="3"/>
      <c r="B55" s="3"/>
      <c r="C55" s="3"/>
      <c r="D55" s="3"/>
      <c r="E55" s="3"/>
      <c r="F55" s="1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24" customHeight="1">
      <c r="A56" s="3"/>
      <c r="B56" s="3"/>
      <c r="C56" s="3"/>
      <c r="D56" s="3"/>
      <c r="E56" s="3"/>
      <c r="F56" s="1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24" customHeight="1">
      <c r="A57" s="3"/>
      <c r="B57" s="3"/>
      <c r="C57" s="3"/>
      <c r="D57" s="3"/>
      <c r="E57" s="3"/>
      <c r="F57" s="1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24" customHeight="1">
      <c r="A58" s="3"/>
      <c r="B58" s="3"/>
      <c r="C58" s="3"/>
      <c r="D58" s="3"/>
      <c r="E58" s="3"/>
      <c r="F58" s="1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24" customHeight="1">
      <c r="A59" s="3"/>
      <c r="B59" s="3"/>
      <c r="C59" s="3"/>
      <c r="D59" s="3"/>
      <c r="E59" s="3"/>
      <c r="F59" s="1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24" customHeight="1">
      <c r="A60" s="3"/>
      <c r="B60" s="3"/>
      <c r="C60" s="3"/>
      <c r="D60" s="3"/>
      <c r="E60" s="3"/>
      <c r="F60" s="1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24" customHeight="1">
      <c r="A61" s="3"/>
      <c r="B61" s="3"/>
      <c r="C61" s="3"/>
      <c r="D61" s="3"/>
      <c r="E61" s="3"/>
      <c r="F61" s="1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24" customHeight="1">
      <c r="A62" s="3"/>
      <c r="B62" s="3"/>
      <c r="C62" s="3"/>
      <c r="D62" s="3"/>
      <c r="E62" s="3"/>
      <c r="F62" s="14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24" customHeight="1">
      <c r="A63" s="3"/>
      <c r="B63" s="3"/>
      <c r="C63" s="3"/>
      <c r="D63" s="3"/>
      <c r="E63" s="3"/>
      <c r="F63" s="1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ht="24" customHeight="1">
      <c r="A64" s="3"/>
      <c r="B64" s="3"/>
      <c r="C64" s="3"/>
      <c r="D64" s="3"/>
      <c r="E64" s="3"/>
      <c r="F64" s="1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ht="24" customHeight="1">
      <c r="A65" s="3"/>
      <c r="B65" s="3"/>
      <c r="C65" s="3"/>
      <c r="D65" s="3"/>
      <c r="E65" s="3"/>
      <c r="F65" s="1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ht="24" customHeight="1">
      <c r="A66" s="3"/>
      <c r="B66" s="3"/>
      <c r="C66" s="3"/>
      <c r="D66" s="3"/>
      <c r="E66" s="3"/>
      <c r="F66" s="1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ht="24" customHeight="1">
      <c r="A67" s="3"/>
      <c r="B67" s="3"/>
      <c r="C67" s="3"/>
      <c r="D67" s="3"/>
      <c r="E67" s="3"/>
      <c r="F67" s="1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ht="24" customHeight="1">
      <c r="A68" s="3"/>
      <c r="B68" s="3"/>
      <c r="C68" s="3"/>
      <c r="D68" s="3"/>
      <c r="E68" s="3"/>
      <c r="F68" s="1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ht="24" customHeight="1">
      <c r="A69" s="3"/>
      <c r="B69" s="3"/>
      <c r="C69" s="3"/>
      <c r="D69" s="3"/>
      <c r="E69" s="3"/>
      <c r="F69" s="1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ht="24" customHeight="1">
      <c r="A70" s="3"/>
      <c r="B70" s="3"/>
      <c r="C70" s="3"/>
      <c r="D70" s="3"/>
      <c r="E70" s="3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ht="24" customHeight="1">
      <c r="A71" s="3"/>
      <c r="B71" s="3"/>
      <c r="C71" s="3"/>
      <c r="D71" s="3"/>
      <c r="E71" s="3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ht="24" customHeight="1">
      <c r="A72" s="3"/>
      <c r="B72" s="3"/>
      <c r="C72" s="3"/>
      <c r="D72" s="3"/>
      <c r="E72" s="3"/>
      <c r="F72" s="1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ht="24" customHeight="1">
      <c r="A73" s="3"/>
      <c r="B73" s="3"/>
      <c r="C73" s="3"/>
      <c r="D73" s="3"/>
      <c r="E73" s="3"/>
      <c r="F73" s="1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ht="24" customHeight="1">
      <c r="A74" s="3"/>
      <c r="B74" s="3"/>
      <c r="C74" s="3"/>
      <c r="D74" s="3"/>
      <c r="E74" s="3"/>
      <c r="F74" s="1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ht="24" customHeight="1">
      <c r="A75" s="3"/>
      <c r="B75" s="3"/>
      <c r="C75" s="3"/>
      <c r="D75" s="3"/>
      <c r="E75" s="3"/>
      <c r="F75" s="1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ht="24" customHeight="1">
      <c r="A76" s="3"/>
      <c r="B76" s="3"/>
      <c r="C76" s="3"/>
      <c r="D76" s="3"/>
      <c r="E76" s="3"/>
      <c r="F76" s="1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ht="24" customHeight="1">
      <c r="A77" s="3"/>
      <c r="B77" s="3"/>
      <c r="C77" s="3"/>
      <c r="D77" s="3"/>
      <c r="E77" s="3"/>
      <c r="F77" s="1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ht="24" customHeight="1">
      <c r="A78" s="3"/>
      <c r="B78" s="3"/>
      <c r="C78" s="3"/>
      <c r="D78" s="3"/>
      <c r="E78" s="3"/>
      <c r="F78" s="1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ht="24" customHeight="1">
      <c r="A79" s="3"/>
      <c r="B79" s="3"/>
      <c r="C79" s="3"/>
      <c r="D79" s="3"/>
      <c r="E79" s="3"/>
      <c r="F79" s="1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ht="24" customHeight="1">
      <c r="A80" s="3"/>
      <c r="B80" s="3"/>
      <c r="C80" s="3"/>
      <c r="D80" s="3"/>
      <c r="E80" s="3"/>
      <c r="F80" s="1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ht="24" customHeight="1">
      <c r="A81" s="3"/>
      <c r="B81" s="3"/>
      <c r="C81" s="3"/>
      <c r="D81" s="3"/>
      <c r="E81" s="3"/>
      <c r="F81" s="1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ht="24" customHeight="1">
      <c r="A82" s="3"/>
      <c r="B82" s="3"/>
      <c r="C82" s="3"/>
      <c r="D82" s="3"/>
      <c r="E82" s="3"/>
      <c r="F82" s="1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ht="24" customHeight="1">
      <c r="A83" s="3"/>
      <c r="B83" s="3"/>
      <c r="C83" s="3"/>
      <c r="D83" s="3"/>
      <c r="E83" s="3"/>
      <c r="F83" s="1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ht="24" customHeight="1">
      <c r="A84" s="3"/>
      <c r="B84" s="3"/>
      <c r="C84" s="3"/>
      <c r="D84" s="3"/>
      <c r="E84" s="3"/>
      <c r="F84" s="1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ht="24" customHeight="1">
      <c r="A85" s="3"/>
      <c r="B85" s="3"/>
      <c r="C85" s="3"/>
      <c r="D85" s="3"/>
      <c r="E85" s="3"/>
      <c r="F85" s="1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ht="24" customHeight="1">
      <c r="A86" s="3"/>
      <c r="B86" s="3"/>
      <c r="C86" s="3"/>
      <c r="D86" s="3"/>
      <c r="E86" s="3"/>
      <c r="F86" s="1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ht="24" customHeight="1">
      <c r="A87" s="3"/>
      <c r="B87" s="3"/>
      <c r="C87" s="3"/>
      <c r="D87" s="3"/>
      <c r="E87" s="3"/>
      <c r="F87" s="1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ht="24" customHeight="1">
      <c r="A88" s="3"/>
      <c r="B88" s="3"/>
      <c r="C88" s="3"/>
      <c r="D88" s="3"/>
      <c r="E88" s="3"/>
      <c r="F88" s="1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ht="24" customHeight="1">
      <c r="A89" s="3"/>
      <c r="B89" s="3"/>
      <c r="C89" s="3"/>
      <c r="D89" s="3"/>
      <c r="E89" s="3"/>
      <c r="F89" s="1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ht="24" customHeight="1">
      <c r="A90" s="3"/>
      <c r="B90" s="3"/>
      <c r="C90" s="3"/>
      <c r="D90" s="3"/>
      <c r="E90" s="3"/>
      <c r="F90" s="1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ht="24" customHeight="1">
      <c r="A91" s="3"/>
      <c r="B91" s="3"/>
      <c r="C91" s="3"/>
      <c r="D91" s="3"/>
      <c r="E91" s="3"/>
      <c r="F91" s="1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ht="24" customHeight="1">
      <c r="A92" s="3"/>
      <c r="B92" s="3"/>
      <c r="C92" s="3"/>
      <c r="D92" s="3"/>
      <c r="E92" s="3"/>
      <c r="F92" s="1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ht="24" customHeight="1">
      <c r="A93" s="3"/>
      <c r="B93" s="3"/>
      <c r="C93" s="3"/>
      <c r="D93" s="3"/>
      <c r="E93" s="3"/>
      <c r="F93" s="1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ht="24" customHeight="1">
      <c r="A94" s="3"/>
      <c r="B94" s="3"/>
      <c r="C94" s="3"/>
      <c r="D94" s="3"/>
      <c r="E94" s="3"/>
      <c r="F94" s="1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ht="24" customHeight="1">
      <c r="A95" s="3"/>
      <c r="B95" s="3"/>
      <c r="C95" s="3"/>
      <c r="D95" s="3"/>
      <c r="E95" s="3"/>
      <c r="F95" s="1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ht="24" customHeight="1">
      <c r="A96" s="3"/>
      <c r="B96" s="3"/>
      <c r="C96" s="3"/>
      <c r="D96" s="3"/>
      <c r="E96" s="3"/>
      <c r="F96" s="1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ht="24" customHeight="1">
      <c r="A97" s="3"/>
      <c r="B97" s="3"/>
      <c r="C97" s="3"/>
      <c r="D97" s="3"/>
      <c r="E97" s="3"/>
      <c r="F97" s="1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ht="24" customHeight="1">
      <c r="A98" s="3"/>
      <c r="B98" s="3"/>
      <c r="C98" s="3"/>
      <c r="D98" s="3"/>
      <c r="E98" s="3"/>
      <c r="F98" s="1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ht="24" customHeight="1">
      <c r="A99" s="3"/>
      <c r="B99" s="3"/>
      <c r="C99" s="3"/>
      <c r="D99" s="3"/>
      <c r="E99" s="3"/>
      <c r="F99" s="1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ht="24" customHeight="1">
      <c r="A100" s="3"/>
      <c r="B100" s="3"/>
      <c r="C100" s="3"/>
      <c r="D100" s="3"/>
      <c r="E100" s="3"/>
      <c r="F100" s="1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ht="24" customHeight="1">
      <c r="A101" s="3"/>
      <c r="B101" s="3"/>
      <c r="C101" s="3"/>
      <c r="D101" s="3"/>
      <c r="E101" s="3"/>
      <c r="F101" s="1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ht="24" customHeight="1">
      <c r="A102" s="3"/>
      <c r="B102" s="3"/>
      <c r="C102" s="3"/>
      <c r="D102" s="3"/>
      <c r="E102" s="3"/>
      <c r="F102" s="1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ht="24" customHeight="1">
      <c r="A103" s="3"/>
      <c r="B103" s="3"/>
      <c r="C103" s="3"/>
      <c r="D103" s="3"/>
      <c r="E103" s="3"/>
      <c r="F103" s="1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ht="24" customHeight="1">
      <c r="A104" s="3"/>
      <c r="B104" s="3"/>
      <c r="C104" s="3"/>
      <c r="D104" s="3"/>
      <c r="E104" s="3"/>
      <c r="F104" s="1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ht="24" customHeight="1">
      <c r="A105" s="3"/>
      <c r="B105" s="3"/>
      <c r="C105" s="3"/>
      <c r="D105" s="3"/>
      <c r="E105" s="3"/>
      <c r="F105" s="1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ht="24" customHeight="1">
      <c r="A106" s="3"/>
      <c r="B106" s="3"/>
      <c r="C106" s="3"/>
      <c r="D106" s="3"/>
      <c r="E106" s="3"/>
      <c r="F106" s="1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24" customHeight="1">
      <c r="A107" s="3"/>
      <c r="B107" s="3"/>
      <c r="C107" s="3"/>
      <c r="D107" s="3"/>
      <c r="E107" s="3"/>
      <c r="F107" s="1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ht="24" customHeight="1">
      <c r="A108" s="3"/>
      <c r="B108" s="3"/>
      <c r="C108" s="3"/>
      <c r="D108" s="3"/>
      <c r="E108" s="3"/>
      <c r="F108" s="1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ht="24" customHeight="1">
      <c r="A109" s="3"/>
      <c r="B109" s="3"/>
      <c r="C109" s="3"/>
      <c r="D109" s="3"/>
      <c r="E109" s="3"/>
      <c r="F109" s="1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ht="24" customHeight="1">
      <c r="A110" s="3"/>
      <c r="B110" s="3"/>
      <c r="C110" s="3"/>
      <c r="D110" s="3"/>
      <c r="E110" s="3"/>
      <c r="F110" s="1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ht="24" customHeight="1">
      <c r="A111" s="3"/>
      <c r="B111" s="3"/>
      <c r="C111" s="3"/>
      <c r="D111" s="3"/>
      <c r="E111" s="3"/>
      <c r="F111" s="1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ht="24" customHeight="1">
      <c r="A112" s="3"/>
      <c r="B112" s="3"/>
      <c r="C112" s="3"/>
      <c r="D112" s="3"/>
      <c r="E112" s="3"/>
      <c r="F112" s="1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ht="24" customHeight="1">
      <c r="A113" s="3"/>
      <c r="B113" s="3"/>
      <c r="C113" s="3"/>
      <c r="D113" s="3"/>
      <c r="E113" s="3"/>
      <c r="F113" s="1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ht="24" customHeight="1">
      <c r="A114" s="3"/>
      <c r="B114" s="3"/>
      <c r="C114" s="3"/>
      <c r="D114" s="3"/>
      <c r="E114" s="3"/>
      <c r="F114" s="1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ht="24" customHeight="1">
      <c r="A115" s="3"/>
      <c r="B115" s="3"/>
      <c r="C115" s="3"/>
      <c r="D115" s="3"/>
      <c r="E115" s="3"/>
      <c r="F115" s="1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ht="24" customHeight="1">
      <c r="A116" s="3"/>
      <c r="B116" s="3"/>
      <c r="C116" s="3"/>
      <c r="D116" s="3"/>
      <c r="E116" s="3"/>
      <c r="F116" s="1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ht="24" customHeight="1">
      <c r="A117" s="3"/>
      <c r="B117" s="3"/>
      <c r="C117" s="3"/>
      <c r="D117" s="3"/>
      <c r="E117" s="3"/>
      <c r="F117" s="1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ht="24" customHeight="1">
      <c r="A118" s="3"/>
      <c r="B118" s="3"/>
      <c r="C118" s="3"/>
      <c r="D118" s="3"/>
      <c r="E118" s="3"/>
      <c r="F118" s="1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ht="24" customHeight="1">
      <c r="A119" s="3"/>
      <c r="B119" s="3"/>
      <c r="C119" s="3"/>
      <c r="D119" s="3"/>
      <c r="E119" s="3"/>
      <c r="F119" s="1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ht="24" customHeight="1">
      <c r="A120" s="3"/>
      <c r="B120" s="3"/>
      <c r="C120" s="3"/>
      <c r="D120" s="3"/>
      <c r="E120" s="3"/>
      <c r="F120" s="1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ht="24" customHeight="1">
      <c r="A121" s="3"/>
      <c r="B121" s="3"/>
      <c r="C121" s="3"/>
      <c r="D121" s="3"/>
      <c r="E121" s="3"/>
      <c r="F121" s="1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ht="24" customHeight="1">
      <c r="A122" s="3"/>
      <c r="B122" s="3"/>
      <c r="C122" s="3"/>
      <c r="D122" s="3"/>
      <c r="E122" s="3"/>
      <c r="F122" s="1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ht="24" customHeight="1">
      <c r="A123" s="3"/>
      <c r="B123" s="3"/>
      <c r="C123" s="3"/>
      <c r="D123" s="3"/>
      <c r="E123" s="3"/>
      <c r="F123" s="1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ht="24" customHeight="1">
      <c r="A124" s="3"/>
      <c r="B124" s="3"/>
      <c r="C124" s="3"/>
      <c r="D124" s="3"/>
      <c r="E124" s="3"/>
      <c r="F124" s="1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ht="24" customHeight="1">
      <c r="A125" s="3"/>
      <c r="B125" s="3"/>
      <c r="C125" s="3"/>
      <c r="D125" s="3"/>
      <c r="E125" s="3"/>
      <c r="F125" s="1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ht="24" customHeight="1">
      <c r="A126" s="3"/>
      <c r="B126" s="3"/>
      <c r="C126" s="3"/>
      <c r="D126" s="3"/>
      <c r="E126" s="3"/>
      <c r="F126" s="1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ht="24" customHeight="1">
      <c r="A127" s="3"/>
      <c r="B127" s="3"/>
      <c r="C127" s="3"/>
      <c r="D127" s="3"/>
      <c r="E127" s="3"/>
      <c r="F127" s="1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ht="24" customHeight="1">
      <c r="A128" s="3"/>
      <c r="B128" s="3"/>
      <c r="C128" s="3"/>
      <c r="D128" s="3"/>
      <c r="E128" s="3"/>
      <c r="F128" s="1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ht="24" customHeight="1">
      <c r="A129" s="3"/>
      <c r="B129" s="3"/>
      <c r="C129" s="3"/>
      <c r="D129" s="3"/>
      <c r="E129" s="3"/>
      <c r="F129" s="1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ht="24" customHeight="1">
      <c r="A130" s="3"/>
      <c r="B130" s="3"/>
      <c r="C130" s="3"/>
      <c r="D130" s="3"/>
      <c r="E130" s="3"/>
      <c r="F130" s="1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ht="24" customHeight="1">
      <c r="A131" s="3"/>
      <c r="B131" s="3"/>
      <c r="C131" s="3"/>
      <c r="D131" s="3"/>
      <c r="E131" s="3"/>
      <c r="F131" s="1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ht="24" customHeight="1">
      <c r="A132" s="3"/>
      <c r="B132" s="3"/>
      <c r="C132" s="3"/>
      <c r="D132" s="3"/>
      <c r="E132" s="3"/>
      <c r="F132" s="1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ht="24" customHeight="1">
      <c r="A133" s="3"/>
      <c r="B133" s="3"/>
      <c r="C133" s="3"/>
      <c r="D133" s="3"/>
      <c r="E133" s="3"/>
      <c r="F133" s="1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ht="24" customHeight="1">
      <c r="A134" s="3"/>
      <c r="B134" s="3"/>
      <c r="C134" s="3"/>
      <c r="D134" s="3"/>
      <c r="E134" s="3"/>
      <c r="F134" s="1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ht="24" customHeight="1">
      <c r="A135" s="3"/>
      <c r="B135" s="3"/>
      <c r="C135" s="3"/>
      <c r="D135" s="3"/>
      <c r="E135" s="3"/>
      <c r="F135" s="1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ht="24" customHeight="1">
      <c r="A136" s="3"/>
      <c r="B136" s="3"/>
      <c r="C136" s="3"/>
      <c r="D136" s="3"/>
      <c r="E136" s="3"/>
      <c r="F136" s="1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ht="24" customHeight="1">
      <c r="A137" s="3"/>
      <c r="B137" s="3"/>
      <c r="C137" s="3"/>
      <c r="D137" s="3"/>
      <c r="E137" s="3"/>
      <c r="F137" s="1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ht="24" customHeight="1">
      <c r="A138" s="3"/>
      <c r="B138" s="3"/>
      <c r="C138" s="3"/>
      <c r="D138" s="3"/>
      <c r="E138" s="3"/>
      <c r="F138" s="1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ht="24" customHeight="1">
      <c r="A139" s="3"/>
      <c r="B139" s="3"/>
      <c r="C139" s="3"/>
      <c r="D139" s="3"/>
      <c r="E139" s="3"/>
      <c r="F139" s="1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ht="24" customHeight="1">
      <c r="A140" s="3"/>
      <c r="B140" s="3"/>
      <c r="C140" s="3"/>
      <c r="D140" s="3"/>
      <c r="E140" s="3"/>
      <c r="F140" s="1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ht="24" customHeight="1">
      <c r="A141" s="3"/>
      <c r="B141" s="3"/>
      <c r="C141" s="3"/>
      <c r="D141" s="3"/>
      <c r="E141" s="3"/>
      <c r="F141" s="1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ht="24" customHeight="1">
      <c r="A142" s="3"/>
      <c r="B142" s="3"/>
      <c r="C142" s="3"/>
      <c r="D142" s="3"/>
      <c r="E142" s="3"/>
      <c r="F142" s="1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ht="24" customHeight="1">
      <c r="A143" s="3"/>
      <c r="B143" s="3"/>
      <c r="C143" s="3"/>
      <c r="D143" s="3"/>
      <c r="E143" s="3"/>
      <c r="F143" s="1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ht="24" customHeight="1">
      <c r="A144" s="3"/>
      <c r="B144" s="3"/>
      <c r="C144" s="3"/>
      <c r="D144" s="3"/>
      <c r="E144" s="3"/>
      <c r="F144" s="1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ht="24" customHeight="1">
      <c r="A145" s="3"/>
      <c r="B145" s="3"/>
      <c r="C145" s="3"/>
      <c r="D145" s="3"/>
      <c r="E145" s="3"/>
      <c r="F145" s="1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ht="24" customHeight="1">
      <c r="A146" s="3"/>
      <c r="B146" s="3"/>
      <c r="C146" s="3"/>
      <c r="D146" s="3"/>
      <c r="E146" s="3"/>
      <c r="F146" s="1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ht="24" customHeight="1">
      <c r="A147" s="3"/>
      <c r="B147" s="3"/>
      <c r="C147" s="3"/>
      <c r="D147" s="3"/>
      <c r="E147" s="3"/>
      <c r="F147" s="1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ht="24" customHeight="1">
      <c r="A148" s="3"/>
      <c r="B148" s="3"/>
      <c r="C148" s="3"/>
      <c r="D148" s="3"/>
      <c r="E148" s="3"/>
      <c r="F148" s="1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ht="24" customHeight="1">
      <c r="A149" s="3"/>
      <c r="B149" s="3"/>
      <c r="C149" s="3"/>
      <c r="D149" s="3"/>
      <c r="E149" s="3"/>
      <c r="F149" s="1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ht="24" customHeight="1">
      <c r="A150" s="3"/>
      <c r="B150" s="3"/>
      <c r="C150" s="3"/>
      <c r="D150" s="3"/>
      <c r="E150" s="3"/>
      <c r="F150" s="1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ht="24" customHeight="1">
      <c r="A151" s="3"/>
      <c r="B151" s="3"/>
      <c r="C151" s="3"/>
      <c r="D151" s="3"/>
      <c r="E151" s="3"/>
      <c r="F151" s="1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ht="24" customHeight="1">
      <c r="A152" s="3"/>
      <c r="B152" s="3"/>
      <c r="C152" s="3"/>
      <c r="D152" s="3"/>
      <c r="E152" s="3"/>
      <c r="F152" s="1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ht="24" customHeight="1">
      <c r="A153" s="3"/>
      <c r="B153" s="3"/>
      <c r="C153" s="3"/>
      <c r="D153" s="3"/>
      <c r="E153" s="3"/>
      <c r="F153" s="1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ht="24" customHeight="1">
      <c r="A154" s="3"/>
      <c r="B154" s="3"/>
      <c r="C154" s="3"/>
      <c r="D154" s="3"/>
      <c r="E154" s="3"/>
      <c r="F154" s="1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ht="24" customHeight="1">
      <c r="A155" s="3"/>
      <c r="B155" s="3"/>
      <c r="C155" s="3"/>
      <c r="D155" s="3"/>
      <c r="E155" s="3"/>
      <c r="F155" s="1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ht="24" customHeight="1">
      <c r="A156" s="3"/>
      <c r="B156" s="3"/>
      <c r="C156" s="3"/>
      <c r="D156" s="3"/>
      <c r="E156" s="3"/>
      <c r="F156" s="1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ht="24" customHeight="1">
      <c r="A157" s="3"/>
      <c r="B157" s="3"/>
      <c r="C157" s="3"/>
      <c r="D157" s="3"/>
      <c r="E157" s="3"/>
      <c r="F157" s="1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ht="24" customHeight="1">
      <c r="A158" s="3"/>
      <c r="B158" s="3"/>
      <c r="C158" s="3"/>
      <c r="D158" s="3"/>
      <c r="E158" s="3"/>
      <c r="F158" s="1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ht="24" customHeight="1">
      <c r="A159" s="3"/>
      <c r="B159" s="3"/>
      <c r="C159" s="3"/>
      <c r="D159" s="3"/>
      <c r="E159" s="3"/>
      <c r="F159" s="1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ht="24" customHeight="1">
      <c r="A160" s="3"/>
      <c r="B160" s="3"/>
      <c r="C160" s="3"/>
      <c r="D160" s="3"/>
      <c r="E160" s="3"/>
      <c r="F160" s="1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ht="24" customHeight="1">
      <c r="A161" s="3"/>
      <c r="B161" s="3"/>
      <c r="C161" s="3"/>
      <c r="D161" s="3"/>
      <c r="E161" s="3"/>
      <c r="F161" s="1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ht="24" customHeight="1">
      <c r="A162" s="3"/>
      <c r="B162" s="3"/>
      <c r="C162" s="3"/>
      <c r="D162" s="3"/>
      <c r="E162" s="3"/>
      <c r="F162" s="1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ht="24" customHeight="1">
      <c r="A163" s="3"/>
      <c r="B163" s="3"/>
      <c r="C163" s="3"/>
      <c r="D163" s="3"/>
      <c r="E163" s="3"/>
      <c r="F163" s="1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ht="24" customHeight="1">
      <c r="A164" s="3"/>
      <c r="B164" s="3"/>
      <c r="C164" s="3"/>
      <c r="D164" s="3"/>
      <c r="E164" s="3"/>
      <c r="F164" s="1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ht="24" customHeight="1">
      <c r="A165" s="3"/>
      <c r="B165" s="3"/>
      <c r="C165" s="3"/>
      <c r="D165" s="3"/>
      <c r="E165" s="3"/>
      <c r="F165" s="1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ht="24" customHeight="1">
      <c r="A166" s="3"/>
      <c r="B166" s="3"/>
      <c r="C166" s="3"/>
      <c r="D166" s="3"/>
      <c r="E166" s="3"/>
      <c r="F166" s="1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ht="24" customHeight="1">
      <c r="A167" s="3"/>
      <c r="B167" s="3"/>
      <c r="C167" s="3"/>
      <c r="D167" s="3"/>
      <c r="E167" s="3"/>
      <c r="F167" s="1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ht="24" customHeight="1">
      <c r="A168" s="3"/>
      <c r="B168" s="3"/>
      <c r="C168" s="3"/>
      <c r="D168" s="3"/>
      <c r="E168" s="3"/>
      <c r="F168" s="1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ht="24" customHeight="1">
      <c r="A169" s="3"/>
      <c r="B169" s="3"/>
      <c r="C169" s="3"/>
      <c r="D169" s="3"/>
      <c r="E169" s="3"/>
      <c r="F169" s="1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ht="24" customHeight="1">
      <c r="A170" s="3"/>
      <c r="B170" s="3"/>
      <c r="C170" s="3"/>
      <c r="D170" s="3"/>
      <c r="E170" s="3"/>
      <c r="F170" s="1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ht="24" customHeight="1">
      <c r="A171" s="3"/>
      <c r="B171" s="3"/>
      <c r="C171" s="3"/>
      <c r="D171" s="3"/>
      <c r="E171" s="3"/>
      <c r="F171" s="1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ht="24" customHeight="1">
      <c r="A172" s="3"/>
      <c r="B172" s="3"/>
      <c r="C172" s="3"/>
      <c r="D172" s="3"/>
      <c r="E172" s="3"/>
      <c r="F172" s="1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ht="24" customHeight="1">
      <c r="A173" s="3"/>
      <c r="B173" s="3"/>
      <c r="C173" s="3"/>
      <c r="D173" s="3"/>
      <c r="E173" s="3"/>
      <c r="F173" s="1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ht="24" customHeight="1">
      <c r="A174" s="3"/>
      <c r="B174" s="3"/>
      <c r="C174" s="3"/>
      <c r="D174" s="3"/>
      <c r="E174" s="3"/>
      <c r="F174" s="1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ht="24" customHeight="1">
      <c r="A175" s="3"/>
      <c r="B175" s="3"/>
      <c r="C175" s="3"/>
      <c r="D175" s="3"/>
      <c r="E175" s="3"/>
      <c r="F175" s="1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ht="24" customHeight="1">
      <c r="A176" s="3"/>
      <c r="B176" s="3"/>
      <c r="C176" s="3"/>
      <c r="D176" s="3"/>
      <c r="E176" s="3"/>
      <c r="F176" s="1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ht="24" customHeight="1">
      <c r="A177" s="3"/>
      <c r="B177" s="3"/>
      <c r="C177" s="3"/>
      <c r="D177" s="3"/>
      <c r="E177" s="3"/>
      <c r="F177" s="1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ht="24" customHeight="1">
      <c r="A178" s="3"/>
      <c r="B178" s="3"/>
      <c r="C178" s="3"/>
      <c r="D178" s="3"/>
      <c r="E178" s="3"/>
      <c r="F178" s="1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ht="24" customHeight="1">
      <c r="A179" s="3"/>
      <c r="B179" s="3"/>
      <c r="C179" s="3"/>
      <c r="D179" s="3"/>
      <c r="E179" s="3"/>
      <c r="F179" s="1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ht="24" customHeight="1">
      <c r="A180" s="3"/>
      <c r="B180" s="3"/>
      <c r="C180" s="3"/>
      <c r="D180" s="3"/>
      <c r="E180" s="3"/>
      <c r="F180" s="1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ht="24" customHeight="1">
      <c r="A181" s="3"/>
      <c r="B181" s="3"/>
      <c r="C181" s="3"/>
      <c r="D181" s="3"/>
      <c r="E181" s="3"/>
      <c r="F181" s="1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ht="24" customHeight="1">
      <c r="A182" s="3"/>
      <c r="B182" s="3"/>
      <c r="C182" s="3"/>
      <c r="D182" s="3"/>
      <c r="E182" s="3"/>
      <c r="F182" s="1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ht="24" customHeight="1">
      <c r="A183" s="3"/>
      <c r="B183" s="3"/>
      <c r="C183" s="3"/>
      <c r="D183" s="3"/>
      <c r="E183" s="3"/>
      <c r="F183" s="1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ht="24" customHeight="1">
      <c r="A184" s="3"/>
      <c r="B184" s="3"/>
      <c r="C184" s="3"/>
      <c r="D184" s="3"/>
      <c r="E184" s="3"/>
      <c r="F184" s="1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ht="24" customHeight="1">
      <c r="A185" s="3"/>
      <c r="B185" s="3"/>
      <c r="C185" s="3"/>
      <c r="D185" s="3"/>
      <c r="E185" s="3"/>
      <c r="F185" s="1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ht="24" customHeight="1">
      <c r="A186" s="3"/>
      <c r="B186" s="3"/>
      <c r="C186" s="3"/>
      <c r="D186" s="3"/>
      <c r="E186" s="3"/>
      <c r="F186" s="1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ht="24" customHeight="1">
      <c r="A187" s="3"/>
      <c r="B187" s="3"/>
      <c r="C187" s="3"/>
      <c r="D187" s="3"/>
      <c r="E187" s="3"/>
      <c r="F187" s="1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ht="24" customHeight="1">
      <c r="A188" s="3"/>
      <c r="B188" s="3"/>
      <c r="C188" s="3"/>
      <c r="D188" s="3"/>
      <c r="E188" s="3"/>
      <c r="F188" s="1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ht="24" customHeight="1">
      <c r="A189" s="3"/>
      <c r="B189" s="3"/>
      <c r="C189" s="3"/>
      <c r="D189" s="3"/>
      <c r="E189" s="3"/>
      <c r="F189" s="1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ht="24" customHeight="1">
      <c r="A190" s="3"/>
      <c r="B190" s="3"/>
      <c r="C190" s="3"/>
      <c r="D190" s="3"/>
      <c r="E190" s="3"/>
      <c r="F190" s="1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ht="24" customHeight="1">
      <c r="A191" s="3"/>
      <c r="B191" s="3"/>
      <c r="C191" s="3"/>
      <c r="D191" s="3"/>
      <c r="E191" s="3"/>
      <c r="F191" s="1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ht="24" customHeight="1">
      <c r="A192" s="3"/>
      <c r="B192" s="3"/>
      <c r="C192" s="3"/>
      <c r="D192" s="3"/>
      <c r="E192" s="3"/>
      <c r="F192" s="1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ht="24" customHeight="1">
      <c r="A193" s="3"/>
      <c r="B193" s="3"/>
      <c r="C193" s="3"/>
      <c r="D193" s="3"/>
      <c r="E193" s="3"/>
      <c r="F193" s="1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ht="24" customHeight="1">
      <c r="A194" s="3"/>
      <c r="B194" s="3"/>
      <c r="C194" s="3"/>
      <c r="D194" s="3"/>
      <c r="E194" s="3"/>
      <c r="F194" s="1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ht="24" customHeight="1">
      <c r="A195" s="3"/>
      <c r="B195" s="3"/>
      <c r="C195" s="3"/>
      <c r="D195" s="3"/>
      <c r="E195" s="3"/>
      <c r="F195" s="1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ht="24" customHeight="1">
      <c r="A196" s="3"/>
      <c r="B196" s="3"/>
      <c r="C196" s="3"/>
      <c r="D196" s="3"/>
      <c r="E196" s="3"/>
      <c r="F196" s="1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ht="24" customHeight="1">
      <c r="A197" s="3"/>
      <c r="B197" s="3"/>
      <c r="C197" s="3"/>
      <c r="D197" s="3"/>
      <c r="E197" s="3"/>
      <c r="F197" s="1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ht="24" customHeight="1">
      <c r="A198" s="3"/>
      <c r="B198" s="3"/>
      <c r="C198" s="3"/>
      <c r="D198" s="3"/>
      <c r="E198" s="3"/>
      <c r="F198" s="1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ht="24" customHeight="1">
      <c r="A199" s="3"/>
      <c r="B199" s="3"/>
      <c r="C199" s="3"/>
      <c r="D199" s="3"/>
      <c r="E199" s="3"/>
      <c r="F199" s="1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ht="24" customHeight="1">
      <c r="A200" s="3"/>
      <c r="B200" s="3"/>
      <c r="C200" s="3"/>
      <c r="D200" s="3"/>
      <c r="E200" s="3"/>
      <c r="F200" s="1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ht="24" customHeight="1">
      <c r="A201" s="3"/>
      <c r="B201" s="3"/>
      <c r="C201" s="3"/>
      <c r="D201" s="3"/>
      <c r="E201" s="3"/>
      <c r="F201" s="1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ht="24" customHeight="1">
      <c r="A202" s="3"/>
      <c r="B202" s="3"/>
      <c r="C202" s="3"/>
      <c r="D202" s="3"/>
      <c r="E202" s="3"/>
      <c r="F202" s="1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ht="24" customHeight="1">
      <c r="A203" s="3"/>
      <c r="B203" s="3"/>
      <c r="C203" s="3"/>
      <c r="D203" s="3"/>
      <c r="E203" s="3"/>
      <c r="F203" s="1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24" customHeight="1">
      <c r="A204" s="3"/>
      <c r="B204" s="3"/>
      <c r="C204" s="3"/>
      <c r="D204" s="3"/>
      <c r="E204" s="3"/>
      <c r="F204" s="1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24" customHeight="1">
      <c r="A205" s="3"/>
      <c r="B205" s="3"/>
      <c r="C205" s="3"/>
      <c r="D205" s="3"/>
      <c r="E205" s="3"/>
      <c r="F205" s="1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24" customHeight="1">
      <c r="A206" s="3"/>
      <c r="B206" s="3"/>
      <c r="C206" s="3"/>
      <c r="D206" s="3"/>
      <c r="E206" s="3"/>
      <c r="F206" s="1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24" customHeight="1">
      <c r="A207" s="3"/>
      <c r="B207" s="3"/>
      <c r="C207" s="3"/>
      <c r="D207" s="3"/>
      <c r="E207" s="3"/>
      <c r="F207" s="1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24" customHeight="1">
      <c r="A208" s="3"/>
      <c r="B208" s="3"/>
      <c r="C208" s="3"/>
      <c r="D208" s="3"/>
      <c r="E208" s="3"/>
      <c r="F208" s="1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24" customHeight="1">
      <c r="A209" s="3"/>
      <c r="B209" s="3"/>
      <c r="C209" s="3"/>
      <c r="D209" s="3"/>
      <c r="E209" s="3"/>
      <c r="F209" s="1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24" customHeight="1">
      <c r="A210" s="3"/>
      <c r="B210" s="3"/>
      <c r="C210" s="3"/>
      <c r="D210" s="3"/>
      <c r="E210" s="3"/>
      <c r="F210" s="1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24" customHeight="1">
      <c r="A211" s="3"/>
      <c r="B211" s="3"/>
      <c r="C211" s="3"/>
      <c r="D211" s="3"/>
      <c r="E211" s="3"/>
      <c r="F211" s="1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24" customHeight="1">
      <c r="A212" s="3"/>
      <c r="B212" s="3"/>
      <c r="C212" s="3"/>
      <c r="D212" s="3"/>
      <c r="E212" s="3"/>
      <c r="F212" s="1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24" customHeight="1">
      <c r="A213" s="3"/>
      <c r="B213" s="3"/>
      <c r="C213" s="3"/>
      <c r="D213" s="3"/>
      <c r="E213" s="3"/>
      <c r="F213" s="1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ht="24" customHeight="1">
      <c r="A214" s="3"/>
      <c r="B214" s="3"/>
      <c r="C214" s="3"/>
      <c r="D214" s="3"/>
      <c r="E214" s="3"/>
      <c r="F214" s="1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ht="24" customHeight="1">
      <c r="A215" s="3"/>
      <c r="B215" s="3"/>
      <c r="C215" s="3"/>
      <c r="D215" s="3"/>
      <c r="E215" s="3"/>
      <c r="F215" s="1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ht="24" customHeight="1">
      <c r="A216" s="3"/>
      <c r="B216" s="3"/>
      <c r="C216" s="3"/>
      <c r="D216" s="3"/>
      <c r="E216" s="3"/>
      <c r="F216" s="1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ht="24" customHeight="1">
      <c r="A217" s="3"/>
      <c r="B217" s="3"/>
      <c r="C217" s="3"/>
      <c r="D217" s="3"/>
      <c r="E217" s="3"/>
      <c r="F217" s="1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ht="24" customHeight="1">
      <c r="A218" s="3"/>
      <c r="B218" s="3"/>
      <c r="C218" s="3"/>
      <c r="D218" s="3"/>
      <c r="E218" s="3"/>
      <c r="F218" s="1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ht="24" customHeight="1">
      <c r="A219" s="3"/>
      <c r="B219" s="3"/>
      <c r="C219" s="3"/>
      <c r="D219" s="3"/>
      <c r="E219" s="3"/>
      <c r="F219" s="1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ht="24" customHeight="1">
      <c r="A220" s="3"/>
      <c r="B220" s="3"/>
      <c r="C220" s="3"/>
      <c r="D220" s="3"/>
      <c r="E220" s="3"/>
      <c r="F220" s="1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ht="24" customHeight="1">
      <c r="A221" s="3"/>
      <c r="B221" s="3"/>
      <c r="C221" s="3"/>
      <c r="D221" s="3"/>
      <c r="E221" s="3"/>
      <c r="F221" s="1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ht="24" customHeight="1">
      <c r="A222" s="3"/>
      <c r="B222" s="3"/>
      <c r="C222" s="3"/>
      <c r="D222" s="3"/>
      <c r="E222" s="3"/>
      <c r="F222" s="1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ht="24" customHeight="1">
      <c r="A223" s="3"/>
      <c r="B223" s="3"/>
      <c r="C223" s="3"/>
      <c r="D223" s="3"/>
      <c r="E223" s="3"/>
      <c r="F223" s="1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ht="24" customHeight="1">
      <c r="A224" s="3"/>
      <c r="B224" s="3"/>
      <c r="C224" s="3"/>
      <c r="D224" s="3"/>
      <c r="E224" s="3"/>
      <c r="F224" s="1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ht="24" customHeight="1">
      <c r="A225" s="3"/>
      <c r="B225" s="3"/>
      <c r="C225" s="3"/>
      <c r="D225" s="3"/>
      <c r="E225" s="3"/>
      <c r="F225" s="1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ht="24" customHeight="1">
      <c r="A226" s="3"/>
      <c r="B226" s="3"/>
      <c r="C226" s="3"/>
      <c r="D226" s="3"/>
      <c r="E226" s="3"/>
      <c r="F226" s="1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ht="24" customHeight="1">
      <c r="A227" s="3"/>
      <c r="B227" s="3"/>
      <c r="C227" s="3"/>
      <c r="D227" s="3"/>
      <c r="E227" s="3"/>
      <c r="F227" s="1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ht="24" customHeight="1">
      <c r="A228" s="3"/>
      <c r="B228" s="3"/>
      <c r="C228" s="3"/>
      <c r="D228" s="3"/>
      <c r="E228" s="3"/>
      <c r="F228" s="1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ht="24" customHeight="1">
      <c r="A229" s="3"/>
      <c r="B229" s="3"/>
      <c r="C229" s="3"/>
      <c r="D229" s="3"/>
      <c r="E229" s="3"/>
      <c r="F229" s="1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ht="24" customHeight="1">
      <c r="A230" s="3"/>
      <c r="B230" s="3"/>
      <c r="C230" s="3"/>
      <c r="D230" s="3"/>
      <c r="E230" s="3"/>
      <c r="F230" s="1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ht="24" customHeight="1">
      <c r="A231" s="3"/>
      <c r="B231" s="3"/>
      <c r="C231" s="3"/>
      <c r="D231" s="3"/>
      <c r="E231" s="3"/>
      <c r="F231" s="1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24" customHeight="1">
      <c r="A232" s="3"/>
      <c r="B232" s="3"/>
      <c r="C232" s="3"/>
      <c r="D232" s="3"/>
      <c r="E232" s="3"/>
      <c r="F232" s="1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24" customHeight="1">
      <c r="A233" s="3"/>
      <c r="B233" s="3"/>
      <c r="C233" s="3"/>
      <c r="D233" s="3"/>
      <c r="E233" s="3"/>
      <c r="F233" s="1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24" customHeight="1">
      <c r="A234" s="3"/>
      <c r="B234" s="3"/>
      <c r="C234" s="3"/>
      <c r="D234" s="3"/>
      <c r="E234" s="3"/>
      <c r="F234" s="1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24" customHeight="1">
      <c r="A235" s="3"/>
      <c r="B235" s="3"/>
      <c r="C235" s="3"/>
      <c r="D235" s="3"/>
      <c r="E235" s="3"/>
      <c r="F235" s="1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24" customHeight="1">
      <c r="A236" s="3"/>
      <c r="B236" s="3"/>
      <c r="C236" s="3"/>
      <c r="D236" s="3"/>
      <c r="E236" s="3"/>
      <c r="F236" s="1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24" customHeight="1">
      <c r="A237" s="3"/>
      <c r="B237" s="3"/>
      <c r="C237" s="3"/>
      <c r="D237" s="3"/>
      <c r="E237" s="3"/>
      <c r="F237" s="1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24" customHeight="1">
      <c r="A238" s="3"/>
      <c r="B238" s="3"/>
      <c r="C238" s="3"/>
      <c r="D238" s="3"/>
      <c r="E238" s="3"/>
      <c r="F238" s="1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24" customHeight="1">
      <c r="A239" s="3"/>
      <c r="B239" s="3"/>
      <c r="C239" s="3"/>
      <c r="D239" s="3"/>
      <c r="E239" s="3"/>
      <c r="F239" s="1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24" customHeight="1">
      <c r="A240" s="3"/>
      <c r="B240" s="3"/>
      <c r="C240" s="3"/>
      <c r="D240" s="3"/>
      <c r="E240" s="3"/>
      <c r="F240" s="1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24" customHeight="1">
      <c r="A241" s="3"/>
      <c r="B241" s="3"/>
      <c r="C241" s="3"/>
      <c r="D241" s="3"/>
      <c r="E241" s="3"/>
      <c r="F241" s="14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24" customHeight="1">
      <c r="A242" s="3"/>
      <c r="B242" s="3"/>
      <c r="C242" s="3"/>
      <c r="D242" s="3"/>
      <c r="E242" s="3"/>
      <c r="F242" s="14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24" customHeight="1">
      <c r="A243" s="3"/>
      <c r="B243" s="3"/>
      <c r="C243" s="3"/>
      <c r="D243" s="3"/>
      <c r="E243" s="3"/>
      <c r="F243" s="14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24" customHeight="1">
      <c r="A244" s="3"/>
      <c r="B244" s="3"/>
      <c r="C244" s="3"/>
      <c r="D244" s="3"/>
      <c r="E244" s="3"/>
      <c r="F244" s="14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24" customHeight="1">
      <c r="A245" s="3"/>
      <c r="B245" s="3"/>
      <c r="C245" s="3"/>
      <c r="D245" s="3"/>
      <c r="E245" s="3"/>
      <c r="F245" s="14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24" customHeight="1">
      <c r="A246" s="3"/>
      <c r="B246" s="3"/>
      <c r="C246" s="3"/>
      <c r="D246" s="3"/>
      <c r="E246" s="3"/>
      <c r="F246" s="14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24" customHeight="1">
      <c r="A247" s="3"/>
      <c r="B247" s="3"/>
      <c r="C247" s="3"/>
      <c r="D247" s="3"/>
      <c r="E247" s="3"/>
      <c r="F247" s="14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24" customHeight="1">
      <c r="A248" s="3"/>
      <c r="B248" s="3"/>
      <c r="C248" s="3"/>
      <c r="D248" s="3"/>
      <c r="E248" s="3"/>
      <c r="F248" s="14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24" customHeight="1">
      <c r="A249" s="3"/>
      <c r="B249" s="3"/>
      <c r="C249" s="3"/>
      <c r="D249" s="3"/>
      <c r="E249" s="3"/>
      <c r="F249" s="14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24" customHeight="1">
      <c r="A250" s="3"/>
      <c r="B250" s="3"/>
      <c r="C250" s="3"/>
      <c r="D250" s="3"/>
      <c r="E250" s="3"/>
      <c r="F250" s="14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24" customHeight="1">
      <c r="A251" s="3"/>
      <c r="B251" s="3"/>
      <c r="C251" s="3"/>
      <c r="D251" s="3"/>
      <c r="E251" s="3"/>
      <c r="F251" s="14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24" customHeight="1">
      <c r="A252" s="3"/>
      <c r="B252" s="3"/>
      <c r="C252" s="3"/>
      <c r="D252" s="3"/>
      <c r="E252" s="3"/>
      <c r="F252" s="14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24" customHeight="1">
      <c r="A253" s="3"/>
      <c r="B253" s="3"/>
      <c r="C253" s="3"/>
      <c r="D253" s="3"/>
      <c r="E253" s="3"/>
      <c r="F253" s="14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24" customHeight="1">
      <c r="A254" s="3"/>
      <c r="B254" s="3"/>
      <c r="C254" s="3"/>
      <c r="D254" s="3"/>
      <c r="E254" s="3"/>
      <c r="F254" s="14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24" customHeight="1">
      <c r="A255" s="3"/>
      <c r="B255" s="3"/>
      <c r="C255" s="3"/>
      <c r="D255" s="3"/>
      <c r="E255" s="3"/>
      <c r="F255" s="14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24" customHeight="1">
      <c r="A256" s="3"/>
      <c r="B256" s="3"/>
      <c r="C256" s="3"/>
      <c r="D256" s="3"/>
      <c r="E256" s="3"/>
      <c r="F256" s="14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24" customHeight="1">
      <c r="A257" s="3"/>
      <c r="B257" s="3"/>
      <c r="C257" s="3"/>
      <c r="D257" s="3"/>
      <c r="E257" s="3"/>
      <c r="F257" s="14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24" customHeight="1">
      <c r="A258" s="3"/>
      <c r="B258" s="3"/>
      <c r="C258" s="3"/>
      <c r="D258" s="3"/>
      <c r="E258" s="3"/>
      <c r="F258" s="14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24" customHeight="1">
      <c r="A259" s="3"/>
      <c r="B259" s="3"/>
      <c r="C259" s="3"/>
      <c r="D259" s="3"/>
      <c r="E259" s="3"/>
      <c r="F259" s="14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24" customHeight="1">
      <c r="A260" s="3"/>
      <c r="B260" s="3"/>
      <c r="C260" s="3"/>
      <c r="D260" s="3"/>
      <c r="E260" s="3"/>
      <c r="F260" s="14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24" customHeight="1">
      <c r="A261" s="3"/>
      <c r="B261" s="3"/>
      <c r="C261" s="3"/>
      <c r="D261" s="3"/>
      <c r="E261" s="3"/>
      <c r="F261" s="14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24" customHeight="1">
      <c r="A262" s="3"/>
      <c r="B262" s="3"/>
      <c r="C262" s="3"/>
      <c r="D262" s="3"/>
      <c r="E262" s="3"/>
      <c r="F262" s="14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24" customHeight="1">
      <c r="A263" s="3"/>
      <c r="B263" s="3"/>
      <c r="C263" s="3"/>
      <c r="D263" s="3"/>
      <c r="E263" s="3"/>
      <c r="F263" s="14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24" customHeight="1">
      <c r="A264" s="3"/>
      <c r="B264" s="3"/>
      <c r="C264" s="3"/>
      <c r="D264" s="3"/>
      <c r="E264" s="3"/>
      <c r="F264" s="1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24" customHeight="1">
      <c r="A265" s="3"/>
      <c r="B265" s="3"/>
      <c r="C265" s="3"/>
      <c r="D265" s="3"/>
      <c r="E265" s="3"/>
      <c r="F265" s="14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24" customHeight="1">
      <c r="A266" s="3"/>
      <c r="B266" s="3"/>
      <c r="C266" s="3"/>
      <c r="D266" s="3"/>
      <c r="E266" s="3"/>
      <c r="F266" s="14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24" customHeight="1">
      <c r="A267" s="3"/>
      <c r="B267" s="3"/>
      <c r="C267" s="3"/>
      <c r="D267" s="3"/>
      <c r="E267" s="3"/>
      <c r="F267" s="14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24" customHeight="1">
      <c r="A268" s="3"/>
      <c r="B268" s="3"/>
      <c r="C268" s="3"/>
      <c r="D268" s="3"/>
      <c r="E268" s="3"/>
      <c r="F268" s="14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24" customHeight="1">
      <c r="A269" s="3"/>
      <c r="B269" s="3"/>
      <c r="C269" s="3"/>
      <c r="D269" s="3"/>
      <c r="E269" s="3"/>
      <c r="F269" s="14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24" customHeight="1">
      <c r="A270" s="3"/>
      <c r="B270" s="3"/>
      <c r="C270" s="3"/>
      <c r="D270" s="3"/>
      <c r="E270" s="3"/>
      <c r="F270" s="14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24" customHeight="1">
      <c r="A271" s="3"/>
      <c r="B271" s="3"/>
      <c r="C271" s="3"/>
      <c r="D271" s="3"/>
      <c r="E271" s="3"/>
      <c r="F271" s="14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24" customHeight="1">
      <c r="A272" s="3"/>
      <c r="B272" s="3"/>
      <c r="C272" s="3"/>
      <c r="D272" s="3"/>
      <c r="E272" s="3"/>
      <c r="F272" s="14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24" customHeight="1">
      <c r="A273" s="3"/>
      <c r="B273" s="3"/>
      <c r="C273" s="3"/>
      <c r="D273" s="3"/>
      <c r="E273" s="3"/>
      <c r="F273" s="14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24" customHeight="1">
      <c r="A274" s="3"/>
      <c r="B274" s="3"/>
      <c r="C274" s="3"/>
      <c r="D274" s="3"/>
      <c r="E274" s="3"/>
      <c r="F274" s="14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24" customHeight="1">
      <c r="A275" s="3"/>
      <c r="B275" s="3"/>
      <c r="C275" s="3"/>
      <c r="D275" s="3"/>
      <c r="E275" s="3"/>
      <c r="F275" s="14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24" customHeight="1">
      <c r="A276" s="3"/>
      <c r="B276" s="3"/>
      <c r="C276" s="3"/>
      <c r="D276" s="3"/>
      <c r="E276" s="3"/>
      <c r="F276" s="14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24" customHeight="1">
      <c r="A277" s="3"/>
      <c r="B277" s="3"/>
      <c r="C277" s="3"/>
      <c r="D277" s="3"/>
      <c r="E277" s="3"/>
      <c r="F277" s="14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24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24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24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24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24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24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24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24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24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24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24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24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24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24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24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24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24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24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24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24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24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24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24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24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24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24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24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24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24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24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24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24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24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24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24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24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24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24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24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24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24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24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24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24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24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24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24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24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24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24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24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24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ht="24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ht="24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ht="24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ht="24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ht="24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ht="24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ht="24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ht="24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ht="24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ht="24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ht="24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ht="24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ht="24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ht="24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ht="24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ht="24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ht="24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ht="24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ht="24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ht="24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ht="24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ht="24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ht="24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ht="24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ht="24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ht="24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ht="24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ht="24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ht="24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ht="24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ht="24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ht="24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ht="24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ht="24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ht="24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ht="24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ht="24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ht="24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ht="24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ht="24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ht="24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ht="24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ht="24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ht="24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ht="24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ht="24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ht="24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ht="24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ht="24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ht="24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ht="24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ht="24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ht="24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ht="24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ht="24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ht="24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ht="24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ht="24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ht="24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ht="24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ht="24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ht="24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ht="24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ht="24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ht="24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ht="24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ht="24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ht="24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ht="24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ht="24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ht="24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ht="24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ht="24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ht="24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ht="24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ht="24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ht="24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ht="24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</sheetData>
  <mergeCells count="1">
    <mergeCell ref="Q1:V1"/>
  </mergeCells>
  <dataValidations count="10">
    <dataValidation type="list" allowBlank="1" showInputMessage="1" showErrorMessage="1" sqref="A3:A200" xr:uid="{F9DCCBE5-09E0-4B4F-B05D-52B3D53898D9}">
      <formula1>"TEST,OK,En Attente"</formula1>
    </dataValidation>
    <dataValidation type="list" allowBlank="1" showInputMessage="1" showErrorMessage="1" sqref="I3:I389" xr:uid="{18308C63-BB14-41FF-BB79-A04F555385C8}">
      <formula1>MOTIF_GENERAL</formula1>
    </dataValidation>
    <dataValidation type="list" allowBlank="1" showInputMessage="1" showErrorMessage="1" sqref="J3:J417" xr:uid="{BE2C481B-8A80-447A-BBEC-29D9AEC2FE29}">
      <formula1>INDIRECT(I3)</formula1>
    </dataValidation>
    <dataValidation type="list" allowBlank="1" showInputMessage="1" showErrorMessage="1" sqref="L3:L412" xr:uid="{E148AE7E-6011-4547-B962-895F2BD55DA5}">
      <formula1>"Arrêtre de travail - maladie,arrêt de travail AT/MP,Acte de naissance,Acte de décès,Acte de mariage,Certificat médical,Inutile,En attente"</formula1>
    </dataValidation>
    <dataValidation type="list" allowBlank="1" showInputMessage="1" showErrorMessage="1" sqref="M3:M416" xr:uid="{2DEFD78C-D0D7-4949-A09E-80571AC7FBF0}">
      <formula1>"Oui,Non,Pas de volant"</formula1>
    </dataValidation>
    <dataValidation type="list" allowBlank="1" showInputMessage="1" showErrorMessage="1" sqref="O3:O412" xr:uid="{1C034624-0756-4566-BB5E-8BF81DDF5701}">
      <formula1>"Oui,Non,Partielle"</formula1>
    </dataValidation>
    <dataValidation type="list" allowBlank="1" showInputMessage="1" showErrorMessage="1" sqref="N3:N390" xr:uid="{3FB72F19-72FC-411F-8728-BC666F6EF718}">
      <formula1>"Pas de Fiche d'heures,Janvier,Février,Mars,Avril,Mai,Juin,Juillet,Août,Septembre,Octobre,Novembre,Décembre"</formula1>
    </dataValidation>
    <dataValidation type="list" allowBlank="1" showInputMessage="1" showErrorMessage="1" sqref="P3:P415" xr:uid="{1C61DF99-B2C2-4BDE-B8E6-AE7820F6DCB8}">
      <formula1>"Non,Janvier,Février,Mars,Avril,Mai,Juin,Juillet,Août,Septembre,Octobre,Novembre,Décembre"</formula1>
    </dataValidation>
    <dataValidation type="list" allowBlank="1" showInputMessage="1" showErrorMessage="1" sqref="K3:K628" xr:uid="{D2096309-E20D-4C51-B813-983537E2404F}">
      <formula1>"Arrêt de travail : maladie initial,arrêt de travail : maladie prolongation,arrêt de travail AT/MP,Acte de naissance,Acte de décès,Acte de mariage,Certificat médical,Inutile,En attente"</formula1>
    </dataValidation>
    <dataValidation type="list" allowBlank="1" showInputMessage="1" showErrorMessage="1" sqref="S3:S376" xr:uid="{0A83B5C4-C4FA-43DE-97DB-7C1A4EB46E86}">
      <formula1>"Oui,Non"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D6DB-6D11-42C0-A5D6-3386116BB1CA}">
  <dimension ref="A1:G34"/>
  <sheetViews>
    <sheetView workbookViewId="0">
      <selection activeCell="E27" sqref="E27"/>
    </sheetView>
  </sheetViews>
  <sheetFormatPr baseColWidth="10" defaultRowHeight="15"/>
  <cols>
    <col min="1" max="1" width="15.42578125" bestFit="1" customWidth="1"/>
    <col min="2" max="3" width="43.28515625" bestFit="1" customWidth="1"/>
    <col min="4" max="4" width="22.85546875" bestFit="1" customWidth="1"/>
    <col min="5" max="5" width="25.5703125" bestFit="1" customWidth="1"/>
    <col min="7" max="7" width="18.140625" bestFit="1" customWidth="1"/>
  </cols>
  <sheetData>
    <row r="1" spans="1:7" s="2" customFormat="1">
      <c r="A1" s="2" t="s">
        <v>8</v>
      </c>
      <c r="B1" s="6" t="s">
        <v>26</v>
      </c>
      <c r="C1" s="9" t="s">
        <v>29</v>
      </c>
      <c r="D1" s="9" t="s">
        <v>30</v>
      </c>
      <c r="E1" s="6" t="s">
        <v>31</v>
      </c>
      <c r="F1" s="6" t="s">
        <v>28</v>
      </c>
      <c r="G1" s="6" t="s">
        <v>38</v>
      </c>
    </row>
    <row r="2" spans="1:7">
      <c r="B2" s="7" t="s">
        <v>24</v>
      </c>
      <c r="C2" s="10" t="s">
        <v>10</v>
      </c>
      <c r="D2" s="10" t="s">
        <v>18</v>
      </c>
      <c r="E2" s="7" t="s">
        <v>20</v>
      </c>
      <c r="F2" s="7"/>
      <c r="G2" s="7" t="s">
        <v>37</v>
      </c>
    </row>
    <row r="3" spans="1:7">
      <c r="B3" s="7" t="s">
        <v>42</v>
      </c>
      <c r="C3" s="10" t="s">
        <v>11</v>
      </c>
      <c r="D3" s="10" t="s">
        <v>19</v>
      </c>
      <c r="E3" s="7" t="s">
        <v>21</v>
      </c>
      <c r="F3" s="7"/>
      <c r="G3" s="7" t="s">
        <v>36</v>
      </c>
    </row>
    <row r="4" spans="1:7" ht="15.75" thickBot="1">
      <c r="B4" s="7" t="s">
        <v>25</v>
      </c>
      <c r="C4" s="10" t="s">
        <v>12</v>
      </c>
      <c r="D4" s="11" t="s">
        <v>27</v>
      </c>
      <c r="E4" s="7" t="s">
        <v>22</v>
      </c>
      <c r="F4" s="7"/>
      <c r="G4" s="7"/>
    </row>
    <row r="5" spans="1:7" ht="15.75" thickBot="1">
      <c r="B5" s="12" t="s">
        <v>43</v>
      </c>
      <c r="C5" s="10" t="s">
        <v>13</v>
      </c>
      <c r="E5" s="7" t="s">
        <v>23</v>
      </c>
      <c r="F5" s="7"/>
      <c r="G5" s="7"/>
    </row>
    <row r="6" spans="1:7" ht="15.75" thickBot="1">
      <c r="C6" s="7" t="s">
        <v>14</v>
      </c>
      <c r="E6" s="8" t="s">
        <v>198</v>
      </c>
      <c r="F6" s="8"/>
      <c r="G6" s="8"/>
    </row>
    <row r="7" spans="1:7">
      <c r="C7" s="7" t="s">
        <v>196</v>
      </c>
    </row>
    <row r="8" spans="1:7" ht="18">
      <c r="B8" s="43"/>
      <c r="C8" s="7" t="s">
        <v>15</v>
      </c>
    </row>
    <row r="9" spans="1:7">
      <c r="B9" s="41"/>
      <c r="C9" s="7" t="s">
        <v>190</v>
      </c>
    </row>
    <row r="10" spans="1:7">
      <c r="B10" s="41"/>
      <c r="C10" s="7" t="s">
        <v>191</v>
      </c>
    </row>
    <row r="11" spans="1:7">
      <c r="B11" s="41"/>
      <c r="C11" s="7" t="s">
        <v>16</v>
      </c>
    </row>
    <row r="12" spans="1:7">
      <c r="B12" s="42"/>
      <c r="C12" s="7" t="s">
        <v>197</v>
      </c>
    </row>
    <row r="13" spans="1:7">
      <c r="B13" s="41"/>
      <c r="C13" s="7" t="s">
        <v>17</v>
      </c>
    </row>
    <row r="14" spans="1:7">
      <c r="B14" s="41"/>
      <c r="C14" s="7" t="s">
        <v>199</v>
      </c>
    </row>
    <row r="15" spans="1:7">
      <c r="B15" s="41"/>
      <c r="C15" s="7" t="s">
        <v>192</v>
      </c>
    </row>
    <row r="16" spans="1:7">
      <c r="B16" s="41"/>
      <c r="C16" s="7" t="s">
        <v>193</v>
      </c>
    </row>
    <row r="17" spans="2:3">
      <c r="B17" s="41"/>
      <c r="C17" s="7" t="s">
        <v>194</v>
      </c>
    </row>
    <row r="18" spans="2:3">
      <c r="B18" s="41"/>
      <c r="C18" s="7" t="s">
        <v>195</v>
      </c>
    </row>
    <row r="19" spans="2:3">
      <c r="B19" s="41"/>
      <c r="C19" s="7" t="s">
        <v>200</v>
      </c>
    </row>
    <row r="20" spans="2:3">
      <c r="B20" s="41"/>
      <c r="C20" s="7" t="s">
        <v>201</v>
      </c>
    </row>
    <row r="21" spans="2:3" ht="15.75" thickBot="1">
      <c r="C21" s="8" t="s">
        <v>202</v>
      </c>
    </row>
    <row r="22" spans="2:3" ht="15.75" thickBot="1">
      <c r="C22" s="44"/>
    </row>
    <row r="23" spans="2:3" ht="15.75" thickBot="1">
      <c r="B23" s="61" t="s">
        <v>203</v>
      </c>
      <c r="C23" s="62"/>
    </row>
    <row r="24" spans="2:3">
      <c r="B24" s="49" t="s">
        <v>179</v>
      </c>
      <c r="C24" s="50">
        <v>43101</v>
      </c>
    </row>
    <row r="25" spans="2:3">
      <c r="B25" s="45" t="s">
        <v>180</v>
      </c>
      <c r="C25" s="46">
        <v>43192</v>
      </c>
    </row>
    <row r="26" spans="2:3">
      <c r="B26" s="45" t="s">
        <v>181</v>
      </c>
      <c r="C26" s="46">
        <v>43221</v>
      </c>
    </row>
    <row r="27" spans="2:3">
      <c r="B27" s="45" t="s">
        <v>182</v>
      </c>
      <c r="C27" s="46">
        <v>43228</v>
      </c>
    </row>
    <row r="28" spans="2:3">
      <c r="B28" s="45" t="s">
        <v>183</v>
      </c>
      <c r="C28" s="46">
        <v>43230</v>
      </c>
    </row>
    <row r="29" spans="2:3">
      <c r="B29" s="45" t="s">
        <v>184</v>
      </c>
      <c r="C29" s="46">
        <v>43241</v>
      </c>
    </row>
    <row r="30" spans="2:3">
      <c r="B30" s="45" t="s">
        <v>185</v>
      </c>
      <c r="C30" s="46">
        <v>43295</v>
      </c>
    </row>
    <row r="31" spans="2:3">
      <c r="B31" s="45" t="s">
        <v>186</v>
      </c>
      <c r="C31" s="46">
        <v>43327</v>
      </c>
    </row>
    <row r="32" spans="2:3">
      <c r="B32" s="45" t="s">
        <v>187</v>
      </c>
      <c r="C32" s="46">
        <v>43405</v>
      </c>
    </row>
    <row r="33" spans="2:3">
      <c r="B33" s="45" t="s">
        <v>188</v>
      </c>
      <c r="C33" s="46">
        <v>43415</v>
      </c>
    </row>
    <row r="34" spans="2:3" ht="15.75" thickBot="1">
      <c r="B34" s="47" t="s">
        <v>189</v>
      </c>
      <c r="C34" s="48">
        <v>43459</v>
      </c>
    </row>
  </sheetData>
  <mergeCells count="1">
    <mergeCell ref="B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D5A4-369D-4C43-A77A-B5810F4AD362}">
  <dimension ref="A1:I42"/>
  <sheetViews>
    <sheetView showGridLines="0" workbookViewId="0">
      <selection activeCell="M12" sqref="M12"/>
    </sheetView>
  </sheetViews>
  <sheetFormatPr baseColWidth="10" defaultRowHeight="15"/>
  <cols>
    <col min="1" max="1" width="22.140625" bestFit="1" customWidth="1"/>
    <col min="2" max="2" width="10.85546875" bestFit="1" customWidth="1"/>
    <col min="3" max="3" width="20.140625" bestFit="1" customWidth="1"/>
    <col min="4" max="4" width="19" customWidth="1"/>
    <col min="6" max="6" width="19.28515625" customWidth="1"/>
    <col min="7" max="7" width="17" style="1" customWidth="1"/>
    <col min="8" max="8" width="20.85546875" customWidth="1"/>
  </cols>
  <sheetData>
    <row r="1" spans="1:9" ht="28.5">
      <c r="A1" s="15" t="s">
        <v>130</v>
      </c>
      <c r="B1" s="15" t="s">
        <v>131</v>
      </c>
      <c r="C1" s="15" t="s">
        <v>132</v>
      </c>
      <c r="D1" s="15" t="s">
        <v>133</v>
      </c>
      <c r="E1" s="15" t="s">
        <v>134</v>
      </c>
      <c r="F1" s="15" t="s">
        <v>135</v>
      </c>
      <c r="G1" s="15" t="s">
        <v>136</v>
      </c>
      <c r="H1" s="15" t="s">
        <v>137</v>
      </c>
      <c r="I1" s="15" t="s">
        <v>177</v>
      </c>
    </row>
    <row r="2" spans="1:9" ht="28.5">
      <c r="A2" s="3" t="s">
        <v>52</v>
      </c>
      <c r="B2" s="3" t="s">
        <v>53</v>
      </c>
      <c r="C2" s="16"/>
      <c r="D2" s="17"/>
      <c r="E2" s="16">
        <f ca="1">DATEDIF(D2,TODAY(),"Y")</f>
        <v>117</v>
      </c>
      <c r="F2" s="17">
        <v>41883</v>
      </c>
      <c r="G2" s="15" t="str">
        <f ca="1">DATEDIF(F2,TODAY(),"Y")&amp;IF(DATEDIF(F2,TODAY(),"Y")&gt;1," ans, "," an, " )&amp;DATEDIF(F2,TODAY(), "YM") &amp;" mois et " &amp;DATEDIF(F2,TODAY(), "MD")&amp;IF(DATEDIF(F2,TODAY(), "MD")&gt;1," jours"," jour")</f>
        <v>3 ans, 1 mois et 23 jours</v>
      </c>
      <c r="H2" s="16">
        <f ca="1">DATEDIF(F2,TODAY(),"M")</f>
        <v>37</v>
      </c>
      <c r="I2" s="16"/>
    </row>
    <row r="3" spans="1:9" ht="28.5">
      <c r="A3" s="3" t="s">
        <v>54</v>
      </c>
      <c r="B3" s="3" t="s">
        <v>55</v>
      </c>
      <c r="C3" s="16"/>
      <c r="D3" s="17"/>
      <c r="E3" s="16">
        <f t="shared" ref="E3:E42" ca="1" si="0">DATEDIF(D3,TODAY(),"Y")</f>
        <v>117</v>
      </c>
      <c r="F3" s="17">
        <v>36598</v>
      </c>
      <c r="G3" s="15" t="str">
        <f t="shared" ref="G3:G42" ca="1" si="1">DATEDIF(F3,TODAY(),"Y")&amp;IF(DATEDIF(F3,TODAY(),"Y")&gt;1," ans, "," an, " )&amp;DATEDIF(F3,TODAY(), "YM") &amp;" mois et " &amp;DATEDIF(F3,TODAY(), "MD")&amp;IF(DATEDIF(F3,TODAY(), "MD")&gt;1," jours"," jour")</f>
        <v>17 ans, 7 mois et 11 jours</v>
      </c>
      <c r="H3" s="16">
        <f t="shared" ref="H3:H42" ca="1" si="2">DATEDIF(F3,TODAY(),"M")</f>
        <v>211</v>
      </c>
      <c r="I3" s="16"/>
    </row>
    <row r="4" spans="1:9" ht="28.5">
      <c r="A4" s="3" t="s">
        <v>56</v>
      </c>
      <c r="B4" s="3" t="s">
        <v>57</v>
      </c>
      <c r="C4" s="16"/>
      <c r="D4" s="17"/>
      <c r="E4" s="16">
        <f t="shared" ca="1" si="0"/>
        <v>117</v>
      </c>
      <c r="F4" s="17">
        <v>42800</v>
      </c>
      <c r="G4" s="15" t="str">
        <f t="shared" ca="1" si="1"/>
        <v>0 an, 7 mois et 18 jours</v>
      </c>
      <c r="H4" s="16">
        <f t="shared" ca="1" si="2"/>
        <v>7</v>
      </c>
      <c r="I4" s="16"/>
    </row>
    <row r="5" spans="1:9" ht="28.5">
      <c r="A5" s="3" t="s">
        <v>58</v>
      </c>
      <c r="B5" s="3" t="s">
        <v>59</v>
      </c>
      <c r="C5" s="16"/>
      <c r="D5" s="17"/>
      <c r="E5" s="16">
        <f t="shared" ca="1" si="0"/>
        <v>117</v>
      </c>
      <c r="F5" s="17">
        <v>41520</v>
      </c>
      <c r="G5" s="15" t="str">
        <f t="shared" ca="1" si="1"/>
        <v>4 ans, 1 mois et 21 jours</v>
      </c>
      <c r="H5" s="16">
        <f t="shared" ca="1" si="2"/>
        <v>49</v>
      </c>
      <c r="I5" s="16"/>
    </row>
    <row r="6" spans="1:9" ht="28.5">
      <c r="A6" s="3" t="s">
        <v>60</v>
      </c>
      <c r="B6" s="3" t="s">
        <v>61</v>
      </c>
      <c r="C6" s="16"/>
      <c r="D6" s="17"/>
      <c r="E6" s="16">
        <f t="shared" ca="1" si="0"/>
        <v>117</v>
      </c>
      <c r="F6" s="17">
        <v>42982</v>
      </c>
      <c r="G6" s="15" t="str">
        <f t="shared" ca="1" si="1"/>
        <v>0 an, 1 mois et 20 jours</v>
      </c>
      <c r="H6" s="16">
        <f t="shared" ca="1" si="2"/>
        <v>1</v>
      </c>
      <c r="I6" s="16"/>
    </row>
    <row r="7" spans="1:9" ht="28.5">
      <c r="A7" s="3" t="s">
        <v>62</v>
      </c>
      <c r="B7" s="3" t="s">
        <v>63</v>
      </c>
      <c r="C7" s="16"/>
      <c r="D7" s="17"/>
      <c r="E7" s="16">
        <f t="shared" ca="1" si="0"/>
        <v>117</v>
      </c>
      <c r="F7" s="17">
        <v>38866</v>
      </c>
      <c r="G7" s="15" t="str">
        <f t="shared" ca="1" si="1"/>
        <v>11 ans, 4 mois et 25 jours</v>
      </c>
      <c r="H7" s="16">
        <f t="shared" ca="1" si="2"/>
        <v>136</v>
      </c>
      <c r="I7" s="16"/>
    </row>
    <row r="8" spans="1:9" ht="28.5">
      <c r="A8" s="3" t="s">
        <v>64</v>
      </c>
      <c r="B8" s="3" t="s">
        <v>65</v>
      </c>
      <c r="C8" s="16"/>
      <c r="D8" s="17"/>
      <c r="E8" s="16">
        <f t="shared" ca="1" si="0"/>
        <v>117</v>
      </c>
      <c r="F8" s="17">
        <v>39322</v>
      </c>
      <c r="G8" s="15" t="str">
        <f t="shared" ca="1" si="1"/>
        <v>10 ans, 1 mois et 26 jours</v>
      </c>
      <c r="H8" s="16">
        <f t="shared" ca="1" si="2"/>
        <v>121</v>
      </c>
      <c r="I8" s="16"/>
    </row>
    <row r="9" spans="1:9" ht="28.5">
      <c r="A9" s="3" t="s">
        <v>66</v>
      </c>
      <c r="B9" s="3" t="s">
        <v>67</v>
      </c>
      <c r="C9" s="16"/>
      <c r="D9" s="17"/>
      <c r="E9" s="16">
        <f t="shared" ca="1" si="0"/>
        <v>117</v>
      </c>
      <c r="F9" s="17">
        <v>42396</v>
      </c>
      <c r="G9" s="15" t="str">
        <f t="shared" ca="1" si="1"/>
        <v>1 an, 8 mois et 27 jours</v>
      </c>
      <c r="H9" s="16">
        <f t="shared" ca="1" si="2"/>
        <v>20</v>
      </c>
      <c r="I9" s="16"/>
    </row>
    <row r="10" spans="1:9" ht="28.5">
      <c r="A10" s="3" t="s">
        <v>68</v>
      </c>
      <c r="B10" s="3" t="s">
        <v>65</v>
      </c>
      <c r="C10" s="16"/>
      <c r="D10" s="17"/>
      <c r="E10" s="16">
        <f t="shared" ca="1" si="0"/>
        <v>117</v>
      </c>
      <c r="F10" s="17">
        <v>32752</v>
      </c>
      <c r="G10" s="15" t="str">
        <f t="shared" ca="1" si="1"/>
        <v>28 ans, 1 mois et 23 jours</v>
      </c>
      <c r="H10" s="16">
        <f t="shared" ca="1" si="2"/>
        <v>337</v>
      </c>
      <c r="I10" s="16"/>
    </row>
    <row r="11" spans="1:9" ht="28.5">
      <c r="A11" s="3" t="s">
        <v>69</v>
      </c>
      <c r="B11" s="3" t="s">
        <v>70</v>
      </c>
      <c r="C11" s="16"/>
      <c r="D11" s="17"/>
      <c r="E11" s="16">
        <f t="shared" ca="1" si="0"/>
        <v>117</v>
      </c>
      <c r="F11" s="17">
        <v>40074</v>
      </c>
      <c r="G11" s="15" t="str">
        <f t="shared" ca="1" si="1"/>
        <v>8 ans, 1 mois et 6 jours</v>
      </c>
      <c r="H11" s="16">
        <f t="shared" ca="1" si="2"/>
        <v>97</v>
      </c>
      <c r="I11" s="16"/>
    </row>
    <row r="12" spans="1:9" ht="28.5">
      <c r="A12" s="3" t="s">
        <v>71</v>
      </c>
      <c r="B12" s="3" t="s">
        <v>72</v>
      </c>
      <c r="C12" s="16"/>
      <c r="D12" s="17"/>
      <c r="E12" s="16">
        <f t="shared" ca="1" si="0"/>
        <v>117</v>
      </c>
      <c r="F12" s="17">
        <v>41883</v>
      </c>
      <c r="G12" s="15" t="str">
        <f t="shared" ca="1" si="1"/>
        <v>3 ans, 1 mois et 23 jours</v>
      </c>
      <c r="H12" s="16">
        <f t="shared" ca="1" si="2"/>
        <v>37</v>
      </c>
      <c r="I12" s="16"/>
    </row>
    <row r="13" spans="1:9" ht="28.5">
      <c r="A13" s="3" t="s">
        <v>73</v>
      </c>
      <c r="B13" s="3" t="s">
        <v>74</v>
      </c>
      <c r="C13" s="16"/>
      <c r="D13" s="17"/>
      <c r="E13" s="16">
        <f t="shared" ca="1" si="0"/>
        <v>117</v>
      </c>
      <c r="F13" s="17">
        <v>36526</v>
      </c>
      <c r="G13" s="15" t="str">
        <f t="shared" ca="1" si="1"/>
        <v>17 ans, 9 mois et 23 jours</v>
      </c>
      <c r="H13" s="16">
        <f t="shared" ca="1" si="2"/>
        <v>213</v>
      </c>
      <c r="I13" s="16"/>
    </row>
    <row r="14" spans="1:9" ht="28.5">
      <c r="A14" s="3" t="s">
        <v>75</v>
      </c>
      <c r="B14" s="3" t="s">
        <v>76</v>
      </c>
      <c r="C14" s="16"/>
      <c r="D14" s="17"/>
      <c r="E14" s="16">
        <f t="shared" ca="1" si="0"/>
        <v>117</v>
      </c>
      <c r="F14" s="17">
        <v>41156</v>
      </c>
      <c r="G14" s="15" t="str">
        <f t="shared" ca="1" si="1"/>
        <v>5 ans, 1 mois et 20 jours</v>
      </c>
      <c r="H14" s="16">
        <f t="shared" ca="1" si="2"/>
        <v>61</v>
      </c>
      <c r="I14" s="16"/>
    </row>
    <row r="15" spans="1:9" ht="28.5">
      <c r="A15" s="3" t="s">
        <v>77</v>
      </c>
      <c r="B15" s="3" t="s">
        <v>78</v>
      </c>
      <c r="C15" s="16"/>
      <c r="D15" s="17"/>
      <c r="E15" s="16">
        <f t="shared" ca="1" si="0"/>
        <v>117</v>
      </c>
      <c r="F15" s="17">
        <v>40330</v>
      </c>
      <c r="G15" s="15" t="str">
        <f t="shared" ca="1" si="1"/>
        <v>7 ans, 4 mois et 23 jours</v>
      </c>
      <c r="H15" s="16">
        <f t="shared" ca="1" si="2"/>
        <v>88</v>
      </c>
      <c r="I15" s="16"/>
    </row>
    <row r="16" spans="1:9" ht="28.5">
      <c r="A16" s="3" t="s">
        <v>79</v>
      </c>
      <c r="B16" s="3" t="s">
        <v>80</v>
      </c>
      <c r="C16" s="16"/>
      <c r="D16" s="17"/>
      <c r="E16" s="16">
        <f t="shared" ca="1" si="0"/>
        <v>117</v>
      </c>
      <c r="F16" s="17">
        <v>42373</v>
      </c>
      <c r="G16" s="15" t="str">
        <f t="shared" ca="1" si="1"/>
        <v>1 an, 9 mois et 20 jours</v>
      </c>
      <c r="H16" s="16">
        <f t="shared" ca="1" si="2"/>
        <v>21</v>
      </c>
      <c r="I16" s="16"/>
    </row>
    <row r="17" spans="1:9" ht="28.5">
      <c r="A17" s="3" t="s">
        <v>81</v>
      </c>
      <c r="B17" s="3" t="s">
        <v>82</v>
      </c>
      <c r="C17" s="16"/>
      <c r="D17" s="17"/>
      <c r="E17" s="16">
        <f t="shared" ca="1" si="0"/>
        <v>117</v>
      </c>
      <c r="F17" s="17">
        <v>31809</v>
      </c>
      <c r="G17" s="15" t="str">
        <f t="shared" ca="1" si="1"/>
        <v>30 ans, 8 mois et 23 jours</v>
      </c>
      <c r="H17" s="16">
        <f t="shared" ca="1" si="2"/>
        <v>368</v>
      </c>
      <c r="I17" s="16"/>
    </row>
    <row r="18" spans="1:9" ht="28.5">
      <c r="A18" s="3" t="s">
        <v>83</v>
      </c>
      <c r="B18" s="3" t="s">
        <v>84</v>
      </c>
      <c r="C18" s="16"/>
      <c r="D18" s="17"/>
      <c r="E18" s="16">
        <f t="shared" ca="1" si="0"/>
        <v>117</v>
      </c>
      <c r="F18" s="17">
        <v>42982</v>
      </c>
      <c r="G18" s="15" t="str">
        <f t="shared" ca="1" si="1"/>
        <v>0 an, 1 mois et 20 jours</v>
      </c>
      <c r="H18" s="16">
        <f t="shared" ca="1" si="2"/>
        <v>1</v>
      </c>
      <c r="I18" s="16"/>
    </row>
    <row r="19" spans="1:9" ht="28.5">
      <c r="A19" s="3" t="s">
        <v>85</v>
      </c>
      <c r="B19" s="3" t="s">
        <v>86</v>
      </c>
      <c r="C19" s="16"/>
      <c r="D19" s="17"/>
      <c r="E19" s="16">
        <f t="shared" ca="1" si="0"/>
        <v>117</v>
      </c>
      <c r="F19" s="17">
        <v>33848</v>
      </c>
      <c r="G19" s="15" t="str">
        <f t="shared" ca="1" si="1"/>
        <v>25 ans, 1 mois et 23 jours</v>
      </c>
      <c r="H19" s="16">
        <f t="shared" ca="1" si="2"/>
        <v>301</v>
      </c>
      <c r="I19" s="16"/>
    </row>
    <row r="20" spans="1:9" ht="28.5">
      <c r="A20" s="3" t="s">
        <v>87</v>
      </c>
      <c r="B20" s="3" t="s">
        <v>88</v>
      </c>
      <c r="C20" s="16"/>
      <c r="D20" s="17"/>
      <c r="E20" s="16">
        <f t="shared" ca="1" si="0"/>
        <v>117</v>
      </c>
      <c r="F20" s="17">
        <v>43024</v>
      </c>
      <c r="G20" s="15" t="str">
        <f t="shared" ca="1" si="1"/>
        <v>0 an, 0 mois et 8 jours</v>
      </c>
      <c r="H20" s="16">
        <f t="shared" ca="1" si="2"/>
        <v>0</v>
      </c>
      <c r="I20" s="16"/>
    </row>
    <row r="21" spans="1:9" ht="28.5">
      <c r="A21" s="3" t="s">
        <v>89</v>
      </c>
      <c r="B21" s="3" t="s">
        <v>90</v>
      </c>
      <c r="C21" s="16"/>
      <c r="D21" s="17"/>
      <c r="E21" s="16">
        <f t="shared" ca="1" si="0"/>
        <v>117</v>
      </c>
      <c r="F21" s="17">
        <v>42614</v>
      </c>
      <c r="G21" s="15" t="str">
        <f t="shared" ca="1" si="1"/>
        <v>1 an, 1 mois et 23 jours</v>
      </c>
      <c r="H21" s="16">
        <f t="shared" ca="1" si="2"/>
        <v>13</v>
      </c>
      <c r="I21" s="16"/>
    </row>
    <row r="22" spans="1:9" ht="28.5">
      <c r="A22" s="3" t="s">
        <v>91</v>
      </c>
      <c r="B22" s="3" t="s">
        <v>92</v>
      </c>
      <c r="C22" s="16"/>
      <c r="D22" s="17"/>
      <c r="E22" s="16">
        <f t="shared" ca="1" si="0"/>
        <v>117</v>
      </c>
      <c r="F22" s="17">
        <v>41730</v>
      </c>
      <c r="G22" s="15" t="str">
        <f t="shared" ca="1" si="1"/>
        <v>3 ans, 6 mois et 23 jours</v>
      </c>
      <c r="H22" s="16">
        <f t="shared" ca="1" si="2"/>
        <v>42</v>
      </c>
      <c r="I22" s="16"/>
    </row>
    <row r="23" spans="1:9" ht="28.5">
      <c r="A23" s="3" t="s">
        <v>93</v>
      </c>
      <c r="B23" s="3" t="s">
        <v>94</v>
      </c>
      <c r="C23" s="16"/>
      <c r="D23" s="17"/>
      <c r="E23" s="16">
        <f t="shared" ca="1" si="0"/>
        <v>117</v>
      </c>
      <c r="F23" s="17">
        <v>37916</v>
      </c>
      <c r="G23" s="15" t="str">
        <f t="shared" ca="1" si="1"/>
        <v>14 ans, 0 mois et 2 jours</v>
      </c>
      <c r="H23" s="16">
        <f t="shared" ca="1" si="2"/>
        <v>168</v>
      </c>
      <c r="I23" s="16"/>
    </row>
    <row r="24" spans="1:9" ht="28.5">
      <c r="A24" s="3" t="s">
        <v>95</v>
      </c>
      <c r="B24" s="3" t="s">
        <v>96</v>
      </c>
      <c r="C24" s="16"/>
      <c r="D24" s="17"/>
      <c r="E24" s="16">
        <f t="shared" ca="1" si="0"/>
        <v>117</v>
      </c>
      <c r="F24" s="17">
        <v>40909</v>
      </c>
      <c r="G24" s="15" t="str">
        <f t="shared" ca="1" si="1"/>
        <v>5 ans, 9 mois et 23 jours</v>
      </c>
      <c r="H24" s="16">
        <f t="shared" ca="1" si="2"/>
        <v>69</v>
      </c>
      <c r="I24" s="16"/>
    </row>
    <row r="25" spans="1:9" ht="28.5">
      <c r="A25" s="3" t="s">
        <v>97</v>
      </c>
      <c r="B25" s="3" t="s">
        <v>98</v>
      </c>
      <c r="C25" s="16"/>
      <c r="D25" s="17"/>
      <c r="E25" s="16">
        <f t="shared" ca="1" si="0"/>
        <v>117</v>
      </c>
      <c r="F25" s="17">
        <v>42845</v>
      </c>
      <c r="G25" s="15" t="str">
        <f t="shared" ca="1" si="1"/>
        <v>0 an, 6 mois et 4 jours</v>
      </c>
      <c r="H25" s="16">
        <f t="shared" ca="1" si="2"/>
        <v>6</v>
      </c>
      <c r="I25" s="16"/>
    </row>
    <row r="26" spans="1:9" ht="28.5">
      <c r="A26" s="3" t="s">
        <v>99</v>
      </c>
      <c r="B26" s="3" t="s">
        <v>100</v>
      </c>
      <c r="C26" s="16"/>
      <c r="D26" s="17"/>
      <c r="E26" s="16">
        <f t="shared" ca="1" si="0"/>
        <v>117</v>
      </c>
      <c r="F26" s="17">
        <v>39692</v>
      </c>
      <c r="G26" s="15" t="str">
        <f t="shared" ca="1" si="1"/>
        <v>9 ans, 1 mois et 23 jours</v>
      </c>
      <c r="H26" s="16">
        <f t="shared" ca="1" si="2"/>
        <v>109</v>
      </c>
      <c r="I26" s="16"/>
    </row>
    <row r="27" spans="1:9" ht="28.5">
      <c r="A27" s="3" t="s">
        <v>101</v>
      </c>
      <c r="B27" s="3" t="s">
        <v>80</v>
      </c>
      <c r="C27" s="16"/>
      <c r="D27" s="17"/>
      <c r="E27" s="16">
        <f t="shared" ca="1" si="0"/>
        <v>117</v>
      </c>
      <c r="F27" s="17">
        <v>41548</v>
      </c>
      <c r="G27" s="15" t="str">
        <f t="shared" ca="1" si="1"/>
        <v>4 ans, 0 mois et 23 jours</v>
      </c>
      <c r="H27" s="16">
        <f t="shared" ca="1" si="2"/>
        <v>48</v>
      </c>
      <c r="I27" s="16"/>
    </row>
    <row r="28" spans="1:9" ht="28.5">
      <c r="A28" s="3" t="s">
        <v>102</v>
      </c>
      <c r="B28" s="3" t="s">
        <v>103</v>
      </c>
      <c r="C28" s="16"/>
      <c r="D28" s="17"/>
      <c r="E28" s="16">
        <f t="shared" ca="1" si="0"/>
        <v>117</v>
      </c>
      <c r="F28" s="17">
        <v>33126</v>
      </c>
      <c r="G28" s="15" t="str">
        <f t="shared" ca="1" si="1"/>
        <v>27 ans, 1 mois et 14 jours</v>
      </c>
      <c r="H28" s="16">
        <f t="shared" ca="1" si="2"/>
        <v>325</v>
      </c>
      <c r="I28" s="16"/>
    </row>
    <row r="29" spans="1:9" ht="28.5">
      <c r="A29" s="3" t="s">
        <v>104</v>
      </c>
      <c r="B29" s="3" t="s">
        <v>105</v>
      </c>
      <c r="C29" s="16"/>
      <c r="D29" s="17"/>
      <c r="E29" s="16">
        <f t="shared" ca="1" si="0"/>
        <v>117</v>
      </c>
      <c r="F29" s="17">
        <v>42738</v>
      </c>
      <c r="G29" s="15" t="str">
        <f t="shared" ca="1" si="1"/>
        <v>0 an, 9 mois et 21 jours</v>
      </c>
      <c r="H29" s="16">
        <f t="shared" ca="1" si="2"/>
        <v>9</v>
      </c>
      <c r="I29" s="16"/>
    </row>
    <row r="30" spans="1:9" ht="28.5">
      <c r="A30" s="3" t="s">
        <v>106</v>
      </c>
      <c r="B30" s="3" t="s">
        <v>107</v>
      </c>
      <c r="C30" s="16"/>
      <c r="D30" s="17"/>
      <c r="E30" s="16">
        <f t="shared" ca="1" si="0"/>
        <v>117</v>
      </c>
      <c r="F30" s="17">
        <v>41883</v>
      </c>
      <c r="G30" s="15" t="str">
        <f t="shared" ca="1" si="1"/>
        <v>3 ans, 1 mois et 23 jours</v>
      </c>
      <c r="H30" s="16">
        <f t="shared" ca="1" si="2"/>
        <v>37</v>
      </c>
      <c r="I30" s="16"/>
    </row>
    <row r="31" spans="1:9" ht="28.5">
      <c r="A31" s="3" t="s">
        <v>108</v>
      </c>
      <c r="B31" s="3" t="s">
        <v>109</v>
      </c>
      <c r="C31" s="16"/>
      <c r="D31" s="17"/>
      <c r="E31" s="16">
        <f t="shared" ca="1" si="0"/>
        <v>117</v>
      </c>
      <c r="F31" s="17">
        <v>42745</v>
      </c>
      <c r="G31" s="15" t="str">
        <f t="shared" ca="1" si="1"/>
        <v>0 an, 9 mois et 14 jours</v>
      </c>
      <c r="H31" s="16">
        <f t="shared" ca="1" si="2"/>
        <v>9</v>
      </c>
      <c r="I31" s="16"/>
    </row>
    <row r="32" spans="1:9" ht="28.5">
      <c r="A32" s="3" t="s">
        <v>110</v>
      </c>
      <c r="B32" s="3" t="s">
        <v>111</v>
      </c>
      <c r="C32" s="16"/>
      <c r="D32" s="17"/>
      <c r="E32" s="16">
        <f t="shared" ca="1" si="0"/>
        <v>117</v>
      </c>
      <c r="F32" s="17">
        <v>41883</v>
      </c>
      <c r="G32" s="15" t="str">
        <f t="shared" ca="1" si="1"/>
        <v>3 ans, 1 mois et 23 jours</v>
      </c>
      <c r="H32" s="16">
        <f t="shared" ca="1" si="2"/>
        <v>37</v>
      </c>
      <c r="I32" s="16"/>
    </row>
    <row r="33" spans="1:9" ht="28.5">
      <c r="A33" s="3" t="s">
        <v>112</v>
      </c>
      <c r="B33" s="3" t="s">
        <v>113</v>
      </c>
      <c r="C33" s="16"/>
      <c r="D33" s="17"/>
      <c r="E33" s="16">
        <f t="shared" ca="1" si="0"/>
        <v>117</v>
      </c>
      <c r="F33" s="17">
        <v>42613</v>
      </c>
      <c r="G33" s="15" t="str">
        <f t="shared" ca="1" si="1"/>
        <v>1 an, 1 mois et 23 jours</v>
      </c>
      <c r="H33" s="16">
        <f t="shared" ca="1" si="2"/>
        <v>13</v>
      </c>
      <c r="I33" s="16"/>
    </row>
    <row r="34" spans="1:9" ht="28.5">
      <c r="A34" s="3" t="s">
        <v>114</v>
      </c>
      <c r="B34" s="3" t="s">
        <v>115</v>
      </c>
      <c r="C34" s="16"/>
      <c r="D34" s="17"/>
      <c r="E34" s="16">
        <f t="shared" ca="1" si="0"/>
        <v>117</v>
      </c>
      <c r="F34" s="17">
        <v>43024</v>
      </c>
      <c r="G34" s="15" t="str">
        <f t="shared" ca="1" si="1"/>
        <v>0 an, 0 mois et 8 jours</v>
      </c>
      <c r="H34" s="16">
        <f t="shared" ca="1" si="2"/>
        <v>0</v>
      </c>
      <c r="I34" s="16"/>
    </row>
    <row r="35" spans="1:9" ht="28.5">
      <c r="A35" s="3" t="s">
        <v>116</v>
      </c>
      <c r="B35" s="3" t="s">
        <v>117</v>
      </c>
      <c r="C35" s="16"/>
      <c r="D35" s="17"/>
      <c r="E35" s="16">
        <f t="shared" ca="1" si="0"/>
        <v>117</v>
      </c>
      <c r="F35" s="17">
        <v>38224</v>
      </c>
      <c r="G35" s="15" t="str">
        <f t="shared" ca="1" si="1"/>
        <v>13 ans, 1 mois et 29 jours</v>
      </c>
      <c r="H35" s="16">
        <f t="shared" ca="1" si="2"/>
        <v>157</v>
      </c>
      <c r="I35" s="16"/>
    </row>
    <row r="36" spans="1:9" ht="28.5">
      <c r="A36" s="3" t="s">
        <v>118</v>
      </c>
      <c r="B36" s="3" t="s">
        <v>119</v>
      </c>
      <c r="C36" s="16"/>
      <c r="D36" s="17"/>
      <c r="E36" s="16">
        <f t="shared" ca="1" si="0"/>
        <v>117</v>
      </c>
      <c r="F36" s="17">
        <v>39173</v>
      </c>
      <c r="G36" s="15" t="str">
        <f t="shared" ca="1" si="1"/>
        <v>10 ans, 6 mois et 23 jours</v>
      </c>
      <c r="H36" s="16">
        <f t="shared" ca="1" si="2"/>
        <v>126</v>
      </c>
      <c r="I36" s="16"/>
    </row>
    <row r="37" spans="1:9" ht="28.5">
      <c r="A37" s="3" t="s">
        <v>120</v>
      </c>
      <c r="B37" s="3" t="s">
        <v>61</v>
      </c>
      <c r="C37" s="16"/>
      <c r="D37" s="17"/>
      <c r="E37" s="16">
        <f t="shared" ca="1" si="0"/>
        <v>117</v>
      </c>
      <c r="F37" s="17">
        <v>42821</v>
      </c>
      <c r="G37" s="15" t="str">
        <f t="shared" ca="1" si="1"/>
        <v>0 an, 6 mois et 27 jours</v>
      </c>
      <c r="H37" s="16">
        <f t="shared" ca="1" si="2"/>
        <v>6</v>
      </c>
      <c r="I37" s="16"/>
    </row>
    <row r="38" spans="1:9" ht="28.5">
      <c r="A38" s="3" t="s">
        <v>121</v>
      </c>
      <c r="B38" s="3" t="s">
        <v>122</v>
      </c>
      <c r="C38" s="16"/>
      <c r="D38" s="17"/>
      <c r="E38" s="16">
        <f t="shared" ca="1" si="0"/>
        <v>117</v>
      </c>
      <c r="F38" s="17">
        <v>42738</v>
      </c>
      <c r="G38" s="15" t="str">
        <f t="shared" ca="1" si="1"/>
        <v>0 an, 9 mois et 21 jours</v>
      </c>
      <c r="H38" s="16">
        <f t="shared" ca="1" si="2"/>
        <v>9</v>
      </c>
      <c r="I38" s="16"/>
    </row>
    <row r="39" spans="1:9" ht="28.5">
      <c r="A39" s="3" t="s">
        <v>123</v>
      </c>
      <c r="B39" s="3" t="s">
        <v>124</v>
      </c>
      <c r="C39" s="16"/>
      <c r="D39" s="17"/>
      <c r="E39" s="16">
        <f t="shared" ca="1" si="0"/>
        <v>117</v>
      </c>
      <c r="F39" s="17">
        <v>42339</v>
      </c>
      <c r="G39" s="15" t="str">
        <f t="shared" ca="1" si="1"/>
        <v>1 an, 10 mois et 23 jours</v>
      </c>
      <c r="H39" s="16">
        <f t="shared" ca="1" si="2"/>
        <v>22</v>
      </c>
      <c r="I39" s="16"/>
    </row>
    <row r="40" spans="1:9" ht="28.5">
      <c r="A40" s="3" t="s">
        <v>125</v>
      </c>
      <c r="B40" s="3" t="s">
        <v>126</v>
      </c>
      <c r="C40" s="16"/>
      <c r="D40" s="17"/>
      <c r="E40" s="16">
        <f t="shared" ca="1" si="0"/>
        <v>117</v>
      </c>
      <c r="F40" s="17">
        <v>37500</v>
      </c>
      <c r="G40" s="15" t="str">
        <f t="shared" ca="1" si="1"/>
        <v>15 ans, 1 mois et 23 jours</v>
      </c>
      <c r="H40" s="16">
        <f t="shared" ca="1" si="2"/>
        <v>181</v>
      </c>
      <c r="I40" s="16"/>
    </row>
    <row r="41" spans="1:9" ht="28.5">
      <c r="A41" s="3" t="s">
        <v>127</v>
      </c>
      <c r="B41" s="3" t="s">
        <v>124</v>
      </c>
      <c r="C41" s="16"/>
      <c r="D41" s="17"/>
      <c r="E41" s="16">
        <f t="shared" ca="1" si="0"/>
        <v>117</v>
      </c>
      <c r="F41" s="17">
        <v>40245</v>
      </c>
      <c r="G41" s="15" t="str">
        <f t="shared" ca="1" si="1"/>
        <v>7 ans, 7 mois et 16 jours</v>
      </c>
      <c r="H41" s="16">
        <f t="shared" ca="1" si="2"/>
        <v>91</v>
      </c>
      <c r="I41" s="16"/>
    </row>
    <row r="42" spans="1:9" ht="28.5">
      <c r="A42" s="3" t="s">
        <v>128</v>
      </c>
      <c r="B42" s="3" t="s">
        <v>129</v>
      </c>
      <c r="C42" s="16"/>
      <c r="D42" s="17"/>
      <c r="E42" s="16">
        <f t="shared" ca="1" si="0"/>
        <v>117</v>
      </c>
      <c r="F42" s="17">
        <v>42312</v>
      </c>
      <c r="G42" s="15" t="str">
        <f t="shared" ca="1" si="1"/>
        <v>1 an, 11 mois et 20 jours</v>
      </c>
      <c r="H42" s="16">
        <f t="shared" ca="1" si="2"/>
        <v>23</v>
      </c>
      <c r="I42" s="1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35B3-1FBB-437C-8A9D-B2A2DC2BA042}">
  <dimension ref="B1:O36"/>
  <sheetViews>
    <sheetView tabSelected="1" workbookViewId="0">
      <selection activeCell="H10" sqref="H10"/>
    </sheetView>
  </sheetViews>
  <sheetFormatPr baseColWidth="10" defaultRowHeight="15"/>
  <cols>
    <col min="1" max="1" width="11.42578125" style="23"/>
    <col min="2" max="2" width="31.85546875" style="23" bestFit="1" customWidth="1"/>
    <col min="3" max="3" width="16" style="23" customWidth="1"/>
    <col min="4" max="4" width="4.5703125" style="23" customWidth="1"/>
    <col min="5" max="5" width="15.42578125" style="23" bestFit="1" customWidth="1"/>
    <col min="6" max="7" width="11.42578125" style="23"/>
    <col min="8" max="8" width="25.5703125" style="23" bestFit="1" customWidth="1"/>
    <col min="9" max="16384" width="11.42578125" style="23"/>
  </cols>
  <sheetData>
    <row r="1" spans="2:15" ht="20.25">
      <c r="B1" s="64" t="s">
        <v>178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2:15" ht="15.75" thickBot="1"/>
    <row r="3" spans="2:15" ht="21" thickBot="1">
      <c r="B3" s="27" t="s">
        <v>97</v>
      </c>
      <c r="C3" s="71" t="str">
        <f>VLOOKUP(B3,'BDD PERSONNEL'!A2:I42,2,FALSE)</f>
        <v>Stéphanie</v>
      </c>
      <c r="D3" s="71"/>
      <c r="E3" s="71"/>
      <c r="F3" s="72"/>
      <c r="G3" s="24"/>
      <c r="H3" s="59">
        <f>EDATE(C9,-1)</f>
        <v>43071</v>
      </c>
      <c r="I3" s="59">
        <f>EDATE(C9,-2)</f>
        <v>43041</v>
      </c>
      <c r="J3" s="59">
        <f>EDATE(C9,-3)</f>
        <v>43010</v>
      </c>
      <c r="K3" s="59">
        <f>EDATE(C9,-4)</f>
        <v>42980</v>
      </c>
      <c r="L3" s="59">
        <f>EDATE(C9,-5)</f>
        <v>42949</v>
      </c>
      <c r="M3" s="59">
        <f>EDATE(C9,-6)</f>
        <v>42918</v>
      </c>
      <c r="N3" s="73" t="s">
        <v>158</v>
      </c>
      <c r="O3" s="25"/>
    </row>
    <row r="4" spans="2:15" ht="18.75" thickBot="1">
      <c r="B4" s="28" t="s">
        <v>132</v>
      </c>
      <c r="C4" s="65">
        <f>VLOOKUP(B3,'BDD PERSONNEL'!A2:I42,3,FALSE)</f>
        <v>0</v>
      </c>
      <c r="D4" s="66"/>
      <c r="E4" s="66"/>
      <c r="F4" s="67"/>
      <c r="G4" s="24"/>
      <c r="H4" s="24"/>
      <c r="I4" s="24"/>
      <c r="J4" s="24"/>
      <c r="K4" s="24"/>
      <c r="L4" s="24"/>
      <c r="M4" s="24"/>
      <c r="N4" s="73"/>
      <c r="O4" s="25"/>
    </row>
    <row r="5" spans="2:15" ht="21" thickBot="1">
      <c r="B5" s="29" t="s">
        <v>152</v>
      </c>
      <c r="C5" s="68" t="str">
        <f ca="1">VLOOKUP(B3,'BDD PERSONNEL'!A2:I42,7,FALSE)</f>
        <v>0 an, 6 mois et 4 jours</v>
      </c>
      <c r="D5" s="69"/>
      <c r="E5" s="31">
        <f ca="1">VLOOKUP(B3,Tableau1[],8,FALSE)</f>
        <v>6</v>
      </c>
      <c r="F5" s="32" t="s">
        <v>175</v>
      </c>
      <c r="G5" s="24"/>
      <c r="H5" s="59">
        <f>EDATE(C9,-7)</f>
        <v>42888</v>
      </c>
      <c r="I5" s="59">
        <f>EDATE(C9,-8)</f>
        <v>42857</v>
      </c>
      <c r="J5" s="59">
        <f>EDATE(C9,-9)</f>
        <v>42827</v>
      </c>
      <c r="K5" s="59">
        <f>EDATE(C9,-10)</f>
        <v>42796</v>
      </c>
      <c r="L5" s="59">
        <f>EDATE(C9,-11)</f>
        <v>42768</v>
      </c>
      <c r="M5" s="59">
        <f>EDATE(C9,-12)</f>
        <v>42737</v>
      </c>
      <c r="N5" s="73"/>
      <c r="O5" s="25"/>
    </row>
    <row r="6" spans="2:15" ht="21" thickBot="1">
      <c r="B6" s="30" t="s">
        <v>134</v>
      </c>
      <c r="C6" s="70">
        <f ca="1">VLOOKUP(B3,'BDD PERSONNEL'!A2:I42,5,FALSE)</f>
        <v>117</v>
      </c>
      <c r="D6" s="70"/>
      <c r="E6" s="70"/>
      <c r="F6" s="26" t="s">
        <v>176</v>
      </c>
      <c r="G6" s="24"/>
      <c r="H6" s="24"/>
      <c r="I6" s="24"/>
      <c r="J6" s="24"/>
      <c r="K6" s="24"/>
      <c r="L6" s="24"/>
      <c r="M6" s="24"/>
      <c r="N6" s="73"/>
      <c r="O6" s="25"/>
    </row>
    <row r="7" spans="2:15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73"/>
      <c r="O7" s="25"/>
    </row>
    <row r="8" spans="2:15" ht="21" thickBot="1">
      <c r="B8" s="63" t="s">
        <v>153</v>
      </c>
      <c r="C8" s="63"/>
      <c r="D8" s="63"/>
      <c r="E8" s="63"/>
      <c r="F8" s="63"/>
      <c r="G8" s="24"/>
      <c r="H8" s="24"/>
      <c r="I8" s="24"/>
      <c r="J8" s="24"/>
      <c r="K8" s="24"/>
      <c r="L8" s="24"/>
      <c r="M8" s="24"/>
      <c r="N8" s="24"/>
      <c r="O8" s="25"/>
    </row>
    <row r="9" spans="2:15" ht="15.75" thickBot="1">
      <c r="B9" s="38" t="s">
        <v>154</v>
      </c>
      <c r="C9" s="37">
        <v>43102</v>
      </c>
      <c r="D9" s="24"/>
      <c r="E9" s="54">
        <f>EOMONTH($C$9,-2)+1</f>
        <v>43070</v>
      </c>
      <c r="F9" s="52">
        <f>INDEX(Feuil1!$A$1:$P$42,MATCH($B$3,Feuil1!$A$1:$A$42),MATCH($E9,Feuil1!$A$1:$P$1,0))</f>
        <v>1694</v>
      </c>
      <c r="G9" s="24"/>
      <c r="H9" s="75"/>
      <c r="I9" s="24"/>
      <c r="J9" s="24"/>
      <c r="K9" s="24"/>
      <c r="L9" s="24"/>
      <c r="M9" s="24"/>
      <c r="N9" s="24"/>
      <c r="O9" s="25"/>
    </row>
    <row r="10" spans="2:15" ht="15.75" thickBot="1">
      <c r="B10" s="39" t="s">
        <v>155</v>
      </c>
      <c r="C10" s="40">
        <v>43125</v>
      </c>
      <c r="D10" s="24"/>
      <c r="E10" s="55">
        <f>EOMONTH($C$9,-3)+1</f>
        <v>43040</v>
      </c>
      <c r="F10" s="52">
        <f>INDEX(Feuil1!$A$1:$P$42,MATCH($B$3,Feuil1!$A$1:$A$42),MATCH($E10,Feuil1!$A$1:$P$1,0))</f>
        <v>1694</v>
      </c>
      <c r="G10" s="24"/>
      <c r="H10" s="88"/>
      <c r="I10" s="24"/>
      <c r="J10" s="24"/>
      <c r="K10" s="24"/>
      <c r="L10" s="24"/>
      <c r="M10" s="24"/>
      <c r="N10" s="24"/>
      <c r="O10" s="25"/>
    </row>
    <row r="11" spans="2:15" ht="15.75" thickBot="1">
      <c r="B11" s="33" t="s">
        <v>156</v>
      </c>
      <c r="C11" s="35">
        <f>IF(C9="","",C10-C9+1)</f>
        <v>24</v>
      </c>
      <c r="D11" s="24"/>
      <c r="E11" s="56">
        <f>EOMONTH($C$9,-4)+1</f>
        <v>43009</v>
      </c>
      <c r="F11" s="52">
        <f>INDEX(Feuil1!$A$1:$P$42,MATCH($B$3,Feuil1!$A$1:$A$42),MATCH($E11,Feuil1!$A$1:$P$1,0))</f>
        <v>1694</v>
      </c>
      <c r="G11" s="24"/>
      <c r="H11" s="24"/>
      <c r="I11" s="24"/>
      <c r="J11" s="24"/>
      <c r="K11" s="24"/>
      <c r="L11" s="24"/>
      <c r="M11" s="24"/>
      <c r="N11" s="24"/>
      <c r="O11" s="25"/>
    </row>
    <row r="12" spans="2:15" ht="15.75" thickBot="1">
      <c r="B12" s="34" t="s">
        <v>157</v>
      </c>
      <c r="C12" s="36">
        <f>NETWORKDAYS(C9,C10,BDD!C24:C34)</f>
        <v>18</v>
      </c>
      <c r="D12" s="24"/>
      <c r="E12" s="57" t="s">
        <v>158</v>
      </c>
      <c r="F12" s="53" t="s">
        <v>159</v>
      </c>
      <c r="G12" s="24"/>
      <c r="H12" s="24"/>
      <c r="I12" s="24"/>
      <c r="J12" s="24"/>
      <c r="K12" s="24"/>
      <c r="L12" s="24"/>
      <c r="M12" s="24"/>
      <c r="N12" s="24"/>
      <c r="O12" s="25"/>
    </row>
    <row r="13" spans="2:1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</row>
    <row r="14" spans="2:15" ht="20.25">
      <c r="B14" s="63" t="s">
        <v>160</v>
      </c>
      <c r="C14" s="63"/>
      <c r="D14" s="63"/>
      <c r="E14" s="63"/>
      <c r="F14" s="63"/>
      <c r="G14" s="24"/>
      <c r="H14" s="24"/>
      <c r="I14" s="24"/>
      <c r="J14" s="24"/>
      <c r="K14" s="24"/>
      <c r="L14" s="24"/>
      <c r="M14" s="24"/>
      <c r="N14" s="24"/>
      <c r="O14" s="25"/>
    </row>
    <row r="15" spans="2:15">
      <c r="B15" s="24" t="s">
        <v>161</v>
      </c>
      <c r="C15" s="24"/>
      <c r="D15" s="24"/>
      <c r="E15" s="24" t="s">
        <v>164</v>
      </c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2:15">
      <c r="B16" s="24" t="s">
        <v>162</v>
      </c>
      <c r="C16" s="24"/>
      <c r="D16" s="24"/>
      <c r="E16" s="24" t="s">
        <v>165</v>
      </c>
      <c r="F16" s="24"/>
      <c r="G16" s="24"/>
      <c r="H16" s="24"/>
      <c r="I16" s="24"/>
      <c r="J16" s="24"/>
      <c r="K16" s="24"/>
      <c r="L16" s="24"/>
      <c r="M16" s="24"/>
      <c r="N16" s="24"/>
      <c r="O16" s="25"/>
    </row>
    <row r="17" spans="2:15">
      <c r="B17" s="24" t="s">
        <v>163</v>
      </c>
      <c r="C17" s="24"/>
      <c r="D17" s="24"/>
      <c r="E17" s="24" t="s">
        <v>166</v>
      </c>
      <c r="F17" s="24"/>
      <c r="G17" s="24"/>
      <c r="H17" s="24"/>
      <c r="I17" s="24"/>
      <c r="J17" s="24"/>
      <c r="K17" s="24"/>
      <c r="L17" s="24"/>
      <c r="M17" s="24"/>
      <c r="N17" s="24"/>
      <c r="O17" s="25"/>
    </row>
    <row r="18" spans="2:1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</row>
    <row r="19" spans="2:15" ht="20.25">
      <c r="B19" s="63" t="s">
        <v>167</v>
      </c>
      <c r="C19" s="63"/>
      <c r="D19" s="63"/>
      <c r="E19" s="63"/>
      <c r="F19" s="63"/>
      <c r="G19" s="24"/>
      <c r="H19" s="24"/>
      <c r="I19" s="24"/>
      <c r="J19" s="24"/>
      <c r="K19" s="24"/>
      <c r="L19" s="24"/>
      <c r="M19" s="24"/>
      <c r="N19" s="24"/>
      <c r="O19" s="25"/>
    </row>
    <row r="20" spans="2:1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2:1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2:1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</row>
    <row r="23" spans="2:15" ht="20.25">
      <c r="B23" s="63" t="s">
        <v>168</v>
      </c>
      <c r="C23" s="63"/>
      <c r="D23" s="63"/>
      <c r="E23" s="63"/>
      <c r="F23" s="63"/>
      <c r="G23" s="24"/>
      <c r="H23" s="24"/>
      <c r="I23" s="24"/>
      <c r="J23" s="24"/>
      <c r="K23" s="24"/>
      <c r="L23" s="24"/>
      <c r="M23" s="24"/>
      <c r="N23" s="24"/>
      <c r="O23" s="25"/>
    </row>
    <row r="24" spans="2:1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</row>
    <row r="25" spans="2:1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</row>
    <row r="26" spans="2:1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</row>
    <row r="27" spans="2:15">
      <c r="B27" s="24" t="s">
        <v>169</v>
      </c>
      <c r="C27" s="24"/>
      <c r="D27" s="24"/>
      <c r="E27" s="24" t="s">
        <v>171</v>
      </c>
      <c r="F27" s="24"/>
      <c r="G27" s="24"/>
      <c r="H27" s="24"/>
      <c r="I27" s="24"/>
      <c r="J27" s="24"/>
      <c r="K27" s="24"/>
      <c r="L27" s="24"/>
      <c r="M27" s="24"/>
      <c r="N27" s="24"/>
      <c r="O27" s="25"/>
    </row>
    <row r="28" spans="2:15">
      <c r="B28" s="24" t="s">
        <v>170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/>
    </row>
    <row r="29" spans="2:15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5"/>
    </row>
    <row r="30" spans="2:15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5"/>
    </row>
    <row r="31" spans="2:15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5"/>
    </row>
    <row r="32" spans="2:15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</row>
    <row r="33" spans="2:15" ht="20.25">
      <c r="B33" s="63" t="s">
        <v>172</v>
      </c>
      <c r="C33" s="63"/>
      <c r="D33" s="63"/>
      <c r="E33" s="63"/>
      <c r="F33" s="63"/>
      <c r="G33" s="24"/>
      <c r="H33" s="24"/>
      <c r="I33" s="24"/>
      <c r="J33" s="24"/>
      <c r="K33" s="24"/>
      <c r="L33" s="24"/>
      <c r="M33" s="24"/>
      <c r="N33" s="24"/>
      <c r="O33" s="25"/>
    </row>
    <row r="34" spans="2:15">
      <c r="B34" s="24" t="s">
        <v>173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5"/>
    </row>
    <row r="35" spans="2:15">
      <c r="B35" s="24" t="s">
        <v>174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/>
    </row>
    <row r="36" spans="2:15"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</sheetData>
  <mergeCells count="12">
    <mergeCell ref="B23:F23"/>
    <mergeCell ref="B33:F33"/>
    <mergeCell ref="B1:N1"/>
    <mergeCell ref="C4:F4"/>
    <mergeCell ref="B14:F14"/>
    <mergeCell ref="B19:F19"/>
    <mergeCell ref="C5:D5"/>
    <mergeCell ref="C6:E6"/>
    <mergeCell ref="C3:F3"/>
    <mergeCell ref="B8:F8"/>
    <mergeCell ref="N3:N5"/>
    <mergeCell ref="N6:N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84BDC-FA73-4226-B9F0-328A5E19FD70}">
  <dimension ref="A1:AA44"/>
  <sheetViews>
    <sheetView workbookViewId="0">
      <pane xSplit="2" ySplit="1" topLeftCell="F15" activePane="bottomRight" state="frozen"/>
      <selection pane="topRight" activeCell="C1" sqref="C1"/>
      <selection pane="bottomLeft" activeCell="A2" sqref="A2"/>
      <selection pane="bottomRight" activeCell="G33" sqref="G33"/>
    </sheetView>
  </sheetViews>
  <sheetFormatPr baseColWidth="10" defaultRowHeight="15"/>
  <cols>
    <col min="1" max="1" width="23.42578125" bestFit="1" customWidth="1"/>
    <col min="2" max="2" width="17" bestFit="1" customWidth="1"/>
    <col min="3" max="14" width="17" customWidth="1"/>
    <col min="15" max="15" width="15.42578125" bestFit="1" customWidth="1"/>
    <col min="16" max="16" width="15.7109375" bestFit="1" customWidth="1"/>
    <col min="17" max="17" width="15.42578125" bestFit="1" customWidth="1"/>
    <col min="18" max="18" width="16.7109375" bestFit="1" customWidth="1"/>
    <col min="19" max="19" width="17.28515625" bestFit="1" customWidth="1"/>
    <col min="20" max="20" width="15.28515625" bestFit="1" customWidth="1"/>
    <col min="21" max="21" width="15.5703125" bestFit="1" customWidth="1"/>
    <col min="22" max="22" width="15" bestFit="1" customWidth="1"/>
    <col min="23" max="23" width="15.7109375" bestFit="1" customWidth="1"/>
    <col min="24" max="24" width="17.42578125" bestFit="1" customWidth="1"/>
    <col min="25" max="25" width="16.85546875" bestFit="1" customWidth="1"/>
    <col min="26" max="26" width="16.42578125" bestFit="1" customWidth="1"/>
  </cols>
  <sheetData>
    <row r="1" spans="1:27" ht="33.75">
      <c r="A1" s="74" t="s">
        <v>151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7" s="21" customFormat="1" ht="20.25">
      <c r="A2" s="18" t="s">
        <v>130</v>
      </c>
      <c r="B2" s="18" t="s">
        <v>131</v>
      </c>
      <c r="C2" s="19" t="s">
        <v>204</v>
      </c>
      <c r="D2" s="19" t="s">
        <v>205</v>
      </c>
      <c r="E2" s="19" t="s">
        <v>206</v>
      </c>
      <c r="F2" s="19" t="s">
        <v>207</v>
      </c>
      <c r="G2" s="19" t="s">
        <v>208</v>
      </c>
      <c r="H2" s="19" t="s">
        <v>209</v>
      </c>
      <c r="I2" s="19" t="s">
        <v>210</v>
      </c>
      <c r="J2" s="19" t="s">
        <v>211</v>
      </c>
      <c r="K2" s="19" t="s">
        <v>212</v>
      </c>
      <c r="L2" s="19" t="s">
        <v>213</v>
      </c>
      <c r="M2" s="19" t="s">
        <v>214</v>
      </c>
      <c r="N2" s="19" t="s">
        <v>215</v>
      </c>
      <c r="O2" s="19" t="s">
        <v>139</v>
      </c>
      <c r="P2" s="19" t="s">
        <v>140</v>
      </c>
      <c r="Q2" s="19" t="s">
        <v>141</v>
      </c>
      <c r="R2" s="19" t="s">
        <v>142</v>
      </c>
      <c r="S2" s="19" t="s">
        <v>143</v>
      </c>
      <c r="T2" s="19" t="s">
        <v>144</v>
      </c>
      <c r="U2" s="19" t="s">
        <v>145</v>
      </c>
      <c r="V2" s="19" t="s">
        <v>146</v>
      </c>
      <c r="W2" s="19" t="s">
        <v>147</v>
      </c>
      <c r="X2" s="19" t="s">
        <v>148</v>
      </c>
      <c r="Y2" s="19" t="s">
        <v>149</v>
      </c>
      <c r="Z2" s="19" t="s">
        <v>150</v>
      </c>
      <c r="AA2" s="20"/>
    </row>
    <row r="3" spans="1:27">
      <c r="A3" s="3" t="s">
        <v>52</v>
      </c>
      <c r="B3" s="3" t="s">
        <v>53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6"/>
      <c r="P3" s="16"/>
      <c r="Q3" s="16"/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8</v>
      </c>
      <c r="Y3" s="16">
        <v>0</v>
      </c>
      <c r="Z3" s="16">
        <v>0</v>
      </c>
    </row>
    <row r="4" spans="1:27">
      <c r="A4" s="3" t="s">
        <v>54</v>
      </c>
      <c r="B4" s="3" t="s">
        <v>55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6"/>
      <c r="P4" s="16"/>
      <c r="Q4" s="16"/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</row>
    <row r="5" spans="1:27">
      <c r="A5" s="3" t="s">
        <v>56</v>
      </c>
      <c r="B5" s="3" t="s">
        <v>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6"/>
      <c r="P5" s="16"/>
      <c r="Q5" s="16"/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</row>
    <row r="6" spans="1:27">
      <c r="A6" s="3" t="s">
        <v>58</v>
      </c>
      <c r="B6" s="3" t="s">
        <v>59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6"/>
      <c r="P6" s="16"/>
      <c r="Q6" s="16"/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4</v>
      </c>
      <c r="Z6" s="16">
        <v>0</v>
      </c>
    </row>
    <row r="7" spans="1:27">
      <c r="A7" s="3" t="s">
        <v>60</v>
      </c>
      <c r="B7" s="3" t="s">
        <v>61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16"/>
      <c r="P7" s="16"/>
      <c r="Q7" s="16"/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</row>
    <row r="8" spans="1:27">
      <c r="A8" s="3" t="s">
        <v>62</v>
      </c>
      <c r="B8" s="3" t="s">
        <v>63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6"/>
      <c r="P8" s="16"/>
      <c r="Q8" s="16"/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2</v>
      </c>
      <c r="Z8" s="16">
        <v>0</v>
      </c>
    </row>
    <row r="9" spans="1:27">
      <c r="A9" s="3" t="s">
        <v>64</v>
      </c>
      <c r="B9" s="3" t="s">
        <v>65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16"/>
      <c r="P9" s="16"/>
      <c r="Q9" s="16"/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7">
      <c r="A10" s="3" t="s">
        <v>66</v>
      </c>
      <c r="B10" s="3" t="s">
        <v>67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6"/>
      <c r="P10" s="16"/>
      <c r="Q10" s="16"/>
      <c r="R10" s="16">
        <v>1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3</v>
      </c>
      <c r="Z10" s="16">
        <v>0</v>
      </c>
    </row>
    <row r="11" spans="1:27">
      <c r="A11" s="3" t="s">
        <v>68</v>
      </c>
      <c r="B11" s="3" t="s">
        <v>65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/>
      <c r="P11" s="16"/>
      <c r="Q11" s="16"/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3</v>
      </c>
      <c r="Z11" s="16">
        <v>0</v>
      </c>
    </row>
    <row r="12" spans="1:27">
      <c r="A12" s="3" t="s">
        <v>69</v>
      </c>
      <c r="B12" s="3" t="s">
        <v>70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16"/>
      <c r="P12" s="16"/>
      <c r="Q12" s="16"/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</row>
    <row r="13" spans="1:27">
      <c r="A13" s="3" t="s">
        <v>71</v>
      </c>
      <c r="B13" s="3" t="s">
        <v>72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16"/>
      <c r="P13" s="16"/>
      <c r="Q13" s="16"/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4</v>
      </c>
      <c r="Z13" s="16">
        <v>0</v>
      </c>
    </row>
    <row r="14" spans="1:27">
      <c r="A14" s="3" t="s">
        <v>73</v>
      </c>
      <c r="B14" s="3" t="s">
        <v>74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6"/>
      <c r="P14" s="16"/>
      <c r="Q14" s="16"/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7">
      <c r="A15" s="3" t="s">
        <v>75</v>
      </c>
      <c r="B15" s="3" t="s">
        <v>76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6"/>
      <c r="P15" s="16"/>
      <c r="Q15" s="16"/>
      <c r="R15" s="16">
        <v>0</v>
      </c>
      <c r="S15" s="16">
        <v>9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7">
      <c r="A16" s="3" t="s">
        <v>77</v>
      </c>
      <c r="B16" s="3" t="s">
        <v>78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6"/>
      <c r="P16" s="16"/>
      <c r="Q16" s="16"/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1</v>
      </c>
    </row>
    <row r="17" spans="1:26">
      <c r="A17" s="3" t="s">
        <v>79</v>
      </c>
      <c r="B17" s="3" t="s">
        <v>80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6"/>
      <c r="P17" s="16"/>
      <c r="Q17" s="16"/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2</v>
      </c>
      <c r="X17" s="16">
        <v>0</v>
      </c>
      <c r="Y17" s="16">
        <v>0</v>
      </c>
      <c r="Z17" s="16">
        <v>0</v>
      </c>
    </row>
    <row r="18" spans="1:26">
      <c r="A18" s="3" t="s">
        <v>81</v>
      </c>
      <c r="B18" s="3" t="s">
        <v>82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6"/>
      <c r="P18" s="16"/>
      <c r="Q18" s="16"/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</row>
    <row r="19" spans="1:26">
      <c r="A19" s="3" t="s">
        <v>83</v>
      </c>
      <c r="B19" s="3" t="s">
        <v>84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6"/>
      <c r="P19" s="16"/>
      <c r="Q19" s="16"/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</row>
    <row r="20" spans="1:26">
      <c r="A20" s="3" t="s">
        <v>85</v>
      </c>
      <c r="B20" s="3" t="s">
        <v>86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16"/>
      <c r="P20" s="16"/>
      <c r="Q20" s="16"/>
      <c r="R20" s="16">
        <v>0</v>
      </c>
      <c r="S20" s="16">
        <v>2</v>
      </c>
      <c r="T20" s="16">
        <v>21</v>
      </c>
      <c r="U20" s="16">
        <v>12</v>
      </c>
      <c r="V20" s="16">
        <v>0</v>
      </c>
      <c r="W20" s="16">
        <v>0</v>
      </c>
      <c r="X20" s="16">
        <v>0</v>
      </c>
      <c r="Y20" s="16">
        <v>2</v>
      </c>
      <c r="Z20" s="16">
        <v>0</v>
      </c>
    </row>
    <row r="21" spans="1:26">
      <c r="A21" s="3" t="s">
        <v>87</v>
      </c>
      <c r="B21" s="3" t="s">
        <v>88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6"/>
      <c r="P21" s="16"/>
      <c r="Q21" s="16"/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</row>
    <row r="22" spans="1:26">
      <c r="A22" s="3" t="s">
        <v>89</v>
      </c>
      <c r="B22" s="3" t="s">
        <v>90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6"/>
      <c r="P22" s="16"/>
      <c r="Q22" s="16"/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</row>
    <row r="23" spans="1:26">
      <c r="A23" s="3" t="s">
        <v>91</v>
      </c>
      <c r="B23" s="3" t="s">
        <v>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6"/>
      <c r="P23" s="16"/>
      <c r="Q23" s="16"/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</row>
    <row r="24" spans="1:26">
      <c r="A24" s="3" t="s">
        <v>93</v>
      </c>
      <c r="B24" s="3" t="s">
        <v>94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6"/>
      <c r="P24" s="16"/>
      <c r="Q24" s="16"/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</row>
    <row r="25" spans="1:26">
      <c r="A25" s="3" t="s">
        <v>95</v>
      </c>
      <c r="B25" s="3" t="s">
        <v>96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6"/>
      <c r="P25" s="16"/>
      <c r="Q25" s="16"/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</row>
    <row r="26" spans="1:26">
      <c r="A26" s="3" t="s">
        <v>97</v>
      </c>
      <c r="B26" s="3" t="s">
        <v>98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51">
        <v>3</v>
      </c>
      <c r="P26" s="51">
        <v>5</v>
      </c>
      <c r="Q26" s="51">
        <v>2</v>
      </c>
      <c r="R26" s="16">
        <v>3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</row>
    <row r="27" spans="1:26">
      <c r="A27" s="3" t="s">
        <v>99</v>
      </c>
      <c r="B27" s="3" t="s">
        <v>100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6"/>
      <c r="P27" s="16"/>
      <c r="Q27" s="16"/>
      <c r="R27" s="16">
        <v>0</v>
      </c>
      <c r="S27" s="16">
        <v>0</v>
      </c>
      <c r="T27" s="16">
        <v>0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</row>
    <row r="28" spans="1:26">
      <c r="A28" s="3" t="s">
        <v>101</v>
      </c>
      <c r="B28" s="3" t="s">
        <v>80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6"/>
      <c r="P28" s="16"/>
      <c r="Q28" s="16"/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</row>
    <row r="29" spans="1:26">
      <c r="A29" s="3" t="s">
        <v>102</v>
      </c>
      <c r="B29" s="3" t="s">
        <v>103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6"/>
      <c r="P29" s="16"/>
      <c r="Q29" s="16"/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</row>
    <row r="30" spans="1:26">
      <c r="A30" s="3" t="s">
        <v>104</v>
      </c>
      <c r="B30" s="3" t="s">
        <v>105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6"/>
      <c r="P30" s="16"/>
      <c r="Q30" s="16"/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</row>
    <row r="31" spans="1:26">
      <c r="A31" s="3" t="s">
        <v>106</v>
      </c>
      <c r="B31" s="3" t="s">
        <v>107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16"/>
      <c r="P31" s="16"/>
      <c r="Q31" s="16"/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</row>
    <row r="32" spans="1:26">
      <c r="A32" s="3" t="s">
        <v>108</v>
      </c>
      <c r="B32" s="3" t="s">
        <v>109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6"/>
      <c r="P32" s="16"/>
      <c r="Q32" s="16"/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</row>
    <row r="33" spans="1:26">
      <c r="A33" s="3" t="s">
        <v>110</v>
      </c>
      <c r="B33" s="3" t="s">
        <v>111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6"/>
      <c r="P33" s="16"/>
      <c r="Q33" s="16"/>
      <c r="R33" s="16">
        <v>0</v>
      </c>
      <c r="S33" s="16">
        <v>0</v>
      </c>
      <c r="T33" s="16">
        <v>0</v>
      </c>
      <c r="U33" s="16">
        <v>0</v>
      </c>
      <c r="V33" s="16">
        <v>4</v>
      </c>
      <c r="W33" s="16">
        <v>0</v>
      </c>
      <c r="X33" s="16">
        <v>0</v>
      </c>
      <c r="Y33" s="16">
        <v>0</v>
      </c>
      <c r="Z33" s="16">
        <v>0</v>
      </c>
    </row>
    <row r="34" spans="1:26">
      <c r="A34" s="3" t="s">
        <v>112</v>
      </c>
      <c r="B34" s="3" t="s">
        <v>113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16"/>
      <c r="P34" s="16"/>
      <c r="Q34" s="16"/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</row>
    <row r="35" spans="1:26">
      <c r="A35" s="3" t="s">
        <v>114</v>
      </c>
      <c r="B35" s="3" t="s">
        <v>115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6"/>
      <c r="P35" s="16"/>
      <c r="Q35" s="16"/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>
      <c r="A36" s="3" t="s">
        <v>116</v>
      </c>
      <c r="B36" s="3" t="s">
        <v>117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16"/>
      <c r="P36" s="16"/>
      <c r="Q36" s="16"/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2</v>
      </c>
      <c r="Z36" s="16">
        <v>0</v>
      </c>
    </row>
    <row r="37" spans="1:26">
      <c r="A37" s="3" t="s">
        <v>118</v>
      </c>
      <c r="B37" s="3" t="s">
        <v>119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6"/>
      <c r="P37" s="16"/>
      <c r="Q37" s="16"/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</row>
    <row r="38" spans="1:26">
      <c r="A38" s="3" t="s">
        <v>120</v>
      </c>
      <c r="B38" s="3" t="s">
        <v>61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6"/>
      <c r="P38" s="16"/>
      <c r="Q38" s="16"/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</row>
    <row r="39" spans="1:26">
      <c r="A39" s="3" t="s">
        <v>121</v>
      </c>
      <c r="B39" s="3" t="s">
        <v>122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6"/>
      <c r="P39" s="16"/>
      <c r="Q39" s="16"/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4</v>
      </c>
      <c r="Z39" s="16">
        <v>0</v>
      </c>
    </row>
    <row r="40" spans="1:26">
      <c r="A40" s="3" t="s">
        <v>123</v>
      </c>
      <c r="B40" s="3" t="s">
        <v>124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6"/>
      <c r="P40" s="16"/>
      <c r="Q40" s="16"/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</row>
    <row r="41" spans="1:26">
      <c r="A41" s="3" t="s">
        <v>125</v>
      </c>
      <c r="B41" s="3" t="s">
        <v>126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6"/>
      <c r="P41" s="16"/>
      <c r="Q41" s="16"/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4</v>
      </c>
      <c r="X41" s="16">
        <v>0</v>
      </c>
      <c r="Y41" s="16">
        <v>0</v>
      </c>
      <c r="Z41" s="16">
        <v>0</v>
      </c>
    </row>
    <row r="42" spans="1:26">
      <c r="A42" s="3" t="s">
        <v>127</v>
      </c>
      <c r="B42" s="3" t="s">
        <v>124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6"/>
      <c r="P42" s="16"/>
      <c r="Q42" s="16"/>
      <c r="R42" s="16">
        <v>0</v>
      </c>
      <c r="S42" s="16">
        <v>0</v>
      </c>
      <c r="T42" s="16">
        <v>0</v>
      </c>
      <c r="U42" s="16">
        <v>0</v>
      </c>
      <c r="V42" s="16">
        <v>2</v>
      </c>
      <c r="W42" s="16">
        <v>0</v>
      </c>
      <c r="X42" s="16">
        <v>0</v>
      </c>
      <c r="Y42" s="16">
        <v>3</v>
      </c>
      <c r="Z42" s="16">
        <v>0</v>
      </c>
    </row>
    <row r="43" spans="1:26">
      <c r="A43" s="3" t="s">
        <v>128</v>
      </c>
      <c r="B43" s="3" t="s">
        <v>129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6"/>
      <c r="P43" s="16"/>
      <c r="Q43" s="16"/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4</v>
      </c>
      <c r="Z43" s="16">
        <v>0</v>
      </c>
    </row>
    <row r="44" spans="1:26" ht="20.25">
      <c r="A44" s="22" t="s">
        <v>138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>
        <f t="shared" ref="O44:Z44" si="0">SUM(O3:O43)</f>
        <v>3</v>
      </c>
      <c r="P44" s="22">
        <f t="shared" si="0"/>
        <v>5</v>
      </c>
      <c r="Q44" s="22">
        <f t="shared" si="0"/>
        <v>2</v>
      </c>
      <c r="R44" s="22">
        <f t="shared" si="0"/>
        <v>4</v>
      </c>
      <c r="S44" s="22">
        <f t="shared" si="0"/>
        <v>11</v>
      </c>
      <c r="T44" s="22">
        <f t="shared" si="0"/>
        <v>21</v>
      </c>
      <c r="U44" s="22">
        <f t="shared" si="0"/>
        <v>13</v>
      </c>
      <c r="V44" s="22">
        <f t="shared" si="0"/>
        <v>6</v>
      </c>
      <c r="W44" s="22">
        <f t="shared" si="0"/>
        <v>7</v>
      </c>
      <c r="X44" s="22">
        <f t="shared" si="0"/>
        <v>8</v>
      </c>
      <c r="Y44" s="22">
        <f t="shared" si="0"/>
        <v>31</v>
      </c>
      <c r="Z44" s="22">
        <f t="shared" si="0"/>
        <v>1</v>
      </c>
    </row>
  </sheetData>
  <mergeCells count="1">
    <mergeCell ref="A1:Z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FE8C9-8AF4-419F-9EF1-C64DE419B0B3}">
  <dimension ref="A1:R42"/>
  <sheetViews>
    <sheetView zoomScale="85" zoomScaleNormal="85" workbookViewId="0">
      <selection activeCell="O2" sqref="O2"/>
    </sheetView>
  </sheetViews>
  <sheetFormatPr baseColWidth="10" defaultRowHeight="15"/>
  <cols>
    <col min="1" max="1" width="22.140625" bestFit="1" customWidth="1"/>
    <col min="2" max="2" width="16.42578125" bestFit="1" customWidth="1"/>
    <col min="3" max="3" width="16.7109375" bestFit="1" customWidth="1"/>
    <col min="4" max="4" width="15.7109375" bestFit="1" customWidth="1"/>
    <col min="5" max="5" width="17.42578125" bestFit="1" customWidth="1"/>
    <col min="6" max="6" width="16.7109375" bestFit="1" customWidth="1"/>
    <col min="7" max="7" width="15.140625" bestFit="1" customWidth="1"/>
    <col min="8" max="9" width="15.42578125" bestFit="1" customWidth="1"/>
    <col min="10" max="10" width="15.85546875" bestFit="1" customWidth="1"/>
    <col min="11" max="11" width="17.5703125" bestFit="1" customWidth="1"/>
    <col min="12" max="12" width="16.85546875" bestFit="1" customWidth="1"/>
    <col min="13" max="13" width="17.28515625" bestFit="1" customWidth="1"/>
    <col min="14" max="14" width="16.42578125" bestFit="1" customWidth="1"/>
    <col min="15" max="15" width="16.7109375" bestFit="1" customWidth="1"/>
    <col min="16" max="16" width="15.7109375" bestFit="1" customWidth="1"/>
  </cols>
  <sheetData>
    <row r="1" spans="1:18" ht="20.25">
      <c r="A1" s="77" t="s">
        <v>130</v>
      </c>
      <c r="B1" s="87">
        <v>43435</v>
      </c>
      <c r="C1" s="87">
        <v>43405</v>
      </c>
      <c r="D1" s="87">
        <v>43374</v>
      </c>
      <c r="E1" s="87">
        <v>43344</v>
      </c>
      <c r="F1" s="87">
        <v>43313</v>
      </c>
      <c r="G1" s="87">
        <v>43282</v>
      </c>
      <c r="H1" s="87">
        <v>43252</v>
      </c>
      <c r="I1" s="87">
        <v>43221</v>
      </c>
      <c r="J1" s="87">
        <v>43191</v>
      </c>
      <c r="K1" s="87">
        <v>43160</v>
      </c>
      <c r="L1" s="87">
        <v>43132</v>
      </c>
      <c r="M1" s="87">
        <v>43101</v>
      </c>
      <c r="N1" s="87">
        <v>43070</v>
      </c>
      <c r="O1" s="87">
        <v>43040</v>
      </c>
      <c r="P1" s="87">
        <v>43009</v>
      </c>
      <c r="R1" s="76"/>
    </row>
    <row r="2" spans="1:18">
      <c r="A2" s="78" t="s">
        <v>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8"/>
      <c r="O2" s="78"/>
      <c r="P2" s="80"/>
    </row>
    <row r="3" spans="1:18">
      <c r="A3" s="81" t="s">
        <v>54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1"/>
      <c r="O3" s="81"/>
      <c r="P3" s="83"/>
    </row>
    <row r="4" spans="1:18">
      <c r="A4" s="78" t="s">
        <v>56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78"/>
      <c r="O4" s="78"/>
      <c r="P4" s="80"/>
    </row>
    <row r="5" spans="1:18">
      <c r="A5" s="81" t="s">
        <v>58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1"/>
      <c r="O5" s="81"/>
      <c r="P5" s="83"/>
    </row>
    <row r="6" spans="1:18">
      <c r="A6" s="78" t="s">
        <v>60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78"/>
      <c r="O6" s="78"/>
      <c r="P6" s="80"/>
    </row>
    <row r="7" spans="1:18">
      <c r="A7" s="81" t="s">
        <v>62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1"/>
      <c r="O7" s="81"/>
      <c r="P7" s="83"/>
    </row>
    <row r="8" spans="1:18">
      <c r="A8" s="78" t="s">
        <v>64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78"/>
      <c r="O8" s="78"/>
      <c r="P8" s="80"/>
    </row>
    <row r="9" spans="1:18">
      <c r="A9" s="81" t="s">
        <v>66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1"/>
      <c r="O9" s="81"/>
      <c r="P9" s="83"/>
    </row>
    <row r="10" spans="1:18">
      <c r="A10" s="78" t="s">
        <v>68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78"/>
      <c r="O10" s="78"/>
      <c r="P10" s="80"/>
    </row>
    <row r="11" spans="1:18">
      <c r="A11" s="81" t="s">
        <v>69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1"/>
      <c r="O11" s="81"/>
      <c r="P11" s="83"/>
    </row>
    <row r="12" spans="1:18">
      <c r="A12" s="78" t="s">
        <v>71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78"/>
      <c r="O12" s="78"/>
      <c r="P12" s="80"/>
    </row>
    <row r="13" spans="1:18">
      <c r="A13" s="81" t="s">
        <v>73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1"/>
      <c r="O13" s="81"/>
      <c r="P13" s="83"/>
    </row>
    <row r="14" spans="1:18">
      <c r="A14" s="78" t="s">
        <v>75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78"/>
      <c r="O14" s="78"/>
      <c r="P14" s="80"/>
    </row>
    <row r="15" spans="1:18">
      <c r="A15" s="81" t="s">
        <v>77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1"/>
      <c r="O15" s="81"/>
      <c r="P15" s="83"/>
    </row>
    <row r="16" spans="1:18">
      <c r="A16" s="78" t="s">
        <v>79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78"/>
      <c r="O16" s="78"/>
      <c r="P16" s="80"/>
    </row>
    <row r="17" spans="1:16">
      <c r="A17" s="81" t="s">
        <v>81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1"/>
      <c r="O17" s="81"/>
      <c r="P17" s="83"/>
    </row>
    <row r="18" spans="1:16">
      <c r="A18" s="78" t="s">
        <v>83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78"/>
      <c r="O18" s="78"/>
      <c r="P18" s="80"/>
    </row>
    <row r="19" spans="1:16">
      <c r="A19" s="81" t="s">
        <v>85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1"/>
      <c r="O19" s="81"/>
      <c r="P19" s="83"/>
    </row>
    <row r="20" spans="1:16">
      <c r="A20" s="78" t="s">
        <v>87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78"/>
      <c r="O20" s="78"/>
      <c r="P20" s="80"/>
    </row>
    <row r="21" spans="1:16">
      <c r="A21" s="81" t="s">
        <v>89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1"/>
      <c r="O21" s="81"/>
      <c r="P21" s="83"/>
    </row>
    <row r="22" spans="1:16">
      <c r="A22" s="78" t="s">
        <v>91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78"/>
      <c r="O22" s="78"/>
      <c r="P22" s="80"/>
    </row>
    <row r="23" spans="1:16">
      <c r="A23" s="81" t="s">
        <v>93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1"/>
      <c r="O23" s="81"/>
      <c r="P23" s="83"/>
    </row>
    <row r="24" spans="1:16">
      <c r="A24" s="78" t="s">
        <v>95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78"/>
      <c r="O24" s="78"/>
      <c r="P24" s="80"/>
    </row>
    <row r="25" spans="1:16">
      <c r="A25" s="81" t="s">
        <v>97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1">
        <v>1694</v>
      </c>
      <c r="O25" s="81">
        <v>1694</v>
      </c>
      <c r="P25" s="83">
        <v>1694</v>
      </c>
    </row>
    <row r="26" spans="1:16">
      <c r="A26" s="78" t="s">
        <v>99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78"/>
      <c r="O26" s="78"/>
      <c r="P26" s="80"/>
    </row>
    <row r="27" spans="1:16">
      <c r="A27" s="81" t="s">
        <v>101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1"/>
      <c r="O27" s="81"/>
      <c r="P27" s="83"/>
    </row>
    <row r="28" spans="1:16">
      <c r="A28" s="78" t="s">
        <v>102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78"/>
      <c r="O28" s="78"/>
      <c r="P28" s="80"/>
    </row>
    <row r="29" spans="1:16">
      <c r="A29" s="81" t="s">
        <v>104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1"/>
      <c r="O29" s="81"/>
      <c r="P29" s="83"/>
    </row>
    <row r="30" spans="1:16">
      <c r="A30" s="78" t="s">
        <v>106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78"/>
      <c r="O30" s="78"/>
      <c r="P30" s="80"/>
    </row>
    <row r="31" spans="1:16">
      <c r="A31" s="81" t="s">
        <v>108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1"/>
      <c r="O31" s="81"/>
      <c r="P31" s="83"/>
    </row>
    <row r="32" spans="1:16">
      <c r="A32" s="78" t="s">
        <v>110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78"/>
      <c r="O32" s="78"/>
      <c r="P32" s="80"/>
    </row>
    <row r="33" spans="1:16">
      <c r="A33" s="81" t="s">
        <v>112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1"/>
      <c r="O33" s="81"/>
      <c r="P33" s="83"/>
    </row>
    <row r="34" spans="1:16">
      <c r="A34" s="78" t="s">
        <v>114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78"/>
      <c r="O34" s="78"/>
      <c r="P34" s="80"/>
    </row>
    <row r="35" spans="1:16">
      <c r="A35" s="81" t="s">
        <v>116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1"/>
      <c r="O35" s="81"/>
      <c r="P35" s="83"/>
    </row>
    <row r="36" spans="1:16">
      <c r="A36" s="78" t="s">
        <v>118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78"/>
      <c r="O36" s="78"/>
      <c r="P36" s="80"/>
    </row>
    <row r="37" spans="1:16">
      <c r="A37" s="81" t="s">
        <v>120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1"/>
      <c r="O37" s="81"/>
      <c r="P37" s="83"/>
    </row>
    <row r="38" spans="1:16">
      <c r="A38" s="78" t="s">
        <v>121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78"/>
      <c r="O38" s="78"/>
      <c r="P38" s="80"/>
    </row>
    <row r="39" spans="1:16">
      <c r="A39" s="81" t="s">
        <v>123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1"/>
      <c r="O39" s="81"/>
      <c r="P39" s="83"/>
    </row>
    <row r="40" spans="1:16">
      <c r="A40" s="78" t="s">
        <v>125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78"/>
      <c r="O40" s="78"/>
      <c r="P40" s="80"/>
    </row>
    <row r="41" spans="1:16">
      <c r="A41" s="81" t="s">
        <v>127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1"/>
      <c r="O41" s="81"/>
      <c r="P41" s="83"/>
    </row>
    <row r="42" spans="1:16">
      <c r="A42" s="85" t="s">
        <v>128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5"/>
      <c r="O42" s="85"/>
      <c r="P42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SUIVI 2018</vt:lpstr>
      <vt:lpstr>BDD</vt:lpstr>
      <vt:lpstr>BDD PERSONNEL</vt:lpstr>
      <vt:lpstr>SIMULATION MALADIE</vt:lpstr>
      <vt:lpstr>SALAIRES &amp; JOURS MAINTENUS</vt:lpstr>
      <vt:lpstr>Feuil1</vt:lpstr>
      <vt:lpstr>AT_MP</vt:lpstr>
      <vt:lpstr>Congé_Evènement_Familial</vt:lpstr>
      <vt:lpstr>Congés_Spéciaux</vt:lpstr>
      <vt:lpstr>Formation</vt:lpstr>
      <vt:lpstr>Maladie</vt:lpstr>
      <vt:lpstr>MOTIF_GENERAL</vt:lpstr>
      <vt:lpstr>Raison_personnelle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ILHARRAGORRY</dc:creator>
  <cp:lastModifiedBy>Benoit</cp:lastModifiedBy>
  <dcterms:created xsi:type="dcterms:W3CDTF">2017-10-23T10:49:22Z</dcterms:created>
  <dcterms:modified xsi:type="dcterms:W3CDTF">2017-10-24T09:13:50Z</dcterms:modified>
</cp:coreProperties>
</file>