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oit\Downloads\Développement Excel\Xl Downloads\01. En cours\"/>
    </mc:Choice>
  </mc:AlternateContent>
  <bookViews>
    <workbookView xWindow="0" yWindow="0" windowWidth="28800" windowHeight="12495" xr2:uid="{D6276642-2CF5-47B9-9207-C2FA186023FF}"/>
  </bookViews>
  <sheets>
    <sheet name="BDD" sheetId="1" r:id="rId1"/>
  </sheets>
  <definedNames>
    <definedName name="solver_adj" localSheetId="0" hidden="1">BDD!$N$2:$N$7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BDD!$L$9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BDD!$L$9</definedName>
    <definedName name="solver_pre" localSheetId="0" hidden="1">0.000001</definedName>
    <definedName name="solver_rbv" localSheetId="0" hidden="1">1</definedName>
    <definedName name="solver_rel1" localSheetId="0" hidden="1">2</definedName>
    <definedName name="solver_rhs1" localSheetId="0" hidden="1">BDD!$L$10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J3" i="1"/>
  <c r="K3" i="1"/>
  <c r="M3" i="1"/>
  <c r="O3" i="1" s="1"/>
  <c r="J4" i="1"/>
  <c r="K4" i="1"/>
  <c r="M4" i="1"/>
  <c r="O4" i="1" s="1"/>
  <c r="J5" i="1"/>
  <c r="K5" i="1"/>
  <c r="M5" i="1"/>
  <c r="J6" i="1"/>
  <c r="K6" i="1"/>
  <c r="M6" i="1"/>
  <c r="O6" i="1" s="1"/>
  <c r="J7" i="1"/>
  <c r="K7" i="1"/>
  <c r="M7" i="1"/>
  <c r="O7" i="1" s="1"/>
  <c r="P2" i="1"/>
  <c r="M2" i="1"/>
  <c r="O2" i="1" s="1"/>
  <c r="K2" i="1"/>
  <c r="J2" i="1"/>
  <c r="G3" i="1"/>
  <c r="G4" i="1"/>
  <c r="G5" i="1"/>
  <c r="G6" i="1"/>
  <c r="G7" i="1"/>
  <c r="G2" i="1"/>
  <c r="Q3" i="1" l="1"/>
  <c r="L9" i="1"/>
  <c r="Q6" i="1"/>
  <c r="Q4" i="1"/>
  <c r="Q7" i="1"/>
  <c r="Q2" i="1"/>
  <c r="Q5" i="1" l="1"/>
</calcChain>
</file>

<file path=xl/sharedStrings.xml><?xml version="1.0" encoding="utf-8"?>
<sst xmlns="http://schemas.openxmlformats.org/spreadsheetml/2006/main" count="43" uniqueCount="35">
  <si>
    <t>Article</t>
  </si>
  <si>
    <t>Désignation</t>
  </si>
  <si>
    <t>TVA</t>
  </si>
  <si>
    <t>Remise</t>
  </si>
  <si>
    <t>PA HT</t>
  </si>
  <si>
    <t>PA Remise</t>
  </si>
  <si>
    <t>PA</t>
  </si>
  <si>
    <t>TMq</t>
  </si>
  <si>
    <t>PVHT</t>
  </si>
  <si>
    <t>PVTTC</t>
  </si>
  <si>
    <t>Quantité</t>
  </si>
  <si>
    <t>Carottes</t>
  </si>
  <si>
    <t>Pommes de terre</t>
  </si>
  <si>
    <t>Poireaux</t>
  </si>
  <si>
    <t>Oranges</t>
  </si>
  <si>
    <t>Produit A</t>
  </si>
  <si>
    <t>Produit B</t>
  </si>
  <si>
    <t>Cond.</t>
  </si>
  <si>
    <t>1 kg</t>
  </si>
  <si>
    <t>5 kg</t>
  </si>
  <si>
    <t>Taux de marque global</t>
  </si>
  <si>
    <t>Taux de marque visé</t>
  </si>
  <si>
    <t>PVHT = PA / (1 - Taux de marque)</t>
  </si>
  <si>
    <t>PVTTC = PVHT * (1 + TVA)</t>
  </si>
  <si>
    <t>En général nous ajoutons la TVA sur le prix vendu et pas sur le prix d'achat, car nous récupérons la TVA.</t>
  </si>
  <si>
    <t>De plus, si tu fais la comparaison avec le tableau transmis tu te rendras compte que le montant est le même.</t>
  </si>
  <si>
    <t>Dans le calcul d'un seul produit, la Quantité s'annule mais pas dans le global.</t>
  </si>
  <si>
    <t>=SOMMEPROD(Quantité; Prix d'Achat)</t>
  </si>
  <si>
    <t>Equivaut à dire Quantité Art. 1 * PA Art. 1 + Q Art. 2 * PA Art. 2 ….</t>
  </si>
  <si>
    <t>Donc nous pouvons écrire :</t>
  </si>
  <si>
    <t>Taux de Marque Global = 1 - (SOMMEPROD(Quantité;PA) / SOMMEPROD(Quantité;PVHT))</t>
  </si>
  <si>
    <t>Certains parenthèses sont inutiles dans le calcul mais te permettent de mieux suivre le raisonnement.</t>
  </si>
  <si>
    <t>Je t'invite également à te renseigner sur la fonction SOMMEPROD (très très utilisée sur Excel)</t>
  </si>
  <si>
    <t>Essaye également de calculer manuellement ton taux de marque général tu verras que la quantité est indispensable au calcul</t>
  </si>
  <si>
    <t>Taux de Marque d'un produit = 1 - (Prix d'Achat * Quantité) / (Prix de Vente * Quantité)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</si>
</sst>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9" fontId="2" fillId="0" borderId="0" xfId="2" applyFont="1" applyAlignment="1">
      <alignment horizontal="center"/>
    </xf>
    <xf numFmtId="44" fontId="3" fillId="0" borderId="0" xfId="1" applyFont="1" applyAlignment="1">
      <alignment horizontal="center"/>
    </xf>
    <xf numFmtId="44" fontId="2" fillId="0" borderId="0" xfId="1" applyFont="1"/>
    <xf numFmtId="44" fontId="2" fillId="0" borderId="0" xfId="1" applyFont="1" applyAlignment="1">
      <alignment horizontal="center"/>
    </xf>
    <xf numFmtId="10" fontId="2" fillId="0" borderId="0" xfId="2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44" fontId="4" fillId="0" borderId="0" xfId="1" applyFont="1"/>
    <xf numFmtId="10" fontId="4" fillId="0" borderId="0" xfId="2" applyNumberFormat="1" applyFont="1" applyAlignment="1">
      <alignment horizontal="center"/>
    </xf>
    <xf numFmtId="44" fontId="4" fillId="0" borderId="0" xfId="1" applyFont="1" applyAlignment="1">
      <alignment horizontal="center"/>
    </xf>
    <xf numFmtId="0" fontId="2" fillId="0" borderId="0" xfId="0" quotePrefix="1" applyFont="1"/>
  </cellXfs>
  <cellStyles count="3">
    <cellStyle name="Monétaire" xfId="1" builtinId="4"/>
    <cellStyle name="Normal" xfId="0" builtinId="0"/>
    <cellStyle name="Pourcentage" xfId="2" builtinId="5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4" formatCode="0.0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4" formatCode="0.0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4" formatCode="0.00%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D1932E-DF9E-4AAB-9ED2-4B907AEB376A}" name="BDD" displayName="BDD" ref="A1:G7" totalsRowShown="0" headerRowDxfId="17" headerRowCellStyle="Monétaire">
  <autoFilter ref="A1:G7" xr:uid="{9B0351CF-AE70-4A8E-A974-BAA68CC83CA2}"/>
  <tableColumns count="7">
    <tableColumn id="1" xr3:uid="{71B35B1A-0D06-4FC9-A5DA-99A64803D547}" name="Article" dataDxfId="16"/>
    <tableColumn id="2" xr3:uid="{588A047E-A313-420B-8674-BD00D35DB877}" name="Désignation" dataDxfId="15"/>
    <tableColumn id="3" xr3:uid="{16BE43BA-3E49-49A7-A7BF-8A6A193C9C2D}" name="Cond." dataDxfId="14"/>
    <tableColumn id="4" xr3:uid="{97EEE270-CB80-48C2-A206-4DE1BCB6BADC}" name="TVA" dataDxfId="13" dataCellStyle="Pourcentage"/>
    <tableColumn id="5" xr3:uid="{9386FB30-4AF4-483A-93EB-47E78786E3CC}" name="Remise" dataDxfId="12" dataCellStyle="Pourcentage"/>
    <tableColumn id="6" xr3:uid="{ECA02D79-0D56-480C-BDE3-94BB9045EF90}" name="PA HT" dataDxfId="11" dataCellStyle="Monétaire"/>
    <tableColumn id="7" xr3:uid="{8F14CE07-2FDA-4EA7-A557-9407E80E2A9A}" name="PA Remise" dataDxfId="10" dataCellStyle="Monétaire">
      <calculatedColumnFormula>F2*(1-E2)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67EBEB-D4C1-413A-996D-F8DE8B6E2B0C}" name="COM" displayName="COM" ref="I1:Q7" totalsRowShown="0" headerRowDxfId="9">
  <autoFilter ref="I1:Q7" xr:uid="{5D78B0AC-6A98-4BD7-8AB0-9706FB536433}"/>
  <tableColumns count="9">
    <tableColumn id="1" xr3:uid="{035FB877-E251-4373-9B46-C9C54E0FCF2E}" name="Article" dataDxfId="8"/>
    <tableColumn id="2" xr3:uid="{C48762F9-9DC1-48BA-9CFD-B20D17D6918C}" name="Désignation" dataDxfId="7">
      <calculatedColumnFormula>VLOOKUP($I2,BDD[],2,0)</calculatedColumnFormula>
    </tableColumn>
    <tableColumn id="3" xr3:uid="{C65C80DA-1A58-4B59-8833-2368ECECB4D0}" name="Cond." dataDxfId="6">
      <calculatedColumnFormula>VLOOKUP($I2,BDD[],3,0)</calculatedColumnFormula>
    </tableColumn>
    <tableColumn id="4" xr3:uid="{2F27A07C-C105-4E6E-9893-E61E51698A07}" name="Quantité" dataDxfId="5"/>
    <tableColumn id="5" xr3:uid="{781FABD6-27EB-420A-931D-C85FEB8A36BD}" name="PA" dataDxfId="4" dataCellStyle="Monétaire">
      <calculatedColumnFormula>VLOOKUP($I2,BDD[],6,0)</calculatedColumnFormula>
    </tableColumn>
    <tableColumn id="6" xr3:uid="{C7537F43-9DA8-435E-B7EB-A07603A723A5}" name="TMq" dataDxfId="3" dataCellStyle="Pourcentage"/>
    <tableColumn id="7" xr3:uid="{B5250F27-EA4A-426E-BF1D-802AF3C30375}" name="PVHT" dataDxfId="2" dataCellStyle="Monétaire">
      <calculatedColumnFormula>COM[[#This Row],[PA]]/(1-COM[[#This Row],[TMq]])</calculatedColumnFormula>
    </tableColumn>
    <tableColumn id="8" xr3:uid="{164A308E-7B18-4763-A7FE-7D37C58EFCC1}" name="TVA" dataDxfId="1" dataCellStyle="Pourcentage">
      <calculatedColumnFormula>VLOOKUP($I2,BDD[],4,0)</calculatedColumnFormula>
    </tableColumn>
    <tableColumn id="9" xr3:uid="{80B98CFA-6C27-4DE7-B1C4-2B24EE6C8E0A}" name="PVTTC" dataDxfId="0" dataCellStyle="Monétaire">
      <calculatedColumnFormula>ROUND(O2*(1+P2),2)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4F99BD-C9C5-4F1A-B38A-2896BA8C88F3}">
  <dimension ref="A1:Q21"/>
  <sheetViews>
    <sheetView tabSelected="1" topLeftCell="B1" workbookViewId="0">
      <selection activeCell="O14" sqref="O14"/>
    </sheetView>
  </sheetViews>
  <sheetFormatPr baseColWidth="10" defaultRowHeight="12.75" x14ac:dyDescent="0.2"/>
  <cols>
    <col min="1" max="1" width="11.42578125" style="2"/>
    <col min="2" max="2" width="15.28515625" style="1" bestFit="1" customWidth="1"/>
    <col min="3" max="5" width="11.42578125" style="1"/>
    <col min="6" max="6" width="11.42578125" style="6"/>
    <col min="7" max="7" width="14.140625" style="6" customWidth="1"/>
    <col min="8" max="9" width="11.42578125" style="1"/>
    <col min="10" max="10" width="16.28515625" style="1" bestFit="1" customWidth="1"/>
    <col min="11" max="11" width="11.42578125" style="2"/>
    <col min="12" max="12" width="13.28515625" style="1" bestFit="1" customWidth="1"/>
    <col min="13" max="16384" width="11.42578125" style="1"/>
  </cols>
  <sheetData>
    <row r="1" spans="1:17" s="3" customFormat="1" x14ac:dyDescent="0.2">
      <c r="A1" s="3" t="s">
        <v>0</v>
      </c>
      <c r="B1" s="3" t="s">
        <v>1</v>
      </c>
      <c r="C1" s="3" t="s">
        <v>17</v>
      </c>
      <c r="D1" s="3" t="s">
        <v>2</v>
      </c>
      <c r="E1" s="3" t="s">
        <v>3</v>
      </c>
      <c r="F1" s="5" t="s">
        <v>4</v>
      </c>
      <c r="G1" s="5" t="s">
        <v>5</v>
      </c>
      <c r="I1" s="3" t="s">
        <v>0</v>
      </c>
      <c r="J1" s="3" t="s">
        <v>1</v>
      </c>
      <c r="K1" s="3" t="s">
        <v>17</v>
      </c>
      <c r="L1" s="3" t="s">
        <v>10</v>
      </c>
      <c r="M1" s="3" t="s">
        <v>6</v>
      </c>
      <c r="N1" s="3" t="s">
        <v>7</v>
      </c>
      <c r="O1" s="3" t="s">
        <v>8</v>
      </c>
      <c r="P1" s="3" t="s">
        <v>2</v>
      </c>
      <c r="Q1" s="3" t="s">
        <v>9</v>
      </c>
    </row>
    <row r="2" spans="1:17" x14ac:dyDescent="0.2">
      <c r="A2" s="2">
        <v>1</v>
      </c>
      <c r="B2" s="1" t="s">
        <v>11</v>
      </c>
      <c r="C2" s="2" t="s">
        <v>18</v>
      </c>
      <c r="D2" s="8">
        <v>5.5E-2</v>
      </c>
      <c r="E2" s="4">
        <v>0.05</v>
      </c>
      <c r="F2" s="6">
        <v>1.4</v>
      </c>
      <c r="G2" s="6">
        <f>F2*(1-E2)</f>
        <v>1.3299999999999998</v>
      </c>
      <c r="I2" s="2">
        <v>1</v>
      </c>
      <c r="J2" s="1" t="str">
        <f>VLOOKUP($I2,BDD[],2,0)</f>
        <v>Carottes</v>
      </c>
      <c r="K2" s="2" t="str">
        <f>VLOOKUP($I2,BDD[],3,0)</f>
        <v>1 kg</v>
      </c>
      <c r="L2" s="2">
        <v>4</v>
      </c>
      <c r="M2" s="6">
        <f>VLOOKUP($I2,BDD[],6,0)</f>
        <v>1.4</v>
      </c>
      <c r="N2" s="8">
        <v>0.2</v>
      </c>
      <c r="O2" s="7">
        <f>COM[[#This Row],[PA]]/(1-COM[[#This Row],[TMq]])</f>
        <v>1.7499999999999998</v>
      </c>
      <c r="P2" s="8">
        <f>VLOOKUP($I2,BDD[],4,0)</f>
        <v>5.5E-2</v>
      </c>
      <c r="Q2" s="7">
        <f t="shared" ref="Q2:Q7" si="0">ROUND(O2*(1+P2),2)</f>
        <v>1.85</v>
      </c>
    </row>
    <row r="3" spans="1:17" x14ac:dyDescent="0.2">
      <c r="A3" s="2">
        <v>2</v>
      </c>
      <c r="B3" s="1" t="s">
        <v>12</v>
      </c>
      <c r="C3" s="2" t="s">
        <v>19</v>
      </c>
      <c r="D3" s="8">
        <v>5.5E-2</v>
      </c>
      <c r="E3" s="4">
        <v>0.05</v>
      </c>
      <c r="F3" s="6">
        <v>8</v>
      </c>
      <c r="G3" s="6">
        <f t="shared" ref="G3:G7" si="1">F3*(1-E3)</f>
        <v>7.6</v>
      </c>
      <c r="I3" s="2">
        <v>2</v>
      </c>
      <c r="J3" s="1" t="str">
        <f>VLOOKUP($I3,BDD[],2,0)</f>
        <v>Pommes de terre</v>
      </c>
      <c r="K3" s="2" t="str">
        <f>VLOOKUP($I3,BDD[],3,0)</f>
        <v>5 kg</v>
      </c>
      <c r="L3" s="2">
        <v>2</v>
      </c>
      <c r="M3" s="6">
        <f>VLOOKUP($I3,BDD[],6,0)</f>
        <v>8</v>
      </c>
      <c r="N3" s="8">
        <v>0.2</v>
      </c>
      <c r="O3" s="7">
        <f>COM[[#This Row],[PA]]/(1-COM[[#This Row],[TMq]])</f>
        <v>10</v>
      </c>
      <c r="P3" s="8">
        <f>VLOOKUP($I3,BDD[],4,0)</f>
        <v>5.5E-2</v>
      </c>
      <c r="Q3" s="7">
        <f t="shared" si="0"/>
        <v>10.55</v>
      </c>
    </row>
    <row r="4" spans="1:17" x14ac:dyDescent="0.2">
      <c r="A4" s="2">
        <v>3</v>
      </c>
      <c r="B4" s="1" t="s">
        <v>13</v>
      </c>
      <c r="C4" s="2" t="s">
        <v>18</v>
      </c>
      <c r="D4" s="8">
        <v>5.5E-2</v>
      </c>
      <c r="E4" s="4">
        <v>0.05</v>
      </c>
      <c r="F4" s="6">
        <v>2</v>
      </c>
      <c r="G4" s="6">
        <f t="shared" si="1"/>
        <v>1.9</v>
      </c>
      <c r="I4" s="2">
        <v>3</v>
      </c>
      <c r="J4" s="1" t="str">
        <f>VLOOKUP($I4,BDD[],2,0)</f>
        <v>Poireaux</v>
      </c>
      <c r="K4" s="2" t="str">
        <f>VLOOKUP($I4,BDD[],3,0)</f>
        <v>1 kg</v>
      </c>
      <c r="L4" s="2">
        <v>5</v>
      </c>
      <c r="M4" s="6">
        <f>VLOOKUP($I4,BDD[],6,0)</f>
        <v>2</v>
      </c>
      <c r="N4" s="8">
        <v>0.2</v>
      </c>
      <c r="O4" s="7">
        <f>COM[[#This Row],[PA]]/(1-COM[[#This Row],[TMq]])</f>
        <v>2.5</v>
      </c>
      <c r="P4" s="8">
        <f>VLOOKUP($I4,BDD[],4,0)</f>
        <v>5.5E-2</v>
      </c>
      <c r="Q4" s="7">
        <f t="shared" si="0"/>
        <v>2.64</v>
      </c>
    </row>
    <row r="5" spans="1:17" x14ac:dyDescent="0.2">
      <c r="A5" s="2">
        <v>4</v>
      </c>
      <c r="B5" s="1" t="s">
        <v>14</v>
      </c>
      <c r="C5" s="2" t="s">
        <v>18</v>
      </c>
      <c r="D5" s="8">
        <v>5.5E-2</v>
      </c>
      <c r="E5" s="4">
        <v>0.05</v>
      </c>
      <c r="F5" s="6">
        <v>3.8</v>
      </c>
      <c r="G5" s="6">
        <f t="shared" si="1"/>
        <v>3.61</v>
      </c>
      <c r="I5" s="9">
        <v>4</v>
      </c>
      <c r="J5" s="10" t="str">
        <f>VLOOKUP($I5,BDD[],2,0)</f>
        <v>Oranges</v>
      </c>
      <c r="K5" s="9" t="str">
        <f>VLOOKUP($I5,BDD[],3,0)</f>
        <v>1 kg</v>
      </c>
      <c r="L5" s="9">
        <v>5</v>
      </c>
      <c r="M5" s="11">
        <f>VLOOKUP($I5,BDD[],6,0)</f>
        <v>3.8</v>
      </c>
      <c r="N5" s="12">
        <v>0.1</v>
      </c>
      <c r="O5" s="13">
        <v>4.2222222222222223</v>
      </c>
      <c r="P5" s="12">
        <f>VLOOKUP($I5,BDD[],4,0)</f>
        <v>5.5E-2</v>
      </c>
      <c r="Q5" s="13">
        <f t="shared" si="0"/>
        <v>4.45</v>
      </c>
    </row>
    <row r="6" spans="1:17" x14ac:dyDescent="0.2">
      <c r="A6" s="2">
        <v>5</v>
      </c>
      <c r="B6" s="1" t="s">
        <v>15</v>
      </c>
      <c r="C6" s="2" t="s">
        <v>18</v>
      </c>
      <c r="D6" s="8">
        <v>0.2</v>
      </c>
      <c r="E6" s="4">
        <v>0.03</v>
      </c>
      <c r="F6" s="6">
        <v>5.22</v>
      </c>
      <c r="G6" s="6">
        <f t="shared" si="1"/>
        <v>5.0633999999999997</v>
      </c>
      <c r="I6" s="2">
        <v>5</v>
      </c>
      <c r="J6" s="1" t="str">
        <f>VLOOKUP($I6,BDD[],2,0)</f>
        <v>Produit A</v>
      </c>
      <c r="K6" s="2" t="str">
        <f>VLOOKUP($I6,BDD[],3,0)</f>
        <v>1 kg</v>
      </c>
      <c r="L6" s="2">
        <v>5</v>
      </c>
      <c r="M6" s="6">
        <f>VLOOKUP($I6,BDD[],6,0)</f>
        <v>5.22</v>
      </c>
      <c r="N6" s="8">
        <v>0.3</v>
      </c>
      <c r="O6" s="7">
        <f>COM[[#This Row],[PA]]/(1-COM[[#This Row],[TMq]])</f>
        <v>7.4571428571428573</v>
      </c>
      <c r="P6" s="8">
        <f>VLOOKUP($I6,BDD[],4,0)</f>
        <v>0.2</v>
      </c>
      <c r="Q6" s="7">
        <f t="shared" si="0"/>
        <v>8.9499999999999993</v>
      </c>
    </row>
    <row r="7" spans="1:17" x14ac:dyDescent="0.2">
      <c r="A7" s="2">
        <v>6</v>
      </c>
      <c r="B7" s="1" t="s">
        <v>16</v>
      </c>
      <c r="C7" s="2" t="s">
        <v>18</v>
      </c>
      <c r="D7" s="8">
        <v>0.2</v>
      </c>
      <c r="E7" s="4">
        <v>0.03</v>
      </c>
      <c r="F7" s="6">
        <v>6.48</v>
      </c>
      <c r="G7" s="6">
        <f t="shared" si="1"/>
        <v>6.2856000000000005</v>
      </c>
      <c r="I7" s="2">
        <v>6</v>
      </c>
      <c r="J7" s="1" t="str">
        <f>VLOOKUP($I7,BDD[],2,0)</f>
        <v>Produit B</v>
      </c>
      <c r="K7" s="2" t="str">
        <f>VLOOKUP($I7,BDD[],3,0)</f>
        <v>1 kg</v>
      </c>
      <c r="L7" s="2">
        <v>5</v>
      </c>
      <c r="M7" s="6">
        <f>VLOOKUP($I7,BDD[],6,0)</f>
        <v>6.48</v>
      </c>
      <c r="N7" s="8">
        <v>0.25</v>
      </c>
      <c r="O7" s="7">
        <f>COM[[#This Row],[PA]]/(1-COM[[#This Row],[TMq]])</f>
        <v>8.64</v>
      </c>
      <c r="P7" s="8">
        <f>VLOOKUP($I7,BDD[],4,0)</f>
        <v>0.2</v>
      </c>
      <c r="Q7" s="7">
        <f t="shared" si="0"/>
        <v>10.37</v>
      </c>
    </row>
    <row r="9" spans="1:17" x14ac:dyDescent="0.2">
      <c r="J9" s="1" t="s">
        <v>20</v>
      </c>
      <c r="L9" s="8">
        <f>1-SUMPRODUCT(COM[Quantité],COM[PA])/SUMPRODUCT(COM[Quantité],COM[PVHT])</f>
        <v>0.2267721141622886</v>
      </c>
      <c r="O9" s="1" t="s">
        <v>22</v>
      </c>
    </row>
    <row r="10" spans="1:17" x14ac:dyDescent="0.2">
      <c r="J10" s="1" t="s">
        <v>21</v>
      </c>
      <c r="L10" s="8">
        <v>0.25</v>
      </c>
      <c r="O10" s="1" t="s">
        <v>23</v>
      </c>
    </row>
    <row r="11" spans="1:17" x14ac:dyDescent="0.2">
      <c r="O11" s="1" t="s">
        <v>24</v>
      </c>
    </row>
    <row r="12" spans="1:17" x14ac:dyDescent="0.2">
      <c r="L12" s="8"/>
      <c r="O12" s="1" t="s">
        <v>25</v>
      </c>
    </row>
    <row r="13" spans="1:17" x14ac:dyDescent="0.2">
      <c r="O13" s="1" t="s">
        <v>34</v>
      </c>
    </row>
    <row r="14" spans="1:17" x14ac:dyDescent="0.2">
      <c r="O14" s="1" t="s">
        <v>26</v>
      </c>
    </row>
    <row r="15" spans="1:17" x14ac:dyDescent="0.2">
      <c r="O15" s="14" t="s">
        <v>27</v>
      </c>
    </row>
    <row r="16" spans="1:17" x14ac:dyDescent="0.2">
      <c r="O16" s="1" t="s">
        <v>28</v>
      </c>
    </row>
    <row r="17" spans="15:15" x14ac:dyDescent="0.2">
      <c r="O17" s="1" t="s">
        <v>29</v>
      </c>
    </row>
    <row r="18" spans="15:15" x14ac:dyDescent="0.2">
      <c r="O18" s="1" t="s">
        <v>30</v>
      </c>
    </row>
    <row r="19" spans="15:15" x14ac:dyDescent="0.2">
      <c r="O19" s="1" t="s">
        <v>31</v>
      </c>
    </row>
    <row r="20" spans="15:15" x14ac:dyDescent="0.2">
      <c r="O20" s="1" t="s">
        <v>32</v>
      </c>
    </row>
    <row r="21" spans="15:15" x14ac:dyDescent="0.2">
      <c r="O21" s="1" t="s">
        <v>33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dcterms:created xsi:type="dcterms:W3CDTF">2017-12-21T07:30:05Z</dcterms:created>
  <dcterms:modified xsi:type="dcterms:W3CDTF">2017-12-22T07:27:48Z</dcterms:modified>
</cp:coreProperties>
</file>