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89A33E1F-BB54-4ED0-ACFE-521DA4C19141}" xr6:coauthVersionLast="47" xr6:coauthVersionMax="47" xr10:uidLastSave="{00000000-0000-0000-0000-000000000000}"/>
  <bookViews>
    <workbookView xWindow="20370" yWindow="-120" windowWidth="20730" windowHeight="11040" xr2:uid="{D5E77433-97DB-426B-A9C2-BD90063D7635}"/>
  </bookViews>
  <sheets>
    <sheet name="Feuil1" sheetId="1" r:id="rId1"/>
  </sheets>
  <definedNames>
    <definedName name="NbT">COUNTA(Feuil1!$D$10:$D$45)</definedName>
    <definedName name="Tirages">OFFSET(Feuil1!$Y$11,,Feuil1!A$1-1,NbT,1)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U9" i="1" l="1"/>
  <c r="CT9" i="1"/>
  <c r="CR9" i="1"/>
  <c r="CX29" i="1"/>
  <c r="CR19" i="1"/>
  <c r="CS19" i="1"/>
  <c r="CT19" i="1"/>
  <c r="CU19" i="1"/>
  <c r="CV19" i="1"/>
  <c r="CW19" i="1"/>
  <c r="CX19" i="1"/>
  <c r="CY19" i="1"/>
  <c r="CZ19" i="1"/>
  <c r="DA19" i="1"/>
  <c r="CR20" i="1"/>
  <c r="CS20" i="1"/>
  <c r="CT20" i="1"/>
  <c r="CU20" i="1"/>
  <c r="CV20" i="1"/>
  <c r="CW20" i="1"/>
  <c r="CX20" i="1"/>
  <c r="CY20" i="1"/>
  <c r="CZ20" i="1"/>
  <c r="DA20" i="1"/>
  <c r="CR21" i="1"/>
  <c r="CS21" i="1"/>
  <c r="CT21" i="1"/>
  <c r="CU21" i="1"/>
  <c r="CV21" i="1"/>
  <c r="CW21" i="1"/>
  <c r="CX21" i="1"/>
  <c r="CY21" i="1"/>
  <c r="CZ21" i="1"/>
  <c r="DA21" i="1"/>
  <c r="CR22" i="1"/>
  <c r="CS22" i="1"/>
  <c r="CT22" i="1"/>
  <c r="CU22" i="1"/>
  <c r="CV22" i="1"/>
  <c r="CW22" i="1"/>
  <c r="CX22" i="1"/>
  <c r="CY22" i="1"/>
  <c r="CZ22" i="1"/>
  <c r="DA22" i="1"/>
  <c r="CR23" i="1"/>
  <c r="CS23" i="1"/>
  <c r="CT23" i="1"/>
  <c r="CU23" i="1"/>
  <c r="CV23" i="1"/>
  <c r="CW23" i="1"/>
  <c r="CX23" i="1"/>
  <c r="CY23" i="1"/>
  <c r="CZ23" i="1"/>
  <c r="DA23" i="1"/>
  <c r="CR24" i="1"/>
  <c r="CS24" i="1"/>
  <c r="CT24" i="1"/>
  <c r="CU24" i="1"/>
  <c r="CV24" i="1"/>
  <c r="CW24" i="1"/>
  <c r="CX24" i="1"/>
  <c r="CY24" i="1"/>
  <c r="CZ24" i="1"/>
  <c r="DA24" i="1"/>
  <c r="CR25" i="1"/>
  <c r="CS25" i="1"/>
  <c r="CT25" i="1"/>
  <c r="CU25" i="1"/>
  <c r="CV25" i="1"/>
  <c r="CW25" i="1"/>
  <c r="CX25" i="1"/>
  <c r="CY25" i="1"/>
  <c r="CZ25" i="1"/>
  <c r="DA25" i="1"/>
  <c r="CR26" i="1"/>
  <c r="CS26" i="1"/>
  <c r="CT26" i="1"/>
  <c r="CU26" i="1"/>
  <c r="CV26" i="1"/>
  <c r="CW26" i="1"/>
  <c r="CX26" i="1"/>
  <c r="CY26" i="1"/>
  <c r="CZ26" i="1"/>
  <c r="DA26" i="1"/>
  <c r="CR27" i="1"/>
  <c r="CS27" i="1"/>
  <c r="CT27" i="1"/>
  <c r="CU27" i="1"/>
  <c r="CV27" i="1"/>
  <c r="CW27" i="1"/>
  <c r="CX27" i="1"/>
  <c r="CY27" i="1"/>
  <c r="CZ27" i="1"/>
  <c r="DA27" i="1"/>
  <c r="CR28" i="1"/>
  <c r="CS28" i="1"/>
  <c r="CT28" i="1"/>
  <c r="CU28" i="1"/>
  <c r="CV28" i="1"/>
  <c r="CW28" i="1"/>
  <c r="CX28" i="1"/>
  <c r="CY28" i="1"/>
  <c r="CZ28" i="1"/>
  <c r="DA28" i="1"/>
  <c r="CR29" i="1"/>
  <c r="CS29" i="1"/>
  <c r="CT29" i="1"/>
  <c r="CU29" i="1"/>
  <c r="CV29" i="1"/>
  <c r="CW29" i="1"/>
  <c r="CY29" i="1"/>
  <c r="CZ29" i="1"/>
  <c r="DA29" i="1"/>
  <c r="CR30" i="1"/>
  <c r="CS30" i="1"/>
  <c r="CT30" i="1"/>
  <c r="CU30" i="1"/>
  <c r="CV30" i="1"/>
  <c r="CW30" i="1"/>
  <c r="CX30" i="1"/>
  <c r="CY30" i="1"/>
  <c r="CZ30" i="1"/>
  <c r="DA30" i="1"/>
  <c r="CR31" i="1"/>
  <c r="CS31" i="1"/>
  <c r="CT31" i="1"/>
  <c r="CU31" i="1"/>
  <c r="CV31" i="1"/>
  <c r="CW31" i="1"/>
  <c r="CX31" i="1"/>
  <c r="CY31" i="1"/>
  <c r="CZ31" i="1"/>
  <c r="DA31" i="1"/>
  <c r="CR32" i="1"/>
  <c r="CS32" i="1"/>
  <c r="CT32" i="1"/>
  <c r="CU32" i="1"/>
  <c r="CV32" i="1"/>
  <c r="CW32" i="1"/>
  <c r="CX32" i="1"/>
  <c r="CY32" i="1"/>
  <c r="CZ32" i="1"/>
  <c r="DA32" i="1"/>
  <c r="CR33" i="1"/>
  <c r="CS33" i="1"/>
  <c r="CT33" i="1"/>
  <c r="CU33" i="1"/>
  <c r="CV33" i="1"/>
  <c r="CW33" i="1"/>
  <c r="CX33" i="1"/>
  <c r="CY33" i="1"/>
  <c r="CZ33" i="1"/>
  <c r="DA33" i="1"/>
  <c r="CR34" i="1"/>
  <c r="CS34" i="1"/>
  <c r="CT34" i="1"/>
  <c r="CU34" i="1"/>
  <c r="CV34" i="1"/>
  <c r="CW34" i="1"/>
  <c r="CX34" i="1"/>
  <c r="CY34" i="1"/>
  <c r="CZ34" i="1"/>
  <c r="DA34" i="1"/>
  <c r="CR35" i="1"/>
  <c r="CS35" i="1"/>
  <c r="CT35" i="1"/>
  <c r="CU35" i="1"/>
  <c r="CV35" i="1"/>
  <c r="CW35" i="1"/>
  <c r="CX35" i="1"/>
  <c r="CY35" i="1"/>
  <c r="CZ35" i="1"/>
  <c r="DA35" i="1"/>
  <c r="CR36" i="1"/>
  <c r="CS36" i="1"/>
  <c r="CT36" i="1"/>
  <c r="CU36" i="1"/>
  <c r="CV36" i="1"/>
  <c r="CW36" i="1"/>
  <c r="CX36" i="1"/>
  <c r="CY36" i="1"/>
  <c r="CZ36" i="1"/>
  <c r="DA36" i="1"/>
  <c r="CR37" i="1"/>
  <c r="CS37" i="1"/>
  <c r="CT37" i="1"/>
  <c r="CU37" i="1"/>
  <c r="CV37" i="1"/>
  <c r="CW37" i="1"/>
  <c r="CX37" i="1"/>
  <c r="CY37" i="1"/>
  <c r="CZ37" i="1"/>
  <c r="DA37" i="1"/>
  <c r="CR38" i="1"/>
  <c r="CS38" i="1"/>
  <c r="CT38" i="1"/>
  <c r="CU38" i="1"/>
  <c r="CV38" i="1"/>
  <c r="CW38" i="1"/>
  <c r="CX38" i="1"/>
  <c r="CY38" i="1"/>
  <c r="CZ38" i="1"/>
  <c r="DA38" i="1"/>
  <c r="CR39" i="1"/>
  <c r="CS39" i="1"/>
  <c r="CT39" i="1"/>
  <c r="CU39" i="1"/>
  <c r="CV39" i="1"/>
  <c r="CW39" i="1"/>
  <c r="CX39" i="1"/>
  <c r="CY39" i="1"/>
  <c r="CZ39" i="1"/>
  <c r="DA39" i="1"/>
  <c r="CR40" i="1"/>
  <c r="CS40" i="1"/>
  <c r="CT40" i="1"/>
  <c r="CU40" i="1"/>
  <c r="CV40" i="1"/>
  <c r="CW40" i="1"/>
  <c r="CX40" i="1"/>
  <c r="CY40" i="1"/>
  <c r="CZ40" i="1"/>
  <c r="DA40" i="1"/>
  <c r="CR41" i="1"/>
  <c r="CS41" i="1"/>
  <c r="CT41" i="1"/>
  <c r="CU41" i="1"/>
  <c r="CV41" i="1"/>
  <c r="CW41" i="1"/>
  <c r="CX41" i="1"/>
  <c r="CY41" i="1"/>
  <c r="CZ41" i="1"/>
  <c r="DA41" i="1"/>
  <c r="CR42" i="1"/>
  <c r="CS42" i="1"/>
  <c r="CT42" i="1"/>
  <c r="CU42" i="1"/>
  <c r="CV42" i="1"/>
  <c r="CW42" i="1"/>
  <c r="CX42" i="1"/>
  <c r="CY42" i="1"/>
  <c r="CZ42" i="1"/>
  <c r="DA42" i="1"/>
  <c r="CR43" i="1"/>
  <c r="CS43" i="1"/>
  <c r="CT43" i="1"/>
  <c r="CU43" i="1"/>
  <c r="CV43" i="1"/>
  <c r="CW43" i="1"/>
  <c r="CX43" i="1"/>
  <c r="CY43" i="1"/>
  <c r="CZ43" i="1"/>
  <c r="DA43" i="1"/>
  <c r="CR44" i="1"/>
  <c r="CS44" i="1"/>
  <c r="CT44" i="1"/>
  <c r="CU44" i="1"/>
  <c r="CV44" i="1"/>
  <c r="CW44" i="1"/>
  <c r="CX44" i="1"/>
  <c r="CY44" i="1"/>
  <c r="CZ44" i="1"/>
  <c r="DA44" i="1"/>
  <c r="CR45" i="1"/>
  <c r="CS45" i="1"/>
  <c r="CT45" i="1"/>
  <c r="CU45" i="1"/>
  <c r="CV45" i="1"/>
  <c r="CW45" i="1"/>
  <c r="CX45" i="1"/>
  <c r="CY45" i="1"/>
  <c r="CZ45" i="1"/>
  <c r="DA45" i="1"/>
  <c r="CR10" i="1"/>
  <c r="CS10" i="1"/>
  <c r="CT10" i="1"/>
  <c r="CU10" i="1"/>
  <c r="CV10" i="1"/>
  <c r="CW10" i="1"/>
  <c r="CX10" i="1"/>
  <c r="CY10" i="1"/>
  <c r="CZ10" i="1"/>
  <c r="DA10" i="1"/>
  <c r="CR11" i="1"/>
  <c r="CS11" i="1"/>
  <c r="CT11" i="1"/>
  <c r="CU11" i="1"/>
  <c r="CV11" i="1"/>
  <c r="CW11" i="1"/>
  <c r="CX11" i="1"/>
  <c r="CY11" i="1"/>
  <c r="CZ11" i="1"/>
  <c r="DA11" i="1"/>
  <c r="CR12" i="1"/>
  <c r="CS12" i="1"/>
  <c r="CT12" i="1"/>
  <c r="CU12" i="1"/>
  <c r="CV12" i="1"/>
  <c r="CW12" i="1"/>
  <c r="CX12" i="1"/>
  <c r="CY12" i="1"/>
  <c r="CZ12" i="1"/>
  <c r="DA12" i="1"/>
  <c r="CR13" i="1"/>
  <c r="CS13" i="1"/>
  <c r="CT13" i="1"/>
  <c r="CU13" i="1"/>
  <c r="CV13" i="1"/>
  <c r="CW13" i="1"/>
  <c r="CX13" i="1"/>
  <c r="CY13" i="1"/>
  <c r="CZ13" i="1"/>
  <c r="DA13" i="1"/>
  <c r="CR14" i="1"/>
  <c r="CS14" i="1"/>
  <c r="CT14" i="1"/>
  <c r="CU14" i="1"/>
  <c r="CV14" i="1"/>
  <c r="CW14" i="1"/>
  <c r="CX14" i="1"/>
  <c r="CY14" i="1"/>
  <c r="CZ14" i="1"/>
  <c r="DA14" i="1"/>
  <c r="CR15" i="1"/>
  <c r="CS15" i="1"/>
  <c r="CT15" i="1"/>
  <c r="CU15" i="1"/>
  <c r="CV15" i="1"/>
  <c r="CW15" i="1"/>
  <c r="CX15" i="1"/>
  <c r="CY15" i="1"/>
  <c r="CZ15" i="1"/>
  <c r="DA15" i="1"/>
  <c r="CR16" i="1"/>
  <c r="CS16" i="1"/>
  <c r="CT16" i="1"/>
  <c r="CU16" i="1"/>
  <c r="CV16" i="1"/>
  <c r="CW16" i="1"/>
  <c r="CX16" i="1"/>
  <c r="CY16" i="1"/>
  <c r="CZ16" i="1"/>
  <c r="DA16" i="1"/>
  <c r="CR17" i="1"/>
  <c r="CS17" i="1"/>
  <c r="CT17" i="1"/>
  <c r="CU17" i="1"/>
  <c r="CV17" i="1"/>
  <c r="CW17" i="1"/>
  <c r="CX17" i="1"/>
  <c r="CY17" i="1"/>
  <c r="CZ17" i="1"/>
  <c r="DA17" i="1"/>
  <c r="CR18" i="1"/>
  <c r="CS18" i="1"/>
  <c r="CT18" i="1"/>
  <c r="CU18" i="1"/>
  <c r="CV18" i="1"/>
  <c r="CW18" i="1"/>
  <c r="CX18" i="1"/>
  <c r="CY18" i="1"/>
  <c r="CZ18" i="1"/>
  <c r="DA18" i="1"/>
  <c r="CS9" i="1"/>
  <c r="CV9" i="1"/>
  <c r="CW9" i="1"/>
  <c r="CX9" i="1"/>
  <c r="CY9" i="1"/>
  <c r="CZ9" i="1"/>
  <c r="DA9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CP12" i="1"/>
  <c r="CO12" i="1"/>
  <c r="CO7" i="1" s="1"/>
  <c r="CN12" i="1"/>
  <c r="CM12" i="1"/>
  <c r="CL12" i="1"/>
  <c r="CK12" i="1"/>
  <c r="CK7" i="1" s="1"/>
  <c r="CJ12" i="1"/>
  <c r="CI12" i="1"/>
  <c r="CH12" i="1"/>
  <c r="CG12" i="1"/>
  <c r="CG7" i="1" s="1"/>
  <c r="CF12" i="1"/>
  <c r="CE12" i="1"/>
  <c r="CD12" i="1"/>
  <c r="CC12" i="1"/>
  <c r="CC7" i="1" s="1"/>
  <c r="CB12" i="1"/>
  <c r="CA12" i="1"/>
  <c r="BZ12" i="1"/>
  <c r="BY12" i="1"/>
  <c r="BY7" i="1" s="1"/>
  <c r="BX12" i="1"/>
  <c r="BW12" i="1"/>
  <c r="BV12" i="1"/>
  <c r="BU12" i="1"/>
  <c r="BU7" i="1" s="1"/>
  <c r="BT12" i="1"/>
  <c r="BS12" i="1"/>
  <c r="BR12" i="1"/>
  <c r="BQ12" i="1"/>
  <c r="BQ7" i="1" s="1"/>
  <c r="BP12" i="1"/>
  <c r="BO12" i="1"/>
  <c r="BN12" i="1"/>
  <c r="BM12" i="1"/>
  <c r="BM7" i="1" s="1"/>
  <c r="BL12" i="1"/>
  <c r="BK12" i="1"/>
  <c r="BJ12" i="1"/>
  <c r="BI12" i="1"/>
  <c r="BI7" i="1" s="1"/>
  <c r="BH12" i="1"/>
  <c r="BG12" i="1"/>
  <c r="BF12" i="1"/>
  <c r="BE12" i="1"/>
  <c r="BE7" i="1" s="1"/>
  <c r="BD12" i="1"/>
  <c r="BC12" i="1"/>
  <c r="BB12" i="1"/>
  <c r="BA12" i="1"/>
  <c r="BA7" i="1" s="1"/>
  <c r="AZ12" i="1"/>
  <c r="AY12" i="1"/>
  <c r="AX12" i="1"/>
  <c r="AW12" i="1"/>
  <c r="AV12" i="1"/>
  <c r="AU12" i="1"/>
  <c r="AT12" i="1"/>
  <c r="AS12" i="1"/>
  <c r="AS7" i="1" s="1"/>
  <c r="AR12" i="1"/>
  <c r="AQ12" i="1"/>
  <c r="AP12" i="1"/>
  <c r="AO12" i="1"/>
  <c r="AO7" i="1" s="1"/>
  <c r="AN12" i="1"/>
  <c r="AM12" i="1"/>
  <c r="AL12" i="1"/>
  <c r="AK12" i="1"/>
  <c r="AK7" i="1" s="1"/>
  <c r="AJ12" i="1"/>
  <c r="AI12" i="1"/>
  <c r="AH12" i="1"/>
  <c r="AG12" i="1"/>
  <c r="AG7" i="1" s="1"/>
  <c r="AF12" i="1"/>
  <c r="AE12" i="1"/>
  <c r="AD12" i="1"/>
  <c r="AC12" i="1"/>
  <c r="AC7" i="1" s="1"/>
  <c r="AB12" i="1"/>
  <c r="AA12" i="1"/>
  <c r="Z12" i="1"/>
  <c r="Y12" i="1"/>
  <c r="Y7" i="1" s="1"/>
  <c r="CP11" i="1"/>
  <c r="CO11" i="1"/>
  <c r="CN11" i="1"/>
  <c r="CM11" i="1"/>
  <c r="CM7" i="1" s="1"/>
  <c r="CL11" i="1"/>
  <c r="CK11" i="1"/>
  <c r="CJ11" i="1"/>
  <c r="CI11" i="1"/>
  <c r="CI7" i="1" s="1"/>
  <c r="CH11" i="1"/>
  <c r="CG11" i="1"/>
  <c r="CF11" i="1"/>
  <c r="CE11" i="1"/>
  <c r="CE7" i="1" s="1"/>
  <c r="CD11" i="1"/>
  <c r="CC11" i="1"/>
  <c r="CB11" i="1"/>
  <c r="CA11" i="1"/>
  <c r="CA7" i="1" s="1"/>
  <c r="BZ11" i="1"/>
  <c r="BY11" i="1"/>
  <c r="BX11" i="1"/>
  <c r="BW11" i="1"/>
  <c r="BW7" i="1" s="1"/>
  <c r="BV11" i="1"/>
  <c r="BU11" i="1"/>
  <c r="BT11" i="1"/>
  <c r="BS11" i="1"/>
  <c r="BR11" i="1"/>
  <c r="BQ11" i="1"/>
  <c r="BP11" i="1"/>
  <c r="BO11" i="1"/>
  <c r="BO7" i="1" s="1"/>
  <c r="BN11" i="1"/>
  <c r="BM11" i="1"/>
  <c r="BL11" i="1"/>
  <c r="BK11" i="1"/>
  <c r="BK7" i="1" s="1"/>
  <c r="BJ11" i="1"/>
  <c r="BI11" i="1"/>
  <c r="BH11" i="1"/>
  <c r="BG11" i="1"/>
  <c r="BF11" i="1"/>
  <c r="BE11" i="1"/>
  <c r="BD11" i="1"/>
  <c r="BC11" i="1"/>
  <c r="BC7" i="1" s="1"/>
  <c r="BB11" i="1"/>
  <c r="BA11" i="1"/>
  <c r="AZ11" i="1"/>
  <c r="AY11" i="1"/>
  <c r="AY7" i="1" s="1"/>
  <c r="AX11" i="1"/>
  <c r="AW11" i="1"/>
  <c r="AV11" i="1"/>
  <c r="AU11" i="1"/>
  <c r="AU7" i="1" s="1"/>
  <c r="AT11" i="1"/>
  <c r="AS11" i="1"/>
  <c r="AR11" i="1"/>
  <c r="AQ11" i="1"/>
  <c r="AQ7" i="1" s="1"/>
  <c r="AP11" i="1"/>
  <c r="AO11" i="1"/>
  <c r="AN11" i="1"/>
  <c r="AM11" i="1"/>
  <c r="AM7" i="1" s="1"/>
  <c r="AL11" i="1"/>
  <c r="AK11" i="1"/>
  <c r="AJ11" i="1"/>
  <c r="AI11" i="1"/>
  <c r="AI7" i="1" s="1"/>
  <c r="AH11" i="1"/>
  <c r="AG11" i="1"/>
  <c r="AF11" i="1"/>
  <c r="AE11" i="1"/>
  <c r="AD11" i="1"/>
  <c r="AC11" i="1"/>
  <c r="AB11" i="1"/>
  <c r="AA11" i="1"/>
  <c r="AA7" i="1" s="1"/>
  <c r="Z11" i="1"/>
  <c r="Y11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BV7" i="1"/>
  <c r="AD7" i="1"/>
  <c r="AH7" i="1" l="1"/>
  <c r="BN7" i="1"/>
  <c r="CP7" i="1"/>
  <c r="BG7" i="1"/>
  <c r="AT7" i="1"/>
  <c r="BZ7" i="1"/>
  <c r="CL7" i="1"/>
  <c r="AB7" i="1"/>
  <c r="Z7" i="1"/>
  <c r="AX7" i="1"/>
  <c r="BF7" i="1"/>
  <c r="AP7" i="1"/>
  <c r="BJ7" i="1"/>
  <c r="CD7" i="1"/>
  <c r="AE7" i="1"/>
  <c r="AL7" i="1"/>
  <c r="BB7" i="1"/>
  <c r="BR7" i="1"/>
  <c r="CH7" i="1"/>
  <c r="AF7" i="1"/>
  <c r="AJ7" i="1"/>
  <c r="AN7" i="1"/>
  <c r="AR7" i="1"/>
  <c r="AV7" i="1"/>
  <c r="AZ7" i="1"/>
  <c r="BD7" i="1"/>
  <c r="BH7" i="1"/>
  <c r="BL7" i="1"/>
  <c r="BP7" i="1"/>
  <c r="BT7" i="1"/>
  <c r="BX7" i="1"/>
  <c r="CB7" i="1"/>
  <c r="CF7" i="1"/>
  <c r="CJ7" i="1"/>
  <c r="CN7" i="1"/>
  <c r="BS7" i="1"/>
  <c r="AW7" i="1"/>
</calcChain>
</file>

<file path=xl/sharedStrings.xml><?xml version="1.0" encoding="utf-8"?>
<sst xmlns="http://schemas.openxmlformats.org/spreadsheetml/2006/main" count="208" uniqueCount="173">
  <si>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</si>
  <si>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</si>
  <si>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</si>
  <si>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</si>
  <si>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</si>
  <si>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</si>
  <si>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</si>
  <si>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</si>
  <si>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</si>
  <si>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</si>
  <si>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</si>
  <si>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</si>
  <si>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</si>
  <si>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</si>
  <si>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</si>
  <si>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</si>
  <si>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</si>
  <si>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</si>
  <si>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</si>
  <si>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</si>
  <si>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</si>
  <si>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</si>
  <si>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</si>
  <si>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</si>
  <si>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</si>
  <si>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</si>
  <si>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</si>
  <si>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</si>
  <si>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</si>
  <si>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</si>
  <si>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</si>
  <si>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</si>
  <si>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</si>
  <si>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</si>
  <si>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</si>
  <si>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</si>
  <si>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</si>
  <si>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</si>
  <si>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</si>
  <si>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</si>
  <si>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</si>
  <si>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</si>
  <si>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</si>
  <si>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</si>
  <si>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</si>
  <si>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</si>
  <si>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</si>
  <si>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</si>
  <si>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</si>
  <si>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</si>
  <si>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</si>
  <si>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</si>
  <si>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</si>
  <si>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</si>
  <si>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</si>
  <si>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</si>
  <si>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</si>
  <si>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</si>
  <si>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</si>
  <si>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</si>
  <si>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</si>
  <si>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</si>
  <si>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</si>
  <si>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</si>
  <si>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</si>
  <si>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</si>
  <si>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</si>
  <si>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</si>
  <si>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</si>
  <si>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</si>
  <si>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</si>
  <si>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</si>
  <si>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</si>
  <si>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</si>
  <si>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</si>
  <si>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</si>
  <si>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</si>
  <si>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</si>
  <si>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</si>
  <si>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</si>
  <si>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</si>
  <si>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</si>
  <si>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</si>
  <si>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</si>
  <si>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</si>
  <si>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</si>
  <si>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</si>
  <si>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</si>
  <si>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</si>
  <si>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</si>
  <si>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</si>
  <si>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</si>
  <si>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</si>
  <si>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</si>
  <si>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</si>
  <si>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Midi</t>
  </si>
  <si>
    <t>Soir</t>
  </si>
  <si>
    <t>Ne rien mettre ici</t>
  </si>
  <si>
    <t>Colonne943</t>
  </si>
  <si>
    <t>Colonne9422</t>
  </si>
  <si>
    <t>Colonne9423</t>
  </si>
  <si>
    <t>Colonne94222</t>
  </si>
  <si>
    <t>Colonne94223</t>
  </si>
  <si>
    <t>Colonne94224</t>
  </si>
  <si>
    <t>Colonne94225</t>
  </si>
  <si>
    <t>Colonne94226</t>
  </si>
  <si>
    <t>Colonne94227</t>
  </si>
  <si>
    <t>Colonne94228</t>
  </si>
  <si>
    <t>Colonne94229</t>
  </si>
  <si>
    <t>Colonne94230</t>
  </si>
  <si>
    <t>Colonne94231</t>
  </si>
  <si>
    <t>Colonne94232</t>
  </si>
  <si>
    <t>Colonne94233</t>
  </si>
  <si>
    <t>Colonne94234</t>
  </si>
  <si>
    <t>Colonne94235</t>
  </si>
  <si>
    <t>Colonne942210</t>
  </si>
  <si>
    <t>Colonne942211</t>
  </si>
  <si>
    <t>Colonne942212</t>
  </si>
  <si>
    <t>Colonne942213</t>
  </si>
  <si>
    <t>Colonne942214</t>
  </si>
  <si>
    <t>Colonne942215</t>
  </si>
  <si>
    <t>Colonne942216</t>
  </si>
  <si>
    <t>Colonne942217</t>
  </si>
  <si>
    <t>Colonne942218</t>
  </si>
  <si>
    <t>Colonne942219</t>
  </si>
  <si>
    <t>Colonne942220</t>
  </si>
  <si>
    <t>Colonne942221</t>
  </si>
  <si>
    <t>Colonne942222</t>
  </si>
  <si>
    <t>Colonne942223</t>
  </si>
  <si>
    <t>Colonne942224</t>
  </si>
  <si>
    <t>Colonne942225</t>
  </si>
  <si>
    <t>Colonne942226</t>
  </si>
  <si>
    <t>Colonne942227</t>
  </si>
  <si>
    <t>Colonne942228</t>
  </si>
  <si>
    <t>Colonne942229</t>
  </si>
  <si>
    <t>Colonne942230</t>
  </si>
  <si>
    <t>Colonne942231</t>
  </si>
  <si>
    <t>Colonne942232</t>
  </si>
  <si>
    <t>Colonne942233</t>
  </si>
  <si>
    <t>Colonne942234</t>
  </si>
  <si>
    <t>Colonne942235</t>
  </si>
  <si>
    <t>Colonne942236</t>
  </si>
  <si>
    <t>Colonne942237</t>
  </si>
  <si>
    <t>Colonne942238</t>
  </si>
  <si>
    <t>Colonne942239</t>
  </si>
  <si>
    <t>Colonne942240</t>
  </si>
  <si>
    <t>Colonne942242</t>
  </si>
  <si>
    <t>Colonne942243</t>
  </si>
  <si>
    <t>Colonne942244</t>
  </si>
  <si>
    <t>Colonne942245</t>
  </si>
  <si>
    <t>Colonne942246</t>
  </si>
  <si>
    <t>Colonne942247</t>
  </si>
  <si>
    <t>Colonne942248</t>
  </si>
  <si>
    <t>Colonne942249</t>
  </si>
  <si>
    <t>Colonne942250</t>
  </si>
  <si>
    <t>Colonne942251</t>
  </si>
  <si>
    <t>Colonne942252</t>
  </si>
  <si>
    <t>Colonne942253</t>
  </si>
  <si>
    <t>Colonne942254</t>
  </si>
  <si>
    <t>Colonne942255</t>
  </si>
  <si>
    <t>Colonne942256</t>
  </si>
  <si>
    <t>Colonne942257</t>
  </si>
  <si>
    <t>Colonne942258</t>
  </si>
  <si>
    <t>Colonne942259</t>
  </si>
  <si>
    <t>Colonne942260</t>
  </si>
  <si>
    <t>Colonne942261</t>
  </si>
  <si>
    <t>Colonne942262</t>
  </si>
  <si>
    <t>Colonne942263</t>
  </si>
  <si>
    <t>Colonne242</t>
  </si>
  <si>
    <t>excemple ici</t>
  </si>
  <si>
    <t>le 1 ecart de 3 debut et ecart de 7 entre 2 sorties</t>
  </si>
  <si>
    <t>le 2 écart de 3 début et écart de 5 entre 2 sorties</t>
  </si>
  <si>
    <t>le 3 écart de 2 début et écart de 5 entre 2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</si>
</sst>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b/>
      <sz val="7"/>
      <color theme="0"/>
      <name val="Arial"/>
      <family val="2"/>
    </font>
    <font>
      <sz val="7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1" fontId="4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14" fontId="3" fillId="8" borderId="2" xfId="0" applyNumberFormat="1" applyFont="1" applyFill="1" applyBorder="1" applyAlignment="1">
      <alignment horizontal="center"/>
    </xf>
    <xf numFmtId="1" fontId="3" fillId="8" borderId="2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3" fillId="9" borderId="2" xfId="0" applyNumberFormat="1" applyFont="1" applyFill="1" applyBorder="1" applyAlignment="1">
      <alignment horizontal="center"/>
    </xf>
    <xf numFmtId="1" fontId="3" fillId="9" borderId="2" xfId="0" applyNumberFormat="1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8" fillId="10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theme="6" tint="0.39997558519241921"/>
        </right>
        <top style="thin">
          <color theme="6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16C755-96F9-4B44-8AF9-D428F78A5E4B}" name="Tableau1" displayName="Tableau1" ref="A8:FJ45" totalsRowShown="0" headerRowDxfId="171" dataDxfId="170" tableBorderDxfId="169">
  <autoFilter ref="A8:FJ45" xr:uid="{5116C755-96F9-4B44-8AF9-D428F78A5E4B}"/>
  <sortState xmlns:xlrd2="http://schemas.microsoft.com/office/spreadsheetml/2017/richdata2" ref="A9:FJ45">
    <sortCondition ref="A8:A45"/>
  </sortState>
  <tableColumns count="166">
    <tableColumn id="1" xr3:uid="{FAFD9F1C-44DF-41B9-9A49-89DDF50A6CD1}" name="Colonne1" dataDxfId="168"/>
    <tableColumn id="2" xr3:uid="{98E413D6-06A3-4993-9723-46E37BB7154B}" name="Colonne2" dataDxfId="167"/>
    <tableColumn id="3" xr3:uid="{9759BB36-D5A1-4930-8B90-E213D618A5D5}" name="Colonne3" dataDxfId="166"/>
    <tableColumn id="4" xr3:uid="{6A7C0548-70D3-461F-8AA4-4F8687F52285}" name="Colonne4" dataDxfId="165"/>
    <tableColumn id="5" xr3:uid="{D5572975-9423-4632-ABF1-C836FEC20A9E}" name="Colonne5" dataDxfId="164"/>
    <tableColumn id="6" xr3:uid="{B233AACC-4C26-4C40-BFF9-E60E799382AE}" name="Colonne6" dataDxfId="163"/>
    <tableColumn id="7" xr3:uid="{64807ED5-2353-46E0-ACB1-5F882D0AA18F}" name="Colonne7" dataDxfId="162"/>
    <tableColumn id="8" xr3:uid="{77DFD114-5B0A-4824-A308-100A5BF15B2D}" name="Colonne8" dataDxfId="161"/>
    <tableColumn id="9" xr3:uid="{4B10B9BA-8679-4257-AACA-5EA8944C5395}" name="Colonne9" dataDxfId="160"/>
    <tableColumn id="10" xr3:uid="{1042C1B1-2516-4F74-BDA2-E4A5875944E3}" name="Colonne10" dataDxfId="159"/>
    <tableColumn id="11" xr3:uid="{ABB255F8-4C63-4BDC-B20B-425B64DB193C}" name="Colonne11" dataDxfId="158"/>
    <tableColumn id="12" xr3:uid="{12AAB22C-2CFF-4064-8D1B-A1A7168D041A}" name="Colonne12" dataDxfId="157"/>
    <tableColumn id="13" xr3:uid="{F27AD13E-4F83-49D9-AD1D-8E4B587F7C4B}" name="Colonne13" dataDxfId="156"/>
    <tableColumn id="14" xr3:uid="{4CB2A2C1-DE8A-48A3-9727-3FBD78BC1A88}" name="Colonne14" dataDxfId="155"/>
    <tableColumn id="15" xr3:uid="{8C866642-ED6A-44BE-A3ED-0FA923B3C618}" name="Colonne15" dataDxfId="154"/>
    <tableColumn id="16" xr3:uid="{4B5064E9-7058-4575-887D-0913918E06AE}" name="Colonne16" dataDxfId="153"/>
    <tableColumn id="17" xr3:uid="{0495340B-3D5C-44C8-83E2-6B9AB1DFC5B6}" name="Colonne17" dataDxfId="152"/>
    <tableColumn id="18" xr3:uid="{02421CEB-76ED-4D20-ABCD-7DF67DCC7969}" name="Colonne18" dataDxfId="151"/>
    <tableColumn id="19" xr3:uid="{0D8C1C8D-C969-4338-8D94-774B72BA78F3}" name="Colonne19" dataDxfId="150"/>
    <tableColumn id="20" xr3:uid="{A1095C7D-4E7B-414B-890C-808B6A73A47E}" name="Colonne20" dataDxfId="149"/>
    <tableColumn id="21" xr3:uid="{A96EAB5F-4078-4DA7-88E7-5681A27AE754}" name="Colonne21" dataDxfId="148"/>
    <tableColumn id="22" xr3:uid="{BD1C9B13-DC27-43AE-954C-1B0F06DA68A7}" name="Colonne22" dataDxfId="147"/>
    <tableColumn id="23" xr3:uid="{99315744-49EC-4C2C-BBB7-175D874B08E0}" name="Colonne23" dataDxfId="146"/>
    <tableColumn id="24" xr3:uid="{BD9F5272-A756-4C10-B91A-E0AA4D3DF1B4}" name="Colonne24" dataDxfId="145"/>
    <tableColumn id="25" xr3:uid="{A5CC3815-7B5E-41FB-8ACD-587229FA61A6}" name="Colonne25" dataDxfId="144">
      <calculatedColumnFormula>SUM(COUNTIF($D9:$W9,Y$1))</calculatedColumnFormula>
    </tableColumn>
    <tableColumn id="26" xr3:uid="{EF1370A7-63C5-41BD-95D0-88572D0514C6}" name="Colonne26" dataDxfId="143">
      <calculatedColumnFormula>SUM(COUNTIF($D9:$W9,Z$1))</calculatedColumnFormula>
    </tableColumn>
    <tableColumn id="27" xr3:uid="{79C4709C-07D6-497A-BA3C-9D70399B0ADA}" name="Colonne27" dataDxfId="142">
      <calculatedColumnFormula>SUM(COUNTIF($D9:$W9,AA$1))</calculatedColumnFormula>
    </tableColumn>
    <tableColumn id="28" xr3:uid="{A792AA10-0ABE-4B43-A91F-7CCCF651973B}" name="Colonne28" dataDxfId="141">
      <calculatedColumnFormula>SUM(COUNTIF($D9:$W9,AB$1))</calculatedColumnFormula>
    </tableColumn>
    <tableColumn id="29" xr3:uid="{49120266-46BA-43D5-98F4-9C23AE6A8138}" name="Colonne29" dataDxfId="140">
      <calculatedColumnFormula>SUM(COUNTIF($D9:$W9,AC$1))</calculatedColumnFormula>
    </tableColumn>
    <tableColumn id="30" xr3:uid="{1733A7D2-693A-4327-BE62-BF1FF3674035}" name="Colonne30" dataDxfId="139">
      <calculatedColumnFormula>SUM(COUNTIF($D9:$W9,AD$1))</calculatedColumnFormula>
    </tableColumn>
    <tableColumn id="31" xr3:uid="{BC095299-E8AB-4313-9D28-CF88A1602604}" name="Colonne31" dataDxfId="138">
      <calculatedColumnFormula>SUM(COUNTIF($D9:$W9,AE$1))</calculatedColumnFormula>
    </tableColumn>
    <tableColumn id="32" xr3:uid="{0DED6079-D658-4D74-97D9-2EA4D422BAD2}" name="Colonne32" dataDxfId="137">
      <calculatedColumnFormula>SUM(COUNTIF($D9:$W9,AF$1))</calculatedColumnFormula>
    </tableColumn>
    <tableColumn id="33" xr3:uid="{7EB011D5-0F86-4D58-86AF-0AFD27CE2EBA}" name="Colonne33" dataDxfId="136">
      <calculatedColumnFormula>SUM(COUNTIF($D9:$W9,AG$1))</calculatedColumnFormula>
    </tableColumn>
    <tableColumn id="34" xr3:uid="{0CE793F0-593F-4515-87EA-6108DD8E271F}" name="Colonne34" dataDxfId="135">
      <calculatedColumnFormula>SUM(COUNTIF($D9:$W9,AH$1))</calculatedColumnFormula>
    </tableColumn>
    <tableColumn id="35" xr3:uid="{5AA83A99-21A8-4529-B6AB-36F5FB71D074}" name="Colonne35" dataDxfId="134">
      <calculatedColumnFormula>SUM(COUNTIF($D9:$W9,AI$1))</calculatedColumnFormula>
    </tableColumn>
    <tableColumn id="36" xr3:uid="{903D645D-6391-4989-B82D-67AE92789043}" name="Colonne36" dataDxfId="133">
      <calculatedColumnFormula>SUM(COUNTIF($D9:$W9,AJ$1))</calculatedColumnFormula>
    </tableColumn>
    <tableColumn id="37" xr3:uid="{5F5AFD95-572A-49D2-BFD7-0C8C42CC7B75}" name="Colonne37" dataDxfId="132">
      <calculatedColumnFormula>SUM(COUNTIF($D9:$W9,AK$1))</calculatedColumnFormula>
    </tableColumn>
    <tableColumn id="38" xr3:uid="{6EE43BA0-6CD4-4EAF-B830-7B2D1E6A94BE}" name="Colonne38" dataDxfId="131">
      <calculatedColumnFormula>SUM(COUNTIF($D9:$W9,AL$1))</calculatedColumnFormula>
    </tableColumn>
    <tableColumn id="39" xr3:uid="{D7D73B5E-5876-4A44-B1AB-AFC9A4C620A1}" name="Colonne39" dataDxfId="130">
      <calculatedColumnFormula>SUM(COUNTIF($D9:$W9,AM$1))</calculatedColumnFormula>
    </tableColumn>
    <tableColumn id="40" xr3:uid="{109F83C9-F5C0-4DEC-B3DC-EA92D4FB0409}" name="Colonne40" dataDxfId="129">
      <calculatedColumnFormula>SUM(COUNTIF($D9:$W9,AN$1))</calculatedColumnFormula>
    </tableColumn>
    <tableColumn id="41" xr3:uid="{0B5DE937-3355-4114-8D47-EDA97FFB657C}" name="Colonne41" dataDxfId="128">
      <calculatedColumnFormula>SUM(COUNTIF($D9:$W9,AO$1))</calculatedColumnFormula>
    </tableColumn>
    <tableColumn id="42" xr3:uid="{D99893F1-7F4E-4A60-9803-2B3F35D1690E}" name="Colonne42" dataDxfId="127">
      <calculatedColumnFormula>SUM(COUNTIF($D9:$W9,AP$1))</calculatedColumnFormula>
    </tableColumn>
    <tableColumn id="43" xr3:uid="{BCEDD467-9907-4FD4-BD9E-3C7C991C131C}" name="Colonne43" dataDxfId="126">
      <calculatedColumnFormula>SUM(COUNTIF($D9:$W9,AQ$1))</calculatedColumnFormula>
    </tableColumn>
    <tableColumn id="44" xr3:uid="{0F620A19-6F00-4744-89FA-826268A95D48}" name="Colonne44" dataDxfId="125">
      <calculatedColumnFormula>SUM(COUNTIF($D9:$W9,AR$1))</calculatedColumnFormula>
    </tableColumn>
    <tableColumn id="45" xr3:uid="{B94E3956-6619-42BA-AAE5-E0628C170E8B}" name="Colonne45" dataDxfId="124">
      <calculatedColumnFormula>SUM(COUNTIF($D9:$W9,AS$1))</calculatedColumnFormula>
    </tableColumn>
    <tableColumn id="46" xr3:uid="{32E986C6-DA76-40D9-A9D7-2356CC5B5585}" name="Colonne46" dataDxfId="123">
      <calculatedColumnFormula>SUM(COUNTIF($D9:$W9,AT$1))</calculatedColumnFormula>
    </tableColumn>
    <tableColumn id="47" xr3:uid="{4FAB941E-4B3B-407C-A503-410EBA050DA5}" name="Colonne47" dataDxfId="122">
      <calculatedColumnFormula>SUM(COUNTIF($D9:$W9,AU$1))</calculatedColumnFormula>
    </tableColumn>
    <tableColumn id="48" xr3:uid="{334F92EA-CDEF-4F57-ABEE-768E523BF800}" name="Colonne48" dataDxfId="121">
      <calculatedColumnFormula>SUM(COUNTIF($D9:$W9,AV$1))</calculatedColumnFormula>
    </tableColumn>
    <tableColumn id="49" xr3:uid="{28363DD3-C42B-4CE0-BCD8-0110BF319FA0}" name="Colonne49" dataDxfId="120">
      <calculatedColumnFormula>SUM(COUNTIF($D9:$W9,AW$1))</calculatedColumnFormula>
    </tableColumn>
    <tableColumn id="50" xr3:uid="{8853BEF2-1D21-44EB-B6D3-7401210D2A22}" name="Colonne50" dataDxfId="119">
      <calculatedColumnFormula>SUM(COUNTIF($D9:$W9,AX$1))</calculatedColumnFormula>
    </tableColumn>
    <tableColumn id="51" xr3:uid="{CFF0F2A4-F317-4316-976E-87D8A7A92289}" name="Colonne51" dataDxfId="118">
      <calculatedColumnFormula>SUM(COUNTIF($D9:$W9,AY$1))</calculatedColumnFormula>
    </tableColumn>
    <tableColumn id="52" xr3:uid="{0A668AD0-E85A-4945-B5BD-CCED63F82F17}" name="Colonne52" dataDxfId="117">
      <calculatedColumnFormula>SUM(COUNTIF($D9:$W9,AZ$1))</calculatedColumnFormula>
    </tableColumn>
    <tableColumn id="53" xr3:uid="{631243EC-74AE-4CD9-BEEE-012D89F52EBF}" name="Colonne53" dataDxfId="116">
      <calculatedColumnFormula>SUM(COUNTIF($D9:$W9,BA$1))</calculatedColumnFormula>
    </tableColumn>
    <tableColumn id="54" xr3:uid="{2D28A488-49A2-4F20-BB67-E88256A1D0A1}" name="Colonne54" dataDxfId="115">
      <calculatedColumnFormula>SUM(COUNTIF($D9:$W9,BB$1))</calculatedColumnFormula>
    </tableColumn>
    <tableColumn id="55" xr3:uid="{6D806875-6031-4A63-9215-E2F8320B6050}" name="Colonne55" dataDxfId="114">
      <calculatedColumnFormula>SUM(COUNTIF($D9:$W9,BC$1))</calculatedColumnFormula>
    </tableColumn>
    <tableColumn id="56" xr3:uid="{CC064055-8E93-490D-B2D8-0ED937A8C4E6}" name="Colonne56" dataDxfId="113">
      <calculatedColumnFormula>SUM(COUNTIF($D9:$W9,BD$1))</calculatedColumnFormula>
    </tableColumn>
    <tableColumn id="57" xr3:uid="{26A13922-14CB-48A6-8642-069CDC3F4A1C}" name="Colonne57" dataDxfId="112">
      <calculatedColumnFormula>SUM(COUNTIF($D9:$W9,BE$1))</calculatedColumnFormula>
    </tableColumn>
    <tableColumn id="58" xr3:uid="{E42F726E-221F-46B1-B044-496FF3CC4662}" name="Colonne58" dataDxfId="111">
      <calculatedColumnFormula>SUM(COUNTIF($D9:$W9,BF$1))</calculatedColumnFormula>
    </tableColumn>
    <tableColumn id="59" xr3:uid="{A6B312A2-AEA9-44BE-A2E5-A915018A0303}" name="Colonne59" dataDxfId="110">
      <calculatedColumnFormula>SUM(COUNTIF($D9:$W9,BG$1))</calculatedColumnFormula>
    </tableColumn>
    <tableColumn id="60" xr3:uid="{4720B0F8-EEC3-4867-B8DB-941B45208D62}" name="Colonne60" dataDxfId="109">
      <calculatedColumnFormula>SUM(COUNTIF($D9:$W9,BH$1))</calculatedColumnFormula>
    </tableColumn>
    <tableColumn id="61" xr3:uid="{700491E2-B496-4306-A944-753564E979E3}" name="Colonne61" dataDxfId="108">
      <calculatedColumnFormula>SUM(COUNTIF($D9:$W9,BI$1))</calculatedColumnFormula>
    </tableColumn>
    <tableColumn id="62" xr3:uid="{82CC5B41-F40A-47EE-B658-CB169E6BCCC3}" name="Colonne62" dataDxfId="107">
      <calculatedColumnFormula>SUM(COUNTIF($D9:$W9,BJ$1))</calculatedColumnFormula>
    </tableColumn>
    <tableColumn id="63" xr3:uid="{F54671BF-D307-4AE2-8946-0588CF1A3330}" name="Colonne63" dataDxfId="106">
      <calculatedColumnFormula>SUM(COUNTIF($D9:$W9,BK$1))</calculatedColumnFormula>
    </tableColumn>
    <tableColumn id="64" xr3:uid="{2B8155B5-9782-4CC1-B53C-2300DF52061D}" name="Colonne64" dataDxfId="105">
      <calculatedColumnFormula>SUM(COUNTIF($D9:$W9,BL$1))</calculatedColumnFormula>
    </tableColumn>
    <tableColumn id="65" xr3:uid="{5E6D6C62-9C61-4F2A-A98D-20AAD514268B}" name="Colonne65" dataDxfId="104">
      <calculatedColumnFormula>SUM(COUNTIF($D9:$W9,BM$1))</calculatedColumnFormula>
    </tableColumn>
    <tableColumn id="66" xr3:uid="{0A8A09C0-65ED-4538-A318-8B65D4B1486E}" name="Colonne66" dataDxfId="103">
      <calculatedColumnFormula>SUM(COUNTIF($D9:$W9,BN$1))</calculatedColumnFormula>
    </tableColumn>
    <tableColumn id="67" xr3:uid="{39DFD4DA-2537-4057-8F0F-401372A3A63F}" name="Colonne67" dataDxfId="102">
      <calculatedColumnFormula>SUM(COUNTIF($D9:$W9,BO$1))</calculatedColumnFormula>
    </tableColumn>
    <tableColumn id="68" xr3:uid="{19997919-C136-4C39-BEEE-F126C688D06E}" name="Colonne68" dataDxfId="101">
      <calculatedColumnFormula>SUM(COUNTIF($D9:$W9,BP$1))</calculatedColumnFormula>
    </tableColumn>
    <tableColumn id="69" xr3:uid="{EEFA959A-CACD-4D22-9016-3E2FD25A069F}" name="Colonne69" dataDxfId="100">
      <calculatedColumnFormula>SUM(COUNTIF($D9:$W9,BQ$1))</calculatedColumnFormula>
    </tableColumn>
    <tableColumn id="70" xr3:uid="{3FF8AE79-8618-4E68-AA6D-A5B6F5C989D1}" name="Colonne70" dataDxfId="99">
      <calculatedColumnFormula>SUM(COUNTIF($D9:$W9,BR$1))</calculatedColumnFormula>
    </tableColumn>
    <tableColumn id="71" xr3:uid="{37A764F7-86C6-4614-ABA1-C0AF3AD2A078}" name="Colonne71" dataDxfId="98">
      <calculatedColumnFormula>SUM(COUNTIF($D9:$W9,BS$1))</calculatedColumnFormula>
    </tableColumn>
    <tableColumn id="72" xr3:uid="{EB79B7E3-D3B4-4CEF-9699-4489A960154C}" name="Colonne72" dataDxfId="97">
      <calculatedColumnFormula>SUM(COUNTIF($D9:$W9,BT$1))</calculatedColumnFormula>
    </tableColumn>
    <tableColumn id="73" xr3:uid="{D8BD817A-C7C3-49A4-A869-1DE69183438D}" name="Colonne73" dataDxfId="96">
      <calculatedColumnFormula>SUM(COUNTIF($D9:$W9,BU$1))</calculatedColumnFormula>
    </tableColumn>
    <tableColumn id="74" xr3:uid="{25097810-987C-445B-A0C7-8C4EA8F0F070}" name="Colonne74" dataDxfId="95">
      <calculatedColumnFormula>SUM(COUNTIF($D9:$W9,BV$1))</calculatedColumnFormula>
    </tableColumn>
    <tableColumn id="75" xr3:uid="{831D7099-FE82-4855-8046-416064021238}" name="Colonne75" dataDxfId="94">
      <calculatedColumnFormula>SUM(COUNTIF($D9:$W9,BW$1))</calculatedColumnFormula>
    </tableColumn>
    <tableColumn id="76" xr3:uid="{9EC5A41C-76D7-4435-A512-51F2C6D7889F}" name="Colonne76" dataDxfId="93">
      <calculatedColumnFormula>SUM(COUNTIF($D9:$W9,BX$1))</calculatedColumnFormula>
    </tableColumn>
    <tableColumn id="77" xr3:uid="{B69AA493-0D5B-4B50-9802-689B590F72F1}" name="Colonne77" dataDxfId="92">
      <calculatedColumnFormula>SUM(COUNTIF($D9:$W9,BY$1))</calculatedColumnFormula>
    </tableColumn>
    <tableColumn id="78" xr3:uid="{D86BEFE0-610C-45C7-A348-4FA680B1D3E3}" name="Colonne78" dataDxfId="91">
      <calculatedColumnFormula>SUM(COUNTIF($D9:$W9,BZ$1))</calculatedColumnFormula>
    </tableColumn>
    <tableColumn id="79" xr3:uid="{16164585-060F-4709-BDD2-39E40CED48CB}" name="Colonne79" dataDxfId="90">
      <calculatedColumnFormula>SUM(COUNTIF($D9:$W9,CA$1))</calculatedColumnFormula>
    </tableColumn>
    <tableColumn id="80" xr3:uid="{6C2EDFCD-91D4-46EF-83F5-518FC9A5100C}" name="Colonne80" dataDxfId="89">
      <calculatedColumnFormula>SUM(COUNTIF($D9:$W9,CB$1))</calculatedColumnFormula>
    </tableColumn>
    <tableColumn id="81" xr3:uid="{29875098-7954-4030-AAF4-0D700BED0024}" name="Colonne81" dataDxfId="88">
      <calculatedColumnFormula>SUM(COUNTIF($D9:$W9,CC$1))</calculatedColumnFormula>
    </tableColumn>
    <tableColumn id="82" xr3:uid="{3BBF14C6-7640-46BA-9DB0-7099F6116AAD}" name="Colonne82" dataDxfId="87">
      <calculatedColumnFormula>SUM(COUNTIF($D9:$W9,CD$1))</calculatedColumnFormula>
    </tableColumn>
    <tableColumn id="83" xr3:uid="{9A438C63-8357-4067-809E-43EA1A001961}" name="Colonne83" dataDxfId="86">
      <calculatedColumnFormula>SUM(COUNTIF($D9:$W9,CE$1))</calculatedColumnFormula>
    </tableColumn>
    <tableColumn id="84" xr3:uid="{E8912022-AAD4-48D1-8A1C-B048C6C53F91}" name="Colonne84" dataDxfId="85">
      <calculatedColumnFormula>SUM(COUNTIF($D9:$W9,CF$1))</calculatedColumnFormula>
    </tableColumn>
    <tableColumn id="85" xr3:uid="{932C23D7-945A-4811-9080-9F7489E86D9F}" name="Colonne85" dataDxfId="84">
      <calculatedColumnFormula>SUM(COUNTIF($D9:$W9,CG$1))</calculatedColumnFormula>
    </tableColumn>
    <tableColumn id="86" xr3:uid="{F88267E6-1D78-4404-8E09-CAEF2E7E68E8}" name="Colonne86" dataDxfId="83">
      <calculatedColumnFormula>SUM(COUNTIF($D9:$W9,CH$1))</calculatedColumnFormula>
    </tableColumn>
    <tableColumn id="87" xr3:uid="{0CED6597-0411-464A-8EDB-B4DBB6A2AE4D}" name="Colonne87" dataDxfId="82">
      <calculatedColumnFormula>SUM(COUNTIF($D9:$W9,CI$1))</calculatedColumnFormula>
    </tableColumn>
    <tableColumn id="88" xr3:uid="{D6A39F4A-D48A-46DC-98EF-C4AA136AA287}" name="Colonne88" dataDxfId="81">
      <calculatedColumnFormula>SUM(COUNTIF($D9:$W9,CJ$1))</calculatedColumnFormula>
    </tableColumn>
    <tableColumn id="89" xr3:uid="{7E68FE47-D940-477A-9677-B0A548A6F69E}" name="Colonne89" dataDxfId="80">
      <calculatedColumnFormula>SUM(COUNTIF($D9:$W9,CK$1))</calculatedColumnFormula>
    </tableColumn>
    <tableColumn id="90" xr3:uid="{3BF6FAB7-229E-43E1-B610-878730D5A918}" name="Colonne90" dataDxfId="79">
      <calculatedColumnFormula>SUM(COUNTIF($D9:$W9,CL$1))</calculatedColumnFormula>
    </tableColumn>
    <tableColumn id="91" xr3:uid="{48C7CE62-0B3C-4792-AD71-56F39E622DF1}" name="Colonne91" dataDxfId="78">
      <calculatedColumnFormula>SUM(COUNTIF($D9:$W9,CM$1))</calculatedColumnFormula>
    </tableColumn>
    <tableColumn id="92" xr3:uid="{B6A1932A-C160-4E84-8E96-D343685769A4}" name="Colonne92" dataDxfId="77">
      <calculatedColumnFormula>SUM(COUNTIF($D9:$W9,CN$1))</calculatedColumnFormula>
    </tableColumn>
    <tableColumn id="93" xr3:uid="{88DA8A2D-0C37-4954-812D-88CD21CD89C4}" name="Colonne93" dataDxfId="76">
      <calculatedColumnFormula>SUM(COUNTIF($D9:$W9,CO$1))</calculatedColumnFormula>
    </tableColumn>
    <tableColumn id="94" xr3:uid="{5A7A4733-2347-4E7B-A881-E3F63FE0D509}" name="Colonne94" dataDxfId="75">
      <calculatedColumnFormula>SUM(COUNTIF($D9:$W9,CP$1))</calculatedColumnFormula>
    </tableColumn>
    <tableColumn id="96" xr3:uid="{677214B8-1AF1-42EB-95EE-F22CF4D47331}" name="Colonne242" dataDxfId="74"/>
    <tableColumn id="98" xr3:uid="{1A41031A-0FDB-4FC0-8057-F64E67AAC550}" name="Colonne9422" dataDxfId="9"/>
    <tableColumn id="146" xr3:uid="{A063D094-6DE0-4666-9106-E385F4461B52}" name="Colonne942242" dataDxfId="8"/>
    <tableColumn id="147" xr3:uid="{4061951D-3845-4D13-B83C-6D777EAC3CF0}" name="Colonne942243" dataDxfId="7"/>
    <tableColumn id="148" xr3:uid="{A76E9B9E-CD42-4D54-BCC2-E83A854AF060}" name="Colonne942244" dataDxfId="6">
      <calculatedColumnFormula>IF(AB10,"Oui","Non")</calculatedColumnFormula>
    </tableColumn>
    <tableColumn id="149" xr3:uid="{B915F7DF-B099-4869-9120-146C67E9F2FE}" name="Colonne942245" dataDxfId="5">
      <calculatedColumnFormula>IF(AC10,"Oui","Non")</calculatedColumnFormula>
    </tableColumn>
    <tableColumn id="150" xr3:uid="{C81F231C-C984-4AFD-8AEC-1E612E57C909}" name="Colonne942246" dataDxfId="4">
      <calculatedColumnFormula>IF(AD10,"Oui","Non")</calculatedColumnFormula>
    </tableColumn>
    <tableColumn id="151" xr3:uid="{2808F33B-A5ED-49BE-91AA-FEEB558A7951}" name="Colonne942247" dataDxfId="3">
      <calculatedColumnFormula>IF(AE10,"Oui","Non")</calculatedColumnFormula>
    </tableColumn>
    <tableColumn id="152" xr3:uid="{7CE0C3A2-4AD5-4B2B-862C-4C096FB38ABB}" name="Colonne942248" dataDxfId="2">
      <calculatedColumnFormula>IF(AF10,"Oui","Non")</calculatedColumnFormula>
    </tableColumn>
    <tableColumn id="153" xr3:uid="{38955A4B-79A0-4103-9583-A9A2B0FC1758}" name="Colonne942249" dataDxfId="1">
      <calculatedColumnFormula>IF(AG10,"Oui","Non")</calculatedColumnFormula>
    </tableColumn>
    <tableColumn id="154" xr3:uid="{02C8C30F-6029-4B80-AE1C-D3793861EEFF}" name="Colonne942250" dataDxfId="0">
      <calculatedColumnFormula>IF(AH10,"Oui","Non")</calculatedColumnFormula>
    </tableColumn>
    <tableColumn id="155" xr3:uid="{7B61BB25-E2E1-46AF-B678-CD7CE839736F}" name="Colonne942251" dataDxfId="73">
      <calculatedColumnFormula>IF(AI10,"Oui","Non")</calculatedColumnFormula>
    </tableColumn>
    <tableColumn id="156" xr3:uid="{653276AD-E61B-45DA-ADBC-88291BE6380E}" name="Colonne942252" dataDxfId="72">
      <calculatedColumnFormula>IF(AJ10,"Oui","Non")</calculatedColumnFormula>
    </tableColumn>
    <tableColumn id="157" xr3:uid="{29C20DF0-9E25-492E-8CEB-8C5530F0A6A7}" name="Colonne942253" dataDxfId="71">
      <calculatedColumnFormula>IF(AK10,"Oui","Non")</calculatedColumnFormula>
    </tableColumn>
    <tableColumn id="158" xr3:uid="{A90F7A9C-6568-4CAA-AD9A-582EEC5E3E93}" name="Colonne942254" dataDxfId="70">
      <calculatedColumnFormula>IF(AL10,"Oui","Non")</calculatedColumnFormula>
    </tableColumn>
    <tableColumn id="159" xr3:uid="{C3D0BD9C-6228-47B8-B348-DE03CCAA846B}" name="Colonne942255" dataDxfId="69">
      <calculatedColumnFormula>IF(AM10,"Oui","Non")</calculatedColumnFormula>
    </tableColumn>
    <tableColumn id="160" xr3:uid="{444B906E-E04B-4078-B697-AEC9D30D35D2}" name="Colonne942256" dataDxfId="68">
      <calculatedColumnFormula>IF(AN10,"Oui","Non")</calculatedColumnFormula>
    </tableColumn>
    <tableColumn id="161" xr3:uid="{6644281A-A9A3-4E91-99FF-6100F2D4F7F4}" name="Colonne942257" dataDxfId="67">
      <calculatedColumnFormula>IF(AO10,"Oui","Non")</calculatedColumnFormula>
    </tableColumn>
    <tableColumn id="162" xr3:uid="{7EC8A7AA-AAB8-4EDD-86BB-59D53017EE41}" name="Colonne942258" dataDxfId="66">
      <calculatedColumnFormula>IF(AP10,"Oui","Non")</calculatedColumnFormula>
    </tableColumn>
    <tableColumn id="163" xr3:uid="{30887487-AA0D-43B5-B456-1986A34508CC}" name="Colonne942259" dataDxfId="65">
      <calculatedColumnFormula>IF(AQ10,"Oui","Non")</calculatedColumnFormula>
    </tableColumn>
    <tableColumn id="164" xr3:uid="{12EBEAC2-00EB-4E5D-94C8-D2D5C8C9C1A2}" name="Colonne942260" dataDxfId="64">
      <calculatedColumnFormula>IF(AR10,"Oui","Non")</calculatedColumnFormula>
    </tableColumn>
    <tableColumn id="165" xr3:uid="{0567A8AC-A496-4592-8E73-BCF571E1AE03}" name="Colonne942261" dataDxfId="63">
      <calculatedColumnFormula>IF(AS10,"Oui","Non")</calculatedColumnFormula>
    </tableColumn>
    <tableColumn id="166" xr3:uid="{6AAEC063-15A4-4C72-977D-88DE26BC508A}" name="Colonne942262" dataDxfId="62">
      <calculatedColumnFormula>IF(AT10,"Oui","Non")</calculatedColumnFormula>
    </tableColumn>
    <tableColumn id="167" xr3:uid="{F9671D3A-DB62-4EAE-A6DC-71A1620FEF02}" name="Colonne942263" dataDxfId="61">
      <calculatedColumnFormula>IF(AU10,"Oui","Non")</calculatedColumnFormula>
    </tableColumn>
    <tableColumn id="122" xr3:uid="{93C1A8D5-C1BB-43BC-9B27-EEA89A204033}" name="Colonne942218" dataDxfId="60">
      <calculatedColumnFormula>IF(AV10,"Oui","Non")</calculatedColumnFormula>
    </tableColumn>
    <tableColumn id="123" xr3:uid="{F83AF5A6-CB1E-48EA-8468-AC61D8BF20C3}" name="Colonne942219" dataDxfId="59">
      <calculatedColumnFormula>IF(AW10,"Oui","Non")</calculatedColumnFormula>
    </tableColumn>
    <tableColumn id="124" xr3:uid="{E347A573-55E0-40B0-BD65-8C29591F91DE}" name="Colonne942220" dataDxfId="58">
      <calculatedColumnFormula>IF(AX10,"Oui","Non")</calculatedColumnFormula>
    </tableColumn>
    <tableColumn id="125" xr3:uid="{D2F32145-A9FE-4BFF-93AC-CFFDFFEA9C4F}" name="Colonne942221" dataDxfId="57">
      <calculatedColumnFormula>IF(AY10,"Oui","Non")</calculatedColumnFormula>
    </tableColumn>
    <tableColumn id="126" xr3:uid="{C964BFEB-F37E-4CE1-BC67-4F97992F3BC8}" name="Colonne942222" dataDxfId="56">
      <calculatedColumnFormula>IF(AZ10,"Oui","Non")</calculatedColumnFormula>
    </tableColumn>
    <tableColumn id="127" xr3:uid="{D69B505D-8D51-4582-B06C-F906B2C8B856}" name="Colonne942223" dataDxfId="55">
      <calculatedColumnFormula>IF(BA10,"Oui","Non")</calculatedColumnFormula>
    </tableColumn>
    <tableColumn id="128" xr3:uid="{8CA175AB-0C65-413A-8425-D9A41DD5BED3}" name="Colonne942224" dataDxfId="54">
      <calculatedColumnFormula>IF(BB10,"Oui","Non")</calculatedColumnFormula>
    </tableColumn>
    <tableColumn id="129" xr3:uid="{9BF558C2-56FF-4871-B54A-A2A659FC55B8}" name="Colonne942225" dataDxfId="53">
      <calculatedColumnFormula>IF(BC10,"Oui","Non")</calculatedColumnFormula>
    </tableColumn>
    <tableColumn id="130" xr3:uid="{35D45F18-045B-46AB-93D7-77B9799126FF}" name="Colonne942226" dataDxfId="52">
      <calculatedColumnFormula>IF(BD10,"Oui","Non")</calculatedColumnFormula>
    </tableColumn>
    <tableColumn id="131" xr3:uid="{967934B6-E44A-4175-8A50-FC231631E0BC}" name="Colonne942227" dataDxfId="51">
      <calculatedColumnFormula>IF(BE10,"Oui","Non")</calculatedColumnFormula>
    </tableColumn>
    <tableColumn id="132" xr3:uid="{3F6A75B7-213E-4355-89F4-F8A0BF926B6C}" name="Colonne942228" dataDxfId="50">
      <calculatedColumnFormula>IF(BF10,"Oui","Non")</calculatedColumnFormula>
    </tableColumn>
    <tableColumn id="133" xr3:uid="{AA990091-5DEC-4562-9DE7-C0535EEF6FA9}" name="Colonne942229" dataDxfId="49">
      <calculatedColumnFormula>IF(BG10,"Oui","Non")</calculatedColumnFormula>
    </tableColumn>
    <tableColumn id="134" xr3:uid="{53510F0F-170B-458E-BD53-731C7960799A}" name="Colonne942230" dataDxfId="48">
      <calculatedColumnFormula>IF(BH10,"Oui","Non")</calculatedColumnFormula>
    </tableColumn>
    <tableColumn id="135" xr3:uid="{0FD7C356-9BF2-4331-A4C2-56F355368E34}" name="Colonne942231" dataDxfId="47">
      <calculatedColumnFormula>IF(BI10,"Oui","Non")</calculatedColumnFormula>
    </tableColumn>
    <tableColumn id="136" xr3:uid="{0044A2AC-1A73-42F5-8F61-EBE85DD57BF4}" name="Colonne942232" dataDxfId="46">
      <calculatedColumnFormula>IF(BJ10,"Oui","Non")</calculatedColumnFormula>
    </tableColumn>
    <tableColumn id="137" xr3:uid="{FE715D6F-E310-4252-9D58-56F5DF0D99B7}" name="Colonne942233" dataDxfId="45">
      <calculatedColumnFormula>IF(BK10,"Oui","Non")</calculatedColumnFormula>
    </tableColumn>
    <tableColumn id="138" xr3:uid="{D008E4C7-7004-404E-B3A3-8D1926AD09D2}" name="Colonne942234" dataDxfId="44">
      <calculatedColumnFormula>IF(BL10,"Oui","Non")</calculatedColumnFormula>
    </tableColumn>
    <tableColumn id="139" xr3:uid="{365E9898-9B23-4CCF-A2C8-CE46BB17E44E}" name="Colonne942235" dataDxfId="43">
      <calculatedColumnFormula>IF(BM10,"Oui","Non")</calculatedColumnFormula>
    </tableColumn>
    <tableColumn id="140" xr3:uid="{E2C39EFC-EDBA-4174-9B34-2914FB037D46}" name="Colonne942236" dataDxfId="42">
      <calculatedColumnFormula>IF(BN10,"Oui","Non")</calculatedColumnFormula>
    </tableColumn>
    <tableColumn id="141" xr3:uid="{DDC56550-FE53-460B-A601-DE31984F34BF}" name="Colonne942237" dataDxfId="41">
      <calculatedColumnFormula>IF(BO10,"Oui","Non")</calculatedColumnFormula>
    </tableColumn>
    <tableColumn id="142" xr3:uid="{8F9EE1ED-150C-4112-BFCA-F106F1ADD17F}" name="Colonne942238" dataDxfId="40">
      <calculatedColumnFormula>IF(BP10,"Oui","Non")</calculatedColumnFormula>
    </tableColumn>
    <tableColumn id="143" xr3:uid="{79081498-2F26-4D48-AE47-34B440170E88}" name="Colonne942239" dataDxfId="39">
      <calculatedColumnFormula>IF(BQ10,"Oui","Non")</calculatedColumnFormula>
    </tableColumn>
    <tableColumn id="144" xr3:uid="{1D9D5046-EF7B-42C9-8BE2-BD2897CF1C1F}" name="Colonne942240" dataDxfId="38">
      <calculatedColumnFormula>IF(BR10,"Oui","Non")</calculatedColumnFormula>
    </tableColumn>
    <tableColumn id="114" xr3:uid="{1804EF9D-BB26-4042-9B01-C6C4704D3772}" name="Colonne942210" dataDxfId="37">
      <calculatedColumnFormula>IF(BS10,"Oui","Non")</calculatedColumnFormula>
    </tableColumn>
    <tableColumn id="115" xr3:uid="{15C2FDCD-B46C-421C-928C-4463FAEE22A2}" name="Colonne942211" dataDxfId="36">
      <calculatedColumnFormula>IF(BT10,"Oui","Non")</calculatedColumnFormula>
    </tableColumn>
    <tableColumn id="116" xr3:uid="{D49B8A08-EF4A-4A7B-921F-4DBD01FE2FB9}" name="Colonne942212" dataDxfId="35">
      <calculatedColumnFormula>IF(BU10,"Oui","Non")</calculatedColumnFormula>
    </tableColumn>
    <tableColumn id="117" xr3:uid="{2BA58CFD-D571-42CC-8763-BEB9A7D91A55}" name="Colonne942213" dataDxfId="34">
      <calculatedColumnFormula>IF(BV10,"Oui","Non")</calculatedColumnFormula>
    </tableColumn>
    <tableColumn id="118" xr3:uid="{2ED1718E-D190-4754-B1E1-A10B8561A21B}" name="Colonne942214" dataDxfId="33">
      <calculatedColumnFormula>IF(BW10,"Oui","Non")</calculatedColumnFormula>
    </tableColumn>
    <tableColumn id="119" xr3:uid="{766FAEF8-96C6-4F27-B5C6-193DB519D594}" name="Colonne942215" dataDxfId="32">
      <calculatedColumnFormula>IF(BX10,"Oui","Non")</calculatedColumnFormula>
    </tableColumn>
    <tableColumn id="120" xr3:uid="{25D25F0E-BD15-4A53-9CDB-B1D662A90B17}" name="Colonne942216" dataDxfId="31">
      <calculatedColumnFormula>IF(BY10,"Oui","Non")</calculatedColumnFormula>
    </tableColumn>
    <tableColumn id="121" xr3:uid="{BB37C2CE-A689-4F3E-BC30-37E2FE7E0A92}" name="Colonne942217" dataDxfId="30">
      <calculatedColumnFormula>IF(BZ10,"Oui","Non")</calculatedColumnFormula>
    </tableColumn>
    <tableColumn id="106" xr3:uid="{1D5E130D-D563-468F-8FB5-4E644E88C129}" name="Colonne94228" dataDxfId="29">
      <calculatedColumnFormula>IF(CA10,"Oui","Non")</calculatedColumnFormula>
    </tableColumn>
    <tableColumn id="107" xr3:uid="{33D3E7FA-5D63-439B-94C3-9CB0C18E82EA}" name="Colonne94229" dataDxfId="28">
      <calculatedColumnFormula>IF(CB10,"Oui","Non")</calculatedColumnFormula>
    </tableColumn>
    <tableColumn id="108" xr3:uid="{D862D207-71D7-45CA-902E-83A2DAD662AD}" name="Colonne94230" dataDxfId="27">
      <calculatedColumnFormula>IF(CC10,"Oui","Non")</calculatedColumnFormula>
    </tableColumn>
    <tableColumn id="109" xr3:uid="{6B9BDAC5-7153-40A9-B064-DF4345740DB1}" name="Colonne94231" dataDxfId="26">
      <calculatedColumnFormula>IF(CD10,"Oui","Non")</calculatedColumnFormula>
    </tableColumn>
    <tableColumn id="110" xr3:uid="{CC06849D-DFC7-4A4F-881D-CA2D51E93ADB}" name="Colonne94232" dataDxfId="25">
      <calculatedColumnFormula>IF(CE10,"Oui","Non")</calculatedColumnFormula>
    </tableColumn>
    <tableColumn id="111" xr3:uid="{E9BF0923-D02C-4A13-8508-B14C7912ED10}" name="Colonne94233" dataDxfId="24">
      <calculatedColumnFormula>IF(CF10,"Oui","Non")</calculatedColumnFormula>
    </tableColumn>
    <tableColumn id="112" xr3:uid="{56D47D47-9BAF-454C-A1BC-C7AA6BAC223E}" name="Colonne94234" dataDxfId="23">
      <calculatedColumnFormula>IF(CG10,"Oui","Non")</calculatedColumnFormula>
    </tableColumn>
    <tableColumn id="113" xr3:uid="{61E1745D-55F9-4AFC-9F90-B989FD0D7980}" name="Colonne94235" dataDxfId="22">
      <calculatedColumnFormula>IF(CH10,"Oui","Non")</calculatedColumnFormula>
    </tableColumn>
    <tableColumn id="103" xr3:uid="{D9BA417D-0435-4BC7-B3B2-F1BC0D3FCAC4}" name="Colonne94225" dataDxfId="21">
      <calculatedColumnFormula>IF(CI10,"Oui","Non")</calculatedColumnFormula>
    </tableColumn>
    <tableColumn id="104" xr3:uid="{F4C29D88-F54F-44F9-9358-3C24B179E937}" name="Colonne94226" dataDxfId="20">
      <calculatedColumnFormula>IF(CJ10,"Oui","Non")</calculatedColumnFormula>
    </tableColumn>
    <tableColumn id="105" xr3:uid="{C459A28A-7AEB-4C81-AE7F-6F82040150A8}" name="Colonne94227" dataDxfId="19">
      <calculatedColumnFormula>IF(CK10,"Oui","Non")</calculatedColumnFormula>
    </tableColumn>
    <tableColumn id="100" xr3:uid="{DCACF0F7-9F0D-4B0D-9B91-0F93865A389D}" name="Colonne94222" dataDxfId="18">
      <calculatedColumnFormula>IF(CL10,"Oui","Non")</calculatedColumnFormula>
    </tableColumn>
    <tableColumn id="101" xr3:uid="{75C739E8-E7E8-4F08-A427-74C048D7323A}" name="Colonne94223" dataDxfId="17">
      <calculatedColumnFormula>IF(CM10,"Oui","Non")</calculatedColumnFormula>
    </tableColumn>
    <tableColumn id="102" xr3:uid="{3DE2E612-CFCA-41FC-87C2-9D165A2812F5}" name="Colonne94224" dataDxfId="16">
      <calculatedColumnFormula>IF(CN10,"Oui","Non")</calculatedColumnFormula>
    </tableColumn>
    <tableColumn id="99" xr3:uid="{D8A5D063-4290-408B-9765-BA20436E38F3}" name="Colonne9423" dataDxfId="15">
      <calculatedColumnFormula>IF(CO10,"Oui","Non")</calculatedColumnFormula>
    </tableColumn>
    <tableColumn id="97" xr3:uid="{CDD8F8AC-96E9-4FDD-8EC8-AD996C60FF45}" name="Colonne943" dataDxfId="14">
      <calculatedColumnFormula>IF(CP10,"Oui","Non")</calculatedColumnFormula>
    </tableColumn>
    <tableColumn id="95" xr3:uid="{3DD41F9B-1ADF-47BF-AB25-3BF9FC585801}" name="Colonne95" dataDxfId="13">
      <calculatedColumnFormula>IF(CQ10,"Oui","Non")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2D468-D530-478E-805A-AF9B9D56E95F}">
  <dimension ref="A1:FL45"/>
  <sheetViews>
    <sheetView tabSelected="1" zoomScale="130" zoomScaleNormal="130" workbookViewId="0">
      <selection activeCell="CU12" sqref="CU12"/>
    </sheetView>
  </sheetViews>
  <sheetFormatPr baseColWidth="10" defaultRowHeight="11.25" x14ac:dyDescent="0.2"/>
  <cols>
    <col min="1" max="1" width="11" style="1" customWidth="1"/>
    <col min="2" max="2" width="4.83203125" style="2" hidden="1" customWidth="1"/>
    <col min="3" max="3" width="11.6640625" style="1" hidden="1" customWidth="1"/>
    <col min="4" max="23" width="3.83203125" style="7" hidden="1" customWidth="1"/>
    <col min="24" max="24" width="1.83203125" style="7" customWidth="1"/>
    <col min="25" max="34" width="3.83203125" style="1" customWidth="1"/>
    <col min="35" max="94" width="3.83203125" style="1" hidden="1" customWidth="1"/>
    <col min="95" max="95" width="1.83203125" style="7" customWidth="1"/>
    <col min="96" max="105" width="3.83203125" style="1" customWidth="1"/>
    <col min="106" max="164" width="3.83203125" style="1" hidden="1" customWidth="1"/>
    <col min="165" max="165" width="3.83203125" style="1" customWidth="1"/>
    <col min="166" max="166" width="3.83203125" style="7" customWidth="1"/>
    <col min="167" max="16384" width="12" style="7"/>
  </cols>
  <sheetData>
    <row r="1" spans="1:168" x14ac:dyDescent="0.2">
      <c r="D1" s="3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  <c r="P1" s="4">
        <v>13</v>
      </c>
      <c r="Q1" s="4">
        <v>14</v>
      </c>
      <c r="R1" s="4">
        <v>15</v>
      </c>
      <c r="S1" s="4">
        <v>16</v>
      </c>
      <c r="T1" s="4">
        <v>17</v>
      </c>
      <c r="U1" s="4">
        <v>18</v>
      </c>
      <c r="V1" s="4">
        <v>19</v>
      </c>
      <c r="W1" s="4">
        <v>20</v>
      </c>
      <c r="X1" s="5"/>
      <c r="Y1" s="6">
        <v>1</v>
      </c>
      <c r="Z1" s="6">
        <v>2</v>
      </c>
      <c r="AA1" s="6">
        <v>3</v>
      </c>
      <c r="AB1" s="6">
        <v>4</v>
      </c>
      <c r="AC1" s="6">
        <v>5</v>
      </c>
      <c r="AD1" s="6">
        <v>6</v>
      </c>
      <c r="AE1" s="6">
        <v>7</v>
      </c>
      <c r="AF1" s="6">
        <v>8</v>
      </c>
      <c r="AG1" s="6">
        <v>9</v>
      </c>
      <c r="AH1" s="6">
        <v>10</v>
      </c>
      <c r="AI1" s="6">
        <v>11</v>
      </c>
      <c r="AJ1" s="6">
        <v>12</v>
      </c>
      <c r="AK1" s="6">
        <v>13</v>
      </c>
      <c r="AL1" s="6">
        <v>14</v>
      </c>
      <c r="AM1" s="6">
        <v>15</v>
      </c>
      <c r="AN1" s="6">
        <v>16</v>
      </c>
      <c r="AO1" s="6">
        <v>17</v>
      </c>
      <c r="AP1" s="6">
        <v>18</v>
      </c>
      <c r="AQ1" s="6">
        <v>19</v>
      </c>
      <c r="AR1" s="6">
        <v>20</v>
      </c>
      <c r="AS1" s="6">
        <v>21</v>
      </c>
      <c r="AT1" s="6">
        <v>22</v>
      </c>
      <c r="AU1" s="6">
        <v>23</v>
      </c>
      <c r="AV1" s="6">
        <v>24</v>
      </c>
      <c r="AW1" s="6">
        <v>25</v>
      </c>
      <c r="AX1" s="6">
        <v>26</v>
      </c>
      <c r="AY1" s="6">
        <v>27</v>
      </c>
      <c r="AZ1" s="6">
        <v>28</v>
      </c>
      <c r="BA1" s="6">
        <v>29</v>
      </c>
      <c r="BB1" s="6">
        <v>30</v>
      </c>
      <c r="BC1" s="6">
        <v>31</v>
      </c>
      <c r="BD1" s="6">
        <v>32</v>
      </c>
      <c r="BE1" s="6">
        <v>33</v>
      </c>
      <c r="BF1" s="6">
        <v>34</v>
      </c>
      <c r="BG1" s="6">
        <v>35</v>
      </c>
      <c r="BH1" s="6">
        <v>36</v>
      </c>
      <c r="BI1" s="6">
        <v>37</v>
      </c>
      <c r="BJ1" s="6">
        <v>38</v>
      </c>
      <c r="BK1" s="6">
        <v>39</v>
      </c>
      <c r="BL1" s="6">
        <v>40</v>
      </c>
      <c r="BM1" s="6">
        <v>41</v>
      </c>
      <c r="BN1" s="6">
        <v>42</v>
      </c>
      <c r="BO1" s="6">
        <v>43</v>
      </c>
      <c r="BP1" s="6">
        <v>44</v>
      </c>
      <c r="BQ1" s="6">
        <v>45</v>
      </c>
      <c r="BR1" s="6">
        <v>46</v>
      </c>
      <c r="BS1" s="6">
        <v>47</v>
      </c>
      <c r="BT1" s="6">
        <v>48</v>
      </c>
      <c r="BU1" s="6">
        <v>49</v>
      </c>
      <c r="BV1" s="6">
        <v>50</v>
      </c>
      <c r="BW1" s="6">
        <v>51</v>
      </c>
      <c r="BX1" s="6">
        <v>52</v>
      </c>
      <c r="BY1" s="6">
        <v>53</v>
      </c>
      <c r="BZ1" s="6">
        <v>54</v>
      </c>
      <c r="CA1" s="6">
        <v>55</v>
      </c>
      <c r="CB1" s="6">
        <v>56</v>
      </c>
      <c r="CC1" s="6">
        <v>57</v>
      </c>
      <c r="CD1" s="6">
        <v>58</v>
      </c>
      <c r="CE1" s="6">
        <v>59</v>
      </c>
      <c r="CF1" s="6">
        <v>60</v>
      </c>
      <c r="CG1" s="6">
        <v>61</v>
      </c>
      <c r="CH1" s="6">
        <v>62</v>
      </c>
      <c r="CI1" s="6">
        <v>63</v>
      </c>
      <c r="CJ1" s="6">
        <v>64</v>
      </c>
      <c r="CK1" s="6">
        <v>65</v>
      </c>
      <c r="CL1" s="6">
        <v>66</v>
      </c>
      <c r="CM1" s="6">
        <v>67</v>
      </c>
      <c r="CN1" s="6">
        <v>68</v>
      </c>
      <c r="CO1" s="6">
        <v>69</v>
      </c>
      <c r="CP1" s="6">
        <v>70</v>
      </c>
      <c r="CQ1" s="5"/>
      <c r="CR1" s="29">
        <v>1</v>
      </c>
      <c r="CS1" s="29">
        <v>2</v>
      </c>
      <c r="CT1" s="29">
        <v>3</v>
      </c>
      <c r="CU1" s="29">
        <v>4</v>
      </c>
      <c r="CV1" s="29">
        <v>5</v>
      </c>
      <c r="CW1" s="29">
        <v>6</v>
      </c>
      <c r="CX1" s="29">
        <v>7</v>
      </c>
      <c r="CY1" s="29">
        <v>8</v>
      </c>
      <c r="CZ1" s="29">
        <v>9</v>
      </c>
      <c r="DA1" s="29">
        <v>10</v>
      </c>
      <c r="DB1" s="29">
        <v>11</v>
      </c>
      <c r="DC1" s="29">
        <v>12</v>
      </c>
      <c r="DD1" s="29">
        <v>13</v>
      </c>
      <c r="DE1" s="29">
        <v>14</v>
      </c>
      <c r="DF1" s="29">
        <v>15</v>
      </c>
      <c r="DG1" s="29">
        <v>16</v>
      </c>
      <c r="DH1" s="29">
        <v>17</v>
      </c>
      <c r="DI1" s="29">
        <v>18</v>
      </c>
      <c r="DJ1" s="29">
        <v>19</v>
      </c>
      <c r="DK1" s="29">
        <v>20</v>
      </c>
      <c r="DL1" s="29">
        <v>21</v>
      </c>
      <c r="DM1" s="29">
        <v>22</v>
      </c>
      <c r="DN1" s="29">
        <v>23</v>
      </c>
      <c r="DO1" s="29">
        <v>24</v>
      </c>
      <c r="DP1" s="29">
        <v>25</v>
      </c>
      <c r="DQ1" s="29">
        <v>26</v>
      </c>
      <c r="DR1" s="29">
        <v>27</v>
      </c>
      <c r="DS1" s="29">
        <v>28</v>
      </c>
      <c r="DT1" s="29">
        <v>29</v>
      </c>
      <c r="DU1" s="29">
        <v>30</v>
      </c>
      <c r="DV1" s="29">
        <v>31</v>
      </c>
      <c r="DW1" s="29">
        <v>32</v>
      </c>
      <c r="DX1" s="29">
        <v>33</v>
      </c>
      <c r="DY1" s="29">
        <v>34</v>
      </c>
      <c r="DZ1" s="29">
        <v>35</v>
      </c>
      <c r="EA1" s="29">
        <v>36</v>
      </c>
      <c r="EB1" s="29">
        <v>37</v>
      </c>
      <c r="EC1" s="29">
        <v>38</v>
      </c>
      <c r="ED1" s="29">
        <v>39</v>
      </c>
      <c r="EE1" s="29">
        <v>40</v>
      </c>
      <c r="EF1" s="29">
        <v>41</v>
      </c>
      <c r="EG1" s="29">
        <v>42</v>
      </c>
      <c r="EH1" s="29">
        <v>43</v>
      </c>
      <c r="EI1" s="29">
        <v>44</v>
      </c>
      <c r="EJ1" s="29">
        <v>45</v>
      </c>
      <c r="EK1" s="29">
        <v>46</v>
      </c>
      <c r="EL1" s="29">
        <v>47</v>
      </c>
      <c r="EM1" s="29">
        <v>48</v>
      </c>
      <c r="EN1" s="29">
        <v>49</v>
      </c>
      <c r="EO1" s="29">
        <v>50</v>
      </c>
      <c r="EP1" s="29">
        <v>51</v>
      </c>
      <c r="EQ1" s="29">
        <v>52</v>
      </c>
      <c r="ER1" s="29">
        <v>53</v>
      </c>
      <c r="ES1" s="29">
        <v>54</v>
      </c>
      <c r="ET1" s="29">
        <v>55</v>
      </c>
      <c r="EU1" s="29">
        <v>56</v>
      </c>
      <c r="EV1" s="29">
        <v>57</v>
      </c>
      <c r="EW1" s="29">
        <v>58</v>
      </c>
      <c r="EX1" s="29">
        <v>59</v>
      </c>
      <c r="EY1" s="29">
        <v>60</v>
      </c>
      <c r="EZ1" s="29">
        <v>61</v>
      </c>
      <c r="FA1" s="29">
        <v>62</v>
      </c>
      <c r="FB1" s="29">
        <v>63</v>
      </c>
      <c r="FC1" s="29">
        <v>64</v>
      </c>
      <c r="FD1" s="29">
        <v>65</v>
      </c>
      <c r="FE1" s="29">
        <v>66</v>
      </c>
      <c r="FF1" s="29">
        <v>67</v>
      </c>
      <c r="FG1" s="29">
        <v>68</v>
      </c>
      <c r="FH1" s="29">
        <v>69</v>
      </c>
      <c r="FI1" s="29">
        <v>70</v>
      </c>
    </row>
    <row r="2" spans="1:168" s="8" customFormat="1" ht="18.75" customHeight="1" x14ac:dyDescent="0.2">
      <c r="B2" s="9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1"/>
      <c r="Y2" s="34" t="s">
        <v>97</v>
      </c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6"/>
      <c r="CQ2" s="11"/>
    </row>
    <row r="3" spans="1:168" ht="12.75" x14ac:dyDescent="0.2">
      <c r="B3" s="12"/>
      <c r="O3" s="31"/>
      <c r="P3" s="31"/>
      <c r="Q3" s="31"/>
      <c r="R3" s="31"/>
      <c r="S3" s="31"/>
      <c r="T3" s="31"/>
      <c r="U3" s="31"/>
      <c r="V3" s="31"/>
      <c r="W3" s="31"/>
      <c r="X3" s="5"/>
      <c r="Y3" s="37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9"/>
      <c r="CQ3" s="5"/>
      <c r="CR3" s="8"/>
      <c r="CS3" s="43" t="s">
        <v>169</v>
      </c>
      <c r="CT3" s="43"/>
      <c r="CU3" s="43"/>
      <c r="CV3" s="43"/>
      <c r="CW3" s="43"/>
      <c r="CX3" s="43"/>
      <c r="CY3" s="43"/>
      <c r="CZ3" s="43"/>
      <c r="DA3" s="43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</row>
    <row r="4" spans="1:168" ht="12.75" x14ac:dyDescent="0.2">
      <c r="I4" s="14"/>
      <c r="J4" s="14"/>
      <c r="K4" s="14"/>
      <c r="L4" s="14"/>
      <c r="M4" s="14"/>
      <c r="N4" s="14"/>
      <c r="O4" s="32"/>
      <c r="P4" s="32"/>
      <c r="Q4" s="32"/>
      <c r="R4" s="32"/>
      <c r="S4" s="32"/>
      <c r="T4" s="32"/>
      <c r="U4" s="32"/>
      <c r="V4" s="32"/>
      <c r="W4" s="32"/>
      <c r="X4" s="5"/>
      <c r="Y4" s="37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  <c r="AW4" s="38"/>
      <c r="AX4" s="38"/>
      <c r="AY4" s="38"/>
      <c r="AZ4" s="38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38"/>
      <c r="BS4" s="38"/>
      <c r="BT4" s="38"/>
      <c r="BU4" s="38"/>
      <c r="BV4" s="38"/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38"/>
      <c r="CP4" s="39"/>
      <c r="CQ4" s="5"/>
      <c r="CR4" s="8"/>
      <c r="CS4" s="8"/>
      <c r="CT4" s="44" t="s">
        <v>170</v>
      </c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44"/>
      <c r="EK4" s="44"/>
      <c r="EL4" s="44"/>
      <c r="EM4" s="44"/>
      <c r="EN4" s="44"/>
      <c r="EO4" s="44"/>
      <c r="EP4" s="44"/>
      <c r="EQ4" s="44"/>
      <c r="ER4" s="44"/>
      <c r="ES4" s="44"/>
      <c r="ET4" s="44"/>
      <c r="EU4" s="44"/>
      <c r="EV4" s="44"/>
      <c r="EW4" s="44"/>
      <c r="EX4" s="44"/>
      <c r="EY4" s="44"/>
      <c r="EZ4" s="44"/>
      <c r="FA4" s="44"/>
      <c r="FB4" s="44"/>
      <c r="FC4" s="44"/>
      <c r="FD4" s="44"/>
      <c r="FE4" s="44"/>
      <c r="FF4" s="44"/>
      <c r="FG4" s="44"/>
      <c r="FH4" s="44"/>
      <c r="FI4" s="44"/>
      <c r="FJ4" s="44"/>
      <c r="FK4" s="44"/>
      <c r="FL4" s="44"/>
    </row>
    <row r="5" spans="1:168" ht="12.75" x14ac:dyDescent="0.2">
      <c r="B5" s="15"/>
      <c r="I5" s="14"/>
      <c r="J5" s="14"/>
      <c r="K5" s="14"/>
      <c r="L5" s="14"/>
      <c r="M5" s="14"/>
      <c r="N5" s="14"/>
      <c r="O5" s="33"/>
      <c r="P5" s="33"/>
      <c r="Q5" s="33"/>
      <c r="R5" s="33"/>
      <c r="S5" s="33"/>
      <c r="T5" s="33"/>
      <c r="U5" s="33"/>
      <c r="V5" s="33"/>
      <c r="W5" s="33"/>
      <c r="X5" s="5"/>
      <c r="Y5" s="40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41"/>
      <c r="BI5" s="41"/>
      <c r="BJ5" s="41"/>
      <c r="BK5" s="41"/>
      <c r="BL5" s="41"/>
      <c r="BM5" s="41"/>
      <c r="BN5" s="41"/>
      <c r="BO5" s="41"/>
      <c r="BP5" s="41"/>
      <c r="BQ5" s="41"/>
      <c r="BR5" s="41"/>
      <c r="BS5" s="41"/>
      <c r="BT5" s="41"/>
      <c r="BU5" s="41"/>
      <c r="BV5" s="41"/>
      <c r="BW5" s="41"/>
      <c r="BX5" s="41"/>
      <c r="BY5" s="41"/>
      <c r="BZ5" s="41"/>
      <c r="CA5" s="41"/>
      <c r="CB5" s="41"/>
      <c r="CC5" s="41"/>
      <c r="CD5" s="41"/>
      <c r="CE5" s="41"/>
      <c r="CF5" s="41"/>
      <c r="CG5" s="41"/>
      <c r="CH5" s="41"/>
      <c r="CI5" s="41"/>
      <c r="CJ5" s="41"/>
      <c r="CK5" s="41"/>
      <c r="CL5" s="41"/>
      <c r="CM5" s="41"/>
      <c r="CN5" s="41"/>
      <c r="CO5" s="41"/>
      <c r="CP5" s="42"/>
      <c r="CQ5" s="5"/>
      <c r="CR5" s="8"/>
      <c r="CS5" s="8"/>
      <c r="CT5" s="44" t="s">
        <v>171</v>
      </c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  <c r="EA5" s="44"/>
      <c r="EB5" s="44"/>
      <c r="EC5" s="44"/>
      <c r="ED5" s="44"/>
      <c r="EE5" s="44"/>
      <c r="EF5" s="44"/>
      <c r="EG5" s="44"/>
      <c r="EH5" s="44"/>
      <c r="EI5" s="44"/>
      <c r="EJ5" s="44"/>
      <c r="EK5" s="44"/>
      <c r="EL5" s="44"/>
      <c r="EM5" s="44"/>
      <c r="EN5" s="44"/>
      <c r="EO5" s="44"/>
      <c r="EP5" s="44"/>
      <c r="EQ5" s="44"/>
      <c r="ER5" s="44"/>
      <c r="ES5" s="44"/>
      <c r="ET5" s="44"/>
      <c r="EU5" s="44"/>
      <c r="EV5" s="44"/>
      <c r="EW5" s="44"/>
      <c r="EX5" s="44"/>
      <c r="EY5" s="44"/>
      <c r="EZ5" s="44"/>
      <c r="FA5" s="44"/>
      <c r="FB5" s="44"/>
      <c r="FC5" s="44"/>
      <c r="FD5" s="44"/>
      <c r="FE5" s="44"/>
      <c r="FF5" s="44"/>
      <c r="FG5" s="44"/>
      <c r="FH5" s="44"/>
      <c r="FI5" s="44"/>
      <c r="FJ5" s="44"/>
      <c r="FK5" s="44"/>
      <c r="FL5" s="44"/>
    </row>
    <row r="6" spans="1:168" x14ac:dyDescent="0.2">
      <c r="I6"/>
      <c r="J6"/>
      <c r="K6"/>
      <c r="L6"/>
      <c r="M6"/>
      <c r="N6"/>
      <c r="O6"/>
      <c r="P6"/>
      <c r="Q6"/>
      <c r="R6"/>
      <c r="S6"/>
      <c r="T6"/>
      <c r="U6"/>
      <c r="X6" s="5"/>
      <c r="CQ6" s="5"/>
      <c r="CT6" s="30" t="s">
        <v>172</v>
      </c>
      <c r="CU6" s="30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30"/>
      <c r="DG6" s="30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30"/>
      <c r="DS6" s="30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30"/>
      <c r="EE6" s="30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30"/>
      <c r="EQ6" s="30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30"/>
      <c r="FC6" s="30"/>
      <c r="FD6" s="30"/>
      <c r="FE6" s="30"/>
      <c r="FF6" s="30"/>
      <c r="FG6" s="30"/>
      <c r="FH6" s="30"/>
      <c r="FI6" s="30"/>
      <c r="FJ6" s="30"/>
      <c r="FK6" s="30"/>
      <c r="FL6" s="30"/>
    </row>
    <row r="7" spans="1:168" x14ac:dyDescent="0.2">
      <c r="X7" s="5"/>
      <c r="Y7" s="16">
        <f t="shared" ref="Y7:BD7" si="0">SUM(Y11:Y45)</f>
        <v>8</v>
      </c>
      <c r="Z7" s="16">
        <f t="shared" si="0"/>
        <v>10</v>
      </c>
      <c r="AA7" s="16">
        <f t="shared" si="0"/>
        <v>12</v>
      </c>
      <c r="AB7" s="16">
        <f t="shared" si="0"/>
        <v>7</v>
      </c>
      <c r="AC7" s="16">
        <f t="shared" si="0"/>
        <v>16</v>
      </c>
      <c r="AD7" s="16">
        <f t="shared" si="0"/>
        <v>14</v>
      </c>
      <c r="AE7" s="16">
        <f t="shared" si="0"/>
        <v>8</v>
      </c>
      <c r="AF7" s="16">
        <f t="shared" si="0"/>
        <v>11</v>
      </c>
      <c r="AG7" s="16">
        <f t="shared" si="0"/>
        <v>8</v>
      </c>
      <c r="AH7" s="16">
        <f t="shared" si="0"/>
        <v>9</v>
      </c>
      <c r="AI7" s="16">
        <f t="shared" si="0"/>
        <v>13</v>
      </c>
      <c r="AJ7" s="16">
        <f t="shared" si="0"/>
        <v>11</v>
      </c>
      <c r="AK7" s="16">
        <f t="shared" si="0"/>
        <v>4</v>
      </c>
      <c r="AL7" s="16">
        <f t="shared" si="0"/>
        <v>5</v>
      </c>
      <c r="AM7" s="16">
        <f t="shared" si="0"/>
        <v>12</v>
      </c>
      <c r="AN7" s="16">
        <f t="shared" si="0"/>
        <v>10</v>
      </c>
      <c r="AO7" s="16">
        <f t="shared" si="0"/>
        <v>6</v>
      </c>
      <c r="AP7" s="16">
        <f t="shared" si="0"/>
        <v>13</v>
      </c>
      <c r="AQ7" s="16">
        <f t="shared" si="0"/>
        <v>12</v>
      </c>
      <c r="AR7" s="16">
        <f t="shared" si="0"/>
        <v>8</v>
      </c>
      <c r="AS7" s="16">
        <f t="shared" si="0"/>
        <v>19</v>
      </c>
      <c r="AT7" s="16">
        <f t="shared" si="0"/>
        <v>12</v>
      </c>
      <c r="AU7" s="16">
        <f t="shared" si="0"/>
        <v>6</v>
      </c>
      <c r="AV7" s="16">
        <f t="shared" si="0"/>
        <v>12</v>
      </c>
      <c r="AW7" s="16">
        <f t="shared" si="0"/>
        <v>5</v>
      </c>
      <c r="AX7" s="16">
        <f t="shared" si="0"/>
        <v>8</v>
      </c>
      <c r="AY7" s="16">
        <f t="shared" si="0"/>
        <v>8</v>
      </c>
      <c r="AZ7" s="16">
        <f t="shared" si="0"/>
        <v>12</v>
      </c>
      <c r="BA7" s="16">
        <f t="shared" si="0"/>
        <v>10</v>
      </c>
      <c r="BB7" s="16">
        <f t="shared" si="0"/>
        <v>12</v>
      </c>
      <c r="BC7" s="16">
        <f t="shared" si="0"/>
        <v>11</v>
      </c>
      <c r="BD7" s="16">
        <f t="shared" si="0"/>
        <v>9</v>
      </c>
      <c r="BE7" s="16">
        <f t="shared" ref="BE7:CJ7" si="1">SUM(BE11:BE45)</f>
        <v>15</v>
      </c>
      <c r="BF7" s="16">
        <f t="shared" si="1"/>
        <v>6</v>
      </c>
      <c r="BG7" s="16">
        <f t="shared" si="1"/>
        <v>10</v>
      </c>
      <c r="BH7" s="16">
        <f t="shared" si="1"/>
        <v>10</v>
      </c>
      <c r="BI7" s="16">
        <f t="shared" si="1"/>
        <v>10</v>
      </c>
      <c r="BJ7" s="16">
        <f t="shared" si="1"/>
        <v>17</v>
      </c>
      <c r="BK7" s="16">
        <f t="shared" si="1"/>
        <v>10</v>
      </c>
      <c r="BL7" s="16">
        <f t="shared" si="1"/>
        <v>11</v>
      </c>
      <c r="BM7" s="16">
        <f t="shared" si="1"/>
        <v>11</v>
      </c>
      <c r="BN7" s="16">
        <f t="shared" si="1"/>
        <v>9</v>
      </c>
      <c r="BO7" s="16">
        <f t="shared" si="1"/>
        <v>12</v>
      </c>
      <c r="BP7" s="16">
        <f t="shared" si="1"/>
        <v>11</v>
      </c>
      <c r="BQ7" s="16">
        <f t="shared" si="1"/>
        <v>14</v>
      </c>
      <c r="BR7" s="16">
        <f t="shared" si="1"/>
        <v>8</v>
      </c>
      <c r="BS7" s="16">
        <f t="shared" si="1"/>
        <v>6</v>
      </c>
      <c r="BT7" s="16">
        <f t="shared" si="1"/>
        <v>15</v>
      </c>
      <c r="BU7" s="16">
        <f t="shared" si="1"/>
        <v>8</v>
      </c>
      <c r="BV7" s="16">
        <f t="shared" si="1"/>
        <v>10</v>
      </c>
      <c r="BW7" s="16">
        <f t="shared" si="1"/>
        <v>15</v>
      </c>
      <c r="BX7" s="16">
        <f t="shared" si="1"/>
        <v>11</v>
      </c>
      <c r="BY7" s="16">
        <f t="shared" si="1"/>
        <v>7</v>
      </c>
      <c r="BZ7" s="16">
        <f t="shared" si="1"/>
        <v>9</v>
      </c>
      <c r="CA7" s="16">
        <f t="shared" si="1"/>
        <v>14</v>
      </c>
      <c r="CB7" s="16">
        <f t="shared" si="1"/>
        <v>7</v>
      </c>
      <c r="CC7" s="16">
        <f t="shared" si="1"/>
        <v>6</v>
      </c>
      <c r="CD7" s="16">
        <f t="shared" si="1"/>
        <v>5</v>
      </c>
      <c r="CE7" s="16">
        <f t="shared" si="1"/>
        <v>8</v>
      </c>
      <c r="CF7" s="16">
        <f t="shared" si="1"/>
        <v>10</v>
      </c>
      <c r="CG7" s="16">
        <f t="shared" si="1"/>
        <v>9</v>
      </c>
      <c r="CH7" s="16">
        <f t="shared" si="1"/>
        <v>4</v>
      </c>
      <c r="CI7" s="16">
        <f t="shared" si="1"/>
        <v>8</v>
      </c>
      <c r="CJ7" s="16">
        <f t="shared" si="1"/>
        <v>13</v>
      </c>
      <c r="CK7" s="16">
        <f t="shared" ref="CK7:CP7" si="2">SUM(CK11:CK45)</f>
        <v>9</v>
      </c>
      <c r="CL7" s="16">
        <f t="shared" si="2"/>
        <v>6</v>
      </c>
      <c r="CM7" s="16">
        <f t="shared" si="2"/>
        <v>12</v>
      </c>
      <c r="CN7" s="16">
        <f t="shared" si="2"/>
        <v>8</v>
      </c>
      <c r="CO7" s="16">
        <f t="shared" si="2"/>
        <v>10</v>
      </c>
      <c r="CP7" s="16">
        <f t="shared" si="2"/>
        <v>15</v>
      </c>
      <c r="CQ7" s="5"/>
    </row>
    <row r="8" spans="1:168" x14ac:dyDescent="0.2">
      <c r="A8" s="17" t="s">
        <v>0</v>
      </c>
      <c r="B8" s="18" t="s">
        <v>1</v>
      </c>
      <c r="C8" s="19" t="s">
        <v>2</v>
      </c>
      <c r="D8" s="20" t="s">
        <v>3</v>
      </c>
      <c r="E8" s="20" t="s">
        <v>4</v>
      </c>
      <c r="F8" s="20" t="s">
        <v>5</v>
      </c>
      <c r="G8" s="20" t="s">
        <v>6</v>
      </c>
      <c r="H8" s="20" t="s">
        <v>7</v>
      </c>
      <c r="I8" s="20" t="s">
        <v>8</v>
      </c>
      <c r="J8" s="20" t="s">
        <v>9</v>
      </c>
      <c r="K8" s="20" t="s">
        <v>10</v>
      </c>
      <c r="L8" s="20" t="s">
        <v>11</v>
      </c>
      <c r="M8" s="20" t="s">
        <v>12</v>
      </c>
      <c r="N8" s="20" t="s">
        <v>13</v>
      </c>
      <c r="O8" s="20" t="s">
        <v>14</v>
      </c>
      <c r="P8" s="20" t="s">
        <v>15</v>
      </c>
      <c r="Q8" s="20" t="s">
        <v>16</v>
      </c>
      <c r="R8" s="20" t="s">
        <v>17</v>
      </c>
      <c r="S8" s="20" t="s">
        <v>18</v>
      </c>
      <c r="T8" s="20" t="s">
        <v>19</v>
      </c>
      <c r="U8" s="20" t="s">
        <v>20</v>
      </c>
      <c r="V8" s="20" t="s">
        <v>21</v>
      </c>
      <c r="W8" s="20" t="s">
        <v>22</v>
      </c>
      <c r="X8" s="20" t="s">
        <v>23</v>
      </c>
      <c r="Y8" s="19" t="s">
        <v>24</v>
      </c>
      <c r="Z8" s="19" t="s">
        <v>25</v>
      </c>
      <c r="AA8" s="19" t="s">
        <v>26</v>
      </c>
      <c r="AB8" s="19" t="s">
        <v>27</v>
      </c>
      <c r="AC8" s="19" t="s">
        <v>28</v>
      </c>
      <c r="AD8" s="19" t="s">
        <v>29</v>
      </c>
      <c r="AE8" s="19" t="s">
        <v>30</v>
      </c>
      <c r="AF8" s="19" t="s">
        <v>31</v>
      </c>
      <c r="AG8" s="19" t="s">
        <v>32</v>
      </c>
      <c r="AH8" s="19" t="s">
        <v>33</v>
      </c>
      <c r="AI8" s="19" t="s">
        <v>34</v>
      </c>
      <c r="AJ8" s="19" t="s">
        <v>35</v>
      </c>
      <c r="AK8" s="19" t="s">
        <v>36</v>
      </c>
      <c r="AL8" s="19" t="s">
        <v>37</v>
      </c>
      <c r="AM8" s="19" t="s">
        <v>38</v>
      </c>
      <c r="AN8" s="19" t="s">
        <v>39</v>
      </c>
      <c r="AO8" s="19" t="s">
        <v>40</v>
      </c>
      <c r="AP8" s="19" t="s">
        <v>41</v>
      </c>
      <c r="AQ8" s="19" t="s">
        <v>42</v>
      </c>
      <c r="AR8" s="19" t="s">
        <v>43</v>
      </c>
      <c r="AS8" s="19" t="s">
        <v>44</v>
      </c>
      <c r="AT8" s="19" t="s">
        <v>45</v>
      </c>
      <c r="AU8" s="19" t="s">
        <v>46</v>
      </c>
      <c r="AV8" s="19" t="s">
        <v>47</v>
      </c>
      <c r="AW8" s="19" t="s">
        <v>48</v>
      </c>
      <c r="AX8" s="19" t="s">
        <v>49</v>
      </c>
      <c r="AY8" s="19" t="s">
        <v>50</v>
      </c>
      <c r="AZ8" s="19" t="s">
        <v>51</v>
      </c>
      <c r="BA8" s="19" t="s">
        <v>52</v>
      </c>
      <c r="BB8" s="19" t="s">
        <v>53</v>
      </c>
      <c r="BC8" s="19" t="s">
        <v>54</v>
      </c>
      <c r="BD8" s="19" t="s">
        <v>55</v>
      </c>
      <c r="BE8" s="19" t="s">
        <v>56</v>
      </c>
      <c r="BF8" s="19" t="s">
        <v>57</v>
      </c>
      <c r="BG8" s="19" t="s">
        <v>58</v>
      </c>
      <c r="BH8" s="19" t="s">
        <v>59</v>
      </c>
      <c r="BI8" s="19" t="s">
        <v>60</v>
      </c>
      <c r="BJ8" s="19" t="s">
        <v>61</v>
      </c>
      <c r="BK8" s="19" t="s">
        <v>62</v>
      </c>
      <c r="BL8" s="19" t="s">
        <v>63</v>
      </c>
      <c r="BM8" s="19" t="s">
        <v>64</v>
      </c>
      <c r="BN8" s="19" t="s">
        <v>65</v>
      </c>
      <c r="BO8" s="19" t="s">
        <v>66</v>
      </c>
      <c r="BP8" s="19" t="s">
        <v>67</v>
      </c>
      <c r="BQ8" s="19" t="s">
        <v>68</v>
      </c>
      <c r="BR8" s="19" t="s">
        <v>69</v>
      </c>
      <c r="BS8" s="19" t="s">
        <v>70</v>
      </c>
      <c r="BT8" s="19" t="s">
        <v>71</v>
      </c>
      <c r="BU8" s="19" t="s">
        <v>72</v>
      </c>
      <c r="BV8" s="19" t="s">
        <v>73</v>
      </c>
      <c r="BW8" s="19" t="s">
        <v>74</v>
      </c>
      <c r="BX8" s="19" t="s">
        <v>75</v>
      </c>
      <c r="BY8" s="19" t="s">
        <v>76</v>
      </c>
      <c r="BZ8" s="19" t="s">
        <v>77</v>
      </c>
      <c r="CA8" s="19" t="s">
        <v>78</v>
      </c>
      <c r="CB8" s="19" t="s">
        <v>79</v>
      </c>
      <c r="CC8" s="19" t="s">
        <v>80</v>
      </c>
      <c r="CD8" s="19" t="s">
        <v>81</v>
      </c>
      <c r="CE8" s="19" t="s">
        <v>82</v>
      </c>
      <c r="CF8" s="19" t="s">
        <v>83</v>
      </c>
      <c r="CG8" s="19" t="s">
        <v>84</v>
      </c>
      <c r="CH8" s="19" t="s">
        <v>85</v>
      </c>
      <c r="CI8" s="19" t="s">
        <v>86</v>
      </c>
      <c r="CJ8" s="19" t="s">
        <v>87</v>
      </c>
      <c r="CK8" s="19" t="s">
        <v>88</v>
      </c>
      <c r="CL8" s="19" t="s">
        <v>89</v>
      </c>
      <c r="CM8" s="19" t="s">
        <v>90</v>
      </c>
      <c r="CN8" s="19" t="s">
        <v>91</v>
      </c>
      <c r="CO8" s="19" t="s">
        <v>92</v>
      </c>
      <c r="CP8" s="19" t="s">
        <v>93</v>
      </c>
      <c r="CQ8" s="20" t="s">
        <v>168</v>
      </c>
      <c r="CR8" s="19" t="s">
        <v>99</v>
      </c>
      <c r="CS8" s="19" t="s">
        <v>146</v>
      </c>
      <c r="CT8" s="19" t="s">
        <v>147</v>
      </c>
      <c r="CU8" s="19" t="s">
        <v>148</v>
      </c>
      <c r="CV8" s="19" t="s">
        <v>149</v>
      </c>
      <c r="CW8" s="19" t="s">
        <v>150</v>
      </c>
      <c r="CX8" s="19" t="s">
        <v>151</v>
      </c>
      <c r="CY8" s="19" t="s">
        <v>152</v>
      </c>
      <c r="CZ8" s="19" t="s">
        <v>153</v>
      </c>
      <c r="DA8" s="19" t="s">
        <v>154</v>
      </c>
      <c r="DB8" s="19" t="s">
        <v>155</v>
      </c>
      <c r="DC8" s="19" t="s">
        <v>156</v>
      </c>
      <c r="DD8" s="19" t="s">
        <v>157</v>
      </c>
      <c r="DE8" s="19" t="s">
        <v>158</v>
      </c>
      <c r="DF8" s="19" t="s">
        <v>159</v>
      </c>
      <c r="DG8" s="19" t="s">
        <v>160</v>
      </c>
      <c r="DH8" s="19" t="s">
        <v>161</v>
      </c>
      <c r="DI8" s="19" t="s">
        <v>162</v>
      </c>
      <c r="DJ8" s="19" t="s">
        <v>163</v>
      </c>
      <c r="DK8" s="19" t="s">
        <v>164</v>
      </c>
      <c r="DL8" s="19" t="s">
        <v>165</v>
      </c>
      <c r="DM8" s="19" t="s">
        <v>166</v>
      </c>
      <c r="DN8" s="19" t="s">
        <v>167</v>
      </c>
      <c r="DO8" s="19" t="s">
        <v>123</v>
      </c>
      <c r="DP8" s="19" t="s">
        <v>124</v>
      </c>
      <c r="DQ8" s="19" t="s">
        <v>125</v>
      </c>
      <c r="DR8" s="19" t="s">
        <v>126</v>
      </c>
      <c r="DS8" s="19" t="s">
        <v>127</v>
      </c>
      <c r="DT8" s="19" t="s">
        <v>128</v>
      </c>
      <c r="DU8" s="19" t="s">
        <v>129</v>
      </c>
      <c r="DV8" s="19" t="s">
        <v>130</v>
      </c>
      <c r="DW8" s="19" t="s">
        <v>131</v>
      </c>
      <c r="DX8" s="19" t="s">
        <v>132</v>
      </c>
      <c r="DY8" s="19" t="s">
        <v>133</v>
      </c>
      <c r="DZ8" s="19" t="s">
        <v>134</v>
      </c>
      <c r="EA8" s="19" t="s">
        <v>135</v>
      </c>
      <c r="EB8" s="19" t="s">
        <v>136</v>
      </c>
      <c r="EC8" s="19" t="s">
        <v>137</v>
      </c>
      <c r="ED8" s="19" t="s">
        <v>138</v>
      </c>
      <c r="EE8" s="19" t="s">
        <v>139</v>
      </c>
      <c r="EF8" s="19" t="s">
        <v>140</v>
      </c>
      <c r="EG8" s="19" t="s">
        <v>141</v>
      </c>
      <c r="EH8" s="19" t="s">
        <v>142</v>
      </c>
      <c r="EI8" s="19" t="s">
        <v>143</v>
      </c>
      <c r="EJ8" s="19" t="s">
        <v>144</v>
      </c>
      <c r="EK8" s="19" t="s">
        <v>145</v>
      </c>
      <c r="EL8" s="19" t="s">
        <v>115</v>
      </c>
      <c r="EM8" s="19" t="s">
        <v>116</v>
      </c>
      <c r="EN8" s="19" t="s">
        <v>117</v>
      </c>
      <c r="EO8" s="19" t="s">
        <v>118</v>
      </c>
      <c r="EP8" s="19" t="s">
        <v>119</v>
      </c>
      <c r="EQ8" s="19" t="s">
        <v>120</v>
      </c>
      <c r="ER8" s="19" t="s">
        <v>121</v>
      </c>
      <c r="ES8" s="19" t="s">
        <v>122</v>
      </c>
      <c r="ET8" s="19" t="s">
        <v>107</v>
      </c>
      <c r="EU8" s="19" t="s">
        <v>108</v>
      </c>
      <c r="EV8" s="19" t="s">
        <v>109</v>
      </c>
      <c r="EW8" s="19" t="s">
        <v>110</v>
      </c>
      <c r="EX8" s="19" t="s">
        <v>111</v>
      </c>
      <c r="EY8" s="19" t="s">
        <v>112</v>
      </c>
      <c r="EZ8" s="19" t="s">
        <v>113</v>
      </c>
      <c r="FA8" s="19" t="s">
        <v>114</v>
      </c>
      <c r="FB8" s="19" t="s">
        <v>104</v>
      </c>
      <c r="FC8" s="19" t="s">
        <v>105</v>
      </c>
      <c r="FD8" s="19" t="s">
        <v>106</v>
      </c>
      <c r="FE8" s="19" t="s">
        <v>101</v>
      </c>
      <c r="FF8" s="19" t="s">
        <v>102</v>
      </c>
      <c r="FG8" s="19" t="s">
        <v>103</v>
      </c>
      <c r="FH8" s="19" t="s">
        <v>100</v>
      </c>
      <c r="FI8" s="19" t="s">
        <v>98</v>
      </c>
      <c r="FJ8" s="21" t="s">
        <v>94</v>
      </c>
    </row>
    <row r="9" spans="1:168" x14ac:dyDescent="0.2">
      <c r="A9" s="22">
        <v>45000</v>
      </c>
      <c r="B9" s="23">
        <v>1</v>
      </c>
      <c r="C9" s="16" t="s">
        <v>95</v>
      </c>
      <c r="D9" s="13">
        <v>3</v>
      </c>
      <c r="E9" s="13">
        <v>14</v>
      </c>
      <c r="F9" s="13">
        <v>15</v>
      </c>
      <c r="G9" s="13">
        <v>24</v>
      </c>
      <c r="H9" s="13">
        <v>27</v>
      </c>
      <c r="I9" s="13">
        <v>35</v>
      </c>
      <c r="J9" s="13">
        <v>36</v>
      </c>
      <c r="K9" s="13">
        <v>39</v>
      </c>
      <c r="L9" s="13">
        <v>40</v>
      </c>
      <c r="M9" s="13">
        <v>41</v>
      </c>
      <c r="N9" s="13">
        <v>42</v>
      </c>
      <c r="O9" s="13">
        <v>44</v>
      </c>
      <c r="P9" s="13">
        <v>45</v>
      </c>
      <c r="Q9" s="13">
        <v>51</v>
      </c>
      <c r="R9" s="13">
        <v>57</v>
      </c>
      <c r="S9" s="13">
        <v>58</v>
      </c>
      <c r="T9" s="13">
        <v>64</v>
      </c>
      <c r="U9" s="13">
        <v>66</v>
      </c>
      <c r="V9" s="13">
        <v>69</v>
      </c>
      <c r="W9" s="13">
        <v>70</v>
      </c>
      <c r="X9" s="24"/>
      <c r="Y9" s="16">
        <f t="shared" ref="Y9:AH18" si="3">SUM(COUNTIF($D9:$W9,Y$1))</f>
        <v>0</v>
      </c>
      <c r="Z9" s="16">
        <f t="shared" si="3"/>
        <v>0</v>
      </c>
      <c r="AA9" s="16">
        <f t="shared" si="3"/>
        <v>1</v>
      </c>
      <c r="AB9" s="16">
        <f t="shared" si="3"/>
        <v>0</v>
      </c>
      <c r="AC9" s="16">
        <f t="shared" si="3"/>
        <v>0</v>
      </c>
      <c r="AD9" s="16">
        <f t="shared" si="3"/>
        <v>0</v>
      </c>
      <c r="AE9" s="16">
        <f t="shared" si="3"/>
        <v>0</v>
      </c>
      <c r="AF9" s="16">
        <f t="shared" si="3"/>
        <v>0</v>
      </c>
      <c r="AG9" s="16">
        <f t="shared" si="3"/>
        <v>0</v>
      </c>
      <c r="AH9" s="16">
        <f t="shared" si="3"/>
        <v>0</v>
      </c>
      <c r="AI9" s="16">
        <f t="shared" ref="AI9:AX24" si="4">SUM(COUNTIF($D9:$W9,AI$1))</f>
        <v>0</v>
      </c>
      <c r="AJ9" s="16">
        <f t="shared" si="4"/>
        <v>0</v>
      </c>
      <c r="AK9" s="16">
        <f t="shared" si="4"/>
        <v>0</v>
      </c>
      <c r="AL9" s="16">
        <f t="shared" si="4"/>
        <v>1</v>
      </c>
      <c r="AM9" s="16">
        <f t="shared" si="4"/>
        <v>1</v>
      </c>
      <c r="AN9" s="16">
        <f t="shared" si="4"/>
        <v>0</v>
      </c>
      <c r="AO9" s="16">
        <f t="shared" si="4"/>
        <v>0</v>
      </c>
      <c r="AP9" s="16">
        <f t="shared" si="4"/>
        <v>0</v>
      </c>
      <c r="AQ9" s="16">
        <f t="shared" si="4"/>
        <v>0</v>
      </c>
      <c r="AR9" s="16">
        <f t="shared" si="4"/>
        <v>0</v>
      </c>
      <c r="AS9" s="16">
        <f t="shared" si="4"/>
        <v>0</v>
      </c>
      <c r="AT9" s="16">
        <f t="shared" si="4"/>
        <v>0</v>
      </c>
      <c r="AU9" s="16">
        <f t="shared" si="4"/>
        <v>0</v>
      </c>
      <c r="AV9" s="16">
        <f t="shared" si="4"/>
        <v>1</v>
      </c>
      <c r="AW9" s="16">
        <f t="shared" si="4"/>
        <v>0</v>
      </c>
      <c r="AX9" s="16">
        <f t="shared" si="4"/>
        <v>0</v>
      </c>
      <c r="AY9" s="16">
        <f t="shared" ref="AY9:BN24" si="5">SUM(COUNTIF($D9:$W9,AY$1))</f>
        <v>1</v>
      </c>
      <c r="AZ9" s="16">
        <f t="shared" si="5"/>
        <v>0</v>
      </c>
      <c r="BA9" s="16">
        <f t="shared" si="5"/>
        <v>0</v>
      </c>
      <c r="BB9" s="16">
        <f t="shared" si="5"/>
        <v>0</v>
      </c>
      <c r="BC9" s="16">
        <f t="shared" si="5"/>
        <v>0</v>
      </c>
      <c r="BD9" s="16">
        <f t="shared" si="5"/>
        <v>0</v>
      </c>
      <c r="BE9" s="16">
        <f t="shared" si="5"/>
        <v>0</v>
      </c>
      <c r="BF9" s="16">
        <f t="shared" si="5"/>
        <v>0</v>
      </c>
      <c r="BG9" s="16">
        <f t="shared" si="5"/>
        <v>1</v>
      </c>
      <c r="BH9" s="16">
        <f t="shared" si="5"/>
        <v>1</v>
      </c>
      <c r="BI9" s="16">
        <f t="shared" si="5"/>
        <v>0</v>
      </c>
      <c r="BJ9" s="16">
        <f t="shared" si="5"/>
        <v>0</v>
      </c>
      <c r="BK9" s="16">
        <f t="shared" si="5"/>
        <v>1</v>
      </c>
      <c r="BL9" s="16">
        <f t="shared" si="5"/>
        <v>1</v>
      </c>
      <c r="BM9" s="16">
        <f t="shared" si="5"/>
        <v>1</v>
      </c>
      <c r="BN9" s="16">
        <f t="shared" si="5"/>
        <v>1</v>
      </c>
      <c r="BO9" s="16">
        <f t="shared" ref="BO9:CD24" si="6">SUM(COUNTIF($D9:$W9,BO$1))</f>
        <v>0</v>
      </c>
      <c r="BP9" s="16">
        <f t="shared" si="6"/>
        <v>1</v>
      </c>
      <c r="BQ9" s="16">
        <f t="shared" si="6"/>
        <v>1</v>
      </c>
      <c r="BR9" s="16">
        <f t="shared" si="6"/>
        <v>0</v>
      </c>
      <c r="BS9" s="16">
        <f t="shared" si="6"/>
        <v>0</v>
      </c>
      <c r="BT9" s="16">
        <f t="shared" si="6"/>
        <v>0</v>
      </c>
      <c r="BU9" s="16">
        <f t="shared" si="6"/>
        <v>0</v>
      </c>
      <c r="BV9" s="16">
        <f t="shared" si="6"/>
        <v>0</v>
      </c>
      <c r="BW9" s="16">
        <f t="shared" si="6"/>
        <v>1</v>
      </c>
      <c r="BX9" s="16">
        <f t="shared" si="6"/>
        <v>0</v>
      </c>
      <c r="BY9" s="16">
        <f t="shared" si="6"/>
        <v>0</v>
      </c>
      <c r="BZ9" s="16">
        <f t="shared" si="6"/>
        <v>0</v>
      </c>
      <c r="CA9" s="16">
        <f t="shared" si="6"/>
        <v>0</v>
      </c>
      <c r="CB9" s="16">
        <f t="shared" si="6"/>
        <v>0</v>
      </c>
      <c r="CC9" s="16">
        <f t="shared" si="6"/>
        <v>1</v>
      </c>
      <c r="CD9" s="16">
        <f t="shared" si="6"/>
        <v>1</v>
      </c>
      <c r="CE9" s="16">
        <f t="shared" ref="CE9:CP24" si="7">SUM(COUNTIF($D9:$W9,CE$1))</f>
        <v>0</v>
      </c>
      <c r="CF9" s="16">
        <f t="shared" si="7"/>
        <v>0</v>
      </c>
      <c r="CG9" s="16">
        <f t="shared" si="7"/>
        <v>0</v>
      </c>
      <c r="CH9" s="16">
        <f t="shared" si="7"/>
        <v>0</v>
      </c>
      <c r="CI9" s="16">
        <f t="shared" si="7"/>
        <v>0</v>
      </c>
      <c r="CJ9" s="16">
        <f t="shared" si="7"/>
        <v>1</v>
      </c>
      <c r="CK9" s="16">
        <f t="shared" si="7"/>
        <v>0</v>
      </c>
      <c r="CL9" s="16">
        <f t="shared" si="7"/>
        <v>1</v>
      </c>
      <c r="CM9" s="16">
        <f t="shared" si="7"/>
        <v>0</v>
      </c>
      <c r="CN9" s="16">
        <f t="shared" si="7"/>
        <v>0</v>
      </c>
      <c r="CO9" s="16">
        <f t="shared" si="7"/>
        <v>1</v>
      </c>
      <c r="CP9" s="16">
        <f t="shared" si="7"/>
        <v>1</v>
      </c>
      <c r="CQ9" s="24"/>
      <c r="CR9" s="13" t="str">
        <f>IF(Tableau1[[#This Row],[Colonne25]]=1,IF(ROW()=9,0,IF(COUNTIF(Y8:Y$9,1)&gt;0,(ROW()-_xlfn.XMATCH(1,Y8:Y$9,0,-1))-9,ROW()-9)),"")</f>
        <v/>
      </c>
      <c r="CS9" s="13" t="str">
        <f>IF(Tableau1[[#This Row],[Colonne26]]=1,IF(ROW()=9,0,IF(COUNTIF(Z8:Z$9,1)&gt;0,(ROW()-_xlfn.XMATCH(1,Z8:Z$9,0,-1))-9,ROW()-9)),"")</f>
        <v/>
      </c>
      <c r="CT9" s="13">
        <f>IF(Tableau1[[#This Row],[Colonne27]]=1,IF(ROW()=9,0,IF(COUNTIF(AA8:AA$9,1)&gt;0,(ROW()-_xlfn.XMATCH(1,AA8:AA$9,0,-1))-9,ROW()-9)),"")</f>
        <v>0</v>
      </c>
      <c r="CU9" s="13" t="str">
        <f>IF(Tableau1[[#This Row],[Colonne28]]=1,IF(ROW()=9,0,IF(COUNTIF(AB8:AB$9,1)&gt;0,(ROW()-_xlfn.XMATCH(1,AB8:AB$9,0,-1))-9,ROW()-9)),"")</f>
        <v/>
      </c>
      <c r="CV9" s="13" t="str">
        <f>IF(Tableau1[[#This Row],[Colonne29]]=1,IF(ROW()=9,0,IF(COUNTIF(AC8:AC$9,1)&gt;0,(ROW()-_xlfn.XMATCH(1,AC8:AC$9,0,-1))-9,ROW()-9)),"")</f>
        <v/>
      </c>
      <c r="CW9" s="13" t="str">
        <f>IF(Tableau1[[#This Row],[Colonne30]]=1,IF(ROW()=9,0,IF(COUNTIF(AD8:AD$9,1)&gt;0,(ROW()-_xlfn.XMATCH(1,AD8:AD$9,0,-1))-9,ROW()-9)),"")</f>
        <v/>
      </c>
      <c r="CX9" s="13" t="str">
        <f>IF(Tableau1[[#This Row],[Colonne31]]=1,IF(ROW()=9,0,IF(COUNTIF(AE8:AE$9,1)&gt;0,(ROW()-_xlfn.XMATCH(1,AE8:AE$9,0,-1))-9,ROW()-9)),"")</f>
        <v/>
      </c>
      <c r="CY9" s="13" t="str">
        <f>IF(Tableau1[[#This Row],[Colonne32]]=1,IF(ROW()=9,0,IF(COUNTIF(AF8:AF$9,1)&gt;0,(ROW()-_xlfn.XMATCH(1,AF8:AF$9,0,-1))-9,ROW()-9)),"")</f>
        <v/>
      </c>
      <c r="CZ9" s="13" t="str">
        <f>IF(Tableau1[[#This Row],[Colonne33]]=1,IF(ROW()=9,0,IF(COUNTIF(AG8:AG$9,1)&gt;0,(ROW()-_xlfn.XMATCH(1,AG8:AG$9,0,-1))-9,ROW()-9)),"")</f>
        <v/>
      </c>
      <c r="DA9" s="13" t="str">
        <f>IF(Tableau1[[#This Row],[Colonne34]]=1,IF(ROW()=9,0,IF(COUNTIF(AH8:AH$9,1)&gt;0,(ROW()-_xlfn.XMATCH(1,AH8:AH$9,0,-1))-9,ROW()-9)),"")</f>
        <v/>
      </c>
      <c r="DB9" s="7" t="str">
        <f>IF(Tableau1[[#This Row],[Colonne36]]=1,IF(ROW()=9,0,IF(COUNTIF(AJ8:AJ$9,1)&gt;0,(ROW()-_xlfn.XMATCH(1,AJ8:AJ$9,0,-1))-9,ROW()-9)),"")</f>
        <v/>
      </c>
      <c r="DC9" s="7" t="str">
        <f>IF(Tableau1[[#This Row],[Colonne37]]=1,IF(ROW()=9,0,IF(COUNTIF(AK8:AK$9,1)&gt;0,(ROW()-_xlfn.XMATCH(1,AK8:AK$9,0,-1))-9,ROW()-9)),"")</f>
        <v/>
      </c>
      <c r="DD9" s="7">
        <f>IF(Tableau1[[#This Row],[Colonne38]]=1,IF(ROW()=9,0,IF(COUNTIF(AL8:AL$9,1)&gt;0,(ROW()-_xlfn.XMATCH(1,AL8:AL$9,0,-1))-9,ROW()-9)),"")</f>
        <v>0</v>
      </c>
      <c r="DE9" s="7">
        <f>IF(Tableau1[[#This Row],[Colonne39]]=1,IF(ROW()=9,0,IF(COUNTIF(AM8:AM$9,1)&gt;0,(ROW()-_xlfn.XMATCH(1,AM8:AM$9,0,-1))-9,ROW()-9)),"")</f>
        <v>0</v>
      </c>
      <c r="DF9" s="7" t="str">
        <f>IF(Tableau1[[#This Row],[Colonne40]]=1,IF(ROW()=9,0,IF(COUNTIF(AN8:AN$9,1)&gt;0,(ROW()-_xlfn.XMATCH(1,AN8:AN$9,0,-1))-9,ROW()-9)),"")</f>
        <v/>
      </c>
      <c r="DG9" s="7" t="str">
        <f>IF(Tableau1[[#This Row],[Colonne41]]=1,IF(ROW()=9,0,IF(COUNTIF(AO8:AO$9,1)&gt;0,(ROW()-_xlfn.XMATCH(1,AO8:AO$9,0,-1))-9,ROW()-9)),"")</f>
        <v/>
      </c>
      <c r="DH9" s="7" t="str">
        <f>IF(Tableau1[[#This Row],[Colonne42]]=1,IF(ROW()=9,0,IF(COUNTIF(AP8:AP$9,1)&gt;0,(ROW()-_xlfn.XMATCH(1,AP8:AP$9,0,-1))-9,ROW()-9)),"")</f>
        <v/>
      </c>
      <c r="DI9" s="7" t="str">
        <f>IF(Tableau1[[#This Row],[Colonne43]]=1,IF(ROW()=9,0,IF(COUNTIF(AQ8:AQ$9,1)&gt;0,(ROW()-_xlfn.XMATCH(1,AQ8:AQ$9,0,-1))-9,ROW()-9)),"")</f>
        <v/>
      </c>
      <c r="DJ9" s="7" t="str">
        <f>IF(Tableau1[[#This Row],[Colonne44]]=1,IF(ROW()=9,0,IF(COUNTIF(AR8:AR$9,1)&gt;0,(ROW()-_xlfn.XMATCH(1,AR8:AR$9,0,-1))-9,ROW()-9)),"")</f>
        <v/>
      </c>
      <c r="DK9" s="7" t="str">
        <f>IF(Tableau1[[#This Row],[Colonne45]]=1,IF(ROW()=9,0,IF(COUNTIF(AS8:AS$9,1)&gt;0,(ROW()-_xlfn.XMATCH(1,AS8:AS$9,0,-1))-9,ROW()-9)),"")</f>
        <v/>
      </c>
      <c r="DL9" s="7" t="str">
        <f>IF(Tableau1[[#This Row],[Colonne46]]=1,IF(ROW()=9,0,IF(COUNTIF(AT8:AT$9,1)&gt;0,(ROW()-_xlfn.XMATCH(1,AT8:AT$9,0,-1))-9,ROW()-9)),"")</f>
        <v/>
      </c>
      <c r="DM9" s="7" t="str">
        <f>IF(Tableau1[[#This Row],[Colonne47]]=1,IF(ROW()=9,0,IF(COUNTIF(AU8:AU$9,1)&gt;0,(ROW()-_xlfn.XMATCH(1,AU8:AU$9,0,-1))-9,ROW()-9)),"")</f>
        <v/>
      </c>
      <c r="DN9" s="7">
        <f>IF(Tableau1[[#This Row],[Colonne48]]=1,IF(ROW()=9,0,IF(COUNTIF(AV8:AV$9,1)&gt;0,(ROW()-_xlfn.XMATCH(1,AV8:AV$9,0,-1))-9,ROW()-9)),"")</f>
        <v>0</v>
      </c>
      <c r="DO9" s="7" t="str">
        <f>IF(Tableau1[[#This Row],[Colonne49]]=1,IF(ROW()=9,0,IF(COUNTIF(AW8:AW$9,1)&gt;0,(ROW()-_xlfn.XMATCH(1,AW8:AW$9,0,-1))-9,ROW()-9)),"")</f>
        <v/>
      </c>
      <c r="DP9" s="7" t="str">
        <f>IF(Tableau1[[#This Row],[Colonne50]]=1,IF(ROW()=9,0,IF(COUNTIF(AX8:AX$9,1)&gt;0,(ROW()-_xlfn.XMATCH(1,AX8:AX$9,0,-1))-9,ROW()-9)),"")</f>
        <v/>
      </c>
      <c r="DQ9" s="7">
        <f>IF(Tableau1[[#This Row],[Colonne51]]=1,IF(ROW()=9,0,IF(COUNTIF(AY8:AY$9,1)&gt;0,(ROW()-_xlfn.XMATCH(1,AY8:AY$9,0,-1))-9,ROW()-9)),"")</f>
        <v>0</v>
      </c>
      <c r="DR9" s="7" t="str">
        <f>IF(Tableau1[[#This Row],[Colonne52]]=1,IF(ROW()=9,0,IF(COUNTIF(AZ8:AZ$9,1)&gt;0,(ROW()-_xlfn.XMATCH(1,AZ8:AZ$9,0,-1))-9,ROW()-9)),"")</f>
        <v/>
      </c>
      <c r="DS9" s="7" t="str">
        <f>IF(Tableau1[[#This Row],[Colonne53]]=1,IF(ROW()=9,0,IF(COUNTIF(BA8:BA$9,1)&gt;0,(ROW()-_xlfn.XMATCH(1,BA8:BA$9,0,-1))-9,ROW()-9)),"")</f>
        <v/>
      </c>
      <c r="DT9" s="7" t="str">
        <f>IF(Tableau1[[#This Row],[Colonne54]]=1,IF(ROW()=9,0,IF(COUNTIF(BB8:BB$9,1)&gt;0,(ROW()-_xlfn.XMATCH(1,BB8:BB$9,0,-1))-9,ROW()-9)),"")</f>
        <v/>
      </c>
      <c r="DU9" s="7" t="str">
        <f>IF(Tableau1[[#This Row],[Colonne55]]=1,IF(ROW()=9,0,IF(COUNTIF(BC8:BC$9,1)&gt;0,(ROW()-_xlfn.XMATCH(1,BC8:BC$9,0,-1))-9,ROW()-9)),"")</f>
        <v/>
      </c>
      <c r="DV9" s="7" t="str">
        <f>IF(Tableau1[[#This Row],[Colonne56]]=1,IF(ROW()=9,0,IF(COUNTIF(BD8:BD$9,1)&gt;0,(ROW()-_xlfn.XMATCH(1,BD8:BD$9,0,-1))-9,ROW()-9)),"")</f>
        <v/>
      </c>
      <c r="DW9" s="7" t="str">
        <f>IF(Tableau1[[#This Row],[Colonne57]]=1,IF(ROW()=9,0,IF(COUNTIF(BE8:BE$9,1)&gt;0,(ROW()-_xlfn.XMATCH(1,BE8:BE$9,0,-1))-9,ROW()-9)),"")</f>
        <v/>
      </c>
      <c r="DX9" s="7" t="str">
        <f>IF(Tableau1[[#This Row],[Colonne58]]=1,IF(ROW()=9,0,IF(COUNTIF(BF8:BF$9,1)&gt;0,(ROW()-_xlfn.XMATCH(1,BF8:BF$9,0,-1))-9,ROW()-9)),"")</f>
        <v/>
      </c>
      <c r="DY9" s="7">
        <f>IF(Tableau1[[#This Row],[Colonne59]]=1,IF(ROW()=9,0,IF(COUNTIF(BG8:BG$9,1)&gt;0,(ROW()-_xlfn.XMATCH(1,BG8:BG$9,0,-1))-9,ROW()-9)),"")</f>
        <v>0</v>
      </c>
      <c r="DZ9" s="7">
        <f>IF(Tableau1[[#This Row],[Colonne60]]=1,IF(ROW()=9,0,IF(COUNTIF(BH8:BH$9,1)&gt;0,(ROW()-_xlfn.XMATCH(1,BH8:BH$9,0,-1))-9,ROW()-9)),"")</f>
        <v>0</v>
      </c>
      <c r="EA9" s="7" t="str">
        <f>IF(Tableau1[[#This Row],[Colonne61]]=1,IF(ROW()=9,0,IF(COUNTIF(BI8:BI$9,1)&gt;0,(ROW()-_xlfn.XMATCH(1,BI8:BI$9,0,-1))-9,ROW()-9)),"")</f>
        <v/>
      </c>
      <c r="EB9" s="7" t="str">
        <f>IF(Tableau1[[#This Row],[Colonne62]]=1,IF(ROW()=9,0,IF(COUNTIF(BJ8:BJ$9,1)&gt;0,(ROW()-_xlfn.XMATCH(1,BJ8:BJ$9,0,-1))-9,ROW()-9)),"")</f>
        <v/>
      </c>
      <c r="EC9" s="7">
        <f>IF(Tableau1[[#This Row],[Colonne63]]=1,IF(ROW()=9,0,IF(COUNTIF(BK8:BK$9,1)&gt;0,(ROW()-_xlfn.XMATCH(1,BK8:BK$9,0,-1))-9,ROW()-9)),"")</f>
        <v>0</v>
      </c>
      <c r="ED9" s="7">
        <f>IF(Tableau1[[#This Row],[Colonne64]]=1,IF(ROW()=9,0,IF(COUNTIF(BL8:BL$9,1)&gt;0,(ROW()-_xlfn.XMATCH(1,BL8:BL$9,0,-1))-9,ROW()-9)),"")</f>
        <v>0</v>
      </c>
      <c r="EE9" s="7">
        <f>IF(Tableau1[[#This Row],[Colonne65]]=1,IF(ROW()=9,0,IF(COUNTIF(BM8:BM$9,1)&gt;0,(ROW()-_xlfn.XMATCH(1,BM8:BM$9,0,-1))-9,ROW()-9)),"")</f>
        <v>0</v>
      </c>
      <c r="EF9" s="7">
        <f>IF(Tableau1[[#This Row],[Colonne66]]=1,IF(ROW()=9,0,IF(COUNTIF(BN8:BN$9,1)&gt;0,(ROW()-_xlfn.XMATCH(1,BN8:BN$9,0,-1))-9,ROW()-9)),"")</f>
        <v>0</v>
      </c>
      <c r="EG9" s="7" t="str">
        <f>IF(Tableau1[[#This Row],[Colonne67]]=1,IF(ROW()=9,0,IF(COUNTIF(BO8:BO$9,1)&gt;0,(ROW()-_xlfn.XMATCH(1,BO8:BO$9,0,-1))-9,ROW()-9)),"")</f>
        <v/>
      </c>
      <c r="EH9" s="7">
        <f>IF(Tableau1[[#This Row],[Colonne68]]=1,IF(ROW()=9,0,IF(COUNTIF(BP8:BP$9,1)&gt;0,(ROW()-_xlfn.XMATCH(1,BP8:BP$9,0,-1))-9,ROW()-9)),"")</f>
        <v>0</v>
      </c>
      <c r="EI9" s="7">
        <f>IF(Tableau1[[#This Row],[Colonne69]]=1,IF(ROW()=9,0,IF(COUNTIF(BQ8:BQ$9,1)&gt;0,(ROW()-_xlfn.XMATCH(1,BQ8:BQ$9,0,-1))-9,ROW()-9)),"")</f>
        <v>0</v>
      </c>
      <c r="EJ9" s="7" t="str">
        <f>IF(Tableau1[[#This Row],[Colonne70]]=1,IF(ROW()=9,0,IF(COUNTIF(BR8:BR$9,1)&gt;0,(ROW()-_xlfn.XMATCH(1,BR8:BR$9,0,-1))-9,ROW()-9)),"")</f>
        <v/>
      </c>
      <c r="EK9" s="7" t="str">
        <f>IF(Tableau1[[#This Row],[Colonne71]]=1,IF(ROW()=9,0,IF(COUNTIF(BS8:BS$9,1)&gt;0,(ROW()-_xlfn.XMATCH(1,BS8:BS$9,0,-1))-9,ROW()-9)),"")</f>
        <v/>
      </c>
      <c r="EL9" s="7" t="str">
        <f>IF(Tableau1[[#This Row],[Colonne72]]=1,IF(ROW()=9,0,IF(COUNTIF(BT8:BT$9,1)&gt;0,(ROW()-_xlfn.XMATCH(1,BT8:BT$9,0,-1))-9,ROW()-9)),"")</f>
        <v/>
      </c>
      <c r="EM9" s="7" t="str">
        <f>IF(Tableau1[[#This Row],[Colonne73]]=1,IF(ROW()=9,0,IF(COUNTIF(BU8:BU$9,1)&gt;0,(ROW()-_xlfn.XMATCH(1,BU8:BU$9,0,-1))-9,ROW()-9)),"")</f>
        <v/>
      </c>
      <c r="EN9" s="7" t="str">
        <f>IF(Tableau1[[#This Row],[Colonne74]]=1,IF(ROW()=9,0,IF(COUNTIF(BV8:BV$9,1)&gt;0,(ROW()-_xlfn.XMATCH(1,BV8:BV$9,0,-1))-9,ROW()-9)),"")</f>
        <v/>
      </c>
      <c r="EO9" s="7">
        <f>IF(Tableau1[[#This Row],[Colonne75]]=1,IF(ROW()=9,0,IF(COUNTIF(BW8:BW$9,1)&gt;0,(ROW()-_xlfn.XMATCH(1,BW8:BW$9,0,-1))-9,ROW()-9)),"")</f>
        <v>0</v>
      </c>
      <c r="EP9" s="7" t="str">
        <f>IF(Tableau1[[#This Row],[Colonne76]]=1,IF(ROW()=9,0,IF(COUNTIF(BX8:BX$9,1)&gt;0,(ROW()-_xlfn.XMATCH(1,BX8:BX$9,0,-1))-9,ROW()-9)),"")</f>
        <v/>
      </c>
      <c r="EQ9" s="7" t="str">
        <f>IF(Tableau1[[#This Row],[Colonne77]]=1,IF(ROW()=9,0,IF(COUNTIF(BY8:BY$9,1)&gt;0,(ROW()-_xlfn.XMATCH(1,BY8:BY$9,0,-1))-9,ROW()-9)),"")</f>
        <v/>
      </c>
      <c r="ER9" s="7" t="str">
        <f>IF(Tableau1[[#This Row],[Colonne78]]=1,IF(ROW()=9,0,IF(COUNTIF(BZ8:BZ$9,1)&gt;0,(ROW()-_xlfn.XMATCH(1,BZ8:BZ$9,0,-1))-9,ROW()-9)),"")</f>
        <v/>
      </c>
      <c r="ES9" s="7" t="str">
        <f>IF(Tableau1[[#This Row],[Colonne79]]=1,IF(ROW()=9,0,IF(COUNTIF(CA8:CA$9,1)&gt;0,(ROW()-_xlfn.XMATCH(1,CA8:CA$9,0,-1))-9,ROW()-9)),"")</f>
        <v/>
      </c>
      <c r="ET9" s="7" t="str">
        <f>IF(Tableau1[[#This Row],[Colonne80]]=1,IF(ROW()=9,0,IF(COUNTIF(CB8:CB$9,1)&gt;0,(ROW()-_xlfn.XMATCH(1,CB8:CB$9,0,-1))-9,ROW()-9)),"")</f>
        <v/>
      </c>
      <c r="EU9" s="7">
        <f>IF(Tableau1[[#This Row],[Colonne81]]=1,IF(ROW()=9,0,IF(COUNTIF(CC8:CC$9,1)&gt;0,(ROW()-_xlfn.XMATCH(1,CC8:CC$9,0,-1))-9,ROW()-9)),"")</f>
        <v>0</v>
      </c>
      <c r="EV9" s="7">
        <f>IF(Tableau1[[#This Row],[Colonne82]]=1,IF(ROW()=9,0,IF(COUNTIF(CD8:CD$9,1)&gt;0,(ROW()-_xlfn.XMATCH(1,CD8:CD$9,0,-1))-9,ROW()-9)),"")</f>
        <v>0</v>
      </c>
      <c r="EW9" s="7" t="str">
        <f>IF(Tableau1[[#This Row],[Colonne83]]=1,IF(ROW()=9,0,IF(COUNTIF(CE8:CE$9,1)&gt;0,(ROW()-_xlfn.XMATCH(1,CE8:CE$9,0,-1))-9,ROW()-9)),"")</f>
        <v/>
      </c>
      <c r="EX9" s="7" t="str">
        <f>IF(Tableau1[[#This Row],[Colonne84]]=1,IF(ROW()=9,0,IF(COUNTIF(CF8:CF$9,1)&gt;0,(ROW()-_xlfn.XMATCH(1,CF8:CF$9,0,-1))-9,ROW()-9)),"")</f>
        <v/>
      </c>
      <c r="EY9" s="7" t="str">
        <f>IF(Tableau1[[#This Row],[Colonne85]]=1,IF(ROW()=9,0,IF(COUNTIF(CG8:CG$9,1)&gt;0,(ROW()-_xlfn.XMATCH(1,CG8:CG$9,0,-1))-9,ROW()-9)),"")</f>
        <v/>
      </c>
      <c r="EZ9" s="7" t="str">
        <f>IF(Tableau1[[#This Row],[Colonne86]]=1,IF(ROW()=9,0,IF(COUNTIF(CH8:CH$9,1)&gt;0,(ROW()-_xlfn.XMATCH(1,CH8:CH$9,0,-1))-9,ROW()-9)),"")</f>
        <v/>
      </c>
      <c r="FA9" s="7" t="str">
        <f>IF(Tableau1[[#This Row],[Colonne87]]=1,IF(ROW()=9,0,IF(COUNTIF(CI8:CI$9,1)&gt;0,(ROW()-_xlfn.XMATCH(1,CI8:CI$9,0,-1))-9,ROW()-9)),"")</f>
        <v/>
      </c>
      <c r="FB9" s="7">
        <f>IF(Tableau1[[#This Row],[Colonne88]]=1,IF(ROW()=9,0,IF(COUNTIF(CJ8:CJ$9,1)&gt;0,(ROW()-_xlfn.XMATCH(1,CJ8:CJ$9,0,-1))-9,ROW()-9)),"")</f>
        <v>0</v>
      </c>
      <c r="FC9" s="7" t="str">
        <f>IF(Tableau1[[#This Row],[Colonne89]]=1,IF(ROW()=9,0,IF(COUNTIF(CK8:CK$9,1)&gt;0,(ROW()-_xlfn.XMATCH(1,CK8:CK$9,0,-1))-9,ROW()-9)),"")</f>
        <v/>
      </c>
      <c r="FD9" s="7">
        <f>IF(Tableau1[[#This Row],[Colonne90]]=1,IF(ROW()=9,0,IF(COUNTIF(CL8:CL$9,1)&gt;0,(ROW()-_xlfn.XMATCH(1,CL8:CL$9,0,-1))-9,ROW()-9)),"")</f>
        <v>0</v>
      </c>
      <c r="FE9" s="7" t="str">
        <f>IF(Tableau1[[#This Row],[Colonne91]]=1,IF(ROW()=9,0,IF(COUNTIF(CM8:CM$9,1)&gt;0,(ROW()-_xlfn.XMATCH(1,CM8:CM$9,0,-1))-9,ROW()-9)),"")</f>
        <v/>
      </c>
      <c r="FF9" s="7" t="str">
        <f>IF(Tableau1[[#This Row],[Colonne92]]=1,IF(ROW()=9,0,IF(COUNTIF(CN8:CN$9,1)&gt;0,(ROW()-_xlfn.XMATCH(1,CN8:CN$9,0,-1))-9,ROW()-9)),"")</f>
        <v/>
      </c>
      <c r="FG9" s="7">
        <f>IF(Tableau1[[#This Row],[Colonne93]]=1,IF(ROW()=9,0,IF(COUNTIF(CO8:CO$9,1)&gt;0,(ROW()-_xlfn.XMATCH(1,CO8:CO$9,0,-1))-9,ROW()-9)),"")</f>
        <v>0</v>
      </c>
      <c r="FH9" s="7">
        <f>IF(Tableau1[[#This Row],[Colonne94]]=1,IF(ROW()=9,0,IF(COUNTIF(CP8:CP$9,1)&gt;0,(ROW()-_xlfn.XMATCH(1,CP8:CP$9,0,-1))-9,ROW()-9)),"")</f>
        <v>0</v>
      </c>
      <c r="FI9" s="7"/>
    </row>
    <row r="10" spans="1:168" x14ac:dyDescent="0.2">
      <c r="A10" s="25">
        <v>45000</v>
      </c>
      <c r="B10" s="26">
        <v>2</v>
      </c>
      <c r="C10" s="27" t="s">
        <v>96</v>
      </c>
      <c r="D10" s="28">
        <v>4</v>
      </c>
      <c r="E10" s="28">
        <v>8</v>
      </c>
      <c r="F10" s="28">
        <v>9</v>
      </c>
      <c r="G10" s="28">
        <v>12</v>
      </c>
      <c r="H10" s="28">
        <v>15</v>
      </c>
      <c r="I10" s="28">
        <v>19</v>
      </c>
      <c r="J10" s="28">
        <v>23</v>
      </c>
      <c r="K10" s="28">
        <v>26</v>
      </c>
      <c r="L10" s="28">
        <v>27</v>
      </c>
      <c r="M10" s="28">
        <v>28</v>
      </c>
      <c r="N10" s="28">
        <v>30</v>
      </c>
      <c r="O10" s="28">
        <v>32</v>
      </c>
      <c r="P10" s="28">
        <v>34</v>
      </c>
      <c r="Q10" s="28">
        <v>36</v>
      </c>
      <c r="R10" s="28">
        <v>38</v>
      </c>
      <c r="S10" s="28">
        <v>45</v>
      </c>
      <c r="T10" s="28">
        <v>48</v>
      </c>
      <c r="U10" s="28">
        <v>51</v>
      </c>
      <c r="V10" s="28">
        <v>55</v>
      </c>
      <c r="W10" s="28">
        <v>70</v>
      </c>
      <c r="X10" s="24"/>
      <c r="Y10" s="27">
        <f t="shared" si="3"/>
        <v>0</v>
      </c>
      <c r="Z10" s="27">
        <f t="shared" si="3"/>
        <v>0</v>
      </c>
      <c r="AA10" s="27">
        <f t="shared" si="3"/>
        <v>0</v>
      </c>
      <c r="AB10" s="27">
        <f t="shared" si="3"/>
        <v>1</v>
      </c>
      <c r="AC10" s="27">
        <f t="shared" si="3"/>
        <v>0</v>
      </c>
      <c r="AD10" s="27">
        <f t="shared" si="3"/>
        <v>0</v>
      </c>
      <c r="AE10" s="27">
        <f t="shared" si="3"/>
        <v>0</v>
      </c>
      <c r="AF10" s="27">
        <f t="shared" si="3"/>
        <v>1</v>
      </c>
      <c r="AG10" s="27">
        <f t="shared" si="3"/>
        <v>1</v>
      </c>
      <c r="AH10" s="27">
        <f t="shared" si="3"/>
        <v>0</v>
      </c>
      <c r="AI10" s="27">
        <f t="shared" si="4"/>
        <v>0</v>
      </c>
      <c r="AJ10" s="27">
        <f t="shared" si="4"/>
        <v>1</v>
      </c>
      <c r="AK10" s="27">
        <f t="shared" si="4"/>
        <v>0</v>
      </c>
      <c r="AL10" s="27">
        <f t="shared" si="4"/>
        <v>0</v>
      </c>
      <c r="AM10" s="27">
        <f t="shared" si="4"/>
        <v>1</v>
      </c>
      <c r="AN10" s="27">
        <f t="shared" si="4"/>
        <v>0</v>
      </c>
      <c r="AO10" s="27">
        <f t="shared" si="4"/>
        <v>0</v>
      </c>
      <c r="AP10" s="27">
        <f t="shared" si="4"/>
        <v>0</v>
      </c>
      <c r="AQ10" s="27">
        <f t="shared" si="4"/>
        <v>1</v>
      </c>
      <c r="AR10" s="27">
        <f t="shared" si="4"/>
        <v>0</v>
      </c>
      <c r="AS10" s="27">
        <f t="shared" si="4"/>
        <v>0</v>
      </c>
      <c r="AT10" s="27">
        <f t="shared" si="4"/>
        <v>0</v>
      </c>
      <c r="AU10" s="27">
        <f t="shared" si="4"/>
        <v>1</v>
      </c>
      <c r="AV10" s="27">
        <f t="shared" si="4"/>
        <v>0</v>
      </c>
      <c r="AW10" s="27">
        <f t="shared" si="4"/>
        <v>0</v>
      </c>
      <c r="AX10" s="27">
        <f t="shared" si="4"/>
        <v>1</v>
      </c>
      <c r="AY10" s="27">
        <f t="shared" si="5"/>
        <v>1</v>
      </c>
      <c r="AZ10" s="27">
        <f t="shared" si="5"/>
        <v>1</v>
      </c>
      <c r="BA10" s="27">
        <f t="shared" si="5"/>
        <v>0</v>
      </c>
      <c r="BB10" s="27">
        <f t="shared" si="5"/>
        <v>1</v>
      </c>
      <c r="BC10" s="27">
        <f t="shared" si="5"/>
        <v>0</v>
      </c>
      <c r="BD10" s="27">
        <f t="shared" si="5"/>
        <v>1</v>
      </c>
      <c r="BE10" s="27">
        <f t="shared" si="5"/>
        <v>0</v>
      </c>
      <c r="BF10" s="27">
        <f t="shared" si="5"/>
        <v>1</v>
      </c>
      <c r="BG10" s="27">
        <f t="shared" si="5"/>
        <v>0</v>
      </c>
      <c r="BH10" s="27">
        <f t="shared" si="5"/>
        <v>1</v>
      </c>
      <c r="BI10" s="27">
        <f t="shared" si="5"/>
        <v>0</v>
      </c>
      <c r="BJ10" s="27">
        <f t="shared" si="5"/>
        <v>1</v>
      </c>
      <c r="BK10" s="27">
        <f t="shared" si="5"/>
        <v>0</v>
      </c>
      <c r="BL10" s="27">
        <f t="shared" si="5"/>
        <v>0</v>
      </c>
      <c r="BM10" s="27">
        <f t="shared" si="5"/>
        <v>0</v>
      </c>
      <c r="BN10" s="27">
        <f t="shared" si="5"/>
        <v>0</v>
      </c>
      <c r="BO10" s="27">
        <f t="shared" si="6"/>
        <v>0</v>
      </c>
      <c r="BP10" s="27">
        <f t="shared" si="6"/>
        <v>0</v>
      </c>
      <c r="BQ10" s="27">
        <f t="shared" si="6"/>
        <v>1</v>
      </c>
      <c r="BR10" s="27">
        <f t="shared" si="6"/>
        <v>0</v>
      </c>
      <c r="BS10" s="27">
        <f t="shared" si="6"/>
        <v>0</v>
      </c>
      <c r="BT10" s="27">
        <f t="shared" si="6"/>
        <v>1</v>
      </c>
      <c r="BU10" s="27">
        <f t="shared" si="6"/>
        <v>0</v>
      </c>
      <c r="BV10" s="27">
        <f t="shared" si="6"/>
        <v>0</v>
      </c>
      <c r="BW10" s="27">
        <f t="shared" si="6"/>
        <v>1</v>
      </c>
      <c r="BX10" s="27">
        <f t="shared" si="6"/>
        <v>0</v>
      </c>
      <c r="BY10" s="27">
        <f t="shared" si="6"/>
        <v>0</v>
      </c>
      <c r="BZ10" s="27">
        <f t="shared" si="6"/>
        <v>0</v>
      </c>
      <c r="CA10" s="27">
        <f t="shared" si="6"/>
        <v>1</v>
      </c>
      <c r="CB10" s="27">
        <f t="shared" si="6"/>
        <v>0</v>
      </c>
      <c r="CC10" s="27">
        <f t="shared" si="6"/>
        <v>0</v>
      </c>
      <c r="CD10" s="27">
        <f t="shared" si="6"/>
        <v>0</v>
      </c>
      <c r="CE10" s="27">
        <f t="shared" si="7"/>
        <v>0</v>
      </c>
      <c r="CF10" s="27">
        <f t="shared" si="7"/>
        <v>0</v>
      </c>
      <c r="CG10" s="27">
        <f t="shared" si="7"/>
        <v>0</v>
      </c>
      <c r="CH10" s="27">
        <f t="shared" si="7"/>
        <v>0</v>
      </c>
      <c r="CI10" s="27">
        <f t="shared" si="7"/>
        <v>0</v>
      </c>
      <c r="CJ10" s="27">
        <f t="shared" si="7"/>
        <v>0</v>
      </c>
      <c r="CK10" s="27">
        <f t="shared" si="7"/>
        <v>0</v>
      </c>
      <c r="CL10" s="27">
        <f t="shared" si="7"/>
        <v>0</v>
      </c>
      <c r="CM10" s="27">
        <f t="shared" si="7"/>
        <v>0</v>
      </c>
      <c r="CN10" s="27">
        <f t="shared" si="7"/>
        <v>0</v>
      </c>
      <c r="CO10" s="27">
        <f t="shared" si="7"/>
        <v>0</v>
      </c>
      <c r="CP10" s="27">
        <f t="shared" si="7"/>
        <v>1</v>
      </c>
      <c r="CQ10" s="24"/>
      <c r="CR10" s="13" t="str">
        <f>IF(Tableau1[[#This Row],[Colonne25]]=1,IF(ROW()=9,0,IF(COUNTIF(Y9:Y$9,1)&gt;0,(ROW()-_xlfn.XMATCH(1,Y9:Y$9,0,-1))-9,ROW()-9)),"")</f>
        <v/>
      </c>
      <c r="CS10" s="13" t="str">
        <f>IF(Tableau1[[#This Row],[Colonne26]]=1,IF(ROW()=9,0,IF(COUNTIF(Z9:Z$9,1)&gt;0,(ROW()-_xlfn.XMATCH(1,Z9:Z$9,0,-1))-9,ROW()-9)),"")</f>
        <v/>
      </c>
      <c r="CT10" s="13" t="str">
        <f>IF(Tableau1[[#This Row],[Colonne27]]=1,IF(ROW()=9,0,IF(COUNTIF(AA9:AA$9,1)&gt;0,(ROW()-_xlfn.XMATCH(1,AA9:AA$9,0,-1))-9,ROW()-9)),"")</f>
        <v/>
      </c>
      <c r="CU10" s="13">
        <f>IF(Tableau1[[#This Row],[Colonne28]]=1,IF(ROW()=9,0,IF(COUNTIF(AB9:AB$9,1)&gt;0,(ROW()-_xlfn.XMATCH(1,AB9:AB$9,0,-1))-9,ROW()-9)),"")</f>
        <v>1</v>
      </c>
      <c r="CV10" s="13" t="str">
        <f>IF(Tableau1[[#This Row],[Colonne29]]=1,IF(ROW()=9,0,IF(COUNTIF(AC9:AC$9,1)&gt;0,(ROW()-_xlfn.XMATCH(1,AC9:AC$9,0,-1))-9,ROW()-9)),"")</f>
        <v/>
      </c>
      <c r="CW10" s="13" t="str">
        <f>IF(Tableau1[[#This Row],[Colonne30]]=1,IF(ROW()=9,0,IF(COUNTIF(AD9:AD$9,1)&gt;0,(ROW()-_xlfn.XMATCH(1,AD9:AD$9,0,-1))-9,ROW()-9)),"")</f>
        <v/>
      </c>
      <c r="CX10" s="13" t="str">
        <f>IF(Tableau1[[#This Row],[Colonne31]]=1,IF(ROW()=9,0,IF(COUNTIF(AE9:AE$9,1)&gt;0,(ROW()-_xlfn.XMATCH(1,AE9:AE$9,0,-1))-9,ROW()-9)),"")</f>
        <v/>
      </c>
      <c r="CY10" s="13">
        <f>IF(Tableau1[[#This Row],[Colonne32]]=1,IF(ROW()=9,0,IF(COUNTIF(AF9:AF$9,1)&gt;0,(ROW()-_xlfn.XMATCH(1,AF9:AF$9,0,-1))-9,ROW()-9)),"")</f>
        <v>1</v>
      </c>
      <c r="CZ10" s="13">
        <f>IF(Tableau1[[#This Row],[Colonne33]]=1,IF(ROW()=9,0,IF(COUNTIF(AG9:AG$9,1)&gt;0,(ROW()-_xlfn.XMATCH(1,AG9:AG$9,0,-1))-9,ROW()-9)),"")</f>
        <v>1</v>
      </c>
      <c r="DA10" s="13" t="str">
        <f>IF(Tableau1[[#This Row],[Colonne34]]=1,IF(ROW()=9,0,IF(COUNTIF(AH9:AH$9,1)&gt;0,(ROW()-_xlfn.XMATCH(1,AH9:AH$9,0,-1))-9,ROW()-9)),"")</f>
        <v/>
      </c>
      <c r="DB10" s="7">
        <f>IF(Tableau1[[#This Row],[Colonne36]]=1,IF(ROW()=9,0,IF(COUNTIF(AJ9:AJ$9,1)&gt;0,(ROW()-_xlfn.XMATCH(1,AJ9:AJ$9,0,-1))-9,ROW()-9)),"")</f>
        <v>1</v>
      </c>
      <c r="DC10" s="7" t="str">
        <f>IF(Tableau1[[#This Row],[Colonne37]]=1,IF(ROW()=9,0,IF(COUNTIF(AK9:AK$9,1)&gt;0,(ROW()-_xlfn.XMATCH(1,AK9:AK$9,0,-1))-9,ROW()-9)),"")</f>
        <v/>
      </c>
      <c r="DD10" s="7" t="str">
        <f>IF(Tableau1[[#This Row],[Colonne38]]=1,IF(ROW()=9,0,IF(COUNTIF(AL9:AL$9,1)&gt;0,(ROW()-_xlfn.XMATCH(1,AL9:AL$9,0,-1))-9,ROW()-9)),"")</f>
        <v/>
      </c>
      <c r="DE10" s="7">
        <f>IF(Tableau1[[#This Row],[Colonne39]]=1,IF(ROW()=9,0,IF(COUNTIF(AM9:AM$9,1)&gt;0,(ROW()-_xlfn.XMATCH(1,AM9:AM$9,0,-1))-9,ROW()-9)),"")</f>
        <v>0</v>
      </c>
      <c r="DF10" s="7" t="str">
        <f>IF(Tableau1[[#This Row],[Colonne40]]=1,IF(ROW()=9,0,IF(COUNTIF(AN9:AN$9,1)&gt;0,(ROW()-_xlfn.XMATCH(1,AN9:AN$9,0,-1))-9,ROW()-9)),"")</f>
        <v/>
      </c>
      <c r="DG10" s="7" t="str">
        <f>IF(Tableau1[[#This Row],[Colonne41]]=1,IF(ROW()=9,0,IF(COUNTIF(AO9:AO$9,1)&gt;0,(ROW()-_xlfn.XMATCH(1,AO9:AO$9,0,-1))-9,ROW()-9)),"")</f>
        <v/>
      </c>
      <c r="DH10" s="7" t="str">
        <f>IF(Tableau1[[#This Row],[Colonne42]]=1,IF(ROW()=9,0,IF(COUNTIF(AP9:AP$9,1)&gt;0,(ROW()-_xlfn.XMATCH(1,AP9:AP$9,0,-1))-9,ROW()-9)),"")</f>
        <v/>
      </c>
      <c r="DI10" s="7">
        <f>IF(Tableau1[[#This Row],[Colonne43]]=1,IF(ROW()=9,0,IF(COUNTIF(AQ9:AQ$9,1)&gt;0,(ROW()-_xlfn.XMATCH(1,AQ9:AQ$9,0,-1))-9,ROW()-9)),"")</f>
        <v>1</v>
      </c>
      <c r="DJ10" s="7" t="str">
        <f>IF(Tableau1[[#This Row],[Colonne44]]=1,IF(ROW()=9,0,IF(COUNTIF(AR9:AR$9,1)&gt;0,(ROW()-_xlfn.XMATCH(1,AR9:AR$9,0,-1))-9,ROW()-9)),"")</f>
        <v/>
      </c>
      <c r="DK10" s="7" t="str">
        <f>IF(Tableau1[[#This Row],[Colonne45]]=1,IF(ROW()=9,0,IF(COUNTIF(AS9:AS$9,1)&gt;0,(ROW()-_xlfn.XMATCH(1,AS9:AS$9,0,-1))-9,ROW()-9)),"")</f>
        <v/>
      </c>
      <c r="DL10" s="7" t="str">
        <f>IF(Tableau1[[#This Row],[Colonne46]]=1,IF(ROW()=9,0,IF(COUNTIF(AT9:AT$9,1)&gt;0,(ROW()-_xlfn.XMATCH(1,AT9:AT$9,0,-1))-9,ROW()-9)),"")</f>
        <v/>
      </c>
      <c r="DM10" s="7">
        <f>IF(Tableau1[[#This Row],[Colonne47]]=1,IF(ROW()=9,0,IF(COUNTIF(AU9:AU$9,1)&gt;0,(ROW()-_xlfn.XMATCH(1,AU9:AU$9,0,-1))-9,ROW()-9)),"")</f>
        <v>1</v>
      </c>
      <c r="DN10" s="7" t="str">
        <f>IF(Tableau1[[#This Row],[Colonne48]]=1,IF(ROW()=9,0,IF(COUNTIF(AV9:AV$9,1)&gt;0,(ROW()-_xlfn.XMATCH(1,AV9:AV$9,0,-1))-9,ROW()-9)),"")</f>
        <v/>
      </c>
      <c r="DO10" s="7" t="str">
        <f>IF(Tableau1[[#This Row],[Colonne49]]=1,IF(ROW()=9,0,IF(COUNTIF(AW9:AW$9,1)&gt;0,(ROW()-_xlfn.XMATCH(1,AW9:AW$9,0,-1))-9,ROW()-9)),"")</f>
        <v/>
      </c>
      <c r="DP10" s="7">
        <f>IF(Tableau1[[#This Row],[Colonne50]]=1,IF(ROW()=9,0,IF(COUNTIF(AX9:AX$9,1)&gt;0,(ROW()-_xlfn.XMATCH(1,AX9:AX$9,0,-1))-9,ROW()-9)),"")</f>
        <v>1</v>
      </c>
      <c r="DQ10" s="7">
        <f>IF(Tableau1[[#This Row],[Colonne51]]=1,IF(ROW()=9,0,IF(COUNTIF(AY9:AY$9,1)&gt;0,(ROW()-_xlfn.XMATCH(1,AY9:AY$9,0,-1))-9,ROW()-9)),"")</f>
        <v>0</v>
      </c>
      <c r="DR10" s="7">
        <f>IF(Tableau1[[#This Row],[Colonne52]]=1,IF(ROW()=9,0,IF(COUNTIF(AZ9:AZ$9,1)&gt;0,(ROW()-_xlfn.XMATCH(1,AZ9:AZ$9,0,-1))-9,ROW()-9)),"")</f>
        <v>1</v>
      </c>
      <c r="DS10" s="7" t="str">
        <f>IF(Tableau1[[#This Row],[Colonne53]]=1,IF(ROW()=9,0,IF(COUNTIF(BA9:BA$9,1)&gt;0,(ROW()-_xlfn.XMATCH(1,BA9:BA$9,0,-1))-9,ROW()-9)),"")</f>
        <v/>
      </c>
      <c r="DT10" s="7">
        <f>IF(Tableau1[[#This Row],[Colonne54]]=1,IF(ROW()=9,0,IF(COUNTIF(BB9:BB$9,1)&gt;0,(ROW()-_xlfn.XMATCH(1,BB9:BB$9,0,-1))-9,ROW()-9)),"")</f>
        <v>1</v>
      </c>
      <c r="DU10" s="7" t="str">
        <f>IF(Tableau1[[#This Row],[Colonne55]]=1,IF(ROW()=9,0,IF(COUNTIF(BC9:BC$9,1)&gt;0,(ROW()-_xlfn.XMATCH(1,BC9:BC$9,0,-1))-9,ROW()-9)),"")</f>
        <v/>
      </c>
      <c r="DV10" s="7">
        <f>IF(Tableau1[[#This Row],[Colonne56]]=1,IF(ROW()=9,0,IF(COUNTIF(BD9:BD$9,1)&gt;0,(ROW()-_xlfn.XMATCH(1,BD9:BD$9,0,-1))-9,ROW()-9)),"")</f>
        <v>1</v>
      </c>
      <c r="DW10" s="7" t="str">
        <f>IF(Tableau1[[#This Row],[Colonne57]]=1,IF(ROW()=9,0,IF(COUNTIF(BE9:BE$9,1)&gt;0,(ROW()-_xlfn.XMATCH(1,BE9:BE$9,0,-1))-9,ROW()-9)),"")</f>
        <v/>
      </c>
      <c r="DX10" s="7">
        <f>IF(Tableau1[[#This Row],[Colonne58]]=1,IF(ROW()=9,0,IF(COUNTIF(BF9:BF$9,1)&gt;0,(ROW()-_xlfn.XMATCH(1,BF9:BF$9,0,-1))-9,ROW()-9)),"")</f>
        <v>1</v>
      </c>
      <c r="DY10" s="7" t="str">
        <f>IF(Tableau1[[#This Row],[Colonne59]]=1,IF(ROW()=9,0,IF(COUNTIF(BG9:BG$9,1)&gt;0,(ROW()-_xlfn.XMATCH(1,BG9:BG$9,0,-1))-9,ROW()-9)),"")</f>
        <v/>
      </c>
      <c r="DZ10" s="7">
        <f>IF(Tableau1[[#This Row],[Colonne60]]=1,IF(ROW()=9,0,IF(COUNTIF(BH9:BH$9,1)&gt;0,(ROW()-_xlfn.XMATCH(1,BH9:BH$9,0,-1))-9,ROW()-9)),"")</f>
        <v>0</v>
      </c>
      <c r="EA10" s="7" t="str">
        <f>IF(Tableau1[[#This Row],[Colonne61]]=1,IF(ROW()=9,0,IF(COUNTIF(BI9:BI$9,1)&gt;0,(ROW()-_xlfn.XMATCH(1,BI9:BI$9,0,-1))-9,ROW()-9)),"")</f>
        <v/>
      </c>
      <c r="EB10" s="7">
        <f>IF(Tableau1[[#This Row],[Colonne62]]=1,IF(ROW()=9,0,IF(COUNTIF(BJ9:BJ$9,1)&gt;0,(ROW()-_xlfn.XMATCH(1,BJ9:BJ$9,0,-1))-9,ROW()-9)),"")</f>
        <v>1</v>
      </c>
      <c r="EC10" s="7" t="str">
        <f>IF(Tableau1[[#This Row],[Colonne63]]=1,IF(ROW()=9,0,IF(COUNTIF(BK9:BK$9,1)&gt;0,(ROW()-_xlfn.XMATCH(1,BK9:BK$9,0,-1))-9,ROW()-9)),"")</f>
        <v/>
      </c>
      <c r="ED10" s="7" t="str">
        <f>IF(Tableau1[[#This Row],[Colonne64]]=1,IF(ROW()=9,0,IF(COUNTIF(BL9:BL$9,1)&gt;0,(ROW()-_xlfn.XMATCH(1,BL9:BL$9,0,-1))-9,ROW()-9)),"")</f>
        <v/>
      </c>
      <c r="EE10" s="7" t="str">
        <f>IF(Tableau1[[#This Row],[Colonne65]]=1,IF(ROW()=9,0,IF(COUNTIF(BM9:BM$9,1)&gt;0,(ROW()-_xlfn.XMATCH(1,BM9:BM$9,0,-1))-9,ROW()-9)),"")</f>
        <v/>
      </c>
      <c r="EF10" s="7" t="str">
        <f>IF(Tableau1[[#This Row],[Colonne66]]=1,IF(ROW()=9,0,IF(COUNTIF(BN9:BN$9,1)&gt;0,(ROW()-_xlfn.XMATCH(1,BN9:BN$9,0,-1))-9,ROW()-9)),"")</f>
        <v/>
      </c>
      <c r="EG10" s="7" t="str">
        <f>IF(Tableau1[[#This Row],[Colonne67]]=1,IF(ROW()=9,0,IF(COUNTIF(BO9:BO$9,1)&gt;0,(ROW()-_xlfn.XMATCH(1,BO9:BO$9,0,-1))-9,ROW()-9)),"")</f>
        <v/>
      </c>
      <c r="EH10" s="7" t="str">
        <f>IF(Tableau1[[#This Row],[Colonne68]]=1,IF(ROW()=9,0,IF(COUNTIF(BP9:BP$9,1)&gt;0,(ROW()-_xlfn.XMATCH(1,BP9:BP$9,0,-1))-9,ROW()-9)),"")</f>
        <v/>
      </c>
      <c r="EI10" s="7">
        <f>IF(Tableau1[[#This Row],[Colonne69]]=1,IF(ROW()=9,0,IF(COUNTIF(BQ9:BQ$9,1)&gt;0,(ROW()-_xlfn.XMATCH(1,BQ9:BQ$9,0,-1))-9,ROW()-9)),"")</f>
        <v>0</v>
      </c>
      <c r="EJ10" s="7" t="str">
        <f>IF(Tableau1[[#This Row],[Colonne70]]=1,IF(ROW()=9,0,IF(COUNTIF(BR9:BR$9,1)&gt;0,(ROW()-_xlfn.XMATCH(1,BR9:BR$9,0,-1))-9,ROW()-9)),"")</f>
        <v/>
      </c>
      <c r="EK10" s="7" t="str">
        <f>IF(Tableau1[[#This Row],[Colonne71]]=1,IF(ROW()=9,0,IF(COUNTIF(BS9:BS$9,1)&gt;0,(ROW()-_xlfn.XMATCH(1,BS9:BS$9,0,-1))-9,ROW()-9)),"")</f>
        <v/>
      </c>
      <c r="EL10" s="7">
        <f>IF(Tableau1[[#This Row],[Colonne72]]=1,IF(ROW()=9,0,IF(COUNTIF(BT9:BT$9,1)&gt;0,(ROW()-_xlfn.XMATCH(1,BT9:BT$9,0,-1))-9,ROW()-9)),"")</f>
        <v>1</v>
      </c>
      <c r="EM10" s="7" t="str">
        <f>IF(Tableau1[[#This Row],[Colonne73]]=1,IF(ROW()=9,0,IF(COUNTIF(BU9:BU$9,1)&gt;0,(ROW()-_xlfn.XMATCH(1,BU9:BU$9,0,-1))-9,ROW()-9)),"")</f>
        <v/>
      </c>
      <c r="EN10" s="7" t="str">
        <f>IF(Tableau1[[#This Row],[Colonne74]]=1,IF(ROW()=9,0,IF(COUNTIF(BV9:BV$9,1)&gt;0,(ROW()-_xlfn.XMATCH(1,BV9:BV$9,0,-1))-9,ROW()-9)),"")</f>
        <v/>
      </c>
      <c r="EO10" s="7">
        <f>IF(Tableau1[[#This Row],[Colonne75]]=1,IF(ROW()=9,0,IF(COUNTIF(BW9:BW$9,1)&gt;0,(ROW()-_xlfn.XMATCH(1,BW9:BW$9,0,-1))-9,ROW()-9)),"")</f>
        <v>0</v>
      </c>
      <c r="EP10" s="7" t="str">
        <f>IF(Tableau1[[#This Row],[Colonne76]]=1,IF(ROW()=9,0,IF(COUNTIF(BX9:BX$9,1)&gt;0,(ROW()-_xlfn.XMATCH(1,BX9:BX$9,0,-1))-9,ROW()-9)),"")</f>
        <v/>
      </c>
      <c r="EQ10" s="7" t="str">
        <f>IF(Tableau1[[#This Row],[Colonne77]]=1,IF(ROW()=9,0,IF(COUNTIF(BY9:BY$9,1)&gt;0,(ROW()-_xlfn.XMATCH(1,BY9:BY$9,0,-1))-9,ROW()-9)),"")</f>
        <v/>
      </c>
      <c r="ER10" s="7" t="str">
        <f>IF(Tableau1[[#This Row],[Colonne78]]=1,IF(ROW()=9,0,IF(COUNTIF(BZ9:BZ$9,1)&gt;0,(ROW()-_xlfn.XMATCH(1,BZ9:BZ$9,0,-1))-9,ROW()-9)),"")</f>
        <v/>
      </c>
      <c r="ES10" s="7">
        <f>IF(Tableau1[[#This Row],[Colonne79]]=1,IF(ROW()=9,0,IF(COUNTIF(CA9:CA$9,1)&gt;0,(ROW()-_xlfn.XMATCH(1,CA9:CA$9,0,-1))-9,ROW()-9)),"")</f>
        <v>1</v>
      </c>
      <c r="ET10" s="7" t="str">
        <f>IF(Tableau1[[#This Row],[Colonne80]]=1,IF(ROW()=9,0,IF(COUNTIF(CB9:CB$9,1)&gt;0,(ROW()-_xlfn.XMATCH(1,CB9:CB$9,0,-1))-9,ROW()-9)),"")</f>
        <v/>
      </c>
      <c r="EU10" s="7" t="str">
        <f>IF(Tableau1[[#This Row],[Colonne81]]=1,IF(ROW()=9,0,IF(COUNTIF(CC9:CC$9,1)&gt;0,(ROW()-_xlfn.XMATCH(1,CC9:CC$9,0,-1))-9,ROW()-9)),"")</f>
        <v/>
      </c>
      <c r="EV10" s="7" t="str">
        <f>IF(Tableau1[[#This Row],[Colonne82]]=1,IF(ROW()=9,0,IF(COUNTIF(CD9:CD$9,1)&gt;0,(ROW()-_xlfn.XMATCH(1,CD9:CD$9,0,-1))-9,ROW()-9)),"")</f>
        <v/>
      </c>
      <c r="EW10" s="7" t="str">
        <f>IF(Tableau1[[#This Row],[Colonne83]]=1,IF(ROW()=9,0,IF(COUNTIF(CE9:CE$9,1)&gt;0,(ROW()-_xlfn.XMATCH(1,CE9:CE$9,0,-1))-9,ROW()-9)),"")</f>
        <v/>
      </c>
      <c r="EX10" s="7" t="str">
        <f>IF(Tableau1[[#This Row],[Colonne84]]=1,IF(ROW()=9,0,IF(COUNTIF(CF9:CF$9,1)&gt;0,(ROW()-_xlfn.XMATCH(1,CF9:CF$9,0,-1))-9,ROW()-9)),"")</f>
        <v/>
      </c>
      <c r="EY10" s="7" t="str">
        <f>IF(Tableau1[[#This Row],[Colonne85]]=1,IF(ROW()=9,0,IF(COUNTIF(CG9:CG$9,1)&gt;0,(ROW()-_xlfn.XMATCH(1,CG9:CG$9,0,-1))-9,ROW()-9)),"")</f>
        <v/>
      </c>
      <c r="EZ10" s="7" t="str">
        <f>IF(Tableau1[[#This Row],[Colonne86]]=1,IF(ROW()=9,0,IF(COUNTIF(CH9:CH$9,1)&gt;0,(ROW()-_xlfn.XMATCH(1,CH9:CH$9,0,-1))-9,ROW()-9)),"")</f>
        <v/>
      </c>
      <c r="FA10" s="7" t="str">
        <f>IF(Tableau1[[#This Row],[Colonne87]]=1,IF(ROW()=9,0,IF(COUNTIF(CI9:CI$9,1)&gt;0,(ROW()-_xlfn.XMATCH(1,CI9:CI$9,0,-1))-9,ROW()-9)),"")</f>
        <v/>
      </c>
      <c r="FB10" s="7" t="str">
        <f>IF(Tableau1[[#This Row],[Colonne88]]=1,IF(ROW()=9,0,IF(COUNTIF(CJ9:CJ$9,1)&gt;0,(ROW()-_xlfn.XMATCH(1,CJ9:CJ$9,0,-1))-9,ROW()-9)),"")</f>
        <v/>
      </c>
      <c r="FC10" s="7" t="str">
        <f>IF(Tableau1[[#This Row],[Colonne89]]=1,IF(ROW()=9,0,IF(COUNTIF(CK9:CK$9,1)&gt;0,(ROW()-_xlfn.XMATCH(1,CK9:CK$9,0,-1))-9,ROW()-9)),"")</f>
        <v/>
      </c>
      <c r="FD10" s="7" t="str">
        <f>IF(Tableau1[[#This Row],[Colonne90]]=1,IF(ROW()=9,0,IF(COUNTIF(CL9:CL$9,1)&gt;0,(ROW()-_xlfn.XMATCH(1,CL9:CL$9,0,-1))-9,ROW()-9)),"")</f>
        <v/>
      </c>
      <c r="FE10" s="7" t="str">
        <f>IF(Tableau1[[#This Row],[Colonne91]]=1,IF(ROW()=9,0,IF(COUNTIF(CM9:CM$9,1)&gt;0,(ROW()-_xlfn.XMATCH(1,CM9:CM$9,0,-1))-9,ROW()-9)),"")</f>
        <v/>
      </c>
      <c r="FF10" s="7" t="str">
        <f>IF(Tableau1[[#This Row],[Colonne92]]=1,IF(ROW()=9,0,IF(COUNTIF(CN9:CN$9,1)&gt;0,(ROW()-_xlfn.XMATCH(1,CN9:CN$9,0,-1))-9,ROW()-9)),"")</f>
        <v/>
      </c>
      <c r="FG10" s="7" t="str">
        <f>IF(Tableau1[[#This Row],[Colonne93]]=1,IF(ROW()=9,0,IF(COUNTIF(CO9:CO$9,1)&gt;0,(ROW()-_xlfn.XMATCH(1,CO9:CO$9,0,-1))-9,ROW()-9)),"")</f>
        <v/>
      </c>
      <c r="FH10" s="7">
        <f>IF(Tableau1[[#This Row],[Colonne94]]=1,IF(ROW()=9,0,IF(COUNTIF(CP9:CP$9,1)&gt;0,(ROW()-_xlfn.XMATCH(1,CP9:CP$9,0,-1))-9,ROW()-9)),"")</f>
        <v>0</v>
      </c>
      <c r="FI10" s="7"/>
    </row>
    <row r="11" spans="1:168" x14ac:dyDescent="0.2">
      <c r="A11" s="22">
        <v>45001</v>
      </c>
      <c r="B11" s="23">
        <v>3</v>
      </c>
      <c r="C11" s="16" t="s">
        <v>95</v>
      </c>
      <c r="D11" s="13">
        <v>3</v>
      </c>
      <c r="E11" s="13">
        <v>6</v>
      </c>
      <c r="F11" s="13">
        <v>7</v>
      </c>
      <c r="G11" s="13">
        <v>9</v>
      </c>
      <c r="H11" s="13">
        <v>10</v>
      </c>
      <c r="I11" s="13">
        <v>12</v>
      </c>
      <c r="J11" s="13">
        <v>21</v>
      </c>
      <c r="K11" s="13">
        <v>22</v>
      </c>
      <c r="L11" s="13">
        <v>26</v>
      </c>
      <c r="M11" s="13">
        <v>33</v>
      </c>
      <c r="N11" s="13">
        <v>36</v>
      </c>
      <c r="O11" s="13">
        <v>37</v>
      </c>
      <c r="P11" s="13">
        <v>42</v>
      </c>
      <c r="Q11" s="13">
        <v>50</v>
      </c>
      <c r="R11" s="13">
        <v>51</v>
      </c>
      <c r="S11" s="13">
        <v>58</v>
      </c>
      <c r="T11" s="13">
        <v>61</v>
      </c>
      <c r="U11" s="13">
        <v>65</v>
      </c>
      <c r="V11" s="13">
        <v>68</v>
      </c>
      <c r="W11" s="13">
        <v>70</v>
      </c>
      <c r="X11" s="24"/>
      <c r="Y11" s="16">
        <f t="shared" si="3"/>
        <v>0</v>
      </c>
      <c r="Z11" s="16">
        <f t="shared" si="3"/>
        <v>0</v>
      </c>
      <c r="AA11" s="16">
        <f t="shared" si="3"/>
        <v>1</v>
      </c>
      <c r="AB11" s="16">
        <f t="shared" si="3"/>
        <v>0</v>
      </c>
      <c r="AC11" s="16">
        <f t="shared" si="3"/>
        <v>0</v>
      </c>
      <c r="AD11" s="16">
        <f t="shared" si="3"/>
        <v>1</v>
      </c>
      <c r="AE11" s="16">
        <f t="shared" si="3"/>
        <v>1</v>
      </c>
      <c r="AF11" s="16">
        <f t="shared" si="3"/>
        <v>0</v>
      </c>
      <c r="AG11" s="16">
        <f t="shared" si="3"/>
        <v>1</v>
      </c>
      <c r="AH11" s="16">
        <f t="shared" si="3"/>
        <v>1</v>
      </c>
      <c r="AI11" s="16">
        <f t="shared" si="4"/>
        <v>0</v>
      </c>
      <c r="AJ11" s="16">
        <f t="shared" si="4"/>
        <v>1</v>
      </c>
      <c r="AK11" s="16">
        <f t="shared" si="4"/>
        <v>0</v>
      </c>
      <c r="AL11" s="16">
        <f t="shared" si="4"/>
        <v>0</v>
      </c>
      <c r="AM11" s="16">
        <f t="shared" si="4"/>
        <v>0</v>
      </c>
      <c r="AN11" s="16">
        <f t="shared" si="4"/>
        <v>0</v>
      </c>
      <c r="AO11" s="16">
        <f t="shared" si="4"/>
        <v>0</v>
      </c>
      <c r="AP11" s="16">
        <f t="shared" si="4"/>
        <v>0</v>
      </c>
      <c r="AQ11" s="16">
        <f t="shared" si="4"/>
        <v>0</v>
      </c>
      <c r="AR11" s="16">
        <f t="shared" si="4"/>
        <v>0</v>
      </c>
      <c r="AS11" s="16">
        <f t="shared" si="4"/>
        <v>1</v>
      </c>
      <c r="AT11" s="16">
        <f t="shared" si="4"/>
        <v>1</v>
      </c>
      <c r="AU11" s="16">
        <f t="shared" si="4"/>
        <v>0</v>
      </c>
      <c r="AV11" s="16">
        <f t="shared" si="4"/>
        <v>0</v>
      </c>
      <c r="AW11" s="16">
        <f t="shared" si="4"/>
        <v>0</v>
      </c>
      <c r="AX11" s="16">
        <f t="shared" si="4"/>
        <v>1</v>
      </c>
      <c r="AY11" s="16">
        <f t="shared" si="5"/>
        <v>0</v>
      </c>
      <c r="AZ11" s="16">
        <f t="shared" si="5"/>
        <v>0</v>
      </c>
      <c r="BA11" s="16">
        <f t="shared" si="5"/>
        <v>0</v>
      </c>
      <c r="BB11" s="16">
        <f t="shared" si="5"/>
        <v>0</v>
      </c>
      <c r="BC11" s="16">
        <f t="shared" si="5"/>
        <v>0</v>
      </c>
      <c r="BD11" s="16">
        <f t="shared" si="5"/>
        <v>0</v>
      </c>
      <c r="BE11" s="16">
        <f t="shared" si="5"/>
        <v>1</v>
      </c>
      <c r="BF11" s="16">
        <f t="shared" si="5"/>
        <v>0</v>
      </c>
      <c r="BG11" s="16">
        <f t="shared" si="5"/>
        <v>0</v>
      </c>
      <c r="BH11" s="16">
        <f t="shared" si="5"/>
        <v>1</v>
      </c>
      <c r="BI11" s="16">
        <f t="shared" si="5"/>
        <v>1</v>
      </c>
      <c r="BJ11" s="16">
        <f t="shared" si="5"/>
        <v>0</v>
      </c>
      <c r="BK11" s="16">
        <f t="shared" si="5"/>
        <v>0</v>
      </c>
      <c r="BL11" s="16">
        <f t="shared" si="5"/>
        <v>0</v>
      </c>
      <c r="BM11" s="16">
        <f t="shared" si="5"/>
        <v>0</v>
      </c>
      <c r="BN11" s="16">
        <f t="shared" si="5"/>
        <v>1</v>
      </c>
      <c r="BO11" s="16">
        <f t="shared" si="6"/>
        <v>0</v>
      </c>
      <c r="BP11" s="16">
        <f t="shared" si="6"/>
        <v>0</v>
      </c>
      <c r="BQ11" s="16">
        <f t="shared" si="6"/>
        <v>0</v>
      </c>
      <c r="BR11" s="16">
        <f t="shared" si="6"/>
        <v>0</v>
      </c>
      <c r="BS11" s="16">
        <f t="shared" si="6"/>
        <v>0</v>
      </c>
      <c r="BT11" s="16">
        <f t="shared" si="6"/>
        <v>0</v>
      </c>
      <c r="BU11" s="16">
        <f t="shared" si="6"/>
        <v>0</v>
      </c>
      <c r="BV11" s="16">
        <f t="shared" si="6"/>
        <v>1</v>
      </c>
      <c r="BW11" s="16">
        <f t="shared" si="6"/>
        <v>1</v>
      </c>
      <c r="BX11" s="16">
        <f t="shared" si="6"/>
        <v>0</v>
      </c>
      <c r="BY11" s="16">
        <f t="shared" si="6"/>
        <v>0</v>
      </c>
      <c r="BZ11" s="16">
        <f t="shared" si="6"/>
        <v>0</v>
      </c>
      <c r="CA11" s="16">
        <f t="shared" si="6"/>
        <v>0</v>
      </c>
      <c r="CB11" s="16">
        <f t="shared" si="6"/>
        <v>0</v>
      </c>
      <c r="CC11" s="16">
        <f t="shared" si="6"/>
        <v>0</v>
      </c>
      <c r="CD11" s="16">
        <f t="shared" si="6"/>
        <v>1</v>
      </c>
      <c r="CE11" s="16">
        <f t="shared" si="7"/>
        <v>0</v>
      </c>
      <c r="CF11" s="16">
        <f t="shared" si="7"/>
        <v>0</v>
      </c>
      <c r="CG11" s="16">
        <f t="shared" si="7"/>
        <v>1</v>
      </c>
      <c r="CH11" s="16">
        <f t="shared" si="7"/>
        <v>0</v>
      </c>
      <c r="CI11" s="16">
        <f t="shared" si="7"/>
        <v>0</v>
      </c>
      <c r="CJ11" s="16">
        <f t="shared" si="7"/>
        <v>0</v>
      </c>
      <c r="CK11" s="16">
        <f t="shared" si="7"/>
        <v>1</v>
      </c>
      <c r="CL11" s="16">
        <f t="shared" si="7"/>
        <v>0</v>
      </c>
      <c r="CM11" s="16">
        <f t="shared" si="7"/>
        <v>0</v>
      </c>
      <c r="CN11" s="16">
        <f t="shared" si="7"/>
        <v>1</v>
      </c>
      <c r="CO11" s="16">
        <f t="shared" si="7"/>
        <v>0</v>
      </c>
      <c r="CP11" s="16">
        <f t="shared" si="7"/>
        <v>1</v>
      </c>
      <c r="CQ11" s="24"/>
      <c r="CR11" s="13" t="str">
        <f>IF(Tableau1[[#This Row],[Colonne25]]=1,IF(ROW()=9,0,IF(COUNTIF(Y$9:Y10,1)&gt;0,(ROW()-_xlfn.XMATCH(1,Y$9:Y10,0,-1))-9,ROW()-9)),"")</f>
        <v/>
      </c>
      <c r="CS11" s="13" t="str">
        <f>IF(Tableau1[[#This Row],[Colonne26]]=1,IF(ROW()=9,0,IF(COUNTIF(Z$9:Z10,1)&gt;0,(ROW()-_xlfn.XMATCH(1,Z$9:Z10,0,-1))-9,ROW()-9)),"")</f>
        <v/>
      </c>
      <c r="CT11" s="13">
        <f>IF(Tableau1[[#This Row],[Colonne27]]=1,IF(ROW()=9,0,IF(COUNTIF(AA$9:AA10,1)&gt;0,(ROW()-_xlfn.XMATCH(1,AA$9:AA10,0,-1))-9,ROW()-9)),"")</f>
        <v>1</v>
      </c>
      <c r="CU11" s="13" t="str">
        <f>IF(Tableau1[[#This Row],[Colonne28]]=1,IF(ROW()=9,0,IF(COUNTIF(AB$9:AB10,1)&gt;0,(ROW()-_xlfn.XMATCH(1,AB$9:AB10,0,-1))-9,ROW()-9)),"")</f>
        <v/>
      </c>
      <c r="CV11" s="13" t="str">
        <f>IF(Tableau1[[#This Row],[Colonne29]]=1,IF(ROW()=9,0,IF(COUNTIF(AC$9:AC10,1)&gt;0,(ROW()-_xlfn.XMATCH(1,AC$9:AC10,0,-1))-9,ROW()-9)),"")</f>
        <v/>
      </c>
      <c r="CW11" s="13">
        <f>IF(Tableau1[[#This Row],[Colonne30]]=1,IF(ROW()=9,0,IF(COUNTIF(AD$9:AD10,1)&gt;0,(ROW()-_xlfn.XMATCH(1,AD$9:AD10,0,-1))-9,ROW()-9)),"")</f>
        <v>2</v>
      </c>
      <c r="CX11" s="13">
        <f>IF(Tableau1[[#This Row],[Colonne31]]=1,IF(ROW()=9,0,IF(COUNTIF(AE$9:AE10,1)&gt;0,(ROW()-_xlfn.XMATCH(1,AE$9:AE10,0,-1))-9,ROW()-9)),"")</f>
        <v>2</v>
      </c>
      <c r="CY11" s="13" t="str">
        <f>IF(Tableau1[[#This Row],[Colonne32]]=1,IF(ROW()=9,0,IF(COUNTIF(AF$9:AF10,1)&gt;0,(ROW()-_xlfn.XMATCH(1,AF$9:AF10,0,-1))-9,ROW()-9)),"")</f>
        <v/>
      </c>
      <c r="CZ11" s="13">
        <f>IF(Tableau1[[#This Row],[Colonne33]]=1,IF(ROW()=9,0,IF(COUNTIF(AG$9:AG10,1)&gt;0,(ROW()-_xlfn.XMATCH(1,AG$9:AG10,0,-1))-9,ROW()-9)),"")</f>
        <v>0</v>
      </c>
      <c r="DA11" s="13">
        <f>IF(Tableau1[[#This Row],[Colonne34]]=1,IF(ROW()=9,0,IF(COUNTIF(AH$9:AH10,1)&gt;0,(ROW()-_xlfn.XMATCH(1,AH$9:AH10,0,-1))-9,ROW()-9)),"")</f>
        <v>2</v>
      </c>
      <c r="DB11" s="7">
        <f>IF(Tableau1[[#This Row],[Colonne36]]=1,IF(ROW()=9,0,IF(COUNTIF(AJ$9:AJ10,1)&gt;0,(ROW()-_xlfn.XMATCH(1,AJ$9:AJ10,0,-1))-9,ROW()-9)),"")</f>
        <v>0</v>
      </c>
      <c r="DC11" s="7" t="str">
        <f>IF(Tableau1[[#This Row],[Colonne37]]=1,IF(ROW()=9,0,IF(COUNTIF(AK$9:AK10,1)&gt;0,(ROW()-_xlfn.XMATCH(1,AK$9:AK10,0,-1))-9,ROW()-9)),"")</f>
        <v/>
      </c>
      <c r="DD11" s="7" t="str">
        <f>IF(Tableau1[[#This Row],[Colonne38]]=1,IF(ROW()=9,0,IF(COUNTIF(AL$9:AL10,1)&gt;0,(ROW()-_xlfn.XMATCH(1,AL$9:AL10,0,-1))-9,ROW()-9)),"")</f>
        <v/>
      </c>
      <c r="DE11" s="7" t="str">
        <f>IF(Tableau1[[#This Row],[Colonne39]]=1,IF(ROW()=9,0,IF(COUNTIF(AM$9:AM10,1)&gt;0,(ROW()-_xlfn.XMATCH(1,AM$9:AM10,0,-1))-9,ROW()-9)),"")</f>
        <v/>
      </c>
      <c r="DF11" s="7" t="str">
        <f>IF(Tableau1[[#This Row],[Colonne40]]=1,IF(ROW()=9,0,IF(COUNTIF(AN$9:AN10,1)&gt;0,(ROW()-_xlfn.XMATCH(1,AN$9:AN10,0,-1))-9,ROW()-9)),"")</f>
        <v/>
      </c>
      <c r="DG11" s="7" t="str">
        <f>IF(Tableau1[[#This Row],[Colonne41]]=1,IF(ROW()=9,0,IF(COUNTIF(AO$9:AO10,1)&gt;0,(ROW()-_xlfn.XMATCH(1,AO$9:AO10,0,-1))-9,ROW()-9)),"")</f>
        <v/>
      </c>
      <c r="DH11" s="7" t="str">
        <f>IF(Tableau1[[#This Row],[Colonne42]]=1,IF(ROW()=9,0,IF(COUNTIF(AP$9:AP10,1)&gt;0,(ROW()-_xlfn.XMATCH(1,AP$9:AP10,0,-1))-9,ROW()-9)),"")</f>
        <v/>
      </c>
      <c r="DI11" s="7" t="str">
        <f>IF(Tableau1[[#This Row],[Colonne43]]=1,IF(ROW()=9,0,IF(COUNTIF(AQ$9:AQ10,1)&gt;0,(ROW()-_xlfn.XMATCH(1,AQ$9:AQ10,0,-1))-9,ROW()-9)),"")</f>
        <v/>
      </c>
      <c r="DJ11" s="7" t="str">
        <f>IF(Tableau1[[#This Row],[Colonne44]]=1,IF(ROW()=9,0,IF(COUNTIF(AR$9:AR10,1)&gt;0,(ROW()-_xlfn.XMATCH(1,AR$9:AR10,0,-1))-9,ROW()-9)),"")</f>
        <v/>
      </c>
      <c r="DK11" s="7">
        <f>IF(Tableau1[[#This Row],[Colonne45]]=1,IF(ROW()=9,0,IF(COUNTIF(AS$9:AS10,1)&gt;0,(ROW()-_xlfn.XMATCH(1,AS$9:AS10,0,-1))-9,ROW()-9)),"")</f>
        <v>2</v>
      </c>
      <c r="DL11" s="7">
        <f>IF(Tableau1[[#This Row],[Colonne46]]=1,IF(ROW()=9,0,IF(COUNTIF(AT$9:AT10,1)&gt;0,(ROW()-_xlfn.XMATCH(1,AT$9:AT10,0,-1))-9,ROW()-9)),"")</f>
        <v>2</v>
      </c>
      <c r="DM11" s="7" t="str">
        <f>IF(Tableau1[[#This Row],[Colonne47]]=1,IF(ROW()=9,0,IF(COUNTIF(AU$9:AU10,1)&gt;0,(ROW()-_xlfn.XMATCH(1,AU$9:AU10,0,-1))-9,ROW()-9)),"")</f>
        <v/>
      </c>
      <c r="DN11" s="7" t="str">
        <f>IF(Tableau1[[#This Row],[Colonne48]]=1,IF(ROW()=9,0,IF(COUNTIF(AV$9:AV10,1)&gt;0,(ROW()-_xlfn.XMATCH(1,AV$9:AV10,0,-1))-9,ROW()-9)),"")</f>
        <v/>
      </c>
      <c r="DO11" s="7" t="str">
        <f>IF(Tableau1[[#This Row],[Colonne49]]=1,IF(ROW()=9,0,IF(COUNTIF(AW$9:AW10,1)&gt;0,(ROW()-_xlfn.XMATCH(1,AW$9:AW10,0,-1))-9,ROW()-9)),"")</f>
        <v/>
      </c>
      <c r="DP11" s="7">
        <f>IF(Tableau1[[#This Row],[Colonne50]]=1,IF(ROW()=9,0,IF(COUNTIF(AX$9:AX10,1)&gt;0,(ROW()-_xlfn.XMATCH(1,AX$9:AX10,0,-1))-9,ROW()-9)),"")</f>
        <v>0</v>
      </c>
      <c r="DQ11" s="7" t="str">
        <f>IF(Tableau1[[#This Row],[Colonne51]]=1,IF(ROW()=9,0,IF(COUNTIF(AY$9:AY10,1)&gt;0,(ROW()-_xlfn.XMATCH(1,AY$9:AY10,0,-1))-9,ROW()-9)),"")</f>
        <v/>
      </c>
      <c r="DR11" s="7" t="str">
        <f>IF(Tableau1[[#This Row],[Colonne52]]=1,IF(ROW()=9,0,IF(COUNTIF(AZ$9:AZ10,1)&gt;0,(ROW()-_xlfn.XMATCH(1,AZ$9:AZ10,0,-1))-9,ROW()-9)),"")</f>
        <v/>
      </c>
      <c r="DS11" s="7" t="str">
        <f>IF(Tableau1[[#This Row],[Colonne53]]=1,IF(ROW()=9,0,IF(COUNTIF(BA$9:BA10,1)&gt;0,(ROW()-_xlfn.XMATCH(1,BA$9:BA10,0,-1))-9,ROW()-9)),"")</f>
        <v/>
      </c>
      <c r="DT11" s="7" t="str">
        <f>IF(Tableau1[[#This Row],[Colonne54]]=1,IF(ROW()=9,0,IF(COUNTIF(BB$9:BB10,1)&gt;0,(ROW()-_xlfn.XMATCH(1,BB$9:BB10,0,-1))-9,ROW()-9)),"")</f>
        <v/>
      </c>
      <c r="DU11" s="7" t="str">
        <f>IF(Tableau1[[#This Row],[Colonne55]]=1,IF(ROW()=9,0,IF(COUNTIF(BC$9:BC10,1)&gt;0,(ROW()-_xlfn.XMATCH(1,BC$9:BC10,0,-1))-9,ROW()-9)),"")</f>
        <v/>
      </c>
      <c r="DV11" s="7" t="str">
        <f>IF(Tableau1[[#This Row],[Colonne56]]=1,IF(ROW()=9,0,IF(COUNTIF(BD$9:BD10,1)&gt;0,(ROW()-_xlfn.XMATCH(1,BD$9:BD10,0,-1))-9,ROW()-9)),"")</f>
        <v/>
      </c>
      <c r="DW11" s="7">
        <f>IF(Tableau1[[#This Row],[Colonne57]]=1,IF(ROW()=9,0,IF(COUNTIF(BE$9:BE10,1)&gt;0,(ROW()-_xlfn.XMATCH(1,BE$9:BE10,0,-1))-9,ROW()-9)),"")</f>
        <v>2</v>
      </c>
      <c r="DX11" s="7" t="str">
        <f>IF(Tableau1[[#This Row],[Colonne58]]=1,IF(ROW()=9,0,IF(COUNTIF(BF$9:BF10,1)&gt;0,(ROW()-_xlfn.XMATCH(1,BF$9:BF10,0,-1))-9,ROW()-9)),"")</f>
        <v/>
      </c>
      <c r="DY11" s="7" t="str">
        <f>IF(Tableau1[[#This Row],[Colonne59]]=1,IF(ROW()=9,0,IF(COUNTIF(BG$9:BG10,1)&gt;0,(ROW()-_xlfn.XMATCH(1,BG$9:BG10,0,-1))-9,ROW()-9)),"")</f>
        <v/>
      </c>
      <c r="DZ11" s="7">
        <f>IF(Tableau1[[#This Row],[Colonne60]]=1,IF(ROW()=9,0,IF(COUNTIF(BH$9:BH10,1)&gt;0,(ROW()-_xlfn.XMATCH(1,BH$9:BH10,0,-1))-9,ROW()-9)),"")</f>
        <v>0</v>
      </c>
      <c r="EA11" s="7">
        <f>IF(Tableau1[[#This Row],[Colonne61]]=1,IF(ROW()=9,0,IF(COUNTIF(BI$9:BI10,1)&gt;0,(ROW()-_xlfn.XMATCH(1,BI$9:BI10,0,-1))-9,ROW()-9)),"")</f>
        <v>2</v>
      </c>
      <c r="EB11" s="7" t="str">
        <f>IF(Tableau1[[#This Row],[Colonne62]]=1,IF(ROW()=9,0,IF(COUNTIF(BJ$9:BJ10,1)&gt;0,(ROW()-_xlfn.XMATCH(1,BJ$9:BJ10,0,-1))-9,ROW()-9)),"")</f>
        <v/>
      </c>
      <c r="EC11" s="7" t="str">
        <f>IF(Tableau1[[#This Row],[Colonne63]]=1,IF(ROW()=9,0,IF(COUNTIF(BK$9:BK10,1)&gt;0,(ROW()-_xlfn.XMATCH(1,BK$9:BK10,0,-1))-9,ROW()-9)),"")</f>
        <v/>
      </c>
      <c r="ED11" s="7" t="str">
        <f>IF(Tableau1[[#This Row],[Colonne64]]=1,IF(ROW()=9,0,IF(COUNTIF(BL$9:BL10,1)&gt;0,(ROW()-_xlfn.XMATCH(1,BL$9:BL10,0,-1))-9,ROW()-9)),"")</f>
        <v/>
      </c>
      <c r="EE11" s="7" t="str">
        <f>IF(Tableau1[[#This Row],[Colonne65]]=1,IF(ROW()=9,0,IF(COUNTIF(BM$9:BM10,1)&gt;0,(ROW()-_xlfn.XMATCH(1,BM$9:BM10,0,-1))-9,ROW()-9)),"")</f>
        <v/>
      </c>
      <c r="EF11" s="7">
        <f>IF(Tableau1[[#This Row],[Colonne66]]=1,IF(ROW()=9,0,IF(COUNTIF(BN$9:BN10,1)&gt;0,(ROW()-_xlfn.XMATCH(1,BN$9:BN10,0,-1))-9,ROW()-9)),"")</f>
        <v>1</v>
      </c>
      <c r="EG11" s="7" t="str">
        <f>IF(Tableau1[[#This Row],[Colonne67]]=1,IF(ROW()=9,0,IF(COUNTIF(BO$9:BO10,1)&gt;0,(ROW()-_xlfn.XMATCH(1,BO$9:BO10,0,-1))-9,ROW()-9)),"")</f>
        <v/>
      </c>
      <c r="EH11" s="7" t="str">
        <f>IF(Tableau1[[#This Row],[Colonne68]]=1,IF(ROW()=9,0,IF(COUNTIF(BP$9:BP10,1)&gt;0,(ROW()-_xlfn.XMATCH(1,BP$9:BP10,0,-1))-9,ROW()-9)),"")</f>
        <v/>
      </c>
      <c r="EI11" s="7" t="str">
        <f>IF(Tableau1[[#This Row],[Colonne69]]=1,IF(ROW()=9,0,IF(COUNTIF(BQ$9:BQ10,1)&gt;0,(ROW()-_xlfn.XMATCH(1,BQ$9:BQ10,0,-1))-9,ROW()-9)),"")</f>
        <v/>
      </c>
      <c r="EJ11" s="7" t="str">
        <f>IF(Tableau1[[#This Row],[Colonne70]]=1,IF(ROW()=9,0,IF(COUNTIF(BR$9:BR10,1)&gt;0,(ROW()-_xlfn.XMATCH(1,BR$9:BR10,0,-1))-9,ROW()-9)),"")</f>
        <v/>
      </c>
      <c r="EK11" s="7" t="str">
        <f>IF(Tableau1[[#This Row],[Colonne71]]=1,IF(ROW()=9,0,IF(COUNTIF(BS$9:BS10,1)&gt;0,(ROW()-_xlfn.XMATCH(1,BS$9:BS10,0,-1))-9,ROW()-9)),"")</f>
        <v/>
      </c>
      <c r="EL11" s="7" t="str">
        <f>IF(Tableau1[[#This Row],[Colonne72]]=1,IF(ROW()=9,0,IF(COUNTIF(BT$9:BT10,1)&gt;0,(ROW()-_xlfn.XMATCH(1,BT$9:BT10,0,-1))-9,ROW()-9)),"")</f>
        <v/>
      </c>
      <c r="EM11" s="7" t="str">
        <f>IF(Tableau1[[#This Row],[Colonne73]]=1,IF(ROW()=9,0,IF(COUNTIF(BU$9:BU10,1)&gt;0,(ROW()-_xlfn.XMATCH(1,BU$9:BU10,0,-1))-9,ROW()-9)),"")</f>
        <v/>
      </c>
      <c r="EN11" s="7">
        <f>IF(Tableau1[[#This Row],[Colonne74]]=1,IF(ROW()=9,0,IF(COUNTIF(BV$9:BV10,1)&gt;0,(ROW()-_xlfn.XMATCH(1,BV$9:BV10,0,-1))-9,ROW()-9)),"")</f>
        <v>2</v>
      </c>
      <c r="EO11" s="7">
        <f>IF(Tableau1[[#This Row],[Colonne75]]=1,IF(ROW()=9,0,IF(COUNTIF(BW$9:BW10,1)&gt;0,(ROW()-_xlfn.XMATCH(1,BW$9:BW10,0,-1))-9,ROW()-9)),"")</f>
        <v>0</v>
      </c>
      <c r="EP11" s="7" t="str">
        <f>IF(Tableau1[[#This Row],[Colonne76]]=1,IF(ROW()=9,0,IF(COUNTIF(BX$9:BX10,1)&gt;0,(ROW()-_xlfn.XMATCH(1,BX$9:BX10,0,-1))-9,ROW()-9)),"")</f>
        <v/>
      </c>
      <c r="EQ11" s="7" t="str">
        <f>IF(Tableau1[[#This Row],[Colonne77]]=1,IF(ROW()=9,0,IF(COUNTIF(BY$9:BY10,1)&gt;0,(ROW()-_xlfn.XMATCH(1,BY$9:BY10,0,-1))-9,ROW()-9)),"")</f>
        <v/>
      </c>
      <c r="ER11" s="7" t="str">
        <f>IF(Tableau1[[#This Row],[Colonne78]]=1,IF(ROW()=9,0,IF(COUNTIF(BZ$9:BZ10,1)&gt;0,(ROW()-_xlfn.XMATCH(1,BZ$9:BZ10,0,-1))-9,ROW()-9)),"")</f>
        <v/>
      </c>
      <c r="ES11" s="7" t="str">
        <f>IF(Tableau1[[#This Row],[Colonne79]]=1,IF(ROW()=9,0,IF(COUNTIF(CA$9:CA10,1)&gt;0,(ROW()-_xlfn.XMATCH(1,CA$9:CA10,0,-1))-9,ROW()-9)),"")</f>
        <v/>
      </c>
      <c r="ET11" s="7" t="str">
        <f>IF(Tableau1[[#This Row],[Colonne80]]=1,IF(ROW()=9,0,IF(COUNTIF(CB$9:CB10,1)&gt;0,(ROW()-_xlfn.XMATCH(1,CB$9:CB10,0,-1))-9,ROW()-9)),"")</f>
        <v/>
      </c>
      <c r="EU11" s="7" t="str">
        <f>IF(Tableau1[[#This Row],[Colonne81]]=1,IF(ROW()=9,0,IF(COUNTIF(CC$9:CC10,1)&gt;0,(ROW()-_xlfn.XMATCH(1,CC$9:CC10,0,-1))-9,ROW()-9)),"")</f>
        <v/>
      </c>
      <c r="EV11" s="7">
        <f>IF(Tableau1[[#This Row],[Colonne82]]=1,IF(ROW()=9,0,IF(COUNTIF(CD$9:CD10,1)&gt;0,(ROW()-_xlfn.XMATCH(1,CD$9:CD10,0,-1))-9,ROW()-9)),"")</f>
        <v>1</v>
      </c>
      <c r="EW11" s="7" t="str">
        <f>IF(Tableau1[[#This Row],[Colonne83]]=1,IF(ROW()=9,0,IF(COUNTIF(CE$9:CE10,1)&gt;0,(ROW()-_xlfn.XMATCH(1,CE$9:CE10,0,-1))-9,ROW()-9)),"")</f>
        <v/>
      </c>
      <c r="EX11" s="7" t="str">
        <f>IF(Tableau1[[#This Row],[Colonne84]]=1,IF(ROW()=9,0,IF(COUNTIF(CF$9:CF10,1)&gt;0,(ROW()-_xlfn.XMATCH(1,CF$9:CF10,0,-1))-9,ROW()-9)),"")</f>
        <v/>
      </c>
      <c r="EY11" s="7">
        <f>IF(Tableau1[[#This Row],[Colonne85]]=1,IF(ROW()=9,0,IF(COUNTIF(CG$9:CG10,1)&gt;0,(ROW()-_xlfn.XMATCH(1,CG$9:CG10,0,-1))-9,ROW()-9)),"")</f>
        <v>2</v>
      </c>
      <c r="EZ11" s="7" t="str">
        <f>IF(Tableau1[[#This Row],[Colonne86]]=1,IF(ROW()=9,0,IF(COUNTIF(CH$9:CH10,1)&gt;0,(ROW()-_xlfn.XMATCH(1,CH$9:CH10,0,-1))-9,ROW()-9)),"")</f>
        <v/>
      </c>
      <c r="FA11" s="7" t="str">
        <f>IF(Tableau1[[#This Row],[Colonne87]]=1,IF(ROW()=9,0,IF(COUNTIF(CI$9:CI10,1)&gt;0,(ROW()-_xlfn.XMATCH(1,CI$9:CI10,0,-1))-9,ROW()-9)),"")</f>
        <v/>
      </c>
      <c r="FB11" s="7" t="str">
        <f>IF(Tableau1[[#This Row],[Colonne88]]=1,IF(ROW()=9,0,IF(COUNTIF(CJ$9:CJ10,1)&gt;0,(ROW()-_xlfn.XMATCH(1,CJ$9:CJ10,0,-1))-9,ROW()-9)),"")</f>
        <v/>
      </c>
      <c r="FC11" s="7">
        <f>IF(Tableau1[[#This Row],[Colonne89]]=1,IF(ROW()=9,0,IF(COUNTIF(CK$9:CK10,1)&gt;0,(ROW()-_xlfn.XMATCH(1,CK$9:CK10,0,-1))-9,ROW()-9)),"")</f>
        <v>2</v>
      </c>
      <c r="FD11" s="7" t="str">
        <f>IF(Tableau1[[#This Row],[Colonne90]]=1,IF(ROW()=9,0,IF(COUNTIF(CL$9:CL10,1)&gt;0,(ROW()-_xlfn.XMATCH(1,CL$9:CL10,0,-1))-9,ROW()-9)),"")</f>
        <v/>
      </c>
      <c r="FE11" s="7" t="str">
        <f>IF(Tableau1[[#This Row],[Colonne91]]=1,IF(ROW()=9,0,IF(COUNTIF(CM$9:CM10,1)&gt;0,(ROW()-_xlfn.XMATCH(1,CM$9:CM10,0,-1))-9,ROW()-9)),"")</f>
        <v/>
      </c>
      <c r="FF11" s="7">
        <f>IF(Tableau1[[#This Row],[Colonne92]]=1,IF(ROW()=9,0,IF(COUNTIF(CN$9:CN10,1)&gt;0,(ROW()-_xlfn.XMATCH(1,CN$9:CN10,0,-1))-9,ROW()-9)),"")</f>
        <v>2</v>
      </c>
      <c r="FG11" s="7" t="str">
        <f>IF(Tableau1[[#This Row],[Colonne93]]=1,IF(ROW()=9,0,IF(COUNTIF(CO$9:CO10,1)&gt;0,(ROW()-_xlfn.XMATCH(1,CO$9:CO10,0,-1))-9,ROW()-9)),"")</f>
        <v/>
      </c>
      <c r="FH11" s="7">
        <f>IF(Tableau1[[#This Row],[Colonne94]]=1,IF(ROW()=9,0,IF(COUNTIF(CP$9:CP10,1)&gt;0,(ROW()-_xlfn.XMATCH(1,CP$9:CP10,0,-1))-9,ROW()-9)),"")</f>
        <v>0</v>
      </c>
      <c r="FI11" s="7"/>
    </row>
    <row r="12" spans="1:168" x14ac:dyDescent="0.2">
      <c r="A12" s="25">
        <v>45001</v>
      </c>
      <c r="B12" s="26">
        <v>4</v>
      </c>
      <c r="C12" s="27" t="s">
        <v>96</v>
      </c>
      <c r="D12" s="28">
        <v>1</v>
      </c>
      <c r="E12" s="28">
        <v>2</v>
      </c>
      <c r="F12" s="28">
        <v>4</v>
      </c>
      <c r="G12" s="28">
        <v>8</v>
      </c>
      <c r="H12" s="28">
        <v>10</v>
      </c>
      <c r="I12" s="28">
        <v>15</v>
      </c>
      <c r="J12" s="28">
        <v>21</v>
      </c>
      <c r="K12" s="28">
        <v>26</v>
      </c>
      <c r="L12" s="28">
        <v>30</v>
      </c>
      <c r="M12" s="28">
        <v>38</v>
      </c>
      <c r="N12" s="28">
        <v>41</v>
      </c>
      <c r="O12" s="28">
        <v>43</v>
      </c>
      <c r="P12" s="28">
        <v>48</v>
      </c>
      <c r="Q12" s="28">
        <v>53</v>
      </c>
      <c r="R12" s="28">
        <v>54</v>
      </c>
      <c r="S12" s="28">
        <v>55</v>
      </c>
      <c r="T12" s="28">
        <v>57</v>
      </c>
      <c r="U12" s="28">
        <v>58</v>
      </c>
      <c r="V12" s="28">
        <v>65</v>
      </c>
      <c r="W12" s="28">
        <v>66</v>
      </c>
      <c r="X12" s="24"/>
      <c r="Y12" s="27">
        <f t="shared" si="3"/>
        <v>1</v>
      </c>
      <c r="Z12" s="27">
        <f t="shared" si="3"/>
        <v>1</v>
      </c>
      <c r="AA12" s="27">
        <f t="shared" si="3"/>
        <v>0</v>
      </c>
      <c r="AB12" s="27">
        <f t="shared" si="3"/>
        <v>1</v>
      </c>
      <c r="AC12" s="27">
        <f t="shared" si="3"/>
        <v>0</v>
      </c>
      <c r="AD12" s="27">
        <f t="shared" si="3"/>
        <v>0</v>
      </c>
      <c r="AE12" s="27">
        <f t="shared" si="3"/>
        <v>0</v>
      </c>
      <c r="AF12" s="27">
        <f t="shared" si="3"/>
        <v>1</v>
      </c>
      <c r="AG12" s="27">
        <f t="shared" si="3"/>
        <v>0</v>
      </c>
      <c r="AH12" s="27">
        <f t="shared" si="3"/>
        <v>1</v>
      </c>
      <c r="AI12" s="27">
        <f t="shared" si="4"/>
        <v>0</v>
      </c>
      <c r="AJ12" s="27">
        <f t="shared" si="4"/>
        <v>0</v>
      </c>
      <c r="AK12" s="27">
        <f t="shared" si="4"/>
        <v>0</v>
      </c>
      <c r="AL12" s="27">
        <f t="shared" si="4"/>
        <v>0</v>
      </c>
      <c r="AM12" s="27">
        <f t="shared" si="4"/>
        <v>1</v>
      </c>
      <c r="AN12" s="27">
        <f t="shared" si="4"/>
        <v>0</v>
      </c>
      <c r="AO12" s="27">
        <f t="shared" si="4"/>
        <v>0</v>
      </c>
      <c r="AP12" s="27">
        <f t="shared" si="4"/>
        <v>0</v>
      </c>
      <c r="AQ12" s="27">
        <f t="shared" si="4"/>
        <v>0</v>
      </c>
      <c r="AR12" s="27">
        <f t="shared" si="4"/>
        <v>0</v>
      </c>
      <c r="AS12" s="27">
        <f t="shared" si="4"/>
        <v>1</v>
      </c>
      <c r="AT12" s="27">
        <f t="shared" si="4"/>
        <v>0</v>
      </c>
      <c r="AU12" s="27">
        <f t="shared" si="4"/>
        <v>0</v>
      </c>
      <c r="AV12" s="27">
        <f t="shared" si="4"/>
        <v>0</v>
      </c>
      <c r="AW12" s="27">
        <f t="shared" si="4"/>
        <v>0</v>
      </c>
      <c r="AX12" s="27">
        <f t="shared" si="4"/>
        <v>1</v>
      </c>
      <c r="AY12" s="27">
        <f t="shared" si="5"/>
        <v>0</v>
      </c>
      <c r="AZ12" s="27">
        <f t="shared" si="5"/>
        <v>0</v>
      </c>
      <c r="BA12" s="27">
        <f t="shared" si="5"/>
        <v>0</v>
      </c>
      <c r="BB12" s="27">
        <f t="shared" si="5"/>
        <v>1</v>
      </c>
      <c r="BC12" s="27">
        <f t="shared" si="5"/>
        <v>0</v>
      </c>
      <c r="BD12" s="27">
        <f t="shared" si="5"/>
        <v>0</v>
      </c>
      <c r="BE12" s="27">
        <f t="shared" si="5"/>
        <v>0</v>
      </c>
      <c r="BF12" s="27">
        <f t="shared" si="5"/>
        <v>0</v>
      </c>
      <c r="BG12" s="27">
        <f t="shared" si="5"/>
        <v>0</v>
      </c>
      <c r="BH12" s="27">
        <f t="shared" si="5"/>
        <v>0</v>
      </c>
      <c r="BI12" s="27">
        <f t="shared" si="5"/>
        <v>0</v>
      </c>
      <c r="BJ12" s="27">
        <f t="shared" si="5"/>
        <v>1</v>
      </c>
      <c r="BK12" s="27">
        <f t="shared" si="5"/>
        <v>0</v>
      </c>
      <c r="BL12" s="27">
        <f t="shared" si="5"/>
        <v>0</v>
      </c>
      <c r="BM12" s="27">
        <f t="shared" si="5"/>
        <v>1</v>
      </c>
      <c r="BN12" s="27">
        <f t="shared" si="5"/>
        <v>0</v>
      </c>
      <c r="BO12" s="27">
        <f t="shared" si="6"/>
        <v>1</v>
      </c>
      <c r="BP12" s="27">
        <f t="shared" si="6"/>
        <v>0</v>
      </c>
      <c r="BQ12" s="27">
        <f t="shared" si="6"/>
        <v>0</v>
      </c>
      <c r="BR12" s="27">
        <f t="shared" si="6"/>
        <v>0</v>
      </c>
      <c r="BS12" s="27">
        <f t="shared" si="6"/>
        <v>0</v>
      </c>
      <c r="BT12" s="27">
        <f t="shared" si="6"/>
        <v>1</v>
      </c>
      <c r="BU12" s="27">
        <f t="shared" si="6"/>
        <v>0</v>
      </c>
      <c r="BV12" s="27">
        <f t="shared" si="6"/>
        <v>0</v>
      </c>
      <c r="BW12" s="27">
        <f t="shared" si="6"/>
        <v>0</v>
      </c>
      <c r="BX12" s="27">
        <f t="shared" si="6"/>
        <v>0</v>
      </c>
      <c r="BY12" s="27">
        <f t="shared" si="6"/>
        <v>1</v>
      </c>
      <c r="BZ12" s="27">
        <f t="shared" si="6"/>
        <v>1</v>
      </c>
      <c r="CA12" s="27">
        <f t="shared" si="6"/>
        <v>1</v>
      </c>
      <c r="CB12" s="27">
        <f t="shared" si="6"/>
        <v>0</v>
      </c>
      <c r="CC12" s="27">
        <f t="shared" si="6"/>
        <v>1</v>
      </c>
      <c r="CD12" s="27">
        <f t="shared" si="6"/>
        <v>1</v>
      </c>
      <c r="CE12" s="27">
        <f t="shared" si="7"/>
        <v>0</v>
      </c>
      <c r="CF12" s="27">
        <f t="shared" si="7"/>
        <v>0</v>
      </c>
      <c r="CG12" s="27">
        <f t="shared" si="7"/>
        <v>0</v>
      </c>
      <c r="CH12" s="27">
        <f t="shared" si="7"/>
        <v>0</v>
      </c>
      <c r="CI12" s="27">
        <f t="shared" si="7"/>
        <v>0</v>
      </c>
      <c r="CJ12" s="27">
        <f t="shared" si="7"/>
        <v>0</v>
      </c>
      <c r="CK12" s="27">
        <f t="shared" si="7"/>
        <v>1</v>
      </c>
      <c r="CL12" s="27">
        <f t="shared" si="7"/>
        <v>1</v>
      </c>
      <c r="CM12" s="27">
        <f t="shared" si="7"/>
        <v>0</v>
      </c>
      <c r="CN12" s="27">
        <f t="shared" si="7"/>
        <v>0</v>
      </c>
      <c r="CO12" s="27">
        <f t="shared" si="7"/>
        <v>0</v>
      </c>
      <c r="CP12" s="27">
        <f t="shared" si="7"/>
        <v>0</v>
      </c>
      <c r="CQ12" s="24"/>
      <c r="CR12" s="13">
        <f>IF(Tableau1[[#This Row],[Colonne25]]=1,IF(ROW()=9,0,IF(COUNTIF(Y$9:Y11,1)&gt;0,(ROW()-_xlfn.XMATCH(1,Y$9:Y11,0,-1))-9,ROW()-9)),"")</f>
        <v>3</v>
      </c>
      <c r="CS12" s="13">
        <f>IF(Tableau1[[#This Row],[Colonne26]]=1,IF(ROW()=9,0,IF(COUNTIF(Z$9:Z11,1)&gt;0,(ROW()-_xlfn.XMATCH(1,Z$9:Z11,0,-1))-9,ROW()-9)),"")</f>
        <v>3</v>
      </c>
      <c r="CT12" s="13" t="str">
        <f>IF(Tableau1[[#This Row],[Colonne27]]=1,IF(ROW()=9,0,IF(COUNTIF(AA$9:AA11,1)&gt;0,(ROW()-_xlfn.XMATCH(1,AA$9:AA11,0,-1))-9,ROW()-9)),"")</f>
        <v/>
      </c>
      <c r="CU12" s="13">
        <f>IF(Tableau1[[#This Row],[Colonne28]]=1,IF(ROW()=9,0,IF(COUNTIF(AB$9:AB11,1)&gt;0,(ROW()-_xlfn.XMATCH(1,AB$9:AB11,0,-1))-9,ROW()-9)),"")</f>
        <v>1</v>
      </c>
      <c r="CV12" s="13" t="str">
        <f>IF(Tableau1[[#This Row],[Colonne29]]=1,IF(ROW()=9,0,IF(COUNTIF(AC$9:AC11,1)&gt;0,(ROW()-_xlfn.XMATCH(1,AC$9:AC11,0,-1))-9,ROW()-9)),"")</f>
        <v/>
      </c>
      <c r="CW12" s="13" t="str">
        <f>IF(Tableau1[[#This Row],[Colonne30]]=1,IF(ROW()=9,0,IF(COUNTIF(AD$9:AD11,1)&gt;0,(ROW()-_xlfn.XMATCH(1,AD$9:AD11,0,-1))-9,ROW()-9)),"")</f>
        <v/>
      </c>
      <c r="CX12" s="13" t="str">
        <f>IF(Tableau1[[#This Row],[Colonne31]]=1,IF(ROW()=9,0,IF(COUNTIF(AE$9:AE11,1)&gt;0,(ROW()-_xlfn.XMATCH(1,AE$9:AE11,0,-1))-9,ROW()-9)),"")</f>
        <v/>
      </c>
      <c r="CY12" s="13">
        <f>IF(Tableau1[[#This Row],[Colonne32]]=1,IF(ROW()=9,0,IF(COUNTIF(AF$9:AF11,1)&gt;0,(ROW()-_xlfn.XMATCH(1,AF$9:AF11,0,-1))-9,ROW()-9)),"")</f>
        <v>1</v>
      </c>
      <c r="CZ12" s="13" t="str">
        <f>IF(Tableau1[[#This Row],[Colonne33]]=1,IF(ROW()=9,0,IF(COUNTIF(AG$9:AG11,1)&gt;0,(ROW()-_xlfn.XMATCH(1,AG$9:AG11,0,-1))-9,ROW()-9)),"")</f>
        <v/>
      </c>
      <c r="DA12" s="13">
        <f>IF(Tableau1[[#This Row],[Colonne34]]=1,IF(ROW()=9,0,IF(COUNTIF(AH$9:AH11,1)&gt;0,(ROW()-_xlfn.XMATCH(1,AH$9:AH11,0,-1))-9,ROW()-9)),"")</f>
        <v>0</v>
      </c>
      <c r="DB12" s="7" t="str">
        <f>IF(Tableau1[[#This Row],[Colonne36]]=1,IF(ROW()=9,0,IF(COUNTIF(AJ$9:AJ11,1)&gt;0,(ROW()-_xlfn.XMATCH(1,AJ$9:AJ11,0,-1))-9,ROW()-9)),"")</f>
        <v/>
      </c>
      <c r="DC12" s="7" t="str">
        <f>IF(Tableau1[[#This Row],[Colonne37]]=1,IF(ROW()=9,0,IF(COUNTIF(AK$9:AK11,1)&gt;0,(ROW()-_xlfn.XMATCH(1,AK$9:AK11,0,-1))-9,ROW()-9)),"")</f>
        <v/>
      </c>
      <c r="DD12" s="7" t="str">
        <f>IF(Tableau1[[#This Row],[Colonne38]]=1,IF(ROW()=9,0,IF(COUNTIF(AL$9:AL11,1)&gt;0,(ROW()-_xlfn.XMATCH(1,AL$9:AL11,0,-1))-9,ROW()-9)),"")</f>
        <v/>
      </c>
      <c r="DE12" s="7">
        <f>IF(Tableau1[[#This Row],[Colonne39]]=1,IF(ROW()=9,0,IF(COUNTIF(AM$9:AM11,1)&gt;0,(ROW()-_xlfn.XMATCH(1,AM$9:AM11,0,-1))-9,ROW()-9)),"")</f>
        <v>1</v>
      </c>
      <c r="DF12" s="7" t="str">
        <f>IF(Tableau1[[#This Row],[Colonne40]]=1,IF(ROW()=9,0,IF(COUNTIF(AN$9:AN11,1)&gt;0,(ROW()-_xlfn.XMATCH(1,AN$9:AN11,0,-1))-9,ROW()-9)),"")</f>
        <v/>
      </c>
      <c r="DG12" s="7" t="str">
        <f>IF(Tableau1[[#This Row],[Colonne41]]=1,IF(ROW()=9,0,IF(COUNTIF(AO$9:AO11,1)&gt;0,(ROW()-_xlfn.XMATCH(1,AO$9:AO11,0,-1))-9,ROW()-9)),"")</f>
        <v/>
      </c>
      <c r="DH12" s="7" t="str">
        <f>IF(Tableau1[[#This Row],[Colonne42]]=1,IF(ROW()=9,0,IF(COUNTIF(AP$9:AP11,1)&gt;0,(ROW()-_xlfn.XMATCH(1,AP$9:AP11,0,-1))-9,ROW()-9)),"")</f>
        <v/>
      </c>
      <c r="DI12" s="7" t="str">
        <f>IF(Tableau1[[#This Row],[Colonne43]]=1,IF(ROW()=9,0,IF(COUNTIF(AQ$9:AQ11,1)&gt;0,(ROW()-_xlfn.XMATCH(1,AQ$9:AQ11,0,-1))-9,ROW()-9)),"")</f>
        <v/>
      </c>
      <c r="DJ12" s="7" t="str">
        <f>IF(Tableau1[[#This Row],[Colonne44]]=1,IF(ROW()=9,0,IF(COUNTIF(AR$9:AR11,1)&gt;0,(ROW()-_xlfn.XMATCH(1,AR$9:AR11,0,-1))-9,ROW()-9)),"")</f>
        <v/>
      </c>
      <c r="DK12" s="7">
        <f>IF(Tableau1[[#This Row],[Colonne45]]=1,IF(ROW()=9,0,IF(COUNTIF(AS$9:AS11,1)&gt;0,(ROW()-_xlfn.XMATCH(1,AS$9:AS11,0,-1))-9,ROW()-9)),"")</f>
        <v>0</v>
      </c>
      <c r="DL12" s="7" t="str">
        <f>IF(Tableau1[[#This Row],[Colonne46]]=1,IF(ROW()=9,0,IF(COUNTIF(AT$9:AT11,1)&gt;0,(ROW()-_xlfn.XMATCH(1,AT$9:AT11,0,-1))-9,ROW()-9)),"")</f>
        <v/>
      </c>
      <c r="DM12" s="7" t="str">
        <f>IF(Tableau1[[#This Row],[Colonne47]]=1,IF(ROW()=9,0,IF(COUNTIF(AU$9:AU11,1)&gt;0,(ROW()-_xlfn.XMATCH(1,AU$9:AU11,0,-1))-9,ROW()-9)),"")</f>
        <v/>
      </c>
      <c r="DN12" s="7" t="str">
        <f>IF(Tableau1[[#This Row],[Colonne48]]=1,IF(ROW()=9,0,IF(COUNTIF(AV$9:AV11,1)&gt;0,(ROW()-_xlfn.XMATCH(1,AV$9:AV11,0,-1))-9,ROW()-9)),"")</f>
        <v/>
      </c>
      <c r="DO12" s="7" t="str">
        <f>IF(Tableau1[[#This Row],[Colonne49]]=1,IF(ROW()=9,0,IF(COUNTIF(AW$9:AW11,1)&gt;0,(ROW()-_xlfn.XMATCH(1,AW$9:AW11,0,-1))-9,ROW()-9)),"")</f>
        <v/>
      </c>
      <c r="DP12" s="7">
        <f>IF(Tableau1[[#This Row],[Colonne50]]=1,IF(ROW()=9,0,IF(COUNTIF(AX$9:AX11,1)&gt;0,(ROW()-_xlfn.XMATCH(1,AX$9:AX11,0,-1))-9,ROW()-9)),"")</f>
        <v>0</v>
      </c>
      <c r="DQ12" s="7" t="str">
        <f>IF(Tableau1[[#This Row],[Colonne51]]=1,IF(ROW()=9,0,IF(COUNTIF(AY$9:AY11,1)&gt;0,(ROW()-_xlfn.XMATCH(1,AY$9:AY11,0,-1))-9,ROW()-9)),"")</f>
        <v/>
      </c>
      <c r="DR12" s="7" t="str">
        <f>IF(Tableau1[[#This Row],[Colonne52]]=1,IF(ROW()=9,0,IF(COUNTIF(AZ$9:AZ11,1)&gt;0,(ROW()-_xlfn.XMATCH(1,AZ$9:AZ11,0,-1))-9,ROW()-9)),"")</f>
        <v/>
      </c>
      <c r="DS12" s="7" t="str">
        <f>IF(Tableau1[[#This Row],[Colonne53]]=1,IF(ROW()=9,0,IF(COUNTIF(BA$9:BA11,1)&gt;0,(ROW()-_xlfn.XMATCH(1,BA$9:BA11,0,-1))-9,ROW()-9)),"")</f>
        <v/>
      </c>
      <c r="DT12" s="7">
        <f>IF(Tableau1[[#This Row],[Colonne54]]=1,IF(ROW()=9,0,IF(COUNTIF(BB$9:BB11,1)&gt;0,(ROW()-_xlfn.XMATCH(1,BB$9:BB11,0,-1))-9,ROW()-9)),"")</f>
        <v>1</v>
      </c>
      <c r="DU12" s="7" t="str">
        <f>IF(Tableau1[[#This Row],[Colonne55]]=1,IF(ROW()=9,0,IF(COUNTIF(BC$9:BC11,1)&gt;0,(ROW()-_xlfn.XMATCH(1,BC$9:BC11,0,-1))-9,ROW()-9)),"")</f>
        <v/>
      </c>
      <c r="DV12" s="7" t="str">
        <f>IF(Tableau1[[#This Row],[Colonne56]]=1,IF(ROW()=9,0,IF(COUNTIF(BD$9:BD11,1)&gt;0,(ROW()-_xlfn.XMATCH(1,BD$9:BD11,0,-1))-9,ROW()-9)),"")</f>
        <v/>
      </c>
      <c r="DW12" s="7" t="str">
        <f>IF(Tableau1[[#This Row],[Colonne57]]=1,IF(ROW()=9,0,IF(COUNTIF(BE$9:BE11,1)&gt;0,(ROW()-_xlfn.XMATCH(1,BE$9:BE11,0,-1))-9,ROW()-9)),"")</f>
        <v/>
      </c>
      <c r="DX12" s="7" t="str">
        <f>IF(Tableau1[[#This Row],[Colonne58]]=1,IF(ROW()=9,0,IF(COUNTIF(BF$9:BF11,1)&gt;0,(ROW()-_xlfn.XMATCH(1,BF$9:BF11,0,-1))-9,ROW()-9)),"")</f>
        <v/>
      </c>
      <c r="DY12" s="7" t="str">
        <f>IF(Tableau1[[#This Row],[Colonne59]]=1,IF(ROW()=9,0,IF(COUNTIF(BG$9:BG11,1)&gt;0,(ROW()-_xlfn.XMATCH(1,BG$9:BG11,0,-1))-9,ROW()-9)),"")</f>
        <v/>
      </c>
      <c r="DZ12" s="7" t="str">
        <f>IF(Tableau1[[#This Row],[Colonne60]]=1,IF(ROW()=9,0,IF(COUNTIF(BH$9:BH11,1)&gt;0,(ROW()-_xlfn.XMATCH(1,BH$9:BH11,0,-1))-9,ROW()-9)),"")</f>
        <v/>
      </c>
      <c r="EA12" s="7" t="str">
        <f>IF(Tableau1[[#This Row],[Colonne61]]=1,IF(ROW()=9,0,IF(COUNTIF(BI$9:BI11,1)&gt;0,(ROW()-_xlfn.XMATCH(1,BI$9:BI11,0,-1))-9,ROW()-9)),"")</f>
        <v/>
      </c>
      <c r="EB12" s="7">
        <f>IF(Tableau1[[#This Row],[Colonne62]]=1,IF(ROW()=9,0,IF(COUNTIF(BJ$9:BJ11,1)&gt;0,(ROW()-_xlfn.XMATCH(1,BJ$9:BJ11,0,-1))-9,ROW()-9)),"")</f>
        <v>1</v>
      </c>
      <c r="EC12" s="7" t="str">
        <f>IF(Tableau1[[#This Row],[Colonne63]]=1,IF(ROW()=9,0,IF(COUNTIF(BK$9:BK11,1)&gt;0,(ROW()-_xlfn.XMATCH(1,BK$9:BK11,0,-1))-9,ROW()-9)),"")</f>
        <v/>
      </c>
      <c r="ED12" s="7" t="str">
        <f>IF(Tableau1[[#This Row],[Colonne64]]=1,IF(ROW()=9,0,IF(COUNTIF(BL$9:BL11,1)&gt;0,(ROW()-_xlfn.XMATCH(1,BL$9:BL11,0,-1))-9,ROW()-9)),"")</f>
        <v/>
      </c>
      <c r="EE12" s="7">
        <f>IF(Tableau1[[#This Row],[Colonne65]]=1,IF(ROW()=9,0,IF(COUNTIF(BM$9:BM11,1)&gt;0,(ROW()-_xlfn.XMATCH(1,BM$9:BM11,0,-1))-9,ROW()-9)),"")</f>
        <v>2</v>
      </c>
      <c r="EF12" s="7" t="str">
        <f>IF(Tableau1[[#This Row],[Colonne66]]=1,IF(ROW()=9,0,IF(COUNTIF(BN$9:BN11,1)&gt;0,(ROW()-_xlfn.XMATCH(1,BN$9:BN11,0,-1))-9,ROW()-9)),"")</f>
        <v/>
      </c>
      <c r="EG12" s="7">
        <f>IF(Tableau1[[#This Row],[Colonne67]]=1,IF(ROW()=9,0,IF(COUNTIF(BO$9:BO11,1)&gt;0,(ROW()-_xlfn.XMATCH(1,BO$9:BO11,0,-1))-9,ROW()-9)),"")</f>
        <v>3</v>
      </c>
      <c r="EH12" s="7" t="str">
        <f>IF(Tableau1[[#This Row],[Colonne68]]=1,IF(ROW()=9,0,IF(COUNTIF(BP$9:BP11,1)&gt;0,(ROW()-_xlfn.XMATCH(1,BP$9:BP11,0,-1))-9,ROW()-9)),"")</f>
        <v/>
      </c>
      <c r="EI12" s="7" t="str">
        <f>IF(Tableau1[[#This Row],[Colonne69]]=1,IF(ROW()=9,0,IF(COUNTIF(BQ$9:BQ11,1)&gt;0,(ROW()-_xlfn.XMATCH(1,BQ$9:BQ11,0,-1))-9,ROW()-9)),"")</f>
        <v/>
      </c>
      <c r="EJ12" s="7" t="str">
        <f>IF(Tableau1[[#This Row],[Colonne70]]=1,IF(ROW()=9,0,IF(COUNTIF(BR$9:BR11,1)&gt;0,(ROW()-_xlfn.XMATCH(1,BR$9:BR11,0,-1))-9,ROW()-9)),"")</f>
        <v/>
      </c>
      <c r="EK12" s="7" t="str">
        <f>IF(Tableau1[[#This Row],[Colonne71]]=1,IF(ROW()=9,0,IF(COUNTIF(BS$9:BS11,1)&gt;0,(ROW()-_xlfn.XMATCH(1,BS$9:BS11,0,-1))-9,ROW()-9)),"")</f>
        <v/>
      </c>
      <c r="EL12" s="7">
        <f>IF(Tableau1[[#This Row],[Colonne72]]=1,IF(ROW()=9,0,IF(COUNTIF(BT$9:BT11,1)&gt;0,(ROW()-_xlfn.XMATCH(1,BT$9:BT11,0,-1))-9,ROW()-9)),"")</f>
        <v>1</v>
      </c>
      <c r="EM12" s="7" t="str">
        <f>IF(Tableau1[[#This Row],[Colonne73]]=1,IF(ROW()=9,0,IF(COUNTIF(BU$9:BU11,1)&gt;0,(ROW()-_xlfn.XMATCH(1,BU$9:BU11,0,-1))-9,ROW()-9)),"")</f>
        <v/>
      </c>
      <c r="EN12" s="7" t="str">
        <f>IF(Tableau1[[#This Row],[Colonne74]]=1,IF(ROW()=9,0,IF(COUNTIF(BV$9:BV11,1)&gt;0,(ROW()-_xlfn.XMATCH(1,BV$9:BV11,0,-1))-9,ROW()-9)),"")</f>
        <v/>
      </c>
      <c r="EO12" s="7" t="str">
        <f>IF(Tableau1[[#This Row],[Colonne75]]=1,IF(ROW()=9,0,IF(COUNTIF(BW$9:BW11,1)&gt;0,(ROW()-_xlfn.XMATCH(1,BW$9:BW11,0,-1))-9,ROW()-9)),"")</f>
        <v/>
      </c>
      <c r="EP12" s="7" t="str">
        <f>IF(Tableau1[[#This Row],[Colonne76]]=1,IF(ROW()=9,0,IF(COUNTIF(BX$9:BX11,1)&gt;0,(ROW()-_xlfn.XMATCH(1,BX$9:BX11,0,-1))-9,ROW()-9)),"")</f>
        <v/>
      </c>
      <c r="EQ12" s="7">
        <f>IF(Tableau1[[#This Row],[Colonne77]]=1,IF(ROW()=9,0,IF(COUNTIF(BY$9:BY11,1)&gt;0,(ROW()-_xlfn.XMATCH(1,BY$9:BY11,0,-1))-9,ROW()-9)),"")</f>
        <v>3</v>
      </c>
      <c r="ER12" s="7">
        <f>IF(Tableau1[[#This Row],[Colonne78]]=1,IF(ROW()=9,0,IF(COUNTIF(BZ$9:BZ11,1)&gt;0,(ROW()-_xlfn.XMATCH(1,BZ$9:BZ11,0,-1))-9,ROW()-9)),"")</f>
        <v>3</v>
      </c>
      <c r="ES12" s="7">
        <f>IF(Tableau1[[#This Row],[Colonne79]]=1,IF(ROW()=9,0,IF(COUNTIF(CA$9:CA11,1)&gt;0,(ROW()-_xlfn.XMATCH(1,CA$9:CA11,0,-1))-9,ROW()-9)),"")</f>
        <v>1</v>
      </c>
      <c r="ET12" s="7" t="str">
        <f>IF(Tableau1[[#This Row],[Colonne80]]=1,IF(ROW()=9,0,IF(COUNTIF(CB$9:CB11,1)&gt;0,(ROW()-_xlfn.XMATCH(1,CB$9:CB11,0,-1))-9,ROW()-9)),"")</f>
        <v/>
      </c>
      <c r="EU12" s="7">
        <f>IF(Tableau1[[#This Row],[Colonne81]]=1,IF(ROW()=9,0,IF(COUNTIF(CC$9:CC11,1)&gt;0,(ROW()-_xlfn.XMATCH(1,CC$9:CC11,0,-1))-9,ROW()-9)),"")</f>
        <v>2</v>
      </c>
      <c r="EV12" s="7">
        <f>IF(Tableau1[[#This Row],[Colonne82]]=1,IF(ROW()=9,0,IF(COUNTIF(CD$9:CD11,1)&gt;0,(ROW()-_xlfn.XMATCH(1,CD$9:CD11,0,-1))-9,ROW()-9)),"")</f>
        <v>0</v>
      </c>
      <c r="EW12" s="7" t="str">
        <f>IF(Tableau1[[#This Row],[Colonne83]]=1,IF(ROW()=9,0,IF(COUNTIF(CE$9:CE11,1)&gt;0,(ROW()-_xlfn.XMATCH(1,CE$9:CE11,0,-1))-9,ROW()-9)),"")</f>
        <v/>
      </c>
      <c r="EX12" s="7" t="str">
        <f>IF(Tableau1[[#This Row],[Colonne84]]=1,IF(ROW()=9,0,IF(COUNTIF(CF$9:CF11,1)&gt;0,(ROW()-_xlfn.XMATCH(1,CF$9:CF11,0,-1))-9,ROW()-9)),"")</f>
        <v/>
      </c>
      <c r="EY12" s="7" t="str">
        <f>IF(Tableau1[[#This Row],[Colonne85]]=1,IF(ROW()=9,0,IF(COUNTIF(CG$9:CG11,1)&gt;0,(ROW()-_xlfn.XMATCH(1,CG$9:CG11,0,-1))-9,ROW()-9)),"")</f>
        <v/>
      </c>
      <c r="EZ12" s="7" t="str">
        <f>IF(Tableau1[[#This Row],[Colonne86]]=1,IF(ROW()=9,0,IF(COUNTIF(CH$9:CH11,1)&gt;0,(ROW()-_xlfn.XMATCH(1,CH$9:CH11,0,-1))-9,ROW()-9)),"")</f>
        <v/>
      </c>
      <c r="FA12" s="7" t="str">
        <f>IF(Tableau1[[#This Row],[Colonne87]]=1,IF(ROW()=9,0,IF(COUNTIF(CI$9:CI11,1)&gt;0,(ROW()-_xlfn.XMATCH(1,CI$9:CI11,0,-1))-9,ROW()-9)),"")</f>
        <v/>
      </c>
      <c r="FB12" s="7" t="str">
        <f>IF(Tableau1[[#This Row],[Colonne88]]=1,IF(ROW()=9,0,IF(COUNTIF(CJ$9:CJ11,1)&gt;0,(ROW()-_xlfn.XMATCH(1,CJ$9:CJ11,0,-1))-9,ROW()-9)),"")</f>
        <v/>
      </c>
      <c r="FC12" s="7">
        <f>IF(Tableau1[[#This Row],[Colonne89]]=1,IF(ROW()=9,0,IF(COUNTIF(CK$9:CK11,1)&gt;0,(ROW()-_xlfn.XMATCH(1,CK$9:CK11,0,-1))-9,ROW()-9)),"")</f>
        <v>0</v>
      </c>
      <c r="FD12" s="7">
        <f>IF(Tableau1[[#This Row],[Colonne90]]=1,IF(ROW()=9,0,IF(COUNTIF(CL$9:CL11,1)&gt;0,(ROW()-_xlfn.XMATCH(1,CL$9:CL11,0,-1))-9,ROW()-9)),"")</f>
        <v>2</v>
      </c>
      <c r="FE12" s="7" t="str">
        <f>IF(Tableau1[[#This Row],[Colonne91]]=1,IF(ROW()=9,0,IF(COUNTIF(CM$9:CM11,1)&gt;0,(ROW()-_xlfn.XMATCH(1,CM$9:CM11,0,-1))-9,ROW()-9)),"")</f>
        <v/>
      </c>
      <c r="FF12" s="7" t="str">
        <f>IF(Tableau1[[#This Row],[Colonne92]]=1,IF(ROW()=9,0,IF(COUNTIF(CN$9:CN11,1)&gt;0,(ROW()-_xlfn.XMATCH(1,CN$9:CN11,0,-1))-9,ROW()-9)),"")</f>
        <v/>
      </c>
      <c r="FG12" s="7" t="str">
        <f>IF(Tableau1[[#This Row],[Colonne93]]=1,IF(ROW()=9,0,IF(COUNTIF(CO$9:CO11,1)&gt;0,(ROW()-_xlfn.XMATCH(1,CO$9:CO11,0,-1))-9,ROW()-9)),"")</f>
        <v/>
      </c>
      <c r="FH12" s="7" t="str">
        <f>IF(Tableau1[[#This Row],[Colonne94]]=1,IF(ROW()=9,0,IF(COUNTIF(CP$9:CP11,1)&gt;0,(ROW()-_xlfn.XMATCH(1,CP$9:CP11,0,-1))-9,ROW()-9)),"")</f>
        <v/>
      </c>
      <c r="FI12" s="7"/>
    </row>
    <row r="13" spans="1:168" x14ac:dyDescent="0.2">
      <c r="A13" s="22">
        <v>45002</v>
      </c>
      <c r="B13" s="23">
        <v>5</v>
      </c>
      <c r="C13" s="16" t="s">
        <v>95</v>
      </c>
      <c r="D13" s="13">
        <v>11</v>
      </c>
      <c r="E13" s="13">
        <v>12</v>
      </c>
      <c r="F13" s="13">
        <v>15</v>
      </c>
      <c r="G13" s="13">
        <v>18</v>
      </c>
      <c r="H13" s="13">
        <v>21</v>
      </c>
      <c r="I13" s="13">
        <v>22</v>
      </c>
      <c r="J13" s="13">
        <v>23</v>
      </c>
      <c r="K13" s="13">
        <v>28</v>
      </c>
      <c r="L13" s="13">
        <v>31</v>
      </c>
      <c r="M13" s="13">
        <v>36</v>
      </c>
      <c r="N13" s="13">
        <v>40</v>
      </c>
      <c r="O13" s="13">
        <v>41</v>
      </c>
      <c r="P13" s="13">
        <v>50</v>
      </c>
      <c r="Q13" s="13">
        <v>51</v>
      </c>
      <c r="R13" s="13">
        <v>55</v>
      </c>
      <c r="S13" s="13">
        <v>61</v>
      </c>
      <c r="T13" s="13">
        <v>64</v>
      </c>
      <c r="U13" s="13">
        <v>67</v>
      </c>
      <c r="V13" s="13">
        <v>69</v>
      </c>
      <c r="W13" s="13">
        <v>70</v>
      </c>
      <c r="X13" s="24"/>
      <c r="Y13" s="16">
        <f t="shared" si="3"/>
        <v>0</v>
      </c>
      <c r="Z13" s="16">
        <f t="shared" si="3"/>
        <v>0</v>
      </c>
      <c r="AA13" s="16">
        <f t="shared" si="3"/>
        <v>0</v>
      </c>
      <c r="AB13" s="16">
        <f t="shared" si="3"/>
        <v>0</v>
      </c>
      <c r="AC13" s="16">
        <f t="shared" si="3"/>
        <v>0</v>
      </c>
      <c r="AD13" s="16">
        <f t="shared" si="3"/>
        <v>0</v>
      </c>
      <c r="AE13" s="16">
        <f t="shared" si="3"/>
        <v>0</v>
      </c>
      <c r="AF13" s="16">
        <f t="shared" si="3"/>
        <v>0</v>
      </c>
      <c r="AG13" s="16">
        <f t="shared" si="3"/>
        <v>0</v>
      </c>
      <c r="AH13" s="16">
        <f t="shared" si="3"/>
        <v>0</v>
      </c>
      <c r="AI13" s="16">
        <f t="shared" si="4"/>
        <v>1</v>
      </c>
      <c r="AJ13" s="16">
        <f t="shared" si="4"/>
        <v>1</v>
      </c>
      <c r="AK13" s="16">
        <f t="shared" si="4"/>
        <v>0</v>
      </c>
      <c r="AL13" s="16">
        <f t="shared" si="4"/>
        <v>0</v>
      </c>
      <c r="AM13" s="16">
        <f t="shared" si="4"/>
        <v>1</v>
      </c>
      <c r="AN13" s="16">
        <f t="shared" si="4"/>
        <v>0</v>
      </c>
      <c r="AO13" s="16">
        <f t="shared" si="4"/>
        <v>0</v>
      </c>
      <c r="AP13" s="16">
        <f t="shared" si="4"/>
        <v>1</v>
      </c>
      <c r="AQ13" s="16">
        <f t="shared" si="4"/>
        <v>0</v>
      </c>
      <c r="AR13" s="16">
        <f t="shared" si="4"/>
        <v>0</v>
      </c>
      <c r="AS13" s="16">
        <f t="shared" si="4"/>
        <v>1</v>
      </c>
      <c r="AT13" s="16">
        <f t="shared" si="4"/>
        <v>1</v>
      </c>
      <c r="AU13" s="16">
        <f t="shared" si="4"/>
        <v>1</v>
      </c>
      <c r="AV13" s="16">
        <f t="shared" si="4"/>
        <v>0</v>
      </c>
      <c r="AW13" s="16">
        <f t="shared" si="4"/>
        <v>0</v>
      </c>
      <c r="AX13" s="16">
        <f t="shared" si="4"/>
        <v>0</v>
      </c>
      <c r="AY13" s="16">
        <f t="shared" si="5"/>
        <v>0</v>
      </c>
      <c r="AZ13" s="16">
        <f t="shared" si="5"/>
        <v>1</v>
      </c>
      <c r="BA13" s="16">
        <f t="shared" si="5"/>
        <v>0</v>
      </c>
      <c r="BB13" s="16">
        <f t="shared" si="5"/>
        <v>0</v>
      </c>
      <c r="BC13" s="16">
        <f t="shared" si="5"/>
        <v>1</v>
      </c>
      <c r="BD13" s="16">
        <f t="shared" si="5"/>
        <v>0</v>
      </c>
      <c r="BE13" s="16">
        <f t="shared" si="5"/>
        <v>0</v>
      </c>
      <c r="BF13" s="16">
        <f t="shared" si="5"/>
        <v>0</v>
      </c>
      <c r="BG13" s="16">
        <f t="shared" si="5"/>
        <v>0</v>
      </c>
      <c r="BH13" s="16">
        <f t="shared" si="5"/>
        <v>1</v>
      </c>
      <c r="BI13" s="16">
        <f t="shared" si="5"/>
        <v>0</v>
      </c>
      <c r="BJ13" s="16">
        <f t="shared" si="5"/>
        <v>0</v>
      </c>
      <c r="BK13" s="16">
        <f t="shared" si="5"/>
        <v>0</v>
      </c>
      <c r="BL13" s="16">
        <f t="shared" si="5"/>
        <v>1</v>
      </c>
      <c r="BM13" s="16">
        <f t="shared" si="5"/>
        <v>1</v>
      </c>
      <c r="BN13" s="16">
        <f t="shared" si="5"/>
        <v>0</v>
      </c>
      <c r="BO13" s="16">
        <f t="shared" si="6"/>
        <v>0</v>
      </c>
      <c r="BP13" s="16">
        <f t="shared" si="6"/>
        <v>0</v>
      </c>
      <c r="BQ13" s="16">
        <f t="shared" si="6"/>
        <v>0</v>
      </c>
      <c r="BR13" s="16">
        <f t="shared" si="6"/>
        <v>0</v>
      </c>
      <c r="BS13" s="16">
        <f t="shared" si="6"/>
        <v>0</v>
      </c>
      <c r="BT13" s="16">
        <f t="shared" si="6"/>
        <v>0</v>
      </c>
      <c r="BU13" s="16">
        <f t="shared" si="6"/>
        <v>0</v>
      </c>
      <c r="BV13" s="16">
        <f t="shared" si="6"/>
        <v>1</v>
      </c>
      <c r="BW13" s="16">
        <f t="shared" si="6"/>
        <v>1</v>
      </c>
      <c r="BX13" s="16">
        <f t="shared" si="6"/>
        <v>0</v>
      </c>
      <c r="BY13" s="16">
        <f t="shared" si="6"/>
        <v>0</v>
      </c>
      <c r="BZ13" s="16">
        <f t="shared" si="6"/>
        <v>0</v>
      </c>
      <c r="CA13" s="16">
        <f t="shared" si="6"/>
        <v>1</v>
      </c>
      <c r="CB13" s="16">
        <f t="shared" si="6"/>
        <v>0</v>
      </c>
      <c r="CC13" s="16">
        <f t="shared" si="6"/>
        <v>0</v>
      </c>
      <c r="CD13" s="16">
        <f t="shared" si="6"/>
        <v>0</v>
      </c>
      <c r="CE13" s="16">
        <f t="shared" si="7"/>
        <v>0</v>
      </c>
      <c r="CF13" s="16">
        <f t="shared" si="7"/>
        <v>0</v>
      </c>
      <c r="CG13" s="16">
        <f t="shared" si="7"/>
        <v>1</v>
      </c>
      <c r="CH13" s="16">
        <f t="shared" si="7"/>
        <v>0</v>
      </c>
      <c r="CI13" s="16">
        <f t="shared" si="7"/>
        <v>0</v>
      </c>
      <c r="CJ13" s="16">
        <f t="shared" si="7"/>
        <v>1</v>
      </c>
      <c r="CK13" s="16">
        <f t="shared" si="7"/>
        <v>0</v>
      </c>
      <c r="CL13" s="16">
        <f t="shared" si="7"/>
        <v>0</v>
      </c>
      <c r="CM13" s="16">
        <f t="shared" si="7"/>
        <v>1</v>
      </c>
      <c r="CN13" s="16">
        <f t="shared" si="7"/>
        <v>0</v>
      </c>
      <c r="CO13" s="16">
        <f t="shared" si="7"/>
        <v>1</v>
      </c>
      <c r="CP13" s="16">
        <f t="shared" si="7"/>
        <v>1</v>
      </c>
      <c r="CQ13" s="24"/>
      <c r="CR13" s="13" t="str">
        <f>IF(Tableau1[[#This Row],[Colonne25]]=1,IF(ROW()=9,0,IF(COUNTIF(Y$9:Y12,1)&gt;0,(ROW()-_xlfn.XMATCH(1,Y$9:Y12,0,-1))-9,ROW()-9)),"")</f>
        <v/>
      </c>
      <c r="CS13" s="13" t="str">
        <f>IF(Tableau1[[#This Row],[Colonne26]]=1,IF(ROW()=9,0,IF(COUNTIF(Z$9:Z12,1)&gt;0,(ROW()-_xlfn.XMATCH(1,Z$9:Z12,0,-1))-9,ROW()-9)),"")</f>
        <v/>
      </c>
      <c r="CT13" s="13" t="str">
        <f>IF(Tableau1[[#This Row],[Colonne27]]=1,IF(ROW()=9,0,IF(COUNTIF(AA$9:AA12,1)&gt;0,(ROW()-_xlfn.XMATCH(1,AA$9:AA12,0,-1))-9,ROW()-9)),"")</f>
        <v/>
      </c>
      <c r="CU13" s="13" t="str">
        <f>IF(Tableau1[[#This Row],[Colonne28]]=1,IF(ROW()=9,0,IF(COUNTIF(AB$9:AB12,1)&gt;0,(ROW()-_xlfn.XMATCH(1,AB$9:AB12,0,-1))-9,ROW()-9)),"")</f>
        <v/>
      </c>
      <c r="CV13" s="13" t="str">
        <f>IF(Tableau1[[#This Row],[Colonne29]]=1,IF(ROW()=9,0,IF(COUNTIF(AC$9:AC12,1)&gt;0,(ROW()-_xlfn.XMATCH(1,AC$9:AC12,0,-1))-9,ROW()-9)),"")</f>
        <v/>
      </c>
      <c r="CW13" s="13" t="str">
        <f>IF(Tableau1[[#This Row],[Colonne30]]=1,IF(ROW()=9,0,IF(COUNTIF(AD$9:AD12,1)&gt;0,(ROW()-_xlfn.XMATCH(1,AD$9:AD12,0,-1))-9,ROW()-9)),"")</f>
        <v/>
      </c>
      <c r="CX13" s="13" t="str">
        <f>IF(Tableau1[[#This Row],[Colonne31]]=1,IF(ROW()=9,0,IF(COUNTIF(AE$9:AE12,1)&gt;0,(ROW()-_xlfn.XMATCH(1,AE$9:AE12,0,-1))-9,ROW()-9)),"")</f>
        <v/>
      </c>
      <c r="CY13" s="13" t="str">
        <f>IF(Tableau1[[#This Row],[Colonne32]]=1,IF(ROW()=9,0,IF(COUNTIF(AF$9:AF12,1)&gt;0,(ROW()-_xlfn.XMATCH(1,AF$9:AF12,0,-1))-9,ROW()-9)),"")</f>
        <v/>
      </c>
      <c r="CZ13" s="13" t="str">
        <f>IF(Tableau1[[#This Row],[Colonne33]]=1,IF(ROW()=9,0,IF(COUNTIF(AG$9:AG12,1)&gt;0,(ROW()-_xlfn.XMATCH(1,AG$9:AG12,0,-1))-9,ROW()-9)),"")</f>
        <v/>
      </c>
      <c r="DA13" s="13" t="str">
        <f>IF(Tableau1[[#This Row],[Colonne34]]=1,IF(ROW()=9,0,IF(COUNTIF(AH$9:AH12,1)&gt;0,(ROW()-_xlfn.XMATCH(1,AH$9:AH12,0,-1))-9,ROW()-9)),"")</f>
        <v/>
      </c>
      <c r="DB13" s="7">
        <f>IF(Tableau1[[#This Row],[Colonne36]]=1,IF(ROW()=9,0,IF(COUNTIF(AJ$9:AJ12,1)&gt;0,(ROW()-_xlfn.XMATCH(1,AJ$9:AJ12,0,-1))-9,ROW()-9)),"")</f>
        <v>1</v>
      </c>
      <c r="DC13" s="7" t="str">
        <f>IF(Tableau1[[#This Row],[Colonne37]]=1,IF(ROW()=9,0,IF(COUNTIF(AK$9:AK12,1)&gt;0,(ROW()-_xlfn.XMATCH(1,AK$9:AK12,0,-1))-9,ROW()-9)),"")</f>
        <v/>
      </c>
      <c r="DD13" s="7" t="str">
        <f>IF(Tableau1[[#This Row],[Colonne38]]=1,IF(ROW()=9,0,IF(COUNTIF(AL$9:AL12,1)&gt;0,(ROW()-_xlfn.XMATCH(1,AL$9:AL12,0,-1))-9,ROW()-9)),"")</f>
        <v/>
      </c>
      <c r="DE13" s="7">
        <f>IF(Tableau1[[#This Row],[Colonne39]]=1,IF(ROW()=9,0,IF(COUNTIF(AM$9:AM12,1)&gt;0,(ROW()-_xlfn.XMATCH(1,AM$9:AM12,0,-1))-9,ROW()-9)),"")</f>
        <v>0</v>
      </c>
      <c r="DF13" s="7" t="str">
        <f>IF(Tableau1[[#This Row],[Colonne40]]=1,IF(ROW()=9,0,IF(COUNTIF(AN$9:AN12,1)&gt;0,(ROW()-_xlfn.XMATCH(1,AN$9:AN12,0,-1))-9,ROW()-9)),"")</f>
        <v/>
      </c>
      <c r="DG13" s="7" t="str">
        <f>IF(Tableau1[[#This Row],[Colonne41]]=1,IF(ROW()=9,0,IF(COUNTIF(AO$9:AO12,1)&gt;0,(ROW()-_xlfn.XMATCH(1,AO$9:AO12,0,-1))-9,ROW()-9)),"")</f>
        <v/>
      </c>
      <c r="DH13" s="7">
        <f>IF(Tableau1[[#This Row],[Colonne42]]=1,IF(ROW()=9,0,IF(COUNTIF(AP$9:AP12,1)&gt;0,(ROW()-_xlfn.XMATCH(1,AP$9:AP12,0,-1))-9,ROW()-9)),"")</f>
        <v>4</v>
      </c>
      <c r="DI13" s="7" t="str">
        <f>IF(Tableau1[[#This Row],[Colonne43]]=1,IF(ROW()=9,0,IF(COUNTIF(AQ$9:AQ12,1)&gt;0,(ROW()-_xlfn.XMATCH(1,AQ$9:AQ12,0,-1))-9,ROW()-9)),"")</f>
        <v/>
      </c>
      <c r="DJ13" s="7" t="str">
        <f>IF(Tableau1[[#This Row],[Colonne44]]=1,IF(ROW()=9,0,IF(COUNTIF(AR$9:AR12,1)&gt;0,(ROW()-_xlfn.XMATCH(1,AR$9:AR12,0,-1))-9,ROW()-9)),"")</f>
        <v/>
      </c>
      <c r="DK13" s="7">
        <f>IF(Tableau1[[#This Row],[Colonne45]]=1,IF(ROW()=9,0,IF(COUNTIF(AS$9:AS12,1)&gt;0,(ROW()-_xlfn.XMATCH(1,AS$9:AS12,0,-1))-9,ROW()-9)),"")</f>
        <v>0</v>
      </c>
      <c r="DL13" s="7">
        <f>IF(Tableau1[[#This Row],[Colonne46]]=1,IF(ROW()=9,0,IF(COUNTIF(AT$9:AT12,1)&gt;0,(ROW()-_xlfn.XMATCH(1,AT$9:AT12,0,-1))-9,ROW()-9)),"")</f>
        <v>1</v>
      </c>
      <c r="DM13" s="7">
        <f>IF(Tableau1[[#This Row],[Colonne47]]=1,IF(ROW()=9,0,IF(COUNTIF(AU$9:AU12,1)&gt;0,(ROW()-_xlfn.XMATCH(1,AU$9:AU12,0,-1))-9,ROW()-9)),"")</f>
        <v>2</v>
      </c>
      <c r="DN13" s="7" t="str">
        <f>IF(Tableau1[[#This Row],[Colonne48]]=1,IF(ROW()=9,0,IF(COUNTIF(AV$9:AV12,1)&gt;0,(ROW()-_xlfn.XMATCH(1,AV$9:AV12,0,-1))-9,ROW()-9)),"")</f>
        <v/>
      </c>
      <c r="DO13" s="7" t="str">
        <f>IF(Tableau1[[#This Row],[Colonne49]]=1,IF(ROW()=9,0,IF(COUNTIF(AW$9:AW12,1)&gt;0,(ROW()-_xlfn.XMATCH(1,AW$9:AW12,0,-1))-9,ROW()-9)),"")</f>
        <v/>
      </c>
      <c r="DP13" s="7" t="str">
        <f>IF(Tableau1[[#This Row],[Colonne50]]=1,IF(ROW()=9,0,IF(COUNTIF(AX$9:AX12,1)&gt;0,(ROW()-_xlfn.XMATCH(1,AX$9:AX12,0,-1))-9,ROW()-9)),"")</f>
        <v/>
      </c>
      <c r="DQ13" s="7" t="str">
        <f>IF(Tableau1[[#This Row],[Colonne51]]=1,IF(ROW()=9,0,IF(COUNTIF(AY$9:AY12,1)&gt;0,(ROW()-_xlfn.XMATCH(1,AY$9:AY12,0,-1))-9,ROW()-9)),"")</f>
        <v/>
      </c>
      <c r="DR13" s="7">
        <f>IF(Tableau1[[#This Row],[Colonne52]]=1,IF(ROW()=9,0,IF(COUNTIF(AZ$9:AZ12,1)&gt;0,(ROW()-_xlfn.XMATCH(1,AZ$9:AZ12,0,-1))-9,ROW()-9)),"")</f>
        <v>2</v>
      </c>
      <c r="DS13" s="7" t="str">
        <f>IF(Tableau1[[#This Row],[Colonne53]]=1,IF(ROW()=9,0,IF(COUNTIF(BA$9:BA12,1)&gt;0,(ROW()-_xlfn.XMATCH(1,BA$9:BA12,0,-1))-9,ROW()-9)),"")</f>
        <v/>
      </c>
      <c r="DT13" s="7" t="str">
        <f>IF(Tableau1[[#This Row],[Colonne54]]=1,IF(ROW()=9,0,IF(COUNTIF(BB$9:BB12,1)&gt;0,(ROW()-_xlfn.XMATCH(1,BB$9:BB12,0,-1))-9,ROW()-9)),"")</f>
        <v/>
      </c>
      <c r="DU13" s="7">
        <f>IF(Tableau1[[#This Row],[Colonne55]]=1,IF(ROW()=9,0,IF(COUNTIF(BC$9:BC12,1)&gt;0,(ROW()-_xlfn.XMATCH(1,BC$9:BC12,0,-1))-9,ROW()-9)),"")</f>
        <v>4</v>
      </c>
      <c r="DV13" s="7" t="str">
        <f>IF(Tableau1[[#This Row],[Colonne56]]=1,IF(ROW()=9,0,IF(COUNTIF(BD$9:BD12,1)&gt;0,(ROW()-_xlfn.XMATCH(1,BD$9:BD12,0,-1))-9,ROW()-9)),"")</f>
        <v/>
      </c>
      <c r="DW13" s="7" t="str">
        <f>IF(Tableau1[[#This Row],[Colonne57]]=1,IF(ROW()=9,0,IF(COUNTIF(BE$9:BE12,1)&gt;0,(ROW()-_xlfn.XMATCH(1,BE$9:BE12,0,-1))-9,ROW()-9)),"")</f>
        <v/>
      </c>
      <c r="DX13" s="7" t="str">
        <f>IF(Tableau1[[#This Row],[Colonne58]]=1,IF(ROW()=9,0,IF(COUNTIF(BF$9:BF12,1)&gt;0,(ROW()-_xlfn.XMATCH(1,BF$9:BF12,0,-1))-9,ROW()-9)),"")</f>
        <v/>
      </c>
      <c r="DY13" s="7" t="str">
        <f>IF(Tableau1[[#This Row],[Colonne59]]=1,IF(ROW()=9,0,IF(COUNTIF(BG$9:BG12,1)&gt;0,(ROW()-_xlfn.XMATCH(1,BG$9:BG12,0,-1))-9,ROW()-9)),"")</f>
        <v/>
      </c>
      <c r="DZ13" s="7">
        <f>IF(Tableau1[[#This Row],[Colonne60]]=1,IF(ROW()=9,0,IF(COUNTIF(BH$9:BH12,1)&gt;0,(ROW()-_xlfn.XMATCH(1,BH$9:BH12,0,-1))-9,ROW()-9)),"")</f>
        <v>1</v>
      </c>
      <c r="EA13" s="7" t="str">
        <f>IF(Tableau1[[#This Row],[Colonne61]]=1,IF(ROW()=9,0,IF(COUNTIF(BI$9:BI12,1)&gt;0,(ROW()-_xlfn.XMATCH(1,BI$9:BI12,0,-1))-9,ROW()-9)),"")</f>
        <v/>
      </c>
      <c r="EB13" s="7" t="str">
        <f>IF(Tableau1[[#This Row],[Colonne62]]=1,IF(ROW()=9,0,IF(COUNTIF(BJ$9:BJ12,1)&gt;0,(ROW()-_xlfn.XMATCH(1,BJ$9:BJ12,0,-1))-9,ROW()-9)),"")</f>
        <v/>
      </c>
      <c r="EC13" s="7" t="str">
        <f>IF(Tableau1[[#This Row],[Colonne63]]=1,IF(ROW()=9,0,IF(COUNTIF(BK$9:BK12,1)&gt;0,(ROW()-_xlfn.XMATCH(1,BK$9:BK12,0,-1))-9,ROW()-9)),"")</f>
        <v/>
      </c>
      <c r="ED13" s="7">
        <f>IF(Tableau1[[#This Row],[Colonne64]]=1,IF(ROW()=9,0,IF(COUNTIF(BL$9:BL12,1)&gt;0,(ROW()-_xlfn.XMATCH(1,BL$9:BL12,0,-1))-9,ROW()-9)),"")</f>
        <v>3</v>
      </c>
      <c r="EE13" s="7">
        <f>IF(Tableau1[[#This Row],[Colonne65]]=1,IF(ROW()=9,0,IF(COUNTIF(BM$9:BM12,1)&gt;0,(ROW()-_xlfn.XMATCH(1,BM$9:BM12,0,-1))-9,ROW()-9)),"")</f>
        <v>0</v>
      </c>
      <c r="EF13" s="7" t="str">
        <f>IF(Tableau1[[#This Row],[Colonne66]]=1,IF(ROW()=9,0,IF(COUNTIF(BN$9:BN12,1)&gt;0,(ROW()-_xlfn.XMATCH(1,BN$9:BN12,0,-1))-9,ROW()-9)),"")</f>
        <v/>
      </c>
      <c r="EG13" s="7" t="str">
        <f>IF(Tableau1[[#This Row],[Colonne67]]=1,IF(ROW()=9,0,IF(COUNTIF(BO$9:BO12,1)&gt;0,(ROW()-_xlfn.XMATCH(1,BO$9:BO12,0,-1))-9,ROW()-9)),"")</f>
        <v/>
      </c>
      <c r="EH13" s="7" t="str">
        <f>IF(Tableau1[[#This Row],[Colonne68]]=1,IF(ROW()=9,0,IF(COUNTIF(BP$9:BP12,1)&gt;0,(ROW()-_xlfn.XMATCH(1,BP$9:BP12,0,-1))-9,ROW()-9)),"")</f>
        <v/>
      </c>
      <c r="EI13" s="7" t="str">
        <f>IF(Tableau1[[#This Row],[Colonne69]]=1,IF(ROW()=9,0,IF(COUNTIF(BQ$9:BQ12,1)&gt;0,(ROW()-_xlfn.XMATCH(1,BQ$9:BQ12,0,-1))-9,ROW()-9)),"")</f>
        <v/>
      </c>
      <c r="EJ13" s="7" t="str">
        <f>IF(Tableau1[[#This Row],[Colonne70]]=1,IF(ROW()=9,0,IF(COUNTIF(BR$9:BR12,1)&gt;0,(ROW()-_xlfn.XMATCH(1,BR$9:BR12,0,-1))-9,ROW()-9)),"")</f>
        <v/>
      </c>
      <c r="EK13" s="7" t="str">
        <f>IF(Tableau1[[#This Row],[Colonne71]]=1,IF(ROW()=9,0,IF(COUNTIF(BS$9:BS12,1)&gt;0,(ROW()-_xlfn.XMATCH(1,BS$9:BS12,0,-1))-9,ROW()-9)),"")</f>
        <v/>
      </c>
      <c r="EL13" s="7" t="str">
        <f>IF(Tableau1[[#This Row],[Colonne72]]=1,IF(ROW()=9,0,IF(COUNTIF(BT$9:BT12,1)&gt;0,(ROW()-_xlfn.XMATCH(1,BT$9:BT12,0,-1))-9,ROW()-9)),"")</f>
        <v/>
      </c>
      <c r="EM13" s="7" t="str">
        <f>IF(Tableau1[[#This Row],[Colonne73]]=1,IF(ROW()=9,0,IF(COUNTIF(BU$9:BU12,1)&gt;0,(ROW()-_xlfn.XMATCH(1,BU$9:BU12,0,-1))-9,ROW()-9)),"")</f>
        <v/>
      </c>
      <c r="EN13" s="7">
        <f>IF(Tableau1[[#This Row],[Colonne74]]=1,IF(ROW()=9,0,IF(COUNTIF(BV$9:BV12,1)&gt;0,(ROW()-_xlfn.XMATCH(1,BV$9:BV12,0,-1))-9,ROW()-9)),"")</f>
        <v>1</v>
      </c>
      <c r="EO13" s="7">
        <f>IF(Tableau1[[#This Row],[Colonne75]]=1,IF(ROW()=9,0,IF(COUNTIF(BW$9:BW12,1)&gt;0,(ROW()-_xlfn.XMATCH(1,BW$9:BW12,0,-1))-9,ROW()-9)),"")</f>
        <v>1</v>
      </c>
      <c r="EP13" s="7" t="str">
        <f>IF(Tableau1[[#This Row],[Colonne76]]=1,IF(ROW()=9,0,IF(COUNTIF(BX$9:BX12,1)&gt;0,(ROW()-_xlfn.XMATCH(1,BX$9:BX12,0,-1))-9,ROW()-9)),"")</f>
        <v/>
      </c>
      <c r="EQ13" s="7" t="str">
        <f>IF(Tableau1[[#This Row],[Colonne77]]=1,IF(ROW()=9,0,IF(COUNTIF(BY$9:BY12,1)&gt;0,(ROW()-_xlfn.XMATCH(1,BY$9:BY12,0,-1))-9,ROW()-9)),"")</f>
        <v/>
      </c>
      <c r="ER13" s="7" t="str">
        <f>IF(Tableau1[[#This Row],[Colonne78]]=1,IF(ROW()=9,0,IF(COUNTIF(BZ$9:BZ12,1)&gt;0,(ROW()-_xlfn.XMATCH(1,BZ$9:BZ12,0,-1))-9,ROW()-9)),"")</f>
        <v/>
      </c>
      <c r="ES13" s="7">
        <f>IF(Tableau1[[#This Row],[Colonne79]]=1,IF(ROW()=9,0,IF(COUNTIF(CA$9:CA12,1)&gt;0,(ROW()-_xlfn.XMATCH(1,CA$9:CA12,0,-1))-9,ROW()-9)),"")</f>
        <v>0</v>
      </c>
      <c r="ET13" s="7" t="str">
        <f>IF(Tableau1[[#This Row],[Colonne80]]=1,IF(ROW()=9,0,IF(COUNTIF(CB$9:CB12,1)&gt;0,(ROW()-_xlfn.XMATCH(1,CB$9:CB12,0,-1))-9,ROW()-9)),"")</f>
        <v/>
      </c>
      <c r="EU13" s="7" t="str">
        <f>IF(Tableau1[[#This Row],[Colonne81]]=1,IF(ROW()=9,0,IF(COUNTIF(CC$9:CC12,1)&gt;0,(ROW()-_xlfn.XMATCH(1,CC$9:CC12,0,-1))-9,ROW()-9)),"")</f>
        <v/>
      </c>
      <c r="EV13" s="7" t="str">
        <f>IF(Tableau1[[#This Row],[Colonne82]]=1,IF(ROW()=9,0,IF(COUNTIF(CD$9:CD12,1)&gt;0,(ROW()-_xlfn.XMATCH(1,CD$9:CD12,0,-1))-9,ROW()-9)),"")</f>
        <v/>
      </c>
      <c r="EW13" s="7" t="str">
        <f>IF(Tableau1[[#This Row],[Colonne83]]=1,IF(ROW()=9,0,IF(COUNTIF(CE$9:CE12,1)&gt;0,(ROW()-_xlfn.XMATCH(1,CE$9:CE12,0,-1))-9,ROW()-9)),"")</f>
        <v/>
      </c>
      <c r="EX13" s="7" t="str">
        <f>IF(Tableau1[[#This Row],[Colonne84]]=1,IF(ROW()=9,0,IF(COUNTIF(CF$9:CF12,1)&gt;0,(ROW()-_xlfn.XMATCH(1,CF$9:CF12,0,-1))-9,ROW()-9)),"")</f>
        <v/>
      </c>
      <c r="EY13" s="7">
        <f>IF(Tableau1[[#This Row],[Colonne85]]=1,IF(ROW()=9,0,IF(COUNTIF(CG$9:CG12,1)&gt;0,(ROW()-_xlfn.XMATCH(1,CG$9:CG12,0,-1))-9,ROW()-9)),"")</f>
        <v>1</v>
      </c>
      <c r="EZ13" s="7" t="str">
        <f>IF(Tableau1[[#This Row],[Colonne86]]=1,IF(ROW()=9,0,IF(COUNTIF(CH$9:CH12,1)&gt;0,(ROW()-_xlfn.XMATCH(1,CH$9:CH12,0,-1))-9,ROW()-9)),"")</f>
        <v/>
      </c>
      <c r="FA13" s="7" t="str">
        <f>IF(Tableau1[[#This Row],[Colonne87]]=1,IF(ROW()=9,0,IF(COUNTIF(CI$9:CI12,1)&gt;0,(ROW()-_xlfn.XMATCH(1,CI$9:CI12,0,-1))-9,ROW()-9)),"")</f>
        <v/>
      </c>
      <c r="FB13" s="7">
        <f>IF(Tableau1[[#This Row],[Colonne88]]=1,IF(ROW()=9,0,IF(COUNTIF(CJ$9:CJ12,1)&gt;0,(ROW()-_xlfn.XMATCH(1,CJ$9:CJ12,0,-1))-9,ROW()-9)),"")</f>
        <v>3</v>
      </c>
      <c r="FC13" s="7" t="str">
        <f>IF(Tableau1[[#This Row],[Colonne89]]=1,IF(ROW()=9,0,IF(COUNTIF(CK$9:CK12,1)&gt;0,(ROW()-_xlfn.XMATCH(1,CK$9:CK12,0,-1))-9,ROW()-9)),"")</f>
        <v/>
      </c>
      <c r="FD13" s="7" t="str">
        <f>IF(Tableau1[[#This Row],[Colonne90]]=1,IF(ROW()=9,0,IF(COUNTIF(CL$9:CL12,1)&gt;0,(ROW()-_xlfn.XMATCH(1,CL$9:CL12,0,-1))-9,ROW()-9)),"")</f>
        <v/>
      </c>
      <c r="FE13" s="7">
        <f>IF(Tableau1[[#This Row],[Colonne91]]=1,IF(ROW()=9,0,IF(COUNTIF(CM$9:CM12,1)&gt;0,(ROW()-_xlfn.XMATCH(1,CM$9:CM12,0,-1))-9,ROW()-9)),"")</f>
        <v>4</v>
      </c>
      <c r="FF13" s="7" t="str">
        <f>IF(Tableau1[[#This Row],[Colonne92]]=1,IF(ROW()=9,0,IF(COUNTIF(CN$9:CN12,1)&gt;0,(ROW()-_xlfn.XMATCH(1,CN$9:CN12,0,-1))-9,ROW()-9)),"")</f>
        <v/>
      </c>
      <c r="FG13" s="7">
        <f>IF(Tableau1[[#This Row],[Colonne93]]=1,IF(ROW()=9,0,IF(COUNTIF(CO$9:CO12,1)&gt;0,(ROW()-_xlfn.XMATCH(1,CO$9:CO12,0,-1))-9,ROW()-9)),"")</f>
        <v>3</v>
      </c>
      <c r="FH13" s="7">
        <f>IF(Tableau1[[#This Row],[Colonne94]]=1,IF(ROW()=9,0,IF(COUNTIF(CP$9:CP12,1)&gt;0,(ROW()-_xlfn.XMATCH(1,CP$9:CP12,0,-1))-9,ROW()-9)),"")</f>
        <v>1</v>
      </c>
      <c r="FI13" s="7"/>
    </row>
    <row r="14" spans="1:168" x14ac:dyDescent="0.2">
      <c r="A14" s="25">
        <v>45002</v>
      </c>
      <c r="B14" s="26">
        <v>6</v>
      </c>
      <c r="C14" s="27" t="s">
        <v>96</v>
      </c>
      <c r="D14" s="28">
        <v>6</v>
      </c>
      <c r="E14" s="28">
        <v>10</v>
      </c>
      <c r="F14" s="28">
        <v>11</v>
      </c>
      <c r="G14" s="28">
        <v>14</v>
      </c>
      <c r="H14" s="28">
        <v>15</v>
      </c>
      <c r="I14" s="28">
        <v>19</v>
      </c>
      <c r="J14" s="28">
        <v>21</v>
      </c>
      <c r="K14" s="28">
        <v>22</v>
      </c>
      <c r="L14" s="28">
        <v>24</v>
      </c>
      <c r="M14" s="28">
        <v>28</v>
      </c>
      <c r="N14" s="28">
        <v>30</v>
      </c>
      <c r="O14" s="28">
        <v>31</v>
      </c>
      <c r="P14" s="28">
        <v>33</v>
      </c>
      <c r="Q14" s="28">
        <v>35</v>
      </c>
      <c r="R14" s="28">
        <v>39</v>
      </c>
      <c r="S14" s="28">
        <v>40</v>
      </c>
      <c r="T14" s="28">
        <v>45</v>
      </c>
      <c r="U14" s="28">
        <v>46</v>
      </c>
      <c r="V14" s="28">
        <v>50</v>
      </c>
      <c r="W14" s="28">
        <v>52</v>
      </c>
      <c r="X14" s="24"/>
      <c r="Y14" s="27">
        <f t="shared" si="3"/>
        <v>0</v>
      </c>
      <c r="Z14" s="27">
        <f t="shared" si="3"/>
        <v>0</v>
      </c>
      <c r="AA14" s="27">
        <f t="shared" si="3"/>
        <v>0</v>
      </c>
      <c r="AB14" s="27">
        <f t="shared" si="3"/>
        <v>0</v>
      </c>
      <c r="AC14" s="27">
        <f t="shared" si="3"/>
        <v>0</v>
      </c>
      <c r="AD14" s="27">
        <f t="shared" si="3"/>
        <v>1</v>
      </c>
      <c r="AE14" s="27">
        <f t="shared" si="3"/>
        <v>0</v>
      </c>
      <c r="AF14" s="27">
        <f t="shared" si="3"/>
        <v>0</v>
      </c>
      <c r="AG14" s="27">
        <f t="shared" si="3"/>
        <v>0</v>
      </c>
      <c r="AH14" s="27">
        <f t="shared" si="3"/>
        <v>1</v>
      </c>
      <c r="AI14" s="27">
        <f t="shared" si="4"/>
        <v>1</v>
      </c>
      <c r="AJ14" s="27">
        <f t="shared" si="4"/>
        <v>0</v>
      </c>
      <c r="AK14" s="27">
        <f t="shared" si="4"/>
        <v>0</v>
      </c>
      <c r="AL14" s="27">
        <f t="shared" si="4"/>
        <v>1</v>
      </c>
      <c r="AM14" s="27">
        <f t="shared" si="4"/>
        <v>1</v>
      </c>
      <c r="AN14" s="27">
        <f t="shared" si="4"/>
        <v>0</v>
      </c>
      <c r="AO14" s="27">
        <f t="shared" si="4"/>
        <v>0</v>
      </c>
      <c r="AP14" s="27">
        <f t="shared" si="4"/>
        <v>0</v>
      </c>
      <c r="AQ14" s="27">
        <f t="shared" si="4"/>
        <v>1</v>
      </c>
      <c r="AR14" s="27">
        <f t="shared" si="4"/>
        <v>0</v>
      </c>
      <c r="AS14" s="27">
        <f t="shared" si="4"/>
        <v>1</v>
      </c>
      <c r="AT14" s="27">
        <f t="shared" si="4"/>
        <v>1</v>
      </c>
      <c r="AU14" s="27">
        <f t="shared" si="4"/>
        <v>0</v>
      </c>
      <c r="AV14" s="27">
        <f t="shared" si="4"/>
        <v>1</v>
      </c>
      <c r="AW14" s="27">
        <f t="shared" si="4"/>
        <v>0</v>
      </c>
      <c r="AX14" s="27">
        <f t="shared" si="4"/>
        <v>0</v>
      </c>
      <c r="AY14" s="27">
        <f t="shared" si="5"/>
        <v>0</v>
      </c>
      <c r="AZ14" s="27">
        <f t="shared" si="5"/>
        <v>1</v>
      </c>
      <c r="BA14" s="27">
        <f t="shared" si="5"/>
        <v>0</v>
      </c>
      <c r="BB14" s="27">
        <f t="shared" si="5"/>
        <v>1</v>
      </c>
      <c r="BC14" s="27">
        <f t="shared" si="5"/>
        <v>1</v>
      </c>
      <c r="BD14" s="27">
        <f t="shared" si="5"/>
        <v>0</v>
      </c>
      <c r="BE14" s="27">
        <f t="shared" si="5"/>
        <v>1</v>
      </c>
      <c r="BF14" s="27">
        <f t="shared" si="5"/>
        <v>0</v>
      </c>
      <c r="BG14" s="27">
        <f t="shared" si="5"/>
        <v>1</v>
      </c>
      <c r="BH14" s="27">
        <f t="shared" si="5"/>
        <v>0</v>
      </c>
      <c r="BI14" s="27">
        <f t="shared" si="5"/>
        <v>0</v>
      </c>
      <c r="BJ14" s="27">
        <f t="shared" si="5"/>
        <v>0</v>
      </c>
      <c r="BK14" s="27">
        <f t="shared" si="5"/>
        <v>1</v>
      </c>
      <c r="BL14" s="27">
        <f t="shared" si="5"/>
        <v>1</v>
      </c>
      <c r="BM14" s="27">
        <f t="shared" si="5"/>
        <v>0</v>
      </c>
      <c r="BN14" s="27">
        <f t="shared" si="5"/>
        <v>0</v>
      </c>
      <c r="BO14" s="27">
        <f t="shared" si="6"/>
        <v>0</v>
      </c>
      <c r="BP14" s="27">
        <f t="shared" si="6"/>
        <v>0</v>
      </c>
      <c r="BQ14" s="27">
        <f t="shared" si="6"/>
        <v>1</v>
      </c>
      <c r="BR14" s="27">
        <f t="shared" si="6"/>
        <v>1</v>
      </c>
      <c r="BS14" s="27">
        <f t="shared" si="6"/>
        <v>0</v>
      </c>
      <c r="BT14" s="27">
        <f t="shared" si="6"/>
        <v>0</v>
      </c>
      <c r="BU14" s="27">
        <f t="shared" si="6"/>
        <v>0</v>
      </c>
      <c r="BV14" s="27">
        <f t="shared" si="6"/>
        <v>1</v>
      </c>
      <c r="BW14" s="27">
        <f t="shared" si="6"/>
        <v>0</v>
      </c>
      <c r="BX14" s="27">
        <f t="shared" si="6"/>
        <v>1</v>
      </c>
      <c r="BY14" s="27">
        <f t="shared" si="6"/>
        <v>0</v>
      </c>
      <c r="BZ14" s="27">
        <f t="shared" si="6"/>
        <v>0</v>
      </c>
      <c r="CA14" s="27">
        <f t="shared" si="6"/>
        <v>0</v>
      </c>
      <c r="CB14" s="27">
        <f t="shared" si="6"/>
        <v>0</v>
      </c>
      <c r="CC14" s="27">
        <f t="shared" si="6"/>
        <v>0</v>
      </c>
      <c r="CD14" s="27">
        <f t="shared" si="6"/>
        <v>0</v>
      </c>
      <c r="CE14" s="27">
        <f t="shared" si="7"/>
        <v>0</v>
      </c>
      <c r="CF14" s="27">
        <f t="shared" si="7"/>
        <v>0</v>
      </c>
      <c r="CG14" s="27">
        <f t="shared" si="7"/>
        <v>0</v>
      </c>
      <c r="CH14" s="27">
        <f t="shared" si="7"/>
        <v>0</v>
      </c>
      <c r="CI14" s="27">
        <f t="shared" si="7"/>
        <v>0</v>
      </c>
      <c r="CJ14" s="27">
        <f t="shared" si="7"/>
        <v>0</v>
      </c>
      <c r="CK14" s="27">
        <f t="shared" si="7"/>
        <v>0</v>
      </c>
      <c r="CL14" s="27">
        <f t="shared" si="7"/>
        <v>0</v>
      </c>
      <c r="CM14" s="27">
        <f t="shared" si="7"/>
        <v>0</v>
      </c>
      <c r="CN14" s="27">
        <f t="shared" si="7"/>
        <v>0</v>
      </c>
      <c r="CO14" s="27">
        <f t="shared" si="7"/>
        <v>0</v>
      </c>
      <c r="CP14" s="27">
        <f t="shared" si="7"/>
        <v>0</v>
      </c>
      <c r="CQ14" s="24"/>
      <c r="CR14" s="13" t="str">
        <f>IF(Tableau1[[#This Row],[Colonne25]]=1,IF(ROW()=9,0,IF(COUNTIF(Y$9:Y13,1)&gt;0,(ROW()-_xlfn.XMATCH(1,Y$9:Y13,0,-1))-9,ROW()-9)),"")</f>
        <v/>
      </c>
      <c r="CS14" s="13" t="str">
        <f>IF(Tableau1[[#This Row],[Colonne26]]=1,IF(ROW()=9,0,IF(COUNTIF(Z$9:Z13,1)&gt;0,(ROW()-_xlfn.XMATCH(1,Z$9:Z13,0,-1))-9,ROW()-9)),"")</f>
        <v/>
      </c>
      <c r="CT14" s="13" t="str">
        <f>IF(Tableau1[[#This Row],[Colonne27]]=1,IF(ROW()=9,0,IF(COUNTIF(AA$9:AA13,1)&gt;0,(ROW()-_xlfn.XMATCH(1,AA$9:AA13,0,-1))-9,ROW()-9)),"")</f>
        <v/>
      </c>
      <c r="CU14" s="13" t="str">
        <f>IF(Tableau1[[#This Row],[Colonne28]]=1,IF(ROW()=9,0,IF(COUNTIF(AB$9:AB13,1)&gt;0,(ROW()-_xlfn.XMATCH(1,AB$9:AB13,0,-1))-9,ROW()-9)),"")</f>
        <v/>
      </c>
      <c r="CV14" s="13" t="str">
        <f>IF(Tableau1[[#This Row],[Colonne29]]=1,IF(ROW()=9,0,IF(COUNTIF(AC$9:AC13,1)&gt;0,(ROW()-_xlfn.XMATCH(1,AC$9:AC13,0,-1))-9,ROW()-9)),"")</f>
        <v/>
      </c>
      <c r="CW14" s="13">
        <f>IF(Tableau1[[#This Row],[Colonne30]]=1,IF(ROW()=9,0,IF(COUNTIF(AD$9:AD13,1)&gt;0,(ROW()-_xlfn.XMATCH(1,AD$9:AD13,0,-1))-9,ROW()-9)),"")</f>
        <v>2</v>
      </c>
      <c r="CX14" s="13" t="str">
        <f>IF(Tableau1[[#This Row],[Colonne31]]=1,IF(ROW()=9,0,IF(COUNTIF(AE$9:AE13,1)&gt;0,(ROW()-_xlfn.XMATCH(1,AE$9:AE13,0,-1))-9,ROW()-9)),"")</f>
        <v/>
      </c>
      <c r="CY14" s="13" t="str">
        <f>IF(Tableau1[[#This Row],[Colonne32]]=1,IF(ROW()=9,0,IF(COUNTIF(AF$9:AF13,1)&gt;0,(ROW()-_xlfn.XMATCH(1,AF$9:AF13,0,-1))-9,ROW()-9)),"")</f>
        <v/>
      </c>
      <c r="CZ14" s="13" t="str">
        <f>IF(Tableau1[[#This Row],[Colonne33]]=1,IF(ROW()=9,0,IF(COUNTIF(AG$9:AG13,1)&gt;0,(ROW()-_xlfn.XMATCH(1,AG$9:AG13,0,-1))-9,ROW()-9)),"")</f>
        <v/>
      </c>
      <c r="DA14" s="13">
        <f>IF(Tableau1[[#This Row],[Colonne34]]=1,IF(ROW()=9,0,IF(COUNTIF(AH$9:AH13,1)&gt;0,(ROW()-_xlfn.XMATCH(1,AH$9:AH13,0,-1))-9,ROW()-9)),"")</f>
        <v>1</v>
      </c>
      <c r="DB14" s="7" t="str">
        <f>IF(Tableau1[[#This Row],[Colonne36]]=1,IF(ROW()=9,0,IF(COUNTIF(AJ$9:AJ13,1)&gt;0,(ROW()-_xlfn.XMATCH(1,AJ$9:AJ13,0,-1))-9,ROW()-9)),"")</f>
        <v/>
      </c>
      <c r="DC14" s="7" t="str">
        <f>IF(Tableau1[[#This Row],[Colonne37]]=1,IF(ROW()=9,0,IF(COUNTIF(AK$9:AK13,1)&gt;0,(ROW()-_xlfn.XMATCH(1,AK$9:AK13,0,-1))-9,ROW()-9)),"")</f>
        <v/>
      </c>
      <c r="DD14" s="7">
        <f>IF(Tableau1[[#This Row],[Colonne38]]=1,IF(ROW()=9,0,IF(COUNTIF(AL$9:AL13,1)&gt;0,(ROW()-_xlfn.XMATCH(1,AL$9:AL13,0,-1))-9,ROW()-9)),"")</f>
        <v>4</v>
      </c>
      <c r="DE14" s="7">
        <f>IF(Tableau1[[#This Row],[Colonne39]]=1,IF(ROW()=9,0,IF(COUNTIF(AM$9:AM13,1)&gt;0,(ROW()-_xlfn.XMATCH(1,AM$9:AM13,0,-1))-9,ROW()-9)),"")</f>
        <v>0</v>
      </c>
      <c r="DF14" s="7" t="str">
        <f>IF(Tableau1[[#This Row],[Colonne40]]=1,IF(ROW()=9,0,IF(COUNTIF(AN$9:AN13,1)&gt;0,(ROW()-_xlfn.XMATCH(1,AN$9:AN13,0,-1))-9,ROW()-9)),"")</f>
        <v/>
      </c>
      <c r="DG14" s="7" t="str">
        <f>IF(Tableau1[[#This Row],[Colonne41]]=1,IF(ROW()=9,0,IF(COUNTIF(AO$9:AO13,1)&gt;0,(ROW()-_xlfn.XMATCH(1,AO$9:AO13,0,-1))-9,ROW()-9)),"")</f>
        <v/>
      </c>
      <c r="DH14" s="7" t="str">
        <f>IF(Tableau1[[#This Row],[Colonne42]]=1,IF(ROW()=9,0,IF(COUNTIF(AP$9:AP13,1)&gt;0,(ROW()-_xlfn.XMATCH(1,AP$9:AP13,0,-1))-9,ROW()-9)),"")</f>
        <v/>
      </c>
      <c r="DI14" s="7">
        <f>IF(Tableau1[[#This Row],[Colonne43]]=1,IF(ROW()=9,0,IF(COUNTIF(AQ$9:AQ13,1)&gt;0,(ROW()-_xlfn.XMATCH(1,AQ$9:AQ13,0,-1))-9,ROW()-9)),"")</f>
        <v>3</v>
      </c>
      <c r="DJ14" s="7" t="str">
        <f>IF(Tableau1[[#This Row],[Colonne44]]=1,IF(ROW()=9,0,IF(COUNTIF(AR$9:AR13,1)&gt;0,(ROW()-_xlfn.XMATCH(1,AR$9:AR13,0,-1))-9,ROW()-9)),"")</f>
        <v/>
      </c>
      <c r="DK14" s="7">
        <f>IF(Tableau1[[#This Row],[Colonne45]]=1,IF(ROW()=9,0,IF(COUNTIF(AS$9:AS13,1)&gt;0,(ROW()-_xlfn.XMATCH(1,AS$9:AS13,0,-1))-9,ROW()-9)),"")</f>
        <v>0</v>
      </c>
      <c r="DL14" s="7">
        <f>IF(Tableau1[[#This Row],[Colonne46]]=1,IF(ROW()=9,0,IF(COUNTIF(AT$9:AT13,1)&gt;0,(ROW()-_xlfn.XMATCH(1,AT$9:AT13,0,-1))-9,ROW()-9)),"")</f>
        <v>0</v>
      </c>
      <c r="DM14" s="7" t="str">
        <f>IF(Tableau1[[#This Row],[Colonne47]]=1,IF(ROW()=9,0,IF(COUNTIF(AU$9:AU13,1)&gt;0,(ROW()-_xlfn.XMATCH(1,AU$9:AU13,0,-1))-9,ROW()-9)),"")</f>
        <v/>
      </c>
      <c r="DN14" s="7">
        <f>IF(Tableau1[[#This Row],[Colonne48]]=1,IF(ROW()=9,0,IF(COUNTIF(AV$9:AV13,1)&gt;0,(ROW()-_xlfn.XMATCH(1,AV$9:AV13,0,-1))-9,ROW()-9)),"")</f>
        <v>4</v>
      </c>
      <c r="DO14" s="7" t="str">
        <f>IF(Tableau1[[#This Row],[Colonne49]]=1,IF(ROW()=9,0,IF(COUNTIF(AW$9:AW13,1)&gt;0,(ROW()-_xlfn.XMATCH(1,AW$9:AW13,0,-1))-9,ROW()-9)),"")</f>
        <v/>
      </c>
      <c r="DP14" s="7" t="str">
        <f>IF(Tableau1[[#This Row],[Colonne50]]=1,IF(ROW()=9,0,IF(COUNTIF(AX$9:AX13,1)&gt;0,(ROW()-_xlfn.XMATCH(1,AX$9:AX13,0,-1))-9,ROW()-9)),"")</f>
        <v/>
      </c>
      <c r="DQ14" s="7" t="str">
        <f>IF(Tableau1[[#This Row],[Colonne51]]=1,IF(ROW()=9,0,IF(COUNTIF(AY$9:AY13,1)&gt;0,(ROW()-_xlfn.XMATCH(1,AY$9:AY13,0,-1))-9,ROW()-9)),"")</f>
        <v/>
      </c>
      <c r="DR14" s="7">
        <f>IF(Tableau1[[#This Row],[Colonne52]]=1,IF(ROW()=9,0,IF(COUNTIF(AZ$9:AZ13,1)&gt;0,(ROW()-_xlfn.XMATCH(1,AZ$9:AZ13,0,-1))-9,ROW()-9)),"")</f>
        <v>0</v>
      </c>
      <c r="DS14" s="7" t="str">
        <f>IF(Tableau1[[#This Row],[Colonne53]]=1,IF(ROW()=9,0,IF(COUNTIF(BA$9:BA13,1)&gt;0,(ROW()-_xlfn.XMATCH(1,BA$9:BA13,0,-1))-9,ROW()-9)),"")</f>
        <v/>
      </c>
      <c r="DT14" s="7">
        <f>IF(Tableau1[[#This Row],[Colonne54]]=1,IF(ROW()=9,0,IF(COUNTIF(BB$9:BB13,1)&gt;0,(ROW()-_xlfn.XMATCH(1,BB$9:BB13,0,-1))-9,ROW()-9)),"")</f>
        <v>1</v>
      </c>
      <c r="DU14" s="7">
        <f>IF(Tableau1[[#This Row],[Colonne55]]=1,IF(ROW()=9,0,IF(COUNTIF(BC$9:BC13,1)&gt;0,(ROW()-_xlfn.XMATCH(1,BC$9:BC13,0,-1))-9,ROW()-9)),"")</f>
        <v>0</v>
      </c>
      <c r="DV14" s="7" t="str">
        <f>IF(Tableau1[[#This Row],[Colonne56]]=1,IF(ROW()=9,0,IF(COUNTIF(BD$9:BD13,1)&gt;0,(ROW()-_xlfn.XMATCH(1,BD$9:BD13,0,-1))-9,ROW()-9)),"")</f>
        <v/>
      </c>
      <c r="DW14" s="7">
        <f>IF(Tableau1[[#This Row],[Colonne57]]=1,IF(ROW()=9,0,IF(COUNTIF(BE$9:BE13,1)&gt;0,(ROW()-_xlfn.XMATCH(1,BE$9:BE13,0,-1))-9,ROW()-9)),"")</f>
        <v>2</v>
      </c>
      <c r="DX14" s="7" t="str">
        <f>IF(Tableau1[[#This Row],[Colonne58]]=1,IF(ROW()=9,0,IF(COUNTIF(BF$9:BF13,1)&gt;0,(ROW()-_xlfn.XMATCH(1,BF$9:BF13,0,-1))-9,ROW()-9)),"")</f>
        <v/>
      </c>
      <c r="DY14" s="7">
        <f>IF(Tableau1[[#This Row],[Colonne59]]=1,IF(ROW()=9,0,IF(COUNTIF(BG$9:BG13,1)&gt;0,(ROW()-_xlfn.XMATCH(1,BG$9:BG13,0,-1))-9,ROW()-9)),"")</f>
        <v>4</v>
      </c>
      <c r="DZ14" s="7" t="str">
        <f>IF(Tableau1[[#This Row],[Colonne60]]=1,IF(ROW()=9,0,IF(COUNTIF(BH$9:BH13,1)&gt;0,(ROW()-_xlfn.XMATCH(1,BH$9:BH13,0,-1))-9,ROW()-9)),"")</f>
        <v/>
      </c>
      <c r="EA14" s="7" t="str">
        <f>IF(Tableau1[[#This Row],[Colonne61]]=1,IF(ROW()=9,0,IF(COUNTIF(BI$9:BI13,1)&gt;0,(ROW()-_xlfn.XMATCH(1,BI$9:BI13,0,-1))-9,ROW()-9)),"")</f>
        <v/>
      </c>
      <c r="EB14" s="7" t="str">
        <f>IF(Tableau1[[#This Row],[Colonne62]]=1,IF(ROW()=9,0,IF(COUNTIF(BJ$9:BJ13,1)&gt;0,(ROW()-_xlfn.XMATCH(1,BJ$9:BJ13,0,-1))-9,ROW()-9)),"")</f>
        <v/>
      </c>
      <c r="EC14" s="7">
        <f>IF(Tableau1[[#This Row],[Colonne63]]=1,IF(ROW()=9,0,IF(COUNTIF(BK$9:BK13,1)&gt;0,(ROW()-_xlfn.XMATCH(1,BK$9:BK13,0,-1))-9,ROW()-9)),"")</f>
        <v>4</v>
      </c>
      <c r="ED14" s="7">
        <f>IF(Tableau1[[#This Row],[Colonne64]]=1,IF(ROW()=9,0,IF(COUNTIF(BL$9:BL13,1)&gt;0,(ROW()-_xlfn.XMATCH(1,BL$9:BL13,0,-1))-9,ROW()-9)),"")</f>
        <v>0</v>
      </c>
      <c r="EE14" s="7" t="str">
        <f>IF(Tableau1[[#This Row],[Colonne65]]=1,IF(ROW()=9,0,IF(COUNTIF(BM$9:BM13,1)&gt;0,(ROW()-_xlfn.XMATCH(1,BM$9:BM13,0,-1))-9,ROW()-9)),"")</f>
        <v/>
      </c>
      <c r="EF14" s="7" t="str">
        <f>IF(Tableau1[[#This Row],[Colonne66]]=1,IF(ROW()=9,0,IF(COUNTIF(BN$9:BN13,1)&gt;0,(ROW()-_xlfn.XMATCH(1,BN$9:BN13,0,-1))-9,ROW()-9)),"")</f>
        <v/>
      </c>
      <c r="EG14" s="7" t="str">
        <f>IF(Tableau1[[#This Row],[Colonne67]]=1,IF(ROW()=9,0,IF(COUNTIF(BO$9:BO13,1)&gt;0,(ROW()-_xlfn.XMATCH(1,BO$9:BO13,0,-1))-9,ROW()-9)),"")</f>
        <v/>
      </c>
      <c r="EH14" s="7" t="str">
        <f>IF(Tableau1[[#This Row],[Colonne68]]=1,IF(ROW()=9,0,IF(COUNTIF(BP$9:BP13,1)&gt;0,(ROW()-_xlfn.XMATCH(1,BP$9:BP13,0,-1))-9,ROW()-9)),"")</f>
        <v/>
      </c>
      <c r="EI14" s="7">
        <f>IF(Tableau1[[#This Row],[Colonne69]]=1,IF(ROW()=9,0,IF(COUNTIF(BQ$9:BQ13,1)&gt;0,(ROW()-_xlfn.XMATCH(1,BQ$9:BQ13,0,-1))-9,ROW()-9)),"")</f>
        <v>3</v>
      </c>
      <c r="EJ14" s="7">
        <f>IF(Tableau1[[#This Row],[Colonne70]]=1,IF(ROW()=9,0,IF(COUNTIF(BR$9:BR13,1)&gt;0,(ROW()-_xlfn.XMATCH(1,BR$9:BR13,0,-1))-9,ROW()-9)),"")</f>
        <v>5</v>
      </c>
      <c r="EK14" s="7" t="str">
        <f>IF(Tableau1[[#This Row],[Colonne71]]=1,IF(ROW()=9,0,IF(COUNTIF(BS$9:BS13,1)&gt;0,(ROW()-_xlfn.XMATCH(1,BS$9:BS13,0,-1))-9,ROW()-9)),"")</f>
        <v/>
      </c>
      <c r="EL14" s="7" t="str">
        <f>IF(Tableau1[[#This Row],[Colonne72]]=1,IF(ROW()=9,0,IF(COUNTIF(BT$9:BT13,1)&gt;0,(ROW()-_xlfn.XMATCH(1,BT$9:BT13,0,-1))-9,ROW()-9)),"")</f>
        <v/>
      </c>
      <c r="EM14" s="7" t="str">
        <f>IF(Tableau1[[#This Row],[Colonne73]]=1,IF(ROW()=9,0,IF(COUNTIF(BU$9:BU13,1)&gt;0,(ROW()-_xlfn.XMATCH(1,BU$9:BU13,0,-1))-9,ROW()-9)),"")</f>
        <v/>
      </c>
      <c r="EN14" s="7">
        <f>IF(Tableau1[[#This Row],[Colonne74]]=1,IF(ROW()=9,0,IF(COUNTIF(BV$9:BV13,1)&gt;0,(ROW()-_xlfn.XMATCH(1,BV$9:BV13,0,-1))-9,ROW()-9)),"")</f>
        <v>0</v>
      </c>
      <c r="EO14" s="7" t="str">
        <f>IF(Tableau1[[#This Row],[Colonne75]]=1,IF(ROW()=9,0,IF(COUNTIF(BW$9:BW13,1)&gt;0,(ROW()-_xlfn.XMATCH(1,BW$9:BW13,0,-1))-9,ROW()-9)),"")</f>
        <v/>
      </c>
      <c r="EP14" s="7">
        <f>IF(Tableau1[[#This Row],[Colonne76]]=1,IF(ROW()=9,0,IF(COUNTIF(BX$9:BX13,1)&gt;0,(ROW()-_xlfn.XMATCH(1,BX$9:BX13,0,-1))-9,ROW()-9)),"")</f>
        <v>5</v>
      </c>
      <c r="EQ14" s="7" t="str">
        <f>IF(Tableau1[[#This Row],[Colonne77]]=1,IF(ROW()=9,0,IF(COUNTIF(BY$9:BY13,1)&gt;0,(ROW()-_xlfn.XMATCH(1,BY$9:BY13,0,-1))-9,ROW()-9)),"")</f>
        <v/>
      </c>
      <c r="ER14" s="7" t="str">
        <f>IF(Tableau1[[#This Row],[Colonne78]]=1,IF(ROW()=9,0,IF(COUNTIF(BZ$9:BZ13,1)&gt;0,(ROW()-_xlfn.XMATCH(1,BZ$9:BZ13,0,-1))-9,ROW()-9)),"")</f>
        <v/>
      </c>
      <c r="ES14" s="7" t="str">
        <f>IF(Tableau1[[#This Row],[Colonne79]]=1,IF(ROW()=9,0,IF(COUNTIF(CA$9:CA13,1)&gt;0,(ROW()-_xlfn.XMATCH(1,CA$9:CA13,0,-1))-9,ROW()-9)),"")</f>
        <v/>
      </c>
      <c r="ET14" s="7" t="str">
        <f>IF(Tableau1[[#This Row],[Colonne80]]=1,IF(ROW()=9,0,IF(COUNTIF(CB$9:CB13,1)&gt;0,(ROW()-_xlfn.XMATCH(1,CB$9:CB13,0,-1))-9,ROW()-9)),"")</f>
        <v/>
      </c>
      <c r="EU14" s="7" t="str">
        <f>IF(Tableau1[[#This Row],[Colonne81]]=1,IF(ROW()=9,0,IF(COUNTIF(CC$9:CC13,1)&gt;0,(ROW()-_xlfn.XMATCH(1,CC$9:CC13,0,-1))-9,ROW()-9)),"")</f>
        <v/>
      </c>
      <c r="EV14" s="7" t="str">
        <f>IF(Tableau1[[#This Row],[Colonne82]]=1,IF(ROW()=9,0,IF(COUNTIF(CD$9:CD13,1)&gt;0,(ROW()-_xlfn.XMATCH(1,CD$9:CD13,0,-1))-9,ROW()-9)),"")</f>
        <v/>
      </c>
      <c r="EW14" s="7" t="str">
        <f>IF(Tableau1[[#This Row],[Colonne83]]=1,IF(ROW()=9,0,IF(COUNTIF(CE$9:CE13,1)&gt;0,(ROW()-_xlfn.XMATCH(1,CE$9:CE13,0,-1))-9,ROW()-9)),"")</f>
        <v/>
      </c>
      <c r="EX14" s="7" t="str">
        <f>IF(Tableau1[[#This Row],[Colonne84]]=1,IF(ROW()=9,0,IF(COUNTIF(CF$9:CF13,1)&gt;0,(ROW()-_xlfn.XMATCH(1,CF$9:CF13,0,-1))-9,ROW()-9)),"")</f>
        <v/>
      </c>
      <c r="EY14" s="7" t="str">
        <f>IF(Tableau1[[#This Row],[Colonne85]]=1,IF(ROW()=9,0,IF(COUNTIF(CG$9:CG13,1)&gt;0,(ROW()-_xlfn.XMATCH(1,CG$9:CG13,0,-1))-9,ROW()-9)),"")</f>
        <v/>
      </c>
      <c r="EZ14" s="7" t="str">
        <f>IF(Tableau1[[#This Row],[Colonne86]]=1,IF(ROW()=9,0,IF(COUNTIF(CH$9:CH13,1)&gt;0,(ROW()-_xlfn.XMATCH(1,CH$9:CH13,0,-1))-9,ROW()-9)),"")</f>
        <v/>
      </c>
      <c r="FA14" s="7" t="str">
        <f>IF(Tableau1[[#This Row],[Colonne87]]=1,IF(ROW()=9,0,IF(COUNTIF(CI$9:CI13,1)&gt;0,(ROW()-_xlfn.XMATCH(1,CI$9:CI13,0,-1))-9,ROW()-9)),"")</f>
        <v/>
      </c>
      <c r="FB14" s="7" t="str">
        <f>IF(Tableau1[[#This Row],[Colonne88]]=1,IF(ROW()=9,0,IF(COUNTIF(CJ$9:CJ13,1)&gt;0,(ROW()-_xlfn.XMATCH(1,CJ$9:CJ13,0,-1))-9,ROW()-9)),"")</f>
        <v/>
      </c>
      <c r="FC14" s="7" t="str">
        <f>IF(Tableau1[[#This Row],[Colonne89]]=1,IF(ROW()=9,0,IF(COUNTIF(CK$9:CK13,1)&gt;0,(ROW()-_xlfn.XMATCH(1,CK$9:CK13,0,-1))-9,ROW()-9)),"")</f>
        <v/>
      </c>
      <c r="FD14" s="7" t="str">
        <f>IF(Tableau1[[#This Row],[Colonne90]]=1,IF(ROW()=9,0,IF(COUNTIF(CL$9:CL13,1)&gt;0,(ROW()-_xlfn.XMATCH(1,CL$9:CL13,0,-1))-9,ROW()-9)),"")</f>
        <v/>
      </c>
      <c r="FE14" s="7" t="str">
        <f>IF(Tableau1[[#This Row],[Colonne91]]=1,IF(ROW()=9,0,IF(COUNTIF(CM$9:CM13,1)&gt;0,(ROW()-_xlfn.XMATCH(1,CM$9:CM13,0,-1))-9,ROW()-9)),"")</f>
        <v/>
      </c>
      <c r="FF14" s="7" t="str">
        <f>IF(Tableau1[[#This Row],[Colonne92]]=1,IF(ROW()=9,0,IF(COUNTIF(CN$9:CN13,1)&gt;0,(ROW()-_xlfn.XMATCH(1,CN$9:CN13,0,-1))-9,ROW()-9)),"")</f>
        <v/>
      </c>
      <c r="FG14" s="7" t="str">
        <f>IF(Tableau1[[#This Row],[Colonne93]]=1,IF(ROW()=9,0,IF(COUNTIF(CO$9:CO13,1)&gt;0,(ROW()-_xlfn.XMATCH(1,CO$9:CO13,0,-1))-9,ROW()-9)),"")</f>
        <v/>
      </c>
      <c r="FH14" s="7" t="str">
        <f>IF(Tableau1[[#This Row],[Colonne94]]=1,IF(ROW()=9,0,IF(COUNTIF(CP$9:CP13,1)&gt;0,(ROW()-_xlfn.XMATCH(1,CP$9:CP13,0,-1))-9,ROW()-9)),"")</f>
        <v/>
      </c>
      <c r="FI14" s="7"/>
    </row>
    <row r="15" spans="1:168" x14ac:dyDescent="0.2">
      <c r="A15" s="22">
        <v>45003</v>
      </c>
      <c r="B15" s="23">
        <v>7</v>
      </c>
      <c r="C15" s="16" t="s">
        <v>95</v>
      </c>
      <c r="D15" s="13">
        <v>6</v>
      </c>
      <c r="E15" s="13">
        <v>7</v>
      </c>
      <c r="F15" s="13">
        <v>9</v>
      </c>
      <c r="G15" s="13">
        <v>11</v>
      </c>
      <c r="H15" s="13">
        <v>12</v>
      </c>
      <c r="I15" s="13">
        <v>15</v>
      </c>
      <c r="J15" s="13">
        <v>16</v>
      </c>
      <c r="K15" s="13">
        <v>21</v>
      </c>
      <c r="L15" s="13">
        <v>27</v>
      </c>
      <c r="M15" s="13">
        <v>29</v>
      </c>
      <c r="N15" s="13">
        <v>30</v>
      </c>
      <c r="O15" s="13">
        <v>31</v>
      </c>
      <c r="P15" s="13">
        <v>33</v>
      </c>
      <c r="Q15" s="13">
        <v>43</v>
      </c>
      <c r="R15" s="13">
        <v>44</v>
      </c>
      <c r="S15" s="13">
        <v>53</v>
      </c>
      <c r="T15" s="13">
        <v>61</v>
      </c>
      <c r="U15" s="13">
        <v>64</v>
      </c>
      <c r="V15" s="13">
        <v>67</v>
      </c>
      <c r="W15" s="13">
        <v>70</v>
      </c>
      <c r="X15" s="24"/>
      <c r="Y15" s="16">
        <f t="shared" si="3"/>
        <v>0</v>
      </c>
      <c r="Z15" s="16">
        <f t="shared" si="3"/>
        <v>0</v>
      </c>
      <c r="AA15" s="16">
        <f t="shared" si="3"/>
        <v>0</v>
      </c>
      <c r="AB15" s="16">
        <f t="shared" si="3"/>
        <v>0</v>
      </c>
      <c r="AC15" s="16">
        <f t="shared" si="3"/>
        <v>0</v>
      </c>
      <c r="AD15" s="16">
        <f t="shared" si="3"/>
        <v>1</v>
      </c>
      <c r="AE15" s="16">
        <f t="shared" si="3"/>
        <v>1</v>
      </c>
      <c r="AF15" s="16">
        <f t="shared" si="3"/>
        <v>0</v>
      </c>
      <c r="AG15" s="16">
        <f t="shared" si="3"/>
        <v>1</v>
      </c>
      <c r="AH15" s="16">
        <f t="shared" si="3"/>
        <v>0</v>
      </c>
      <c r="AI15" s="16">
        <f t="shared" si="4"/>
        <v>1</v>
      </c>
      <c r="AJ15" s="16">
        <f t="shared" si="4"/>
        <v>1</v>
      </c>
      <c r="AK15" s="16">
        <f t="shared" si="4"/>
        <v>0</v>
      </c>
      <c r="AL15" s="16">
        <f t="shared" si="4"/>
        <v>0</v>
      </c>
      <c r="AM15" s="16">
        <f t="shared" si="4"/>
        <v>1</v>
      </c>
      <c r="AN15" s="16">
        <f t="shared" si="4"/>
        <v>1</v>
      </c>
      <c r="AO15" s="16">
        <f t="shared" si="4"/>
        <v>0</v>
      </c>
      <c r="AP15" s="16">
        <f t="shared" si="4"/>
        <v>0</v>
      </c>
      <c r="AQ15" s="16">
        <f t="shared" si="4"/>
        <v>0</v>
      </c>
      <c r="AR15" s="16">
        <f t="shared" si="4"/>
        <v>0</v>
      </c>
      <c r="AS15" s="16">
        <f t="shared" si="4"/>
        <v>1</v>
      </c>
      <c r="AT15" s="16">
        <f t="shared" si="4"/>
        <v>0</v>
      </c>
      <c r="AU15" s="16">
        <f t="shared" si="4"/>
        <v>0</v>
      </c>
      <c r="AV15" s="16">
        <f t="shared" si="4"/>
        <v>0</v>
      </c>
      <c r="AW15" s="16">
        <f t="shared" si="4"/>
        <v>0</v>
      </c>
      <c r="AX15" s="16">
        <f t="shared" si="4"/>
        <v>0</v>
      </c>
      <c r="AY15" s="16">
        <f t="shared" si="5"/>
        <v>1</v>
      </c>
      <c r="AZ15" s="16">
        <f t="shared" si="5"/>
        <v>0</v>
      </c>
      <c r="BA15" s="16">
        <f t="shared" si="5"/>
        <v>1</v>
      </c>
      <c r="BB15" s="16">
        <f t="shared" si="5"/>
        <v>1</v>
      </c>
      <c r="BC15" s="16">
        <f t="shared" si="5"/>
        <v>1</v>
      </c>
      <c r="BD15" s="16">
        <f t="shared" si="5"/>
        <v>0</v>
      </c>
      <c r="BE15" s="16">
        <f t="shared" si="5"/>
        <v>1</v>
      </c>
      <c r="BF15" s="16">
        <f t="shared" si="5"/>
        <v>0</v>
      </c>
      <c r="BG15" s="16">
        <f t="shared" si="5"/>
        <v>0</v>
      </c>
      <c r="BH15" s="16">
        <f t="shared" si="5"/>
        <v>0</v>
      </c>
      <c r="BI15" s="16">
        <f t="shared" si="5"/>
        <v>0</v>
      </c>
      <c r="BJ15" s="16">
        <f t="shared" si="5"/>
        <v>0</v>
      </c>
      <c r="BK15" s="16">
        <f t="shared" si="5"/>
        <v>0</v>
      </c>
      <c r="BL15" s="16">
        <f t="shared" si="5"/>
        <v>0</v>
      </c>
      <c r="BM15" s="16">
        <f t="shared" si="5"/>
        <v>0</v>
      </c>
      <c r="BN15" s="16">
        <f t="shared" si="5"/>
        <v>0</v>
      </c>
      <c r="BO15" s="16">
        <f t="shared" si="6"/>
        <v>1</v>
      </c>
      <c r="BP15" s="16">
        <f t="shared" si="6"/>
        <v>1</v>
      </c>
      <c r="BQ15" s="16">
        <f t="shared" si="6"/>
        <v>0</v>
      </c>
      <c r="BR15" s="16">
        <f t="shared" si="6"/>
        <v>0</v>
      </c>
      <c r="BS15" s="16">
        <f t="shared" si="6"/>
        <v>0</v>
      </c>
      <c r="BT15" s="16">
        <f t="shared" si="6"/>
        <v>0</v>
      </c>
      <c r="BU15" s="16">
        <f t="shared" si="6"/>
        <v>0</v>
      </c>
      <c r="BV15" s="16">
        <f t="shared" si="6"/>
        <v>0</v>
      </c>
      <c r="BW15" s="16">
        <f t="shared" si="6"/>
        <v>0</v>
      </c>
      <c r="BX15" s="16">
        <f t="shared" si="6"/>
        <v>0</v>
      </c>
      <c r="BY15" s="16">
        <f t="shared" si="6"/>
        <v>1</v>
      </c>
      <c r="BZ15" s="16">
        <f t="shared" si="6"/>
        <v>0</v>
      </c>
      <c r="CA15" s="16">
        <f t="shared" si="6"/>
        <v>0</v>
      </c>
      <c r="CB15" s="16">
        <f t="shared" si="6"/>
        <v>0</v>
      </c>
      <c r="CC15" s="16">
        <f t="shared" si="6"/>
        <v>0</v>
      </c>
      <c r="CD15" s="16">
        <f t="shared" si="6"/>
        <v>0</v>
      </c>
      <c r="CE15" s="16">
        <f t="shared" si="7"/>
        <v>0</v>
      </c>
      <c r="CF15" s="16">
        <f t="shared" si="7"/>
        <v>0</v>
      </c>
      <c r="CG15" s="16">
        <f t="shared" si="7"/>
        <v>1</v>
      </c>
      <c r="CH15" s="16">
        <f t="shared" si="7"/>
        <v>0</v>
      </c>
      <c r="CI15" s="16">
        <f t="shared" si="7"/>
        <v>0</v>
      </c>
      <c r="CJ15" s="16">
        <f t="shared" si="7"/>
        <v>1</v>
      </c>
      <c r="CK15" s="16">
        <f t="shared" si="7"/>
        <v>0</v>
      </c>
      <c r="CL15" s="16">
        <f t="shared" si="7"/>
        <v>0</v>
      </c>
      <c r="CM15" s="16">
        <f t="shared" si="7"/>
        <v>1</v>
      </c>
      <c r="CN15" s="16">
        <f t="shared" si="7"/>
        <v>0</v>
      </c>
      <c r="CO15" s="16">
        <f t="shared" si="7"/>
        <v>0</v>
      </c>
      <c r="CP15" s="16">
        <f t="shared" si="7"/>
        <v>1</v>
      </c>
      <c r="CQ15" s="24"/>
      <c r="CR15" s="13" t="str">
        <f>IF(Tableau1[[#This Row],[Colonne25]]=1,IF(ROW()=9,0,IF(COUNTIF(Y$9:Y14,1)&gt;0,(ROW()-_xlfn.XMATCH(1,Y$9:Y14,0,-1))-9,ROW()-9)),"")</f>
        <v/>
      </c>
      <c r="CS15" s="13" t="str">
        <f>IF(Tableau1[[#This Row],[Colonne26]]=1,IF(ROW()=9,0,IF(COUNTIF(Z$9:Z14,1)&gt;0,(ROW()-_xlfn.XMATCH(1,Z$9:Z14,0,-1))-9,ROW()-9)),"")</f>
        <v/>
      </c>
      <c r="CT15" s="13" t="str">
        <f>IF(Tableau1[[#This Row],[Colonne27]]=1,IF(ROW()=9,0,IF(COUNTIF(AA$9:AA14,1)&gt;0,(ROW()-_xlfn.XMATCH(1,AA$9:AA14,0,-1))-9,ROW()-9)),"")</f>
        <v/>
      </c>
      <c r="CU15" s="13" t="str">
        <f>IF(Tableau1[[#This Row],[Colonne28]]=1,IF(ROW()=9,0,IF(COUNTIF(AB$9:AB14,1)&gt;0,(ROW()-_xlfn.XMATCH(1,AB$9:AB14,0,-1))-9,ROW()-9)),"")</f>
        <v/>
      </c>
      <c r="CV15" s="13" t="str">
        <f>IF(Tableau1[[#This Row],[Colonne29]]=1,IF(ROW()=9,0,IF(COUNTIF(AC$9:AC14,1)&gt;0,(ROW()-_xlfn.XMATCH(1,AC$9:AC14,0,-1))-9,ROW()-9)),"")</f>
        <v/>
      </c>
      <c r="CW15" s="13">
        <f>IF(Tableau1[[#This Row],[Colonne30]]=1,IF(ROW()=9,0,IF(COUNTIF(AD$9:AD14,1)&gt;0,(ROW()-_xlfn.XMATCH(1,AD$9:AD14,0,-1))-9,ROW()-9)),"")</f>
        <v>0</v>
      </c>
      <c r="CX15" s="13">
        <f>IF(Tableau1[[#This Row],[Colonne31]]=1,IF(ROW()=9,0,IF(COUNTIF(AE$9:AE14,1)&gt;0,(ROW()-_xlfn.XMATCH(1,AE$9:AE14,0,-1))-9,ROW()-9)),"")</f>
        <v>3</v>
      </c>
      <c r="CY15" s="13" t="str">
        <f>IF(Tableau1[[#This Row],[Colonne32]]=1,IF(ROW()=9,0,IF(COUNTIF(AF$9:AF14,1)&gt;0,(ROW()-_xlfn.XMATCH(1,AF$9:AF14,0,-1))-9,ROW()-9)),"")</f>
        <v/>
      </c>
      <c r="CZ15" s="13">
        <f>IF(Tableau1[[#This Row],[Colonne33]]=1,IF(ROW()=9,0,IF(COUNTIF(AG$9:AG14,1)&gt;0,(ROW()-_xlfn.XMATCH(1,AG$9:AG14,0,-1))-9,ROW()-9)),"")</f>
        <v>3</v>
      </c>
      <c r="DA15" s="13" t="str">
        <f>IF(Tableau1[[#This Row],[Colonne34]]=1,IF(ROW()=9,0,IF(COUNTIF(AH$9:AH14,1)&gt;0,(ROW()-_xlfn.XMATCH(1,AH$9:AH14,0,-1))-9,ROW()-9)),"")</f>
        <v/>
      </c>
      <c r="DB15" s="7">
        <f>IF(Tableau1[[#This Row],[Colonne36]]=1,IF(ROW()=9,0,IF(COUNTIF(AJ$9:AJ14,1)&gt;0,(ROW()-_xlfn.XMATCH(1,AJ$9:AJ14,0,-1))-9,ROW()-9)),"")</f>
        <v>1</v>
      </c>
      <c r="DC15" s="7" t="str">
        <f>IF(Tableau1[[#This Row],[Colonne37]]=1,IF(ROW()=9,0,IF(COUNTIF(AK$9:AK14,1)&gt;0,(ROW()-_xlfn.XMATCH(1,AK$9:AK14,0,-1))-9,ROW()-9)),"")</f>
        <v/>
      </c>
      <c r="DD15" s="7" t="str">
        <f>IF(Tableau1[[#This Row],[Colonne38]]=1,IF(ROW()=9,0,IF(COUNTIF(AL$9:AL14,1)&gt;0,(ROW()-_xlfn.XMATCH(1,AL$9:AL14,0,-1))-9,ROW()-9)),"")</f>
        <v/>
      </c>
      <c r="DE15" s="7">
        <f>IF(Tableau1[[#This Row],[Colonne39]]=1,IF(ROW()=9,0,IF(COUNTIF(AM$9:AM14,1)&gt;0,(ROW()-_xlfn.XMATCH(1,AM$9:AM14,0,-1))-9,ROW()-9)),"")</f>
        <v>0</v>
      </c>
      <c r="DF15" s="7">
        <f>IF(Tableau1[[#This Row],[Colonne40]]=1,IF(ROW()=9,0,IF(COUNTIF(AN$9:AN14,1)&gt;0,(ROW()-_xlfn.XMATCH(1,AN$9:AN14,0,-1))-9,ROW()-9)),"")</f>
        <v>6</v>
      </c>
      <c r="DG15" s="7" t="str">
        <f>IF(Tableau1[[#This Row],[Colonne41]]=1,IF(ROW()=9,0,IF(COUNTIF(AO$9:AO14,1)&gt;0,(ROW()-_xlfn.XMATCH(1,AO$9:AO14,0,-1))-9,ROW()-9)),"")</f>
        <v/>
      </c>
      <c r="DH15" s="7" t="str">
        <f>IF(Tableau1[[#This Row],[Colonne42]]=1,IF(ROW()=9,0,IF(COUNTIF(AP$9:AP14,1)&gt;0,(ROW()-_xlfn.XMATCH(1,AP$9:AP14,0,-1))-9,ROW()-9)),"")</f>
        <v/>
      </c>
      <c r="DI15" s="7" t="str">
        <f>IF(Tableau1[[#This Row],[Colonne43]]=1,IF(ROW()=9,0,IF(COUNTIF(AQ$9:AQ14,1)&gt;0,(ROW()-_xlfn.XMATCH(1,AQ$9:AQ14,0,-1))-9,ROW()-9)),"")</f>
        <v/>
      </c>
      <c r="DJ15" s="7" t="str">
        <f>IF(Tableau1[[#This Row],[Colonne44]]=1,IF(ROW()=9,0,IF(COUNTIF(AR$9:AR14,1)&gt;0,(ROW()-_xlfn.XMATCH(1,AR$9:AR14,0,-1))-9,ROW()-9)),"")</f>
        <v/>
      </c>
      <c r="DK15" s="7">
        <f>IF(Tableau1[[#This Row],[Colonne45]]=1,IF(ROW()=9,0,IF(COUNTIF(AS$9:AS14,1)&gt;0,(ROW()-_xlfn.XMATCH(1,AS$9:AS14,0,-1))-9,ROW()-9)),"")</f>
        <v>0</v>
      </c>
      <c r="DL15" s="7" t="str">
        <f>IF(Tableau1[[#This Row],[Colonne46]]=1,IF(ROW()=9,0,IF(COUNTIF(AT$9:AT14,1)&gt;0,(ROW()-_xlfn.XMATCH(1,AT$9:AT14,0,-1))-9,ROW()-9)),"")</f>
        <v/>
      </c>
      <c r="DM15" s="7" t="str">
        <f>IF(Tableau1[[#This Row],[Colonne47]]=1,IF(ROW()=9,0,IF(COUNTIF(AU$9:AU14,1)&gt;0,(ROW()-_xlfn.XMATCH(1,AU$9:AU14,0,-1))-9,ROW()-9)),"")</f>
        <v/>
      </c>
      <c r="DN15" s="7" t="str">
        <f>IF(Tableau1[[#This Row],[Colonne48]]=1,IF(ROW()=9,0,IF(COUNTIF(AV$9:AV14,1)&gt;0,(ROW()-_xlfn.XMATCH(1,AV$9:AV14,0,-1))-9,ROW()-9)),"")</f>
        <v/>
      </c>
      <c r="DO15" s="7" t="str">
        <f>IF(Tableau1[[#This Row],[Colonne49]]=1,IF(ROW()=9,0,IF(COUNTIF(AW$9:AW14,1)&gt;0,(ROW()-_xlfn.XMATCH(1,AW$9:AW14,0,-1))-9,ROW()-9)),"")</f>
        <v/>
      </c>
      <c r="DP15" s="7" t="str">
        <f>IF(Tableau1[[#This Row],[Colonne50]]=1,IF(ROW()=9,0,IF(COUNTIF(AX$9:AX14,1)&gt;0,(ROW()-_xlfn.XMATCH(1,AX$9:AX14,0,-1))-9,ROW()-9)),"")</f>
        <v/>
      </c>
      <c r="DQ15" s="7">
        <f>IF(Tableau1[[#This Row],[Colonne51]]=1,IF(ROW()=9,0,IF(COUNTIF(AY$9:AY14,1)&gt;0,(ROW()-_xlfn.XMATCH(1,AY$9:AY14,0,-1))-9,ROW()-9)),"")</f>
        <v>4</v>
      </c>
      <c r="DR15" s="7" t="str">
        <f>IF(Tableau1[[#This Row],[Colonne52]]=1,IF(ROW()=9,0,IF(COUNTIF(AZ$9:AZ14,1)&gt;0,(ROW()-_xlfn.XMATCH(1,AZ$9:AZ14,0,-1))-9,ROW()-9)),"")</f>
        <v/>
      </c>
      <c r="DS15" s="7">
        <f>IF(Tableau1[[#This Row],[Colonne53]]=1,IF(ROW()=9,0,IF(COUNTIF(BA$9:BA14,1)&gt;0,(ROW()-_xlfn.XMATCH(1,BA$9:BA14,0,-1))-9,ROW()-9)),"")</f>
        <v>6</v>
      </c>
      <c r="DT15" s="7">
        <f>IF(Tableau1[[#This Row],[Colonne54]]=1,IF(ROW()=9,0,IF(COUNTIF(BB$9:BB14,1)&gt;0,(ROW()-_xlfn.XMATCH(1,BB$9:BB14,0,-1))-9,ROW()-9)),"")</f>
        <v>0</v>
      </c>
      <c r="DU15" s="7">
        <f>IF(Tableau1[[#This Row],[Colonne55]]=1,IF(ROW()=9,0,IF(COUNTIF(BC$9:BC14,1)&gt;0,(ROW()-_xlfn.XMATCH(1,BC$9:BC14,0,-1))-9,ROW()-9)),"")</f>
        <v>0</v>
      </c>
      <c r="DV15" s="7" t="str">
        <f>IF(Tableau1[[#This Row],[Colonne56]]=1,IF(ROW()=9,0,IF(COUNTIF(BD$9:BD14,1)&gt;0,(ROW()-_xlfn.XMATCH(1,BD$9:BD14,0,-1))-9,ROW()-9)),"")</f>
        <v/>
      </c>
      <c r="DW15" s="7">
        <f>IF(Tableau1[[#This Row],[Colonne57]]=1,IF(ROW()=9,0,IF(COUNTIF(BE$9:BE14,1)&gt;0,(ROW()-_xlfn.XMATCH(1,BE$9:BE14,0,-1))-9,ROW()-9)),"")</f>
        <v>0</v>
      </c>
      <c r="DX15" s="7" t="str">
        <f>IF(Tableau1[[#This Row],[Colonne58]]=1,IF(ROW()=9,0,IF(COUNTIF(BF$9:BF14,1)&gt;0,(ROW()-_xlfn.XMATCH(1,BF$9:BF14,0,-1))-9,ROW()-9)),"")</f>
        <v/>
      </c>
      <c r="DY15" s="7" t="str">
        <f>IF(Tableau1[[#This Row],[Colonne59]]=1,IF(ROW()=9,0,IF(COUNTIF(BG$9:BG14,1)&gt;0,(ROW()-_xlfn.XMATCH(1,BG$9:BG14,0,-1))-9,ROW()-9)),"")</f>
        <v/>
      </c>
      <c r="DZ15" s="7" t="str">
        <f>IF(Tableau1[[#This Row],[Colonne60]]=1,IF(ROW()=9,0,IF(COUNTIF(BH$9:BH14,1)&gt;0,(ROW()-_xlfn.XMATCH(1,BH$9:BH14,0,-1))-9,ROW()-9)),"")</f>
        <v/>
      </c>
      <c r="EA15" s="7" t="str">
        <f>IF(Tableau1[[#This Row],[Colonne61]]=1,IF(ROW()=9,0,IF(COUNTIF(BI$9:BI14,1)&gt;0,(ROW()-_xlfn.XMATCH(1,BI$9:BI14,0,-1))-9,ROW()-9)),"")</f>
        <v/>
      </c>
      <c r="EB15" s="7" t="str">
        <f>IF(Tableau1[[#This Row],[Colonne62]]=1,IF(ROW()=9,0,IF(COUNTIF(BJ$9:BJ14,1)&gt;0,(ROW()-_xlfn.XMATCH(1,BJ$9:BJ14,0,-1))-9,ROW()-9)),"")</f>
        <v/>
      </c>
      <c r="EC15" s="7" t="str">
        <f>IF(Tableau1[[#This Row],[Colonne63]]=1,IF(ROW()=9,0,IF(COUNTIF(BK$9:BK14,1)&gt;0,(ROW()-_xlfn.XMATCH(1,BK$9:BK14,0,-1))-9,ROW()-9)),"")</f>
        <v/>
      </c>
      <c r="ED15" s="7" t="str">
        <f>IF(Tableau1[[#This Row],[Colonne64]]=1,IF(ROW()=9,0,IF(COUNTIF(BL$9:BL14,1)&gt;0,(ROW()-_xlfn.XMATCH(1,BL$9:BL14,0,-1))-9,ROW()-9)),"")</f>
        <v/>
      </c>
      <c r="EE15" s="7" t="str">
        <f>IF(Tableau1[[#This Row],[Colonne65]]=1,IF(ROW()=9,0,IF(COUNTIF(BM$9:BM14,1)&gt;0,(ROW()-_xlfn.XMATCH(1,BM$9:BM14,0,-1))-9,ROW()-9)),"")</f>
        <v/>
      </c>
      <c r="EF15" s="7" t="str">
        <f>IF(Tableau1[[#This Row],[Colonne66]]=1,IF(ROW()=9,0,IF(COUNTIF(BN$9:BN14,1)&gt;0,(ROW()-_xlfn.XMATCH(1,BN$9:BN14,0,-1))-9,ROW()-9)),"")</f>
        <v/>
      </c>
      <c r="EG15" s="7">
        <f>IF(Tableau1[[#This Row],[Colonne67]]=1,IF(ROW()=9,0,IF(COUNTIF(BO$9:BO14,1)&gt;0,(ROW()-_xlfn.XMATCH(1,BO$9:BO14,0,-1))-9,ROW()-9)),"")</f>
        <v>2</v>
      </c>
      <c r="EH15" s="7">
        <f>IF(Tableau1[[#This Row],[Colonne68]]=1,IF(ROW()=9,0,IF(COUNTIF(BP$9:BP14,1)&gt;0,(ROW()-_xlfn.XMATCH(1,BP$9:BP14,0,-1))-9,ROW()-9)),"")</f>
        <v>5</v>
      </c>
      <c r="EI15" s="7" t="str">
        <f>IF(Tableau1[[#This Row],[Colonne69]]=1,IF(ROW()=9,0,IF(COUNTIF(BQ$9:BQ14,1)&gt;0,(ROW()-_xlfn.XMATCH(1,BQ$9:BQ14,0,-1))-9,ROW()-9)),"")</f>
        <v/>
      </c>
      <c r="EJ15" s="7" t="str">
        <f>IF(Tableau1[[#This Row],[Colonne70]]=1,IF(ROW()=9,0,IF(COUNTIF(BR$9:BR14,1)&gt;0,(ROW()-_xlfn.XMATCH(1,BR$9:BR14,0,-1))-9,ROW()-9)),"")</f>
        <v/>
      </c>
      <c r="EK15" s="7" t="str">
        <f>IF(Tableau1[[#This Row],[Colonne71]]=1,IF(ROW()=9,0,IF(COUNTIF(BS$9:BS14,1)&gt;0,(ROW()-_xlfn.XMATCH(1,BS$9:BS14,0,-1))-9,ROW()-9)),"")</f>
        <v/>
      </c>
      <c r="EL15" s="7" t="str">
        <f>IF(Tableau1[[#This Row],[Colonne72]]=1,IF(ROW()=9,0,IF(COUNTIF(BT$9:BT14,1)&gt;0,(ROW()-_xlfn.XMATCH(1,BT$9:BT14,0,-1))-9,ROW()-9)),"")</f>
        <v/>
      </c>
      <c r="EM15" s="7" t="str">
        <f>IF(Tableau1[[#This Row],[Colonne73]]=1,IF(ROW()=9,0,IF(COUNTIF(BU$9:BU14,1)&gt;0,(ROW()-_xlfn.XMATCH(1,BU$9:BU14,0,-1))-9,ROW()-9)),"")</f>
        <v/>
      </c>
      <c r="EN15" s="7" t="str">
        <f>IF(Tableau1[[#This Row],[Colonne74]]=1,IF(ROW()=9,0,IF(COUNTIF(BV$9:BV14,1)&gt;0,(ROW()-_xlfn.XMATCH(1,BV$9:BV14,0,-1))-9,ROW()-9)),"")</f>
        <v/>
      </c>
      <c r="EO15" s="7" t="str">
        <f>IF(Tableau1[[#This Row],[Colonne75]]=1,IF(ROW()=9,0,IF(COUNTIF(BW$9:BW14,1)&gt;0,(ROW()-_xlfn.XMATCH(1,BW$9:BW14,0,-1))-9,ROW()-9)),"")</f>
        <v/>
      </c>
      <c r="EP15" s="7" t="str">
        <f>IF(Tableau1[[#This Row],[Colonne76]]=1,IF(ROW()=9,0,IF(COUNTIF(BX$9:BX14,1)&gt;0,(ROW()-_xlfn.XMATCH(1,BX$9:BX14,0,-1))-9,ROW()-9)),"")</f>
        <v/>
      </c>
      <c r="EQ15" s="7">
        <f>IF(Tableau1[[#This Row],[Colonne77]]=1,IF(ROW()=9,0,IF(COUNTIF(BY$9:BY14,1)&gt;0,(ROW()-_xlfn.XMATCH(1,BY$9:BY14,0,-1))-9,ROW()-9)),"")</f>
        <v>2</v>
      </c>
      <c r="ER15" s="7" t="str">
        <f>IF(Tableau1[[#This Row],[Colonne78]]=1,IF(ROW()=9,0,IF(COUNTIF(BZ$9:BZ14,1)&gt;0,(ROW()-_xlfn.XMATCH(1,BZ$9:BZ14,0,-1))-9,ROW()-9)),"")</f>
        <v/>
      </c>
      <c r="ES15" s="7" t="str">
        <f>IF(Tableau1[[#This Row],[Colonne79]]=1,IF(ROW()=9,0,IF(COUNTIF(CA$9:CA14,1)&gt;0,(ROW()-_xlfn.XMATCH(1,CA$9:CA14,0,-1))-9,ROW()-9)),"")</f>
        <v/>
      </c>
      <c r="ET15" s="7" t="str">
        <f>IF(Tableau1[[#This Row],[Colonne80]]=1,IF(ROW()=9,0,IF(COUNTIF(CB$9:CB14,1)&gt;0,(ROW()-_xlfn.XMATCH(1,CB$9:CB14,0,-1))-9,ROW()-9)),"")</f>
        <v/>
      </c>
      <c r="EU15" s="7" t="str">
        <f>IF(Tableau1[[#This Row],[Colonne81]]=1,IF(ROW()=9,0,IF(COUNTIF(CC$9:CC14,1)&gt;0,(ROW()-_xlfn.XMATCH(1,CC$9:CC14,0,-1))-9,ROW()-9)),"")</f>
        <v/>
      </c>
      <c r="EV15" s="7" t="str">
        <f>IF(Tableau1[[#This Row],[Colonne82]]=1,IF(ROW()=9,0,IF(COUNTIF(CD$9:CD14,1)&gt;0,(ROW()-_xlfn.XMATCH(1,CD$9:CD14,0,-1))-9,ROW()-9)),"")</f>
        <v/>
      </c>
      <c r="EW15" s="7" t="str">
        <f>IF(Tableau1[[#This Row],[Colonne83]]=1,IF(ROW()=9,0,IF(COUNTIF(CE$9:CE14,1)&gt;0,(ROW()-_xlfn.XMATCH(1,CE$9:CE14,0,-1))-9,ROW()-9)),"")</f>
        <v/>
      </c>
      <c r="EX15" s="7" t="str">
        <f>IF(Tableau1[[#This Row],[Colonne84]]=1,IF(ROW()=9,0,IF(COUNTIF(CF$9:CF14,1)&gt;0,(ROW()-_xlfn.XMATCH(1,CF$9:CF14,0,-1))-9,ROW()-9)),"")</f>
        <v/>
      </c>
      <c r="EY15" s="7">
        <f>IF(Tableau1[[#This Row],[Colonne85]]=1,IF(ROW()=9,0,IF(COUNTIF(CG$9:CG14,1)&gt;0,(ROW()-_xlfn.XMATCH(1,CG$9:CG14,0,-1))-9,ROW()-9)),"")</f>
        <v>1</v>
      </c>
      <c r="EZ15" s="7" t="str">
        <f>IF(Tableau1[[#This Row],[Colonne86]]=1,IF(ROW()=9,0,IF(COUNTIF(CH$9:CH14,1)&gt;0,(ROW()-_xlfn.XMATCH(1,CH$9:CH14,0,-1))-9,ROW()-9)),"")</f>
        <v/>
      </c>
      <c r="FA15" s="7" t="str">
        <f>IF(Tableau1[[#This Row],[Colonne87]]=1,IF(ROW()=9,0,IF(COUNTIF(CI$9:CI14,1)&gt;0,(ROW()-_xlfn.XMATCH(1,CI$9:CI14,0,-1))-9,ROW()-9)),"")</f>
        <v/>
      </c>
      <c r="FB15" s="7">
        <f>IF(Tableau1[[#This Row],[Colonne88]]=1,IF(ROW()=9,0,IF(COUNTIF(CJ$9:CJ14,1)&gt;0,(ROW()-_xlfn.XMATCH(1,CJ$9:CJ14,0,-1))-9,ROW()-9)),"")</f>
        <v>1</v>
      </c>
      <c r="FC15" s="7" t="str">
        <f>IF(Tableau1[[#This Row],[Colonne89]]=1,IF(ROW()=9,0,IF(COUNTIF(CK$9:CK14,1)&gt;0,(ROW()-_xlfn.XMATCH(1,CK$9:CK14,0,-1))-9,ROW()-9)),"")</f>
        <v/>
      </c>
      <c r="FD15" s="7" t="str">
        <f>IF(Tableau1[[#This Row],[Colonne90]]=1,IF(ROW()=9,0,IF(COUNTIF(CL$9:CL14,1)&gt;0,(ROW()-_xlfn.XMATCH(1,CL$9:CL14,0,-1))-9,ROW()-9)),"")</f>
        <v/>
      </c>
      <c r="FE15" s="7">
        <f>IF(Tableau1[[#This Row],[Colonne91]]=1,IF(ROW()=9,0,IF(COUNTIF(CM$9:CM14,1)&gt;0,(ROW()-_xlfn.XMATCH(1,CM$9:CM14,0,-1))-9,ROW()-9)),"")</f>
        <v>1</v>
      </c>
      <c r="FF15" s="7" t="str">
        <f>IF(Tableau1[[#This Row],[Colonne92]]=1,IF(ROW()=9,0,IF(COUNTIF(CN$9:CN14,1)&gt;0,(ROW()-_xlfn.XMATCH(1,CN$9:CN14,0,-1))-9,ROW()-9)),"")</f>
        <v/>
      </c>
      <c r="FG15" s="7" t="str">
        <f>IF(Tableau1[[#This Row],[Colonne93]]=1,IF(ROW()=9,0,IF(COUNTIF(CO$9:CO14,1)&gt;0,(ROW()-_xlfn.XMATCH(1,CO$9:CO14,0,-1))-9,ROW()-9)),"")</f>
        <v/>
      </c>
      <c r="FH15" s="7">
        <f>IF(Tableau1[[#This Row],[Colonne94]]=1,IF(ROW()=9,0,IF(COUNTIF(CP$9:CP14,1)&gt;0,(ROW()-_xlfn.XMATCH(1,CP$9:CP14,0,-1))-9,ROW()-9)),"")</f>
        <v>1</v>
      </c>
      <c r="FI15" s="7"/>
    </row>
    <row r="16" spans="1:168" x14ac:dyDescent="0.2">
      <c r="A16" s="25">
        <v>45003</v>
      </c>
      <c r="B16" s="26">
        <v>8</v>
      </c>
      <c r="C16" s="27" t="s">
        <v>96</v>
      </c>
      <c r="D16" s="28">
        <v>5</v>
      </c>
      <c r="E16" s="28">
        <v>6</v>
      </c>
      <c r="F16" s="28">
        <v>9</v>
      </c>
      <c r="G16" s="28">
        <v>18</v>
      </c>
      <c r="H16" s="28">
        <v>19</v>
      </c>
      <c r="I16" s="28">
        <v>26</v>
      </c>
      <c r="J16" s="28">
        <v>27</v>
      </c>
      <c r="K16" s="28">
        <v>29</v>
      </c>
      <c r="L16" s="28">
        <v>33</v>
      </c>
      <c r="M16" s="28">
        <v>38</v>
      </c>
      <c r="N16" s="28">
        <v>41</v>
      </c>
      <c r="O16" s="28">
        <v>44</v>
      </c>
      <c r="P16" s="28">
        <v>45</v>
      </c>
      <c r="Q16" s="28">
        <v>46</v>
      </c>
      <c r="R16" s="28">
        <v>47</v>
      </c>
      <c r="S16" s="28">
        <v>49</v>
      </c>
      <c r="T16" s="28">
        <v>51</v>
      </c>
      <c r="U16" s="28">
        <v>52</v>
      </c>
      <c r="V16" s="28">
        <v>62</v>
      </c>
      <c r="W16" s="28">
        <v>65</v>
      </c>
      <c r="X16" s="24"/>
      <c r="Y16" s="27">
        <f t="shared" si="3"/>
        <v>0</v>
      </c>
      <c r="Z16" s="27">
        <f t="shared" si="3"/>
        <v>0</v>
      </c>
      <c r="AA16" s="27">
        <f t="shared" si="3"/>
        <v>0</v>
      </c>
      <c r="AB16" s="27">
        <f t="shared" si="3"/>
        <v>0</v>
      </c>
      <c r="AC16" s="27">
        <f t="shared" si="3"/>
        <v>1</v>
      </c>
      <c r="AD16" s="27">
        <f t="shared" si="3"/>
        <v>1</v>
      </c>
      <c r="AE16" s="27">
        <f t="shared" si="3"/>
        <v>0</v>
      </c>
      <c r="AF16" s="27">
        <f t="shared" si="3"/>
        <v>0</v>
      </c>
      <c r="AG16" s="27">
        <f t="shared" si="3"/>
        <v>1</v>
      </c>
      <c r="AH16" s="27">
        <f t="shared" si="3"/>
        <v>0</v>
      </c>
      <c r="AI16" s="27">
        <f t="shared" si="4"/>
        <v>0</v>
      </c>
      <c r="AJ16" s="27">
        <f t="shared" si="4"/>
        <v>0</v>
      </c>
      <c r="AK16" s="27">
        <f t="shared" si="4"/>
        <v>0</v>
      </c>
      <c r="AL16" s="27">
        <f t="shared" si="4"/>
        <v>0</v>
      </c>
      <c r="AM16" s="27">
        <f t="shared" si="4"/>
        <v>0</v>
      </c>
      <c r="AN16" s="27">
        <f t="shared" si="4"/>
        <v>0</v>
      </c>
      <c r="AO16" s="27">
        <f t="shared" si="4"/>
        <v>0</v>
      </c>
      <c r="AP16" s="27">
        <f t="shared" si="4"/>
        <v>1</v>
      </c>
      <c r="AQ16" s="27">
        <f t="shared" si="4"/>
        <v>1</v>
      </c>
      <c r="AR16" s="27">
        <f t="shared" si="4"/>
        <v>0</v>
      </c>
      <c r="AS16" s="27">
        <f t="shared" si="4"/>
        <v>0</v>
      </c>
      <c r="AT16" s="27">
        <f t="shared" si="4"/>
        <v>0</v>
      </c>
      <c r="AU16" s="27">
        <f t="shared" si="4"/>
        <v>0</v>
      </c>
      <c r="AV16" s="27">
        <f t="shared" si="4"/>
        <v>0</v>
      </c>
      <c r="AW16" s="27">
        <f t="shared" si="4"/>
        <v>0</v>
      </c>
      <c r="AX16" s="27">
        <f t="shared" si="4"/>
        <v>1</v>
      </c>
      <c r="AY16" s="27">
        <f t="shared" si="5"/>
        <v>1</v>
      </c>
      <c r="AZ16" s="27">
        <f t="shared" si="5"/>
        <v>0</v>
      </c>
      <c r="BA16" s="27">
        <f t="shared" si="5"/>
        <v>1</v>
      </c>
      <c r="BB16" s="27">
        <f t="shared" si="5"/>
        <v>0</v>
      </c>
      <c r="BC16" s="27">
        <f t="shared" si="5"/>
        <v>0</v>
      </c>
      <c r="BD16" s="27">
        <f t="shared" si="5"/>
        <v>0</v>
      </c>
      <c r="BE16" s="27">
        <f t="shared" si="5"/>
        <v>1</v>
      </c>
      <c r="BF16" s="27">
        <f t="shared" si="5"/>
        <v>0</v>
      </c>
      <c r="BG16" s="27">
        <f t="shared" si="5"/>
        <v>0</v>
      </c>
      <c r="BH16" s="27">
        <f t="shared" si="5"/>
        <v>0</v>
      </c>
      <c r="BI16" s="27">
        <f t="shared" si="5"/>
        <v>0</v>
      </c>
      <c r="BJ16" s="27">
        <f t="shared" si="5"/>
        <v>1</v>
      </c>
      <c r="BK16" s="27">
        <f t="shared" si="5"/>
        <v>0</v>
      </c>
      <c r="BL16" s="27">
        <f t="shared" si="5"/>
        <v>0</v>
      </c>
      <c r="BM16" s="27">
        <f t="shared" si="5"/>
        <v>1</v>
      </c>
      <c r="BN16" s="27">
        <f t="shared" si="5"/>
        <v>0</v>
      </c>
      <c r="BO16" s="27">
        <f t="shared" si="6"/>
        <v>0</v>
      </c>
      <c r="BP16" s="27">
        <f t="shared" si="6"/>
        <v>1</v>
      </c>
      <c r="BQ16" s="27">
        <f t="shared" si="6"/>
        <v>1</v>
      </c>
      <c r="BR16" s="27">
        <f t="shared" si="6"/>
        <v>1</v>
      </c>
      <c r="BS16" s="27">
        <f t="shared" si="6"/>
        <v>1</v>
      </c>
      <c r="BT16" s="27">
        <f t="shared" si="6"/>
        <v>0</v>
      </c>
      <c r="BU16" s="27">
        <f t="shared" si="6"/>
        <v>1</v>
      </c>
      <c r="BV16" s="27">
        <f t="shared" si="6"/>
        <v>0</v>
      </c>
      <c r="BW16" s="27">
        <f t="shared" si="6"/>
        <v>1</v>
      </c>
      <c r="BX16" s="27">
        <f t="shared" si="6"/>
        <v>1</v>
      </c>
      <c r="BY16" s="27">
        <f t="shared" si="6"/>
        <v>0</v>
      </c>
      <c r="BZ16" s="27">
        <f t="shared" si="6"/>
        <v>0</v>
      </c>
      <c r="CA16" s="27">
        <f t="shared" si="6"/>
        <v>0</v>
      </c>
      <c r="CB16" s="27">
        <f t="shared" si="6"/>
        <v>0</v>
      </c>
      <c r="CC16" s="27">
        <f t="shared" si="6"/>
        <v>0</v>
      </c>
      <c r="CD16" s="27">
        <f t="shared" si="6"/>
        <v>0</v>
      </c>
      <c r="CE16" s="27">
        <f t="shared" si="7"/>
        <v>0</v>
      </c>
      <c r="CF16" s="27">
        <f t="shared" si="7"/>
        <v>0</v>
      </c>
      <c r="CG16" s="27">
        <f t="shared" si="7"/>
        <v>0</v>
      </c>
      <c r="CH16" s="27">
        <f t="shared" si="7"/>
        <v>1</v>
      </c>
      <c r="CI16" s="27">
        <f t="shared" si="7"/>
        <v>0</v>
      </c>
      <c r="CJ16" s="27">
        <f t="shared" si="7"/>
        <v>0</v>
      </c>
      <c r="CK16" s="27">
        <f t="shared" si="7"/>
        <v>1</v>
      </c>
      <c r="CL16" s="27">
        <f t="shared" si="7"/>
        <v>0</v>
      </c>
      <c r="CM16" s="27">
        <f t="shared" si="7"/>
        <v>0</v>
      </c>
      <c r="CN16" s="27">
        <f t="shared" si="7"/>
        <v>0</v>
      </c>
      <c r="CO16" s="27">
        <f t="shared" si="7"/>
        <v>0</v>
      </c>
      <c r="CP16" s="27">
        <f t="shared" si="7"/>
        <v>0</v>
      </c>
      <c r="CQ16" s="24"/>
      <c r="CR16" s="13" t="str">
        <f>IF(Tableau1[[#This Row],[Colonne25]]=1,IF(ROW()=9,0,IF(COUNTIF(Y$9:Y15,1)&gt;0,(ROW()-_xlfn.XMATCH(1,Y$9:Y15,0,-1))-9,ROW()-9)),"")</f>
        <v/>
      </c>
      <c r="CS16" s="13" t="str">
        <f>IF(Tableau1[[#This Row],[Colonne26]]=1,IF(ROW()=9,0,IF(COUNTIF(Z$9:Z15,1)&gt;0,(ROW()-_xlfn.XMATCH(1,Z$9:Z15,0,-1))-9,ROW()-9)),"")</f>
        <v/>
      </c>
      <c r="CT16" s="13" t="str">
        <f>IF(Tableau1[[#This Row],[Colonne27]]=1,IF(ROW()=9,0,IF(COUNTIF(AA$9:AA15,1)&gt;0,(ROW()-_xlfn.XMATCH(1,AA$9:AA15,0,-1))-9,ROW()-9)),"")</f>
        <v/>
      </c>
      <c r="CU16" s="13" t="str">
        <f>IF(Tableau1[[#This Row],[Colonne28]]=1,IF(ROW()=9,0,IF(COUNTIF(AB$9:AB15,1)&gt;0,(ROW()-_xlfn.XMATCH(1,AB$9:AB15,0,-1))-9,ROW()-9)),"")</f>
        <v/>
      </c>
      <c r="CV16" s="13">
        <f>IF(Tableau1[[#This Row],[Colonne29]]=1,IF(ROW()=9,0,IF(COUNTIF(AC$9:AC15,1)&gt;0,(ROW()-_xlfn.XMATCH(1,AC$9:AC15,0,-1))-9,ROW()-9)),"")</f>
        <v>7</v>
      </c>
      <c r="CW16" s="13">
        <f>IF(Tableau1[[#This Row],[Colonne30]]=1,IF(ROW()=9,0,IF(COUNTIF(AD$9:AD15,1)&gt;0,(ROW()-_xlfn.XMATCH(1,AD$9:AD15,0,-1))-9,ROW()-9)),"")</f>
        <v>0</v>
      </c>
      <c r="CX16" s="13" t="str">
        <f>IF(Tableau1[[#This Row],[Colonne31]]=1,IF(ROW()=9,0,IF(COUNTIF(AE$9:AE15,1)&gt;0,(ROW()-_xlfn.XMATCH(1,AE$9:AE15,0,-1))-9,ROW()-9)),"")</f>
        <v/>
      </c>
      <c r="CY16" s="13" t="str">
        <f>IF(Tableau1[[#This Row],[Colonne32]]=1,IF(ROW()=9,0,IF(COUNTIF(AF$9:AF15,1)&gt;0,(ROW()-_xlfn.XMATCH(1,AF$9:AF15,0,-1))-9,ROW()-9)),"")</f>
        <v/>
      </c>
      <c r="CZ16" s="13">
        <f>IF(Tableau1[[#This Row],[Colonne33]]=1,IF(ROW()=9,0,IF(COUNTIF(AG$9:AG15,1)&gt;0,(ROW()-_xlfn.XMATCH(1,AG$9:AG15,0,-1))-9,ROW()-9)),"")</f>
        <v>0</v>
      </c>
      <c r="DA16" s="13" t="str">
        <f>IF(Tableau1[[#This Row],[Colonne34]]=1,IF(ROW()=9,0,IF(COUNTIF(AH$9:AH15,1)&gt;0,(ROW()-_xlfn.XMATCH(1,AH$9:AH15,0,-1))-9,ROW()-9)),"")</f>
        <v/>
      </c>
      <c r="DB16" s="7" t="str">
        <f>IF(Tableau1[[#This Row],[Colonne36]]=1,IF(ROW()=9,0,IF(COUNTIF(AJ$9:AJ15,1)&gt;0,(ROW()-_xlfn.XMATCH(1,AJ$9:AJ15,0,-1))-9,ROW()-9)),"")</f>
        <v/>
      </c>
      <c r="DC16" s="7" t="str">
        <f>IF(Tableau1[[#This Row],[Colonne37]]=1,IF(ROW()=9,0,IF(COUNTIF(AK$9:AK15,1)&gt;0,(ROW()-_xlfn.XMATCH(1,AK$9:AK15,0,-1))-9,ROW()-9)),"")</f>
        <v/>
      </c>
      <c r="DD16" s="7" t="str">
        <f>IF(Tableau1[[#This Row],[Colonne38]]=1,IF(ROW()=9,0,IF(COUNTIF(AL$9:AL15,1)&gt;0,(ROW()-_xlfn.XMATCH(1,AL$9:AL15,0,-1))-9,ROW()-9)),"")</f>
        <v/>
      </c>
      <c r="DE16" s="7" t="str">
        <f>IF(Tableau1[[#This Row],[Colonne39]]=1,IF(ROW()=9,0,IF(COUNTIF(AM$9:AM15,1)&gt;0,(ROW()-_xlfn.XMATCH(1,AM$9:AM15,0,-1))-9,ROW()-9)),"")</f>
        <v/>
      </c>
      <c r="DF16" s="7" t="str">
        <f>IF(Tableau1[[#This Row],[Colonne40]]=1,IF(ROW()=9,0,IF(COUNTIF(AN$9:AN15,1)&gt;0,(ROW()-_xlfn.XMATCH(1,AN$9:AN15,0,-1))-9,ROW()-9)),"")</f>
        <v/>
      </c>
      <c r="DG16" s="7" t="str">
        <f>IF(Tableau1[[#This Row],[Colonne41]]=1,IF(ROW()=9,0,IF(COUNTIF(AO$9:AO15,1)&gt;0,(ROW()-_xlfn.XMATCH(1,AO$9:AO15,0,-1))-9,ROW()-9)),"")</f>
        <v/>
      </c>
      <c r="DH16" s="7">
        <f>IF(Tableau1[[#This Row],[Colonne42]]=1,IF(ROW()=9,0,IF(COUNTIF(AP$9:AP15,1)&gt;0,(ROW()-_xlfn.XMATCH(1,AP$9:AP15,0,-1))-9,ROW()-9)),"")</f>
        <v>2</v>
      </c>
      <c r="DI16" s="7">
        <f>IF(Tableau1[[#This Row],[Colonne43]]=1,IF(ROW()=9,0,IF(COUNTIF(AQ$9:AQ15,1)&gt;0,(ROW()-_xlfn.XMATCH(1,AQ$9:AQ15,0,-1))-9,ROW()-9)),"")</f>
        <v>1</v>
      </c>
      <c r="DJ16" s="7" t="str">
        <f>IF(Tableau1[[#This Row],[Colonne44]]=1,IF(ROW()=9,0,IF(COUNTIF(AR$9:AR15,1)&gt;0,(ROW()-_xlfn.XMATCH(1,AR$9:AR15,0,-1))-9,ROW()-9)),"")</f>
        <v/>
      </c>
      <c r="DK16" s="7" t="str">
        <f>IF(Tableau1[[#This Row],[Colonne45]]=1,IF(ROW()=9,0,IF(COUNTIF(AS$9:AS15,1)&gt;0,(ROW()-_xlfn.XMATCH(1,AS$9:AS15,0,-1))-9,ROW()-9)),"")</f>
        <v/>
      </c>
      <c r="DL16" s="7" t="str">
        <f>IF(Tableau1[[#This Row],[Colonne46]]=1,IF(ROW()=9,0,IF(COUNTIF(AT$9:AT15,1)&gt;0,(ROW()-_xlfn.XMATCH(1,AT$9:AT15,0,-1))-9,ROW()-9)),"")</f>
        <v/>
      </c>
      <c r="DM16" s="7" t="str">
        <f>IF(Tableau1[[#This Row],[Colonne47]]=1,IF(ROW()=9,0,IF(COUNTIF(AU$9:AU15,1)&gt;0,(ROW()-_xlfn.XMATCH(1,AU$9:AU15,0,-1))-9,ROW()-9)),"")</f>
        <v/>
      </c>
      <c r="DN16" s="7" t="str">
        <f>IF(Tableau1[[#This Row],[Colonne48]]=1,IF(ROW()=9,0,IF(COUNTIF(AV$9:AV15,1)&gt;0,(ROW()-_xlfn.XMATCH(1,AV$9:AV15,0,-1))-9,ROW()-9)),"")</f>
        <v/>
      </c>
      <c r="DO16" s="7" t="str">
        <f>IF(Tableau1[[#This Row],[Colonne49]]=1,IF(ROW()=9,0,IF(COUNTIF(AW$9:AW15,1)&gt;0,(ROW()-_xlfn.XMATCH(1,AW$9:AW15,0,-1))-9,ROW()-9)),"")</f>
        <v/>
      </c>
      <c r="DP16" s="7">
        <f>IF(Tableau1[[#This Row],[Colonne50]]=1,IF(ROW()=9,0,IF(COUNTIF(AX$9:AX15,1)&gt;0,(ROW()-_xlfn.XMATCH(1,AX$9:AX15,0,-1))-9,ROW()-9)),"")</f>
        <v>3</v>
      </c>
      <c r="DQ16" s="7">
        <f>IF(Tableau1[[#This Row],[Colonne51]]=1,IF(ROW()=9,0,IF(COUNTIF(AY$9:AY15,1)&gt;0,(ROW()-_xlfn.XMATCH(1,AY$9:AY15,0,-1))-9,ROW()-9)),"")</f>
        <v>0</v>
      </c>
      <c r="DR16" s="7" t="str">
        <f>IF(Tableau1[[#This Row],[Colonne52]]=1,IF(ROW()=9,0,IF(COUNTIF(AZ$9:AZ15,1)&gt;0,(ROW()-_xlfn.XMATCH(1,AZ$9:AZ15,0,-1))-9,ROW()-9)),"")</f>
        <v/>
      </c>
      <c r="DS16" s="7">
        <f>IF(Tableau1[[#This Row],[Colonne53]]=1,IF(ROW()=9,0,IF(COUNTIF(BA$9:BA15,1)&gt;0,(ROW()-_xlfn.XMATCH(1,BA$9:BA15,0,-1))-9,ROW()-9)),"")</f>
        <v>0</v>
      </c>
      <c r="DT16" s="7" t="str">
        <f>IF(Tableau1[[#This Row],[Colonne54]]=1,IF(ROW()=9,0,IF(COUNTIF(BB$9:BB15,1)&gt;0,(ROW()-_xlfn.XMATCH(1,BB$9:BB15,0,-1))-9,ROW()-9)),"")</f>
        <v/>
      </c>
      <c r="DU16" s="7" t="str">
        <f>IF(Tableau1[[#This Row],[Colonne55]]=1,IF(ROW()=9,0,IF(COUNTIF(BC$9:BC15,1)&gt;0,(ROW()-_xlfn.XMATCH(1,BC$9:BC15,0,-1))-9,ROW()-9)),"")</f>
        <v/>
      </c>
      <c r="DV16" s="7" t="str">
        <f>IF(Tableau1[[#This Row],[Colonne56]]=1,IF(ROW()=9,0,IF(COUNTIF(BD$9:BD15,1)&gt;0,(ROW()-_xlfn.XMATCH(1,BD$9:BD15,0,-1))-9,ROW()-9)),"")</f>
        <v/>
      </c>
      <c r="DW16" s="7">
        <f>IF(Tableau1[[#This Row],[Colonne57]]=1,IF(ROW()=9,0,IF(COUNTIF(BE$9:BE15,1)&gt;0,(ROW()-_xlfn.XMATCH(1,BE$9:BE15,0,-1))-9,ROW()-9)),"")</f>
        <v>0</v>
      </c>
      <c r="DX16" s="7" t="str">
        <f>IF(Tableau1[[#This Row],[Colonne58]]=1,IF(ROW()=9,0,IF(COUNTIF(BF$9:BF15,1)&gt;0,(ROW()-_xlfn.XMATCH(1,BF$9:BF15,0,-1))-9,ROW()-9)),"")</f>
        <v/>
      </c>
      <c r="DY16" s="7" t="str">
        <f>IF(Tableau1[[#This Row],[Colonne59]]=1,IF(ROW()=9,0,IF(COUNTIF(BG$9:BG15,1)&gt;0,(ROW()-_xlfn.XMATCH(1,BG$9:BG15,0,-1))-9,ROW()-9)),"")</f>
        <v/>
      </c>
      <c r="DZ16" s="7" t="str">
        <f>IF(Tableau1[[#This Row],[Colonne60]]=1,IF(ROW()=9,0,IF(COUNTIF(BH$9:BH15,1)&gt;0,(ROW()-_xlfn.XMATCH(1,BH$9:BH15,0,-1))-9,ROW()-9)),"")</f>
        <v/>
      </c>
      <c r="EA16" s="7" t="str">
        <f>IF(Tableau1[[#This Row],[Colonne61]]=1,IF(ROW()=9,0,IF(COUNTIF(BI$9:BI15,1)&gt;0,(ROW()-_xlfn.XMATCH(1,BI$9:BI15,0,-1))-9,ROW()-9)),"")</f>
        <v/>
      </c>
      <c r="EB16" s="7">
        <f>IF(Tableau1[[#This Row],[Colonne62]]=1,IF(ROW()=9,0,IF(COUNTIF(BJ$9:BJ15,1)&gt;0,(ROW()-_xlfn.XMATCH(1,BJ$9:BJ15,0,-1))-9,ROW()-9)),"")</f>
        <v>3</v>
      </c>
      <c r="EC16" s="7" t="str">
        <f>IF(Tableau1[[#This Row],[Colonne63]]=1,IF(ROW()=9,0,IF(COUNTIF(BK$9:BK15,1)&gt;0,(ROW()-_xlfn.XMATCH(1,BK$9:BK15,0,-1))-9,ROW()-9)),"")</f>
        <v/>
      </c>
      <c r="ED16" s="7" t="str">
        <f>IF(Tableau1[[#This Row],[Colonne64]]=1,IF(ROW()=9,0,IF(COUNTIF(BL$9:BL15,1)&gt;0,(ROW()-_xlfn.XMATCH(1,BL$9:BL15,0,-1))-9,ROW()-9)),"")</f>
        <v/>
      </c>
      <c r="EE16" s="7">
        <f>IF(Tableau1[[#This Row],[Colonne65]]=1,IF(ROW()=9,0,IF(COUNTIF(BM$9:BM15,1)&gt;0,(ROW()-_xlfn.XMATCH(1,BM$9:BM15,0,-1))-9,ROW()-9)),"")</f>
        <v>2</v>
      </c>
      <c r="EF16" s="7" t="str">
        <f>IF(Tableau1[[#This Row],[Colonne66]]=1,IF(ROW()=9,0,IF(COUNTIF(BN$9:BN15,1)&gt;0,(ROW()-_xlfn.XMATCH(1,BN$9:BN15,0,-1))-9,ROW()-9)),"")</f>
        <v/>
      </c>
      <c r="EG16" s="7" t="str">
        <f>IF(Tableau1[[#This Row],[Colonne67]]=1,IF(ROW()=9,0,IF(COUNTIF(BO$9:BO15,1)&gt;0,(ROW()-_xlfn.XMATCH(1,BO$9:BO15,0,-1))-9,ROW()-9)),"")</f>
        <v/>
      </c>
      <c r="EH16" s="7">
        <f>IF(Tableau1[[#This Row],[Colonne68]]=1,IF(ROW()=9,0,IF(COUNTIF(BP$9:BP15,1)&gt;0,(ROW()-_xlfn.XMATCH(1,BP$9:BP15,0,-1))-9,ROW()-9)),"")</f>
        <v>0</v>
      </c>
      <c r="EI16" s="7">
        <f>IF(Tableau1[[#This Row],[Colonne69]]=1,IF(ROW()=9,0,IF(COUNTIF(BQ$9:BQ15,1)&gt;0,(ROW()-_xlfn.XMATCH(1,BQ$9:BQ15,0,-1))-9,ROW()-9)),"")</f>
        <v>1</v>
      </c>
      <c r="EJ16" s="7">
        <f>IF(Tableau1[[#This Row],[Colonne70]]=1,IF(ROW()=9,0,IF(COUNTIF(BR$9:BR15,1)&gt;0,(ROW()-_xlfn.XMATCH(1,BR$9:BR15,0,-1))-9,ROW()-9)),"")</f>
        <v>1</v>
      </c>
      <c r="EK16" s="7">
        <f>IF(Tableau1[[#This Row],[Colonne71]]=1,IF(ROW()=9,0,IF(COUNTIF(BS$9:BS15,1)&gt;0,(ROW()-_xlfn.XMATCH(1,BS$9:BS15,0,-1))-9,ROW()-9)),"")</f>
        <v>7</v>
      </c>
      <c r="EL16" s="7" t="str">
        <f>IF(Tableau1[[#This Row],[Colonne72]]=1,IF(ROW()=9,0,IF(COUNTIF(BT$9:BT15,1)&gt;0,(ROW()-_xlfn.XMATCH(1,BT$9:BT15,0,-1))-9,ROW()-9)),"")</f>
        <v/>
      </c>
      <c r="EM16" s="7">
        <f>IF(Tableau1[[#This Row],[Colonne73]]=1,IF(ROW()=9,0,IF(COUNTIF(BU$9:BU15,1)&gt;0,(ROW()-_xlfn.XMATCH(1,BU$9:BU15,0,-1))-9,ROW()-9)),"")</f>
        <v>7</v>
      </c>
      <c r="EN16" s="7" t="str">
        <f>IF(Tableau1[[#This Row],[Colonne74]]=1,IF(ROW()=9,0,IF(COUNTIF(BV$9:BV15,1)&gt;0,(ROW()-_xlfn.XMATCH(1,BV$9:BV15,0,-1))-9,ROW()-9)),"")</f>
        <v/>
      </c>
      <c r="EO16" s="7">
        <f>IF(Tableau1[[#This Row],[Colonne75]]=1,IF(ROW()=9,0,IF(COUNTIF(BW$9:BW15,1)&gt;0,(ROW()-_xlfn.XMATCH(1,BW$9:BW15,0,-1))-9,ROW()-9)),"")</f>
        <v>2</v>
      </c>
      <c r="EP16" s="7">
        <f>IF(Tableau1[[#This Row],[Colonne76]]=1,IF(ROW()=9,0,IF(COUNTIF(BX$9:BX15,1)&gt;0,(ROW()-_xlfn.XMATCH(1,BX$9:BX15,0,-1))-9,ROW()-9)),"")</f>
        <v>1</v>
      </c>
      <c r="EQ16" s="7" t="str">
        <f>IF(Tableau1[[#This Row],[Colonne77]]=1,IF(ROW()=9,0,IF(COUNTIF(BY$9:BY15,1)&gt;0,(ROW()-_xlfn.XMATCH(1,BY$9:BY15,0,-1))-9,ROW()-9)),"")</f>
        <v/>
      </c>
      <c r="ER16" s="7" t="str">
        <f>IF(Tableau1[[#This Row],[Colonne78]]=1,IF(ROW()=9,0,IF(COUNTIF(BZ$9:BZ15,1)&gt;0,(ROW()-_xlfn.XMATCH(1,BZ$9:BZ15,0,-1))-9,ROW()-9)),"")</f>
        <v/>
      </c>
      <c r="ES16" s="7" t="str">
        <f>IF(Tableau1[[#This Row],[Colonne79]]=1,IF(ROW()=9,0,IF(COUNTIF(CA$9:CA15,1)&gt;0,(ROW()-_xlfn.XMATCH(1,CA$9:CA15,0,-1))-9,ROW()-9)),"")</f>
        <v/>
      </c>
      <c r="ET16" s="7" t="str">
        <f>IF(Tableau1[[#This Row],[Colonne80]]=1,IF(ROW()=9,0,IF(COUNTIF(CB$9:CB15,1)&gt;0,(ROW()-_xlfn.XMATCH(1,CB$9:CB15,0,-1))-9,ROW()-9)),"")</f>
        <v/>
      </c>
      <c r="EU16" s="7" t="str">
        <f>IF(Tableau1[[#This Row],[Colonne81]]=1,IF(ROW()=9,0,IF(COUNTIF(CC$9:CC15,1)&gt;0,(ROW()-_xlfn.XMATCH(1,CC$9:CC15,0,-1))-9,ROW()-9)),"")</f>
        <v/>
      </c>
      <c r="EV16" s="7" t="str">
        <f>IF(Tableau1[[#This Row],[Colonne82]]=1,IF(ROW()=9,0,IF(COUNTIF(CD$9:CD15,1)&gt;0,(ROW()-_xlfn.XMATCH(1,CD$9:CD15,0,-1))-9,ROW()-9)),"")</f>
        <v/>
      </c>
      <c r="EW16" s="7" t="str">
        <f>IF(Tableau1[[#This Row],[Colonne83]]=1,IF(ROW()=9,0,IF(COUNTIF(CE$9:CE15,1)&gt;0,(ROW()-_xlfn.XMATCH(1,CE$9:CE15,0,-1))-9,ROW()-9)),"")</f>
        <v/>
      </c>
      <c r="EX16" s="7" t="str">
        <f>IF(Tableau1[[#This Row],[Colonne84]]=1,IF(ROW()=9,0,IF(COUNTIF(CF$9:CF15,1)&gt;0,(ROW()-_xlfn.XMATCH(1,CF$9:CF15,0,-1))-9,ROW()-9)),"")</f>
        <v/>
      </c>
      <c r="EY16" s="7" t="str">
        <f>IF(Tableau1[[#This Row],[Colonne85]]=1,IF(ROW()=9,0,IF(COUNTIF(CG$9:CG15,1)&gt;0,(ROW()-_xlfn.XMATCH(1,CG$9:CG15,0,-1))-9,ROW()-9)),"")</f>
        <v/>
      </c>
      <c r="EZ16" s="7">
        <f>IF(Tableau1[[#This Row],[Colonne86]]=1,IF(ROW()=9,0,IF(COUNTIF(CH$9:CH15,1)&gt;0,(ROW()-_xlfn.XMATCH(1,CH$9:CH15,0,-1))-9,ROW()-9)),"")</f>
        <v>7</v>
      </c>
      <c r="FA16" s="7" t="str">
        <f>IF(Tableau1[[#This Row],[Colonne87]]=1,IF(ROW()=9,0,IF(COUNTIF(CI$9:CI15,1)&gt;0,(ROW()-_xlfn.XMATCH(1,CI$9:CI15,0,-1))-9,ROW()-9)),"")</f>
        <v/>
      </c>
      <c r="FB16" s="7" t="str">
        <f>IF(Tableau1[[#This Row],[Colonne88]]=1,IF(ROW()=9,0,IF(COUNTIF(CJ$9:CJ15,1)&gt;0,(ROW()-_xlfn.XMATCH(1,CJ$9:CJ15,0,-1))-9,ROW()-9)),"")</f>
        <v/>
      </c>
      <c r="FC16" s="7">
        <f>IF(Tableau1[[#This Row],[Colonne89]]=1,IF(ROW()=9,0,IF(COUNTIF(CK$9:CK15,1)&gt;0,(ROW()-_xlfn.XMATCH(1,CK$9:CK15,0,-1))-9,ROW()-9)),"")</f>
        <v>3</v>
      </c>
      <c r="FD16" s="7" t="str">
        <f>IF(Tableau1[[#This Row],[Colonne90]]=1,IF(ROW()=9,0,IF(COUNTIF(CL$9:CL15,1)&gt;0,(ROW()-_xlfn.XMATCH(1,CL$9:CL15,0,-1))-9,ROW()-9)),"")</f>
        <v/>
      </c>
      <c r="FE16" s="7" t="str">
        <f>IF(Tableau1[[#This Row],[Colonne91]]=1,IF(ROW()=9,0,IF(COUNTIF(CM$9:CM15,1)&gt;0,(ROW()-_xlfn.XMATCH(1,CM$9:CM15,0,-1))-9,ROW()-9)),"")</f>
        <v/>
      </c>
      <c r="FF16" s="7" t="str">
        <f>IF(Tableau1[[#This Row],[Colonne92]]=1,IF(ROW()=9,0,IF(COUNTIF(CN$9:CN15,1)&gt;0,(ROW()-_xlfn.XMATCH(1,CN$9:CN15,0,-1))-9,ROW()-9)),"")</f>
        <v/>
      </c>
      <c r="FG16" s="7" t="str">
        <f>IF(Tableau1[[#This Row],[Colonne93]]=1,IF(ROW()=9,0,IF(COUNTIF(CO$9:CO15,1)&gt;0,(ROW()-_xlfn.XMATCH(1,CO$9:CO15,0,-1))-9,ROW()-9)),"")</f>
        <v/>
      </c>
      <c r="FH16" s="7" t="str">
        <f>IF(Tableau1[[#This Row],[Colonne94]]=1,IF(ROW()=9,0,IF(COUNTIF(CP$9:CP15,1)&gt;0,(ROW()-_xlfn.XMATCH(1,CP$9:CP15,0,-1))-9,ROW()-9)),"")</f>
        <v/>
      </c>
      <c r="FI16" s="7"/>
    </row>
    <row r="17" spans="1:166" x14ac:dyDescent="0.2">
      <c r="A17" s="25">
        <v>45004</v>
      </c>
      <c r="B17" s="23">
        <v>9</v>
      </c>
      <c r="C17" s="27" t="s">
        <v>95</v>
      </c>
      <c r="D17" s="28">
        <v>3</v>
      </c>
      <c r="E17" s="28">
        <v>9</v>
      </c>
      <c r="F17" s="28">
        <v>11</v>
      </c>
      <c r="G17" s="28">
        <v>12</v>
      </c>
      <c r="H17" s="28">
        <v>15</v>
      </c>
      <c r="I17" s="28">
        <v>19</v>
      </c>
      <c r="J17" s="28">
        <v>20</v>
      </c>
      <c r="K17" s="28">
        <v>28</v>
      </c>
      <c r="L17" s="28">
        <v>29</v>
      </c>
      <c r="M17" s="28">
        <v>33</v>
      </c>
      <c r="N17" s="28">
        <v>34</v>
      </c>
      <c r="O17" s="28">
        <v>35</v>
      </c>
      <c r="P17" s="28">
        <v>37</v>
      </c>
      <c r="Q17" s="28">
        <v>40</v>
      </c>
      <c r="R17" s="28">
        <v>45</v>
      </c>
      <c r="S17" s="28">
        <v>48</v>
      </c>
      <c r="T17" s="28">
        <v>55</v>
      </c>
      <c r="U17" s="28">
        <v>60</v>
      </c>
      <c r="V17" s="28">
        <v>64</v>
      </c>
      <c r="W17" s="28">
        <v>70</v>
      </c>
      <c r="X17" s="24"/>
      <c r="Y17" s="27">
        <f t="shared" si="3"/>
        <v>0</v>
      </c>
      <c r="Z17" s="27">
        <f t="shared" si="3"/>
        <v>0</v>
      </c>
      <c r="AA17" s="27">
        <f t="shared" si="3"/>
        <v>1</v>
      </c>
      <c r="AB17" s="27">
        <f t="shared" si="3"/>
        <v>0</v>
      </c>
      <c r="AC17" s="27">
        <f t="shared" si="3"/>
        <v>0</v>
      </c>
      <c r="AD17" s="27">
        <f t="shared" si="3"/>
        <v>0</v>
      </c>
      <c r="AE17" s="27">
        <f t="shared" si="3"/>
        <v>0</v>
      </c>
      <c r="AF17" s="27">
        <f t="shared" si="3"/>
        <v>0</v>
      </c>
      <c r="AG17" s="27">
        <f t="shared" si="3"/>
        <v>1</v>
      </c>
      <c r="AH17" s="27">
        <f t="shared" si="3"/>
        <v>0</v>
      </c>
      <c r="AI17" s="27">
        <f t="shared" si="4"/>
        <v>1</v>
      </c>
      <c r="AJ17" s="27">
        <f t="shared" si="4"/>
        <v>1</v>
      </c>
      <c r="AK17" s="27">
        <f t="shared" si="4"/>
        <v>0</v>
      </c>
      <c r="AL17" s="27">
        <f t="shared" si="4"/>
        <v>0</v>
      </c>
      <c r="AM17" s="27">
        <f t="shared" si="4"/>
        <v>1</v>
      </c>
      <c r="AN17" s="27">
        <f t="shared" si="4"/>
        <v>0</v>
      </c>
      <c r="AO17" s="27">
        <f t="shared" si="4"/>
        <v>0</v>
      </c>
      <c r="AP17" s="27">
        <f t="shared" si="4"/>
        <v>0</v>
      </c>
      <c r="AQ17" s="27">
        <f t="shared" si="4"/>
        <v>1</v>
      </c>
      <c r="AR17" s="27">
        <f t="shared" si="4"/>
        <v>1</v>
      </c>
      <c r="AS17" s="27">
        <f t="shared" si="4"/>
        <v>0</v>
      </c>
      <c r="AT17" s="27">
        <f t="shared" si="4"/>
        <v>0</v>
      </c>
      <c r="AU17" s="27">
        <f t="shared" si="4"/>
        <v>0</v>
      </c>
      <c r="AV17" s="27">
        <f t="shared" si="4"/>
        <v>0</v>
      </c>
      <c r="AW17" s="27">
        <f t="shared" si="4"/>
        <v>0</v>
      </c>
      <c r="AX17" s="27">
        <f t="shared" si="4"/>
        <v>0</v>
      </c>
      <c r="AY17" s="27">
        <f t="shared" si="5"/>
        <v>0</v>
      </c>
      <c r="AZ17" s="27">
        <f t="shared" si="5"/>
        <v>1</v>
      </c>
      <c r="BA17" s="27">
        <f t="shared" si="5"/>
        <v>1</v>
      </c>
      <c r="BB17" s="27">
        <f t="shared" si="5"/>
        <v>0</v>
      </c>
      <c r="BC17" s="27">
        <f t="shared" si="5"/>
        <v>0</v>
      </c>
      <c r="BD17" s="27">
        <f t="shared" si="5"/>
        <v>0</v>
      </c>
      <c r="BE17" s="27">
        <f t="shared" si="5"/>
        <v>1</v>
      </c>
      <c r="BF17" s="27">
        <f t="shared" si="5"/>
        <v>1</v>
      </c>
      <c r="BG17" s="27">
        <f t="shared" si="5"/>
        <v>1</v>
      </c>
      <c r="BH17" s="27">
        <f t="shared" si="5"/>
        <v>0</v>
      </c>
      <c r="BI17" s="27">
        <f t="shared" si="5"/>
        <v>1</v>
      </c>
      <c r="BJ17" s="27">
        <f t="shared" si="5"/>
        <v>0</v>
      </c>
      <c r="BK17" s="27">
        <f t="shared" si="5"/>
        <v>0</v>
      </c>
      <c r="BL17" s="27">
        <f t="shared" si="5"/>
        <v>1</v>
      </c>
      <c r="BM17" s="27">
        <f t="shared" si="5"/>
        <v>0</v>
      </c>
      <c r="BN17" s="27">
        <f t="shared" si="5"/>
        <v>0</v>
      </c>
      <c r="BO17" s="27">
        <f t="shared" si="6"/>
        <v>0</v>
      </c>
      <c r="BP17" s="27">
        <f t="shared" si="6"/>
        <v>0</v>
      </c>
      <c r="BQ17" s="27">
        <f t="shared" si="6"/>
        <v>1</v>
      </c>
      <c r="BR17" s="27">
        <f t="shared" si="6"/>
        <v>0</v>
      </c>
      <c r="BS17" s="27">
        <f t="shared" si="6"/>
        <v>0</v>
      </c>
      <c r="BT17" s="27">
        <f t="shared" si="6"/>
        <v>1</v>
      </c>
      <c r="BU17" s="27">
        <f t="shared" si="6"/>
        <v>0</v>
      </c>
      <c r="BV17" s="27">
        <f t="shared" si="6"/>
        <v>0</v>
      </c>
      <c r="BW17" s="27">
        <f t="shared" si="6"/>
        <v>0</v>
      </c>
      <c r="BX17" s="27">
        <f t="shared" si="6"/>
        <v>0</v>
      </c>
      <c r="BY17" s="27">
        <f t="shared" si="6"/>
        <v>0</v>
      </c>
      <c r="BZ17" s="27">
        <f t="shared" si="6"/>
        <v>0</v>
      </c>
      <c r="CA17" s="27">
        <f t="shared" si="6"/>
        <v>1</v>
      </c>
      <c r="CB17" s="27">
        <f t="shared" si="6"/>
        <v>0</v>
      </c>
      <c r="CC17" s="27">
        <f t="shared" si="6"/>
        <v>0</v>
      </c>
      <c r="CD17" s="27">
        <f t="shared" si="6"/>
        <v>0</v>
      </c>
      <c r="CE17" s="27">
        <f t="shared" si="7"/>
        <v>0</v>
      </c>
      <c r="CF17" s="27">
        <f t="shared" si="7"/>
        <v>1</v>
      </c>
      <c r="CG17" s="27">
        <f t="shared" si="7"/>
        <v>0</v>
      </c>
      <c r="CH17" s="27">
        <f t="shared" si="7"/>
        <v>0</v>
      </c>
      <c r="CI17" s="27">
        <f t="shared" si="7"/>
        <v>0</v>
      </c>
      <c r="CJ17" s="27">
        <f t="shared" si="7"/>
        <v>1</v>
      </c>
      <c r="CK17" s="27">
        <f t="shared" si="7"/>
        <v>0</v>
      </c>
      <c r="CL17" s="27">
        <f t="shared" si="7"/>
        <v>0</v>
      </c>
      <c r="CM17" s="27">
        <f t="shared" si="7"/>
        <v>0</v>
      </c>
      <c r="CN17" s="27">
        <f t="shared" si="7"/>
        <v>0</v>
      </c>
      <c r="CO17" s="27">
        <f t="shared" si="7"/>
        <v>0</v>
      </c>
      <c r="CP17" s="27">
        <f t="shared" si="7"/>
        <v>1</v>
      </c>
      <c r="CQ17" s="24"/>
      <c r="CR17" s="13" t="str">
        <f>IF(Tableau1[[#This Row],[Colonne25]]=1,IF(ROW()=9,0,IF(COUNTIF(Y$9:Y16,1)&gt;0,(ROW()-_xlfn.XMATCH(1,Y$9:Y16,0,-1))-9,ROW()-9)),"")</f>
        <v/>
      </c>
      <c r="CS17" s="13" t="str">
        <f>IF(Tableau1[[#This Row],[Colonne26]]=1,IF(ROW()=9,0,IF(COUNTIF(Z$9:Z16,1)&gt;0,(ROW()-_xlfn.XMATCH(1,Z$9:Z16,0,-1))-9,ROW()-9)),"")</f>
        <v/>
      </c>
      <c r="CT17" s="13">
        <f>IF(Tableau1[[#This Row],[Colonne27]]=1,IF(ROW()=9,0,IF(COUNTIF(AA$9:AA16,1)&gt;0,(ROW()-_xlfn.XMATCH(1,AA$9:AA16,0,-1))-9,ROW()-9)),"")</f>
        <v>5</v>
      </c>
      <c r="CU17" s="13" t="str">
        <f>IF(Tableau1[[#This Row],[Colonne28]]=1,IF(ROW()=9,0,IF(COUNTIF(AB$9:AB16,1)&gt;0,(ROW()-_xlfn.XMATCH(1,AB$9:AB16,0,-1))-9,ROW()-9)),"")</f>
        <v/>
      </c>
      <c r="CV17" s="13" t="str">
        <f>IF(Tableau1[[#This Row],[Colonne29]]=1,IF(ROW()=9,0,IF(COUNTIF(AC$9:AC16,1)&gt;0,(ROW()-_xlfn.XMATCH(1,AC$9:AC16,0,-1))-9,ROW()-9)),"")</f>
        <v/>
      </c>
      <c r="CW17" s="13" t="str">
        <f>IF(Tableau1[[#This Row],[Colonne30]]=1,IF(ROW()=9,0,IF(COUNTIF(AD$9:AD16,1)&gt;0,(ROW()-_xlfn.XMATCH(1,AD$9:AD16,0,-1))-9,ROW()-9)),"")</f>
        <v/>
      </c>
      <c r="CX17" s="13" t="str">
        <f>IF(Tableau1[[#This Row],[Colonne31]]=1,IF(ROW()=9,0,IF(COUNTIF(AE$9:AE16,1)&gt;0,(ROW()-_xlfn.XMATCH(1,AE$9:AE16,0,-1))-9,ROW()-9)),"")</f>
        <v/>
      </c>
      <c r="CY17" s="13" t="str">
        <f>IF(Tableau1[[#This Row],[Colonne32]]=1,IF(ROW()=9,0,IF(COUNTIF(AF$9:AF16,1)&gt;0,(ROW()-_xlfn.XMATCH(1,AF$9:AF16,0,-1))-9,ROW()-9)),"")</f>
        <v/>
      </c>
      <c r="CZ17" s="13">
        <f>IF(Tableau1[[#This Row],[Colonne33]]=1,IF(ROW()=9,0,IF(COUNTIF(AG$9:AG16,1)&gt;0,(ROW()-_xlfn.XMATCH(1,AG$9:AG16,0,-1))-9,ROW()-9)),"")</f>
        <v>0</v>
      </c>
      <c r="DA17" s="13" t="str">
        <f>IF(Tableau1[[#This Row],[Colonne34]]=1,IF(ROW()=9,0,IF(COUNTIF(AH$9:AH16,1)&gt;0,(ROW()-_xlfn.XMATCH(1,AH$9:AH16,0,-1))-9,ROW()-9)),"")</f>
        <v/>
      </c>
      <c r="DB17" s="7">
        <f>IF(Tableau1[[#This Row],[Colonne36]]=1,IF(ROW()=9,0,IF(COUNTIF(AJ$9:AJ16,1)&gt;0,(ROW()-_xlfn.XMATCH(1,AJ$9:AJ16,0,-1))-9,ROW()-9)),"")</f>
        <v>1</v>
      </c>
      <c r="DC17" s="7" t="str">
        <f>IF(Tableau1[[#This Row],[Colonne37]]=1,IF(ROW()=9,0,IF(COUNTIF(AK$9:AK16,1)&gt;0,(ROW()-_xlfn.XMATCH(1,AK$9:AK16,0,-1))-9,ROW()-9)),"")</f>
        <v/>
      </c>
      <c r="DD17" s="7" t="str">
        <f>IF(Tableau1[[#This Row],[Colonne38]]=1,IF(ROW()=9,0,IF(COUNTIF(AL$9:AL16,1)&gt;0,(ROW()-_xlfn.XMATCH(1,AL$9:AL16,0,-1))-9,ROW()-9)),"")</f>
        <v/>
      </c>
      <c r="DE17" s="7">
        <f>IF(Tableau1[[#This Row],[Colonne39]]=1,IF(ROW()=9,0,IF(COUNTIF(AM$9:AM16,1)&gt;0,(ROW()-_xlfn.XMATCH(1,AM$9:AM16,0,-1))-9,ROW()-9)),"")</f>
        <v>1</v>
      </c>
      <c r="DF17" s="7" t="str">
        <f>IF(Tableau1[[#This Row],[Colonne40]]=1,IF(ROW()=9,0,IF(COUNTIF(AN$9:AN16,1)&gt;0,(ROW()-_xlfn.XMATCH(1,AN$9:AN16,0,-1))-9,ROW()-9)),"")</f>
        <v/>
      </c>
      <c r="DG17" s="7" t="str">
        <f>IF(Tableau1[[#This Row],[Colonne41]]=1,IF(ROW()=9,0,IF(COUNTIF(AO$9:AO16,1)&gt;0,(ROW()-_xlfn.XMATCH(1,AO$9:AO16,0,-1))-9,ROW()-9)),"")</f>
        <v/>
      </c>
      <c r="DH17" s="7" t="str">
        <f>IF(Tableau1[[#This Row],[Colonne42]]=1,IF(ROW()=9,0,IF(COUNTIF(AP$9:AP16,1)&gt;0,(ROW()-_xlfn.XMATCH(1,AP$9:AP16,0,-1))-9,ROW()-9)),"")</f>
        <v/>
      </c>
      <c r="DI17" s="7">
        <f>IF(Tableau1[[#This Row],[Colonne43]]=1,IF(ROW()=9,0,IF(COUNTIF(AQ$9:AQ16,1)&gt;0,(ROW()-_xlfn.XMATCH(1,AQ$9:AQ16,0,-1))-9,ROW()-9)),"")</f>
        <v>0</v>
      </c>
      <c r="DJ17" s="7">
        <f>IF(Tableau1[[#This Row],[Colonne44]]=1,IF(ROW()=9,0,IF(COUNTIF(AR$9:AR16,1)&gt;0,(ROW()-_xlfn.XMATCH(1,AR$9:AR16,0,-1))-9,ROW()-9)),"")</f>
        <v>8</v>
      </c>
      <c r="DK17" s="7" t="str">
        <f>IF(Tableau1[[#This Row],[Colonne45]]=1,IF(ROW()=9,0,IF(COUNTIF(AS$9:AS16,1)&gt;0,(ROW()-_xlfn.XMATCH(1,AS$9:AS16,0,-1))-9,ROW()-9)),"")</f>
        <v/>
      </c>
      <c r="DL17" s="7" t="str">
        <f>IF(Tableau1[[#This Row],[Colonne46]]=1,IF(ROW()=9,0,IF(COUNTIF(AT$9:AT16,1)&gt;0,(ROW()-_xlfn.XMATCH(1,AT$9:AT16,0,-1))-9,ROW()-9)),"")</f>
        <v/>
      </c>
      <c r="DM17" s="7" t="str">
        <f>IF(Tableau1[[#This Row],[Colonne47]]=1,IF(ROW()=9,0,IF(COUNTIF(AU$9:AU16,1)&gt;0,(ROW()-_xlfn.XMATCH(1,AU$9:AU16,0,-1))-9,ROW()-9)),"")</f>
        <v/>
      </c>
      <c r="DN17" s="7" t="str">
        <f>IF(Tableau1[[#This Row],[Colonne48]]=1,IF(ROW()=9,0,IF(COUNTIF(AV$9:AV16,1)&gt;0,(ROW()-_xlfn.XMATCH(1,AV$9:AV16,0,-1))-9,ROW()-9)),"")</f>
        <v/>
      </c>
      <c r="DO17" s="7" t="str">
        <f>IF(Tableau1[[#This Row],[Colonne49]]=1,IF(ROW()=9,0,IF(COUNTIF(AW$9:AW16,1)&gt;0,(ROW()-_xlfn.XMATCH(1,AW$9:AW16,0,-1))-9,ROW()-9)),"")</f>
        <v/>
      </c>
      <c r="DP17" s="7" t="str">
        <f>IF(Tableau1[[#This Row],[Colonne50]]=1,IF(ROW()=9,0,IF(COUNTIF(AX$9:AX16,1)&gt;0,(ROW()-_xlfn.XMATCH(1,AX$9:AX16,0,-1))-9,ROW()-9)),"")</f>
        <v/>
      </c>
      <c r="DQ17" s="7" t="str">
        <f>IF(Tableau1[[#This Row],[Colonne51]]=1,IF(ROW()=9,0,IF(COUNTIF(AY$9:AY16,1)&gt;0,(ROW()-_xlfn.XMATCH(1,AY$9:AY16,0,-1))-9,ROW()-9)),"")</f>
        <v/>
      </c>
      <c r="DR17" s="7">
        <f>IF(Tableau1[[#This Row],[Colonne52]]=1,IF(ROW()=9,0,IF(COUNTIF(AZ$9:AZ16,1)&gt;0,(ROW()-_xlfn.XMATCH(1,AZ$9:AZ16,0,-1))-9,ROW()-9)),"")</f>
        <v>2</v>
      </c>
      <c r="DS17" s="7">
        <f>IF(Tableau1[[#This Row],[Colonne53]]=1,IF(ROW()=9,0,IF(COUNTIF(BA$9:BA16,1)&gt;0,(ROW()-_xlfn.XMATCH(1,BA$9:BA16,0,-1))-9,ROW()-9)),"")</f>
        <v>0</v>
      </c>
      <c r="DT17" s="7" t="str">
        <f>IF(Tableau1[[#This Row],[Colonne54]]=1,IF(ROW()=9,0,IF(COUNTIF(BB$9:BB16,1)&gt;0,(ROW()-_xlfn.XMATCH(1,BB$9:BB16,0,-1))-9,ROW()-9)),"")</f>
        <v/>
      </c>
      <c r="DU17" s="7" t="str">
        <f>IF(Tableau1[[#This Row],[Colonne55]]=1,IF(ROW()=9,0,IF(COUNTIF(BC$9:BC16,1)&gt;0,(ROW()-_xlfn.XMATCH(1,BC$9:BC16,0,-1))-9,ROW()-9)),"")</f>
        <v/>
      </c>
      <c r="DV17" s="7" t="str">
        <f>IF(Tableau1[[#This Row],[Colonne56]]=1,IF(ROW()=9,0,IF(COUNTIF(BD$9:BD16,1)&gt;0,(ROW()-_xlfn.XMATCH(1,BD$9:BD16,0,-1))-9,ROW()-9)),"")</f>
        <v/>
      </c>
      <c r="DW17" s="7">
        <f>IF(Tableau1[[#This Row],[Colonne57]]=1,IF(ROW()=9,0,IF(COUNTIF(BE$9:BE16,1)&gt;0,(ROW()-_xlfn.XMATCH(1,BE$9:BE16,0,-1))-9,ROW()-9)),"")</f>
        <v>0</v>
      </c>
      <c r="DX17" s="7">
        <f>IF(Tableau1[[#This Row],[Colonne58]]=1,IF(ROW()=9,0,IF(COUNTIF(BF$9:BF16,1)&gt;0,(ROW()-_xlfn.XMATCH(1,BF$9:BF16,0,-1))-9,ROW()-9)),"")</f>
        <v>6</v>
      </c>
      <c r="DY17" s="7">
        <f>IF(Tableau1[[#This Row],[Colonne59]]=1,IF(ROW()=9,0,IF(COUNTIF(BG$9:BG16,1)&gt;0,(ROW()-_xlfn.XMATCH(1,BG$9:BG16,0,-1))-9,ROW()-9)),"")</f>
        <v>2</v>
      </c>
      <c r="DZ17" s="7" t="str">
        <f>IF(Tableau1[[#This Row],[Colonne60]]=1,IF(ROW()=9,0,IF(COUNTIF(BH$9:BH16,1)&gt;0,(ROW()-_xlfn.XMATCH(1,BH$9:BH16,0,-1))-9,ROW()-9)),"")</f>
        <v/>
      </c>
      <c r="EA17" s="7">
        <f>IF(Tableau1[[#This Row],[Colonne61]]=1,IF(ROW()=9,0,IF(COUNTIF(BI$9:BI16,1)&gt;0,(ROW()-_xlfn.XMATCH(1,BI$9:BI16,0,-1))-9,ROW()-9)),"")</f>
        <v>5</v>
      </c>
      <c r="EB17" s="7" t="str">
        <f>IF(Tableau1[[#This Row],[Colonne62]]=1,IF(ROW()=9,0,IF(COUNTIF(BJ$9:BJ16,1)&gt;0,(ROW()-_xlfn.XMATCH(1,BJ$9:BJ16,0,-1))-9,ROW()-9)),"")</f>
        <v/>
      </c>
      <c r="EC17" s="7" t="str">
        <f>IF(Tableau1[[#This Row],[Colonne63]]=1,IF(ROW()=9,0,IF(COUNTIF(BK$9:BK16,1)&gt;0,(ROW()-_xlfn.XMATCH(1,BK$9:BK16,0,-1))-9,ROW()-9)),"")</f>
        <v/>
      </c>
      <c r="ED17" s="7">
        <f>IF(Tableau1[[#This Row],[Colonne64]]=1,IF(ROW()=9,0,IF(COUNTIF(BL$9:BL16,1)&gt;0,(ROW()-_xlfn.XMATCH(1,BL$9:BL16,0,-1))-9,ROW()-9)),"")</f>
        <v>2</v>
      </c>
      <c r="EE17" s="7" t="str">
        <f>IF(Tableau1[[#This Row],[Colonne65]]=1,IF(ROW()=9,0,IF(COUNTIF(BM$9:BM16,1)&gt;0,(ROW()-_xlfn.XMATCH(1,BM$9:BM16,0,-1))-9,ROW()-9)),"")</f>
        <v/>
      </c>
      <c r="EF17" s="7" t="str">
        <f>IF(Tableau1[[#This Row],[Colonne66]]=1,IF(ROW()=9,0,IF(COUNTIF(BN$9:BN16,1)&gt;0,(ROW()-_xlfn.XMATCH(1,BN$9:BN16,0,-1))-9,ROW()-9)),"")</f>
        <v/>
      </c>
      <c r="EG17" s="7" t="str">
        <f>IF(Tableau1[[#This Row],[Colonne67]]=1,IF(ROW()=9,0,IF(COUNTIF(BO$9:BO16,1)&gt;0,(ROW()-_xlfn.XMATCH(1,BO$9:BO16,0,-1))-9,ROW()-9)),"")</f>
        <v/>
      </c>
      <c r="EH17" s="7" t="str">
        <f>IF(Tableau1[[#This Row],[Colonne68]]=1,IF(ROW()=9,0,IF(COUNTIF(BP$9:BP16,1)&gt;0,(ROW()-_xlfn.XMATCH(1,BP$9:BP16,0,-1))-9,ROW()-9)),"")</f>
        <v/>
      </c>
      <c r="EI17" s="7">
        <f>IF(Tableau1[[#This Row],[Colonne69]]=1,IF(ROW()=9,0,IF(COUNTIF(BQ$9:BQ16,1)&gt;0,(ROW()-_xlfn.XMATCH(1,BQ$9:BQ16,0,-1))-9,ROW()-9)),"")</f>
        <v>0</v>
      </c>
      <c r="EJ17" s="7" t="str">
        <f>IF(Tableau1[[#This Row],[Colonne70]]=1,IF(ROW()=9,0,IF(COUNTIF(BR$9:BR16,1)&gt;0,(ROW()-_xlfn.XMATCH(1,BR$9:BR16,0,-1))-9,ROW()-9)),"")</f>
        <v/>
      </c>
      <c r="EK17" s="7" t="str">
        <f>IF(Tableau1[[#This Row],[Colonne71]]=1,IF(ROW()=9,0,IF(COUNTIF(BS$9:BS16,1)&gt;0,(ROW()-_xlfn.XMATCH(1,BS$9:BS16,0,-1))-9,ROW()-9)),"")</f>
        <v/>
      </c>
      <c r="EL17" s="7">
        <f>IF(Tableau1[[#This Row],[Colonne72]]=1,IF(ROW()=9,0,IF(COUNTIF(BT$9:BT16,1)&gt;0,(ROW()-_xlfn.XMATCH(1,BT$9:BT16,0,-1))-9,ROW()-9)),"")</f>
        <v>4</v>
      </c>
      <c r="EM17" s="7" t="str">
        <f>IF(Tableau1[[#This Row],[Colonne73]]=1,IF(ROW()=9,0,IF(COUNTIF(BU$9:BU16,1)&gt;0,(ROW()-_xlfn.XMATCH(1,BU$9:BU16,0,-1))-9,ROW()-9)),"")</f>
        <v/>
      </c>
      <c r="EN17" s="7" t="str">
        <f>IF(Tableau1[[#This Row],[Colonne74]]=1,IF(ROW()=9,0,IF(COUNTIF(BV$9:BV16,1)&gt;0,(ROW()-_xlfn.XMATCH(1,BV$9:BV16,0,-1))-9,ROW()-9)),"")</f>
        <v/>
      </c>
      <c r="EO17" s="7" t="str">
        <f>IF(Tableau1[[#This Row],[Colonne75]]=1,IF(ROW()=9,0,IF(COUNTIF(BW$9:BW16,1)&gt;0,(ROW()-_xlfn.XMATCH(1,BW$9:BW16,0,-1))-9,ROW()-9)),"")</f>
        <v/>
      </c>
      <c r="EP17" s="7" t="str">
        <f>IF(Tableau1[[#This Row],[Colonne76]]=1,IF(ROW()=9,0,IF(COUNTIF(BX$9:BX16,1)&gt;0,(ROW()-_xlfn.XMATCH(1,BX$9:BX16,0,-1))-9,ROW()-9)),"")</f>
        <v/>
      </c>
      <c r="EQ17" s="7" t="str">
        <f>IF(Tableau1[[#This Row],[Colonne77]]=1,IF(ROW()=9,0,IF(COUNTIF(BY$9:BY16,1)&gt;0,(ROW()-_xlfn.XMATCH(1,BY$9:BY16,0,-1))-9,ROW()-9)),"")</f>
        <v/>
      </c>
      <c r="ER17" s="7" t="str">
        <f>IF(Tableau1[[#This Row],[Colonne78]]=1,IF(ROW()=9,0,IF(COUNTIF(BZ$9:BZ16,1)&gt;0,(ROW()-_xlfn.XMATCH(1,BZ$9:BZ16,0,-1))-9,ROW()-9)),"")</f>
        <v/>
      </c>
      <c r="ES17" s="7">
        <f>IF(Tableau1[[#This Row],[Colonne79]]=1,IF(ROW()=9,0,IF(COUNTIF(CA$9:CA16,1)&gt;0,(ROW()-_xlfn.XMATCH(1,CA$9:CA16,0,-1))-9,ROW()-9)),"")</f>
        <v>3</v>
      </c>
      <c r="ET17" s="7" t="str">
        <f>IF(Tableau1[[#This Row],[Colonne80]]=1,IF(ROW()=9,0,IF(COUNTIF(CB$9:CB16,1)&gt;0,(ROW()-_xlfn.XMATCH(1,CB$9:CB16,0,-1))-9,ROW()-9)),"")</f>
        <v/>
      </c>
      <c r="EU17" s="7" t="str">
        <f>IF(Tableau1[[#This Row],[Colonne81]]=1,IF(ROW()=9,0,IF(COUNTIF(CC$9:CC16,1)&gt;0,(ROW()-_xlfn.XMATCH(1,CC$9:CC16,0,-1))-9,ROW()-9)),"")</f>
        <v/>
      </c>
      <c r="EV17" s="7" t="str">
        <f>IF(Tableau1[[#This Row],[Colonne82]]=1,IF(ROW()=9,0,IF(COUNTIF(CD$9:CD16,1)&gt;0,(ROW()-_xlfn.XMATCH(1,CD$9:CD16,0,-1))-9,ROW()-9)),"")</f>
        <v/>
      </c>
      <c r="EW17" s="7" t="str">
        <f>IF(Tableau1[[#This Row],[Colonne83]]=1,IF(ROW()=9,0,IF(COUNTIF(CE$9:CE16,1)&gt;0,(ROW()-_xlfn.XMATCH(1,CE$9:CE16,0,-1))-9,ROW()-9)),"")</f>
        <v/>
      </c>
      <c r="EX17" s="7">
        <f>IF(Tableau1[[#This Row],[Colonne84]]=1,IF(ROW()=9,0,IF(COUNTIF(CF$9:CF16,1)&gt;0,(ROW()-_xlfn.XMATCH(1,CF$9:CF16,0,-1))-9,ROW()-9)),"")</f>
        <v>8</v>
      </c>
      <c r="EY17" s="7" t="str">
        <f>IF(Tableau1[[#This Row],[Colonne85]]=1,IF(ROW()=9,0,IF(COUNTIF(CG$9:CG16,1)&gt;0,(ROW()-_xlfn.XMATCH(1,CG$9:CG16,0,-1))-9,ROW()-9)),"")</f>
        <v/>
      </c>
      <c r="EZ17" s="7" t="str">
        <f>IF(Tableau1[[#This Row],[Colonne86]]=1,IF(ROW()=9,0,IF(COUNTIF(CH$9:CH16,1)&gt;0,(ROW()-_xlfn.XMATCH(1,CH$9:CH16,0,-1))-9,ROW()-9)),"")</f>
        <v/>
      </c>
      <c r="FA17" s="7" t="str">
        <f>IF(Tableau1[[#This Row],[Colonne87]]=1,IF(ROW()=9,0,IF(COUNTIF(CI$9:CI16,1)&gt;0,(ROW()-_xlfn.XMATCH(1,CI$9:CI16,0,-1))-9,ROW()-9)),"")</f>
        <v/>
      </c>
      <c r="FB17" s="7">
        <f>IF(Tableau1[[#This Row],[Colonne88]]=1,IF(ROW()=9,0,IF(COUNTIF(CJ$9:CJ16,1)&gt;0,(ROW()-_xlfn.XMATCH(1,CJ$9:CJ16,0,-1))-9,ROW()-9)),"")</f>
        <v>1</v>
      </c>
      <c r="FC17" s="7" t="str">
        <f>IF(Tableau1[[#This Row],[Colonne89]]=1,IF(ROW()=9,0,IF(COUNTIF(CK$9:CK16,1)&gt;0,(ROW()-_xlfn.XMATCH(1,CK$9:CK16,0,-1))-9,ROW()-9)),"")</f>
        <v/>
      </c>
      <c r="FD17" s="7" t="str">
        <f>IF(Tableau1[[#This Row],[Colonne90]]=1,IF(ROW()=9,0,IF(COUNTIF(CL$9:CL16,1)&gt;0,(ROW()-_xlfn.XMATCH(1,CL$9:CL16,0,-1))-9,ROW()-9)),"")</f>
        <v/>
      </c>
      <c r="FE17" s="7" t="str">
        <f>IF(Tableau1[[#This Row],[Colonne91]]=1,IF(ROW()=9,0,IF(COUNTIF(CM$9:CM16,1)&gt;0,(ROW()-_xlfn.XMATCH(1,CM$9:CM16,0,-1))-9,ROW()-9)),"")</f>
        <v/>
      </c>
      <c r="FF17" s="7" t="str">
        <f>IF(Tableau1[[#This Row],[Colonne92]]=1,IF(ROW()=9,0,IF(COUNTIF(CN$9:CN16,1)&gt;0,(ROW()-_xlfn.XMATCH(1,CN$9:CN16,0,-1))-9,ROW()-9)),"")</f>
        <v/>
      </c>
      <c r="FG17" s="7" t="str">
        <f>IF(Tableau1[[#This Row],[Colonne93]]=1,IF(ROW()=9,0,IF(COUNTIF(CO$9:CO16,1)&gt;0,(ROW()-_xlfn.XMATCH(1,CO$9:CO16,0,-1))-9,ROW()-9)),"")</f>
        <v/>
      </c>
      <c r="FH17" s="7">
        <f>IF(Tableau1[[#This Row],[Colonne94]]=1,IF(ROW()=9,0,IF(COUNTIF(CP$9:CP16,1)&gt;0,(ROW()-_xlfn.XMATCH(1,CP$9:CP16,0,-1))-9,ROW()-9)),"")</f>
        <v>1</v>
      </c>
      <c r="FI17" s="7"/>
    </row>
    <row r="18" spans="1:166" x14ac:dyDescent="0.2">
      <c r="A18" s="22">
        <v>45004</v>
      </c>
      <c r="B18" s="26">
        <v>10</v>
      </c>
      <c r="C18" s="16" t="s">
        <v>96</v>
      </c>
      <c r="D18" s="13">
        <v>2</v>
      </c>
      <c r="E18" s="13">
        <v>8</v>
      </c>
      <c r="F18" s="13">
        <v>11</v>
      </c>
      <c r="G18" s="13">
        <v>12</v>
      </c>
      <c r="H18" s="13">
        <v>15</v>
      </c>
      <c r="I18" s="13">
        <v>16</v>
      </c>
      <c r="J18" s="13">
        <v>17</v>
      </c>
      <c r="K18" s="13">
        <v>21</v>
      </c>
      <c r="L18" s="13">
        <v>22</v>
      </c>
      <c r="M18" s="13">
        <v>23</v>
      </c>
      <c r="N18" s="13">
        <v>24</v>
      </c>
      <c r="O18" s="13">
        <v>28</v>
      </c>
      <c r="P18" s="13">
        <v>30</v>
      </c>
      <c r="Q18" s="13">
        <v>37</v>
      </c>
      <c r="R18" s="13">
        <v>38</v>
      </c>
      <c r="S18" s="13">
        <v>49</v>
      </c>
      <c r="T18" s="13">
        <v>54</v>
      </c>
      <c r="U18" s="13">
        <v>56</v>
      </c>
      <c r="V18" s="13">
        <v>57</v>
      </c>
      <c r="W18" s="13">
        <v>67</v>
      </c>
      <c r="X18" s="24"/>
      <c r="Y18" s="16">
        <f t="shared" si="3"/>
        <v>0</v>
      </c>
      <c r="Z18" s="16">
        <f t="shared" si="3"/>
        <v>1</v>
      </c>
      <c r="AA18" s="16">
        <f t="shared" si="3"/>
        <v>0</v>
      </c>
      <c r="AB18" s="16">
        <f t="shared" si="3"/>
        <v>0</v>
      </c>
      <c r="AC18" s="16">
        <f t="shared" si="3"/>
        <v>0</v>
      </c>
      <c r="AD18" s="16">
        <f t="shared" si="3"/>
        <v>0</v>
      </c>
      <c r="AE18" s="16">
        <f t="shared" si="3"/>
        <v>0</v>
      </c>
      <c r="AF18" s="16">
        <f t="shared" si="3"/>
        <v>1</v>
      </c>
      <c r="AG18" s="16">
        <f t="shared" si="3"/>
        <v>0</v>
      </c>
      <c r="AH18" s="16">
        <f t="shared" si="3"/>
        <v>0</v>
      </c>
      <c r="AI18" s="16">
        <f t="shared" si="4"/>
        <v>1</v>
      </c>
      <c r="AJ18" s="16">
        <f t="shared" si="4"/>
        <v>1</v>
      </c>
      <c r="AK18" s="16">
        <f t="shared" si="4"/>
        <v>0</v>
      </c>
      <c r="AL18" s="16">
        <f t="shared" si="4"/>
        <v>0</v>
      </c>
      <c r="AM18" s="16">
        <f t="shared" si="4"/>
        <v>1</v>
      </c>
      <c r="AN18" s="16">
        <f t="shared" si="4"/>
        <v>1</v>
      </c>
      <c r="AO18" s="16">
        <f t="shared" si="4"/>
        <v>1</v>
      </c>
      <c r="AP18" s="16">
        <f t="shared" si="4"/>
        <v>0</v>
      </c>
      <c r="AQ18" s="16">
        <f t="shared" si="4"/>
        <v>0</v>
      </c>
      <c r="AR18" s="16">
        <f t="shared" si="4"/>
        <v>0</v>
      </c>
      <c r="AS18" s="16">
        <f t="shared" si="4"/>
        <v>1</v>
      </c>
      <c r="AT18" s="16">
        <f t="shared" si="4"/>
        <v>1</v>
      </c>
      <c r="AU18" s="16">
        <f t="shared" si="4"/>
        <v>1</v>
      </c>
      <c r="AV18" s="16">
        <f t="shared" si="4"/>
        <v>1</v>
      </c>
      <c r="AW18" s="16">
        <f t="shared" si="4"/>
        <v>0</v>
      </c>
      <c r="AX18" s="16">
        <f t="shared" si="4"/>
        <v>0</v>
      </c>
      <c r="AY18" s="16">
        <f t="shared" si="5"/>
        <v>0</v>
      </c>
      <c r="AZ18" s="16">
        <f t="shared" si="5"/>
        <v>1</v>
      </c>
      <c r="BA18" s="16">
        <f t="shared" si="5"/>
        <v>0</v>
      </c>
      <c r="BB18" s="16">
        <f t="shared" si="5"/>
        <v>1</v>
      </c>
      <c r="BC18" s="16">
        <f t="shared" si="5"/>
        <v>0</v>
      </c>
      <c r="BD18" s="16">
        <f t="shared" si="5"/>
        <v>0</v>
      </c>
      <c r="BE18" s="16">
        <f t="shared" si="5"/>
        <v>0</v>
      </c>
      <c r="BF18" s="16">
        <f t="shared" si="5"/>
        <v>0</v>
      </c>
      <c r="BG18" s="16">
        <f t="shared" si="5"/>
        <v>0</v>
      </c>
      <c r="BH18" s="16">
        <f t="shared" si="5"/>
        <v>0</v>
      </c>
      <c r="BI18" s="16">
        <f t="shared" si="5"/>
        <v>1</v>
      </c>
      <c r="BJ18" s="16">
        <f t="shared" si="5"/>
        <v>1</v>
      </c>
      <c r="BK18" s="16">
        <f t="shared" si="5"/>
        <v>0</v>
      </c>
      <c r="BL18" s="16">
        <f t="shared" si="5"/>
        <v>0</v>
      </c>
      <c r="BM18" s="16">
        <f t="shared" si="5"/>
        <v>0</v>
      </c>
      <c r="BN18" s="16">
        <f t="shared" si="5"/>
        <v>0</v>
      </c>
      <c r="BO18" s="16">
        <f t="shared" si="6"/>
        <v>0</v>
      </c>
      <c r="BP18" s="16">
        <f t="shared" si="6"/>
        <v>0</v>
      </c>
      <c r="BQ18" s="16">
        <f t="shared" si="6"/>
        <v>0</v>
      </c>
      <c r="BR18" s="16">
        <f t="shared" si="6"/>
        <v>0</v>
      </c>
      <c r="BS18" s="16">
        <f t="shared" si="6"/>
        <v>0</v>
      </c>
      <c r="BT18" s="16">
        <f t="shared" si="6"/>
        <v>0</v>
      </c>
      <c r="BU18" s="16">
        <f t="shared" si="6"/>
        <v>1</v>
      </c>
      <c r="BV18" s="16">
        <f t="shared" si="6"/>
        <v>0</v>
      </c>
      <c r="BW18" s="16">
        <f t="shared" si="6"/>
        <v>0</v>
      </c>
      <c r="BX18" s="16">
        <f t="shared" si="6"/>
        <v>0</v>
      </c>
      <c r="BY18" s="16">
        <f t="shared" si="6"/>
        <v>0</v>
      </c>
      <c r="BZ18" s="16">
        <f t="shared" si="6"/>
        <v>1</v>
      </c>
      <c r="CA18" s="16">
        <f t="shared" si="6"/>
        <v>0</v>
      </c>
      <c r="CB18" s="16">
        <f t="shared" si="6"/>
        <v>1</v>
      </c>
      <c r="CC18" s="16">
        <f t="shared" si="6"/>
        <v>1</v>
      </c>
      <c r="CD18" s="16">
        <f t="shared" si="6"/>
        <v>0</v>
      </c>
      <c r="CE18" s="16">
        <f t="shared" si="7"/>
        <v>0</v>
      </c>
      <c r="CF18" s="16">
        <f t="shared" si="7"/>
        <v>0</v>
      </c>
      <c r="CG18" s="16">
        <f t="shared" si="7"/>
        <v>0</v>
      </c>
      <c r="CH18" s="16">
        <f t="shared" si="7"/>
        <v>0</v>
      </c>
      <c r="CI18" s="16">
        <f t="shared" si="7"/>
        <v>0</v>
      </c>
      <c r="CJ18" s="16">
        <f t="shared" si="7"/>
        <v>0</v>
      </c>
      <c r="CK18" s="16">
        <f t="shared" si="7"/>
        <v>0</v>
      </c>
      <c r="CL18" s="16">
        <f t="shared" si="7"/>
        <v>0</v>
      </c>
      <c r="CM18" s="16">
        <f t="shared" si="7"/>
        <v>1</v>
      </c>
      <c r="CN18" s="16">
        <f t="shared" si="7"/>
        <v>0</v>
      </c>
      <c r="CO18" s="16">
        <f t="shared" si="7"/>
        <v>0</v>
      </c>
      <c r="CP18" s="16">
        <f t="shared" si="7"/>
        <v>0</v>
      </c>
      <c r="CQ18" s="24"/>
      <c r="CR18" s="13" t="str">
        <f>IF(Tableau1[[#This Row],[Colonne25]]=1,IF(ROW()=9,0,IF(COUNTIF(Y$9:Y17,1)&gt;0,(ROW()-_xlfn.XMATCH(1,Y$9:Y17,0,-1))-9,ROW()-9)),"")</f>
        <v/>
      </c>
      <c r="CS18" s="13">
        <f>IF(Tableau1[[#This Row],[Colonne26]]=1,IF(ROW()=9,0,IF(COUNTIF(Z$9:Z17,1)&gt;0,(ROW()-_xlfn.XMATCH(1,Z$9:Z17,0,-1))-9,ROW()-9)),"")</f>
        <v>5</v>
      </c>
      <c r="CT18" s="13" t="str">
        <f>IF(Tableau1[[#This Row],[Colonne27]]=1,IF(ROW()=9,0,IF(COUNTIF(AA$9:AA17,1)&gt;0,(ROW()-_xlfn.XMATCH(1,AA$9:AA17,0,-1))-9,ROW()-9)),"")</f>
        <v/>
      </c>
      <c r="CU18" s="13" t="str">
        <f>IF(Tableau1[[#This Row],[Colonne28]]=1,IF(ROW()=9,0,IF(COUNTIF(AB$9:AB17,1)&gt;0,(ROW()-_xlfn.XMATCH(1,AB$9:AB17,0,-1))-9,ROW()-9)),"")</f>
        <v/>
      </c>
      <c r="CV18" s="13" t="str">
        <f>IF(Tableau1[[#This Row],[Colonne29]]=1,IF(ROW()=9,0,IF(COUNTIF(AC$9:AC17,1)&gt;0,(ROW()-_xlfn.XMATCH(1,AC$9:AC17,0,-1))-9,ROW()-9)),"")</f>
        <v/>
      </c>
      <c r="CW18" s="13" t="str">
        <f>IF(Tableau1[[#This Row],[Colonne30]]=1,IF(ROW()=9,0,IF(COUNTIF(AD$9:AD17,1)&gt;0,(ROW()-_xlfn.XMATCH(1,AD$9:AD17,0,-1))-9,ROW()-9)),"")</f>
        <v/>
      </c>
      <c r="CX18" s="13" t="str">
        <f>IF(Tableau1[[#This Row],[Colonne31]]=1,IF(ROW()=9,0,IF(COUNTIF(AE$9:AE17,1)&gt;0,(ROW()-_xlfn.XMATCH(1,AE$9:AE17,0,-1))-9,ROW()-9)),"")</f>
        <v/>
      </c>
      <c r="CY18" s="13">
        <f>IF(Tableau1[[#This Row],[Colonne32]]=1,IF(ROW()=9,0,IF(COUNTIF(AF$9:AF17,1)&gt;0,(ROW()-_xlfn.XMATCH(1,AF$9:AF17,0,-1))-9,ROW()-9)),"")</f>
        <v>5</v>
      </c>
      <c r="CZ18" s="13" t="str">
        <f>IF(Tableau1[[#This Row],[Colonne33]]=1,IF(ROW()=9,0,IF(COUNTIF(AG$9:AG17,1)&gt;0,(ROW()-_xlfn.XMATCH(1,AG$9:AG17,0,-1))-9,ROW()-9)),"")</f>
        <v/>
      </c>
      <c r="DA18" s="13" t="str">
        <f>IF(Tableau1[[#This Row],[Colonne34]]=1,IF(ROW()=9,0,IF(COUNTIF(AH$9:AH17,1)&gt;0,(ROW()-_xlfn.XMATCH(1,AH$9:AH17,0,-1))-9,ROW()-9)),"")</f>
        <v/>
      </c>
      <c r="DB18" s="7">
        <f>IF(Tableau1[[#This Row],[Colonne36]]=1,IF(ROW()=9,0,IF(COUNTIF(AJ$9:AJ17,1)&gt;0,(ROW()-_xlfn.XMATCH(1,AJ$9:AJ17,0,-1))-9,ROW()-9)),"")</f>
        <v>0</v>
      </c>
      <c r="DC18" s="7" t="str">
        <f>IF(Tableau1[[#This Row],[Colonne37]]=1,IF(ROW()=9,0,IF(COUNTIF(AK$9:AK17,1)&gt;0,(ROW()-_xlfn.XMATCH(1,AK$9:AK17,0,-1))-9,ROW()-9)),"")</f>
        <v/>
      </c>
      <c r="DD18" s="7" t="str">
        <f>IF(Tableau1[[#This Row],[Colonne38]]=1,IF(ROW()=9,0,IF(COUNTIF(AL$9:AL17,1)&gt;0,(ROW()-_xlfn.XMATCH(1,AL$9:AL17,0,-1))-9,ROW()-9)),"")</f>
        <v/>
      </c>
      <c r="DE18" s="7">
        <f>IF(Tableau1[[#This Row],[Colonne39]]=1,IF(ROW()=9,0,IF(COUNTIF(AM$9:AM17,1)&gt;0,(ROW()-_xlfn.XMATCH(1,AM$9:AM17,0,-1))-9,ROW()-9)),"")</f>
        <v>0</v>
      </c>
      <c r="DF18" s="7">
        <f>IF(Tableau1[[#This Row],[Colonne40]]=1,IF(ROW()=9,0,IF(COUNTIF(AN$9:AN17,1)&gt;0,(ROW()-_xlfn.XMATCH(1,AN$9:AN17,0,-1))-9,ROW()-9)),"")</f>
        <v>2</v>
      </c>
      <c r="DG18" s="7">
        <f>IF(Tableau1[[#This Row],[Colonne41]]=1,IF(ROW()=9,0,IF(COUNTIF(AO$9:AO17,1)&gt;0,(ROW()-_xlfn.XMATCH(1,AO$9:AO17,0,-1))-9,ROW()-9)),"")</f>
        <v>9</v>
      </c>
      <c r="DH18" s="7" t="str">
        <f>IF(Tableau1[[#This Row],[Colonne42]]=1,IF(ROW()=9,0,IF(COUNTIF(AP$9:AP17,1)&gt;0,(ROW()-_xlfn.XMATCH(1,AP$9:AP17,0,-1))-9,ROW()-9)),"")</f>
        <v/>
      </c>
      <c r="DI18" s="7" t="str">
        <f>IF(Tableau1[[#This Row],[Colonne43]]=1,IF(ROW()=9,0,IF(COUNTIF(AQ$9:AQ17,1)&gt;0,(ROW()-_xlfn.XMATCH(1,AQ$9:AQ17,0,-1))-9,ROW()-9)),"")</f>
        <v/>
      </c>
      <c r="DJ18" s="7" t="str">
        <f>IF(Tableau1[[#This Row],[Colonne44]]=1,IF(ROW()=9,0,IF(COUNTIF(AR$9:AR17,1)&gt;0,(ROW()-_xlfn.XMATCH(1,AR$9:AR17,0,-1))-9,ROW()-9)),"")</f>
        <v/>
      </c>
      <c r="DK18" s="7">
        <f>IF(Tableau1[[#This Row],[Colonne45]]=1,IF(ROW()=9,0,IF(COUNTIF(AS$9:AS17,1)&gt;0,(ROW()-_xlfn.XMATCH(1,AS$9:AS17,0,-1))-9,ROW()-9)),"")</f>
        <v>2</v>
      </c>
      <c r="DL18" s="7">
        <f>IF(Tableau1[[#This Row],[Colonne46]]=1,IF(ROW()=9,0,IF(COUNTIF(AT$9:AT17,1)&gt;0,(ROW()-_xlfn.XMATCH(1,AT$9:AT17,0,-1))-9,ROW()-9)),"")</f>
        <v>3</v>
      </c>
      <c r="DM18" s="7">
        <f>IF(Tableau1[[#This Row],[Colonne47]]=1,IF(ROW()=9,0,IF(COUNTIF(AU$9:AU17,1)&gt;0,(ROW()-_xlfn.XMATCH(1,AU$9:AU17,0,-1))-9,ROW()-9)),"")</f>
        <v>4</v>
      </c>
      <c r="DN18" s="7">
        <f>IF(Tableau1[[#This Row],[Colonne48]]=1,IF(ROW()=9,0,IF(COUNTIF(AV$9:AV17,1)&gt;0,(ROW()-_xlfn.XMATCH(1,AV$9:AV17,0,-1))-9,ROW()-9)),"")</f>
        <v>3</v>
      </c>
      <c r="DO18" s="7" t="str">
        <f>IF(Tableau1[[#This Row],[Colonne49]]=1,IF(ROW()=9,0,IF(COUNTIF(AW$9:AW17,1)&gt;0,(ROW()-_xlfn.XMATCH(1,AW$9:AW17,0,-1))-9,ROW()-9)),"")</f>
        <v/>
      </c>
      <c r="DP18" s="7" t="str">
        <f>IF(Tableau1[[#This Row],[Colonne50]]=1,IF(ROW()=9,0,IF(COUNTIF(AX$9:AX17,1)&gt;0,(ROW()-_xlfn.XMATCH(1,AX$9:AX17,0,-1))-9,ROW()-9)),"")</f>
        <v/>
      </c>
      <c r="DQ18" s="7" t="str">
        <f>IF(Tableau1[[#This Row],[Colonne51]]=1,IF(ROW()=9,0,IF(COUNTIF(AY$9:AY17,1)&gt;0,(ROW()-_xlfn.XMATCH(1,AY$9:AY17,0,-1))-9,ROW()-9)),"")</f>
        <v/>
      </c>
      <c r="DR18" s="7">
        <f>IF(Tableau1[[#This Row],[Colonne52]]=1,IF(ROW()=9,0,IF(COUNTIF(AZ$9:AZ17,1)&gt;0,(ROW()-_xlfn.XMATCH(1,AZ$9:AZ17,0,-1))-9,ROW()-9)),"")</f>
        <v>0</v>
      </c>
      <c r="DS18" s="7" t="str">
        <f>IF(Tableau1[[#This Row],[Colonne53]]=1,IF(ROW()=9,0,IF(COUNTIF(BA$9:BA17,1)&gt;0,(ROW()-_xlfn.XMATCH(1,BA$9:BA17,0,-1))-9,ROW()-9)),"")</f>
        <v/>
      </c>
      <c r="DT18" s="7">
        <f>IF(Tableau1[[#This Row],[Colonne54]]=1,IF(ROW()=9,0,IF(COUNTIF(BB$9:BB17,1)&gt;0,(ROW()-_xlfn.XMATCH(1,BB$9:BB17,0,-1))-9,ROW()-9)),"")</f>
        <v>2</v>
      </c>
      <c r="DU18" s="7" t="str">
        <f>IF(Tableau1[[#This Row],[Colonne55]]=1,IF(ROW()=9,0,IF(COUNTIF(BC$9:BC17,1)&gt;0,(ROW()-_xlfn.XMATCH(1,BC$9:BC17,0,-1))-9,ROW()-9)),"")</f>
        <v/>
      </c>
      <c r="DV18" s="7" t="str">
        <f>IF(Tableau1[[#This Row],[Colonne56]]=1,IF(ROW()=9,0,IF(COUNTIF(BD$9:BD17,1)&gt;0,(ROW()-_xlfn.XMATCH(1,BD$9:BD17,0,-1))-9,ROW()-9)),"")</f>
        <v/>
      </c>
      <c r="DW18" s="7" t="str">
        <f>IF(Tableau1[[#This Row],[Colonne57]]=1,IF(ROW()=9,0,IF(COUNTIF(BE$9:BE17,1)&gt;0,(ROW()-_xlfn.XMATCH(1,BE$9:BE17,0,-1))-9,ROW()-9)),"")</f>
        <v/>
      </c>
      <c r="DX18" s="7" t="str">
        <f>IF(Tableau1[[#This Row],[Colonne58]]=1,IF(ROW()=9,0,IF(COUNTIF(BF$9:BF17,1)&gt;0,(ROW()-_xlfn.XMATCH(1,BF$9:BF17,0,-1))-9,ROW()-9)),"")</f>
        <v/>
      </c>
      <c r="DY18" s="7" t="str">
        <f>IF(Tableau1[[#This Row],[Colonne59]]=1,IF(ROW()=9,0,IF(COUNTIF(BG$9:BG17,1)&gt;0,(ROW()-_xlfn.XMATCH(1,BG$9:BG17,0,-1))-9,ROW()-9)),"")</f>
        <v/>
      </c>
      <c r="DZ18" s="7" t="str">
        <f>IF(Tableau1[[#This Row],[Colonne60]]=1,IF(ROW()=9,0,IF(COUNTIF(BH$9:BH17,1)&gt;0,(ROW()-_xlfn.XMATCH(1,BH$9:BH17,0,-1))-9,ROW()-9)),"")</f>
        <v/>
      </c>
      <c r="EA18" s="7">
        <f>IF(Tableau1[[#This Row],[Colonne61]]=1,IF(ROW()=9,0,IF(COUNTIF(BI$9:BI17,1)&gt;0,(ROW()-_xlfn.XMATCH(1,BI$9:BI17,0,-1))-9,ROW()-9)),"")</f>
        <v>0</v>
      </c>
      <c r="EB18" s="7">
        <f>IF(Tableau1[[#This Row],[Colonne62]]=1,IF(ROW()=9,0,IF(COUNTIF(BJ$9:BJ17,1)&gt;0,(ROW()-_xlfn.XMATCH(1,BJ$9:BJ17,0,-1))-9,ROW()-9)),"")</f>
        <v>1</v>
      </c>
      <c r="EC18" s="7" t="str">
        <f>IF(Tableau1[[#This Row],[Colonne63]]=1,IF(ROW()=9,0,IF(COUNTIF(BK$9:BK17,1)&gt;0,(ROW()-_xlfn.XMATCH(1,BK$9:BK17,0,-1))-9,ROW()-9)),"")</f>
        <v/>
      </c>
      <c r="ED18" s="7" t="str">
        <f>IF(Tableau1[[#This Row],[Colonne64]]=1,IF(ROW()=9,0,IF(COUNTIF(BL$9:BL17,1)&gt;0,(ROW()-_xlfn.XMATCH(1,BL$9:BL17,0,-1))-9,ROW()-9)),"")</f>
        <v/>
      </c>
      <c r="EE18" s="7" t="str">
        <f>IF(Tableau1[[#This Row],[Colonne65]]=1,IF(ROW()=9,0,IF(COUNTIF(BM$9:BM17,1)&gt;0,(ROW()-_xlfn.XMATCH(1,BM$9:BM17,0,-1))-9,ROW()-9)),"")</f>
        <v/>
      </c>
      <c r="EF18" s="7" t="str">
        <f>IF(Tableau1[[#This Row],[Colonne66]]=1,IF(ROW()=9,0,IF(COUNTIF(BN$9:BN17,1)&gt;0,(ROW()-_xlfn.XMATCH(1,BN$9:BN17,0,-1))-9,ROW()-9)),"")</f>
        <v/>
      </c>
      <c r="EG18" s="7" t="str">
        <f>IF(Tableau1[[#This Row],[Colonne67]]=1,IF(ROW()=9,0,IF(COUNTIF(BO$9:BO17,1)&gt;0,(ROW()-_xlfn.XMATCH(1,BO$9:BO17,0,-1))-9,ROW()-9)),"")</f>
        <v/>
      </c>
      <c r="EH18" s="7" t="str">
        <f>IF(Tableau1[[#This Row],[Colonne68]]=1,IF(ROW()=9,0,IF(COUNTIF(BP$9:BP17,1)&gt;0,(ROW()-_xlfn.XMATCH(1,BP$9:BP17,0,-1))-9,ROW()-9)),"")</f>
        <v/>
      </c>
      <c r="EI18" s="7" t="str">
        <f>IF(Tableau1[[#This Row],[Colonne69]]=1,IF(ROW()=9,0,IF(COUNTIF(BQ$9:BQ17,1)&gt;0,(ROW()-_xlfn.XMATCH(1,BQ$9:BQ17,0,-1))-9,ROW()-9)),"")</f>
        <v/>
      </c>
      <c r="EJ18" s="7" t="str">
        <f>IF(Tableau1[[#This Row],[Colonne70]]=1,IF(ROW()=9,0,IF(COUNTIF(BR$9:BR17,1)&gt;0,(ROW()-_xlfn.XMATCH(1,BR$9:BR17,0,-1))-9,ROW()-9)),"")</f>
        <v/>
      </c>
      <c r="EK18" s="7" t="str">
        <f>IF(Tableau1[[#This Row],[Colonne71]]=1,IF(ROW()=9,0,IF(COUNTIF(BS$9:BS17,1)&gt;0,(ROW()-_xlfn.XMATCH(1,BS$9:BS17,0,-1))-9,ROW()-9)),"")</f>
        <v/>
      </c>
      <c r="EL18" s="7" t="str">
        <f>IF(Tableau1[[#This Row],[Colonne72]]=1,IF(ROW()=9,0,IF(COUNTIF(BT$9:BT17,1)&gt;0,(ROW()-_xlfn.XMATCH(1,BT$9:BT17,0,-1))-9,ROW()-9)),"")</f>
        <v/>
      </c>
      <c r="EM18" s="7">
        <f>IF(Tableau1[[#This Row],[Colonne73]]=1,IF(ROW()=9,0,IF(COUNTIF(BU$9:BU17,1)&gt;0,(ROW()-_xlfn.XMATCH(1,BU$9:BU17,0,-1))-9,ROW()-9)),"")</f>
        <v>1</v>
      </c>
      <c r="EN18" s="7" t="str">
        <f>IF(Tableau1[[#This Row],[Colonne74]]=1,IF(ROW()=9,0,IF(COUNTIF(BV$9:BV17,1)&gt;0,(ROW()-_xlfn.XMATCH(1,BV$9:BV17,0,-1))-9,ROW()-9)),"")</f>
        <v/>
      </c>
      <c r="EO18" s="7" t="str">
        <f>IF(Tableau1[[#This Row],[Colonne75]]=1,IF(ROW()=9,0,IF(COUNTIF(BW$9:BW17,1)&gt;0,(ROW()-_xlfn.XMATCH(1,BW$9:BW17,0,-1))-9,ROW()-9)),"")</f>
        <v/>
      </c>
      <c r="EP18" s="7" t="str">
        <f>IF(Tableau1[[#This Row],[Colonne76]]=1,IF(ROW()=9,0,IF(COUNTIF(BX$9:BX17,1)&gt;0,(ROW()-_xlfn.XMATCH(1,BX$9:BX17,0,-1))-9,ROW()-9)),"")</f>
        <v/>
      </c>
      <c r="EQ18" s="7" t="str">
        <f>IF(Tableau1[[#This Row],[Colonne77]]=1,IF(ROW()=9,0,IF(COUNTIF(BY$9:BY17,1)&gt;0,(ROW()-_xlfn.XMATCH(1,BY$9:BY17,0,-1))-9,ROW()-9)),"")</f>
        <v/>
      </c>
      <c r="ER18" s="7">
        <f>IF(Tableau1[[#This Row],[Colonne78]]=1,IF(ROW()=9,0,IF(COUNTIF(BZ$9:BZ17,1)&gt;0,(ROW()-_xlfn.XMATCH(1,BZ$9:BZ17,0,-1))-9,ROW()-9)),"")</f>
        <v>5</v>
      </c>
      <c r="ES18" s="7" t="str">
        <f>IF(Tableau1[[#This Row],[Colonne79]]=1,IF(ROW()=9,0,IF(COUNTIF(CA$9:CA17,1)&gt;0,(ROW()-_xlfn.XMATCH(1,CA$9:CA17,0,-1))-9,ROW()-9)),"")</f>
        <v/>
      </c>
      <c r="ET18" s="7">
        <f>IF(Tableau1[[#This Row],[Colonne80]]=1,IF(ROW()=9,0,IF(COUNTIF(CB$9:CB17,1)&gt;0,(ROW()-_xlfn.XMATCH(1,CB$9:CB17,0,-1))-9,ROW()-9)),"")</f>
        <v>9</v>
      </c>
      <c r="EU18" s="7">
        <f>IF(Tableau1[[#This Row],[Colonne81]]=1,IF(ROW()=9,0,IF(COUNTIF(CC$9:CC17,1)&gt;0,(ROW()-_xlfn.XMATCH(1,CC$9:CC17,0,-1))-9,ROW()-9)),"")</f>
        <v>5</v>
      </c>
      <c r="EV18" s="7" t="str">
        <f>IF(Tableau1[[#This Row],[Colonne82]]=1,IF(ROW()=9,0,IF(COUNTIF(CD$9:CD17,1)&gt;0,(ROW()-_xlfn.XMATCH(1,CD$9:CD17,0,-1))-9,ROW()-9)),"")</f>
        <v/>
      </c>
      <c r="EW18" s="7" t="str">
        <f>IF(Tableau1[[#This Row],[Colonne83]]=1,IF(ROW()=9,0,IF(COUNTIF(CE$9:CE17,1)&gt;0,(ROW()-_xlfn.XMATCH(1,CE$9:CE17,0,-1))-9,ROW()-9)),"")</f>
        <v/>
      </c>
      <c r="EX18" s="7" t="str">
        <f>IF(Tableau1[[#This Row],[Colonne84]]=1,IF(ROW()=9,0,IF(COUNTIF(CF$9:CF17,1)&gt;0,(ROW()-_xlfn.XMATCH(1,CF$9:CF17,0,-1))-9,ROW()-9)),"")</f>
        <v/>
      </c>
      <c r="EY18" s="7" t="str">
        <f>IF(Tableau1[[#This Row],[Colonne85]]=1,IF(ROW()=9,0,IF(COUNTIF(CG$9:CG17,1)&gt;0,(ROW()-_xlfn.XMATCH(1,CG$9:CG17,0,-1))-9,ROW()-9)),"")</f>
        <v/>
      </c>
      <c r="EZ18" s="7" t="str">
        <f>IF(Tableau1[[#This Row],[Colonne86]]=1,IF(ROW()=9,0,IF(COUNTIF(CH$9:CH17,1)&gt;0,(ROW()-_xlfn.XMATCH(1,CH$9:CH17,0,-1))-9,ROW()-9)),"")</f>
        <v/>
      </c>
      <c r="FA18" s="7" t="str">
        <f>IF(Tableau1[[#This Row],[Colonne87]]=1,IF(ROW()=9,0,IF(COUNTIF(CI$9:CI17,1)&gt;0,(ROW()-_xlfn.XMATCH(1,CI$9:CI17,0,-1))-9,ROW()-9)),"")</f>
        <v/>
      </c>
      <c r="FB18" s="7" t="str">
        <f>IF(Tableau1[[#This Row],[Colonne88]]=1,IF(ROW()=9,0,IF(COUNTIF(CJ$9:CJ17,1)&gt;0,(ROW()-_xlfn.XMATCH(1,CJ$9:CJ17,0,-1))-9,ROW()-9)),"")</f>
        <v/>
      </c>
      <c r="FC18" s="7" t="str">
        <f>IF(Tableau1[[#This Row],[Colonne89]]=1,IF(ROW()=9,0,IF(COUNTIF(CK$9:CK17,1)&gt;0,(ROW()-_xlfn.XMATCH(1,CK$9:CK17,0,-1))-9,ROW()-9)),"")</f>
        <v/>
      </c>
      <c r="FD18" s="7" t="str">
        <f>IF(Tableau1[[#This Row],[Colonne90]]=1,IF(ROW()=9,0,IF(COUNTIF(CL$9:CL17,1)&gt;0,(ROW()-_xlfn.XMATCH(1,CL$9:CL17,0,-1))-9,ROW()-9)),"")</f>
        <v/>
      </c>
      <c r="FE18" s="7">
        <f>IF(Tableau1[[#This Row],[Colonne91]]=1,IF(ROW()=9,0,IF(COUNTIF(CM$9:CM17,1)&gt;0,(ROW()-_xlfn.XMATCH(1,CM$9:CM17,0,-1))-9,ROW()-9)),"")</f>
        <v>2</v>
      </c>
      <c r="FF18" s="7" t="str">
        <f>IF(Tableau1[[#This Row],[Colonne92]]=1,IF(ROW()=9,0,IF(COUNTIF(CN$9:CN17,1)&gt;0,(ROW()-_xlfn.XMATCH(1,CN$9:CN17,0,-1))-9,ROW()-9)),"")</f>
        <v/>
      </c>
      <c r="FG18" s="7" t="str">
        <f>IF(Tableau1[[#This Row],[Colonne93]]=1,IF(ROW()=9,0,IF(COUNTIF(CO$9:CO17,1)&gt;0,(ROW()-_xlfn.XMATCH(1,CO$9:CO17,0,-1))-9,ROW()-9)),"")</f>
        <v/>
      </c>
      <c r="FH18" s="7" t="str">
        <f>IF(Tableau1[[#This Row],[Colonne94]]=1,IF(ROW()=9,0,IF(COUNTIF(CP$9:CP17,1)&gt;0,(ROW()-_xlfn.XMATCH(1,CP$9:CP17,0,-1))-9,ROW()-9)),"")</f>
        <v/>
      </c>
      <c r="FI18" s="7"/>
    </row>
    <row r="19" spans="1:166" x14ac:dyDescent="0.2">
      <c r="A19" s="25">
        <v>45005</v>
      </c>
      <c r="B19" s="23">
        <v>11</v>
      </c>
      <c r="C19" s="27" t="s">
        <v>95</v>
      </c>
      <c r="D19" s="28">
        <v>2</v>
      </c>
      <c r="E19" s="28">
        <v>4</v>
      </c>
      <c r="F19" s="28">
        <v>5</v>
      </c>
      <c r="G19" s="28">
        <v>7</v>
      </c>
      <c r="H19" s="28">
        <v>11</v>
      </c>
      <c r="I19" s="28">
        <v>14</v>
      </c>
      <c r="J19" s="28">
        <v>17</v>
      </c>
      <c r="K19" s="28">
        <v>18</v>
      </c>
      <c r="L19" s="28">
        <v>22</v>
      </c>
      <c r="M19" s="28">
        <v>28</v>
      </c>
      <c r="N19" s="28">
        <v>36</v>
      </c>
      <c r="O19" s="28">
        <v>39</v>
      </c>
      <c r="P19" s="28">
        <v>41</v>
      </c>
      <c r="Q19" s="28">
        <v>45</v>
      </c>
      <c r="R19" s="28">
        <v>48</v>
      </c>
      <c r="S19" s="28">
        <v>51</v>
      </c>
      <c r="T19" s="28">
        <v>52</v>
      </c>
      <c r="U19" s="28">
        <v>57</v>
      </c>
      <c r="V19" s="28">
        <v>60</v>
      </c>
      <c r="W19" s="28">
        <v>67</v>
      </c>
      <c r="X19" s="24"/>
      <c r="Y19" s="27">
        <f t="shared" ref="Y19:AN34" si="8">SUM(COUNTIF($D19:$W19,Y$1))</f>
        <v>0</v>
      </c>
      <c r="Z19" s="27">
        <f t="shared" si="8"/>
        <v>1</v>
      </c>
      <c r="AA19" s="27">
        <f t="shared" si="8"/>
        <v>0</v>
      </c>
      <c r="AB19" s="27">
        <f t="shared" si="8"/>
        <v>1</v>
      </c>
      <c r="AC19" s="27">
        <f t="shared" si="8"/>
        <v>1</v>
      </c>
      <c r="AD19" s="27">
        <f t="shared" si="8"/>
        <v>0</v>
      </c>
      <c r="AE19" s="27">
        <f t="shared" si="8"/>
        <v>1</v>
      </c>
      <c r="AF19" s="27">
        <f t="shared" si="8"/>
        <v>0</v>
      </c>
      <c r="AG19" s="27">
        <f t="shared" si="8"/>
        <v>0</v>
      </c>
      <c r="AH19" s="27">
        <f t="shared" si="8"/>
        <v>0</v>
      </c>
      <c r="AI19" s="27">
        <f t="shared" si="4"/>
        <v>1</v>
      </c>
      <c r="AJ19" s="27">
        <f t="shared" si="4"/>
        <v>0</v>
      </c>
      <c r="AK19" s="27">
        <f t="shared" si="4"/>
        <v>0</v>
      </c>
      <c r="AL19" s="27">
        <f t="shared" si="4"/>
        <v>1</v>
      </c>
      <c r="AM19" s="27">
        <f t="shared" si="4"/>
        <v>0</v>
      </c>
      <c r="AN19" s="27">
        <f t="shared" si="4"/>
        <v>0</v>
      </c>
      <c r="AO19" s="27">
        <f t="shared" si="4"/>
        <v>1</v>
      </c>
      <c r="AP19" s="27">
        <f t="shared" si="4"/>
        <v>1</v>
      </c>
      <c r="AQ19" s="27">
        <f t="shared" si="4"/>
        <v>0</v>
      </c>
      <c r="AR19" s="27">
        <f t="shared" si="4"/>
        <v>0</v>
      </c>
      <c r="AS19" s="27">
        <f t="shared" si="4"/>
        <v>0</v>
      </c>
      <c r="AT19" s="27">
        <f t="shared" si="4"/>
        <v>1</v>
      </c>
      <c r="AU19" s="27">
        <f t="shared" si="4"/>
        <v>0</v>
      </c>
      <c r="AV19" s="27">
        <f t="shared" si="4"/>
        <v>0</v>
      </c>
      <c r="AW19" s="27">
        <f t="shared" si="4"/>
        <v>0</v>
      </c>
      <c r="AX19" s="27">
        <f t="shared" si="4"/>
        <v>0</v>
      </c>
      <c r="AY19" s="27">
        <f t="shared" si="5"/>
        <v>0</v>
      </c>
      <c r="AZ19" s="27">
        <f t="shared" si="5"/>
        <v>1</v>
      </c>
      <c r="BA19" s="27">
        <f t="shared" si="5"/>
        <v>0</v>
      </c>
      <c r="BB19" s="27">
        <f t="shared" si="5"/>
        <v>0</v>
      </c>
      <c r="BC19" s="27">
        <f t="shared" si="5"/>
        <v>0</v>
      </c>
      <c r="BD19" s="27">
        <f t="shared" si="5"/>
        <v>0</v>
      </c>
      <c r="BE19" s="27">
        <f t="shared" si="5"/>
        <v>0</v>
      </c>
      <c r="BF19" s="27">
        <f t="shared" si="5"/>
        <v>0</v>
      </c>
      <c r="BG19" s="27">
        <f t="shared" si="5"/>
        <v>0</v>
      </c>
      <c r="BH19" s="27">
        <f t="shared" si="5"/>
        <v>1</v>
      </c>
      <c r="BI19" s="27">
        <f t="shared" si="5"/>
        <v>0</v>
      </c>
      <c r="BJ19" s="27">
        <f t="shared" si="5"/>
        <v>0</v>
      </c>
      <c r="BK19" s="27">
        <f t="shared" si="5"/>
        <v>1</v>
      </c>
      <c r="BL19" s="27">
        <f t="shared" si="5"/>
        <v>0</v>
      </c>
      <c r="BM19" s="27">
        <f t="shared" si="5"/>
        <v>1</v>
      </c>
      <c r="BN19" s="27">
        <f t="shared" si="5"/>
        <v>0</v>
      </c>
      <c r="BO19" s="27">
        <f t="shared" si="6"/>
        <v>0</v>
      </c>
      <c r="BP19" s="27">
        <f t="shared" si="6"/>
        <v>0</v>
      </c>
      <c r="BQ19" s="27">
        <f t="shared" si="6"/>
        <v>1</v>
      </c>
      <c r="BR19" s="27">
        <f t="shared" si="6"/>
        <v>0</v>
      </c>
      <c r="BS19" s="27">
        <f t="shared" si="6"/>
        <v>0</v>
      </c>
      <c r="BT19" s="27">
        <f t="shared" si="6"/>
        <v>1</v>
      </c>
      <c r="BU19" s="27">
        <f t="shared" si="6"/>
        <v>0</v>
      </c>
      <c r="BV19" s="27">
        <f t="shared" si="6"/>
        <v>0</v>
      </c>
      <c r="BW19" s="27">
        <f t="shared" si="6"/>
        <v>1</v>
      </c>
      <c r="BX19" s="27">
        <f t="shared" si="6"/>
        <v>1</v>
      </c>
      <c r="BY19" s="27">
        <f t="shared" si="6"/>
        <v>0</v>
      </c>
      <c r="BZ19" s="27">
        <f t="shared" si="6"/>
        <v>0</v>
      </c>
      <c r="CA19" s="27">
        <f t="shared" si="6"/>
        <v>0</v>
      </c>
      <c r="CB19" s="27">
        <f t="shared" si="6"/>
        <v>0</v>
      </c>
      <c r="CC19" s="27">
        <f t="shared" si="6"/>
        <v>1</v>
      </c>
      <c r="CD19" s="27">
        <f t="shared" si="6"/>
        <v>0</v>
      </c>
      <c r="CE19" s="27">
        <f t="shared" si="7"/>
        <v>0</v>
      </c>
      <c r="CF19" s="27">
        <f t="shared" si="7"/>
        <v>1</v>
      </c>
      <c r="CG19" s="27">
        <f t="shared" si="7"/>
        <v>0</v>
      </c>
      <c r="CH19" s="27">
        <f t="shared" si="7"/>
        <v>0</v>
      </c>
      <c r="CI19" s="27">
        <f t="shared" si="7"/>
        <v>0</v>
      </c>
      <c r="CJ19" s="27">
        <f t="shared" si="7"/>
        <v>0</v>
      </c>
      <c r="CK19" s="27">
        <f t="shared" si="7"/>
        <v>0</v>
      </c>
      <c r="CL19" s="27">
        <f t="shared" si="7"/>
        <v>0</v>
      </c>
      <c r="CM19" s="27">
        <f t="shared" si="7"/>
        <v>1</v>
      </c>
      <c r="CN19" s="27">
        <f t="shared" si="7"/>
        <v>0</v>
      </c>
      <c r="CO19" s="27">
        <f t="shared" si="7"/>
        <v>0</v>
      </c>
      <c r="CP19" s="27">
        <f t="shared" si="7"/>
        <v>0</v>
      </c>
      <c r="CQ19" s="24"/>
      <c r="CR19" s="13" t="str">
        <f>IF(Tableau1[[#This Row],[Colonne25]]=1,IF(ROW()=9,0,IF(COUNTIF(Y$9:Y18,1)&gt;0,(ROW()-_xlfn.XMATCH(1,Y$9:Y18,0,-1))-9,ROW()-9)),"")</f>
        <v/>
      </c>
      <c r="CS19" s="13">
        <f>IF(Tableau1[[#This Row],[Colonne26]]=1,IF(ROW()=9,0,IF(COUNTIF(Z$9:Z18,1)&gt;0,(ROW()-_xlfn.XMATCH(1,Z$9:Z18,0,-1))-9,ROW()-9)),"")</f>
        <v>0</v>
      </c>
      <c r="CT19" s="13" t="str">
        <f>IF(Tableau1[[#This Row],[Colonne27]]=1,IF(ROW()=9,0,IF(COUNTIF(AA$9:AA18,1)&gt;0,(ROW()-_xlfn.XMATCH(1,AA$9:AA18,0,-1))-9,ROW()-9)),"")</f>
        <v/>
      </c>
      <c r="CU19" s="13">
        <f>IF(Tableau1[[#This Row],[Colonne28]]=1,IF(ROW()=9,0,IF(COUNTIF(AB$9:AB18,1)&gt;0,(ROW()-_xlfn.XMATCH(1,AB$9:AB18,0,-1))-9,ROW()-9)),"")</f>
        <v>6</v>
      </c>
      <c r="CV19" s="13">
        <f>IF(Tableau1[[#This Row],[Colonne29]]=1,IF(ROW()=9,0,IF(COUNTIF(AC$9:AC18,1)&gt;0,(ROW()-_xlfn.XMATCH(1,AC$9:AC18,0,-1))-9,ROW()-9)),"")</f>
        <v>2</v>
      </c>
      <c r="CW19" s="13" t="str">
        <f>IF(Tableau1[[#This Row],[Colonne30]]=1,IF(ROW()=9,0,IF(COUNTIF(AD$9:AD18,1)&gt;0,(ROW()-_xlfn.XMATCH(1,AD$9:AD18,0,-1))-9,ROW()-9)),"")</f>
        <v/>
      </c>
      <c r="CX19" s="13">
        <f>IF(Tableau1[[#This Row],[Colonne31]]=1,IF(ROW()=9,0,IF(COUNTIF(AE$9:AE18,1)&gt;0,(ROW()-_xlfn.XMATCH(1,AE$9:AE18,0,-1))-9,ROW()-9)),"")</f>
        <v>3</v>
      </c>
      <c r="CY19" s="13" t="str">
        <f>IF(Tableau1[[#This Row],[Colonne32]]=1,IF(ROW()=9,0,IF(COUNTIF(AF$9:AF18,1)&gt;0,(ROW()-_xlfn.XMATCH(1,AF$9:AF18,0,-1))-9,ROW()-9)),"")</f>
        <v/>
      </c>
      <c r="CZ19" s="13" t="str">
        <f>IF(Tableau1[[#This Row],[Colonne33]]=1,IF(ROW()=9,0,IF(COUNTIF(AG$9:AG18,1)&gt;0,(ROW()-_xlfn.XMATCH(1,AG$9:AG18,0,-1))-9,ROW()-9)),"")</f>
        <v/>
      </c>
      <c r="DA19" s="13" t="str">
        <f>IF(Tableau1[[#This Row],[Colonne34]]=1,IF(ROW()=9,0,IF(COUNTIF(AH$9:AH18,1)&gt;0,(ROW()-_xlfn.XMATCH(1,AH$9:AH18,0,-1))-9,ROW()-9)),"")</f>
        <v/>
      </c>
      <c r="DB19" s="45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</row>
    <row r="20" spans="1:166" x14ac:dyDescent="0.2">
      <c r="A20" s="22">
        <v>45005</v>
      </c>
      <c r="B20" s="26">
        <v>12</v>
      </c>
      <c r="C20" s="16" t="s">
        <v>96</v>
      </c>
      <c r="D20" s="13">
        <v>1</v>
      </c>
      <c r="E20" s="13">
        <v>3</v>
      </c>
      <c r="F20" s="13">
        <v>4</v>
      </c>
      <c r="G20" s="13">
        <v>5</v>
      </c>
      <c r="H20" s="13">
        <v>8</v>
      </c>
      <c r="I20" s="13">
        <v>11</v>
      </c>
      <c r="J20" s="13">
        <v>12</v>
      </c>
      <c r="K20" s="13">
        <v>18</v>
      </c>
      <c r="L20" s="13">
        <v>21</v>
      </c>
      <c r="M20" s="13">
        <v>23</v>
      </c>
      <c r="N20" s="13">
        <v>28</v>
      </c>
      <c r="O20" s="13">
        <v>33</v>
      </c>
      <c r="P20" s="13">
        <v>34</v>
      </c>
      <c r="Q20" s="13">
        <v>37</v>
      </c>
      <c r="R20" s="13">
        <v>39</v>
      </c>
      <c r="S20" s="13">
        <v>42</v>
      </c>
      <c r="T20" s="13">
        <v>45</v>
      </c>
      <c r="U20" s="13">
        <v>49</v>
      </c>
      <c r="V20" s="13">
        <v>62</v>
      </c>
      <c r="W20" s="13">
        <v>70</v>
      </c>
      <c r="X20" s="24"/>
      <c r="Y20" s="16">
        <f t="shared" si="8"/>
        <v>1</v>
      </c>
      <c r="Z20" s="16">
        <f t="shared" si="8"/>
        <v>0</v>
      </c>
      <c r="AA20" s="16">
        <f t="shared" si="8"/>
        <v>1</v>
      </c>
      <c r="AB20" s="16">
        <f t="shared" si="8"/>
        <v>1</v>
      </c>
      <c r="AC20" s="16">
        <f t="shared" si="8"/>
        <v>1</v>
      </c>
      <c r="AD20" s="16">
        <f t="shared" si="8"/>
        <v>0</v>
      </c>
      <c r="AE20" s="16">
        <f t="shared" si="8"/>
        <v>0</v>
      </c>
      <c r="AF20" s="16">
        <f t="shared" si="8"/>
        <v>1</v>
      </c>
      <c r="AG20" s="16">
        <f t="shared" si="8"/>
        <v>0</v>
      </c>
      <c r="AH20" s="16">
        <f t="shared" si="8"/>
        <v>0</v>
      </c>
      <c r="AI20" s="16">
        <f t="shared" si="4"/>
        <v>1</v>
      </c>
      <c r="AJ20" s="16">
        <f t="shared" si="4"/>
        <v>1</v>
      </c>
      <c r="AK20" s="16">
        <f t="shared" si="4"/>
        <v>0</v>
      </c>
      <c r="AL20" s="16">
        <f t="shared" si="4"/>
        <v>0</v>
      </c>
      <c r="AM20" s="16">
        <f t="shared" si="4"/>
        <v>0</v>
      </c>
      <c r="AN20" s="16">
        <f t="shared" si="4"/>
        <v>0</v>
      </c>
      <c r="AO20" s="16">
        <f t="shared" si="4"/>
        <v>0</v>
      </c>
      <c r="AP20" s="16">
        <f t="shared" si="4"/>
        <v>1</v>
      </c>
      <c r="AQ20" s="16">
        <f t="shared" si="4"/>
        <v>0</v>
      </c>
      <c r="AR20" s="16">
        <f t="shared" si="4"/>
        <v>0</v>
      </c>
      <c r="AS20" s="16">
        <f t="shared" si="4"/>
        <v>1</v>
      </c>
      <c r="AT20" s="16">
        <f t="shared" si="4"/>
        <v>0</v>
      </c>
      <c r="AU20" s="16">
        <f t="shared" si="4"/>
        <v>1</v>
      </c>
      <c r="AV20" s="16">
        <f t="shared" si="4"/>
        <v>0</v>
      </c>
      <c r="AW20" s="16">
        <f t="shared" si="4"/>
        <v>0</v>
      </c>
      <c r="AX20" s="16">
        <f t="shared" si="4"/>
        <v>0</v>
      </c>
      <c r="AY20" s="16">
        <f t="shared" si="5"/>
        <v>0</v>
      </c>
      <c r="AZ20" s="16">
        <f t="shared" si="5"/>
        <v>1</v>
      </c>
      <c r="BA20" s="16">
        <f t="shared" si="5"/>
        <v>0</v>
      </c>
      <c r="BB20" s="16">
        <f t="shared" si="5"/>
        <v>0</v>
      </c>
      <c r="BC20" s="16">
        <f t="shared" si="5"/>
        <v>0</v>
      </c>
      <c r="BD20" s="16">
        <f t="shared" si="5"/>
        <v>0</v>
      </c>
      <c r="BE20" s="16">
        <f t="shared" si="5"/>
        <v>1</v>
      </c>
      <c r="BF20" s="16">
        <f t="shared" si="5"/>
        <v>1</v>
      </c>
      <c r="BG20" s="16">
        <f t="shared" si="5"/>
        <v>0</v>
      </c>
      <c r="BH20" s="16">
        <f t="shared" si="5"/>
        <v>0</v>
      </c>
      <c r="BI20" s="16">
        <f t="shared" si="5"/>
        <v>1</v>
      </c>
      <c r="BJ20" s="16">
        <f t="shared" si="5"/>
        <v>0</v>
      </c>
      <c r="BK20" s="16">
        <f t="shared" si="5"/>
        <v>1</v>
      </c>
      <c r="BL20" s="16">
        <f t="shared" si="5"/>
        <v>0</v>
      </c>
      <c r="BM20" s="16">
        <f t="shared" si="5"/>
        <v>0</v>
      </c>
      <c r="BN20" s="16">
        <f t="shared" si="5"/>
        <v>1</v>
      </c>
      <c r="BO20" s="16">
        <f t="shared" si="6"/>
        <v>0</v>
      </c>
      <c r="BP20" s="16">
        <f t="shared" si="6"/>
        <v>0</v>
      </c>
      <c r="BQ20" s="16">
        <f t="shared" si="6"/>
        <v>1</v>
      </c>
      <c r="BR20" s="16">
        <f t="shared" si="6"/>
        <v>0</v>
      </c>
      <c r="BS20" s="16">
        <f t="shared" si="6"/>
        <v>0</v>
      </c>
      <c r="BT20" s="16">
        <f t="shared" si="6"/>
        <v>0</v>
      </c>
      <c r="BU20" s="16">
        <f t="shared" si="6"/>
        <v>1</v>
      </c>
      <c r="BV20" s="16">
        <f t="shared" si="6"/>
        <v>0</v>
      </c>
      <c r="BW20" s="16">
        <f t="shared" si="6"/>
        <v>0</v>
      </c>
      <c r="BX20" s="16">
        <f t="shared" si="6"/>
        <v>0</v>
      </c>
      <c r="BY20" s="16">
        <f t="shared" si="6"/>
        <v>0</v>
      </c>
      <c r="BZ20" s="16">
        <f t="shared" si="6"/>
        <v>0</v>
      </c>
      <c r="CA20" s="16">
        <f t="shared" si="6"/>
        <v>0</v>
      </c>
      <c r="CB20" s="16">
        <f t="shared" si="6"/>
        <v>0</v>
      </c>
      <c r="CC20" s="16">
        <f t="shared" si="6"/>
        <v>0</v>
      </c>
      <c r="CD20" s="16">
        <f t="shared" si="6"/>
        <v>0</v>
      </c>
      <c r="CE20" s="16">
        <f t="shared" si="7"/>
        <v>0</v>
      </c>
      <c r="CF20" s="16">
        <f t="shared" si="7"/>
        <v>0</v>
      </c>
      <c r="CG20" s="16">
        <f t="shared" si="7"/>
        <v>0</v>
      </c>
      <c r="CH20" s="16">
        <f t="shared" si="7"/>
        <v>1</v>
      </c>
      <c r="CI20" s="16">
        <f t="shared" si="7"/>
        <v>0</v>
      </c>
      <c r="CJ20" s="16">
        <f t="shared" si="7"/>
        <v>0</v>
      </c>
      <c r="CK20" s="16">
        <f t="shared" si="7"/>
        <v>0</v>
      </c>
      <c r="CL20" s="16">
        <f t="shared" si="7"/>
        <v>0</v>
      </c>
      <c r="CM20" s="16">
        <f t="shared" si="7"/>
        <v>0</v>
      </c>
      <c r="CN20" s="16">
        <f t="shared" si="7"/>
        <v>0</v>
      </c>
      <c r="CO20" s="16">
        <f t="shared" si="7"/>
        <v>0</v>
      </c>
      <c r="CP20" s="16">
        <f t="shared" si="7"/>
        <v>1</v>
      </c>
      <c r="CQ20" s="24"/>
      <c r="CR20" s="13">
        <f>IF(Tableau1[[#This Row],[Colonne25]]=1,IF(ROW()=9,0,IF(COUNTIF(Y$9:Y19,1)&gt;0,(ROW()-_xlfn.XMATCH(1,Y$9:Y19,0,-1))-9,ROW()-9)),"")</f>
        <v>7</v>
      </c>
      <c r="CS20" s="13" t="str">
        <f>IF(Tableau1[[#This Row],[Colonne26]]=1,IF(ROW()=9,0,IF(COUNTIF(Z$9:Z19,1)&gt;0,(ROW()-_xlfn.XMATCH(1,Z$9:Z19,0,-1))-9,ROW()-9)),"")</f>
        <v/>
      </c>
      <c r="CT20" s="13">
        <f>IF(Tableau1[[#This Row],[Colonne27]]=1,IF(ROW()=9,0,IF(COUNTIF(AA$9:AA19,1)&gt;0,(ROW()-_xlfn.XMATCH(1,AA$9:AA19,0,-1))-9,ROW()-9)),"")</f>
        <v>2</v>
      </c>
      <c r="CU20" s="13">
        <f>IF(Tableau1[[#This Row],[Colonne28]]=1,IF(ROW()=9,0,IF(COUNTIF(AB$9:AB19,1)&gt;0,(ROW()-_xlfn.XMATCH(1,AB$9:AB19,0,-1))-9,ROW()-9)),"")</f>
        <v>0</v>
      </c>
      <c r="CV20" s="13">
        <f>IF(Tableau1[[#This Row],[Colonne29]]=1,IF(ROW()=9,0,IF(COUNTIF(AC$9:AC19,1)&gt;0,(ROW()-_xlfn.XMATCH(1,AC$9:AC19,0,-1))-9,ROW()-9)),"")</f>
        <v>0</v>
      </c>
      <c r="CW20" s="13" t="str">
        <f>IF(Tableau1[[#This Row],[Colonne30]]=1,IF(ROW()=9,0,IF(COUNTIF(AD$9:AD19,1)&gt;0,(ROW()-_xlfn.XMATCH(1,AD$9:AD19,0,-1))-9,ROW()-9)),"")</f>
        <v/>
      </c>
      <c r="CX20" s="13" t="str">
        <f>IF(Tableau1[[#This Row],[Colonne31]]=1,IF(ROW()=9,0,IF(COUNTIF(AE$9:AE19,1)&gt;0,(ROW()-_xlfn.XMATCH(1,AE$9:AE19,0,-1))-9,ROW()-9)),"")</f>
        <v/>
      </c>
      <c r="CY20" s="13">
        <f>IF(Tableau1[[#This Row],[Colonne32]]=1,IF(ROW()=9,0,IF(COUNTIF(AF$9:AF19,1)&gt;0,(ROW()-_xlfn.XMATCH(1,AF$9:AF19,0,-1))-9,ROW()-9)),"")</f>
        <v>1</v>
      </c>
      <c r="CZ20" s="13" t="str">
        <f>IF(Tableau1[[#This Row],[Colonne33]]=1,IF(ROW()=9,0,IF(COUNTIF(AG$9:AG19,1)&gt;0,(ROW()-_xlfn.XMATCH(1,AG$9:AG19,0,-1))-9,ROW()-9)),"")</f>
        <v/>
      </c>
      <c r="DA20" s="13" t="str">
        <f>IF(Tableau1[[#This Row],[Colonne34]]=1,IF(ROW()=9,0,IF(COUNTIF(AH$9:AH19,1)&gt;0,(ROW()-_xlfn.XMATCH(1,AH$9:AH19,0,-1))-9,ROW()-9)),"")</f>
        <v/>
      </c>
      <c r="DB20" s="46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</row>
    <row r="21" spans="1:166" x14ac:dyDescent="0.2">
      <c r="A21" s="25">
        <v>45006</v>
      </c>
      <c r="B21" s="23">
        <v>13</v>
      </c>
      <c r="C21" s="27" t="s">
        <v>95</v>
      </c>
      <c r="D21" s="28">
        <v>2</v>
      </c>
      <c r="E21" s="28">
        <v>6</v>
      </c>
      <c r="F21" s="28">
        <v>10</v>
      </c>
      <c r="G21" s="28">
        <v>27</v>
      </c>
      <c r="H21" s="28">
        <v>29</v>
      </c>
      <c r="I21" s="28">
        <v>30</v>
      </c>
      <c r="J21" s="28">
        <v>33</v>
      </c>
      <c r="K21" s="28">
        <v>34</v>
      </c>
      <c r="L21" s="28">
        <v>35</v>
      </c>
      <c r="M21" s="28">
        <v>39</v>
      </c>
      <c r="N21" s="28">
        <v>44</v>
      </c>
      <c r="O21" s="28">
        <v>48</v>
      </c>
      <c r="P21" s="28">
        <v>51</v>
      </c>
      <c r="Q21" s="28">
        <v>54</v>
      </c>
      <c r="R21" s="28">
        <v>55</v>
      </c>
      <c r="S21" s="28">
        <v>58</v>
      </c>
      <c r="T21" s="28">
        <v>63</v>
      </c>
      <c r="U21" s="28">
        <v>64</v>
      </c>
      <c r="V21" s="28">
        <v>65</v>
      </c>
      <c r="W21" s="28">
        <v>69</v>
      </c>
      <c r="X21" s="24"/>
      <c r="Y21" s="27">
        <f t="shared" si="8"/>
        <v>0</v>
      </c>
      <c r="Z21" s="27">
        <f t="shared" si="8"/>
        <v>1</v>
      </c>
      <c r="AA21" s="27">
        <f t="shared" si="8"/>
        <v>0</v>
      </c>
      <c r="AB21" s="27">
        <f t="shared" si="8"/>
        <v>0</v>
      </c>
      <c r="AC21" s="27">
        <f t="shared" si="8"/>
        <v>0</v>
      </c>
      <c r="AD21" s="27">
        <f t="shared" si="8"/>
        <v>1</v>
      </c>
      <c r="AE21" s="27">
        <f t="shared" si="8"/>
        <v>0</v>
      </c>
      <c r="AF21" s="27">
        <f t="shared" si="8"/>
        <v>0</v>
      </c>
      <c r="AG21" s="27">
        <f t="shared" si="8"/>
        <v>0</v>
      </c>
      <c r="AH21" s="27">
        <f t="shared" si="8"/>
        <v>1</v>
      </c>
      <c r="AI21" s="27">
        <f t="shared" si="4"/>
        <v>0</v>
      </c>
      <c r="AJ21" s="27">
        <f t="shared" si="4"/>
        <v>0</v>
      </c>
      <c r="AK21" s="27">
        <f t="shared" si="4"/>
        <v>0</v>
      </c>
      <c r="AL21" s="27">
        <f t="shared" si="4"/>
        <v>0</v>
      </c>
      <c r="AM21" s="27">
        <f t="shared" si="4"/>
        <v>0</v>
      </c>
      <c r="AN21" s="27">
        <f t="shared" si="4"/>
        <v>0</v>
      </c>
      <c r="AO21" s="27">
        <f t="shared" si="4"/>
        <v>0</v>
      </c>
      <c r="AP21" s="27">
        <f t="shared" si="4"/>
        <v>0</v>
      </c>
      <c r="AQ21" s="27">
        <f t="shared" si="4"/>
        <v>0</v>
      </c>
      <c r="AR21" s="27">
        <f t="shared" si="4"/>
        <v>0</v>
      </c>
      <c r="AS21" s="27">
        <f t="shared" si="4"/>
        <v>0</v>
      </c>
      <c r="AT21" s="27">
        <f t="shared" si="4"/>
        <v>0</v>
      </c>
      <c r="AU21" s="27">
        <f t="shared" si="4"/>
        <v>0</v>
      </c>
      <c r="AV21" s="27">
        <f t="shared" si="4"/>
        <v>0</v>
      </c>
      <c r="AW21" s="27">
        <f t="shared" si="4"/>
        <v>0</v>
      </c>
      <c r="AX21" s="27">
        <f t="shared" si="4"/>
        <v>0</v>
      </c>
      <c r="AY21" s="27">
        <f t="shared" si="5"/>
        <v>1</v>
      </c>
      <c r="AZ21" s="27">
        <f t="shared" si="5"/>
        <v>0</v>
      </c>
      <c r="BA21" s="27">
        <f t="shared" si="5"/>
        <v>1</v>
      </c>
      <c r="BB21" s="27">
        <f t="shared" si="5"/>
        <v>1</v>
      </c>
      <c r="BC21" s="27">
        <f t="shared" si="5"/>
        <v>0</v>
      </c>
      <c r="BD21" s="27">
        <f t="shared" si="5"/>
        <v>0</v>
      </c>
      <c r="BE21" s="27">
        <f t="shared" si="5"/>
        <v>1</v>
      </c>
      <c r="BF21" s="27">
        <f t="shared" si="5"/>
        <v>1</v>
      </c>
      <c r="BG21" s="27">
        <f t="shared" si="5"/>
        <v>1</v>
      </c>
      <c r="BH21" s="27">
        <f t="shared" si="5"/>
        <v>0</v>
      </c>
      <c r="BI21" s="27">
        <f t="shared" si="5"/>
        <v>0</v>
      </c>
      <c r="BJ21" s="27">
        <f t="shared" si="5"/>
        <v>0</v>
      </c>
      <c r="BK21" s="27">
        <f t="shared" si="5"/>
        <v>1</v>
      </c>
      <c r="BL21" s="27">
        <f t="shared" si="5"/>
        <v>0</v>
      </c>
      <c r="BM21" s="27">
        <f t="shared" si="5"/>
        <v>0</v>
      </c>
      <c r="BN21" s="27">
        <f t="shared" si="5"/>
        <v>0</v>
      </c>
      <c r="BO21" s="27">
        <f t="shared" si="6"/>
        <v>0</v>
      </c>
      <c r="BP21" s="27">
        <f t="shared" si="6"/>
        <v>1</v>
      </c>
      <c r="BQ21" s="27">
        <f t="shared" si="6"/>
        <v>0</v>
      </c>
      <c r="BR21" s="27">
        <f t="shared" si="6"/>
        <v>0</v>
      </c>
      <c r="BS21" s="27">
        <f t="shared" si="6"/>
        <v>0</v>
      </c>
      <c r="BT21" s="27">
        <f t="shared" si="6"/>
        <v>1</v>
      </c>
      <c r="BU21" s="27">
        <f t="shared" si="6"/>
        <v>0</v>
      </c>
      <c r="BV21" s="27">
        <f t="shared" si="6"/>
        <v>0</v>
      </c>
      <c r="BW21" s="27">
        <f t="shared" si="6"/>
        <v>1</v>
      </c>
      <c r="BX21" s="27">
        <f t="shared" si="6"/>
        <v>0</v>
      </c>
      <c r="BY21" s="27">
        <f t="shared" si="6"/>
        <v>0</v>
      </c>
      <c r="BZ21" s="27">
        <f t="shared" si="6"/>
        <v>1</v>
      </c>
      <c r="CA21" s="27">
        <f t="shared" si="6"/>
        <v>1</v>
      </c>
      <c r="CB21" s="27">
        <f t="shared" si="6"/>
        <v>0</v>
      </c>
      <c r="CC21" s="27">
        <f t="shared" si="6"/>
        <v>0</v>
      </c>
      <c r="CD21" s="27">
        <f t="shared" si="6"/>
        <v>1</v>
      </c>
      <c r="CE21" s="27">
        <f t="shared" si="7"/>
        <v>0</v>
      </c>
      <c r="CF21" s="27">
        <f t="shared" si="7"/>
        <v>0</v>
      </c>
      <c r="CG21" s="27">
        <f t="shared" si="7"/>
        <v>0</v>
      </c>
      <c r="CH21" s="27">
        <f t="shared" si="7"/>
        <v>0</v>
      </c>
      <c r="CI21" s="27">
        <f t="shared" si="7"/>
        <v>1</v>
      </c>
      <c r="CJ21" s="27">
        <f t="shared" si="7"/>
        <v>1</v>
      </c>
      <c r="CK21" s="27">
        <f t="shared" si="7"/>
        <v>1</v>
      </c>
      <c r="CL21" s="27">
        <f t="shared" si="7"/>
        <v>0</v>
      </c>
      <c r="CM21" s="27">
        <f t="shared" si="7"/>
        <v>0</v>
      </c>
      <c r="CN21" s="27">
        <f t="shared" si="7"/>
        <v>0</v>
      </c>
      <c r="CO21" s="27">
        <f t="shared" si="7"/>
        <v>1</v>
      </c>
      <c r="CP21" s="27">
        <f t="shared" si="7"/>
        <v>0</v>
      </c>
      <c r="CQ21" s="24"/>
      <c r="CR21" s="13" t="str">
        <f>IF(Tableau1[[#This Row],[Colonne25]]=1,IF(ROW()=9,0,IF(COUNTIF(Y$9:Y20,1)&gt;0,(ROW()-_xlfn.XMATCH(1,Y$9:Y20,0,-1))-9,ROW()-9)),"")</f>
        <v/>
      </c>
      <c r="CS21" s="13">
        <f>IF(Tableau1[[#This Row],[Colonne26]]=1,IF(ROW()=9,0,IF(COUNTIF(Z$9:Z20,1)&gt;0,(ROW()-_xlfn.XMATCH(1,Z$9:Z20,0,-1))-9,ROW()-9)),"")</f>
        <v>1</v>
      </c>
      <c r="CT21" s="13" t="str">
        <f>IF(Tableau1[[#This Row],[Colonne27]]=1,IF(ROW()=9,0,IF(COUNTIF(AA$9:AA20,1)&gt;0,(ROW()-_xlfn.XMATCH(1,AA$9:AA20,0,-1))-9,ROW()-9)),"")</f>
        <v/>
      </c>
      <c r="CU21" s="13" t="str">
        <f>IF(Tableau1[[#This Row],[Colonne28]]=1,IF(ROW()=9,0,IF(COUNTIF(AB$9:AB20,1)&gt;0,(ROW()-_xlfn.XMATCH(1,AB$9:AB20,0,-1))-9,ROW()-9)),"")</f>
        <v/>
      </c>
      <c r="CV21" s="13" t="str">
        <f>IF(Tableau1[[#This Row],[Colonne29]]=1,IF(ROW()=9,0,IF(COUNTIF(AC$9:AC20,1)&gt;0,(ROW()-_xlfn.XMATCH(1,AC$9:AC20,0,-1))-9,ROW()-9)),"")</f>
        <v/>
      </c>
      <c r="CW21" s="13">
        <f>IF(Tableau1[[#This Row],[Colonne30]]=1,IF(ROW()=9,0,IF(COUNTIF(AD$9:AD20,1)&gt;0,(ROW()-_xlfn.XMATCH(1,AD$9:AD20,0,-1))-9,ROW()-9)),"")</f>
        <v>4</v>
      </c>
      <c r="CX21" s="13" t="str">
        <f>IF(Tableau1[[#This Row],[Colonne31]]=1,IF(ROW()=9,0,IF(COUNTIF(AE$9:AE20,1)&gt;0,(ROW()-_xlfn.XMATCH(1,AE$9:AE20,0,-1))-9,ROW()-9)),"")</f>
        <v/>
      </c>
      <c r="CY21" s="13" t="str">
        <f>IF(Tableau1[[#This Row],[Colonne32]]=1,IF(ROW()=9,0,IF(COUNTIF(AF$9:AF20,1)&gt;0,(ROW()-_xlfn.XMATCH(1,AF$9:AF20,0,-1))-9,ROW()-9)),"")</f>
        <v/>
      </c>
      <c r="CZ21" s="13" t="str">
        <f>IF(Tableau1[[#This Row],[Colonne33]]=1,IF(ROW()=9,0,IF(COUNTIF(AG$9:AG20,1)&gt;0,(ROW()-_xlfn.XMATCH(1,AG$9:AG20,0,-1))-9,ROW()-9)),"")</f>
        <v/>
      </c>
      <c r="DA21" s="13">
        <f>IF(Tableau1[[#This Row],[Colonne34]]=1,IF(ROW()=9,0,IF(COUNTIF(AH$9:AH20,1)&gt;0,(ROW()-_xlfn.XMATCH(1,AH$9:AH20,0,-1))-9,ROW()-9)),"")</f>
        <v>6</v>
      </c>
      <c r="DB21" s="45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</row>
    <row r="22" spans="1:166" x14ac:dyDescent="0.2">
      <c r="A22" s="22">
        <v>45006</v>
      </c>
      <c r="B22" s="26">
        <v>14</v>
      </c>
      <c r="C22" s="16" t="s">
        <v>96</v>
      </c>
      <c r="D22" s="13">
        <v>5</v>
      </c>
      <c r="E22" s="13">
        <v>6</v>
      </c>
      <c r="F22" s="13">
        <v>11</v>
      </c>
      <c r="G22" s="13">
        <v>20</v>
      </c>
      <c r="H22" s="13">
        <v>21</v>
      </c>
      <c r="I22" s="13">
        <v>36</v>
      </c>
      <c r="J22" s="13">
        <v>37</v>
      </c>
      <c r="K22" s="13">
        <v>38</v>
      </c>
      <c r="L22" s="13">
        <v>45</v>
      </c>
      <c r="M22" s="13">
        <v>46</v>
      </c>
      <c r="N22" s="13">
        <v>48</v>
      </c>
      <c r="O22" s="13">
        <v>50</v>
      </c>
      <c r="P22" s="13">
        <v>51</v>
      </c>
      <c r="Q22" s="13">
        <v>54</v>
      </c>
      <c r="R22" s="13">
        <v>56</v>
      </c>
      <c r="S22" s="13">
        <v>59</v>
      </c>
      <c r="T22" s="13">
        <v>61</v>
      </c>
      <c r="U22" s="13">
        <v>64</v>
      </c>
      <c r="V22" s="13">
        <v>69</v>
      </c>
      <c r="W22" s="13">
        <v>70</v>
      </c>
      <c r="X22" s="24"/>
      <c r="Y22" s="16">
        <f t="shared" si="8"/>
        <v>0</v>
      </c>
      <c r="Z22" s="16">
        <f t="shared" si="8"/>
        <v>0</v>
      </c>
      <c r="AA22" s="16">
        <f t="shared" si="8"/>
        <v>0</v>
      </c>
      <c r="AB22" s="16">
        <f t="shared" si="8"/>
        <v>0</v>
      </c>
      <c r="AC22" s="16">
        <f t="shared" si="8"/>
        <v>1</v>
      </c>
      <c r="AD22" s="16">
        <f t="shared" si="8"/>
        <v>1</v>
      </c>
      <c r="AE22" s="16">
        <f t="shared" si="8"/>
        <v>0</v>
      </c>
      <c r="AF22" s="16">
        <f t="shared" si="8"/>
        <v>0</v>
      </c>
      <c r="AG22" s="16">
        <f t="shared" si="8"/>
        <v>0</v>
      </c>
      <c r="AH22" s="16">
        <f t="shared" si="8"/>
        <v>0</v>
      </c>
      <c r="AI22" s="16">
        <f t="shared" si="4"/>
        <v>1</v>
      </c>
      <c r="AJ22" s="16">
        <f t="shared" si="4"/>
        <v>0</v>
      </c>
      <c r="AK22" s="16">
        <f t="shared" si="4"/>
        <v>0</v>
      </c>
      <c r="AL22" s="16">
        <f t="shared" si="4"/>
        <v>0</v>
      </c>
      <c r="AM22" s="16">
        <f t="shared" si="4"/>
        <v>0</v>
      </c>
      <c r="AN22" s="16">
        <f t="shared" si="4"/>
        <v>0</v>
      </c>
      <c r="AO22" s="16">
        <f t="shared" si="4"/>
        <v>0</v>
      </c>
      <c r="AP22" s="16">
        <f t="shared" si="4"/>
        <v>0</v>
      </c>
      <c r="AQ22" s="16">
        <f t="shared" si="4"/>
        <v>0</v>
      </c>
      <c r="AR22" s="16">
        <f t="shared" si="4"/>
        <v>1</v>
      </c>
      <c r="AS22" s="16">
        <f t="shared" si="4"/>
        <v>1</v>
      </c>
      <c r="AT22" s="16">
        <f t="shared" si="4"/>
        <v>0</v>
      </c>
      <c r="AU22" s="16">
        <f t="shared" si="4"/>
        <v>0</v>
      </c>
      <c r="AV22" s="16">
        <f t="shared" si="4"/>
        <v>0</v>
      </c>
      <c r="AW22" s="16">
        <f t="shared" si="4"/>
        <v>0</v>
      </c>
      <c r="AX22" s="16">
        <f t="shared" si="4"/>
        <v>0</v>
      </c>
      <c r="AY22" s="16">
        <f t="shared" si="5"/>
        <v>0</v>
      </c>
      <c r="AZ22" s="16">
        <f t="shared" si="5"/>
        <v>0</v>
      </c>
      <c r="BA22" s="16">
        <f t="shared" si="5"/>
        <v>0</v>
      </c>
      <c r="BB22" s="16">
        <f t="shared" si="5"/>
        <v>0</v>
      </c>
      <c r="BC22" s="16">
        <f t="shared" si="5"/>
        <v>0</v>
      </c>
      <c r="BD22" s="16">
        <f t="shared" si="5"/>
        <v>0</v>
      </c>
      <c r="BE22" s="16">
        <f t="shared" si="5"/>
        <v>0</v>
      </c>
      <c r="BF22" s="16">
        <f t="shared" si="5"/>
        <v>0</v>
      </c>
      <c r="BG22" s="16">
        <f t="shared" si="5"/>
        <v>0</v>
      </c>
      <c r="BH22" s="16">
        <f t="shared" si="5"/>
        <v>1</v>
      </c>
      <c r="BI22" s="16">
        <f t="shared" si="5"/>
        <v>1</v>
      </c>
      <c r="BJ22" s="16">
        <f t="shared" si="5"/>
        <v>1</v>
      </c>
      <c r="BK22" s="16">
        <f t="shared" si="5"/>
        <v>0</v>
      </c>
      <c r="BL22" s="16">
        <f t="shared" si="5"/>
        <v>0</v>
      </c>
      <c r="BM22" s="16">
        <f t="shared" si="5"/>
        <v>0</v>
      </c>
      <c r="BN22" s="16">
        <f t="shared" si="5"/>
        <v>0</v>
      </c>
      <c r="BO22" s="16">
        <f t="shared" si="6"/>
        <v>0</v>
      </c>
      <c r="BP22" s="16">
        <f t="shared" si="6"/>
        <v>0</v>
      </c>
      <c r="BQ22" s="16">
        <f t="shared" si="6"/>
        <v>1</v>
      </c>
      <c r="BR22" s="16">
        <f t="shared" si="6"/>
        <v>1</v>
      </c>
      <c r="BS22" s="16">
        <f t="shared" si="6"/>
        <v>0</v>
      </c>
      <c r="BT22" s="16">
        <f t="shared" si="6"/>
        <v>1</v>
      </c>
      <c r="BU22" s="16">
        <f t="shared" si="6"/>
        <v>0</v>
      </c>
      <c r="BV22" s="16">
        <f t="shared" si="6"/>
        <v>1</v>
      </c>
      <c r="BW22" s="16">
        <f t="shared" si="6"/>
        <v>1</v>
      </c>
      <c r="BX22" s="16">
        <f t="shared" si="6"/>
        <v>0</v>
      </c>
      <c r="BY22" s="16">
        <f t="shared" si="6"/>
        <v>0</v>
      </c>
      <c r="BZ22" s="16">
        <f t="shared" si="6"/>
        <v>1</v>
      </c>
      <c r="CA22" s="16">
        <f t="shared" si="6"/>
        <v>0</v>
      </c>
      <c r="CB22" s="16">
        <f t="shared" si="6"/>
        <v>1</v>
      </c>
      <c r="CC22" s="16">
        <f t="shared" si="6"/>
        <v>0</v>
      </c>
      <c r="CD22" s="16">
        <f t="shared" si="6"/>
        <v>0</v>
      </c>
      <c r="CE22" s="16">
        <f t="shared" si="7"/>
        <v>1</v>
      </c>
      <c r="CF22" s="16">
        <f t="shared" si="7"/>
        <v>0</v>
      </c>
      <c r="CG22" s="16">
        <f t="shared" si="7"/>
        <v>1</v>
      </c>
      <c r="CH22" s="16">
        <f t="shared" si="7"/>
        <v>0</v>
      </c>
      <c r="CI22" s="16">
        <f t="shared" si="7"/>
        <v>0</v>
      </c>
      <c r="CJ22" s="16">
        <f t="shared" si="7"/>
        <v>1</v>
      </c>
      <c r="CK22" s="16">
        <f t="shared" si="7"/>
        <v>0</v>
      </c>
      <c r="CL22" s="16">
        <f t="shared" si="7"/>
        <v>0</v>
      </c>
      <c r="CM22" s="16">
        <f t="shared" si="7"/>
        <v>0</v>
      </c>
      <c r="CN22" s="16">
        <f t="shared" si="7"/>
        <v>0</v>
      </c>
      <c r="CO22" s="16">
        <f t="shared" si="7"/>
        <v>1</v>
      </c>
      <c r="CP22" s="16">
        <f t="shared" si="7"/>
        <v>1</v>
      </c>
      <c r="CQ22" s="24"/>
      <c r="CR22" s="13" t="str">
        <f>IF(Tableau1[[#This Row],[Colonne25]]=1,IF(ROW()=9,0,IF(COUNTIF(Y$9:Y21,1)&gt;0,(ROW()-_xlfn.XMATCH(1,Y$9:Y21,0,-1))-9,ROW()-9)),"")</f>
        <v/>
      </c>
      <c r="CS22" s="13" t="str">
        <f>IF(Tableau1[[#This Row],[Colonne26]]=1,IF(ROW()=9,0,IF(COUNTIF(Z$9:Z21,1)&gt;0,(ROW()-_xlfn.XMATCH(1,Z$9:Z21,0,-1))-9,ROW()-9)),"")</f>
        <v/>
      </c>
      <c r="CT22" s="13" t="str">
        <f>IF(Tableau1[[#This Row],[Colonne27]]=1,IF(ROW()=9,0,IF(COUNTIF(AA$9:AA21,1)&gt;0,(ROW()-_xlfn.XMATCH(1,AA$9:AA21,0,-1))-9,ROW()-9)),"")</f>
        <v/>
      </c>
      <c r="CU22" s="13" t="str">
        <f>IF(Tableau1[[#This Row],[Colonne28]]=1,IF(ROW()=9,0,IF(COUNTIF(AB$9:AB21,1)&gt;0,(ROW()-_xlfn.XMATCH(1,AB$9:AB21,0,-1))-9,ROW()-9)),"")</f>
        <v/>
      </c>
      <c r="CV22" s="13">
        <f>IF(Tableau1[[#This Row],[Colonne29]]=1,IF(ROW()=9,0,IF(COUNTIF(AC$9:AC21,1)&gt;0,(ROW()-_xlfn.XMATCH(1,AC$9:AC21,0,-1))-9,ROW()-9)),"")</f>
        <v>1</v>
      </c>
      <c r="CW22" s="13">
        <f>IF(Tableau1[[#This Row],[Colonne30]]=1,IF(ROW()=9,0,IF(COUNTIF(AD$9:AD21,1)&gt;0,(ROW()-_xlfn.XMATCH(1,AD$9:AD21,0,-1))-9,ROW()-9)),"")</f>
        <v>0</v>
      </c>
      <c r="CX22" s="13" t="str">
        <f>IF(Tableau1[[#This Row],[Colonne31]]=1,IF(ROW()=9,0,IF(COUNTIF(AE$9:AE21,1)&gt;0,(ROW()-_xlfn.XMATCH(1,AE$9:AE21,0,-1))-9,ROW()-9)),"")</f>
        <v/>
      </c>
      <c r="CY22" s="13" t="str">
        <f>IF(Tableau1[[#This Row],[Colonne32]]=1,IF(ROW()=9,0,IF(COUNTIF(AF$9:AF21,1)&gt;0,(ROW()-_xlfn.XMATCH(1,AF$9:AF21,0,-1))-9,ROW()-9)),"")</f>
        <v/>
      </c>
      <c r="CZ22" s="13" t="str">
        <f>IF(Tableau1[[#This Row],[Colonne33]]=1,IF(ROW()=9,0,IF(COUNTIF(AG$9:AG21,1)&gt;0,(ROW()-_xlfn.XMATCH(1,AG$9:AG21,0,-1))-9,ROW()-9)),"")</f>
        <v/>
      </c>
      <c r="DA22" s="13" t="str">
        <f>IF(Tableau1[[#This Row],[Colonne34]]=1,IF(ROW()=9,0,IF(COUNTIF(AH$9:AH21,1)&gt;0,(ROW()-_xlfn.XMATCH(1,AH$9:AH21,0,-1))-9,ROW()-9)),"")</f>
        <v/>
      </c>
      <c r="DB22" s="46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</row>
    <row r="23" spans="1:166" x14ac:dyDescent="0.2">
      <c r="A23" s="25">
        <v>45007</v>
      </c>
      <c r="B23" s="23">
        <v>15</v>
      </c>
      <c r="C23" s="27" t="s">
        <v>95</v>
      </c>
      <c r="D23" s="28">
        <v>5</v>
      </c>
      <c r="E23" s="28">
        <v>7</v>
      </c>
      <c r="F23" s="28">
        <v>10</v>
      </c>
      <c r="G23" s="28">
        <v>13</v>
      </c>
      <c r="H23" s="28">
        <v>15</v>
      </c>
      <c r="I23" s="28">
        <v>18</v>
      </c>
      <c r="J23" s="28">
        <v>19</v>
      </c>
      <c r="K23" s="28">
        <v>21</v>
      </c>
      <c r="L23" s="28">
        <v>24</v>
      </c>
      <c r="M23" s="28">
        <v>26</v>
      </c>
      <c r="N23" s="28">
        <v>27</v>
      </c>
      <c r="O23" s="28">
        <v>30</v>
      </c>
      <c r="P23" s="28">
        <v>32</v>
      </c>
      <c r="Q23" s="28">
        <v>33</v>
      </c>
      <c r="R23" s="28">
        <v>38</v>
      </c>
      <c r="S23" s="28">
        <v>45</v>
      </c>
      <c r="T23" s="28">
        <v>51</v>
      </c>
      <c r="U23" s="28">
        <v>64</v>
      </c>
      <c r="V23" s="28">
        <v>69</v>
      </c>
      <c r="W23" s="28">
        <v>70</v>
      </c>
      <c r="X23" s="24"/>
      <c r="Y23" s="27">
        <f t="shared" si="8"/>
        <v>0</v>
      </c>
      <c r="Z23" s="27">
        <f t="shared" si="8"/>
        <v>0</v>
      </c>
      <c r="AA23" s="27">
        <f t="shared" si="8"/>
        <v>0</v>
      </c>
      <c r="AB23" s="27">
        <f t="shared" si="8"/>
        <v>0</v>
      </c>
      <c r="AC23" s="27">
        <f t="shared" si="8"/>
        <v>1</v>
      </c>
      <c r="AD23" s="27">
        <f t="shared" si="8"/>
        <v>0</v>
      </c>
      <c r="AE23" s="27">
        <f t="shared" si="8"/>
        <v>1</v>
      </c>
      <c r="AF23" s="27">
        <f t="shared" si="8"/>
        <v>0</v>
      </c>
      <c r="AG23" s="27">
        <f t="shared" si="8"/>
        <v>0</v>
      </c>
      <c r="AH23" s="27">
        <f t="shared" si="8"/>
        <v>1</v>
      </c>
      <c r="AI23" s="27">
        <f t="shared" si="4"/>
        <v>0</v>
      </c>
      <c r="AJ23" s="27">
        <f t="shared" si="4"/>
        <v>0</v>
      </c>
      <c r="AK23" s="27">
        <f t="shared" si="4"/>
        <v>1</v>
      </c>
      <c r="AL23" s="27">
        <f t="shared" si="4"/>
        <v>0</v>
      </c>
      <c r="AM23" s="27">
        <f t="shared" si="4"/>
        <v>1</v>
      </c>
      <c r="AN23" s="27">
        <f t="shared" si="4"/>
        <v>0</v>
      </c>
      <c r="AO23" s="27">
        <f t="shared" si="4"/>
        <v>0</v>
      </c>
      <c r="AP23" s="27">
        <f t="shared" si="4"/>
        <v>1</v>
      </c>
      <c r="AQ23" s="27">
        <f t="shared" si="4"/>
        <v>1</v>
      </c>
      <c r="AR23" s="27">
        <f t="shared" si="4"/>
        <v>0</v>
      </c>
      <c r="AS23" s="27">
        <f t="shared" si="4"/>
        <v>1</v>
      </c>
      <c r="AT23" s="27">
        <f t="shared" si="4"/>
        <v>0</v>
      </c>
      <c r="AU23" s="27">
        <f t="shared" si="4"/>
        <v>0</v>
      </c>
      <c r="AV23" s="27">
        <f t="shared" si="4"/>
        <v>1</v>
      </c>
      <c r="AW23" s="27">
        <f t="shared" si="4"/>
        <v>0</v>
      </c>
      <c r="AX23" s="27">
        <f t="shared" si="4"/>
        <v>1</v>
      </c>
      <c r="AY23" s="27">
        <f t="shared" si="5"/>
        <v>1</v>
      </c>
      <c r="AZ23" s="27">
        <f t="shared" si="5"/>
        <v>0</v>
      </c>
      <c r="BA23" s="27">
        <f t="shared" si="5"/>
        <v>0</v>
      </c>
      <c r="BB23" s="27">
        <f t="shared" si="5"/>
        <v>1</v>
      </c>
      <c r="BC23" s="27">
        <f t="shared" si="5"/>
        <v>0</v>
      </c>
      <c r="BD23" s="27">
        <f t="shared" si="5"/>
        <v>1</v>
      </c>
      <c r="BE23" s="27">
        <f t="shared" si="5"/>
        <v>1</v>
      </c>
      <c r="BF23" s="27">
        <f t="shared" si="5"/>
        <v>0</v>
      </c>
      <c r="BG23" s="27">
        <f t="shared" si="5"/>
        <v>0</v>
      </c>
      <c r="BH23" s="27">
        <f t="shared" si="5"/>
        <v>0</v>
      </c>
      <c r="BI23" s="27">
        <f t="shared" si="5"/>
        <v>0</v>
      </c>
      <c r="BJ23" s="27">
        <f t="shared" si="5"/>
        <v>1</v>
      </c>
      <c r="BK23" s="27">
        <f t="shared" si="5"/>
        <v>0</v>
      </c>
      <c r="BL23" s="27">
        <f t="shared" si="5"/>
        <v>0</v>
      </c>
      <c r="BM23" s="27">
        <f t="shared" si="5"/>
        <v>0</v>
      </c>
      <c r="BN23" s="27">
        <f t="shared" si="5"/>
        <v>0</v>
      </c>
      <c r="BO23" s="27">
        <f t="shared" si="6"/>
        <v>0</v>
      </c>
      <c r="BP23" s="27">
        <f t="shared" si="6"/>
        <v>0</v>
      </c>
      <c r="BQ23" s="27">
        <f t="shared" si="6"/>
        <v>1</v>
      </c>
      <c r="BR23" s="27">
        <f t="shared" si="6"/>
        <v>0</v>
      </c>
      <c r="BS23" s="27">
        <f t="shared" si="6"/>
        <v>0</v>
      </c>
      <c r="BT23" s="27">
        <f t="shared" si="6"/>
        <v>0</v>
      </c>
      <c r="BU23" s="27">
        <f t="shared" si="6"/>
        <v>0</v>
      </c>
      <c r="BV23" s="27">
        <f t="shared" si="6"/>
        <v>0</v>
      </c>
      <c r="BW23" s="27">
        <f t="shared" si="6"/>
        <v>1</v>
      </c>
      <c r="BX23" s="27">
        <f t="shared" si="6"/>
        <v>0</v>
      </c>
      <c r="BY23" s="27">
        <f t="shared" si="6"/>
        <v>0</v>
      </c>
      <c r="BZ23" s="27">
        <f t="shared" si="6"/>
        <v>0</v>
      </c>
      <c r="CA23" s="27">
        <f t="shared" si="6"/>
        <v>0</v>
      </c>
      <c r="CB23" s="27">
        <f t="shared" si="6"/>
        <v>0</v>
      </c>
      <c r="CC23" s="27">
        <f t="shared" si="6"/>
        <v>0</v>
      </c>
      <c r="CD23" s="27">
        <f t="shared" si="6"/>
        <v>0</v>
      </c>
      <c r="CE23" s="27">
        <f t="shared" si="7"/>
        <v>0</v>
      </c>
      <c r="CF23" s="27">
        <f t="shared" si="7"/>
        <v>0</v>
      </c>
      <c r="CG23" s="27">
        <f t="shared" si="7"/>
        <v>0</v>
      </c>
      <c r="CH23" s="27">
        <f t="shared" si="7"/>
        <v>0</v>
      </c>
      <c r="CI23" s="27">
        <f t="shared" si="7"/>
        <v>0</v>
      </c>
      <c r="CJ23" s="27">
        <f t="shared" si="7"/>
        <v>1</v>
      </c>
      <c r="CK23" s="27">
        <f t="shared" si="7"/>
        <v>0</v>
      </c>
      <c r="CL23" s="27">
        <f t="shared" si="7"/>
        <v>0</v>
      </c>
      <c r="CM23" s="27">
        <f t="shared" si="7"/>
        <v>0</v>
      </c>
      <c r="CN23" s="27">
        <f t="shared" si="7"/>
        <v>0</v>
      </c>
      <c r="CO23" s="27">
        <f t="shared" si="7"/>
        <v>1</v>
      </c>
      <c r="CP23" s="27">
        <f t="shared" si="7"/>
        <v>1</v>
      </c>
      <c r="CQ23" s="24"/>
      <c r="CR23" s="13" t="str">
        <f>IF(Tableau1[[#This Row],[Colonne25]]=1,IF(ROW()=9,0,IF(COUNTIF(Y$9:Y22,1)&gt;0,(ROW()-_xlfn.XMATCH(1,Y$9:Y22,0,-1))-9,ROW()-9)),"")</f>
        <v/>
      </c>
      <c r="CS23" s="13" t="str">
        <f>IF(Tableau1[[#This Row],[Colonne26]]=1,IF(ROW()=9,0,IF(COUNTIF(Z$9:Z22,1)&gt;0,(ROW()-_xlfn.XMATCH(1,Z$9:Z22,0,-1))-9,ROW()-9)),"")</f>
        <v/>
      </c>
      <c r="CT23" s="13" t="str">
        <f>IF(Tableau1[[#This Row],[Colonne27]]=1,IF(ROW()=9,0,IF(COUNTIF(AA$9:AA22,1)&gt;0,(ROW()-_xlfn.XMATCH(1,AA$9:AA22,0,-1))-9,ROW()-9)),"")</f>
        <v/>
      </c>
      <c r="CU23" s="13" t="str">
        <f>IF(Tableau1[[#This Row],[Colonne28]]=1,IF(ROW()=9,0,IF(COUNTIF(AB$9:AB22,1)&gt;0,(ROW()-_xlfn.XMATCH(1,AB$9:AB22,0,-1))-9,ROW()-9)),"")</f>
        <v/>
      </c>
      <c r="CV23" s="13">
        <f>IF(Tableau1[[#This Row],[Colonne29]]=1,IF(ROW()=9,0,IF(COUNTIF(AC$9:AC22,1)&gt;0,(ROW()-_xlfn.XMATCH(1,AC$9:AC22,0,-1))-9,ROW()-9)),"")</f>
        <v>0</v>
      </c>
      <c r="CW23" s="13" t="str">
        <f>IF(Tableau1[[#This Row],[Colonne30]]=1,IF(ROW()=9,0,IF(COUNTIF(AD$9:AD22,1)&gt;0,(ROW()-_xlfn.XMATCH(1,AD$9:AD22,0,-1))-9,ROW()-9)),"")</f>
        <v/>
      </c>
      <c r="CX23" s="13">
        <f>IF(Tableau1[[#This Row],[Colonne31]]=1,IF(ROW()=9,0,IF(COUNTIF(AE$9:AE22,1)&gt;0,(ROW()-_xlfn.XMATCH(1,AE$9:AE22,0,-1))-9,ROW()-9)),"")</f>
        <v>3</v>
      </c>
      <c r="CY23" s="13" t="str">
        <f>IF(Tableau1[[#This Row],[Colonne32]]=1,IF(ROW()=9,0,IF(COUNTIF(AF$9:AF22,1)&gt;0,(ROW()-_xlfn.XMATCH(1,AF$9:AF22,0,-1))-9,ROW()-9)),"")</f>
        <v/>
      </c>
      <c r="CZ23" s="13" t="str">
        <f>IF(Tableau1[[#This Row],[Colonne33]]=1,IF(ROW()=9,0,IF(COUNTIF(AG$9:AG22,1)&gt;0,(ROW()-_xlfn.XMATCH(1,AG$9:AG22,0,-1))-9,ROW()-9)),"")</f>
        <v/>
      </c>
      <c r="DA23" s="13">
        <f>IF(Tableau1[[#This Row],[Colonne34]]=1,IF(ROW()=9,0,IF(COUNTIF(AH$9:AH22,1)&gt;0,(ROW()-_xlfn.XMATCH(1,AH$9:AH22,0,-1))-9,ROW()-9)),"")</f>
        <v>1</v>
      </c>
      <c r="DB23" s="45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</row>
    <row r="24" spans="1:166" x14ac:dyDescent="0.2">
      <c r="A24" s="22">
        <v>45007</v>
      </c>
      <c r="B24" s="26">
        <v>16</v>
      </c>
      <c r="C24" s="16" t="s">
        <v>96</v>
      </c>
      <c r="D24" s="13">
        <v>1</v>
      </c>
      <c r="E24" s="13">
        <v>7</v>
      </c>
      <c r="F24" s="13">
        <v>13</v>
      </c>
      <c r="G24" s="13">
        <v>20</v>
      </c>
      <c r="H24" s="13">
        <v>21</v>
      </c>
      <c r="I24" s="13">
        <v>29</v>
      </c>
      <c r="J24" s="13">
        <v>30</v>
      </c>
      <c r="K24" s="13">
        <v>31</v>
      </c>
      <c r="L24" s="13">
        <v>33</v>
      </c>
      <c r="M24" s="13">
        <v>35</v>
      </c>
      <c r="N24" s="13">
        <v>37</v>
      </c>
      <c r="O24" s="13">
        <v>47</v>
      </c>
      <c r="P24" s="13">
        <v>51</v>
      </c>
      <c r="Q24" s="13">
        <v>52</v>
      </c>
      <c r="R24" s="13">
        <v>56</v>
      </c>
      <c r="S24" s="13">
        <v>61</v>
      </c>
      <c r="T24" s="13">
        <v>63</v>
      </c>
      <c r="U24" s="13">
        <v>66</v>
      </c>
      <c r="V24" s="13">
        <v>67</v>
      </c>
      <c r="W24" s="13">
        <v>70</v>
      </c>
      <c r="X24" s="24"/>
      <c r="Y24" s="16">
        <f t="shared" si="8"/>
        <v>1</v>
      </c>
      <c r="Z24" s="16">
        <f t="shared" si="8"/>
        <v>0</v>
      </c>
      <c r="AA24" s="16">
        <f t="shared" si="8"/>
        <v>0</v>
      </c>
      <c r="AB24" s="16">
        <f t="shared" si="8"/>
        <v>0</v>
      </c>
      <c r="AC24" s="16">
        <f t="shared" si="8"/>
        <v>0</v>
      </c>
      <c r="AD24" s="16">
        <f t="shared" si="8"/>
        <v>0</v>
      </c>
      <c r="AE24" s="16">
        <f t="shared" si="8"/>
        <v>1</v>
      </c>
      <c r="AF24" s="16">
        <f t="shared" si="8"/>
        <v>0</v>
      </c>
      <c r="AG24" s="16">
        <f t="shared" si="8"/>
        <v>0</v>
      </c>
      <c r="AH24" s="16">
        <f t="shared" si="8"/>
        <v>0</v>
      </c>
      <c r="AI24" s="16">
        <f t="shared" si="4"/>
        <v>0</v>
      </c>
      <c r="AJ24" s="16">
        <f t="shared" si="4"/>
        <v>0</v>
      </c>
      <c r="AK24" s="16">
        <f t="shared" si="4"/>
        <v>1</v>
      </c>
      <c r="AL24" s="16">
        <f t="shared" si="4"/>
        <v>0</v>
      </c>
      <c r="AM24" s="16">
        <f t="shared" si="4"/>
        <v>0</v>
      </c>
      <c r="AN24" s="16">
        <f t="shared" si="4"/>
        <v>0</v>
      </c>
      <c r="AO24" s="16">
        <f t="shared" si="4"/>
        <v>0</v>
      </c>
      <c r="AP24" s="16">
        <f t="shared" si="4"/>
        <v>0</v>
      </c>
      <c r="AQ24" s="16">
        <f t="shared" si="4"/>
        <v>0</v>
      </c>
      <c r="AR24" s="16">
        <f t="shared" si="4"/>
        <v>1</v>
      </c>
      <c r="AS24" s="16">
        <f t="shared" si="4"/>
        <v>1</v>
      </c>
      <c r="AT24" s="16">
        <f t="shared" si="4"/>
        <v>0</v>
      </c>
      <c r="AU24" s="16">
        <f t="shared" si="4"/>
        <v>0</v>
      </c>
      <c r="AV24" s="16">
        <f t="shared" si="4"/>
        <v>0</v>
      </c>
      <c r="AW24" s="16">
        <f t="shared" si="4"/>
        <v>0</v>
      </c>
      <c r="AX24" s="16">
        <f t="shared" ref="AS24:BH39" si="9">SUM(COUNTIF($D24:$W24,AX$1))</f>
        <v>0</v>
      </c>
      <c r="AY24" s="16">
        <f t="shared" si="9"/>
        <v>0</v>
      </c>
      <c r="AZ24" s="16">
        <f t="shared" si="9"/>
        <v>0</v>
      </c>
      <c r="BA24" s="16">
        <f t="shared" si="9"/>
        <v>1</v>
      </c>
      <c r="BB24" s="16">
        <f t="shared" si="9"/>
        <v>1</v>
      </c>
      <c r="BC24" s="16">
        <f t="shared" si="5"/>
        <v>1</v>
      </c>
      <c r="BD24" s="16">
        <f t="shared" si="5"/>
        <v>0</v>
      </c>
      <c r="BE24" s="16">
        <f t="shared" si="5"/>
        <v>1</v>
      </c>
      <c r="BF24" s="16">
        <f t="shared" si="5"/>
        <v>0</v>
      </c>
      <c r="BG24" s="16">
        <f t="shared" si="5"/>
        <v>1</v>
      </c>
      <c r="BH24" s="16">
        <f t="shared" si="5"/>
        <v>0</v>
      </c>
      <c r="BI24" s="16">
        <f t="shared" si="5"/>
        <v>1</v>
      </c>
      <c r="BJ24" s="16">
        <f t="shared" si="5"/>
        <v>0</v>
      </c>
      <c r="BK24" s="16">
        <f t="shared" si="5"/>
        <v>0</v>
      </c>
      <c r="BL24" s="16">
        <f t="shared" si="5"/>
        <v>0</v>
      </c>
      <c r="BM24" s="16">
        <f t="shared" si="5"/>
        <v>0</v>
      </c>
      <c r="BN24" s="16">
        <f t="shared" si="5"/>
        <v>0</v>
      </c>
      <c r="BO24" s="16">
        <f t="shared" si="6"/>
        <v>0</v>
      </c>
      <c r="BP24" s="16">
        <f t="shared" si="6"/>
        <v>0</v>
      </c>
      <c r="BQ24" s="16">
        <f t="shared" si="6"/>
        <v>0</v>
      </c>
      <c r="BR24" s="16">
        <f t="shared" si="6"/>
        <v>0</v>
      </c>
      <c r="BS24" s="16">
        <f t="shared" si="6"/>
        <v>1</v>
      </c>
      <c r="BT24" s="16">
        <f t="shared" si="6"/>
        <v>0</v>
      </c>
      <c r="BU24" s="16">
        <f t="shared" si="6"/>
        <v>0</v>
      </c>
      <c r="BV24" s="16">
        <f t="shared" si="6"/>
        <v>0</v>
      </c>
      <c r="BW24" s="16">
        <f t="shared" si="6"/>
        <v>1</v>
      </c>
      <c r="BX24" s="16">
        <f t="shared" si="6"/>
        <v>1</v>
      </c>
      <c r="BY24" s="16">
        <f t="shared" si="6"/>
        <v>0</v>
      </c>
      <c r="BZ24" s="16">
        <f t="shared" si="6"/>
        <v>0</v>
      </c>
      <c r="CA24" s="16">
        <f t="shared" si="6"/>
        <v>0</v>
      </c>
      <c r="CB24" s="16">
        <f t="shared" si="6"/>
        <v>1</v>
      </c>
      <c r="CC24" s="16">
        <f t="shared" si="6"/>
        <v>0</v>
      </c>
      <c r="CD24" s="16">
        <f t="shared" ref="CD24:CF24" si="10">SUM(COUNTIF($D24:$W24,CD$1))</f>
        <v>0</v>
      </c>
      <c r="CE24" s="16">
        <f t="shared" si="10"/>
        <v>0</v>
      </c>
      <c r="CF24" s="16">
        <f t="shared" si="10"/>
        <v>0</v>
      </c>
      <c r="CG24" s="16">
        <f t="shared" si="7"/>
        <v>1</v>
      </c>
      <c r="CH24" s="16">
        <f t="shared" si="7"/>
        <v>0</v>
      </c>
      <c r="CI24" s="16">
        <f t="shared" si="7"/>
        <v>1</v>
      </c>
      <c r="CJ24" s="16">
        <f t="shared" si="7"/>
        <v>0</v>
      </c>
      <c r="CK24" s="16">
        <f t="shared" si="7"/>
        <v>0</v>
      </c>
      <c r="CL24" s="16">
        <f t="shared" si="7"/>
        <v>1</v>
      </c>
      <c r="CM24" s="16">
        <f t="shared" si="7"/>
        <v>1</v>
      </c>
      <c r="CN24" s="16">
        <f t="shared" si="7"/>
        <v>0</v>
      </c>
      <c r="CO24" s="16">
        <f t="shared" si="7"/>
        <v>0</v>
      </c>
      <c r="CP24" s="16">
        <f t="shared" si="7"/>
        <v>1</v>
      </c>
      <c r="CQ24" s="24"/>
      <c r="CR24" s="13">
        <f>IF(Tableau1[[#This Row],[Colonne25]]=1,IF(ROW()=9,0,IF(COUNTIF(Y$9:Y23,1)&gt;0,(ROW()-_xlfn.XMATCH(1,Y$9:Y23,0,-1))-9,ROW()-9)),"")</f>
        <v>3</v>
      </c>
      <c r="CS24" s="13" t="str">
        <f>IF(Tableau1[[#This Row],[Colonne26]]=1,IF(ROW()=9,0,IF(COUNTIF(Z$9:Z23,1)&gt;0,(ROW()-_xlfn.XMATCH(1,Z$9:Z23,0,-1))-9,ROW()-9)),"")</f>
        <v/>
      </c>
      <c r="CT24" s="13" t="str">
        <f>IF(Tableau1[[#This Row],[Colonne27]]=1,IF(ROW()=9,0,IF(COUNTIF(AA$9:AA23,1)&gt;0,(ROW()-_xlfn.XMATCH(1,AA$9:AA23,0,-1))-9,ROW()-9)),"")</f>
        <v/>
      </c>
      <c r="CU24" s="13" t="str">
        <f>IF(Tableau1[[#This Row],[Colonne28]]=1,IF(ROW()=9,0,IF(COUNTIF(AB$9:AB23,1)&gt;0,(ROW()-_xlfn.XMATCH(1,AB$9:AB23,0,-1))-9,ROW()-9)),"")</f>
        <v/>
      </c>
      <c r="CV24" s="13" t="str">
        <f>IF(Tableau1[[#This Row],[Colonne29]]=1,IF(ROW()=9,0,IF(COUNTIF(AC$9:AC23,1)&gt;0,(ROW()-_xlfn.XMATCH(1,AC$9:AC23,0,-1))-9,ROW()-9)),"")</f>
        <v/>
      </c>
      <c r="CW24" s="13" t="str">
        <f>IF(Tableau1[[#This Row],[Colonne30]]=1,IF(ROW()=9,0,IF(COUNTIF(AD$9:AD23,1)&gt;0,(ROW()-_xlfn.XMATCH(1,AD$9:AD23,0,-1))-9,ROW()-9)),"")</f>
        <v/>
      </c>
      <c r="CX24" s="13">
        <f>IF(Tableau1[[#This Row],[Colonne31]]=1,IF(ROW()=9,0,IF(COUNTIF(AE$9:AE23,1)&gt;0,(ROW()-_xlfn.XMATCH(1,AE$9:AE23,0,-1))-9,ROW()-9)),"")</f>
        <v>0</v>
      </c>
      <c r="CY24" s="13" t="str">
        <f>IF(Tableau1[[#This Row],[Colonne32]]=1,IF(ROW()=9,0,IF(COUNTIF(AF$9:AF23,1)&gt;0,(ROW()-_xlfn.XMATCH(1,AF$9:AF23,0,-1))-9,ROW()-9)),"")</f>
        <v/>
      </c>
      <c r="CZ24" s="13" t="str">
        <f>IF(Tableau1[[#This Row],[Colonne33]]=1,IF(ROW()=9,0,IF(COUNTIF(AG$9:AG23,1)&gt;0,(ROW()-_xlfn.XMATCH(1,AG$9:AG23,0,-1))-9,ROW()-9)),"")</f>
        <v/>
      </c>
      <c r="DA24" s="13" t="str">
        <f>IF(Tableau1[[#This Row],[Colonne34]]=1,IF(ROW()=9,0,IF(COUNTIF(AH$9:AH23,1)&gt;0,(ROW()-_xlfn.XMATCH(1,AH$9:AH23,0,-1))-9,ROW()-9)),"")</f>
        <v/>
      </c>
      <c r="DB24" s="46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</row>
    <row r="25" spans="1:166" x14ac:dyDescent="0.2">
      <c r="A25" s="25">
        <v>45008</v>
      </c>
      <c r="B25" s="23">
        <v>17</v>
      </c>
      <c r="C25" s="27" t="s">
        <v>95</v>
      </c>
      <c r="D25" s="28">
        <v>3</v>
      </c>
      <c r="E25" s="28">
        <v>6</v>
      </c>
      <c r="F25" s="28">
        <v>8</v>
      </c>
      <c r="G25" s="28">
        <v>10</v>
      </c>
      <c r="H25" s="28">
        <v>17</v>
      </c>
      <c r="I25" s="28">
        <v>18</v>
      </c>
      <c r="J25" s="28">
        <v>19</v>
      </c>
      <c r="K25" s="28">
        <v>21</v>
      </c>
      <c r="L25" s="28">
        <v>23</v>
      </c>
      <c r="M25" s="28">
        <v>26</v>
      </c>
      <c r="N25" s="28">
        <v>32</v>
      </c>
      <c r="O25" s="28">
        <v>40</v>
      </c>
      <c r="P25" s="28">
        <v>42</v>
      </c>
      <c r="Q25" s="28">
        <v>44</v>
      </c>
      <c r="R25" s="28">
        <v>47</v>
      </c>
      <c r="S25" s="28">
        <v>63</v>
      </c>
      <c r="T25" s="28">
        <v>64</v>
      </c>
      <c r="U25" s="28">
        <v>66</v>
      </c>
      <c r="V25" s="28">
        <v>67</v>
      </c>
      <c r="W25" s="28">
        <v>70</v>
      </c>
      <c r="X25" s="24"/>
      <c r="Y25" s="27">
        <f t="shared" si="8"/>
        <v>0</v>
      </c>
      <c r="Z25" s="27">
        <f t="shared" si="8"/>
        <v>0</v>
      </c>
      <c r="AA25" s="27">
        <f t="shared" si="8"/>
        <v>1</v>
      </c>
      <c r="AB25" s="27">
        <f t="shared" si="8"/>
        <v>0</v>
      </c>
      <c r="AC25" s="27">
        <f t="shared" si="8"/>
        <v>0</v>
      </c>
      <c r="AD25" s="27">
        <f t="shared" si="8"/>
        <v>1</v>
      </c>
      <c r="AE25" s="27">
        <f t="shared" si="8"/>
        <v>0</v>
      </c>
      <c r="AF25" s="27">
        <f t="shared" si="8"/>
        <v>1</v>
      </c>
      <c r="AG25" s="27">
        <f t="shared" si="8"/>
        <v>0</v>
      </c>
      <c r="AH25" s="27">
        <f t="shared" si="8"/>
        <v>1</v>
      </c>
      <c r="AI25" s="27">
        <f t="shared" si="8"/>
        <v>0</v>
      </c>
      <c r="AJ25" s="27">
        <f t="shared" si="8"/>
        <v>0</v>
      </c>
      <c r="AK25" s="27">
        <f t="shared" si="8"/>
        <v>0</v>
      </c>
      <c r="AL25" s="27">
        <f t="shared" si="8"/>
        <v>0</v>
      </c>
      <c r="AM25" s="27">
        <f t="shared" si="8"/>
        <v>0</v>
      </c>
      <c r="AN25" s="27">
        <f t="shared" si="8"/>
        <v>0</v>
      </c>
      <c r="AO25" s="27">
        <f t="shared" ref="AI25:AX40" si="11">SUM(COUNTIF($D25:$W25,AO$1))</f>
        <v>1</v>
      </c>
      <c r="AP25" s="27">
        <f t="shared" si="11"/>
        <v>1</v>
      </c>
      <c r="AQ25" s="27">
        <f t="shared" si="11"/>
        <v>1</v>
      </c>
      <c r="AR25" s="27">
        <f t="shared" si="11"/>
        <v>0</v>
      </c>
      <c r="AS25" s="27">
        <f t="shared" si="9"/>
        <v>1</v>
      </c>
      <c r="AT25" s="27">
        <f t="shared" si="9"/>
        <v>0</v>
      </c>
      <c r="AU25" s="27">
        <f t="shared" si="9"/>
        <v>1</v>
      </c>
      <c r="AV25" s="27">
        <f t="shared" si="9"/>
        <v>0</v>
      </c>
      <c r="AW25" s="27">
        <f t="shared" si="9"/>
        <v>0</v>
      </c>
      <c r="AX25" s="27">
        <f t="shared" si="9"/>
        <v>1</v>
      </c>
      <c r="AY25" s="27">
        <f t="shared" si="9"/>
        <v>0</v>
      </c>
      <c r="AZ25" s="27">
        <f t="shared" si="9"/>
        <v>0</v>
      </c>
      <c r="BA25" s="27">
        <f t="shared" si="9"/>
        <v>0</v>
      </c>
      <c r="BB25" s="27">
        <f t="shared" si="9"/>
        <v>0</v>
      </c>
      <c r="BC25" s="27">
        <f t="shared" si="9"/>
        <v>0</v>
      </c>
      <c r="BD25" s="27">
        <f t="shared" si="9"/>
        <v>1</v>
      </c>
      <c r="BE25" s="27">
        <f t="shared" si="9"/>
        <v>0</v>
      </c>
      <c r="BF25" s="27">
        <f t="shared" si="9"/>
        <v>0</v>
      </c>
      <c r="BG25" s="27">
        <f t="shared" si="9"/>
        <v>0</v>
      </c>
      <c r="BH25" s="27">
        <f t="shared" si="9"/>
        <v>0</v>
      </c>
      <c r="BI25" s="27">
        <f t="shared" ref="BI25:BX40" si="12">SUM(COUNTIF($D25:$W25,BI$1))</f>
        <v>0</v>
      </c>
      <c r="BJ25" s="27">
        <f t="shared" si="12"/>
        <v>0</v>
      </c>
      <c r="BK25" s="27">
        <f t="shared" si="12"/>
        <v>0</v>
      </c>
      <c r="BL25" s="27">
        <f t="shared" si="12"/>
        <v>1</v>
      </c>
      <c r="BM25" s="27">
        <f t="shared" si="12"/>
        <v>0</v>
      </c>
      <c r="BN25" s="27">
        <f t="shared" si="12"/>
        <v>1</v>
      </c>
      <c r="BO25" s="27">
        <f t="shared" si="12"/>
        <v>0</v>
      </c>
      <c r="BP25" s="27">
        <f t="shared" si="12"/>
        <v>1</v>
      </c>
      <c r="BQ25" s="27">
        <f t="shared" si="12"/>
        <v>0</v>
      </c>
      <c r="BR25" s="27">
        <f t="shared" si="12"/>
        <v>0</v>
      </c>
      <c r="BS25" s="27">
        <f t="shared" si="12"/>
        <v>1</v>
      </c>
      <c r="BT25" s="27">
        <f t="shared" si="12"/>
        <v>0</v>
      </c>
      <c r="BU25" s="27">
        <f t="shared" si="12"/>
        <v>0</v>
      </c>
      <c r="BV25" s="27">
        <f t="shared" si="12"/>
        <v>0</v>
      </c>
      <c r="BW25" s="27">
        <f t="shared" si="12"/>
        <v>0</v>
      </c>
      <c r="BX25" s="27">
        <f t="shared" si="12"/>
        <v>0</v>
      </c>
      <c r="BY25" s="27">
        <f t="shared" ref="BY25:CN40" si="13">SUM(COUNTIF($D25:$W25,BY$1))</f>
        <v>0</v>
      </c>
      <c r="BZ25" s="27">
        <f t="shared" si="13"/>
        <v>0</v>
      </c>
      <c r="CA25" s="27">
        <f t="shared" si="13"/>
        <v>0</v>
      </c>
      <c r="CB25" s="27">
        <f t="shared" si="13"/>
        <v>0</v>
      </c>
      <c r="CC25" s="27">
        <f t="shared" si="13"/>
        <v>0</v>
      </c>
      <c r="CD25" s="27">
        <f t="shared" si="13"/>
        <v>0</v>
      </c>
      <c r="CE25" s="27">
        <f t="shared" si="13"/>
        <v>0</v>
      </c>
      <c r="CF25" s="27">
        <f t="shared" si="13"/>
        <v>0</v>
      </c>
      <c r="CG25" s="27">
        <f t="shared" si="13"/>
        <v>0</v>
      </c>
      <c r="CH25" s="27">
        <f t="shared" si="13"/>
        <v>0</v>
      </c>
      <c r="CI25" s="27">
        <f t="shared" si="13"/>
        <v>1</v>
      </c>
      <c r="CJ25" s="27">
        <f t="shared" si="13"/>
        <v>1</v>
      </c>
      <c r="CK25" s="27">
        <f t="shared" si="13"/>
        <v>0</v>
      </c>
      <c r="CL25" s="27">
        <f t="shared" si="13"/>
        <v>1</v>
      </c>
      <c r="CM25" s="27">
        <f t="shared" si="13"/>
        <v>1</v>
      </c>
      <c r="CN25" s="27">
        <f t="shared" si="13"/>
        <v>0</v>
      </c>
      <c r="CO25" s="27">
        <f t="shared" ref="CO25:CP39" si="14">SUM(COUNTIF($D25:$W25,CO$1))</f>
        <v>0</v>
      </c>
      <c r="CP25" s="27">
        <f t="shared" si="14"/>
        <v>1</v>
      </c>
      <c r="CQ25" s="24"/>
      <c r="CR25" s="13" t="str">
        <f>IF(Tableau1[[#This Row],[Colonne25]]=1,IF(ROW()=9,0,IF(COUNTIF(Y$9:Y24,1)&gt;0,(ROW()-_xlfn.XMATCH(1,Y$9:Y24,0,-1))-9,ROW()-9)),"")</f>
        <v/>
      </c>
      <c r="CS25" s="13" t="str">
        <f>IF(Tableau1[[#This Row],[Colonne26]]=1,IF(ROW()=9,0,IF(COUNTIF(Z$9:Z24,1)&gt;0,(ROW()-_xlfn.XMATCH(1,Z$9:Z24,0,-1))-9,ROW()-9)),"")</f>
        <v/>
      </c>
      <c r="CT25" s="13">
        <f>IF(Tableau1[[#This Row],[Colonne27]]=1,IF(ROW()=9,0,IF(COUNTIF(AA$9:AA24,1)&gt;0,(ROW()-_xlfn.XMATCH(1,AA$9:AA24,0,-1))-9,ROW()-9)),"")</f>
        <v>4</v>
      </c>
      <c r="CU25" s="13" t="str">
        <f>IF(Tableau1[[#This Row],[Colonne28]]=1,IF(ROW()=9,0,IF(COUNTIF(AB$9:AB24,1)&gt;0,(ROW()-_xlfn.XMATCH(1,AB$9:AB24,0,-1))-9,ROW()-9)),"")</f>
        <v/>
      </c>
      <c r="CV25" s="13" t="str">
        <f>IF(Tableau1[[#This Row],[Colonne29]]=1,IF(ROW()=9,0,IF(COUNTIF(AC$9:AC24,1)&gt;0,(ROW()-_xlfn.XMATCH(1,AC$9:AC24,0,-1))-9,ROW()-9)),"")</f>
        <v/>
      </c>
      <c r="CW25" s="13">
        <f>IF(Tableau1[[#This Row],[Colonne30]]=1,IF(ROW()=9,0,IF(COUNTIF(AD$9:AD24,1)&gt;0,(ROW()-_xlfn.XMATCH(1,AD$9:AD24,0,-1))-9,ROW()-9)),"")</f>
        <v>2</v>
      </c>
      <c r="CX25" s="13" t="str">
        <f>IF(Tableau1[[#This Row],[Colonne31]]=1,IF(ROW()=9,0,IF(COUNTIF(AE$9:AE24,1)&gt;0,(ROW()-_xlfn.XMATCH(1,AE$9:AE24,0,-1))-9,ROW()-9)),"")</f>
        <v/>
      </c>
      <c r="CY25" s="13">
        <f>IF(Tableau1[[#This Row],[Colonne32]]=1,IF(ROW()=9,0,IF(COUNTIF(AF$9:AF24,1)&gt;0,(ROW()-_xlfn.XMATCH(1,AF$9:AF24,0,-1))-9,ROW()-9)),"")</f>
        <v>4</v>
      </c>
      <c r="CZ25" s="13" t="str">
        <f>IF(Tableau1[[#This Row],[Colonne33]]=1,IF(ROW()=9,0,IF(COUNTIF(AG$9:AG24,1)&gt;0,(ROW()-_xlfn.XMATCH(1,AG$9:AG24,0,-1))-9,ROW()-9)),"")</f>
        <v/>
      </c>
      <c r="DA25" s="13">
        <f>IF(Tableau1[[#This Row],[Colonne34]]=1,IF(ROW()=9,0,IF(COUNTIF(AH$9:AH24,1)&gt;0,(ROW()-_xlfn.XMATCH(1,AH$9:AH24,0,-1))-9,ROW()-9)),"")</f>
        <v>1</v>
      </c>
      <c r="DB25" s="45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</row>
    <row r="26" spans="1:166" x14ac:dyDescent="0.2">
      <c r="A26" s="22">
        <v>45008</v>
      </c>
      <c r="B26" s="26">
        <v>18</v>
      </c>
      <c r="C26" s="16" t="s">
        <v>96</v>
      </c>
      <c r="D26" s="13">
        <v>3</v>
      </c>
      <c r="E26" s="13">
        <v>5</v>
      </c>
      <c r="F26" s="13">
        <v>16</v>
      </c>
      <c r="G26" s="13">
        <v>19</v>
      </c>
      <c r="H26" s="13">
        <v>20</v>
      </c>
      <c r="I26" s="13">
        <v>22</v>
      </c>
      <c r="J26" s="13">
        <v>23</v>
      </c>
      <c r="K26" s="13">
        <v>36</v>
      </c>
      <c r="L26" s="13">
        <v>38</v>
      </c>
      <c r="M26" s="13">
        <v>39</v>
      </c>
      <c r="N26" s="13">
        <v>42</v>
      </c>
      <c r="O26" s="13">
        <v>43</v>
      </c>
      <c r="P26" s="13">
        <v>45</v>
      </c>
      <c r="Q26" s="13">
        <v>46</v>
      </c>
      <c r="R26" s="13">
        <v>48</v>
      </c>
      <c r="S26" s="13">
        <v>52</v>
      </c>
      <c r="T26" s="13">
        <v>55</v>
      </c>
      <c r="U26" s="13">
        <v>59</v>
      </c>
      <c r="V26" s="13">
        <v>60</v>
      </c>
      <c r="W26" s="13">
        <v>64</v>
      </c>
      <c r="X26" s="24"/>
      <c r="Y26" s="16">
        <f t="shared" si="8"/>
        <v>0</v>
      </c>
      <c r="Z26" s="16">
        <f t="shared" si="8"/>
        <v>0</v>
      </c>
      <c r="AA26" s="16">
        <f t="shared" si="8"/>
        <v>1</v>
      </c>
      <c r="AB26" s="16">
        <f t="shared" si="8"/>
        <v>0</v>
      </c>
      <c r="AC26" s="16">
        <f t="shared" si="8"/>
        <v>1</v>
      </c>
      <c r="AD26" s="16">
        <f t="shared" si="8"/>
        <v>0</v>
      </c>
      <c r="AE26" s="16">
        <f t="shared" si="8"/>
        <v>0</v>
      </c>
      <c r="AF26" s="16">
        <f t="shared" si="8"/>
        <v>0</v>
      </c>
      <c r="AG26" s="16">
        <f t="shared" si="8"/>
        <v>0</v>
      </c>
      <c r="AH26" s="16">
        <f t="shared" si="8"/>
        <v>0</v>
      </c>
      <c r="AI26" s="16">
        <f t="shared" si="11"/>
        <v>0</v>
      </c>
      <c r="AJ26" s="16">
        <f t="shared" si="11"/>
        <v>0</v>
      </c>
      <c r="AK26" s="16">
        <f t="shared" si="11"/>
        <v>0</v>
      </c>
      <c r="AL26" s="16">
        <f t="shared" si="11"/>
        <v>0</v>
      </c>
      <c r="AM26" s="16">
        <f t="shared" si="11"/>
        <v>0</v>
      </c>
      <c r="AN26" s="16">
        <f t="shared" si="11"/>
        <v>1</v>
      </c>
      <c r="AO26" s="16">
        <f t="shared" si="11"/>
        <v>0</v>
      </c>
      <c r="AP26" s="16">
        <f t="shared" si="11"/>
        <v>0</v>
      </c>
      <c r="AQ26" s="16">
        <f t="shared" si="11"/>
        <v>1</v>
      </c>
      <c r="AR26" s="16">
        <f t="shared" si="11"/>
        <v>1</v>
      </c>
      <c r="AS26" s="16">
        <f t="shared" si="9"/>
        <v>0</v>
      </c>
      <c r="AT26" s="16">
        <f t="shared" si="9"/>
        <v>1</v>
      </c>
      <c r="AU26" s="16">
        <f t="shared" si="9"/>
        <v>1</v>
      </c>
      <c r="AV26" s="16">
        <f t="shared" si="9"/>
        <v>0</v>
      </c>
      <c r="AW26" s="16">
        <f t="shared" si="9"/>
        <v>0</v>
      </c>
      <c r="AX26" s="16">
        <f t="shared" si="9"/>
        <v>0</v>
      </c>
      <c r="AY26" s="16">
        <f t="shared" si="9"/>
        <v>0</v>
      </c>
      <c r="AZ26" s="16">
        <f t="shared" si="9"/>
        <v>0</v>
      </c>
      <c r="BA26" s="16">
        <f t="shared" si="9"/>
        <v>0</v>
      </c>
      <c r="BB26" s="16">
        <f t="shared" si="9"/>
        <v>0</v>
      </c>
      <c r="BC26" s="16">
        <f t="shared" si="9"/>
        <v>0</v>
      </c>
      <c r="BD26" s="16">
        <f t="shared" si="9"/>
        <v>0</v>
      </c>
      <c r="BE26" s="16">
        <f t="shared" si="9"/>
        <v>0</v>
      </c>
      <c r="BF26" s="16">
        <f t="shared" si="9"/>
        <v>0</v>
      </c>
      <c r="BG26" s="16">
        <f t="shared" si="9"/>
        <v>0</v>
      </c>
      <c r="BH26" s="16">
        <f t="shared" si="9"/>
        <v>1</v>
      </c>
      <c r="BI26" s="16">
        <f t="shared" si="12"/>
        <v>0</v>
      </c>
      <c r="BJ26" s="16">
        <f t="shared" si="12"/>
        <v>1</v>
      </c>
      <c r="BK26" s="16">
        <f t="shared" si="12"/>
        <v>1</v>
      </c>
      <c r="BL26" s="16">
        <f t="shared" si="12"/>
        <v>0</v>
      </c>
      <c r="BM26" s="16">
        <f t="shared" si="12"/>
        <v>0</v>
      </c>
      <c r="BN26" s="16">
        <f t="shared" si="12"/>
        <v>1</v>
      </c>
      <c r="BO26" s="16">
        <f t="shared" si="12"/>
        <v>1</v>
      </c>
      <c r="BP26" s="16">
        <f t="shared" si="12"/>
        <v>0</v>
      </c>
      <c r="BQ26" s="16">
        <f t="shared" si="12"/>
        <v>1</v>
      </c>
      <c r="BR26" s="16">
        <f t="shared" si="12"/>
        <v>1</v>
      </c>
      <c r="BS26" s="16">
        <f t="shared" si="12"/>
        <v>0</v>
      </c>
      <c r="BT26" s="16">
        <f t="shared" si="12"/>
        <v>1</v>
      </c>
      <c r="BU26" s="16">
        <f t="shared" si="12"/>
        <v>0</v>
      </c>
      <c r="BV26" s="16">
        <f t="shared" si="12"/>
        <v>0</v>
      </c>
      <c r="BW26" s="16">
        <f t="shared" si="12"/>
        <v>0</v>
      </c>
      <c r="BX26" s="16">
        <f t="shared" si="12"/>
        <v>1</v>
      </c>
      <c r="BY26" s="16">
        <f t="shared" si="13"/>
        <v>0</v>
      </c>
      <c r="BZ26" s="16">
        <f t="shared" si="13"/>
        <v>0</v>
      </c>
      <c r="CA26" s="16">
        <f t="shared" si="13"/>
        <v>1</v>
      </c>
      <c r="CB26" s="16">
        <f t="shared" si="13"/>
        <v>0</v>
      </c>
      <c r="CC26" s="16">
        <f t="shared" si="13"/>
        <v>0</v>
      </c>
      <c r="CD26" s="16">
        <f t="shared" si="13"/>
        <v>0</v>
      </c>
      <c r="CE26" s="16">
        <f t="shared" si="13"/>
        <v>1</v>
      </c>
      <c r="CF26" s="16">
        <f t="shared" si="13"/>
        <v>1</v>
      </c>
      <c r="CG26" s="16">
        <f t="shared" si="13"/>
        <v>0</v>
      </c>
      <c r="CH26" s="16">
        <f t="shared" si="13"/>
        <v>0</v>
      </c>
      <c r="CI26" s="16">
        <f t="shared" si="13"/>
        <v>0</v>
      </c>
      <c r="CJ26" s="16">
        <f t="shared" si="13"/>
        <v>1</v>
      </c>
      <c r="CK26" s="16">
        <f t="shared" si="13"/>
        <v>0</v>
      </c>
      <c r="CL26" s="16">
        <f t="shared" si="13"/>
        <v>0</v>
      </c>
      <c r="CM26" s="16">
        <f t="shared" si="13"/>
        <v>0</v>
      </c>
      <c r="CN26" s="16">
        <f t="shared" si="13"/>
        <v>0</v>
      </c>
      <c r="CO26" s="16">
        <f t="shared" si="14"/>
        <v>0</v>
      </c>
      <c r="CP26" s="16">
        <f t="shared" si="14"/>
        <v>0</v>
      </c>
      <c r="CQ26" s="24"/>
      <c r="CR26" s="13" t="str">
        <f>IF(Tableau1[[#This Row],[Colonne25]]=1,IF(ROW()=9,0,IF(COUNTIF(Y$9:Y25,1)&gt;0,(ROW()-_xlfn.XMATCH(1,Y$9:Y25,0,-1))-9,ROW()-9)),"")</f>
        <v/>
      </c>
      <c r="CS26" s="13" t="str">
        <f>IF(Tableau1[[#This Row],[Colonne26]]=1,IF(ROW()=9,0,IF(COUNTIF(Z$9:Z25,1)&gt;0,(ROW()-_xlfn.XMATCH(1,Z$9:Z25,0,-1))-9,ROW()-9)),"")</f>
        <v/>
      </c>
      <c r="CT26" s="13">
        <f>IF(Tableau1[[#This Row],[Colonne27]]=1,IF(ROW()=9,0,IF(COUNTIF(AA$9:AA25,1)&gt;0,(ROW()-_xlfn.XMATCH(1,AA$9:AA25,0,-1))-9,ROW()-9)),"")</f>
        <v>0</v>
      </c>
      <c r="CU26" s="13" t="str">
        <f>IF(Tableau1[[#This Row],[Colonne28]]=1,IF(ROW()=9,0,IF(COUNTIF(AB$9:AB25,1)&gt;0,(ROW()-_xlfn.XMATCH(1,AB$9:AB25,0,-1))-9,ROW()-9)),"")</f>
        <v/>
      </c>
      <c r="CV26" s="13">
        <f>IF(Tableau1[[#This Row],[Colonne29]]=1,IF(ROW()=9,0,IF(COUNTIF(AC$9:AC25,1)&gt;0,(ROW()-_xlfn.XMATCH(1,AC$9:AC25,0,-1))-9,ROW()-9)),"")</f>
        <v>2</v>
      </c>
      <c r="CW26" s="13" t="str">
        <f>IF(Tableau1[[#This Row],[Colonne30]]=1,IF(ROW()=9,0,IF(COUNTIF(AD$9:AD25,1)&gt;0,(ROW()-_xlfn.XMATCH(1,AD$9:AD25,0,-1))-9,ROW()-9)),"")</f>
        <v/>
      </c>
      <c r="CX26" s="13" t="str">
        <f>IF(Tableau1[[#This Row],[Colonne31]]=1,IF(ROW()=9,0,IF(COUNTIF(AE$9:AE25,1)&gt;0,(ROW()-_xlfn.XMATCH(1,AE$9:AE25,0,-1))-9,ROW()-9)),"")</f>
        <v/>
      </c>
      <c r="CY26" s="13" t="str">
        <f>IF(Tableau1[[#This Row],[Colonne32]]=1,IF(ROW()=9,0,IF(COUNTIF(AF$9:AF25,1)&gt;0,(ROW()-_xlfn.XMATCH(1,AF$9:AF25,0,-1))-9,ROW()-9)),"")</f>
        <v/>
      </c>
      <c r="CZ26" s="13" t="str">
        <f>IF(Tableau1[[#This Row],[Colonne33]]=1,IF(ROW()=9,0,IF(COUNTIF(AG$9:AG25,1)&gt;0,(ROW()-_xlfn.XMATCH(1,AG$9:AG25,0,-1))-9,ROW()-9)),"")</f>
        <v/>
      </c>
      <c r="DA26" s="13" t="str">
        <f>IF(Tableau1[[#This Row],[Colonne34]]=1,IF(ROW()=9,0,IF(COUNTIF(AH$9:AH25,1)&gt;0,(ROW()-_xlfn.XMATCH(1,AH$9:AH25,0,-1))-9,ROW()-9)),"")</f>
        <v/>
      </c>
      <c r="DB26" s="46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</row>
    <row r="27" spans="1:166" x14ac:dyDescent="0.2">
      <c r="A27" s="25">
        <v>45009</v>
      </c>
      <c r="B27" s="23">
        <v>19</v>
      </c>
      <c r="C27" s="27" t="s">
        <v>95</v>
      </c>
      <c r="D27" s="28">
        <v>2</v>
      </c>
      <c r="E27" s="28">
        <v>6</v>
      </c>
      <c r="F27" s="28">
        <v>11</v>
      </c>
      <c r="G27" s="28">
        <v>12</v>
      </c>
      <c r="H27" s="28">
        <v>14</v>
      </c>
      <c r="I27" s="28">
        <v>18</v>
      </c>
      <c r="J27" s="28">
        <v>24</v>
      </c>
      <c r="K27" s="28">
        <v>25</v>
      </c>
      <c r="L27" s="28">
        <v>29</v>
      </c>
      <c r="M27" s="28">
        <v>36</v>
      </c>
      <c r="N27" s="28">
        <v>38</v>
      </c>
      <c r="O27" s="28">
        <v>40</v>
      </c>
      <c r="P27" s="28">
        <v>43</v>
      </c>
      <c r="Q27" s="28">
        <v>45</v>
      </c>
      <c r="R27" s="28">
        <v>52</v>
      </c>
      <c r="S27" s="28">
        <v>63</v>
      </c>
      <c r="T27" s="28">
        <v>65</v>
      </c>
      <c r="U27" s="28">
        <v>67</v>
      </c>
      <c r="V27" s="28">
        <v>68</v>
      </c>
      <c r="W27" s="28">
        <v>70</v>
      </c>
      <c r="X27" s="24"/>
      <c r="Y27" s="27">
        <f t="shared" si="8"/>
        <v>0</v>
      </c>
      <c r="Z27" s="27">
        <f t="shared" si="8"/>
        <v>1</v>
      </c>
      <c r="AA27" s="27">
        <f t="shared" si="8"/>
        <v>0</v>
      </c>
      <c r="AB27" s="27">
        <f t="shared" si="8"/>
        <v>0</v>
      </c>
      <c r="AC27" s="27">
        <f t="shared" si="8"/>
        <v>0</v>
      </c>
      <c r="AD27" s="27">
        <f t="shared" si="8"/>
        <v>1</v>
      </c>
      <c r="AE27" s="27">
        <f t="shared" si="8"/>
        <v>0</v>
      </c>
      <c r="AF27" s="27">
        <f t="shared" si="8"/>
        <v>0</v>
      </c>
      <c r="AG27" s="27">
        <f t="shared" si="8"/>
        <v>0</v>
      </c>
      <c r="AH27" s="27">
        <f t="shared" si="8"/>
        <v>0</v>
      </c>
      <c r="AI27" s="27">
        <f t="shared" si="11"/>
        <v>1</v>
      </c>
      <c r="AJ27" s="27">
        <f t="shared" si="11"/>
        <v>1</v>
      </c>
      <c r="AK27" s="27">
        <f t="shared" si="11"/>
        <v>0</v>
      </c>
      <c r="AL27" s="27">
        <f t="shared" si="11"/>
        <v>1</v>
      </c>
      <c r="AM27" s="27">
        <f t="shared" si="11"/>
        <v>0</v>
      </c>
      <c r="AN27" s="27">
        <f t="shared" si="11"/>
        <v>0</v>
      </c>
      <c r="AO27" s="27">
        <f t="shared" si="11"/>
        <v>0</v>
      </c>
      <c r="AP27" s="27">
        <f t="shared" si="11"/>
        <v>1</v>
      </c>
      <c r="AQ27" s="27">
        <f t="shared" si="11"/>
        <v>0</v>
      </c>
      <c r="AR27" s="27">
        <f t="shared" si="11"/>
        <v>0</v>
      </c>
      <c r="AS27" s="27">
        <f t="shared" si="9"/>
        <v>0</v>
      </c>
      <c r="AT27" s="27">
        <f t="shared" si="9"/>
        <v>0</v>
      </c>
      <c r="AU27" s="27">
        <f t="shared" si="9"/>
        <v>0</v>
      </c>
      <c r="AV27" s="27">
        <f t="shared" si="9"/>
        <v>1</v>
      </c>
      <c r="AW27" s="27">
        <f t="shared" si="9"/>
        <v>1</v>
      </c>
      <c r="AX27" s="27">
        <f t="shared" si="9"/>
        <v>0</v>
      </c>
      <c r="AY27" s="27">
        <f t="shared" si="9"/>
        <v>0</v>
      </c>
      <c r="AZ27" s="27">
        <f t="shared" si="9"/>
        <v>0</v>
      </c>
      <c r="BA27" s="27">
        <f t="shared" si="9"/>
        <v>1</v>
      </c>
      <c r="BB27" s="27">
        <f t="shared" si="9"/>
        <v>0</v>
      </c>
      <c r="BC27" s="27">
        <f t="shared" si="9"/>
        <v>0</v>
      </c>
      <c r="BD27" s="27">
        <f t="shared" si="9"/>
        <v>0</v>
      </c>
      <c r="BE27" s="27">
        <f t="shared" si="9"/>
        <v>0</v>
      </c>
      <c r="BF27" s="27">
        <f t="shared" si="9"/>
        <v>0</v>
      </c>
      <c r="BG27" s="27">
        <f t="shared" si="9"/>
        <v>0</v>
      </c>
      <c r="BH27" s="27">
        <f t="shared" si="9"/>
        <v>1</v>
      </c>
      <c r="BI27" s="27">
        <f t="shared" si="12"/>
        <v>0</v>
      </c>
      <c r="BJ27" s="27">
        <f t="shared" si="12"/>
        <v>1</v>
      </c>
      <c r="BK27" s="27">
        <f t="shared" si="12"/>
        <v>0</v>
      </c>
      <c r="BL27" s="27">
        <f t="shared" si="12"/>
        <v>1</v>
      </c>
      <c r="BM27" s="27">
        <f t="shared" si="12"/>
        <v>0</v>
      </c>
      <c r="BN27" s="27">
        <f t="shared" si="12"/>
        <v>0</v>
      </c>
      <c r="BO27" s="27">
        <f t="shared" si="12"/>
        <v>1</v>
      </c>
      <c r="BP27" s="27">
        <f t="shared" si="12"/>
        <v>0</v>
      </c>
      <c r="BQ27" s="27">
        <f t="shared" si="12"/>
        <v>1</v>
      </c>
      <c r="BR27" s="27">
        <f t="shared" si="12"/>
        <v>0</v>
      </c>
      <c r="BS27" s="27">
        <f t="shared" si="12"/>
        <v>0</v>
      </c>
      <c r="BT27" s="27">
        <f t="shared" si="12"/>
        <v>0</v>
      </c>
      <c r="BU27" s="27">
        <f t="shared" si="12"/>
        <v>0</v>
      </c>
      <c r="BV27" s="27">
        <f t="shared" si="12"/>
        <v>0</v>
      </c>
      <c r="BW27" s="27">
        <f t="shared" si="12"/>
        <v>0</v>
      </c>
      <c r="BX27" s="27">
        <f t="shared" si="12"/>
        <v>1</v>
      </c>
      <c r="BY27" s="27">
        <f t="shared" si="13"/>
        <v>0</v>
      </c>
      <c r="BZ27" s="27">
        <f t="shared" si="13"/>
        <v>0</v>
      </c>
      <c r="CA27" s="27">
        <f t="shared" si="13"/>
        <v>0</v>
      </c>
      <c r="CB27" s="27">
        <f t="shared" si="13"/>
        <v>0</v>
      </c>
      <c r="CC27" s="27">
        <f t="shared" si="13"/>
        <v>0</v>
      </c>
      <c r="CD27" s="27">
        <f t="shared" si="13"/>
        <v>0</v>
      </c>
      <c r="CE27" s="27">
        <f t="shared" si="13"/>
        <v>0</v>
      </c>
      <c r="CF27" s="27">
        <f t="shared" si="13"/>
        <v>0</v>
      </c>
      <c r="CG27" s="27">
        <f t="shared" si="13"/>
        <v>0</v>
      </c>
      <c r="CH27" s="27">
        <f t="shared" si="13"/>
        <v>0</v>
      </c>
      <c r="CI27" s="27">
        <f t="shared" si="13"/>
        <v>1</v>
      </c>
      <c r="CJ27" s="27">
        <f t="shared" si="13"/>
        <v>0</v>
      </c>
      <c r="CK27" s="27">
        <f t="shared" si="13"/>
        <v>1</v>
      </c>
      <c r="CL27" s="27">
        <f t="shared" si="13"/>
        <v>0</v>
      </c>
      <c r="CM27" s="27">
        <f t="shared" si="13"/>
        <v>1</v>
      </c>
      <c r="CN27" s="27">
        <f t="shared" si="13"/>
        <v>1</v>
      </c>
      <c r="CO27" s="27">
        <f t="shared" si="14"/>
        <v>0</v>
      </c>
      <c r="CP27" s="27">
        <f t="shared" si="14"/>
        <v>1</v>
      </c>
      <c r="CQ27" s="24"/>
      <c r="CR27" s="13" t="str">
        <f>IF(Tableau1[[#This Row],[Colonne25]]=1,IF(ROW()=9,0,IF(COUNTIF(Y$9:Y26,1)&gt;0,(ROW()-_xlfn.XMATCH(1,Y$9:Y26,0,-1))-9,ROW()-9)),"")</f>
        <v/>
      </c>
      <c r="CS27" s="13">
        <f>IF(Tableau1[[#This Row],[Colonne26]]=1,IF(ROW()=9,0,IF(COUNTIF(Z$9:Z26,1)&gt;0,(ROW()-_xlfn.XMATCH(1,Z$9:Z26,0,-1))-9,ROW()-9)),"")</f>
        <v>5</v>
      </c>
      <c r="CT27" s="13" t="str">
        <f>IF(Tableau1[[#This Row],[Colonne27]]=1,IF(ROW()=9,0,IF(COUNTIF(AA$9:AA26,1)&gt;0,(ROW()-_xlfn.XMATCH(1,AA$9:AA26,0,-1))-9,ROW()-9)),"")</f>
        <v/>
      </c>
      <c r="CU27" s="13" t="str">
        <f>IF(Tableau1[[#This Row],[Colonne28]]=1,IF(ROW()=9,0,IF(COUNTIF(AB$9:AB26,1)&gt;0,(ROW()-_xlfn.XMATCH(1,AB$9:AB26,0,-1))-9,ROW()-9)),"")</f>
        <v/>
      </c>
      <c r="CV27" s="13" t="str">
        <f>IF(Tableau1[[#This Row],[Colonne29]]=1,IF(ROW()=9,0,IF(COUNTIF(AC$9:AC26,1)&gt;0,(ROW()-_xlfn.XMATCH(1,AC$9:AC26,0,-1))-9,ROW()-9)),"")</f>
        <v/>
      </c>
      <c r="CW27" s="13">
        <f>IF(Tableau1[[#This Row],[Colonne30]]=1,IF(ROW()=9,0,IF(COUNTIF(AD$9:AD26,1)&gt;0,(ROW()-_xlfn.XMATCH(1,AD$9:AD26,0,-1))-9,ROW()-9)),"")</f>
        <v>1</v>
      </c>
      <c r="CX27" s="13" t="str">
        <f>IF(Tableau1[[#This Row],[Colonne31]]=1,IF(ROW()=9,0,IF(COUNTIF(AE$9:AE26,1)&gt;0,(ROW()-_xlfn.XMATCH(1,AE$9:AE26,0,-1))-9,ROW()-9)),"")</f>
        <v/>
      </c>
      <c r="CY27" s="13" t="str">
        <f>IF(Tableau1[[#This Row],[Colonne32]]=1,IF(ROW()=9,0,IF(COUNTIF(AF$9:AF26,1)&gt;0,(ROW()-_xlfn.XMATCH(1,AF$9:AF26,0,-1))-9,ROW()-9)),"")</f>
        <v/>
      </c>
      <c r="CZ27" s="13" t="str">
        <f>IF(Tableau1[[#This Row],[Colonne33]]=1,IF(ROW()=9,0,IF(COUNTIF(AG$9:AG26,1)&gt;0,(ROW()-_xlfn.XMATCH(1,AG$9:AG26,0,-1))-9,ROW()-9)),"")</f>
        <v/>
      </c>
      <c r="DA27" s="13" t="str">
        <f>IF(Tableau1[[#This Row],[Colonne34]]=1,IF(ROW()=9,0,IF(COUNTIF(AH$9:AH26,1)&gt;0,(ROW()-_xlfn.XMATCH(1,AH$9:AH26,0,-1))-9,ROW()-9)),"")</f>
        <v/>
      </c>
      <c r="DB27" s="45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</row>
    <row r="28" spans="1:166" x14ac:dyDescent="0.2">
      <c r="A28" s="22">
        <v>45009</v>
      </c>
      <c r="B28" s="26">
        <v>20</v>
      </c>
      <c r="C28" s="16" t="s">
        <v>96</v>
      </c>
      <c r="D28" s="13">
        <v>3</v>
      </c>
      <c r="E28" s="13">
        <v>5</v>
      </c>
      <c r="F28" s="13">
        <v>8</v>
      </c>
      <c r="G28" s="13">
        <v>15</v>
      </c>
      <c r="H28" s="13">
        <v>16</v>
      </c>
      <c r="I28" s="13">
        <v>17</v>
      </c>
      <c r="J28" s="13">
        <v>18</v>
      </c>
      <c r="K28" s="13">
        <v>27</v>
      </c>
      <c r="L28" s="13">
        <v>35</v>
      </c>
      <c r="M28" s="13">
        <v>37</v>
      </c>
      <c r="N28" s="13">
        <v>38</v>
      </c>
      <c r="O28" s="13">
        <v>43</v>
      </c>
      <c r="P28" s="13">
        <v>46</v>
      </c>
      <c r="Q28" s="13">
        <v>49</v>
      </c>
      <c r="R28" s="13">
        <v>59</v>
      </c>
      <c r="S28" s="13">
        <v>60</v>
      </c>
      <c r="T28" s="13">
        <v>66</v>
      </c>
      <c r="U28" s="13">
        <v>67</v>
      </c>
      <c r="V28" s="13">
        <v>68</v>
      </c>
      <c r="W28" s="13">
        <v>70</v>
      </c>
      <c r="X28" s="24"/>
      <c r="Y28" s="16">
        <f t="shared" si="8"/>
        <v>0</v>
      </c>
      <c r="Z28" s="16">
        <f t="shared" si="8"/>
        <v>0</v>
      </c>
      <c r="AA28" s="16">
        <f t="shared" si="8"/>
        <v>1</v>
      </c>
      <c r="AB28" s="16">
        <f t="shared" si="8"/>
        <v>0</v>
      </c>
      <c r="AC28" s="16">
        <f t="shared" si="8"/>
        <v>1</v>
      </c>
      <c r="AD28" s="16">
        <f t="shared" si="8"/>
        <v>0</v>
      </c>
      <c r="AE28" s="16">
        <f t="shared" si="8"/>
        <v>0</v>
      </c>
      <c r="AF28" s="16">
        <f t="shared" si="8"/>
        <v>1</v>
      </c>
      <c r="AG28" s="16">
        <f t="shared" si="8"/>
        <v>0</v>
      </c>
      <c r="AH28" s="16">
        <f t="shared" si="8"/>
        <v>0</v>
      </c>
      <c r="AI28" s="16">
        <f t="shared" si="11"/>
        <v>0</v>
      </c>
      <c r="AJ28" s="16">
        <f t="shared" si="11"/>
        <v>0</v>
      </c>
      <c r="AK28" s="16">
        <f t="shared" si="11"/>
        <v>0</v>
      </c>
      <c r="AL28" s="16">
        <f t="shared" si="11"/>
        <v>0</v>
      </c>
      <c r="AM28" s="16">
        <f t="shared" si="11"/>
        <v>1</v>
      </c>
      <c r="AN28" s="16">
        <f t="shared" si="11"/>
        <v>1</v>
      </c>
      <c r="AO28" s="16">
        <f t="shared" si="11"/>
        <v>1</v>
      </c>
      <c r="AP28" s="16">
        <f t="shared" si="11"/>
        <v>1</v>
      </c>
      <c r="AQ28" s="16">
        <f t="shared" si="11"/>
        <v>0</v>
      </c>
      <c r="AR28" s="16">
        <f t="shared" si="11"/>
        <v>0</v>
      </c>
      <c r="AS28" s="16">
        <f t="shared" si="9"/>
        <v>0</v>
      </c>
      <c r="AT28" s="16">
        <f t="shared" si="9"/>
        <v>0</v>
      </c>
      <c r="AU28" s="16">
        <f t="shared" si="9"/>
        <v>0</v>
      </c>
      <c r="AV28" s="16">
        <f t="shared" si="9"/>
        <v>0</v>
      </c>
      <c r="AW28" s="16">
        <f t="shared" si="9"/>
        <v>0</v>
      </c>
      <c r="AX28" s="16">
        <f t="shared" si="9"/>
        <v>0</v>
      </c>
      <c r="AY28" s="16">
        <f t="shared" si="9"/>
        <v>1</v>
      </c>
      <c r="AZ28" s="16">
        <f t="shared" si="9"/>
        <v>0</v>
      </c>
      <c r="BA28" s="16">
        <f t="shared" si="9"/>
        <v>0</v>
      </c>
      <c r="BB28" s="16">
        <f t="shared" si="9"/>
        <v>0</v>
      </c>
      <c r="BC28" s="16">
        <f t="shared" si="9"/>
        <v>0</v>
      </c>
      <c r="BD28" s="16">
        <f t="shared" si="9"/>
        <v>0</v>
      </c>
      <c r="BE28" s="16">
        <f t="shared" si="9"/>
        <v>0</v>
      </c>
      <c r="BF28" s="16">
        <f t="shared" si="9"/>
        <v>0</v>
      </c>
      <c r="BG28" s="16">
        <f t="shared" si="9"/>
        <v>1</v>
      </c>
      <c r="BH28" s="16">
        <f t="shared" si="9"/>
        <v>0</v>
      </c>
      <c r="BI28" s="16">
        <f t="shared" si="12"/>
        <v>1</v>
      </c>
      <c r="BJ28" s="16">
        <f t="shared" si="12"/>
        <v>1</v>
      </c>
      <c r="BK28" s="16">
        <f t="shared" si="12"/>
        <v>0</v>
      </c>
      <c r="BL28" s="16">
        <f t="shared" si="12"/>
        <v>0</v>
      </c>
      <c r="BM28" s="16">
        <f t="shared" si="12"/>
        <v>0</v>
      </c>
      <c r="BN28" s="16">
        <f t="shared" si="12"/>
        <v>0</v>
      </c>
      <c r="BO28" s="16">
        <f t="shared" si="12"/>
        <v>1</v>
      </c>
      <c r="BP28" s="16">
        <f t="shared" si="12"/>
        <v>0</v>
      </c>
      <c r="BQ28" s="16">
        <f t="shared" si="12"/>
        <v>0</v>
      </c>
      <c r="BR28" s="16">
        <f t="shared" si="12"/>
        <v>1</v>
      </c>
      <c r="BS28" s="16">
        <f t="shared" si="12"/>
        <v>0</v>
      </c>
      <c r="BT28" s="16">
        <f t="shared" si="12"/>
        <v>0</v>
      </c>
      <c r="BU28" s="16">
        <f t="shared" si="12"/>
        <v>1</v>
      </c>
      <c r="BV28" s="16">
        <f t="shared" si="12"/>
        <v>0</v>
      </c>
      <c r="BW28" s="16">
        <f t="shared" si="12"/>
        <v>0</v>
      </c>
      <c r="BX28" s="16">
        <f t="shared" si="12"/>
        <v>0</v>
      </c>
      <c r="BY28" s="16">
        <f t="shared" si="13"/>
        <v>0</v>
      </c>
      <c r="BZ28" s="16">
        <f t="shared" si="13"/>
        <v>0</v>
      </c>
      <c r="CA28" s="16">
        <f t="shared" si="13"/>
        <v>0</v>
      </c>
      <c r="CB28" s="16">
        <f t="shared" si="13"/>
        <v>0</v>
      </c>
      <c r="CC28" s="16">
        <f t="shared" si="13"/>
        <v>0</v>
      </c>
      <c r="CD28" s="16">
        <f t="shared" si="13"/>
        <v>0</v>
      </c>
      <c r="CE28" s="16">
        <f t="shared" si="13"/>
        <v>1</v>
      </c>
      <c r="CF28" s="16">
        <f t="shared" si="13"/>
        <v>1</v>
      </c>
      <c r="CG28" s="16">
        <f t="shared" si="13"/>
        <v>0</v>
      </c>
      <c r="CH28" s="16">
        <f t="shared" si="13"/>
        <v>0</v>
      </c>
      <c r="CI28" s="16">
        <f t="shared" si="13"/>
        <v>0</v>
      </c>
      <c r="CJ28" s="16">
        <f t="shared" si="13"/>
        <v>0</v>
      </c>
      <c r="CK28" s="16">
        <f t="shared" si="13"/>
        <v>0</v>
      </c>
      <c r="CL28" s="16">
        <f t="shared" si="13"/>
        <v>1</v>
      </c>
      <c r="CM28" s="16">
        <f t="shared" si="13"/>
        <v>1</v>
      </c>
      <c r="CN28" s="16">
        <f t="shared" si="13"/>
        <v>1</v>
      </c>
      <c r="CO28" s="16">
        <f t="shared" si="14"/>
        <v>0</v>
      </c>
      <c r="CP28" s="16">
        <f t="shared" si="14"/>
        <v>1</v>
      </c>
      <c r="CQ28" s="24"/>
      <c r="CR28" s="13" t="str">
        <f>IF(Tableau1[[#This Row],[Colonne25]]=1,IF(ROW()=9,0,IF(COUNTIF(Y$9:Y27,1)&gt;0,(ROW()-_xlfn.XMATCH(1,Y$9:Y27,0,-1))-9,ROW()-9)),"")</f>
        <v/>
      </c>
      <c r="CS28" s="13" t="str">
        <f>IF(Tableau1[[#This Row],[Colonne26]]=1,IF(ROW()=9,0,IF(COUNTIF(Z$9:Z27,1)&gt;0,(ROW()-_xlfn.XMATCH(1,Z$9:Z27,0,-1))-9,ROW()-9)),"")</f>
        <v/>
      </c>
      <c r="CT28" s="13">
        <f>IF(Tableau1[[#This Row],[Colonne27]]=1,IF(ROW()=9,0,IF(COUNTIF(AA$9:AA27,1)&gt;0,(ROW()-_xlfn.XMATCH(1,AA$9:AA27,0,-1))-9,ROW()-9)),"")</f>
        <v>1</v>
      </c>
      <c r="CU28" s="13" t="str">
        <f>IF(Tableau1[[#This Row],[Colonne28]]=1,IF(ROW()=9,0,IF(COUNTIF(AB$9:AB27,1)&gt;0,(ROW()-_xlfn.XMATCH(1,AB$9:AB27,0,-1))-9,ROW()-9)),"")</f>
        <v/>
      </c>
      <c r="CV28" s="13">
        <f>IF(Tableau1[[#This Row],[Colonne29]]=1,IF(ROW()=9,0,IF(COUNTIF(AC$9:AC27,1)&gt;0,(ROW()-_xlfn.XMATCH(1,AC$9:AC27,0,-1))-9,ROW()-9)),"")</f>
        <v>1</v>
      </c>
      <c r="CW28" s="13" t="str">
        <f>IF(Tableau1[[#This Row],[Colonne30]]=1,IF(ROW()=9,0,IF(COUNTIF(AD$9:AD27,1)&gt;0,(ROW()-_xlfn.XMATCH(1,AD$9:AD27,0,-1))-9,ROW()-9)),"")</f>
        <v/>
      </c>
      <c r="CX28" s="13" t="str">
        <f>IF(Tableau1[[#This Row],[Colonne31]]=1,IF(ROW()=9,0,IF(COUNTIF(AE$9:AE27,1)&gt;0,(ROW()-_xlfn.XMATCH(1,AE$9:AE27,0,-1))-9,ROW()-9)),"")</f>
        <v/>
      </c>
      <c r="CY28" s="13">
        <f>IF(Tableau1[[#This Row],[Colonne32]]=1,IF(ROW()=9,0,IF(COUNTIF(AF$9:AF27,1)&gt;0,(ROW()-_xlfn.XMATCH(1,AF$9:AF27,0,-1))-9,ROW()-9)),"")</f>
        <v>2</v>
      </c>
      <c r="CZ28" s="13" t="str">
        <f>IF(Tableau1[[#This Row],[Colonne33]]=1,IF(ROW()=9,0,IF(COUNTIF(AG$9:AG27,1)&gt;0,(ROW()-_xlfn.XMATCH(1,AG$9:AG27,0,-1))-9,ROW()-9)),"")</f>
        <v/>
      </c>
      <c r="DA28" s="13" t="str">
        <f>IF(Tableau1[[#This Row],[Colonne34]]=1,IF(ROW()=9,0,IF(COUNTIF(AH$9:AH27,1)&gt;0,(ROW()-_xlfn.XMATCH(1,AH$9:AH27,0,-1))-9,ROW()-9)),"")</f>
        <v/>
      </c>
      <c r="DB28" s="46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</row>
    <row r="29" spans="1:166" x14ac:dyDescent="0.2">
      <c r="A29" s="25">
        <v>45010</v>
      </c>
      <c r="B29" s="23">
        <v>21</v>
      </c>
      <c r="C29" s="27" t="s">
        <v>95</v>
      </c>
      <c r="D29" s="28">
        <v>4</v>
      </c>
      <c r="E29" s="28">
        <v>8</v>
      </c>
      <c r="F29" s="28">
        <v>11</v>
      </c>
      <c r="G29" s="28">
        <v>18</v>
      </c>
      <c r="H29" s="28">
        <v>19</v>
      </c>
      <c r="I29" s="28">
        <v>20</v>
      </c>
      <c r="J29" s="28">
        <v>21</v>
      </c>
      <c r="K29" s="28">
        <v>28</v>
      </c>
      <c r="L29" s="28">
        <v>30</v>
      </c>
      <c r="M29" s="28">
        <v>32</v>
      </c>
      <c r="N29" s="28">
        <v>33</v>
      </c>
      <c r="O29" s="28">
        <v>34</v>
      </c>
      <c r="P29" s="28">
        <v>38</v>
      </c>
      <c r="Q29" s="28">
        <v>39</v>
      </c>
      <c r="R29" s="28">
        <v>40</v>
      </c>
      <c r="S29" s="28">
        <v>43</v>
      </c>
      <c r="T29" s="28">
        <v>44</v>
      </c>
      <c r="U29" s="28">
        <v>53</v>
      </c>
      <c r="V29" s="28">
        <v>55</v>
      </c>
      <c r="W29" s="28">
        <v>57</v>
      </c>
      <c r="X29" s="24"/>
      <c r="Y29" s="27">
        <f t="shared" si="8"/>
        <v>0</v>
      </c>
      <c r="Z29" s="27">
        <f t="shared" si="8"/>
        <v>0</v>
      </c>
      <c r="AA29" s="27">
        <f t="shared" si="8"/>
        <v>0</v>
      </c>
      <c r="AB29" s="27">
        <f t="shared" si="8"/>
        <v>1</v>
      </c>
      <c r="AC29" s="27">
        <f t="shared" si="8"/>
        <v>0</v>
      </c>
      <c r="AD29" s="27">
        <f t="shared" si="8"/>
        <v>0</v>
      </c>
      <c r="AE29" s="27">
        <f t="shared" si="8"/>
        <v>0</v>
      </c>
      <c r="AF29" s="27">
        <f t="shared" si="8"/>
        <v>1</v>
      </c>
      <c r="AG29" s="27">
        <f t="shared" si="8"/>
        <v>0</v>
      </c>
      <c r="AH29" s="27">
        <f t="shared" si="8"/>
        <v>0</v>
      </c>
      <c r="AI29" s="27">
        <f t="shared" si="11"/>
        <v>1</v>
      </c>
      <c r="AJ29" s="27">
        <f t="shared" si="11"/>
        <v>0</v>
      </c>
      <c r="AK29" s="27">
        <f t="shared" si="11"/>
        <v>0</v>
      </c>
      <c r="AL29" s="27">
        <f t="shared" si="11"/>
        <v>0</v>
      </c>
      <c r="AM29" s="27">
        <f t="shared" si="11"/>
        <v>0</v>
      </c>
      <c r="AN29" s="27">
        <f t="shared" si="11"/>
        <v>0</v>
      </c>
      <c r="AO29" s="27">
        <f t="shared" si="11"/>
        <v>0</v>
      </c>
      <c r="AP29" s="27">
        <f t="shared" si="11"/>
        <v>1</v>
      </c>
      <c r="AQ29" s="27">
        <f t="shared" si="11"/>
        <v>1</v>
      </c>
      <c r="AR29" s="27">
        <f t="shared" si="11"/>
        <v>1</v>
      </c>
      <c r="AS29" s="27">
        <f t="shared" si="9"/>
        <v>1</v>
      </c>
      <c r="AT29" s="27">
        <f t="shared" si="9"/>
        <v>0</v>
      </c>
      <c r="AU29" s="27">
        <f t="shared" si="9"/>
        <v>0</v>
      </c>
      <c r="AV29" s="27">
        <f t="shared" si="9"/>
        <v>0</v>
      </c>
      <c r="AW29" s="27">
        <f t="shared" si="9"/>
        <v>0</v>
      </c>
      <c r="AX29" s="27">
        <f t="shared" si="9"/>
        <v>0</v>
      </c>
      <c r="AY29" s="27">
        <f t="shared" si="9"/>
        <v>0</v>
      </c>
      <c r="AZ29" s="27">
        <f t="shared" si="9"/>
        <v>1</v>
      </c>
      <c r="BA29" s="27">
        <f t="shared" si="9"/>
        <v>0</v>
      </c>
      <c r="BB29" s="27">
        <f t="shared" si="9"/>
        <v>1</v>
      </c>
      <c r="BC29" s="27">
        <f t="shared" si="9"/>
        <v>0</v>
      </c>
      <c r="BD29" s="27">
        <f t="shared" si="9"/>
        <v>1</v>
      </c>
      <c r="BE29" s="27">
        <f t="shared" si="9"/>
        <v>1</v>
      </c>
      <c r="BF29" s="27">
        <f t="shared" si="9"/>
        <v>1</v>
      </c>
      <c r="BG29" s="27">
        <f t="shared" si="9"/>
        <v>0</v>
      </c>
      <c r="BH29" s="27">
        <f t="shared" si="9"/>
        <v>0</v>
      </c>
      <c r="BI29" s="27">
        <f t="shared" si="12"/>
        <v>0</v>
      </c>
      <c r="BJ29" s="27">
        <f t="shared" si="12"/>
        <v>1</v>
      </c>
      <c r="BK29" s="27">
        <f t="shared" si="12"/>
        <v>1</v>
      </c>
      <c r="BL29" s="27">
        <f t="shared" si="12"/>
        <v>1</v>
      </c>
      <c r="BM29" s="27">
        <f t="shared" si="12"/>
        <v>0</v>
      </c>
      <c r="BN29" s="27">
        <f t="shared" si="12"/>
        <v>0</v>
      </c>
      <c r="BO29" s="27">
        <f t="shared" si="12"/>
        <v>1</v>
      </c>
      <c r="BP29" s="27">
        <f t="shared" si="12"/>
        <v>1</v>
      </c>
      <c r="BQ29" s="27">
        <f t="shared" si="12"/>
        <v>0</v>
      </c>
      <c r="BR29" s="27">
        <f t="shared" si="12"/>
        <v>0</v>
      </c>
      <c r="BS29" s="27">
        <f t="shared" si="12"/>
        <v>0</v>
      </c>
      <c r="BT29" s="27">
        <f t="shared" si="12"/>
        <v>0</v>
      </c>
      <c r="BU29" s="27">
        <f t="shared" si="12"/>
        <v>0</v>
      </c>
      <c r="BV29" s="27">
        <f t="shared" si="12"/>
        <v>0</v>
      </c>
      <c r="BW29" s="27">
        <f t="shared" si="12"/>
        <v>0</v>
      </c>
      <c r="BX29" s="27">
        <f t="shared" si="12"/>
        <v>0</v>
      </c>
      <c r="BY29" s="27">
        <f t="shared" si="13"/>
        <v>1</v>
      </c>
      <c r="BZ29" s="27">
        <f t="shared" si="13"/>
        <v>0</v>
      </c>
      <c r="CA29" s="27">
        <f t="shared" si="13"/>
        <v>1</v>
      </c>
      <c r="CB29" s="27">
        <f t="shared" si="13"/>
        <v>0</v>
      </c>
      <c r="CC29" s="27">
        <f t="shared" si="13"/>
        <v>1</v>
      </c>
      <c r="CD29" s="27">
        <f t="shared" si="13"/>
        <v>0</v>
      </c>
      <c r="CE29" s="27">
        <f t="shared" si="13"/>
        <v>0</v>
      </c>
      <c r="CF29" s="27">
        <f t="shared" si="13"/>
        <v>0</v>
      </c>
      <c r="CG29" s="27">
        <f t="shared" si="13"/>
        <v>0</v>
      </c>
      <c r="CH29" s="27">
        <f t="shared" si="13"/>
        <v>0</v>
      </c>
      <c r="CI29" s="27">
        <f t="shared" si="13"/>
        <v>0</v>
      </c>
      <c r="CJ29" s="27">
        <f t="shared" si="13"/>
        <v>0</v>
      </c>
      <c r="CK29" s="27">
        <f t="shared" si="13"/>
        <v>0</v>
      </c>
      <c r="CL29" s="27">
        <f t="shared" si="13"/>
        <v>0</v>
      </c>
      <c r="CM29" s="27">
        <f t="shared" si="13"/>
        <v>0</v>
      </c>
      <c r="CN29" s="27">
        <f t="shared" si="13"/>
        <v>0</v>
      </c>
      <c r="CO29" s="27">
        <f t="shared" si="14"/>
        <v>0</v>
      </c>
      <c r="CP29" s="27">
        <f t="shared" si="14"/>
        <v>0</v>
      </c>
      <c r="CQ29" s="24"/>
      <c r="CR29" s="13" t="str">
        <f>IF(Tableau1[[#This Row],[Colonne25]]=1,IF(ROW()=9,0,IF(COUNTIF(Y$9:Y28,1)&gt;0,(ROW()-_xlfn.XMATCH(1,Y$9:Y28,0,-1))-9,ROW()-9)),"")</f>
        <v/>
      </c>
      <c r="CS29" s="13" t="str">
        <f>IF(Tableau1[[#This Row],[Colonne26]]=1,IF(ROW()=9,0,IF(COUNTIF(Z$9:Z28,1)&gt;0,(ROW()-_xlfn.XMATCH(1,Z$9:Z28,0,-1))-9,ROW()-9)),"")</f>
        <v/>
      </c>
      <c r="CT29" s="13" t="str">
        <f>IF(Tableau1[[#This Row],[Colonne27]]=1,IF(ROW()=9,0,IF(COUNTIF(AA$9:AA28,1)&gt;0,(ROW()-_xlfn.XMATCH(1,AA$9:AA28,0,-1))-9,ROW()-9)),"")</f>
        <v/>
      </c>
      <c r="CU29" s="13">
        <f>IF(Tableau1[[#This Row],[Colonne28]]=1,IF(ROW()=9,0,IF(COUNTIF(AB$9:AB28,1)&gt;0,(ROW()-_xlfn.XMATCH(1,AB$9:AB28,0,-1))-9,ROW()-9)),"")</f>
        <v>8</v>
      </c>
      <c r="CV29" s="13" t="str">
        <f>IF(Tableau1[[#This Row],[Colonne29]]=1,IF(ROW()=9,0,IF(COUNTIF(AC$9:AC28,1)&gt;0,(ROW()-_xlfn.XMATCH(1,AC$9:AC28,0,-1))-9,ROW()-9)),"")</f>
        <v/>
      </c>
      <c r="CW29" s="13" t="str">
        <f>IF(Tableau1[[#This Row],[Colonne30]]=1,IF(ROW()=9,0,IF(COUNTIF(AD$9:AD28,1)&gt;0,(ROW()-_xlfn.XMATCH(1,AD$9:AD28,0,-1))-9,ROW()-9)),"")</f>
        <v/>
      </c>
      <c r="CX29" s="13" t="str">
        <f>IF(Tableau1[[#This Row],[Colonne31]]=1,IF(ROW()=9,0,IF(COUNTIF(AE$9:AE28,1)&gt;0,(ROW()-_xlfn.XMATCH(1,AE$9:AE28,0,-1))-9,ROW()-9)),"")</f>
        <v/>
      </c>
      <c r="CY29" s="13">
        <f>IF(Tableau1[[#This Row],[Colonne32]]=1,IF(ROW()=9,0,IF(COUNTIF(AF$9:AF28,1)&gt;0,(ROW()-_xlfn.XMATCH(1,AF$9:AF28,0,-1))-9,ROW()-9)),"")</f>
        <v>0</v>
      </c>
      <c r="CZ29" s="13" t="str">
        <f>IF(Tableau1[[#This Row],[Colonne33]]=1,IF(ROW()=9,0,IF(COUNTIF(AG$9:AG28,1)&gt;0,(ROW()-_xlfn.XMATCH(1,AG$9:AG28,0,-1))-9,ROW()-9)),"")</f>
        <v/>
      </c>
      <c r="DA29" s="13" t="str">
        <f>IF(Tableau1[[#This Row],[Colonne34]]=1,IF(ROW()=9,0,IF(COUNTIF(AH$9:AH28,1)&gt;0,(ROW()-_xlfn.XMATCH(1,AH$9:AH28,0,-1))-9,ROW()-9)),"")</f>
        <v/>
      </c>
      <c r="DB29" s="45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</row>
    <row r="30" spans="1:166" x14ac:dyDescent="0.2">
      <c r="A30" s="22">
        <v>45010</v>
      </c>
      <c r="B30" s="26">
        <v>22</v>
      </c>
      <c r="C30" s="16" t="s">
        <v>96</v>
      </c>
      <c r="D30" s="13">
        <v>5</v>
      </c>
      <c r="E30" s="13">
        <v>7</v>
      </c>
      <c r="F30" s="13">
        <v>8</v>
      </c>
      <c r="G30" s="13">
        <v>9</v>
      </c>
      <c r="H30" s="13">
        <v>12</v>
      </c>
      <c r="I30" s="13">
        <v>13</v>
      </c>
      <c r="J30" s="13">
        <v>16</v>
      </c>
      <c r="K30" s="13">
        <v>19</v>
      </c>
      <c r="L30" s="13">
        <v>24</v>
      </c>
      <c r="M30" s="13">
        <v>25</v>
      </c>
      <c r="N30" s="13">
        <v>30</v>
      </c>
      <c r="O30" s="13">
        <v>35</v>
      </c>
      <c r="P30" s="13">
        <v>39</v>
      </c>
      <c r="Q30" s="13">
        <v>43</v>
      </c>
      <c r="R30" s="13">
        <v>50</v>
      </c>
      <c r="S30" s="13">
        <v>52</v>
      </c>
      <c r="T30" s="13">
        <v>53</v>
      </c>
      <c r="U30" s="13">
        <v>54</v>
      </c>
      <c r="V30" s="13">
        <v>62</v>
      </c>
      <c r="W30" s="13">
        <v>63</v>
      </c>
      <c r="X30" s="24"/>
      <c r="Y30" s="16">
        <f t="shared" si="8"/>
        <v>0</v>
      </c>
      <c r="Z30" s="16">
        <f t="shared" si="8"/>
        <v>0</v>
      </c>
      <c r="AA30" s="16">
        <f t="shared" si="8"/>
        <v>0</v>
      </c>
      <c r="AB30" s="16">
        <f t="shared" si="8"/>
        <v>0</v>
      </c>
      <c r="AC30" s="16">
        <f t="shared" si="8"/>
        <v>1</v>
      </c>
      <c r="AD30" s="16">
        <f t="shared" si="8"/>
        <v>0</v>
      </c>
      <c r="AE30" s="16">
        <f t="shared" si="8"/>
        <v>1</v>
      </c>
      <c r="AF30" s="16">
        <f t="shared" si="8"/>
        <v>1</v>
      </c>
      <c r="AG30" s="16">
        <f t="shared" si="8"/>
        <v>1</v>
      </c>
      <c r="AH30" s="16">
        <f t="shared" si="8"/>
        <v>0</v>
      </c>
      <c r="AI30" s="16">
        <f t="shared" si="11"/>
        <v>0</v>
      </c>
      <c r="AJ30" s="16">
        <f t="shared" si="11"/>
        <v>1</v>
      </c>
      <c r="AK30" s="16">
        <f t="shared" si="11"/>
        <v>1</v>
      </c>
      <c r="AL30" s="16">
        <f t="shared" si="11"/>
        <v>0</v>
      </c>
      <c r="AM30" s="16">
        <f t="shared" si="11"/>
        <v>0</v>
      </c>
      <c r="AN30" s="16">
        <f t="shared" si="11"/>
        <v>1</v>
      </c>
      <c r="AO30" s="16">
        <f t="shared" si="11"/>
        <v>0</v>
      </c>
      <c r="AP30" s="16">
        <f t="shared" si="11"/>
        <v>0</v>
      </c>
      <c r="AQ30" s="16">
        <f t="shared" si="11"/>
        <v>1</v>
      </c>
      <c r="AR30" s="16">
        <f t="shared" si="11"/>
        <v>0</v>
      </c>
      <c r="AS30" s="16">
        <f t="shared" si="9"/>
        <v>0</v>
      </c>
      <c r="AT30" s="16">
        <f t="shared" si="9"/>
        <v>0</v>
      </c>
      <c r="AU30" s="16">
        <f t="shared" si="9"/>
        <v>0</v>
      </c>
      <c r="AV30" s="16">
        <f t="shared" si="9"/>
        <v>1</v>
      </c>
      <c r="AW30" s="16">
        <f t="shared" si="9"/>
        <v>1</v>
      </c>
      <c r="AX30" s="16">
        <f t="shared" si="9"/>
        <v>0</v>
      </c>
      <c r="AY30" s="16">
        <f t="shared" si="9"/>
        <v>0</v>
      </c>
      <c r="AZ30" s="16">
        <f t="shared" si="9"/>
        <v>0</v>
      </c>
      <c r="BA30" s="16">
        <f t="shared" si="9"/>
        <v>0</v>
      </c>
      <c r="BB30" s="16">
        <f t="shared" si="9"/>
        <v>1</v>
      </c>
      <c r="BC30" s="16">
        <f t="shared" si="9"/>
        <v>0</v>
      </c>
      <c r="BD30" s="16">
        <f t="shared" si="9"/>
        <v>0</v>
      </c>
      <c r="BE30" s="16">
        <f t="shared" si="9"/>
        <v>0</v>
      </c>
      <c r="BF30" s="16">
        <f t="shared" si="9"/>
        <v>0</v>
      </c>
      <c r="BG30" s="16">
        <f t="shared" si="9"/>
        <v>1</v>
      </c>
      <c r="BH30" s="16">
        <f t="shared" si="9"/>
        <v>0</v>
      </c>
      <c r="BI30" s="16">
        <f t="shared" si="12"/>
        <v>0</v>
      </c>
      <c r="BJ30" s="16">
        <f t="shared" si="12"/>
        <v>0</v>
      </c>
      <c r="BK30" s="16">
        <f t="shared" si="12"/>
        <v>1</v>
      </c>
      <c r="BL30" s="16">
        <f t="shared" si="12"/>
        <v>0</v>
      </c>
      <c r="BM30" s="16">
        <f t="shared" si="12"/>
        <v>0</v>
      </c>
      <c r="BN30" s="16">
        <f t="shared" si="12"/>
        <v>0</v>
      </c>
      <c r="BO30" s="16">
        <f t="shared" si="12"/>
        <v>1</v>
      </c>
      <c r="BP30" s="16">
        <f t="shared" si="12"/>
        <v>0</v>
      </c>
      <c r="BQ30" s="16">
        <f t="shared" si="12"/>
        <v>0</v>
      </c>
      <c r="BR30" s="16">
        <f t="shared" si="12"/>
        <v>0</v>
      </c>
      <c r="BS30" s="16">
        <f t="shared" si="12"/>
        <v>0</v>
      </c>
      <c r="BT30" s="16">
        <f t="shared" si="12"/>
        <v>0</v>
      </c>
      <c r="BU30" s="16">
        <f t="shared" si="12"/>
        <v>0</v>
      </c>
      <c r="BV30" s="16">
        <f t="shared" si="12"/>
        <v>1</v>
      </c>
      <c r="BW30" s="16">
        <f t="shared" si="12"/>
        <v>0</v>
      </c>
      <c r="BX30" s="16">
        <f t="shared" si="12"/>
        <v>1</v>
      </c>
      <c r="BY30" s="16">
        <f t="shared" si="13"/>
        <v>1</v>
      </c>
      <c r="BZ30" s="16">
        <f t="shared" si="13"/>
        <v>1</v>
      </c>
      <c r="CA30" s="16">
        <f t="shared" si="13"/>
        <v>0</v>
      </c>
      <c r="CB30" s="16">
        <f t="shared" si="13"/>
        <v>0</v>
      </c>
      <c r="CC30" s="16">
        <f t="shared" si="13"/>
        <v>0</v>
      </c>
      <c r="CD30" s="16">
        <f t="shared" si="13"/>
        <v>0</v>
      </c>
      <c r="CE30" s="16">
        <f t="shared" si="13"/>
        <v>0</v>
      </c>
      <c r="CF30" s="16">
        <f t="shared" si="13"/>
        <v>0</v>
      </c>
      <c r="CG30" s="16">
        <f t="shared" si="13"/>
        <v>0</v>
      </c>
      <c r="CH30" s="16">
        <f t="shared" si="13"/>
        <v>1</v>
      </c>
      <c r="CI30" s="16">
        <f t="shared" si="13"/>
        <v>1</v>
      </c>
      <c r="CJ30" s="16">
        <f t="shared" si="13"/>
        <v>0</v>
      </c>
      <c r="CK30" s="16">
        <f t="shared" si="13"/>
        <v>0</v>
      </c>
      <c r="CL30" s="16">
        <f t="shared" si="13"/>
        <v>0</v>
      </c>
      <c r="CM30" s="16">
        <f t="shared" si="13"/>
        <v>0</v>
      </c>
      <c r="CN30" s="16">
        <f t="shared" si="13"/>
        <v>0</v>
      </c>
      <c r="CO30" s="16">
        <f t="shared" si="14"/>
        <v>0</v>
      </c>
      <c r="CP30" s="16">
        <f t="shared" si="14"/>
        <v>0</v>
      </c>
      <c r="CQ30" s="24"/>
      <c r="CR30" s="13" t="str">
        <f>IF(Tableau1[[#This Row],[Colonne25]]=1,IF(ROW()=9,0,IF(COUNTIF(Y$9:Y29,1)&gt;0,(ROW()-_xlfn.XMATCH(1,Y$9:Y29,0,-1))-9,ROW()-9)),"")</f>
        <v/>
      </c>
      <c r="CS30" s="13" t="str">
        <f>IF(Tableau1[[#This Row],[Colonne26]]=1,IF(ROW()=9,0,IF(COUNTIF(Z$9:Z29,1)&gt;0,(ROW()-_xlfn.XMATCH(1,Z$9:Z29,0,-1))-9,ROW()-9)),"")</f>
        <v/>
      </c>
      <c r="CT30" s="13" t="str">
        <f>IF(Tableau1[[#This Row],[Colonne27]]=1,IF(ROW()=9,0,IF(COUNTIF(AA$9:AA29,1)&gt;0,(ROW()-_xlfn.XMATCH(1,AA$9:AA29,0,-1))-9,ROW()-9)),"")</f>
        <v/>
      </c>
      <c r="CU30" s="13" t="str">
        <f>IF(Tableau1[[#This Row],[Colonne28]]=1,IF(ROW()=9,0,IF(COUNTIF(AB$9:AB29,1)&gt;0,(ROW()-_xlfn.XMATCH(1,AB$9:AB29,0,-1))-9,ROW()-9)),"")</f>
        <v/>
      </c>
      <c r="CV30" s="13">
        <f>IF(Tableau1[[#This Row],[Colonne29]]=1,IF(ROW()=9,0,IF(COUNTIF(AC$9:AC29,1)&gt;0,(ROW()-_xlfn.XMATCH(1,AC$9:AC29,0,-1))-9,ROW()-9)),"")</f>
        <v>1</v>
      </c>
      <c r="CW30" s="13" t="str">
        <f>IF(Tableau1[[#This Row],[Colonne30]]=1,IF(ROW()=9,0,IF(COUNTIF(AD$9:AD29,1)&gt;0,(ROW()-_xlfn.XMATCH(1,AD$9:AD29,0,-1))-9,ROW()-9)),"")</f>
        <v/>
      </c>
      <c r="CX30" s="13">
        <f>IF(Tableau1[[#This Row],[Colonne31]]=1,IF(ROW()=9,0,IF(COUNTIF(AE$9:AE29,1)&gt;0,(ROW()-_xlfn.XMATCH(1,AE$9:AE29,0,-1))-9,ROW()-9)),"")</f>
        <v>5</v>
      </c>
      <c r="CY30" s="13">
        <f>IF(Tableau1[[#This Row],[Colonne32]]=1,IF(ROW()=9,0,IF(COUNTIF(AF$9:AF29,1)&gt;0,(ROW()-_xlfn.XMATCH(1,AF$9:AF29,0,-1))-9,ROW()-9)),"")</f>
        <v>0</v>
      </c>
      <c r="CZ30" s="13">
        <f>IF(Tableau1[[#This Row],[Colonne33]]=1,IF(ROW()=9,0,IF(COUNTIF(AG$9:AG29,1)&gt;0,(ROW()-_xlfn.XMATCH(1,AG$9:AG29,0,-1))-9,ROW()-9)),"")</f>
        <v>12</v>
      </c>
      <c r="DA30" s="13" t="str">
        <f>IF(Tableau1[[#This Row],[Colonne34]]=1,IF(ROW()=9,0,IF(COUNTIF(AH$9:AH29,1)&gt;0,(ROW()-_xlfn.XMATCH(1,AH$9:AH29,0,-1))-9,ROW()-9)),"")</f>
        <v/>
      </c>
      <c r="DB30" s="46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</row>
    <row r="31" spans="1:166" x14ac:dyDescent="0.2">
      <c r="A31" s="25">
        <v>45011</v>
      </c>
      <c r="B31" s="23">
        <v>23</v>
      </c>
      <c r="C31" s="27" t="s">
        <v>95</v>
      </c>
      <c r="D31" s="28">
        <v>1</v>
      </c>
      <c r="E31" s="28">
        <v>3</v>
      </c>
      <c r="F31" s="28">
        <v>7</v>
      </c>
      <c r="G31" s="28">
        <v>15</v>
      </c>
      <c r="H31" s="28">
        <v>16</v>
      </c>
      <c r="I31" s="28">
        <v>24</v>
      </c>
      <c r="J31" s="28">
        <v>26</v>
      </c>
      <c r="K31" s="28">
        <v>27</v>
      </c>
      <c r="L31" s="28">
        <v>28</v>
      </c>
      <c r="M31" s="28">
        <v>31</v>
      </c>
      <c r="N31" s="28">
        <v>38</v>
      </c>
      <c r="O31" s="28">
        <v>48</v>
      </c>
      <c r="P31" s="28">
        <v>49</v>
      </c>
      <c r="Q31" s="28">
        <v>50</v>
      </c>
      <c r="R31" s="28">
        <v>51</v>
      </c>
      <c r="S31" s="28">
        <v>56</v>
      </c>
      <c r="T31" s="28">
        <v>58</v>
      </c>
      <c r="U31" s="28">
        <v>60</v>
      </c>
      <c r="V31" s="28">
        <v>64</v>
      </c>
      <c r="W31" s="28">
        <v>69</v>
      </c>
      <c r="X31" s="24"/>
      <c r="Y31" s="27">
        <f t="shared" si="8"/>
        <v>1</v>
      </c>
      <c r="Z31" s="27">
        <f t="shared" si="8"/>
        <v>0</v>
      </c>
      <c r="AA31" s="27">
        <f t="shared" si="8"/>
        <v>1</v>
      </c>
      <c r="AB31" s="27">
        <f t="shared" si="8"/>
        <v>0</v>
      </c>
      <c r="AC31" s="27">
        <f t="shared" si="8"/>
        <v>0</v>
      </c>
      <c r="AD31" s="27">
        <f t="shared" si="8"/>
        <v>0</v>
      </c>
      <c r="AE31" s="27">
        <f t="shared" si="8"/>
        <v>1</v>
      </c>
      <c r="AF31" s="27">
        <f t="shared" si="8"/>
        <v>0</v>
      </c>
      <c r="AG31" s="27">
        <f t="shared" si="8"/>
        <v>0</v>
      </c>
      <c r="AH31" s="27">
        <f t="shared" si="8"/>
        <v>0</v>
      </c>
      <c r="AI31" s="27">
        <f t="shared" si="11"/>
        <v>0</v>
      </c>
      <c r="AJ31" s="27">
        <f t="shared" si="11"/>
        <v>0</v>
      </c>
      <c r="AK31" s="27">
        <f t="shared" si="11"/>
        <v>0</v>
      </c>
      <c r="AL31" s="27">
        <f t="shared" si="11"/>
        <v>0</v>
      </c>
      <c r="AM31" s="27">
        <f t="shared" si="11"/>
        <v>1</v>
      </c>
      <c r="AN31" s="27">
        <f t="shared" si="11"/>
        <v>1</v>
      </c>
      <c r="AO31" s="27">
        <f t="shared" si="11"/>
        <v>0</v>
      </c>
      <c r="AP31" s="27">
        <f t="shared" si="11"/>
        <v>0</v>
      </c>
      <c r="AQ31" s="27">
        <f t="shared" si="11"/>
        <v>0</v>
      </c>
      <c r="AR31" s="27">
        <f t="shared" si="11"/>
        <v>0</v>
      </c>
      <c r="AS31" s="27">
        <f t="shared" si="9"/>
        <v>0</v>
      </c>
      <c r="AT31" s="27">
        <f t="shared" si="9"/>
        <v>0</v>
      </c>
      <c r="AU31" s="27">
        <f t="shared" si="9"/>
        <v>0</v>
      </c>
      <c r="AV31" s="27">
        <f t="shared" si="9"/>
        <v>1</v>
      </c>
      <c r="AW31" s="27">
        <f t="shared" si="9"/>
        <v>0</v>
      </c>
      <c r="AX31" s="27">
        <f t="shared" si="9"/>
        <v>1</v>
      </c>
      <c r="AY31" s="27">
        <f t="shared" si="9"/>
        <v>1</v>
      </c>
      <c r="AZ31" s="27">
        <f t="shared" si="9"/>
        <v>1</v>
      </c>
      <c r="BA31" s="27">
        <f t="shared" si="9"/>
        <v>0</v>
      </c>
      <c r="BB31" s="27">
        <f t="shared" si="9"/>
        <v>0</v>
      </c>
      <c r="BC31" s="27">
        <f t="shared" si="9"/>
        <v>1</v>
      </c>
      <c r="BD31" s="27">
        <f t="shared" si="9"/>
        <v>0</v>
      </c>
      <c r="BE31" s="27">
        <f t="shared" si="9"/>
        <v>0</v>
      </c>
      <c r="BF31" s="27">
        <f t="shared" si="9"/>
        <v>0</v>
      </c>
      <c r="BG31" s="27">
        <f t="shared" si="9"/>
        <v>0</v>
      </c>
      <c r="BH31" s="27">
        <f t="shared" si="9"/>
        <v>0</v>
      </c>
      <c r="BI31" s="27">
        <f t="shared" si="12"/>
        <v>0</v>
      </c>
      <c r="BJ31" s="27">
        <f t="shared" si="12"/>
        <v>1</v>
      </c>
      <c r="BK31" s="27">
        <f t="shared" si="12"/>
        <v>0</v>
      </c>
      <c r="BL31" s="27">
        <f t="shared" si="12"/>
        <v>0</v>
      </c>
      <c r="BM31" s="27">
        <f t="shared" si="12"/>
        <v>0</v>
      </c>
      <c r="BN31" s="27">
        <f t="shared" si="12"/>
        <v>0</v>
      </c>
      <c r="BO31" s="27">
        <f t="shared" si="12"/>
        <v>0</v>
      </c>
      <c r="BP31" s="27">
        <f t="shared" si="12"/>
        <v>0</v>
      </c>
      <c r="BQ31" s="27">
        <f t="shared" si="12"/>
        <v>0</v>
      </c>
      <c r="BR31" s="27">
        <f t="shared" si="12"/>
        <v>0</v>
      </c>
      <c r="BS31" s="27">
        <f t="shared" si="12"/>
        <v>0</v>
      </c>
      <c r="BT31" s="27">
        <f t="shared" si="12"/>
        <v>1</v>
      </c>
      <c r="BU31" s="27">
        <f t="shared" si="12"/>
        <v>1</v>
      </c>
      <c r="BV31" s="27">
        <f t="shared" si="12"/>
        <v>1</v>
      </c>
      <c r="BW31" s="27">
        <f t="shared" si="12"/>
        <v>1</v>
      </c>
      <c r="BX31" s="27">
        <f t="shared" si="12"/>
        <v>0</v>
      </c>
      <c r="BY31" s="27">
        <f t="shared" si="13"/>
        <v>0</v>
      </c>
      <c r="BZ31" s="27">
        <f t="shared" si="13"/>
        <v>0</v>
      </c>
      <c r="CA31" s="27">
        <f t="shared" si="13"/>
        <v>0</v>
      </c>
      <c r="CB31" s="27">
        <f t="shared" si="13"/>
        <v>1</v>
      </c>
      <c r="CC31" s="27">
        <f t="shared" si="13"/>
        <v>0</v>
      </c>
      <c r="CD31" s="27">
        <f t="shared" si="13"/>
        <v>1</v>
      </c>
      <c r="CE31" s="27">
        <f t="shared" si="13"/>
        <v>0</v>
      </c>
      <c r="CF31" s="27">
        <f t="shared" si="13"/>
        <v>1</v>
      </c>
      <c r="CG31" s="27">
        <f t="shared" si="13"/>
        <v>0</v>
      </c>
      <c r="CH31" s="27">
        <f t="shared" si="13"/>
        <v>0</v>
      </c>
      <c r="CI31" s="27">
        <f t="shared" si="13"/>
        <v>0</v>
      </c>
      <c r="CJ31" s="27">
        <f t="shared" si="13"/>
        <v>1</v>
      </c>
      <c r="CK31" s="27">
        <f t="shared" si="13"/>
        <v>0</v>
      </c>
      <c r="CL31" s="27">
        <f t="shared" si="13"/>
        <v>0</v>
      </c>
      <c r="CM31" s="27">
        <f t="shared" si="13"/>
        <v>0</v>
      </c>
      <c r="CN31" s="27">
        <f t="shared" si="13"/>
        <v>0</v>
      </c>
      <c r="CO31" s="27">
        <f t="shared" si="14"/>
        <v>1</v>
      </c>
      <c r="CP31" s="27">
        <f t="shared" si="14"/>
        <v>0</v>
      </c>
      <c r="CQ31" s="24"/>
      <c r="CR31" s="13">
        <f>IF(Tableau1[[#This Row],[Colonne25]]=1,IF(ROW()=9,0,IF(COUNTIF(Y$9:Y30,1)&gt;0,(ROW()-_xlfn.XMATCH(1,Y$9:Y30,0,-1))-9,ROW()-9)),"")</f>
        <v>6</v>
      </c>
      <c r="CS31" s="13" t="str">
        <f>IF(Tableau1[[#This Row],[Colonne26]]=1,IF(ROW()=9,0,IF(COUNTIF(Z$9:Z30,1)&gt;0,(ROW()-_xlfn.XMATCH(1,Z$9:Z30,0,-1))-9,ROW()-9)),"")</f>
        <v/>
      </c>
      <c r="CT31" s="13">
        <f>IF(Tableau1[[#This Row],[Colonne27]]=1,IF(ROW()=9,0,IF(COUNTIF(AA$9:AA30,1)&gt;0,(ROW()-_xlfn.XMATCH(1,AA$9:AA30,0,-1))-9,ROW()-9)),"")</f>
        <v>2</v>
      </c>
      <c r="CU31" s="13" t="str">
        <f>IF(Tableau1[[#This Row],[Colonne28]]=1,IF(ROW()=9,0,IF(COUNTIF(AB$9:AB30,1)&gt;0,(ROW()-_xlfn.XMATCH(1,AB$9:AB30,0,-1))-9,ROW()-9)),"")</f>
        <v/>
      </c>
      <c r="CV31" s="13" t="str">
        <f>IF(Tableau1[[#This Row],[Colonne29]]=1,IF(ROW()=9,0,IF(COUNTIF(AC$9:AC30,1)&gt;0,(ROW()-_xlfn.XMATCH(1,AC$9:AC30,0,-1))-9,ROW()-9)),"")</f>
        <v/>
      </c>
      <c r="CW31" s="13" t="str">
        <f>IF(Tableau1[[#This Row],[Colonne30]]=1,IF(ROW()=9,0,IF(COUNTIF(AD$9:AD30,1)&gt;0,(ROW()-_xlfn.XMATCH(1,AD$9:AD30,0,-1))-9,ROW()-9)),"")</f>
        <v/>
      </c>
      <c r="CX31" s="13">
        <f>IF(Tableau1[[#This Row],[Colonne31]]=1,IF(ROW()=9,0,IF(COUNTIF(AE$9:AE30,1)&gt;0,(ROW()-_xlfn.XMATCH(1,AE$9:AE30,0,-1))-9,ROW()-9)),"")</f>
        <v>0</v>
      </c>
      <c r="CY31" s="13" t="str">
        <f>IF(Tableau1[[#This Row],[Colonne32]]=1,IF(ROW()=9,0,IF(COUNTIF(AF$9:AF30,1)&gt;0,(ROW()-_xlfn.XMATCH(1,AF$9:AF30,0,-1))-9,ROW()-9)),"")</f>
        <v/>
      </c>
      <c r="CZ31" s="13" t="str">
        <f>IF(Tableau1[[#This Row],[Colonne33]]=1,IF(ROW()=9,0,IF(COUNTIF(AG$9:AG30,1)&gt;0,(ROW()-_xlfn.XMATCH(1,AG$9:AG30,0,-1))-9,ROW()-9)),"")</f>
        <v/>
      </c>
      <c r="DA31" s="13" t="str">
        <f>IF(Tableau1[[#This Row],[Colonne34]]=1,IF(ROW()=9,0,IF(COUNTIF(AH$9:AH30,1)&gt;0,(ROW()-_xlfn.XMATCH(1,AH$9:AH30,0,-1))-9,ROW()-9)),"")</f>
        <v/>
      </c>
      <c r="DB31" s="45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</row>
    <row r="32" spans="1:166" x14ac:dyDescent="0.2">
      <c r="A32" s="22">
        <v>45011</v>
      </c>
      <c r="B32" s="26">
        <v>24</v>
      </c>
      <c r="C32" s="16" t="s">
        <v>96</v>
      </c>
      <c r="D32" s="13">
        <v>6</v>
      </c>
      <c r="E32" s="13">
        <v>10</v>
      </c>
      <c r="F32" s="13">
        <v>12</v>
      </c>
      <c r="G32" s="13">
        <v>21</v>
      </c>
      <c r="H32" s="13">
        <v>24</v>
      </c>
      <c r="I32" s="13">
        <v>32</v>
      </c>
      <c r="J32" s="13">
        <v>34</v>
      </c>
      <c r="K32" s="13">
        <v>35</v>
      </c>
      <c r="L32" s="13">
        <v>36</v>
      </c>
      <c r="M32" s="13">
        <v>38</v>
      </c>
      <c r="N32" s="13">
        <v>39</v>
      </c>
      <c r="O32" s="13">
        <v>40</v>
      </c>
      <c r="P32" s="13">
        <v>41</v>
      </c>
      <c r="Q32" s="13">
        <v>47</v>
      </c>
      <c r="R32" s="13">
        <v>51</v>
      </c>
      <c r="S32" s="13">
        <v>52</v>
      </c>
      <c r="T32" s="13">
        <v>54</v>
      </c>
      <c r="U32" s="13">
        <v>59</v>
      </c>
      <c r="V32" s="13">
        <v>68</v>
      </c>
      <c r="W32" s="13">
        <v>70</v>
      </c>
      <c r="X32" s="24"/>
      <c r="Y32" s="16">
        <f t="shared" si="8"/>
        <v>0</v>
      </c>
      <c r="Z32" s="16">
        <f t="shared" si="8"/>
        <v>0</v>
      </c>
      <c r="AA32" s="16">
        <f t="shared" si="8"/>
        <v>0</v>
      </c>
      <c r="AB32" s="16">
        <f t="shared" si="8"/>
        <v>0</v>
      </c>
      <c r="AC32" s="16">
        <f t="shared" si="8"/>
        <v>0</v>
      </c>
      <c r="AD32" s="16">
        <f t="shared" si="8"/>
        <v>1</v>
      </c>
      <c r="AE32" s="16">
        <f t="shared" si="8"/>
        <v>0</v>
      </c>
      <c r="AF32" s="16">
        <f t="shared" si="8"/>
        <v>0</v>
      </c>
      <c r="AG32" s="16">
        <f t="shared" si="8"/>
        <v>0</v>
      </c>
      <c r="AH32" s="16">
        <f t="shared" si="8"/>
        <v>1</v>
      </c>
      <c r="AI32" s="16">
        <f t="shared" si="11"/>
        <v>0</v>
      </c>
      <c r="AJ32" s="16">
        <f t="shared" si="11"/>
        <v>1</v>
      </c>
      <c r="AK32" s="16">
        <f t="shared" si="11"/>
        <v>0</v>
      </c>
      <c r="AL32" s="16">
        <f t="shared" si="11"/>
        <v>0</v>
      </c>
      <c r="AM32" s="16">
        <f t="shared" si="11"/>
        <v>0</v>
      </c>
      <c r="AN32" s="16">
        <f t="shared" si="11"/>
        <v>0</v>
      </c>
      <c r="AO32" s="16">
        <f t="shared" si="11"/>
        <v>0</v>
      </c>
      <c r="AP32" s="16">
        <f t="shared" si="11"/>
        <v>0</v>
      </c>
      <c r="AQ32" s="16">
        <f t="shared" si="11"/>
        <v>0</v>
      </c>
      <c r="AR32" s="16">
        <f t="shared" si="11"/>
        <v>0</v>
      </c>
      <c r="AS32" s="16">
        <f t="shared" si="9"/>
        <v>1</v>
      </c>
      <c r="AT32" s="16">
        <f t="shared" si="9"/>
        <v>0</v>
      </c>
      <c r="AU32" s="16">
        <f t="shared" si="9"/>
        <v>0</v>
      </c>
      <c r="AV32" s="16">
        <f t="shared" si="9"/>
        <v>1</v>
      </c>
      <c r="AW32" s="16">
        <f t="shared" si="9"/>
        <v>0</v>
      </c>
      <c r="AX32" s="16">
        <f t="shared" si="9"/>
        <v>0</v>
      </c>
      <c r="AY32" s="16">
        <f t="shared" si="9"/>
        <v>0</v>
      </c>
      <c r="AZ32" s="16">
        <f t="shared" si="9"/>
        <v>0</v>
      </c>
      <c r="BA32" s="16">
        <f t="shared" si="9"/>
        <v>0</v>
      </c>
      <c r="BB32" s="16">
        <f t="shared" si="9"/>
        <v>0</v>
      </c>
      <c r="BC32" s="16">
        <f t="shared" si="9"/>
        <v>0</v>
      </c>
      <c r="BD32" s="16">
        <f t="shared" si="9"/>
        <v>1</v>
      </c>
      <c r="BE32" s="16">
        <f t="shared" si="9"/>
        <v>0</v>
      </c>
      <c r="BF32" s="16">
        <f t="shared" si="9"/>
        <v>1</v>
      </c>
      <c r="BG32" s="16">
        <f t="shared" si="9"/>
        <v>1</v>
      </c>
      <c r="BH32" s="16">
        <f t="shared" si="9"/>
        <v>1</v>
      </c>
      <c r="BI32" s="16">
        <f t="shared" si="12"/>
        <v>0</v>
      </c>
      <c r="BJ32" s="16">
        <f t="shared" si="12"/>
        <v>1</v>
      </c>
      <c r="BK32" s="16">
        <f t="shared" si="12"/>
        <v>1</v>
      </c>
      <c r="BL32" s="16">
        <f t="shared" si="12"/>
        <v>1</v>
      </c>
      <c r="BM32" s="16">
        <f t="shared" si="12"/>
        <v>1</v>
      </c>
      <c r="BN32" s="16">
        <f t="shared" si="12"/>
        <v>0</v>
      </c>
      <c r="BO32" s="16">
        <f t="shared" si="12"/>
        <v>0</v>
      </c>
      <c r="BP32" s="16">
        <f t="shared" si="12"/>
        <v>0</v>
      </c>
      <c r="BQ32" s="16">
        <f t="shared" si="12"/>
        <v>0</v>
      </c>
      <c r="BR32" s="16">
        <f t="shared" si="12"/>
        <v>0</v>
      </c>
      <c r="BS32" s="16">
        <f t="shared" si="12"/>
        <v>1</v>
      </c>
      <c r="BT32" s="16">
        <f t="shared" si="12"/>
        <v>0</v>
      </c>
      <c r="BU32" s="16">
        <f t="shared" si="12"/>
        <v>0</v>
      </c>
      <c r="BV32" s="16">
        <f t="shared" si="12"/>
        <v>0</v>
      </c>
      <c r="BW32" s="16">
        <f t="shared" si="12"/>
        <v>1</v>
      </c>
      <c r="BX32" s="16">
        <f t="shared" si="12"/>
        <v>1</v>
      </c>
      <c r="BY32" s="16">
        <f t="shared" si="13"/>
        <v>0</v>
      </c>
      <c r="BZ32" s="16">
        <f t="shared" si="13"/>
        <v>1</v>
      </c>
      <c r="CA32" s="16">
        <f t="shared" si="13"/>
        <v>0</v>
      </c>
      <c r="CB32" s="16">
        <f t="shared" si="13"/>
        <v>0</v>
      </c>
      <c r="CC32" s="16">
        <f t="shared" si="13"/>
        <v>0</v>
      </c>
      <c r="CD32" s="16">
        <f t="shared" si="13"/>
        <v>0</v>
      </c>
      <c r="CE32" s="16">
        <f t="shared" si="13"/>
        <v>1</v>
      </c>
      <c r="CF32" s="16">
        <f t="shared" si="13"/>
        <v>0</v>
      </c>
      <c r="CG32" s="16">
        <f t="shared" si="13"/>
        <v>0</v>
      </c>
      <c r="CH32" s="16">
        <f t="shared" si="13"/>
        <v>0</v>
      </c>
      <c r="CI32" s="16">
        <f t="shared" si="13"/>
        <v>0</v>
      </c>
      <c r="CJ32" s="16">
        <f t="shared" si="13"/>
        <v>0</v>
      </c>
      <c r="CK32" s="16">
        <f t="shared" si="13"/>
        <v>0</v>
      </c>
      <c r="CL32" s="16">
        <f t="shared" si="13"/>
        <v>0</v>
      </c>
      <c r="CM32" s="16">
        <f t="shared" si="13"/>
        <v>0</v>
      </c>
      <c r="CN32" s="16">
        <f t="shared" si="13"/>
        <v>1</v>
      </c>
      <c r="CO32" s="16">
        <f t="shared" si="14"/>
        <v>0</v>
      </c>
      <c r="CP32" s="16">
        <f t="shared" si="14"/>
        <v>1</v>
      </c>
      <c r="CQ32" s="24"/>
      <c r="CR32" s="13" t="str">
        <f>IF(Tableau1[[#This Row],[Colonne25]]=1,IF(ROW()=9,0,IF(COUNTIF(Y$9:Y31,1)&gt;0,(ROW()-_xlfn.XMATCH(1,Y$9:Y31,0,-1))-9,ROW()-9)),"")</f>
        <v/>
      </c>
      <c r="CS32" s="13" t="str">
        <f>IF(Tableau1[[#This Row],[Colonne26]]=1,IF(ROW()=9,0,IF(COUNTIF(Z$9:Z31,1)&gt;0,(ROW()-_xlfn.XMATCH(1,Z$9:Z31,0,-1))-9,ROW()-9)),"")</f>
        <v/>
      </c>
      <c r="CT32" s="13" t="str">
        <f>IF(Tableau1[[#This Row],[Colonne27]]=1,IF(ROW()=9,0,IF(COUNTIF(AA$9:AA31,1)&gt;0,(ROW()-_xlfn.XMATCH(1,AA$9:AA31,0,-1))-9,ROW()-9)),"")</f>
        <v/>
      </c>
      <c r="CU32" s="13" t="str">
        <f>IF(Tableau1[[#This Row],[Colonne28]]=1,IF(ROW()=9,0,IF(COUNTIF(AB$9:AB31,1)&gt;0,(ROW()-_xlfn.XMATCH(1,AB$9:AB31,0,-1))-9,ROW()-9)),"")</f>
        <v/>
      </c>
      <c r="CV32" s="13" t="str">
        <f>IF(Tableau1[[#This Row],[Colonne29]]=1,IF(ROW()=9,0,IF(COUNTIF(AC$9:AC31,1)&gt;0,(ROW()-_xlfn.XMATCH(1,AC$9:AC31,0,-1))-9,ROW()-9)),"")</f>
        <v/>
      </c>
      <c r="CW32" s="13">
        <f>IF(Tableau1[[#This Row],[Colonne30]]=1,IF(ROW()=9,0,IF(COUNTIF(AD$9:AD31,1)&gt;0,(ROW()-_xlfn.XMATCH(1,AD$9:AD31,0,-1))-9,ROW()-9)),"")</f>
        <v>4</v>
      </c>
      <c r="CX32" s="13" t="str">
        <f>IF(Tableau1[[#This Row],[Colonne31]]=1,IF(ROW()=9,0,IF(COUNTIF(AE$9:AE31,1)&gt;0,(ROW()-_xlfn.XMATCH(1,AE$9:AE31,0,-1))-9,ROW()-9)),"")</f>
        <v/>
      </c>
      <c r="CY32" s="13" t="str">
        <f>IF(Tableau1[[#This Row],[Colonne32]]=1,IF(ROW()=9,0,IF(COUNTIF(AF$9:AF31,1)&gt;0,(ROW()-_xlfn.XMATCH(1,AF$9:AF31,0,-1))-9,ROW()-9)),"")</f>
        <v/>
      </c>
      <c r="CZ32" s="13" t="str">
        <f>IF(Tableau1[[#This Row],[Colonne33]]=1,IF(ROW()=9,0,IF(COUNTIF(AG$9:AG31,1)&gt;0,(ROW()-_xlfn.XMATCH(1,AG$9:AG31,0,-1))-9,ROW()-9)),"")</f>
        <v/>
      </c>
      <c r="DA32" s="13">
        <f>IF(Tableau1[[#This Row],[Colonne34]]=1,IF(ROW()=9,0,IF(COUNTIF(AH$9:AH31,1)&gt;0,(ROW()-_xlfn.XMATCH(1,AH$9:AH31,0,-1))-9,ROW()-9)),"")</f>
        <v>6</v>
      </c>
      <c r="DB32" s="46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</row>
    <row r="33" spans="1:166" x14ac:dyDescent="0.2">
      <c r="A33" s="25">
        <v>45012</v>
      </c>
      <c r="B33" s="23">
        <v>25</v>
      </c>
      <c r="C33" s="27" t="s">
        <v>95</v>
      </c>
      <c r="D33" s="28">
        <v>3</v>
      </c>
      <c r="E33" s="28">
        <v>4</v>
      </c>
      <c r="F33" s="28">
        <v>5</v>
      </c>
      <c r="G33" s="28">
        <v>6</v>
      </c>
      <c r="H33" s="28">
        <v>15</v>
      </c>
      <c r="I33" s="28">
        <v>21</v>
      </c>
      <c r="J33" s="28">
        <v>24</v>
      </c>
      <c r="K33" s="28">
        <v>28</v>
      </c>
      <c r="L33" s="28">
        <v>29</v>
      </c>
      <c r="M33" s="28">
        <v>31</v>
      </c>
      <c r="N33" s="28">
        <v>32</v>
      </c>
      <c r="O33" s="28">
        <v>33</v>
      </c>
      <c r="P33" s="28">
        <v>40</v>
      </c>
      <c r="Q33" s="28">
        <v>42</v>
      </c>
      <c r="R33" s="28">
        <v>44</v>
      </c>
      <c r="S33" s="28">
        <v>48</v>
      </c>
      <c r="T33" s="28">
        <v>49</v>
      </c>
      <c r="U33" s="28">
        <v>65</v>
      </c>
      <c r="V33" s="28">
        <v>68</v>
      </c>
      <c r="W33" s="28">
        <v>69</v>
      </c>
      <c r="X33" s="24"/>
      <c r="Y33" s="27">
        <f t="shared" si="8"/>
        <v>0</v>
      </c>
      <c r="Z33" s="27">
        <f t="shared" si="8"/>
        <v>0</v>
      </c>
      <c r="AA33" s="27">
        <f t="shared" si="8"/>
        <v>1</v>
      </c>
      <c r="AB33" s="27">
        <f t="shared" si="8"/>
        <v>1</v>
      </c>
      <c r="AC33" s="27">
        <f t="shared" si="8"/>
        <v>1</v>
      </c>
      <c r="AD33" s="27">
        <f t="shared" si="8"/>
        <v>1</v>
      </c>
      <c r="AE33" s="27">
        <f t="shared" si="8"/>
        <v>0</v>
      </c>
      <c r="AF33" s="27">
        <f t="shared" si="8"/>
        <v>0</v>
      </c>
      <c r="AG33" s="27">
        <f t="shared" si="8"/>
        <v>0</v>
      </c>
      <c r="AH33" s="27">
        <f t="shared" si="8"/>
        <v>0</v>
      </c>
      <c r="AI33" s="27">
        <f t="shared" si="11"/>
        <v>0</v>
      </c>
      <c r="AJ33" s="27">
        <f t="shared" si="11"/>
        <v>0</v>
      </c>
      <c r="AK33" s="27">
        <f t="shared" si="11"/>
        <v>0</v>
      </c>
      <c r="AL33" s="27">
        <f t="shared" si="11"/>
        <v>0</v>
      </c>
      <c r="AM33" s="27">
        <f t="shared" si="11"/>
        <v>1</v>
      </c>
      <c r="AN33" s="27">
        <f t="shared" si="11"/>
        <v>0</v>
      </c>
      <c r="AO33" s="27">
        <f t="shared" si="11"/>
        <v>0</v>
      </c>
      <c r="AP33" s="27">
        <f t="shared" si="11"/>
        <v>0</v>
      </c>
      <c r="AQ33" s="27">
        <f t="shared" si="11"/>
        <v>0</v>
      </c>
      <c r="AR33" s="27">
        <f t="shared" si="11"/>
        <v>0</v>
      </c>
      <c r="AS33" s="27">
        <f t="shared" si="9"/>
        <v>1</v>
      </c>
      <c r="AT33" s="27">
        <f t="shared" si="9"/>
        <v>0</v>
      </c>
      <c r="AU33" s="27">
        <f t="shared" si="9"/>
        <v>0</v>
      </c>
      <c r="AV33" s="27">
        <f t="shared" si="9"/>
        <v>1</v>
      </c>
      <c r="AW33" s="27">
        <f t="shared" si="9"/>
        <v>0</v>
      </c>
      <c r="AX33" s="27">
        <f t="shared" si="9"/>
        <v>0</v>
      </c>
      <c r="AY33" s="27">
        <f t="shared" si="9"/>
        <v>0</v>
      </c>
      <c r="AZ33" s="27">
        <f t="shared" si="9"/>
        <v>1</v>
      </c>
      <c r="BA33" s="27">
        <f t="shared" si="9"/>
        <v>1</v>
      </c>
      <c r="BB33" s="27">
        <f t="shared" si="9"/>
        <v>0</v>
      </c>
      <c r="BC33" s="27">
        <f t="shared" si="9"/>
        <v>1</v>
      </c>
      <c r="BD33" s="27">
        <f t="shared" si="9"/>
        <v>1</v>
      </c>
      <c r="BE33" s="27">
        <f t="shared" si="9"/>
        <v>1</v>
      </c>
      <c r="BF33" s="27">
        <f t="shared" si="9"/>
        <v>0</v>
      </c>
      <c r="BG33" s="27">
        <f t="shared" si="9"/>
        <v>0</v>
      </c>
      <c r="BH33" s="27">
        <f t="shared" si="9"/>
        <v>0</v>
      </c>
      <c r="BI33" s="27">
        <f t="shared" si="12"/>
        <v>0</v>
      </c>
      <c r="BJ33" s="27">
        <f t="shared" si="12"/>
        <v>0</v>
      </c>
      <c r="BK33" s="27">
        <f t="shared" si="12"/>
        <v>0</v>
      </c>
      <c r="BL33" s="27">
        <f t="shared" si="12"/>
        <v>1</v>
      </c>
      <c r="BM33" s="27">
        <f t="shared" si="12"/>
        <v>0</v>
      </c>
      <c r="BN33" s="27">
        <f t="shared" si="12"/>
        <v>1</v>
      </c>
      <c r="BO33" s="27">
        <f t="shared" si="12"/>
        <v>0</v>
      </c>
      <c r="BP33" s="27">
        <f t="shared" si="12"/>
        <v>1</v>
      </c>
      <c r="BQ33" s="27">
        <f t="shared" si="12"/>
        <v>0</v>
      </c>
      <c r="BR33" s="27">
        <f t="shared" si="12"/>
        <v>0</v>
      </c>
      <c r="BS33" s="27">
        <f t="shared" si="12"/>
        <v>0</v>
      </c>
      <c r="BT33" s="27">
        <f t="shared" si="12"/>
        <v>1</v>
      </c>
      <c r="BU33" s="27">
        <f t="shared" si="12"/>
        <v>1</v>
      </c>
      <c r="BV33" s="27">
        <f t="shared" si="12"/>
        <v>0</v>
      </c>
      <c r="BW33" s="27">
        <f t="shared" si="12"/>
        <v>0</v>
      </c>
      <c r="BX33" s="27">
        <f t="shared" si="12"/>
        <v>0</v>
      </c>
      <c r="BY33" s="27">
        <f t="shared" si="13"/>
        <v>0</v>
      </c>
      <c r="BZ33" s="27">
        <f t="shared" si="13"/>
        <v>0</v>
      </c>
      <c r="CA33" s="27">
        <f t="shared" si="13"/>
        <v>0</v>
      </c>
      <c r="CB33" s="27">
        <f t="shared" si="13"/>
        <v>0</v>
      </c>
      <c r="CC33" s="27">
        <f t="shared" si="13"/>
        <v>0</v>
      </c>
      <c r="CD33" s="27">
        <f t="shared" si="13"/>
        <v>0</v>
      </c>
      <c r="CE33" s="27">
        <f t="shared" si="13"/>
        <v>0</v>
      </c>
      <c r="CF33" s="27">
        <f t="shared" si="13"/>
        <v>0</v>
      </c>
      <c r="CG33" s="27">
        <f t="shared" si="13"/>
        <v>0</v>
      </c>
      <c r="CH33" s="27">
        <f t="shared" si="13"/>
        <v>0</v>
      </c>
      <c r="CI33" s="27">
        <f t="shared" si="13"/>
        <v>0</v>
      </c>
      <c r="CJ33" s="27">
        <f t="shared" si="13"/>
        <v>0</v>
      </c>
      <c r="CK33" s="27">
        <f t="shared" si="13"/>
        <v>1</v>
      </c>
      <c r="CL33" s="27">
        <f t="shared" si="13"/>
        <v>0</v>
      </c>
      <c r="CM33" s="27">
        <f t="shared" si="13"/>
        <v>0</v>
      </c>
      <c r="CN33" s="27">
        <f t="shared" si="13"/>
        <v>1</v>
      </c>
      <c r="CO33" s="27">
        <f t="shared" si="14"/>
        <v>1</v>
      </c>
      <c r="CP33" s="27">
        <f t="shared" si="14"/>
        <v>0</v>
      </c>
      <c r="CQ33" s="24"/>
      <c r="CR33" s="13" t="str">
        <f>IF(Tableau1[[#This Row],[Colonne25]]=1,IF(ROW()=9,0,IF(COUNTIF(Y$9:Y32,1)&gt;0,(ROW()-_xlfn.XMATCH(1,Y$9:Y32,0,-1))-9,ROW()-9)),"")</f>
        <v/>
      </c>
      <c r="CS33" s="13" t="str">
        <f>IF(Tableau1[[#This Row],[Colonne26]]=1,IF(ROW()=9,0,IF(COUNTIF(Z$9:Z32,1)&gt;0,(ROW()-_xlfn.XMATCH(1,Z$9:Z32,0,-1))-9,ROW()-9)),"")</f>
        <v/>
      </c>
      <c r="CT33" s="13">
        <f>IF(Tableau1[[#This Row],[Colonne27]]=1,IF(ROW()=9,0,IF(COUNTIF(AA$9:AA32,1)&gt;0,(ROW()-_xlfn.XMATCH(1,AA$9:AA32,0,-1))-9,ROW()-9)),"")</f>
        <v>1</v>
      </c>
      <c r="CU33" s="13">
        <f>IF(Tableau1[[#This Row],[Colonne28]]=1,IF(ROW()=9,0,IF(COUNTIF(AB$9:AB32,1)&gt;0,(ROW()-_xlfn.XMATCH(1,AB$9:AB32,0,-1))-9,ROW()-9)),"")</f>
        <v>3</v>
      </c>
      <c r="CV33" s="13">
        <f>IF(Tableau1[[#This Row],[Colonne29]]=1,IF(ROW()=9,0,IF(COUNTIF(AC$9:AC32,1)&gt;0,(ROW()-_xlfn.XMATCH(1,AC$9:AC32,0,-1))-9,ROW()-9)),"")</f>
        <v>2</v>
      </c>
      <c r="CW33" s="13">
        <f>IF(Tableau1[[#This Row],[Colonne30]]=1,IF(ROW()=9,0,IF(COUNTIF(AD$9:AD32,1)&gt;0,(ROW()-_xlfn.XMATCH(1,AD$9:AD32,0,-1))-9,ROW()-9)),"")</f>
        <v>0</v>
      </c>
      <c r="CX33" s="13" t="str">
        <f>IF(Tableau1[[#This Row],[Colonne31]]=1,IF(ROW()=9,0,IF(COUNTIF(AE$9:AE32,1)&gt;0,(ROW()-_xlfn.XMATCH(1,AE$9:AE32,0,-1))-9,ROW()-9)),"")</f>
        <v/>
      </c>
      <c r="CY33" s="13" t="str">
        <f>IF(Tableau1[[#This Row],[Colonne32]]=1,IF(ROW()=9,0,IF(COUNTIF(AF$9:AF32,1)&gt;0,(ROW()-_xlfn.XMATCH(1,AF$9:AF32,0,-1))-9,ROW()-9)),"")</f>
        <v/>
      </c>
      <c r="CZ33" s="13" t="str">
        <f>IF(Tableau1[[#This Row],[Colonne33]]=1,IF(ROW()=9,0,IF(COUNTIF(AG$9:AG32,1)&gt;0,(ROW()-_xlfn.XMATCH(1,AG$9:AG32,0,-1))-9,ROW()-9)),"")</f>
        <v/>
      </c>
      <c r="DA33" s="13" t="str">
        <f>IF(Tableau1[[#This Row],[Colonne34]]=1,IF(ROW()=9,0,IF(COUNTIF(AH$9:AH32,1)&gt;0,(ROW()-_xlfn.XMATCH(1,AH$9:AH32,0,-1))-9,ROW()-9)),"")</f>
        <v/>
      </c>
      <c r="DB33" s="45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</row>
    <row r="34" spans="1:166" x14ac:dyDescent="0.2">
      <c r="A34" s="22">
        <v>45012</v>
      </c>
      <c r="B34" s="26">
        <v>26</v>
      </c>
      <c r="C34" s="16" t="s">
        <v>96</v>
      </c>
      <c r="D34" s="13">
        <v>3</v>
      </c>
      <c r="E34" s="13">
        <v>4</v>
      </c>
      <c r="F34" s="13">
        <v>9</v>
      </c>
      <c r="G34" s="13">
        <v>10</v>
      </c>
      <c r="H34" s="13">
        <v>14</v>
      </c>
      <c r="I34" s="13">
        <v>19</v>
      </c>
      <c r="J34" s="13">
        <v>22</v>
      </c>
      <c r="K34" s="13">
        <v>24</v>
      </c>
      <c r="L34" s="13">
        <v>37</v>
      </c>
      <c r="M34" s="13">
        <v>38</v>
      </c>
      <c r="N34" s="13">
        <v>40</v>
      </c>
      <c r="O34" s="13">
        <v>41</v>
      </c>
      <c r="P34" s="13">
        <v>42</v>
      </c>
      <c r="Q34" s="13">
        <v>48</v>
      </c>
      <c r="R34" s="13">
        <v>51</v>
      </c>
      <c r="S34" s="13">
        <v>53</v>
      </c>
      <c r="T34" s="13">
        <v>55</v>
      </c>
      <c r="U34" s="13">
        <v>59</v>
      </c>
      <c r="V34" s="13">
        <v>65</v>
      </c>
      <c r="W34" s="13">
        <v>66</v>
      </c>
      <c r="X34" s="24"/>
      <c r="Y34" s="16">
        <f t="shared" si="8"/>
        <v>0</v>
      </c>
      <c r="Z34" s="16">
        <f t="shared" si="8"/>
        <v>0</v>
      </c>
      <c r="AA34" s="16">
        <f t="shared" si="8"/>
        <v>1</v>
      </c>
      <c r="AB34" s="16">
        <f t="shared" si="8"/>
        <v>1</v>
      </c>
      <c r="AC34" s="16">
        <f t="shared" si="8"/>
        <v>0</v>
      </c>
      <c r="AD34" s="16">
        <f t="shared" si="8"/>
        <v>0</v>
      </c>
      <c r="AE34" s="16">
        <f t="shared" si="8"/>
        <v>0</v>
      </c>
      <c r="AF34" s="16">
        <f t="shared" si="8"/>
        <v>0</v>
      </c>
      <c r="AG34" s="16">
        <f t="shared" si="8"/>
        <v>1</v>
      </c>
      <c r="AH34" s="16">
        <f t="shared" si="8"/>
        <v>1</v>
      </c>
      <c r="AI34" s="16">
        <f t="shared" si="11"/>
        <v>0</v>
      </c>
      <c r="AJ34" s="16">
        <f t="shared" si="11"/>
        <v>0</v>
      </c>
      <c r="AK34" s="16">
        <f t="shared" si="11"/>
        <v>0</v>
      </c>
      <c r="AL34" s="16">
        <f t="shared" si="11"/>
        <v>1</v>
      </c>
      <c r="AM34" s="16">
        <f t="shared" si="11"/>
        <v>0</v>
      </c>
      <c r="AN34" s="16">
        <f t="shared" si="11"/>
        <v>0</v>
      </c>
      <c r="AO34" s="16">
        <f t="shared" si="11"/>
        <v>0</v>
      </c>
      <c r="AP34" s="16">
        <f t="shared" si="11"/>
        <v>0</v>
      </c>
      <c r="AQ34" s="16">
        <f t="shared" si="11"/>
        <v>1</v>
      </c>
      <c r="AR34" s="16">
        <f t="shared" si="11"/>
        <v>0</v>
      </c>
      <c r="AS34" s="16">
        <f t="shared" si="9"/>
        <v>0</v>
      </c>
      <c r="AT34" s="16">
        <f t="shared" si="9"/>
        <v>1</v>
      </c>
      <c r="AU34" s="16">
        <f t="shared" si="9"/>
        <v>0</v>
      </c>
      <c r="AV34" s="16">
        <f t="shared" si="9"/>
        <v>1</v>
      </c>
      <c r="AW34" s="16">
        <f t="shared" si="9"/>
        <v>0</v>
      </c>
      <c r="AX34" s="16">
        <f t="shared" si="9"/>
        <v>0</v>
      </c>
      <c r="AY34" s="16">
        <f t="shared" si="9"/>
        <v>0</v>
      </c>
      <c r="AZ34" s="16">
        <f t="shared" si="9"/>
        <v>0</v>
      </c>
      <c r="BA34" s="16">
        <f t="shared" si="9"/>
        <v>0</v>
      </c>
      <c r="BB34" s="16">
        <f t="shared" si="9"/>
        <v>0</v>
      </c>
      <c r="BC34" s="16">
        <f t="shared" si="9"/>
        <v>0</v>
      </c>
      <c r="BD34" s="16">
        <f t="shared" si="9"/>
        <v>0</v>
      </c>
      <c r="BE34" s="16">
        <f t="shared" si="9"/>
        <v>0</v>
      </c>
      <c r="BF34" s="16">
        <f t="shared" si="9"/>
        <v>0</v>
      </c>
      <c r="BG34" s="16">
        <f t="shared" si="9"/>
        <v>0</v>
      </c>
      <c r="BH34" s="16">
        <f t="shared" si="9"/>
        <v>0</v>
      </c>
      <c r="BI34" s="16">
        <f t="shared" si="12"/>
        <v>1</v>
      </c>
      <c r="BJ34" s="16">
        <f t="shared" si="12"/>
        <v>1</v>
      </c>
      <c r="BK34" s="16">
        <f t="shared" si="12"/>
        <v>0</v>
      </c>
      <c r="BL34" s="16">
        <f t="shared" si="12"/>
        <v>1</v>
      </c>
      <c r="BM34" s="16">
        <f t="shared" si="12"/>
        <v>1</v>
      </c>
      <c r="BN34" s="16">
        <f t="shared" si="12"/>
        <v>1</v>
      </c>
      <c r="BO34" s="16">
        <f t="shared" si="12"/>
        <v>0</v>
      </c>
      <c r="BP34" s="16">
        <f t="shared" si="12"/>
        <v>0</v>
      </c>
      <c r="BQ34" s="16">
        <f t="shared" si="12"/>
        <v>0</v>
      </c>
      <c r="BR34" s="16">
        <f t="shared" si="12"/>
        <v>0</v>
      </c>
      <c r="BS34" s="16">
        <f t="shared" si="12"/>
        <v>0</v>
      </c>
      <c r="BT34" s="16">
        <f t="shared" si="12"/>
        <v>1</v>
      </c>
      <c r="BU34" s="16">
        <f t="shared" si="12"/>
        <v>0</v>
      </c>
      <c r="BV34" s="16">
        <f t="shared" si="12"/>
        <v>0</v>
      </c>
      <c r="BW34" s="16">
        <f t="shared" si="12"/>
        <v>1</v>
      </c>
      <c r="BX34" s="16">
        <f t="shared" si="12"/>
        <v>0</v>
      </c>
      <c r="BY34" s="16">
        <f t="shared" si="13"/>
        <v>1</v>
      </c>
      <c r="BZ34" s="16">
        <f t="shared" si="13"/>
        <v>0</v>
      </c>
      <c r="CA34" s="16">
        <f t="shared" si="13"/>
        <v>1</v>
      </c>
      <c r="CB34" s="16">
        <f t="shared" si="13"/>
        <v>0</v>
      </c>
      <c r="CC34" s="16">
        <f t="shared" si="13"/>
        <v>0</v>
      </c>
      <c r="CD34" s="16">
        <f t="shared" si="13"/>
        <v>0</v>
      </c>
      <c r="CE34" s="16">
        <f t="shared" si="13"/>
        <v>1</v>
      </c>
      <c r="CF34" s="16">
        <f t="shared" si="13"/>
        <v>0</v>
      </c>
      <c r="CG34" s="16">
        <f t="shared" si="13"/>
        <v>0</v>
      </c>
      <c r="CH34" s="16">
        <f t="shared" si="13"/>
        <v>0</v>
      </c>
      <c r="CI34" s="16">
        <f t="shared" si="13"/>
        <v>0</v>
      </c>
      <c r="CJ34" s="16">
        <f t="shared" si="13"/>
        <v>0</v>
      </c>
      <c r="CK34" s="16">
        <f t="shared" si="13"/>
        <v>1</v>
      </c>
      <c r="CL34" s="16">
        <f t="shared" si="13"/>
        <v>1</v>
      </c>
      <c r="CM34" s="16">
        <f t="shared" si="13"/>
        <v>0</v>
      </c>
      <c r="CN34" s="16">
        <f t="shared" si="13"/>
        <v>0</v>
      </c>
      <c r="CO34" s="16">
        <f t="shared" si="14"/>
        <v>0</v>
      </c>
      <c r="CP34" s="16">
        <f t="shared" si="14"/>
        <v>0</v>
      </c>
      <c r="CQ34" s="24"/>
      <c r="CR34" s="13" t="str">
        <f>IF(Tableau1[[#This Row],[Colonne25]]=1,IF(ROW()=9,0,IF(COUNTIF(Y$9:Y33,1)&gt;0,(ROW()-_xlfn.XMATCH(1,Y$9:Y33,0,-1))-9,ROW()-9)),"")</f>
        <v/>
      </c>
      <c r="CS34" s="13" t="str">
        <f>IF(Tableau1[[#This Row],[Colonne26]]=1,IF(ROW()=9,0,IF(COUNTIF(Z$9:Z33,1)&gt;0,(ROW()-_xlfn.XMATCH(1,Z$9:Z33,0,-1))-9,ROW()-9)),"")</f>
        <v/>
      </c>
      <c r="CT34" s="13">
        <f>IF(Tableau1[[#This Row],[Colonne27]]=1,IF(ROW()=9,0,IF(COUNTIF(AA$9:AA33,1)&gt;0,(ROW()-_xlfn.XMATCH(1,AA$9:AA33,0,-1))-9,ROW()-9)),"")</f>
        <v>0</v>
      </c>
      <c r="CU34" s="13">
        <f>IF(Tableau1[[#This Row],[Colonne28]]=1,IF(ROW()=9,0,IF(COUNTIF(AB$9:AB33,1)&gt;0,(ROW()-_xlfn.XMATCH(1,AB$9:AB33,0,-1))-9,ROW()-9)),"")</f>
        <v>0</v>
      </c>
      <c r="CV34" s="13" t="str">
        <f>IF(Tableau1[[#This Row],[Colonne29]]=1,IF(ROW()=9,0,IF(COUNTIF(AC$9:AC33,1)&gt;0,(ROW()-_xlfn.XMATCH(1,AC$9:AC33,0,-1))-9,ROW()-9)),"")</f>
        <v/>
      </c>
      <c r="CW34" s="13" t="str">
        <f>IF(Tableau1[[#This Row],[Colonne30]]=1,IF(ROW()=9,0,IF(COUNTIF(AD$9:AD33,1)&gt;0,(ROW()-_xlfn.XMATCH(1,AD$9:AD33,0,-1))-9,ROW()-9)),"")</f>
        <v/>
      </c>
      <c r="CX34" s="13" t="str">
        <f>IF(Tableau1[[#This Row],[Colonne31]]=1,IF(ROW()=9,0,IF(COUNTIF(AE$9:AE33,1)&gt;0,(ROW()-_xlfn.XMATCH(1,AE$9:AE33,0,-1))-9,ROW()-9)),"")</f>
        <v/>
      </c>
      <c r="CY34" s="13" t="str">
        <f>IF(Tableau1[[#This Row],[Colonne32]]=1,IF(ROW()=9,0,IF(COUNTIF(AF$9:AF33,1)&gt;0,(ROW()-_xlfn.XMATCH(1,AF$9:AF33,0,-1))-9,ROW()-9)),"")</f>
        <v/>
      </c>
      <c r="CZ34" s="13">
        <f>IF(Tableau1[[#This Row],[Colonne33]]=1,IF(ROW()=9,0,IF(COUNTIF(AG$9:AG33,1)&gt;0,(ROW()-_xlfn.XMATCH(1,AG$9:AG33,0,-1))-9,ROW()-9)),"")</f>
        <v>3</v>
      </c>
      <c r="DA34" s="13">
        <f>IF(Tableau1[[#This Row],[Colonne34]]=1,IF(ROW()=9,0,IF(COUNTIF(AH$9:AH33,1)&gt;0,(ROW()-_xlfn.XMATCH(1,AH$9:AH33,0,-1))-9,ROW()-9)),"")</f>
        <v>1</v>
      </c>
      <c r="DB34" s="46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</row>
    <row r="35" spans="1:166" x14ac:dyDescent="0.2">
      <c r="A35" s="25">
        <v>45013</v>
      </c>
      <c r="B35" s="23">
        <v>27</v>
      </c>
      <c r="C35" s="27" t="s">
        <v>95</v>
      </c>
      <c r="D35" s="28">
        <v>5</v>
      </c>
      <c r="E35" s="28">
        <v>8</v>
      </c>
      <c r="F35" s="28">
        <v>11</v>
      </c>
      <c r="G35" s="28">
        <v>14</v>
      </c>
      <c r="H35" s="28">
        <v>22</v>
      </c>
      <c r="I35" s="28">
        <v>25</v>
      </c>
      <c r="J35" s="28">
        <v>26</v>
      </c>
      <c r="K35" s="28">
        <v>31</v>
      </c>
      <c r="L35" s="28">
        <v>32</v>
      </c>
      <c r="M35" s="28">
        <v>33</v>
      </c>
      <c r="N35" s="28">
        <v>38</v>
      </c>
      <c r="O35" s="28">
        <v>42</v>
      </c>
      <c r="P35" s="28">
        <v>44</v>
      </c>
      <c r="Q35" s="28">
        <v>50</v>
      </c>
      <c r="R35" s="28">
        <v>53</v>
      </c>
      <c r="S35" s="28">
        <v>56</v>
      </c>
      <c r="T35" s="28">
        <v>57</v>
      </c>
      <c r="U35" s="28">
        <v>61</v>
      </c>
      <c r="V35" s="28">
        <v>67</v>
      </c>
      <c r="W35" s="28">
        <v>68</v>
      </c>
      <c r="X35" s="24"/>
      <c r="Y35" s="27">
        <f t="shared" ref="Y35:AN45" si="15">SUM(COUNTIF($D35:$W35,Y$1))</f>
        <v>0</v>
      </c>
      <c r="Z35" s="27">
        <f t="shared" si="15"/>
        <v>0</v>
      </c>
      <c r="AA35" s="27">
        <f t="shared" si="15"/>
        <v>0</v>
      </c>
      <c r="AB35" s="27">
        <f t="shared" si="15"/>
        <v>0</v>
      </c>
      <c r="AC35" s="27">
        <f t="shared" si="15"/>
        <v>1</v>
      </c>
      <c r="AD35" s="27">
        <f t="shared" si="15"/>
        <v>0</v>
      </c>
      <c r="AE35" s="27">
        <f t="shared" si="15"/>
        <v>0</v>
      </c>
      <c r="AF35" s="27">
        <f t="shared" si="15"/>
        <v>1</v>
      </c>
      <c r="AG35" s="27">
        <f t="shared" si="15"/>
        <v>0</v>
      </c>
      <c r="AH35" s="27">
        <f t="shared" si="15"/>
        <v>0</v>
      </c>
      <c r="AI35" s="27">
        <f t="shared" si="11"/>
        <v>1</v>
      </c>
      <c r="AJ35" s="27">
        <f t="shared" si="11"/>
        <v>0</v>
      </c>
      <c r="AK35" s="27">
        <f t="shared" si="11"/>
        <v>0</v>
      </c>
      <c r="AL35" s="27">
        <f t="shared" si="11"/>
        <v>1</v>
      </c>
      <c r="AM35" s="27">
        <f t="shared" si="11"/>
        <v>0</v>
      </c>
      <c r="AN35" s="27">
        <f t="shared" si="11"/>
        <v>0</v>
      </c>
      <c r="AO35" s="27">
        <f t="shared" si="11"/>
        <v>0</v>
      </c>
      <c r="AP35" s="27">
        <f t="shared" si="11"/>
        <v>0</v>
      </c>
      <c r="AQ35" s="27">
        <f t="shared" si="11"/>
        <v>0</v>
      </c>
      <c r="AR35" s="27">
        <f t="shared" si="11"/>
        <v>0</v>
      </c>
      <c r="AS35" s="27">
        <f t="shared" si="9"/>
        <v>0</v>
      </c>
      <c r="AT35" s="27">
        <f t="shared" si="9"/>
        <v>1</v>
      </c>
      <c r="AU35" s="27">
        <f t="shared" si="9"/>
        <v>0</v>
      </c>
      <c r="AV35" s="27">
        <f t="shared" si="9"/>
        <v>0</v>
      </c>
      <c r="AW35" s="27">
        <f t="shared" si="9"/>
        <v>1</v>
      </c>
      <c r="AX35" s="27">
        <f t="shared" si="9"/>
        <v>1</v>
      </c>
      <c r="AY35" s="27">
        <f t="shared" si="9"/>
        <v>0</v>
      </c>
      <c r="AZ35" s="27">
        <f t="shared" si="9"/>
        <v>0</v>
      </c>
      <c r="BA35" s="27">
        <f t="shared" si="9"/>
        <v>0</v>
      </c>
      <c r="BB35" s="27">
        <f t="shared" si="9"/>
        <v>0</v>
      </c>
      <c r="BC35" s="27">
        <f t="shared" si="9"/>
        <v>1</v>
      </c>
      <c r="BD35" s="27">
        <f t="shared" si="9"/>
        <v>1</v>
      </c>
      <c r="BE35" s="27">
        <f t="shared" si="9"/>
        <v>1</v>
      </c>
      <c r="BF35" s="27">
        <f t="shared" si="9"/>
        <v>0</v>
      </c>
      <c r="BG35" s="27">
        <f t="shared" si="9"/>
        <v>0</v>
      </c>
      <c r="BH35" s="27">
        <f t="shared" si="9"/>
        <v>0</v>
      </c>
      <c r="BI35" s="27">
        <f t="shared" si="12"/>
        <v>0</v>
      </c>
      <c r="BJ35" s="27">
        <f t="shared" si="12"/>
        <v>1</v>
      </c>
      <c r="BK35" s="27">
        <f t="shared" si="12"/>
        <v>0</v>
      </c>
      <c r="BL35" s="27">
        <f t="shared" si="12"/>
        <v>0</v>
      </c>
      <c r="BM35" s="27">
        <f t="shared" si="12"/>
        <v>0</v>
      </c>
      <c r="BN35" s="27">
        <f t="shared" si="12"/>
        <v>1</v>
      </c>
      <c r="BO35" s="27">
        <f t="shared" si="12"/>
        <v>0</v>
      </c>
      <c r="BP35" s="27">
        <f t="shared" si="12"/>
        <v>1</v>
      </c>
      <c r="BQ35" s="27">
        <f t="shared" si="12"/>
        <v>0</v>
      </c>
      <c r="BR35" s="27">
        <f t="shared" si="12"/>
        <v>0</v>
      </c>
      <c r="BS35" s="27">
        <f t="shared" si="12"/>
        <v>0</v>
      </c>
      <c r="BT35" s="27">
        <f t="shared" si="12"/>
        <v>0</v>
      </c>
      <c r="BU35" s="27">
        <f t="shared" si="12"/>
        <v>0</v>
      </c>
      <c r="BV35" s="27">
        <f t="shared" si="12"/>
        <v>1</v>
      </c>
      <c r="BW35" s="27">
        <f t="shared" si="12"/>
        <v>0</v>
      </c>
      <c r="BX35" s="27">
        <f t="shared" si="12"/>
        <v>0</v>
      </c>
      <c r="BY35" s="27">
        <f t="shared" si="13"/>
        <v>1</v>
      </c>
      <c r="BZ35" s="27">
        <f t="shared" si="13"/>
        <v>0</v>
      </c>
      <c r="CA35" s="27">
        <f t="shared" si="13"/>
        <v>0</v>
      </c>
      <c r="CB35" s="27">
        <f t="shared" si="13"/>
        <v>1</v>
      </c>
      <c r="CC35" s="27">
        <f t="shared" si="13"/>
        <v>1</v>
      </c>
      <c r="CD35" s="27">
        <f t="shared" si="13"/>
        <v>0</v>
      </c>
      <c r="CE35" s="27">
        <f t="shared" si="13"/>
        <v>0</v>
      </c>
      <c r="CF35" s="27">
        <f t="shared" si="13"/>
        <v>0</v>
      </c>
      <c r="CG35" s="27">
        <f t="shared" si="13"/>
        <v>1</v>
      </c>
      <c r="CH35" s="27">
        <f t="shared" si="13"/>
        <v>0</v>
      </c>
      <c r="CI35" s="27">
        <f t="shared" si="13"/>
        <v>0</v>
      </c>
      <c r="CJ35" s="27">
        <f t="shared" si="13"/>
        <v>0</v>
      </c>
      <c r="CK35" s="27">
        <f t="shared" si="13"/>
        <v>0</v>
      </c>
      <c r="CL35" s="27">
        <f t="shared" si="13"/>
        <v>0</v>
      </c>
      <c r="CM35" s="27">
        <f t="shared" si="13"/>
        <v>1</v>
      </c>
      <c r="CN35" s="27">
        <f t="shared" si="13"/>
        <v>1</v>
      </c>
      <c r="CO35" s="27">
        <f t="shared" si="14"/>
        <v>0</v>
      </c>
      <c r="CP35" s="27">
        <f t="shared" si="14"/>
        <v>0</v>
      </c>
      <c r="CQ35" s="24"/>
      <c r="CR35" s="13" t="str">
        <f>IF(Tableau1[[#This Row],[Colonne25]]=1,IF(ROW()=9,0,IF(COUNTIF(Y$9:Y34,1)&gt;0,(ROW()-_xlfn.XMATCH(1,Y$9:Y34,0,-1))-9,ROW()-9)),"")</f>
        <v/>
      </c>
      <c r="CS35" s="13" t="str">
        <f>IF(Tableau1[[#This Row],[Colonne26]]=1,IF(ROW()=9,0,IF(COUNTIF(Z$9:Z34,1)&gt;0,(ROW()-_xlfn.XMATCH(1,Z$9:Z34,0,-1))-9,ROW()-9)),"")</f>
        <v/>
      </c>
      <c r="CT35" s="13" t="str">
        <f>IF(Tableau1[[#This Row],[Colonne27]]=1,IF(ROW()=9,0,IF(COUNTIF(AA$9:AA34,1)&gt;0,(ROW()-_xlfn.XMATCH(1,AA$9:AA34,0,-1))-9,ROW()-9)),"")</f>
        <v/>
      </c>
      <c r="CU35" s="13" t="str">
        <f>IF(Tableau1[[#This Row],[Colonne28]]=1,IF(ROW()=9,0,IF(COUNTIF(AB$9:AB34,1)&gt;0,(ROW()-_xlfn.XMATCH(1,AB$9:AB34,0,-1))-9,ROW()-9)),"")</f>
        <v/>
      </c>
      <c r="CV35" s="13">
        <f>IF(Tableau1[[#This Row],[Colonne29]]=1,IF(ROW()=9,0,IF(COUNTIF(AC$9:AC34,1)&gt;0,(ROW()-_xlfn.XMATCH(1,AC$9:AC34,0,-1))-9,ROW()-9)),"")</f>
        <v>1</v>
      </c>
      <c r="CW35" s="13" t="str">
        <f>IF(Tableau1[[#This Row],[Colonne30]]=1,IF(ROW()=9,0,IF(COUNTIF(AD$9:AD34,1)&gt;0,(ROW()-_xlfn.XMATCH(1,AD$9:AD34,0,-1))-9,ROW()-9)),"")</f>
        <v/>
      </c>
      <c r="CX35" s="13" t="str">
        <f>IF(Tableau1[[#This Row],[Colonne31]]=1,IF(ROW()=9,0,IF(COUNTIF(AE$9:AE34,1)&gt;0,(ROW()-_xlfn.XMATCH(1,AE$9:AE34,0,-1))-9,ROW()-9)),"")</f>
        <v/>
      </c>
      <c r="CY35" s="13">
        <f>IF(Tableau1[[#This Row],[Colonne32]]=1,IF(ROW()=9,0,IF(COUNTIF(AF$9:AF34,1)&gt;0,(ROW()-_xlfn.XMATCH(1,AF$9:AF34,0,-1))-9,ROW()-9)),"")</f>
        <v>4</v>
      </c>
      <c r="CZ35" s="13" t="str">
        <f>IF(Tableau1[[#This Row],[Colonne33]]=1,IF(ROW()=9,0,IF(COUNTIF(AG$9:AG34,1)&gt;0,(ROW()-_xlfn.XMATCH(1,AG$9:AG34,0,-1))-9,ROW()-9)),"")</f>
        <v/>
      </c>
      <c r="DA35" s="13" t="str">
        <f>IF(Tableau1[[#This Row],[Colonne34]]=1,IF(ROW()=9,0,IF(COUNTIF(AH$9:AH34,1)&gt;0,(ROW()-_xlfn.XMATCH(1,AH$9:AH34,0,-1))-9,ROW()-9)),"")</f>
        <v/>
      </c>
      <c r="DB35" s="45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</row>
    <row r="36" spans="1:166" x14ac:dyDescent="0.2">
      <c r="A36" s="22">
        <v>45013</v>
      </c>
      <c r="B36" s="26">
        <v>28</v>
      </c>
      <c r="C36" s="16" t="s">
        <v>96</v>
      </c>
      <c r="D36" s="13">
        <v>2</v>
      </c>
      <c r="E36" s="13">
        <v>3</v>
      </c>
      <c r="F36" s="13">
        <v>5</v>
      </c>
      <c r="G36" s="13">
        <v>12</v>
      </c>
      <c r="H36" s="13">
        <v>15</v>
      </c>
      <c r="I36" s="13">
        <v>19</v>
      </c>
      <c r="J36" s="13">
        <v>22</v>
      </c>
      <c r="K36" s="13">
        <v>28</v>
      </c>
      <c r="L36" s="13">
        <v>29</v>
      </c>
      <c r="M36" s="13">
        <v>30</v>
      </c>
      <c r="N36" s="13">
        <v>38</v>
      </c>
      <c r="O36" s="13">
        <v>41</v>
      </c>
      <c r="P36" s="13">
        <v>44</v>
      </c>
      <c r="Q36" s="13">
        <v>49</v>
      </c>
      <c r="R36" s="13">
        <v>50</v>
      </c>
      <c r="S36" s="13">
        <v>52</v>
      </c>
      <c r="T36" s="13">
        <v>55</v>
      </c>
      <c r="U36" s="13">
        <v>59</v>
      </c>
      <c r="V36" s="13">
        <v>60</v>
      </c>
      <c r="W36" s="13">
        <v>64</v>
      </c>
      <c r="X36" s="24"/>
      <c r="Y36" s="16">
        <f t="shared" si="15"/>
        <v>0</v>
      </c>
      <c r="Z36" s="16">
        <f t="shared" si="15"/>
        <v>1</v>
      </c>
      <c r="AA36" s="16">
        <f t="shared" si="15"/>
        <v>1</v>
      </c>
      <c r="AB36" s="16">
        <f t="shared" si="15"/>
        <v>0</v>
      </c>
      <c r="AC36" s="16">
        <f t="shared" si="15"/>
        <v>1</v>
      </c>
      <c r="AD36" s="16">
        <f t="shared" si="15"/>
        <v>0</v>
      </c>
      <c r="AE36" s="16">
        <f t="shared" si="15"/>
        <v>0</v>
      </c>
      <c r="AF36" s="16">
        <f t="shared" si="15"/>
        <v>0</v>
      </c>
      <c r="AG36" s="16">
        <f t="shared" si="15"/>
        <v>0</v>
      </c>
      <c r="AH36" s="16">
        <f t="shared" si="15"/>
        <v>0</v>
      </c>
      <c r="AI36" s="16">
        <f t="shared" si="11"/>
        <v>0</v>
      </c>
      <c r="AJ36" s="16">
        <f t="shared" si="11"/>
        <v>1</v>
      </c>
      <c r="AK36" s="16">
        <f t="shared" si="11"/>
        <v>0</v>
      </c>
      <c r="AL36" s="16">
        <f t="shared" si="11"/>
        <v>0</v>
      </c>
      <c r="AM36" s="16">
        <f t="shared" si="11"/>
        <v>1</v>
      </c>
      <c r="AN36" s="16">
        <f t="shared" si="11"/>
        <v>0</v>
      </c>
      <c r="AO36" s="16">
        <f t="shared" si="11"/>
        <v>0</v>
      </c>
      <c r="AP36" s="16">
        <f t="shared" si="11"/>
        <v>0</v>
      </c>
      <c r="AQ36" s="16">
        <f t="shared" si="11"/>
        <v>1</v>
      </c>
      <c r="AR36" s="16">
        <f t="shared" si="11"/>
        <v>0</v>
      </c>
      <c r="AS36" s="16">
        <f t="shared" si="9"/>
        <v>0</v>
      </c>
      <c r="AT36" s="16">
        <f t="shared" si="9"/>
        <v>1</v>
      </c>
      <c r="AU36" s="16">
        <f t="shared" si="9"/>
        <v>0</v>
      </c>
      <c r="AV36" s="16">
        <f t="shared" si="9"/>
        <v>0</v>
      </c>
      <c r="AW36" s="16">
        <f t="shared" si="9"/>
        <v>0</v>
      </c>
      <c r="AX36" s="16">
        <f t="shared" si="9"/>
        <v>0</v>
      </c>
      <c r="AY36" s="16">
        <f t="shared" si="9"/>
        <v>0</v>
      </c>
      <c r="AZ36" s="16">
        <f t="shared" si="9"/>
        <v>1</v>
      </c>
      <c r="BA36" s="16">
        <f t="shared" si="9"/>
        <v>1</v>
      </c>
      <c r="BB36" s="16">
        <f t="shared" si="9"/>
        <v>1</v>
      </c>
      <c r="BC36" s="16">
        <f t="shared" si="9"/>
        <v>0</v>
      </c>
      <c r="BD36" s="16">
        <f t="shared" si="9"/>
        <v>0</v>
      </c>
      <c r="BE36" s="16">
        <f t="shared" si="9"/>
        <v>0</v>
      </c>
      <c r="BF36" s="16">
        <f t="shared" si="9"/>
        <v>0</v>
      </c>
      <c r="BG36" s="16">
        <f t="shared" si="9"/>
        <v>0</v>
      </c>
      <c r="BH36" s="16">
        <f t="shared" si="9"/>
        <v>0</v>
      </c>
      <c r="BI36" s="16">
        <f t="shared" si="12"/>
        <v>0</v>
      </c>
      <c r="BJ36" s="16">
        <f t="shared" si="12"/>
        <v>1</v>
      </c>
      <c r="BK36" s="16">
        <f t="shared" si="12"/>
        <v>0</v>
      </c>
      <c r="BL36" s="16">
        <f t="shared" si="12"/>
        <v>0</v>
      </c>
      <c r="BM36" s="16">
        <f t="shared" si="12"/>
        <v>1</v>
      </c>
      <c r="BN36" s="16">
        <f t="shared" si="12"/>
        <v>0</v>
      </c>
      <c r="BO36" s="16">
        <f t="shared" si="12"/>
        <v>0</v>
      </c>
      <c r="BP36" s="16">
        <f t="shared" si="12"/>
        <v>1</v>
      </c>
      <c r="BQ36" s="16">
        <f t="shared" si="12"/>
        <v>0</v>
      </c>
      <c r="BR36" s="16">
        <f t="shared" si="12"/>
        <v>0</v>
      </c>
      <c r="BS36" s="16">
        <f t="shared" si="12"/>
        <v>0</v>
      </c>
      <c r="BT36" s="16">
        <f t="shared" si="12"/>
        <v>0</v>
      </c>
      <c r="BU36" s="16">
        <f t="shared" si="12"/>
        <v>1</v>
      </c>
      <c r="BV36" s="16">
        <f t="shared" si="12"/>
        <v>1</v>
      </c>
      <c r="BW36" s="16">
        <f t="shared" si="12"/>
        <v>0</v>
      </c>
      <c r="BX36" s="16">
        <f t="shared" si="12"/>
        <v>1</v>
      </c>
      <c r="BY36" s="16">
        <f t="shared" si="13"/>
        <v>0</v>
      </c>
      <c r="BZ36" s="16">
        <f t="shared" si="13"/>
        <v>0</v>
      </c>
      <c r="CA36" s="16">
        <f t="shared" si="13"/>
        <v>1</v>
      </c>
      <c r="CB36" s="16">
        <f t="shared" si="13"/>
        <v>0</v>
      </c>
      <c r="CC36" s="16">
        <f t="shared" si="13"/>
        <v>0</v>
      </c>
      <c r="CD36" s="16">
        <f t="shared" si="13"/>
        <v>0</v>
      </c>
      <c r="CE36" s="16">
        <f t="shared" si="13"/>
        <v>1</v>
      </c>
      <c r="CF36" s="16">
        <f t="shared" si="13"/>
        <v>1</v>
      </c>
      <c r="CG36" s="16">
        <f t="shared" si="13"/>
        <v>0</v>
      </c>
      <c r="CH36" s="16">
        <f t="shared" si="13"/>
        <v>0</v>
      </c>
      <c r="CI36" s="16">
        <f t="shared" si="13"/>
        <v>0</v>
      </c>
      <c r="CJ36" s="16">
        <f t="shared" si="13"/>
        <v>1</v>
      </c>
      <c r="CK36" s="16">
        <f t="shared" si="13"/>
        <v>0</v>
      </c>
      <c r="CL36" s="16">
        <f t="shared" si="13"/>
        <v>0</v>
      </c>
      <c r="CM36" s="16">
        <f t="shared" si="13"/>
        <v>0</v>
      </c>
      <c r="CN36" s="16">
        <f t="shared" si="13"/>
        <v>0</v>
      </c>
      <c r="CO36" s="16">
        <f t="shared" si="14"/>
        <v>0</v>
      </c>
      <c r="CP36" s="16">
        <f t="shared" si="14"/>
        <v>0</v>
      </c>
      <c r="CQ36" s="24"/>
      <c r="CR36" s="13" t="str">
        <f>IF(Tableau1[[#This Row],[Colonne25]]=1,IF(ROW()=9,0,IF(COUNTIF(Y$9:Y35,1)&gt;0,(ROW()-_xlfn.XMATCH(1,Y$9:Y35,0,-1))-9,ROW()-9)),"")</f>
        <v/>
      </c>
      <c r="CS36" s="13">
        <f>IF(Tableau1[[#This Row],[Colonne26]]=1,IF(ROW()=9,0,IF(COUNTIF(Z$9:Z35,1)&gt;0,(ROW()-_xlfn.XMATCH(1,Z$9:Z35,0,-1))-9,ROW()-9)),"")</f>
        <v>8</v>
      </c>
      <c r="CT36" s="13">
        <f>IF(Tableau1[[#This Row],[Colonne27]]=1,IF(ROW()=9,0,IF(COUNTIF(AA$9:AA35,1)&gt;0,(ROW()-_xlfn.XMATCH(1,AA$9:AA35,0,-1))-9,ROW()-9)),"")</f>
        <v>1</v>
      </c>
      <c r="CU36" s="13" t="str">
        <f>IF(Tableau1[[#This Row],[Colonne28]]=1,IF(ROW()=9,0,IF(COUNTIF(AB$9:AB35,1)&gt;0,(ROW()-_xlfn.XMATCH(1,AB$9:AB35,0,-1))-9,ROW()-9)),"")</f>
        <v/>
      </c>
      <c r="CV36" s="13">
        <f>IF(Tableau1[[#This Row],[Colonne29]]=1,IF(ROW()=9,0,IF(COUNTIF(AC$9:AC35,1)&gt;0,(ROW()-_xlfn.XMATCH(1,AC$9:AC35,0,-1))-9,ROW()-9)),"")</f>
        <v>0</v>
      </c>
      <c r="CW36" s="13" t="str">
        <f>IF(Tableau1[[#This Row],[Colonne30]]=1,IF(ROW()=9,0,IF(COUNTIF(AD$9:AD35,1)&gt;0,(ROW()-_xlfn.XMATCH(1,AD$9:AD35,0,-1))-9,ROW()-9)),"")</f>
        <v/>
      </c>
      <c r="CX36" s="13" t="str">
        <f>IF(Tableau1[[#This Row],[Colonne31]]=1,IF(ROW()=9,0,IF(COUNTIF(AE$9:AE35,1)&gt;0,(ROW()-_xlfn.XMATCH(1,AE$9:AE35,0,-1))-9,ROW()-9)),"")</f>
        <v/>
      </c>
      <c r="CY36" s="13" t="str">
        <f>IF(Tableau1[[#This Row],[Colonne32]]=1,IF(ROW()=9,0,IF(COUNTIF(AF$9:AF35,1)&gt;0,(ROW()-_xlfn.XMATCH(1,AF$9:AF35,0,-1))-9,ROW()-9)),"")</f>
        <v/>
      </c>
      <c r="CZ36" s="13" t="str">
        <f>IF(Tableau1[[#This Row],[Colonne33]]=1,IF(ROW()=9,0,IF(COUNTIF(AG$9:AG35,1)&gt;0,(ROW()-_xlfn.XMATCH(1,AG$9:AG35,0,-1))-9,ROW()-9)),"")</f>
        <v/>
      </c>
      <c r="DA36" s="13" t="str">
        <f>IF(Tableau1[[#This Row],[Colonne34]]=1,IF(ROW()=9,0,IF(COUNTIF(AH$9:AH35,1)&gt;0,(ROW()-_xlfn.XMATCH(1,AH$9:AH35,0,-1))-9,ROW()-9)),"")</f>
        <v/>
      </c>
      <c r="DB36" s="46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</row>
    <row r="37" spans="1:166" x14ac:dyDescent="0.2">
      <c r="A37" s="25">
        <v>45014</v>
      </c>
      <c r="B37" s="23">
        <v>29</v>
      </c>
      <c r="C37" s="27" t="s">
        <v>95</v>
      </c>
      <c r="D37" s="28">
        <v>1</v>
      </c>
      <c r="E37" s="28">
        <v>2</v>
      </c>
      <c r="F37" s="28">
        <v>6</v>
      </c>
      <c r="G37" s="28">
        <v>16</v>
      </c>
      <c r="H37" s="28">
        <v>18</v>
      </c>
      <c r="I37" s="28">
        <v>21</v>
      </c>
      <c r="J37" s="28">
        <v>33</v>
      </c>
      <c r="K37" s="28">
        <v>34</v>
      </c>
      <c r="L37" s="28">
        <v>38</v>
      </c>
      <c r="M37" s="28">
        <v>39</v>
      </c>
      <c r="N37" s="28">
        <v>43</v>
      </c>
      <c r="O37" s="28">
        <v>45</v>
      </c>
      <c r="P37" s="28">
        <v>50</v>
      </c>
      <c r="Q37" s="28">
        <v>51</v>
      </c>
      <c r="R37" s="28">
        <v>54</v>
      </c>
      <c r="S37" s="28">
        <v>58</v>
      </c>
      <c r="T37" s="28">
        <v>59</v>
      </c>
      <c r="U37" s="28">
        <v>64</v>
      </c>
      <c r="V37" s="28">
        <v>65</v>
      </c>
      <c r="W37" s="28">
        <v>66</v>
      </c>
      <c r="X37" s="24"/>
      <c r="Y37" s="27">
        <f t="shared" si="15"/>
        <v>1</v>
      </c>
      <c r="Z37" s="27">
        <f t="shared" si="15"/>
        <v>1</v>
      </c>
      <c r="AA37" s="27">
        <f t="shared" si="15"/>
        <v>0</v>
      </c>
      <c r="AB37" s="27">
        <f t="shared" si="15"/>
        <v>0</v>
      </c>
      <c r="AC37" s="27">
        <f t="shared" si="15"/>
        <v>0</v>
      </c>
      <c r="AD37" s="27">
        <f t="shared" si="15"/>
        <v>1</v>
      </c>
      <c r="AE37" s="27">
        <f t="shared" si="15"/>
        <v>0</v>
      </c>
      <c r="AF37" s="27">
        <f t="shared" si="15"/>
        <v>0</v>
      </c>
      <c r="AG37" s="27">
        <f t="shared" si="15"/>
        <v>0</v>
      </c>
      <c r="AH37" s="27">
        <f t="shared" si="15"/>
        <v>0</v>
      </c>
      <c r="AI37" s="27">
        <f t="shared" si="11"/>
        <v>0</v>
      </c>
      <c r="AJ37" s="27">
        <f t="shared" si="11"/>
        <v>0</v>
      </c>
      <c r="AK37" s="27">
        <f t="shared" si="11"/>
        <v>0</v>
      </c>
      <c r="AL37" s="27">
        <f t="shared" si="11"/>
        <v>0</v>
      </c>
      <c r="AM37" s="27">
        <f t="shared" si="11"/>
        <v>0</v>
      </c>
      <c r="AN37" s="27">
        <f t="shared" si="11"/>
        <v>1</v>
      </c>
      <c r="AO37" s="27">
        <f t="shared" si="11"/>
        <v>0</v>
      </c>
      <c r="AP37" s="27">
        <f t="shared" si="11"/>
        <v>1</v>
      </c>
      <c r="AQ37" s="27">
        <f t="shared" si="11"/>
        <v>0</v>
      </c>
      <c r="AR37" s="27">
        <f t="shared" si="11"/>
        <v>0</v>
      </c>
      <c r="AS37" s="27">
        <f t="shared" si="9"/>
        <v>1</v>
      </c>
      <c r="AT37" s="27">
        <f t="shared" si="9"/>
        <v>0</v>
      </c>
      <c r="AU37" s="27">
        <f t="shared" si="9"/>
        <v>0</v>
      </c>
      <c r="AV37" s="27">
        <f t="shared" si="9"/>
        <v>0</v>
      </c>
      <c r="AW37" s="27">
        <f t="shared" si="9"/>
        <v>0</v>
      </c>
      <c r="AX37" s="27">
        <f t="shared" si="9"/>
        <v>0</v>
      </c>
      <c r="AY37" s="27">
        <f t="shared" si="9"/>
        <v>0</v>
      </c>
      <c r="AZ37" s="27">
        <f t="shared" si="9"/>
        <v>0</v>
      </c>
      <c r="BA37" s="27">
        <f t="shared" si="9"/>
        <v>0</v>
      </c>
      <c r="BB37" s="27">
        <f t="shared" si="9"/>
        <v>0</v>
      </c>
      <c r="BC37" s="27">
        <f t="shared" si="9"/>
        <v>0</v>
      </c>
      <c r="BD37" s="27">
        <f t="shared" si="9"/>
        <v>0</v>
      </c>
      <c r="BE37" s="27">
        <f t="shared" si="9"/>
        <v>1</v>
      </c>
      <c r="BF37" s="27">
        <f t="shared" si="9"/>
        <v>1</v>
      </c>
      <c r="BG37" s="27">
        <f t="shared" si="9"/>
        <v>0</v>
      </c>
      <c r="BH37" s="27">
        <f t="shared" si="9"/>
        <v>0</v>
      </c>
      <c r="BI37" s="27">
        <f t="shared" si="12"/>
        <v>0</v>
      </c>
      <c r="BJ37" s="27">
        <f t="shared" si="12"/>
        <v>1</v>
      </c>
      <c r="BK37" s="27">
        <f t="shared" si="12"/>
        <v>1</v>
      </c>
      <c r="BL37" s="27">
        <f t="shared" si="12"/>
        <v>0</v>
      </c>
      <c r="BM37" s="27">
        <f t="shared" si="12"/>
        <v>0</v>
      </c>
      <c r="BN37" s="27">
        <f t="shared" si="12"/>
        <v>0</v>
      </c>
      <c r="BO37" s="27">
        <f t="shared" si="12"/>
        <v>1</v>
      </c>
      <c r="BP37" s="27">
        <f t="shared" si="12"/>
        <v>0</v>
      </c>
      <c r="BQ37" s="27">
        <f t="shared" si="12"/>
        <v>1</v>
      </c>
      <c r="BR37" s="27">
        <f t="shared" si="12"/>
        <v>0</v>
      </c>
      <c r="BS37" s="27">
        <f t="shared" si="12"/>
        <v>0</v>
      </c>
      <c r="BT37" s="27">
        <f t="shared" si="12"/>
        <v>0</v>
      </c>
      <c r="BU37" s="27">
        <f t="shared" si="12"/>
        <v>0</v>
      </c>
      <c r="BV37" s="27">
        <f t="shared" si="12"/>
        <v>1</v>
      </c>
      <c r="BW37" s="27">
        <f t="shared" si="12"/>
        <v>1</v>
      </c>
      <c r="BX37" s="27">
        <f t="shared" si="12"/>
        <v>0</v>
      </c>
      <c r="BY37" s="27">
        <f t="shared" si="13"/>
        <v>0</v>
      </c>
      <c r="BZ37" s="27">
        <f t="shared" si="13"/>
        <v>1</v>
      </c>
      <c r="CA37" s="27">
        <f t="shared" si="13"/>
        <v>0</v>
      </c>
      <c r="CB37" s="27">
        <f t="shared" si="13"/>
        <v>0</v>
      </c>
      <c r="CC37" s="27">
        <f t="shared" si="13"/>
        <v>0</v>
      </c>
      <c r="CD37" s="27">
        <f t="shared" si="13"/>
        <v>1</v>
      </c>
      <c r="CE37" s="27">
        <f t="shared" si="13"/>
        <v>1</v>
      </c>
      <c r="CF37" s="27">
        <f t="shared" si="13"/>
        <v>0</v>
      </c>
      <c r="CG37" s="27">
        <f t="shared" si="13"/>
        <v>0</v>
      </c>
      <c r="CH37" s="27">
        <f t="shared" si="13"/>
        <v>0</v>
      </c>
      <c r="CI37" s="27">
        <f t="shared" si="13"/>
        <v>0</v>
      </c>
      <c r="CJ37" s="27">
        <f t="shared" si="13"/>
        <v>1</v>
      </c>
      <c r="CK37" s="27">
        <f t="shared" si="13"/>
        <v>1</v>
      </c>
      <c r="CL37" s="27">
        <f t="shared" si="13"/>
        <v>1</v>
      </c>
      <c r="CM37" s="27">
        <f t="shared" si="13"/>
        <v>0</v>
      </c>
      <c r="CN37" s="27">
        <f t="shared" si="13"/>
        <v>0</v>
      </c>
      <c r="CO37" s="27">
        <f t="shared" si="14"/>
        <v>0</v>
      </c>
      <c r="CP37" s="27">
        <f t="shared" si="14"/>
        <v>0</v>
      </c>
      <c r="CQ37" s="24"/>
      <c r="CR37" s="13">
        <f>IF(Tableau1[[#This Row],[Colonne25]]=1,IF(ROW()=9,0,IF(COUNTIF(Y$9:Y36,1)&gt;0,(ROW()-_xlfn.XMATCH(1,Y$9:Y36,0,-1))-9,ROW()-9)),"")</f>
        <v>5</v>
      </c>
      <c r="CS37" s="13">
        <f>IF(Tableau1[[#This Row],[Colonne26]]=1,IF(ROW()=9,0,IF(COUNTIF(Z$9:Z36,1)&gt;0,(ROW()-_xlfn.XMATCH(1,Z$9:Z36,0,-1))-9,ROW()-9)),"")</f>
        <v>0</v>
      </c>
      <c r="CT37" s="13" t="str">
        <f>IF(Tableau1[[#This Row],[Colonne27]]=1,IF(ROW()=9,0,IF(COUNTIF(AA$9:AA36,1)&gt;0,(ROW()-_xlfn.XMATCH(1,AA$9:AA36,0,-1))-9,ROW()-9)),"")</f>
        <v/>
      </c>
      <c r="CU37" s="13" t="str">
        <f>IF(Tableau1[[#This Row],[Colonne28]]=1,IF(ROW()=9,0,IF(COUNTIF(AB$9:AB36,1)&gt;0,(ROW()-_xlfn.XMATCH(1,AB$9:AB36,0,-1))-9,ROW()-9)),"")</f>
        <v/>
      </c>
      <c r="CV37" s="13" t="str">
        <f>IF(Tableau1[[#This Row],[Colonne29]]=1,IF(ROW()=9,0,IF(COUNTIF(AC$9:AC36,1)&gt;0,(ROW()-_xlfn.XMATCH(1,AC$9:AC36,0,-1))-9,ROW()-9)),"")</f>
        <v/>
      </c>
      <c r="CW37" s="13">
        <f>IF(Tableau1[[#This Row],[Colonne30]]=1,IF(ROW()=9,0,IF(COUNTIF(AD$9:AD36,1)&gt;0,(ROW()-_xlfn.XMATCH(1,AD$9:AD36,0,-1))-9,ROW()-9)),"")</f>
        <v>3</v>
      </c>
      <c r="CX37" s="13" t="str">
        <f>IF(Tableau1[[#This Row],[Colonne31]]=1,IF(ROW()=9,0,IF(COUNTIF(AE$9:AE36,1)&gt;0,(ROW()-_xlfn.XMATCH(1,AE$9:AE36,0,-1))-9,ROW()-9)),"")</f>
        <v/>
      </c>
      <c r="CY37" s="13" t="str">
        <f>IF(Tableau1[[#This Row],[Colonne32]]=1,IF(ROW()=9,0,IF(COUNTIF(AF$9:AF36,1)&gt;0,(ROW()-_xlfn.XMATCH(1,AF$9:AF36,0,-1))-9,ROW()-9)),"")</f>
        <v/>
      </c>
      <c r="CZ37" s="13" t="str">
        <f>IF(Tableau1[[#This Row],[Colonne33]]=1,IF(ROW()=9,0,IF(COUNTIF(AG$9:AG36,1)&gt;0,(ROW()-_xlfn.XMATCH(1,AG$9:AG36,0,-1))-9,ROW()-9)),"")</f>
        <v/>
      </c>
      <c r="DA37" s="13" t="str">
        <f>IF(Tableau1[[#This Row],[Colonne34]]=1,IF(ROW()=9,0,IF(COUNTIF(AH$9:AH36,1)&gt;0,(ROW()-_xlfn.XMATCH(1,AH$9:AH36,0,-1))-9,ROW()-9)),"")</f>
        <v/>
      </c>
      <c r="DB37" s="45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</row>
    <row r="38" spans="1:166" x14ac:dyDescent="0.2">
      <c r="A38" s="22">
        <v>45014</v>
      </c>
      <c r="B38" s="26">
        <v>30</v>
      </c>
      <c r="C38" s="16" t="s">
        <v>96</v>
      </c>
      <c r="D38" s="13">
        <v>2</v>
      </c>
      <c r="E38" s="13">
        <v>5</v>
      </c>
      <c r="F38" s="13">
        <v>8</v>
      </c>
      <c r="G38" s="13">
        <v>9</v>
      </c>
      <c r="H38" s="13">
        <v>11</v>
      </c>
      <c r="I38" s="13">
        <v>16</v>
      </c>
      <c r="J38" s="13">
        <v>17</v>
      </c>
      <c r="K38" s="13">
        <v>20</v>
      </c>
      <c r="L38" s="13">
        <v>27</v>
      </c>
      <c r="M38" s="13">
        <v>29</v>
      </c>
      <c r="N38" s="13">
        <v>32</v>
      </c>
      <c r="O38" s="13">
        <v>35</v>
      </c>
      <c r="P38" s="13">
        <v>41</v>
      </c>
      <c r="Q38" s="13">
        <v>48</v>
      </c>
      <c r="R38" s="13">
        <v>51</v>
      </c>
      <c r="S38" s="13">
        <v>55</v>
      </c>
      <c r="T38" s="13">
        <v>56</v>
      </c>
      <c r="U38" s="13">
        <v>59</v>
      </c>
      <c r="V38" s="13">
        <v>69</v>
      </c>
      <c r="W38" s="13">
        <v>70</v>
      </c>
      <c r="X38" s="24"/>
      <c r="Y38" s="16">
        <f t="shared" si="15"/>
        <v>0</v>
      </c>
      <c r="Z38" s="16">
        <f t="shared" si="15"/>
        <v>1</v>
      </c>
      <c r="AA38" s="16">
        <f t="shared" si="15"/>
        <v>0</v>
      </c>
      <c r="AB38" s="16">
        <f t="shared" si="15"/>
        <v>0</v>
      </c>
      <c r="AC38" s="16">
        <f t="shared" si="15"/>
        <v>1</v>
      </c>
      <c r="AD38" s="16">
        <f t="shared" si="15"/>
        <v>0</v>
      </c>
      <c r="AE38" s="16">
        <f t="shared" si="15"/>
        <v>0</v>
      </c>
      <c r="AF38" s="16">
        <f t="shared" si="15"/>
        <v>1</v>
      </c>
      <c r="AG38" s="16">
        <f t="shared" si="15"/>
        <v>1</v>
      </c>
      <c r="AH38" s="16">
        <f t="shared" si="15"/>
        <v>0</v>
      </c>
      <c r="AI38" s="16">
        <f t="shared" si="11"/>
        <v>1</v>
      </c>
      <c r="AJ38" s="16">
        <f t="shared" si="11"/>
        <v>0</v>
      </c>
      <c r="AK38" s="16">
        <f t="shared" si="11"/>
        <v>0</v>
      </c>
      <c r="AL38" s="16">
        <f t="shared" si="11"/>
        <v>0</v>
      </c>
      <c r="AM38" s="16">
        <f t="shared" si="11"/>
        <v>0</v>
      </c>
      <c r="AN38" s="16">
        <f t="shared" si="11"/>
        <v>1</v>
      </c>
      <c r="AO38" s="16">
        <f t="shared" si="11"/>
        <v>1</v>
      </c>
      <c r="AP38" s="16">
        <f t="shared" si="11"/>
        <v>0</v>
      </c>
      <c r="AQ38" s="16">
        <f t="shared" si="11"/>
        <v>0</v>
      </c>
      <c r="AR38" s="16">
        <f t="shared" si="11"/>
        <v>1</v>
      </c>
      <c r="AS38" s="16">
        <f t="shared" si="9"/>
        <v>0</v>
      </c>
      <c r="AT38" s="16">
        <f t="shared" si="9"/>
        <v>0</v>
      </c>
      <c r="AU38" s="16">
        <f t="shared" si="9"/>
        <v>0</v>
      </c>
      <c r="AV38" s="16">
        <f t="shared" si="9"/>
        <v>0</v>
      </c>
      <c r="AW38" s="16">
        <f t="shared" si="9"/>
        <v>0</v>
      </c>
      <c r="AX38" s="16">
        <f t="shared" si="9"/>
        <v>0</v>
      </c>
      <c r="AY38" s="16">
        <f t="shared" si="9"/>
        <v>1</v>
      </c>
      <c r="AZ38" s="16">
        <f t="shared" si="9"/>
        <v>0</v>
      </c>
      <c r="BA38" s="16">
        <f t="shared" si="9"/>
        <v>1</v>
      </c>
      <c r="BB38" s="16">
        <f t="shared" si="9"/>
        <v>0</v>
      </c>
      <c r="BC38" s="16">
        <f t="shared" si="9"/>
        <v>0</v>
      </c>
      <c r="BD38" s="16">
        <f t="shared" si="9"/>
        <v>1</v>
      </c>
      <c r="BE38" s="16">
        <f t="shared" si="9"/>
        <v>0</v>
      </c>
      <c r="BF38" s="16">
        <f t="shared" si="9"/>
        <v>0</v>
      </c>
      <c r="BG38" s="16">
        <f t="shared" si="9"/>
        <v>1</v>
      </c>
      <c r="BH38" s="16">
        <f t="shared" si="9"/>
        <v>0</v>
      </c>
      <c r="BI38" s="16">
        <f t="shared" si="12"/>
        <v>0</v>
      </c>
      <c r="BJ38" s="16">
        <f t="shared" si="12"/>
        <v>0</v>
      </c>
      <c r="BK38" s="16">
        <f t="shared" si="12"/>
        <v>0</v>
      </c>
      <c r="BL38" s="16">
        <f t="shared" si="12"/>
        <v>0</v>
      </c>
      <c r="BM38" s="16">
        <f t="shared" si="12"/>
        <v>1</v>
      </c>
      <c r="BN38" s="16">
        <f t="shared" si="12"/>
        <v>0</v>
      </c>
      <c r="BO38" s="16">
        <f t="shared" si="12"/>
        <v>0</v>
      </c>
      <c r="BP38" s="16">
        <f t="shared" si="12"/>
        <v>0</v>
      </c>
      <c r="BQ38" s="16">
        <f t="shared" si="12"/>
        <v>0</v>
      </c>
      <c r="BR38" s="16">
        <f t="shared" si="12"/>
        <v>0</v>
      </c>
      <c r="BS38" s="16">
        <f t="shared" si="12"/>
        <v>0</v>
      </c>
      <c r="BT38" s="16">
        <f t="shared" si="12"/>
        <v>1</v>
      </c>
      <c r="BU38" s="16">
        <f t="shared" si="12"/>
        <v>0</v>
      </c>
      <c r="BV38" s="16">
        <f t="shared" si="12"/>
        <v>0</v>
      </c>
      <c r="BW38" s="16">
        <f t="shared" si="12"/>
        <v>1</v>
      </c>
      <c r="BX38" s="16">
        <f t="shared" si="12"/>
        <v>0</v>
      </c>
      <c r="BY38" s="16">
        <f t="shared" si="13"/>
        <v>0</v>
      </c>
      <c r="BZ38" s="16">
        <f t="shared" si="13"/>
        <v>0</v>
      </c>
      <c r="CA38" s="16">
        <f t="shared" si="13"/>
        <v>1</v>
      </c>
      <c r="CB38" s="16">
        <f t="shared" si="13"/>
        <v>1</v>
      </c>
      <c r="CC38" s="16">
        <f t="shared" si="13"/>
        <v>0</v>
      </c>
      <c r="CD38" s="16">
        <f t="shared" si="13"/>
        <v>0</v>
      </c>
      <c r="CE38" s="16">
        <f t="shared" si="13"/>
        <v>1</v>
      </c>
      <c r="CF38" s="16">
        <f t="shared" si="13"/>
        <v>0</v>
      </c>
      <c r="CG38" s="16">
        <f t="shared" si="13"/>
        <v>0</v>
      </c>
      <c r="CH38" s="16">
        <f t="shared" si="13"/>
        <v>0</v>
      </c>
      <c r="CI38" s="16">
        <f t="shared" si="13"/>
        <v>0</v>
      </c>
      <c r="CJ38" s="16">
        <f t="shared" si="13"/>
        <v>0</v>
      </c>
      <c r="CK38" s="16">
        <f t="shared" si="13"/>
        <v>0</v>
      </c>
      <c r="CL38" s="16">
        <f t="shared" si="13"/>
        <v>0</v>
      </c>
      <c r="CM38" s="16">
        <f t="shared" si="13"/>
        <v>0</v>
      </c>
      <c r="CN38" s="16">
        <f t="shared" si="13"/>
        <v>0</v>
      </c>
      <c r="CO38" s="16">
        <f t="shared" si="14"/>
        <v>1</v>
      </c>
      <c r="CP38" s="16">
        <f t="shared" si="14"/>
        <v>1</v>
      </c>
      <c r="CQ38" s="24"/>
      <c r="CR38" s="13" t="str">
        <f>IF(Tableau1[[#This Row],[Colonne25]]=1,IF(ROW()=9,0,IF(COUNTIF(Y$9:Y37,1)&gt;0,(ROW()-_xlfn.XMATCH(1,Y$9:Y37,0,-1))-9,ROW()-9)),"")</f>
        <v/>
      </c>
      <c r="CS38" s="13">
        <f>IF(Tableau1[[#This Row],[Colonne26]]=1,IF(ROW()=9,0,IF(COUNTIF(Z$9:Z37,1)&gt;0,(ROW()-_xlfn.XMATCH(1,Z$9:Z37,0,-1))-9,ROW()-9)),"")</f>
        <v>0</v>
      </c>
      <c r="CT38" s="13" t="str">
        <f>IF(Tableau1[[#This Row],[Colonne27]]=1,IF(ROW()=9,0,IF(COUNTIF(AA$9:AA37,1)&gt;0,(ROW()-_xlfn.XMATCH(1,AA$9:AA37,0,-1))-9,ROW()-9)),"")</f>
        <v/>
      </c>
      <c r="CU38" s="13" t="str">
        <f>IF(Tableau1[[#This Row],[Colonne28]]=1,IF(ROW()=9,0,IF(COUNTIF(AB$9:AB37,1)&gt;0,(ROW()-_xlfn.XMATCH(1,AB$9:AB37,0,-1))-9,ROW()-9)),"")</f>
        <v/>
      </c>
      <c r="CV38" s="13">
        <f>IF(Tableau1[[#This Row],[Colonne29]]=1,IF(ROW()=9,0,IF(COUNTIF(AC$9:AC37,1)&gt;0,(ROW()-_xlfn.XMATCH(1,AC$9:AC37,0,-1))-9,ROW()-9)),"")</f>
        <v>1</v>
      </c>
      <c r="CW38" s="13" t="str">
        <f>IF(Tableau1[[#This Row],[Colonne30]]=1,IF(ROW()=9,0,IF(COUNTIF(AD$9:AD37,1)&gt;0,(ROW()-_xlfn.XMATCH(1,AD$9:AD37,0,-1))-9,ROW()-9)),"")</f>
        <v/>
      </c>
      <c r="CX38" s="13" t="str">
        <f>IF(Tableau1[[#This Row],[Colonne31]]=1,IF(ROW()=9,0,IF(COUNTIF(AE$9:AE37,1)&gt;0,(ROW()-_xlfn.XMATCH(1,AE$9:AE37,0,-1))-9,ROW()-9)),"")</f>
        <v/>
      </c>
      <c r="CY38" s="13">
        <f>IF(Tableau1[[#This Row],[Colonne32]]=1,IF(ROW()=9,0,IF(COUNTIF(AF$9:AF37,1)&gt;0,(ROW()-_xlfn.XMATCH(1,AF$9:AF37,0,-1))-9,ROW()-9)),"")</f>
        <v>2</v>
      </c>
      <c r="CZ38" s="13">
        <f>IF(Tableau1[[#This Row],[Colonne33]]=1,IF(ROW()=9,0,IF(COUNTIF(AG$9:AG37,1)&gt;0,(ROW()-_xlfn.XMATCH(1,AG$9:AG37,0,-1))-9,ROW()-9)),"")</f>
        <v>3</v>
      </c>
      <c r="DA38" s="13" t="str">
        <f>IF(Tableau1[[#This Row],[Colonne34]]=1,IF(ROW()=9,0,IF(COUNTIF(AH$9:AH37,1)&gt;0,(ROW()-_xlfn.XMATCH(1,AH$9:AH37,0,-1))-9,ROW()-9)),"")</f>
        <v/>
      </c>
      <c r="DB38" s="46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</row>
    <row r="39" spans="1:166" x14ac:dyDescent="0.2">
      <c r="A39" s="25">
        <v>45015</v>
      </c>
      <c r="B39" s="23">
        <v>31</v>
      </c>
      <c r="C39" s="27" t="s">
        <v>95</v>
      </c>
      <c r="D39" s="28">
        <v>1</v>
      </c>
      <c r="E39" s="28">
        <v>2</v>
      </c>
      <c r="F39" s="28">
        <v>5</v>
      </c>
      <c r="G39" s="28">
        <v>6</v>
      </c>
      <c r="H39" s="28">
        <v>13</v>
      </c>
      <c r="I39" s="28">
        <v>18</v>
      </c>
      <c r="J39" s="28">
        <v>20</v>
      </c>
      <c r="K39" s="28">
        <v>21</v>
      </c>
      <c r="L39" s="28">
        <v>27</v>
      </c>
      <c r="M39" s="28">
        <v>29</v>
      </c>
      <c r="N39" s="28">
        <v>37</v>
      </c>
      <c r="O39" s="28">
        <v>40</v>
      </c>
      <c r="P39" s="28">
        <v>41</v>
      </c>
      <c r="Q39" s="28">
        <v>42</v>
      </c>
      <c r="R39" s="28">
        <v>43</v>
      </c>
      <c r="S39" s="28">
        <v>44</v>
      </c>
      <c r="T39" s="28">
        <v>54</v>
      </c>
      <c r="U39" s="28">
        <v>55</v>
      </c>
      <c r="V39" s="28">
        <v>60</v>
      </c>
      <c r="W39" s="28">
        <v>61</v>
      </c>
      <c r="X39" s="24"/>
      <c r="Y39" s="27">
        <f t="shared" si="15"/>
        <v>1</v>
      </c>
      <c r="Z39" s="27">
        <f t="shared" si="15"/>
        <v>1</v>
      </c>
      <c r="AA39" s="27">
        <f t="shared" si="15"/>
        <v>0</v>
      </c>
      <c r="AB39" s="27">
        <f t="shared" si="15"/>
        <v>0</v>
      </c>
      <c r="AC39" s="27">
        <f t="shared" si="15"/>
        <v>1</v>
      </c>
      <c r="AD39" s="27">
        <f t="shared" si="15"/>
        <v>1</v>
      </c>
      <c r="AE39" s="27">
        <f t="shared" si="15"/>
        <v>0</v>
      </c>
      <c r="AF39" s="27">
        <f t="shared" si="15"/>
        <v>0</v>
      </c>
      <c r="AG39" s="27">
        <f t="shared" si="15"/>
        <v>0</v>
      </c>
      <c r="AH39" s="27">
        <f t="shared" si="15"/>
        <v>0</v>
      </c>
      <c r="AI39" s="27">
        <f t="shared" si="11"/>
        <v>0</v>
      </c>
      <c r="AJ39" s="27">
        <f t="shared" si="11"/>
        <v>0</v>
      </c>
      <c r="AK39" s="27">
        <f t="shared" si="11"/>
        <v>1</v>
      </c>
      <c r="AL39" s="27">
        <f t="shared" si="11"/>
        <v>0</v>
      </c>
      <c r="AM39" s="27">
        <f t="shared" si="11"/>
        <v>0</v>
      </c>
      <c r="AN39" s="27">
        <f t="shared" si="11"/>
        <v>0</v>
      </c>
      <c r="AO39" s="27">
        <f t="shared" si="11"/>
        <v>0</v>
      </c>
      <c r="AP39" s="27">
        <f t="shared" si="11"/>
        <v>1</v>
      </c>
      <c r="AQ39" s="27">
        <f t="shared" si="11"/>
        <v>0</v>
      </c>
      <c r="AR39" s="27">
        <f t="shared" si="11"/>
        <v>1</v>
      </c>
      <c r="AS39" s="27">
        <f t="shared" si="9"/>
        <v>1</v>
      </c>
      <c r="AT39" s="27">
        <f t="shared" si="9"/>
        <v>0</v>
      </c>
      <c r="AU39" s="27">
        <f t="shared" si="9"/>
        <v>0</v>
      </c>
      <c r="AV39" s="27">
        <f t="shared" si="9"/>
        <v>0</v>
      </c>
      <c r="AW39" s="27">
        <f t="shared" si="9"/>
        <v>0</v>
      </c>
      <c r="AX39" s="27">
        <f t="shared" si="9"/>
        <v>0</v>
      </c>
      <c r="AY39" s="27">
        <f t="shared" si="9"/>
        <v>1</v>
      </c>
      <c r="AZ39" s="27">
        <f t="shared" si="9"/>
        <v>0</v>
      </c>
      <c r="BA39" s="27">
        <f t="shared" si="9"/>
        <v>1</v>
      </c>
      <c r="BB39" s="27">
        <f t="shared" si="9"/>
        <v>0</v>
      </c>
      <c r="BC39" s="27">
        <f t="shared" si="9"/>
        <v>0</v>
      </c>
      <c r="BD39" s="27">
        <f t="shared" si="9"/>
        <v>0</v>
      </c>
      <c r="BE39" s="27">
        <f t="shared" si="9"/>
        <v>0</v>
      </c>
      <c r="BF39" s="27">
        <f t="shared" si="9"/>
        <v>0</v>
      </c>
      <c r="BG39" s="27">
        <f t="shared" si="9"/>
        <v>0</v>
      </c>
      <c r="BH39" s="27">
        <f t="shared" si="9"/>
        <v>0</v>
      </c>
      <c r="BI39" s="27">
        <f t="shared" si="12"/>
        <v>1</v>
      </c>
      <c r="BJ39" s="27">
        <f t="shared" si="12"/>
        <v>0</v>
      </c>
      <c r="BK39" s="27">
        <f t="shared" si="12"/>
        <v>0</v>
      </c>
      <c r="BL39" s="27">
        <f t="shared" si="12"/>
        <v>1</v>
      </c>
      <c r="BM39" s="27">
        <f t="shared" si="12"/>
        <v>1</v>
      </c>
      <c r="BN39" s="27">
        <f t="shared" si="12"/>
        <v>1</v>
      </c>
      <c r="BO39" s="27">
        <f t="shared" si="12"/>
        <v>1</v>
      </c>
      <c r="BP39" s="27">
        <f t="shared" si="12"/>
        <v>1</v>
      </c>
      <c r="BQ39" s="27">
        <f t="shared" si="12"/>
        <v>0</v>
      </c>
      <c r="BR39" s="27">
        <f t="shared" si="12"/>
        <v>0</v>
      </c>
      <c r="BS39" s="27">
        <f t="shared" si="12"/>
        <v>0</v>
      </c>
      <c r="BT39" s="27">
        <f t="shared" si="12"/>
        <v>0</v>
      </c>
      <c r="BU39" s="27">
        <f t="shared" si="12"/>
        <v>0</v>
      </c>
      <c r="BV39" s="27">
        <f t="shared" si="12"/>
        <v>0</v>
      </c>
      <c r="BW39" s="27">
        <f t="shared" si="12"/>
        <v>0</v>
      </c>
      <c r="BX39" s="27">
        <f t="shared" si="12"/>
        <v>0</v>
      </c>
      <c r="BY39" s="27">
        <f t="shared" si="13"/>
        <v>0</v>
      </c>
      <c r="BZ39" s="27">
        <f t="shared" si="13"/>
        <v>1</v>
      </c>
      <c r="CA39" s="27">
        <f t="shared" si="13"/>
        <v>1</v>
      </c>
      <c r="CB39" s="27">
        <f t="shared" si="13"/>
        <v>0</v>
      </c>
      <c r="CC39" s="27">
        <f t="shared" si="13"/>
        <v>0</v>
      </c>
      <c r="CD39" s="27">
        <f t="shared" si="13"/>
        <v>0</v>
      </c>
      <c r="CE39" s="27">
        <f t="shared" si="13"/>
        <v>0</v>
      </c>
      <c r="CF39" s="27">
        <f t="shared" si="13"/>
        <v>1</v>
      </c>
      <c r="CG39" s="27">
        <f t="shared" si="13"/>
        <v>1</v>
      </c>
      <c r="CH39" s="27">
        <f t="shared" si="13"/>
        <v>0</v>
      </c>
      <c r="CI39" s="27">
        <f t="shared" si="13"/>
        <v>0</v>
      </c>
      <c r="CJ39" s="27">
        <f t="shared" si="13"/>
        <v>0</v>
      </c>
      <c r="CK39" s="27">
        <f t="shared" si="13"/>
        <v>0</v>
      </c>
      <c r="CL39" s="27">
        <f t="shared" si="13"/>
        <v>0</v>
      </c>
      <c r="CM39" s="27">
        <f t="shared" si="13"/>
        <v>0</v>
      </c>
      <c r="CN39" s="27">
        <f t="shared" si="13"/>
        <v>0</v>
      </c>
      <c r="CO39" s="27">
        <f t="shared" si="14"/>
        <v>0</v>
      </c>
      <c r="CP39" s="27">
        <f t="shared" si="14"/>
        <v>0</v>
      </c>
      <c r="CQ39" s="24"/>
      <c r="CR39" s="13">
        <f>IF(Tableau1[[#This Row],[Colonne25]]=1,IF(ROW()=9,0,IF(COUNTIF(Y$9:Y38,1)&gt;0,(ROW()-_xlfn.XMATCH(1,Y$9:Y38,0,-1))-9,ROW()-9)),"")</f>
        <v>1</v>
      </c>
      <c r="CS39" s="13">
        <f>IF(Tableau1[[#This Row],[Colonne26]]=1,IF(ROW()=9,0,IF(COUNTIF(Z$9:Z38,1)&gt;0,(ROW()-_xlfn.XMATCH(1,Z$9:Z38,0,-1))-9,ROW()-9)),"")</f>
        <v>0</v>
      </c>
      <c r="CT39" s="13" t="str">
        <f>IF(Tableau1[[#This Row],[Colonne27]]=1,IF(ROW()=9,0,IF(COUNTIF(AA$9:AA38,1)&gt;0,(ROW()-_xlfn.XMATCH(1,AA$9:AA38,0,-1))-9,ROW()-9)),"")</f>
        <v/>
      </c>
      <c r="CU39" s="13" t="str">
        <f>IF(Tableau1[[#This Row],[Colonne28]]=1,IF(ROW()=9,0,IF(COUNTIF(AB$9:AB38,1)&gt;0,(ROW()-_xlfn.XMATCH(1,AB$9:AB38,0,-1))-9,ROW()-9)),"")</f>
        <v/>
      </c>
      <c r="CV39" s="13">
        <f>IF(Tableau1[[#This Row],[Colonne29]]=1,IF(ROW()=9,0,IF(COUNTIF(AC$9:AC38,1)&gt;0,(ROW()-_xlfn.XMATCH(1,AC$9:AC38,0,-1))-9,ROW()-9)),"")</f>
        <v>0</v>
      </c>
      <c r="CW39" s="13">
        <f>IF(Tableau1[[#This Row],[Colonne30]]=1,IF(ROW()=9,0,IF(COUNTIF(AD$9:AD38,1)&gt;0,(ROW()-_xlfn.XMATCH(1,AD$9:AD38,0,-1))-9,ROW()-9)),"")</f>
        <v>1</v>
      </c>
      <c r="CX39" s="13" t="str">
        <f>IF(Tableau1[[#This Row],[Colonne31]]=1,IF(ROW()=9,0,IF(COUNTIF(AE$9:AE38,1)&gt;0,(ROW()-_xlfn.XMATCH(1,AE$9:AE38,0,-1))-9,ROW()-9)),"")</f>
        <v/>
      </c>
      <c r="CY39" s="13" t="str">
        <f>IF(Tableau1[[#This Row],[Colonne32]]=1,IF(ROW()=9,0,IF(COUNTIF(AF$9:AF38,1)&gt;0,(ROW()-_xlfn.XMATCH(1,AF$9:AF38,0,-1))-9,ROW()-9)),"")</f>
        <v/>
      </c>
      <c r="CZ39" s="13" t="str">
        <f>IF(Tableau1[[#This Row],[Colonne33]]=1,IF(ROW()=9,0,IF(COUNTIF(AG$9:AG38,1)&gt;0,(ROW()-_xlfn.XMATCH(1,AG$9:AG38,0,-1))-9,ROW()-9)),"")</f>
        <v/>
      </c>
      <c r="DA39" s="13" t="str">
        <f>IF(Tableau1[[#This Row],[Colonne34]]=1,IF(ROW()=9,0,IF(COUNTIF(AH$9:AH38,1)&gt;0,(ROW()-_xlfn.XMATCH(1,AH$9:AH38,0,-1))-9,ROW()-9)),"")</f>
        <v/>
      </c>
      <c r="DB39" s="45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8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</row>
    <row r="40" spans="1:166" x14ac:dyDescent="0.2">
      <c r="A40" s="22">
        <v>45015</v>
      </c>
      <c r="B40" s="26">
        <v>32</v>
      </c>
      <c r="C40" s="16" t="s">
        <v>96</v>
      </c>
      <c r="D40" s="13">
        <v>4</v>
      </c>
      <c r="E40" s="13">
        <v>8</v>
      </c>
      <c r="F40" s="13">
        <v>12</v>
      </c>
      <c r="G40" s="13">
        <v>16</v>
      </c>
      <c r="H40" s="13">
        <v>19</v>
      </c>
      <c r="I40" s="13">
        <v>22</v>
      </c>
      <c r="J40" s="13">
        <v>25</v>
      </c>
      <c r="K40" s="13">
        <v>31</v>
      </c>
      <c r="L40" s="13">
        <v>36</v>
      </c>
      <c r="M40" s="13">
        <v>42</v>
      </c>
      <c r="N40" s="13">
        <v>43</v>
      </c>
      <c r="O40" s="13">
        <v>45</v>
      </c>
      <c r="P40" s="13">
        <v>46</v>
      </c>
      <c r="Q40" s="13">
        <v>48</v>
      </c>
      <c r="R40" s="13">
        <v>51</v>
      </c>
      <c r="S40" s="13">
        <v>54</v>
      </c>
      <c r="T40" s="13">
        <v>55</v>
      </c>
      <c r="U40" s="13">
        <v>61</v>
      </c>
      <c r="V40" s="13">
        <v>69</v>
      </c>
      <c r="W40" s="13">
        <v>70</v>
      </c>
      <c r="X40" s="24"/>
      <c r="Y40" s="16">
        <f t="shared" si="15"/>
        <v>0</v>
      </c>
      <c r="Z40" s="16">
        <f t="shared" si="15"/>
        <v>0</v>
      </c>
      <c r="AA40" s="16">
        <f t="shared" si="15"/>
        <v>0</v>
      </c>
      <c r="AB40" s="16">
        <f t="shared" si="15"/>
        <v>1</v>
      </c>
      <c r="AC40" s="16">
        <f t="shared" si="15"/>
        <v>0</v>
      </c>
      <c r="AD40" s="16">
        <f t="shared" si="15"/>
        <v>0</v>
      </c>
      <c r="AE40" s="16">
        <f t="shared" si="15"/>
        <v>0</v>
      </c>
      <c r="AF40" s="16">
        <f t="shared" si="15"/>
        <v>1</v>
      </c>
      <c r="AG40" s="16">
        <f t="shared" si="15"/>
        <v>0</v>
      </c>
      <c r="AH40" s="16">
        <f t="shared" si="15"/>
        <v>0</v>
      </c>
      <c r="AI40" s="16">
        <f t="shared" si="11"/>
        <v>0</v>
      </c>
      <c r="AJ40" s="16">
        <f t="shared" si="11"/>
        <v>1</v>
      </c>
      <c r="AK40" s="16">
        <f t="shared" si="11"/>
        <v>0</v>
      </c>
      <c r="AL40" s="16">
        <f t="shared" si="11"/>
        <v>0</v>
      </c>
      <c r="AM40" s="16">
        <f t="shared" si="11"/>
        <v>0</v>
      </c>
      <c r="AN40" s="16">
        <f t="shared" si="11"/>
        <v>1</v>
      </c>
      <c r="AO40" s="16">
        <f t="shared" si="11"/>
        <v>0</v>
      </c>
      <c r="AP40" s="16">
        <f t="shared" si="11"/>
        <v>0</v>
      </c>
      <c r="AQ40" s="16">
        <f t="shared" si="11"/>
        <v>1</v>
      </c>
      <c r="AR40" s="16">
        <f t="shared" si="11"/>
        <v>0</v>
      </c>
      <c r="AS40" s="16">
        <f t="shared" si="11"/>
        <v>0</v>
      </c>
      <c r="AT40" s="16">
        <f t="shared" si="11"/>
        <v>1</v>
      </c>
      <c r="AU40" s="16">
        <f t="shared" si="11"/>
        <v>0</v>
      </c>
      <c r="AV40" s="16">
        <f t="shared" si="11"/>
        <v>0</v>
      </c>
      <c r="AW40" s="16">
        <f t="shared" si="11"/>
        <v>1</v>
      </c>
      <c r="AX40" s="16">
        <f t="shared" si="11"/>
        <v>0</v>
      </c>
      <c r="AY40" s="16">
        <f t="shared" ref="AY40:BN45" si="16">SUM(COUNTIF($D40:$W40,AY$1))</f>
        <v>0</v>
      </c>
      <c r="AZ40" s="16">
        <f t="shared" si="16"/>
        <v>0</v>
      </c>
      <c r="BA40" s="16">
        <f t="shared" si="16"/>
        <v>0</v>
      </c>
      <c r="BB40" s="16">
        <f t="shared" si="16"/>
        <v>0</v>
      </c>
      <c r="BC40" s="16">
        <f t="shared" si="16"/>
        <v>1</v>
      </c>
      <c r="BD40" s="16">
        <f t="shared" si="16"/>
        <v>0</v>
      </c>
      <c r="BE40" s="16">
        <f t="shared" si="16"/>
        <v>0</v>
      </c>
      <c r="BF40" s="16">
        <f t="shared" si="16"/>
        <v>0</v>
      </c>
      <c r="BG40" s="16">
        <f t="shared" si="16"/>
        <v>0</v>
      </c>
      <c r="BH40" s="16">
        <f t="shared" si="16"/>
        <v>1</v>
      </c>
      <c r="BI40" s="16">
        <f t="shared" si="16"/>
        <v>0</v>
      </c>
      <c r="BJ40" s="16">
        <f t="shared" si="16"/>
        <v>0</v>
      </c>
      <c r="BK40" s="16">
        <f t="shared" si="16"/>
        <v>0</v>
      </c>
      <c r="BL40" s="16">
        <f t="shared" si="16"/>
        <v>0</v>
      </c>
      <c r="BM40" s="16">
        <f t="shared" si="12"/>
        <v>0</v>
      </c>
      <c r="BN40" s="16">
        <f t="shared" si="12"/>
        <v>1</v>
      </c>
      <c r="BO40" s="16">
        <f t="shared" si="12"/>
        <v>1</v>
      </c>
      <c r="BP40" s="16">
        <f t="shared" si="12"/>
        <v>0</v>
      </c>
      <c r="BQ40" s="16">
        <f t="shared" si="12"/>
        <v>1</v>
      </c>
      <c r="BR40" s="16">
        <f t="shared" si="12"/>
        <v>1</v>
      </c>
      <c r="BS40" s="16">
        <f t="shared" si="12"/>
        <v>0</v>
      </c>
      <c r="BT40" s="16">
        <f t="shared" si="12"/>
        <v>1</v>
      </c>
      <c r="BU40" s="16">
        <f t="shared" si="12"/>
        <v>0</v>
      </c>
      <c r="BV40" s="16">
        <f t="shared" si="12"/>
        <v>0</v>
      </c>
      <c r="BW40" s="16">
        <f t="shared" si="12"/>
        <v>1</v>
      </c>
      <c r="BX40" s="16">
        <f t="shared" si="12"/>
        <v>0</v>
      </c>
      <c r="BY40" s="16">
        <f t="shared" si="13"/>
        <v>0</v>
      </c>
      <c r="BZ40" s="16">
        <f t="shared" si="13"/>
        <v>1</v>
      </c>
      <c r="CA40" s="16">
        <f t="shared" si="13"/>
        <v>1</v>
      </c>
      <c r="CB40" s="16">
        <f t="shared" si="13"/>
        <v>0</v>
      </c>
      <c r="CC40" s="16">
        <f t="shared" si="13"/>
        <v>0</v>
      </c>
      <c r="CD40" s="16">
        <f t="shared" si="13"/>
        <v>0</v>
      </c>
      <c r="CE40" s="16">
        <f t="shared" si="13"/>
        <v>0</v>
      </c>
      <c r="CF40" s="16">
        <f t="shared" si="13"/>
        <v>0</v>
      </c>
      <c r="CG40" s="16">
        <f t="shared" si="13"/>
        <v>1</v>
      </c>
      <c r="CH40" s="16">
        <f t="shared" si="13"/>
        <v>0</v>
      </c>
      <c r="CI40" s="16">
        <f t="shared" si="13"/>
        <v>0</v>
      </c>
      <c r="CJ40" s="16">
        <f t="shared" si="13"/>
        <v>0</v>
      </c>
      <c r="CK40" s="16">
        <f t="shared" si="13"/>
        <v>0</v>
      </c>
      <c r="CL40" s="16">
        <f t="shared" si="13"/>
        <v>0</v>
      </c>
      <c r="CM40" s="16">
        <f t="shared" si="13"/>
        <v>0</v>
      </c>
      <c r="CN40" s="16">
        <f t="shared" ref="CN40:CP40" si="17">SUM(COUNTIF($D40:$W40,CN$1))</f>
        <v>0</v>
      </c>
      <c r="CO40" s="16">
        <f t="shared" si="17"/>
        <v>1</v>
      </c>
      <c r="CP40" s="16">
        <f t="shared" si="17"/>
        <v>1</v>
      </c>
      <c r="CQ40" s="24"/>
      <c r="CR40" s="13" t="str">
        <f>IF(Tableau1[[#This Row],[Colonne25]]=1,IF(ROW()=9,0,IF(COUNTIF(Y$9:Y39,1)&gt;0,(ROW()-_xlfn.XMATCH(1,Y$9:Y39,0,-1))-9,ROW()-9)),"")</f>
        <v/>
      </c>
      <c r="CS40" s="13" t="str">
        <f>IF(Tableau1[[#This Row],[Colonne26]]=1,IF(ROW()=9,0,IF(COUNTIF(Z$9:Z39,1)&gt;0,(ROW()-_xlfn.XMATCH(1,Z$9:Z39,0,-1))-9,ROW()-9)),"")</f>
        <v/>
      </c>
      <c r="CT40" s="13" t="str">
        <f>IF(Tableau1[[#This Row],[Colonne27]]=1,IF(ROW()=9,0,IF(COUNTIF(AA$9:AA39,1)&gt;0,(ROW()-_xlfn.XMATCH(1,AA$9:AA39,0,-1))-9,ROW()-9)),"")</f>
        <v/>
      </c>
      <c r="CU40" s="13">
        <f>IF(Tableau1[[#This Row],[Colonne28]]=1,IF(ROW()=9,0,IF(COUNTIF(AB$9:AB39,1)&gt;0,(ROW()-_xlfn.XMATCH(1,AB$9:AB39,0,-1))-9,ROW()-9)),"")</f>
        <v>5</v>
      </c>
      <c r="CV40" s="13" t="str">
        <f>IF(Tableau1[[#This Row],[Colonne29]]=1,IF(ROW()=9,0,IF(COUNTIF(AC$9:AC39,1)&gt;0,(ROW()-_xlfn.XMATCH(1,AC$9:AC39,0,-1))-9,ROW()-9)),"")</f>
        <v/>
      </c>
      <c r="CW40" s="13" t="str">
        <f>IF(Tableau1[[#This Row],[Colonne30]]=1,IF(ROW()=9,0,IF(COUNTIF(AD$9:AD39,1)&gt;0,(ROW()-_xlfn.XMATCH(1,AD$9:AD39,0,-1))-9,ROW()-9)),"")</f>
        <v/>
      </c>
      <c r="CX40" s="13" t="str">
        <f>IF(Tableau1[[#This Row],[Colonne31]]=1,IF(ROW()=9,0,IF(COUNTIF(AE$9:AE39,1)&gt;0,(ROW()-_xlfn.XMATCH(1,AE$9:AE39,0,-1))-9,ROW()-9)),"")</f>
        <v/>
      </c>
      <c r="CY40" s="13">
        <f>IF(Tableau1[[#This Row],[Colonne32]]=1,IF(ROW()=9,0,IF(COUNTIF(AF$9:AF39,1)&gt;0,(ROW()-_xlfn.XMATCH(1,AF$9:AF39,0,-1))-9,ROW()-9)),"")</f>
        <v>1</v>
      </c>
      <c r="CZ40" s="13" t="str">
        <f>IF(Tableau1[[#This Row],[Colonne33]]=1,IF(ROW()=9,0,IF(COUNTIF(AG$9:AG39,1)&gt;0,(ROW()-_xlfn.XMATCH(1,AG$9:AG39,0,-1))-9,ROW()-9)),"")</f>
        <v/>
      </c>
      <c r="DA40" s="13" t="str">
        <f>IF(Tableau1[[#This Row],[Colonne34]]=1,IF(ROW()=9,0,IF(COUNTIF(AH$9:AH39,1)&gt;0,(ROW()-_xlfn.XMATCH(1,AH$9:AH39,0,-1))-9,ROW()-9)),"")</f>
        <v/>
      </c>
      <c r="DB40" s="46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</row>
    <row r="41" spans="1:166" x14ac:dyDescent="0.2">
      <c r="A41" s="25">
        <v>45016</v>
      </c>
      <c r="B41" s="23">
        <v>33</v>
      </c>
      <c r="C41" s="27" t="s">
        <v>95</v>
      </c>
      <c r="D41" s="28">
        <v>1</v>
      </c>
      <c r="E41" s="28">
        <v>5</v>
      </c>
      <c r="F41" s="28">
        <v>10</v>
      </c>
      <c r="G41" s="28">
        <v>18</v>
      </c>
      <c r="H41" s="28">
        <v>21</v>
      </c>
      <c r="I41" s="28">
        <v>22</v>
      </c>
      <c r="J41" s="28">
        <v>24</v>
      </c>
      <c r="K41" s="28">
        <v>25</v>
      </c>
      <c r="L41" s="28">
        <v>31</v>
      </c>
      <c r="M41" s="28">
        <v>36</v>
      </c>
      <c r="N41" s="28">
        <v>43</v>
      </c>
      <c r="O41" s="28">
        <v>44</v>
      </c>
      <c r="P41" s="28">
        <v>45</v>
      </c>
      <c r="Q41" s="28">
        <v>48</v>
      </c>
      <c r="R41" s="28">
        <v>49</v>
      </c>
      <c r="S41" s="28">
        <v>53</v>
      </c>
      <c r="T41" s="28">
        <v>60</v>
      </c>
      <c r="U41" s="28">
        <v>64</v>
      </c>
      <c r="V41" s="28">
        <v>68</v>
      </c>
      <c r="W41" s="28">
        <v>69</v>
      </c>
      <c r="X41" s="24"/>
      <c r="Y41" s="27">
        <f t="shared" si="15"/>
        <v>1</v>
      </c>
      <c r="Z41" s="27">
        <f t="shared" si="15"/>
        <v>0</v>
      </c>
      <c r="AA41" s="27">
        <f t="shared" si="15"/>
        <v>0</v>
      </c>
      <c r="AB41" s="27">
        <f t="shared" si="15"/>
        <v>0</v>
      </c>
      <c r="AC41" s="27">
        <f t="shared" si="15"/>
        <v>1</v>
      </c>
      <c r="AD41" s="27">
        <f t="shared" si="15"/>
        <v>0</v>
      </c>
      <c r="AE41" s="27">
        <f t="shared" si="15"/>
        <v>0</v>
      </c>
      <c r="AF41" s="27">
        <f t="shared" si="15"/>
        <v>0</v>
      </c>
      <c r="AG41" s="27">
        <f t="shared" si="15"/>
        <v>0</v>
      </c>
      <c r="AH41" s="27">
        <f t="shared" si="15"/>
        <v>1</v>
      </c>
      <c r="AI41" s="27">
        <f t="shared" si="15"/>
        <v>0</v>
      </c>
      <c r="AJ41" s="27">
        <f t="shared" si="15"/>
        <v>0</v>
      </c>
      <c r="AK41" s="27">
        <f t="shared" si="15"/>
        <v>0</v>
      </c>
      <c r="AL41" s="27">
        <f t="shared" si="15"/>
        <v>0</v>
      </c>
      <c r="AM41" s="27">
        <f t="shared" si="15"/>
        <v>0</v>
      </c>
      <c r="AN41" s="27">
        <f t="shared" si="15"/>
        <v>0</v>
      </c>
      <c r="AO41" s="27">
        <f t="shared" ref="AO41:BB45" si="18">SUM(COUNTIF($D41:$W41,AO$1))</f>
        <v>0</v>
      </c>
      <c r="AP41" s="27">
        <f t="shared" si="18"/>
        <v>1</v>
      </c>
      <c r="AQ41" s="27">
        <f t="shared" si="18"/>
        <v>0</v>
      </c>
      <c r="AR41" s="27">
        <f t="shared" si="18"/>
        <v>0</v>
      </c>
      <c r="AS41" s="27">
        <f t="shared" si="18"/>
        <v>1</v>
      </c>
      <c r="AT41" s="27">
        <f t="shared" si="18"/>
        <v>1</v>
      </c>
      <c r="AU41" s="27">
        <f t="shared" si="18"/>
        <v>0</v>
      </c>
      <c r="AV41" s="27">
        <f t="shared" si="18"/>
        <v>1</v>
      </c>
      <c r="AW41" s="27">
        <f t="shared" si="18"/>
        <v>1</v>
      </c>
      <c r="AX41" s="27">
        <f t="shared" si="18"/>
        <v>0</v>
      </c>
      <c r="AY41" s="27">
        <f t="shared" si="18"/>
        <v>0</v>
      </c>
      <c r="AZ41" s="27">
        <f t="shared" si="18"/>
        <v>0</v>
      </c>
      <c r="BA41" s="27">
        <f t="shared" si="18"/>
        <v>0</v>
      </c>
      <c r="BB41" s="27">
        <f t="shared" si="18"/>
        <v>0</v>
      </c>
      <c r="BC41" s="27">
        <f t="shared" si="16"/>
        <v>1</v>
      </c>
      <c r="BD41" s="27">
        <f t="shared" si="16"/>
        <v>0</v>
      </c>
      <c r="BE41" s="27">
        <f t="shared" si="16"/>
        <v>0</v>
      </c>
      <c r="BF41" s="27">
        <f t="shared" si="16"/>
        <v>0</v>
      </c>
      <c r="BG41" s="27">
        <f t="shared" si="16"/>
        <v>0</v>
      </c>
      <c r="BH41" s="27">
        <f t="shared" si="16"/>
        <v>1</v>
      </c>
      <c r="BI41" s="27">
        <f t="shared" si="16"/>
        <v>0</v>
      </c>
      <c r="BJ41" s="27">
        <f t="shared" si="16"/>
        <v>0</v>
      </c>
      <c r="BK41" s="27">
        <f t="shared" si="16"/>
        <v>0</v>
      </c>
      <c r="BL41" s="27">
        <f t="shared" si="16"/>
        <v>0</v>
      </c>
      <c r="BM41" s="27">
        <f t="shared" si="16"/>
        <v>0</v>
      </c>
      <c r="BN41" s="27">
        <f t="shared" si="16"/>
        <v>0</v>
      </c>
      <c r="BO41" s="27">
        <f t="shared" ref="BO41:CD45" si="19">SUM(COUNTIF($D41:$W41,BO$1))</f>
        <v>1</v>
      </c>
      <c r="BP41" s="27">
        <f t="shared" si="19"/>
        <v>1</v>
      </c>
      <c r="BQ41" s="27">
        <f t="shared" si="19"/>
        <v>1</v>
      </c>
      <c r="BR41" s="27">
        <f t="shared" si="19"/>
        <v>0</v>
      </c>
      <c r="BS41" s="27">
        <f t="shared" si="19"/>
        <v>0</v>
      </c>
      <c r="BT41" s="27">
        <f t="shared" si="19"/>
        <v>1</v>
      </c>
      <c r="BU41" s="27">
        <f t="shared" si="19"/>
        <v>1</v>
      </c>
      <c r="BV41" s="27">
        <f t="shared" si="19"/>
        <v>0</v>
      </c>
      <c r="BW41" s="27">
        <f t="shared" si="19"/>
        <v>0</v>
      </c>
      <c r="BX41" s="27">
        <f t="shared" si="19"/>
        <v>0</v>
      </c>
      <c r="BY41" s="27">
        <f t="shared" si="19"/>
        <v>1</v>
      </c>
      <c r="BZ41" s="27">
        <f t="shared" si="19"/>
        <v>0</v>
      </c>
      <c r="CA41" s="27">
        <f t="shared" si="19"/>
        <v>0</v>
      </c>
      <c r="CB41" s="27">
        <f t="shared" si="19"/>
        <v>0</v>
      </c>
      <c r="CC41" s="27">
        <f t="shared" si="19"/>
        <v>0</v>
      </c>
      <c r="CD41" s="27">
        <f t="shared" si="19"/>
        <v>0</v>
      </c>
      <c r="CE41" s="27">
        <f t="shared" ref="CE41:CP45" si="20">SUM(COUNTIF($D41:$W41,CE$1))</f>
        <v>0</v>
      </c>
      <c r="CF41" s="27">
        <f t="shared" si="20"/>
        <v>1</v>
      </c>
      <c r="CG41" s="27">
        <f t="shared" si="20"/>
        <v>0</v>
      </c>
      <c r="CH41" s="27">
        <f t="shared" si="20"/>
        <v>0</v>
      </c>
      <c r="CI41" s="27">
        <f t="shared" si="20"/>
        <v>0</v>
      </c>
      <c r="CJ41" s="27">
        <f t="shared" si="20"/>
        <v>1</v>
      </c>
      <c r="CK41" s="27">
        <f t="shared" si="20"/>
        <v>0</v>
      </c>
      <c r="CL41" s="27">
        <f t="shared" si="20"/>
        <v>0</v>
      </c>
      <c r="CM41" s="27">
        <f t="shared" si="20"/>
        <v>0</v>
      </c>
      <c r="CN41" s="27">
        <f t="shared" si="20"/>
        <v>1</v>
      </c>
      <c r="CO41" s="27">
        <f t="shared" si="20"/>
        <v>1</v>
      </c>
      <c r="CP41" s="27">
        <f t="shared" si="20"/>
        <v>0</v>
      </c>
      <c r="CQ41" s="24"/>
      <c r="CR41" s="13">
        <f>IF(Tableau1[[#This Row],[Colonne25]]=1,IF(ROW()=9,0,IF(COUNTIF(Y$9:Y40,1)&gt;0,(ROW()-_xlfn.XMATCH(1,Y$9:Y40,0,-1))-9,ROW()-9)),"")</f>
        <v>1</v>
      </c>
      <c r="CS41" s="13" t="str">
        <f>IF(Tableau1[[#This Row],[Colonne26]]=1,IF(ROW()=9,0,IF(COUNTIF(Z$9:Z40,1)&gt;0,(ROW()-_xlfn.XMATCH(1,Z$9:Z40,0,-1))-9,ROW()-9)),"")</f>
        <v/>
      </c>
      <c r="CT41" s="13" t="str">
        <f>IF(Tableau1[[#This Row],[Colonne27]]=1,IF(ROW()=9,0,IF(COUNTIF(AA$9:AA40,1)&gt;0,(ROW()-_xlfn.XMATCH(1,AA$9:AA40,0,-1))-9,ROW()-9)),"")</f>
        <v/>
      </c>
      <c r="CU41" s="13" t="str">
        <f>IF(Tableau1[[#This Row],[Colonne28]]=1,IF(ROW()=9,0,IF(COUNTIF(AB$9:AB40,1)&gt;0,(ROW()-_xlfn.XMATCH(1,AB$9:AB40,0,-1))-9,ROW()-9)),"")</f>
        <v/>
      </c>
      <c r="CV41" s="13">
        <f>IF(Tableau1[[#This Row],[Colonne29]]=1,IF(ROW()=9,0,IF(COUNTIF(AC$9:AC40,1)&gt;0,(ROW()-_xlfn.XMATCH(1,AC$9:AC40,0,-1))-9,ROW()-9)),"")</f>
        <v>1</v>
      </c>
      <c r="CW41" s="13" t="str">
        <f>IF(Tableau1[[#This Row],[Colonne30]]=1,IF(ROW()=9,0,IF(COUNTIF(AD$9:AD40,1)&gt;0,(ROW()-_xlfn.XMATCH(1,AD$9:AD40,0,-1))-9,ROW()-9)),"")</f>
        <v/>
      </c>
      <c r="CX41" s="13" t="str">
        <f>IF(Tableau1[[#This Row],[Colonne31]]=1,IF(ROW()=9,0,IF(COUNTIF(AE$9:AE40,1)&gt;0,(ROW()-_xlfn.XMATCH(1,AE$9:AE40,0,-1))-9,ROW()-9)),"")</f>
        <v/>
      </c>
      <c r="CY41" s="13" t="str">
        <f>IF(Tableau1[[#This Row],[Colonne32]]=1,IF(ROW()=9,0,IF(COUNTIF(AF$9:AF40,1)&gt;0,(ROW()-_xlfn.XMATCH(1,AF$9:AF40,0,-1))-9,ROW()-9)),"")</f>
        <v/>
      </c>
      <c r="CZ41" s="13" t="str">
        <f>IF(Tableau1[[#This Row],[Colonne33]]=1,IF(ROW()=9,0,IF(COUNTIF(AG$9:AG40,1)&gt;0,(ROW()-_xlfn.XMATCH(1,AG$9:AG40,0,-1))-9,ROW()-9)),"")</f>
        <v/>
      </c>
      <c r="DA41" s="13">
        <f>IF(Tableau1[[#This Row],[Colonne34]]=1,IF(ROW()=9,0,IF(COUNTIF(AH$9:AH40,1)&gt;0,(ROW()-_xlfn.XMATCH(1,AH$9:AH40,0,-1))-9,ROW()-9)),"")</f>
        <v>6</v>
      </c>
      <c r="DB41" s="45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</row>
    <row r="42" spans="1:166" x14ac:dyDescent="0.2">
      <c r="A42" s="22">
        <v>45016</v>
      </c>
      <c r="B42" s="26">
        <v>34</v>
      </c>
      <c r="C42" s="16" t="s">
        <v>96</v>
      </c>
      <c r="D42" s="13">
        <v>3</v>
      </c>
      <c r="E42" s="13">
        <v>5</v>
      </c>
      <c r="F42" s="13">
        <v>6</v>
      </c>
      <c r="G42" s="13">
        <v>7</v>
      </c>
      <c r="H42" s="13">
        <v>9</v>
      </c>
      <c r="I42" s="13">
        <v>15</v>
      </c>
      <c r="J42" s="13">
        <v>17</v>
      </c>
      <c r="K42" s="13">
        <v>18</v>
      </c>
      <c r="L42" s="13">
        <v>26</v>
      </c>
      <c r="M42" s="13">
        <v>33</v>
      </c>
      <c r="N42" s="13">
        <v>36</v>
      </c>
      <c r="O42" s="13">
        <v>39</v>
      </c>
      <c r="P42" s="13">
        <v>47</v>
      </c>
      <c r="Q42" s="13">
        <v>48</v>
      </c>
      <c r="R42" s="13">
        <v>51</v>
      </c>
      <c r="S42" s="13">
        <v>55</v>
      </c>
      <c r="T42" s="13">
        <v>56</v>
      </c>
      <c r="U42" s="13">
        <v>60</v>
      </c>
      <c r="V42" s="13">
        <v>63</v>
      </c>
      <c r="W42" s="13">
        <v>64</v>
      </c>
      <c r="X42" s="24"/>
      <c r="Y42" s="16">
        <f t="shared" si="15"/>
        <v>0</v>
      </c>
      <c r="Z42" s="16">
        <f t="shared" si="15"/>
        <v>0</v>
      </c>
      <c r="AA42" s="16">
        <f t="shared" si="15"/>
        <v>1</v>
      </c>
      <c r="AB42" s="16">
        <f t="shared" si="15"/>
        <v>0</v>
      </c>
      <c r="AC42" s="16">
        <f t="shared" si="15"/>
        <v>1</v>
      </c>
      <c r="AD42" s="16">
        <f t="shared" si="15"/>
        <v>1</v>
      </c>
      <c r="AE42" s="16">
        <f t="shared" si="15"/>
        <v>1</v>
      </c>
      <c r="AF42" s="16">
        <f t="shared" si="15"/>
        <v>0</v>
      </c>
      <c r="AG42" s="16">
        <f t="shared" si="15"/>
        <v>1</v>
      </c>
      <c r="AH42" s="16">
        <f t="shared" si="15"/>
        <v>0</v>
      </c>
      <c r="AI42" s="16">
        <f t="shared" si="15"/>
        <v>0</v>
      </c>
      <c r="AJ42" s="16">
        <f t="shared" si="15"/>
        <v>0</v>
      </c>
      <c r="AK42" s="16">
        <f t="shared" si="15"/>
        <v>0</v>
      </c>
      <c r="AL42" s="16">
        <f t="shared" si="15"/>
        <v>0</v>
      </c>
      <c r="AM42" s="16">
        <f t="shared" si="15"/>
        <v>1</v>
      </c>
      <c r="AN42" s="16">
        <f t="shared" si="15"/>
        <v>0</v>
      </c>
      <c r="AO42" s="16">
        <f t="shared" si="18"/>
        <v>1</v>
      </c>
      <c r="AP42" s="16">
        <f t="shared" si="18"/>
        <v>1</v>
      </c>
      <c r="AQ42" s="16">
        <f t="shared" si="18"/>
        <v>0</v>
      </c>
      <c r="AR42" s="16">
        <f t="shared" si="18"/>
        <v>0</v>
      </c>
      <c r="AS42" s="16">
        <f t="shared" si="18"/>
        <v>0</v>
      </c>
      <c r="AT42" s="16">
        <f t="shared" si="18"/>
        <v>0</v>
      </c>
      <c r="AU42" s="16">
        <f t="shared" si="18"/>
        <v>0</v>
      </c>
      <c r="AV42" s="16">
        <f t="shared" si="18"/>
        <v>0</v>
      </c>
      <c r="AW42" s="16">
        <f t="shared" si="18"/>
        <v>0</v>
      </c>
      <c r="AX42" s="16">
        <f t="shared" si="18"/>
        <v>1</v>
      </c>
      <c r="AY42" s="16">
        <f t="shared" si="18"/>
        <v>0</v>
      </c>
      <c r="AZ42" s="16">
        <f t="shared" si="18"/>
        <v>0</v>
      </c>
      <c r="BA42" s="16">
        <f t="shared" si="18"/>
        <v>0</v>
      </c>
      <c r="BB42" s="16">
        <f t="shared" si="18"/>
        <v>0</v>
      </c>
      <c r="BC42" s="16">
        <f t="shared" si="16"/>
        <v>0</v>
      </c>
      <c r="BD42" s="16">
        <f t="shared" si="16"/>
        <v>0</v>
      </c>
      <c r="BE42" s="16">
        <f t="shared" si="16"/>
        <v>1</v>
      </c>
      <c r="BF42" s="16">
        <f t="shared" si="16"/>
        <v>0</v>
      </c>
      <c r="BG42" s="16">
        <f t="shared" si="16"/>
        <v>0</v>
      </c>
      <c r="BH42" s="16">
        <f t="shared" si="16"/>
        <v>1</v>
      </c>
      <c r="BI42" s="16">
        <f t="shared" si="16"/>
        <v>0</v>
      </c>
      <c r="BJ42" s="16">
        <f t="shared" si="16"/>
        <v>0</v>
      </c>
      <c r="BK42" s="16">
        <f t="shared" si="16"/>
        <v>1</v>
      </c>
      <c r="BL42" s="16">
        <f t="shared" si="16"/>
        <v>0</v>
      </c>
      <c r="BM42" s="16">
        <f t="shared" si="16"/>
        <v>0</v>
      </c>
      <c r="BN42" s="16">
        <f t="shared" si="16"/>
        <v>0</v>
      </c>
      <c r="BO42" s="16">
        <f t="shared" si="19"/>
        <v>0</v>
      </c>
      <c r="BP42" s="16">
        <f t="shared" si="19"/>
        <v>0</v>
      </c>
      <c r="BQ42" s="16">
        <f t="shared" si="19"/>
        <v>0</v>
      </c>
      <c r="BR42" s="16">
        <f t="shared" si="19"/>
        <v>0</v>
      </c>
      <c r="BS42" s="16">
        <f t="shared" si="19"/>
        <v>1</v>
      </c>
      <c r="BT42" s="16">
        <f t="shared" si="19"/>
        <v>1</v>
      </c>
      <c r="BU42" s="16">
        <f t="shared" si="19"/>
        <v>0</v>
      </c>
      <c r="BV42" s="16">
        <f t="shared" si="19"/>
        <v>0</v>
      </c>
      <c r="BW42" s="16">
        <f t="shared" si="19"/>
        <v>1</v>
      </c>
      <c r="BX42" s="16">
        <f t="shared" si="19"/>
        <v>0</v>
      </c>
      <c r="BY42" s="16">
        <f t="shared" si="19"/>
        <v>0</v>
      </c>
      <c r="BZ42" s="16">
        <f t="shared" si="19"/>
        <v>0</v>
      </c>
      <c r="CA42" s="16">
        <f t="shared" si="19"/>
        <v>1</v>
      </c>
      <c r="CB42" s="16">
        <f t="shared" si="19"/>
        <v>1</v>
      </c>
      <c r="CC42" s="16">
        <f t="shared" si="19"/>
        <v>0</v>
      </c>
      <c r="CD42" s="16">
        <f t="shared" si="19"/>
        <v>0</v>
      </c>
      <c r="CE42" s="16">
        <f t="shared" si="20"/>
        <v>0</v>
      </c>
      <c r="CF42" s="16">
        <f t="shared" si="20"/>
        <v>1</v>
      </c>
      <c r="CG42" s="16">
        <f t="shared" si="20"/>
        <v>0</v>
      </c>
      <c r="CH42" s="16">
        <f t="shared" si="20"/>
        <v>0</v>
      </c>
      <c r="CI42" s="16">
        <f t="shared" si="20"/>
        <v>1</v>
      </c>
      <c r="CJ42" s="16">
        <f t="shared" si="20"/>
        <v>1</v>
      </c>
      <c r="CK42" s="16">
        <f t="shared" si="20"/>
        <v>0</v>
      </c>
      <c r="CL42" s="16">
        <f t="shared" si="20"/>
        <v>0</v>
      </c>
      <c r="CM42" s="16">
        <f t="shared" si="20"/>
        <v>0</v>
      </c>
      <c r="CN42" s="16">
        <f t="shared" si="20"/>
        <v>0</v>
      </c>
      <c r="CO42" s="16">
        <f t="shared" si="20"/>
        <v>0</v>
      </c>
      <c r="CP42" s="16">
        <f t="shared" si="20"/>
        <v>0</v>
      </c>
      <c r="CQ42" s="24"/>
      <c r="CR42" s="13" t="str">
        <f>IF(Tableau1[[#This Row],[Colonne25]]=1,IF(ROW()=9,0,IF(COUNTIF(Y$9:Y41,1)&gt;0,(ROW()-_xlfn.XMATCH(1,Y$9:Y41,0,-1))-9,ROW()-9)),"")</f>
        <v/>
      </c>
      <c r="CS42" s="13" t="str">
        <f>IF(Tableau1[[#This Row],[Colonne26]]=1,IF(ROW()=9,0,IF(COUNTIF(Z$9:Z41,1)&gt;0,(ROW()-_xlfn.XMATCH(1,Z$9:Z41,0,-1))-9,ROW()-9)),"")</f>
        <v/>
      </c>
      <c r="CT42" s="13">
        <f>IF(Tableau1[[#This Row],[Colonne27]]=1,IF(ROW()=9,0,IF(COUNTIF(AA$9:AA41,1)&gt;0,(ROW()-_xlfn.XMATCH(1,AA$9:AA41,0,-1))-9,ROW()-9)),"")</f>
        <v>5</v>
      </c>
      <c r="CU42" s="13" t="str">
        <f>IF(Tableau1[[#This Row],[Colonne28]]=1,IF(ROW()=9,0,IF(COUNTIF(AB$9:AB41,1)&gt;0,(ROW()-_xlfn.XMATCH(1,AB$9:AB41,0,-1))-9,ROW()-9)),"")</f>
        <v/>
      </c>
      <c r="CV42" s="13">
        <f>IF(Tableau1[[#This Row],[Colonne29]]=1,IF(ROW()=9,0,IF(COUNTIF(AC$9:AC41,1)&gt;0,(ROW()-_xlfn.XMATCH(1,AC$9:AC41,0,-1))-9,ROW()-9)),"")</f>
        <v>0</v>
      </c>
      <c r="CW42" s="13">
        <f>IF(Tableau1[[#This Row],[Colonne30]]=1,IF(ROW()=9,0,IF(COUNTIF(AD$9:AD41,1)&gt;0,(ROW()-_xlfn.XMATCH(1,AD$9:AD41,0,-1))-9,ROW()-9)),"")</f>
        <v>2</v>
      </c>
      <c r="CX42" s="13">
        <f>IF(Tableau1[[#This Row],[Colonne31]]=1,IF(ROW()=9,0,IF(COUNTIF(AE$9:AE41,1)&gt;0,(ROW()-_xlfn.XMATCH(1,AE$9:AE41,0,-1))-9,ROW()-9)),"")</f>
        <v>10</v>
      </c>
      <c r="CY42" s="13" t="str">
        <f>IF(Tableau1[[#This Row],[Colonne32]]=1,IF(ROW()=9,0,IF(COUNTIF(AF$9:AF41,1)&gt;0,(ROW()-_xlfn.XMATCH(1,AF$9:AF41,0,-1))-9,ROW()-9)),"")</f>
        <v/>
      </c>
      <c r="CZ42" s="13">
        <f>IF(Tableau1[[#This Row],[Colonne33]]=1,IF(ROW()=9,0,IF(COUNTIF(AG$9:AG41,1)&gt;0,(ROW()-_xlfn.XMATCH(1,AG$9:AG41,0,-1))-9,ROW()-9)),"")</f>
        <v>3</v>
      </c>
      <c r="DA42" s="13" t="str">
        <f>IF(Tableau1[[#This Row],[Colonne34]]=1,IF(ROW()=9,0,IF(COUNTIF(AH$9:AH41,1)&gt;0,(ROW()-_xlfn.XMATCH(1,AH$9:AH41,0,-1))-9,ROW()-9)),"")</f>
        <v/>
      </c>
      <c r="DB42" s="46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</row>
    <row r="43" spans="1:166" x14ac:dyDescent="0.2">
      <c r="A43" s="25">
        <v>45017</v>
      </c>
      <c r="B43" s="23">
        <v>35</v>
      </c>
      <c r="C43" s="27" t="s">
        <v>95</v>
      </c>
      <c r="D43" s="28">
        <v>1</v>
      </c>
      <c r="E43" s="28">
        <v>3</v>
      </c>
      <c r="F43" s="28">
        <v>5</v>
      </c>
      <c r="G43" s="28">
        <v>21</v>
      </c>
      <c r="H43" s="28">
        <v>22</v>
      </c>
      <c r="I43" s="28">
        <v>31</v>
      </c>
      <c r="J43" s="28">
        <v>32</v>
      </c>
      <c r="K43" s="28">
        <v>33</v>
      </c>
      <c r="L43" s="28">
        <v>41</v>
      </c>
      <c r="M43" s="28">
        <v>43</v>
      </c>
      <c r="N43" s="28">
        <v>46</v>
      </c>
      <c r="O43" s="28">
        <v>47</v>
      </c>
      <c r="P43" s="28">
        <v>48</v>
      </c>
      <c r="Q43" s="28">
        <v>50</v>
      </c>
      <c r="R43" s="28">
        <v>52</v>
      </c>
      <c r="S43" s="28">
        <v>57</v>
      </c>
      <c r="T43" s="28">
        <v>63</v>
      </c>
      <c r="U43" s="28">
        <v>67</v>
      </c>
      <c r="V43" s="28">
        <v>69</v>
      </c>
      <c r="W43" s="28">
        <v>70</v>
      </c>
      <c r="X43" s="24"/>
      <c r="Y43" s="27">
        <f t="shared" si="15"/>
        <v>1</v>
      </c>
      <c r="Z43" s="27">
        <f t="shared" si="15"/>
        <v>0</v>
      </c>
      <c r="AA43" s="27">
        <f t="shared" si="15"/>
        <v>1</v>
      </c>
      <c r="AB43" s="27">
        <f t="shared" si="15"/>
        <v>0</v>
      </c>
      <c r="AC43" s="27">
        <f t="shared" si="15"/>
        <v>1</v>
      </c>
      <c r="AD43" s="27">
        <f t="shared" si="15"/>
        <v>0</v>
      </c>
      <c r="AE43" s="27">
        <f t="shared" si="15"/>
        <v>0</v>
      </c>
      <c r="AF43" s="27">
        <f t="shared" si="15"/>
        <v>0</v>
      </c>
      <c r="AG43" s="27">
        <f t="shared" si="15"/>
        <v>0</v>
      </c>
      <c r="AH43" s="27">
        <f t="shared" si="15"/>
        <v>0</v>
      </c>
      <c r="AI43" s="27">
        <f t="shared" si="15"/>
        <v>0</v>
      </c>
      <c r="AJ43" s="27">
        <f t="shared" si="15"/>
        <v>0</v>
      </c>
      <c r="AK43" s="27">
        <f t="shared" si="15"/>
        <v>0</v>
      </c>
      <c r="AL43" s="27">
        <f t="shared" si="15"/>
        <v>0</v>
      </c>
      <c r="AM43" s="27">
        <f t="shared" si="15"/>
        <v>0</v>
      </c>
      <c r="AN43" s="27">
        <f t="shared" si="15"/>
        <v>0</v>
      </c>
      <c r="AO43" s="27">
        <f t="shared" si="18"/>
        <v>0</v>
      </c>
      <c r="AP43" s="27">
        <f t="shared" si="18"/>
        <v>0</v>
      </c>
      <c r="AQ43" s="27">
        <f t="shared" si="18"/>
        <v>0</v>
      </c>
      <c r="AR43" s="27">
        <f t="shared" si="18"/>
        <v>0</v>
      </c>
      <c r="AS43" s="27">
        <f t="shared" si="18"/>
        <v>1</v>
      </c>
      <c r="AT43" s="27">
        <f t="shared" si="18"/>
        <v>1</v>
      </c>
      <c r="AU43" s="27">
        <f t="shared" si="18"/>
        <v>0</v>
      </c>
      <c r="AV43" s="27">
        <f t="shared" si="18"/>
        <v>0</v>
      </c>
      <c r="AW43" s="27">
        <f t="shared" si="18"/>
        <v>0</v>
      </c>
      <c r="AX43" s="27">
        <f t="shared" si="18"/>
        <v>0</v>
      </c>
      <c r="AY43" s="27">
        <f t="shared" si="18"/>
        <v>0</v>
      </c>
      <c r="AZ43" s="27">
        <f t="shared" si="18"/>
        <v>0</v>
      </c>
      <c r="BA43" s="27">
        <f t="shared" si="18"/>
        <v>0</v>
      </c>
      <c r="BB43" s="27">
        <f t="shared" si="18"/>
        <v>0</v>
      </c>
      <c r="BC43" s="27">
        <f t="shared" si="16"/>
        <v>1</v>
      </c>
      <c r="BD43" s="27">
        <f t="shared" si="16"/>
        <v>1</v>
      </c>
      <c r="BE43" s="27">
        <f t="shared" si="16"/>
        <v>1</v>
      </c>
      <c r="BF43" s="27">
        <f t="shared" si="16"/>
        <v>0</v>
      </c>
      <c r="BG43" s="27">
        <f t="shared" si="16"/>
        <v>0</v>
      </c>
      <c r="BH43" s="27">
        <f t="shared" si="16"/>
        <v>0</v>
      </c>
      <c r="BI43" s="27">
        <f t="shared" si="16"/>
        <v>0</v>
      </c>
      <c r="BJ43" s="27">
        <f t="shared" si="16"/>
        <v>0</v>
      </c>
      <c r="BK43" s="27">
        <f t="shared" si="16"/>
        <v>0</v>
      </c>
      <c r="BL43" s="27">
        <f t="shared" si="16"/>
        <v>0</v>
      </c>
      <c r="BM43" s="27">
        <f t="shared" si="16"/>
        <v>1</v>
      </c>
      <c r="BN43" s="27">
        <f t="shared" si="16"/>
        <v>0</v>
      </c>
      <c r="BO43" s="27">
        <f t="shared" si="19"/>
        <v>1</v>
      </c>
      <c r="BP43" s="27">
        <f t="shared" si="19"/>
        <v>0</v>
      </c>
      <c r="BQ43" s="27">
        <f t="shared" si="19"/>
        <v>0</v>
      </c>
      <c r="BR43" s="27">
        <f t="shared" si="19"/>
        <v>1</v>
      </c>
      <c r="BS43" s="27">
        <f t="shared" si="19"/>
        <v>1</v>
      </c>
      <c r="BT43" s="27">
        <f t="shared" si="19"/>
        <v>1</v>
      </c>
      <c r="BU43" s="27">
        <f t="shared" si="19"/>
        <v>0</v>
      </c>
      <c r="BV43" s="27">
        <f t="shared" si="19"/>
        <v>1</v>
      </c>
      <c r="BW43" s="27">
        <f t="shared" si="19"/>
        <v>0</v>
      </c>
      <c r="BX43" s="27">
        <f t="shared" si="19"/>
        <v>1</v>
      </c>
      <c r="BY43" s="27">
        <f t="shared" si="19"/>
        <v>0</v>
      </c>
      <c r="BZ43" s="27">
        <f t="shared" si="19"/>
        <v>0</v>
      </c>
      <c r="CA43" s="27">
        <f t="shared" si="19"/>
        <v>0</v>
      </c>
      <c r="CB43" s="27">
        <f t="shared" si="19"/>
        <v>0</v>
      </c>
      <c r="CC43" s="27">
        <f t="shared" si="19"/>
        <v>1</v>
      </c>
      <c r="CD43" s="27">
        <f t="shared" si="19"/>
        <v>0</v>
      </c>
      <c r="CE43" s="27">
        <f t="shared" si="20"/>
        <v>0</v>
      </c>
      <c r="CF43" s="27">
        <f t="shared" si="20"/>
        <v>0</v>
      </c>
      <c r="CG43" s="27">
        <f t="shared" si="20"/>
        <v>0</v>
      </c>
      <c r="CH43" s="27">
        <f t="shared" si="20"/>
        <v>0</v>
      </c>
      <c r="CI43" s="27">
        <f t="shared" si="20"/>
        <v>1</v>
      </c>
      <c r="CJ43" s="27">
        <f t="shared" si="20"/>
        <v>0</v>
      </c>
      <c r="CK43" s="27">
        <f t="shared" si="20"/>
        <v>0</v>
      </c>
      <c r="CL43" s="27">
        <f t="shared" si="20"/>
        <v>0</v>
      </c>
      <c r="CM43" s="27">
        <f t="shared" si="20"/>
        <v>1</v>
      </c>
      <c r="CN43" s="27">
        <f t="shared" si="20"/>
        <v>0</v>
      </c>
      <c r="CO43" s="27">
        <f t="shared" si="20"/>
        <v>1</v>
      </c>
      <c r="CP43" s="27">
        <f t="shared" si="20"/>
        <v>1</v>
      </c>
      <c r="CQ43" s="24"/>
      <c r="CR43" s="13">
        <f>IF(Tableau1[[#This Row],[Colonne25]]=1,IF(ROW()=9,0,IF(COUNTIF(Y$9:Y42,1)&gt;0,(ROW()-_xlfn.XMATCH(1,Y$9:Y42,0,-1))-9,ROW()-9)),"")</f>
        <v>1</v>
      </c>
      <c r="CS43" s="13" t="str">
        <f>IF(Tableau1[[#This Row],[Colonne26]]=1,IF(ROW()=9,0,IF(COUNTIF(Z$9:Z42,1)&gt;0,(ROW()-_xlfn.XMATCH(1,Z$9:Z42,0,-1))-9,ROW()-9)),"")</f>
        <v/>
      </c>
      <c r="CT43" s="13">
        <f>IF(Tableau1[[#This Row],[Colonne27]]=1,IF(ROW()=9,0,IF(COUNTIF(AA$9:AA42,1)&gt;0,(ROW()-_xlfn.XMATCH(1,AA$9:AA42,0,-1))-9,ROW()-9)),"")</f>
        <v>0</v>
      </c>
      <c r="CU43" s="13" t="str">
        <f>IF(Tableau1[[#This Row],[Colonne28]]=1,IF(ROW()=9,0,IF(COUNTIF(AB$9:AB42,1)&gt;0,(ROW()-_xlfn.XMATCH(1,AB$9:AB42,0,-1))-9,ROW()-9)),"")</f>
        <v/>
      </c>
      <c r="CV43" s="13">
        <f>IF(Tableau1[[#This Row],[Colonne29]]=1,IF(ROW()=9,0,IF(COUNTIF(AC$9:AC42,1)&gt;0,(ROW()-_xlfn.XMATCH(1,AC$9:AC42,0,-1))-9,ROW()-9)),"")</f>
        <v>0</v>
      </c>
      <c r="CW43" s="13" t="str">
        <f>IF(Tableau1[[#This Row],[Colonne30]]=1,IF(ROW()=9,0,IF(COUNTIF(AD$9:AD42,1)&gt;0,(ROW()-_xlfn.XMATCH(1,AD$9:AD42,0,-1))-9,ROW()-9)),"")</f>
        <v/>
      </c>
      <c r="CX43" s="13" t="str">
        <f>IF(Tableau1[[#This Row],[Colonne31]]=1,IF(ROW()=9,0,IF(COUNTIF(AE$9:AE42,1)&gt;0,(ROW()-_xlfn.XMATCH(1,AE$9:AE42,0,-1))-9,ROW()-9)),"")</f>
        <v/>
      </c>
      <c r="CY43" s="13" t="str">
        <f>IF(Tableau1[[#This Row],[Colonne32]]=1,IF(ROW()=9,0,IF(COUNTIF(AF$9:AF42,1)&gt;0,(ROW()-_xlfn.XMATCH(1,AF$9:AF42,0,-1))-9,ROW()-9)),"")</f>
        <v/>
      </c>
      <c r="CZ43" s="13" t="str">
        <f>IF(Tableau1[[#This Row],[Colonne33]]=1,IF(ROW()=9,0,IF(COUNTIF(AG$9:AG42,1)&gt;0,(ROW()-_xlfn.XMATCH(1,AG$9:AG42,0,-1))-9,ROW()-9)),"")</f>
        <v/>
      </c>
      <c r="DA43" s="13" t="str">
        <f>IF(Tableau1[[#This Row],[Colonne34]]=1,IF(ROW()=9,0,IF(COUNTIF(AH$9:AH42,1)&gt;0,(ROW()-_xlfn.XMATCH(1,AH$9:AH42,0,-1))-9,ROW()-9)),"")</f>
        <v/>
      </c>
      <c r="DB43" s="45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</row>
    <row r="44" spans="1:166" x14ac:dyDescent="0.2">
      <c r="A44" s="22">
        <v>45017</v>
      </c>
      <c r="B44" s="26">
        <v>36</v>
      </c>
      <c r="C44" s="16" t="s">
        <v>96</v>
      </c>
      <c r="D44" s="13">
        <v>11</v>
      </c>
      <c r="E44" s="13">
        <v>20</v>
      </c>
      <c r="F44" s="13">
        <v>21</v>
      </c>
      <c r="G44" s="13">
        <v>23</v>
      </c>
      <c r="H44" s="13">
        <v>24</v>
      </c>
      <c r="I44" s="13">
        <v>28</v>
      </c>
      <c r="J44" s="13">
        <v>30</v>
      </c>
      <c r="K44" s="13">
        <v>32</v>
      </c>
      <c r="L44" s="13">
        <v>35</v>
      </c>
      <c r="M44" s="13">
        <v>38</v>
      </c>
      <c r="N44" s="13">
        <v>41</v>
      </c>
      <c r="O44" s="13">
        <v>44</v>
      </c>
      <c r="P44" s="13">
        <v>45</v>
      </c>
      <c r="Q44" s="13">
        <v>55</v>
      </c>
      <c r="R44" s="13">
        <v>60</v>
      </c>
      <c r="S44" s="13">
        <v>61</v>
      </c>
      <c r="T44" s="13">
        <v>62</v>
      </c>
      <c r="U44" s="13">
        <v>63</v>
      </c>
      <c r="V44" s="13">
        <v>67</v>
      </c>
      <c r="W44" s="13">
        <v>68</v>
      </c>
      <c r="X44" s="24"/>
      <c r="Y44" s="16">
        <f t="shared" si="15"/>
        <v>0</v>
      </c>
      <c r="Z44" s="16">
        <f t="shared" si="15"/>
        <v>0</v>
      </c>
      <c r="AA44" s="16">
        <f t="shared" si="15"/>
        <v>0</v>
      </c>
      <c r="AB44" s="16">
        <f t="shared" si="15"/>
        <v>0</v>
      </c>
      <c r="AC44" s="16">
        <f t="shared" si="15"/>
        <v>0</v>
      </c>
      <c r="AD44" s="16">
        <f t="shared" si="15"/>
        <v>0</v>
      </c>
      <c r="AE44" s="16">
        <f t="shared" si="15"/>
        <v>0</v>
      </c>
      <c r="AF44" s="16">
        <f t="shared" si="15"/>
        <v>0</v>
      </c>
      <c r="AG44" s="16">
        <f t="shared" si="15"/>
        <v>0</v>
      </c>
      <c r="AH44" s="16">
        <f t="shared" si="15"/>
        <v>0</v>
      </c>
      <c r="AI44" s="16">
        <f t="shared" si="15"/>
        <v>1</v>
      </c>
      <c r="AJ44" s="16">
        <f t="shared" si="15"/>
        <v>0</v>
      </c>
      <c r="AK44" s="16">
        <f t="shared" si="15"/>
        <v>0</v>
      </c>
      <c r="AL44" s="16">
        <f t="shared" si="15"/>
        <v>0</v>
      </c>
      <c r="AM44" s="16">
        <f t="shared" si="15"/>
        <v>0</v>
      </c>
      <c r="AN44" s="16">
        <f t="shared" si="15"/>
        <v>0</v>
      </c>
      <c r="AO44" s="16">
        <f t="shared" si="18"/>
        <v>0</v>
      </c>
      <c r="AP44" s="16">
        <f t="shared" si="18"/>
        <v>0</v>
      </c>
      <c r="AQ44" s="16">
        <f t="shared" si="18"/>
        <v>0</v>
      </c>
      <c r="AR44" s="16">
        <f t="shared" si="18"/>
        <v>1</v>
      </c>
      <c r="AS44" s="16">
        <f t="shared" si="18"/>
        <v>1</v>
      </c>
      <c r="AT44" s="16">
        <f t="shared" si="18"/>
        <v>0</v>
      </c>
      <c r="AU44" s="16">
        <f t="shared" si="18"/>
        <v>1</v>
      </c>
      <c r="AV44" s="16">
        <f t="shared" si="18"/>
        <v>1</v>
      </c>
      <c r="AW44" s="16">
        <f t="shared" si="18"/>
        <v>0</v>
      </c>
      <c r="AX44" s="16">
        <f t="shared" si="18"/>
        <v>0</v>
      </c>
      <c r="AY44" s="16">
        <f t="shared" si="18"/>
        <v>0</v>
      </c>
      <c r="AZ44" s="16">
        <f t="shared" si="18"/>
        <v>1</v>
      </c>
      <c r="BA44" s="16">
        <f t="shared" si="18"/>
        <v>0</v>
      </c>
      <c r="BB44" s="16">
        <f t="shared" si="18"/>
        <v>1</v>
      </c>
      <c r="BC44" s="16">
        <f t="shared" si="16"/>
        <v>0</v>
      </c>
      <c r="BD44" s="16">
        <f t="shared" si="16"/>
        <v>1</v>
      </c>
      <c r="BE44" s="16">
        <f t="shared" si="16"/>
        <v>0</v>
      </c>
      <c r="BF44" s="16">
        <f t="shared" si="16"/>
        <v>0</v>
      </c>
      <c r="BG44" s="16">
        <f t="shared" si="16"/>
        <v>1</v>
      </c>
      <c r="BH44" s="16">
        <f t="shared" si="16"/>
        <v>0</v>
      </c>
      <c r="BI44" s="16">
        <f t="shared" si="16"/>
        <v>0</v>
      </c>
      <c r="BJ44" s="16">
        <f t="shared" si="16"/>
        <v>1</v>
      </c>
      <c r="BK44" s="16">
        <f t="shared" si="16"/>
        <v>0</v>
      </c>
      <c r="BL44" s="16">
        <f t="shared" si="16"/>
        <v>0</v>
      </c>
      <c r="BM44" s="16">
        <f t="shared" si="16"/>
        <v>1</v>
      </c>
      <c r="BN44" s="16">
        <f t="shared" si="16"/>
        <v>0</v>
      </c>
      <c r="BO44" s="16">
        <f t="shared" si="19"/>
        <v>0</v>
      </c>
      <c r="BP44" s="16">
        <f t="shared" si="19"/>
        <v>1</v>
      </c>
      <c r="BQ44" s="16">
        <f t="shared" si="19"/>
        <v>1</v>
      </c>
      <c r="BR44" s="16">
        <f t="shared" si="19"/>
        <v>0</v>
      </c>
      <c r="BS44" s="16">
        <f t="shared" si="19"/>
        <v>0</v>
      </c>
      <c r="BT44" s="16">
        <f t="shared" si="19"/>
        <v>0</v>
      </c>
      <c r="BU44" s="16">
        <f t="shared" si="19"/>
        <v>0</v>
      </c>
      <c r="BV44" s="16">
        <f t="shared" si="19"/>
        <v>0</v>
      </c>
      <c r="BW44" s="16">
        <f t="shared" si="19"/>
        <v>0</v>
      </c>
      <c r="BX44" s="16">
        <f t="shared" si="19"/>
        <v>0</v>
      </c>
      <c r="BY44" s="16">
        <f t="shared" si="19"/>
        <v>0</v>
      </c>
      <c r="BZ44" s="16">
        <f t="shared" si="19"/>
        <v>0</v>
      </c>
      <c r="CA44" s="16">
        <f t="shared" si="19"/>
        <v>1</v>
      </c>
      <c r="CB44" s="16">
        <f t="shared" si="19"/>
        <v>0</v>
      </c>
      <c r="CC44" s="16">
        <f t="shared" si="19"/>
        <v>0</v>
      </c>
      <c r="CD44" s="16">
        <f t="shared" si="19"/>
        <v>0</v>
      </c>
      <c r="CE44" s="16">
        <f t="shared" si="20"/>
        <v>0</v>
      </c>
      <c r="CF44" s="16">
        <f t="shared" si="20"/>
        <v>1</v>
      </c>
      <c r="CG44" s="16">
        <f t="shared" si="20"/>
        <v>1</v>
      </c>
      <c r="CH44" s="16">
        <f t="shared" si="20"/>
        <v>1</v>
      </c>
      <c r="CI44" s="16">
        <f t="shared" si="20"/>
        <v>1</v>
      </c>
      <c r="CJ44" s="16">
        <f t="shared" si="20"/>
        <v>0</v>
      </c>
      <c r="CK44" s="16">
        <f t="shared" si="20"/>
        <v>0</v>
      </c>
      <c r="CL44" s="16">
        <f t="shared" si="20"/>
        <v>0</v>
      </c>
      <c r="CM44" s="16">
        <f t="shared" si="20"/>
        <v>1</v>
      </c>
      <c r="CN44" s="16">
        <f t="shared" si="20"/>
        <v>1</v>
      </c>
      <c r="CO44" s="16">
        <f t="shared" si="20"/>
        <v>0</v>
      </c>
      <c r="CP44" s="16">
        <f t="shared" si="20"/>
        <v>0</v>
      </c>
      <c r="CQ44" s="24"/>
      <c r="CR44" s="13" t="str">
        <f>IF(Tableau1[[#This Row],[Colonne25]]=1,IF(ROW()=9,0,IF(COUNTIF(Y$9:Y43,1)&gt;0,(ROW()-_xlfn.XMATCH(1,Y$9:Y43,0,-1))-9,ROW()-9)),"")</f>
        <v/>
      </c>
      <c r="CS44" s="13" t="str">
        <f>IF(Tableau1[[#This Row],[Colonne26]]=1,IF(ROW()=9,0,IF(COUNTIF(Z$9:Z43,1)&gt;0,(ROW()-_xlfn.XMATCH(1,Z$9:Z43,0,-1))-9,ROW()-9)),"")</f>
        <v/>
      </c>
      <c r="CT44" s="13" t="str">
        <f>IF(Tableau1[[#This Row],[Colonne27]]=1,IF(ROW()=9,0,IF(COUNTIF(AA$9:AA43,1)&gt;0,(ROW()-_xlfn.XMATCH(1,AA$9:AA43,0,-1))-9,ROW()-9)),"")</f>
        <v/>
      </c>
      <c r="CU44" s="13" t="str">
        <f>IF(Tableau1[[#This Row],[Colonne28]]=1,IF(ROW()=9,0,IF(COUNTIF(AB$9:AB43,1)&gt;0,(ROW()-_xlfn.XMATCH(1,AB$9:AB43,0,-1))-9,ROW()-9)),"")</f>
        <v/>
      </c>
      <c r="CV44" s="13" t="str">
        <f>IF(Tableau1[[#This Row],[Colonne29]]=1,IF(ROW()=9,0,IF(COUNTIF(AC$9:AC43,1)&gt;0,(ROW()-_xlfn.XMATCH(1,AC$9:AC43,0,-1))-9,ROW()-9)),"")</f>
        <v/>
      </c>
      <c r="CW44" s="13" t="str">
        <f>IF(Tableau1[[#This Row],[Colonne30]]=1,IF(ROW()=9,0,IF(COUNTIF(AD$9:AD43,1)&gt;0,(ROW()-_xlfn.XMATCH(1,AD$9:AD43,0,-1))-9,ROW()-9)),"")</f>
        <v/>
      </c>
      <c r="CX44" s="13" t="str">
        <f>IF(Tableau1[[#This Row],[Colonne31]]=1,IF(ROW()=9,0,IF(COUNTIF(AE$9:AE43,1)&gt;0,(ROW()-_xlfn.XMATCH(1,AE$9:AE43,0,-1))-9,ROW()-9)),"")</f>
        <v/>
      </c>
      <c r="CY44" s="13" t="str">
        <f>IF(Tableau1[[#This Row],[Colonne32]]=1,IF(ROW()=9,0,IF(COUNTIF(AF$9:AF43,1)&gt;0,(ROW()-_xlfn.XMATCH(1,AF$9:AF43,0,-1))-9,ROW()-9)),"")</f>
        <v/>
      </c>
      <c r="CZ44" s="13" t="str">
        <f>IF(Tableau1[[#This Row],[Colonne33]]=1,IF(ROW()=9,0,IF(COUNTIF(AG$9:AG43,1)&gt;0,(ROW()-_xlfn.XMATCH(1,AG$9:AG43,0,-1))-9,ROW()-9)),"")</f>
        <v/>
      </c>
      <c r="DA44" s="13" t="str">
        <f>IF(Tableau1[[#This Row],[Colonne34]]=1,IF(ROW()=9,0,IF(COUNTIF(AH$9:AH43,1)&gt;0,(ROW()-_xlfn.XMATCH(1,AH$9:AH43,0,-1))-9,ROW()-9)),"")</f>
        <v/>
      </c>
      <c r="DB44" s="46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</row>
    <row r="45" spans="1:166" x14ac:dyDescent="0.2">
      <c r="A45" s="25">
        <v>45018</v>
      </c>
      <c r="B45" s="23">
        <v>37</v>
      </c>
      <c r="C45" s="27" t="s">
        <v>95</v>
      </c>
      <c r="D45" s="28">
        <v>2</v>
      </c>
      <c r="E45" s="28">
        <v>6</v>
      </c>
      <c r="F45" s="28">
        <v>8</v>
      </c>
      <c r="G45" s="28">
        <v>16</v>
      </c>
      <c r="H45" s="28">
        <v>19</v>
      </c>
      <c r="I45" s="28">
        <v>24</v>
      </c>
      <c r="J45" s="28">
        <v>28</v>
      </c>
      <c r="K45" s="28">
        <v>30</v>
      </c>
      <c r="L45" s="28">
        <v>31</v>
      </c>
      <c r="M45" s="28">
        <v>35</v>
      </c>
      <c r="N45" s="28">
        <v>37</v>
      </c>
      <c r="O45" s="28">
        <v>38</v>
      </c>
      <c r="P45" s="28">
        <v>40</v>
      </c>
      <c r="Q45" s="28">
        <v>45</v>
      </c>
      <c r="R45" s="28">
        <v>46</v>
      </c>
      <c r="S45" s="28">
        <v>48</v>
      </c>
      <c r="T45" s="28">
        <v>52</v>
      </c>
      <c r="U45" s="28">
        <v>55</v>
      </c>
      <c r="V45" s="28">
        <v>65</v>
      </c>
      <c r="W45" s="28">
        <v>67</v>
      </c>
      <c r="X45" s="24"/>
      <c r="Y45" s="27">
        <f t="shared" si="15"/>
        <v>0</v>
      </c>
      <c r="Z45" s="27">
        <f t="shared" si="15"/>
        <v>1</v>
      </c>
      <c r="AA45" s="27">
        <f t="shared" si="15"/>
        <v>0</v>
      </c>
      <c r="AB45" s="27">
        <f t="shared" si="15"/>
        <v>0</v>
      </c>
      <c r="AC45" s="27">
        <f t="shared" si="15"/>
        <v>0</v>
      </c>
      <c r="AD45" s="27">
        <f t="shared" si="15"/>
        <v>1</v>
      </c>
      <c r="AE45" s="27">
        <f t="shared" si="15"/>
        <v>0</v>
      </c>
      <c r="AF45" s="27">
        <f t="shared" si="15"/>
        <v>1</v>
      </c>
      <c r="AG45" s="27">
        <f t="shared" si="15"/>
        <v>0</v>
      </c>
      <c r="AH45" s="27">
        <f t="shared" si="15"/>
        <v>0</v>
      </c>
      <c r="AI45" s="27">
        <f t="shared" si="15"/>
        <v>0</v>
      </c>
      <c r="AJ45" s="27">
        <f t="shared" si="15"/>
        <v>0</v>
      </c>
      <c r="AK45" s="27">
        <f t="shared" si="15"/>
        <v>0</v>
      </c>
      <c r="AL45" s="27">
        <f t="shared" si="15"/>
        <v>0</v>
      </c>
      <c r="AM45" s="27">
        <f t="shared" si="15"/>
        <v>0</v>
      </c>
      <c r="AN45" s="27">
        <f t="shared" si="15"/>
        <v>1</v>
      </c>
      <c r="AO45" s="27">
        <f t="shared" si="18"/>
        <v>0</v>
      </c>
      <c r="AP45" s="27">
        <f t="shared" si="18"/>
        <v>0</v>
      </c>
      <c r="AQ45" s="27">
        <f t="shared" si="18"/>
        <v>1</v>
      </c>
      <c r="AR45" s="27">
        <f t="shared" si="18"/>
        <v>0</v>
      </c>
      <c r="AS45" s="27">
        <f t="shared" si="18"/>
        <v>0</v>
      </c>
      <c r="AT45" s="27">
        <f t="shared" si="18"/>
        <v>0</v>
      </c>
      <c r="AU45" s="27">
        <f t="shared" si="18"/>
        <v>0</v>
      </c>
      <c r="AV45" s="27">
        <f t="shared" si="18"/>
        <v>1</v>
      </c>
      <c r="AW45" s="27">
        <f t="shared" si="18"/>
        <v>0</v>
      </c>
      <c r="AX45" s="27">
        <f t="shared" si="18"/>
        <v>0</v>
      </c>
      <c r="AY45" s="27">
        <f t="shared" si="18"/>
        <v>0</v>
      </c>
      <c r="AZ45" s="27">
        <f t="shared" si="18"/>
        <v>1</v>
      </c>
      <c r="BA45" s="27">
        <f t="shared" si="18"/>
        <v>0</v>
      </c>
      <c r="BB45" s="27">
        <f t="shared" si="18"/>
        <v>1</v>
      </c>
      <c r="BC45" s="27">
        <f t="shared" si="16"/>
        <v>1</v>
      </c>
      <c r="BD45" s="27">
        <f t="shared" si="16"/>
        <v>0</v>
      </c>
      <c r="BE45" s="27">
        <f t="shared" si="16"/>
        <v>0</v>
      </c>
      <c r="BF45" s="27">
        <f t="shared" si="16"/>
        <v>0</v>
      </c>
      <c r="BG45" s="27">
        <f t="shared" si="16"/>
        <v>1</v>
      </c>
      <c r="BH45" s="27">
        <f t="shared" si="16"/>
        <v>0</v>
      </c>
      <c r="BI45" s="27">
        <f t="shared" si="16"/>
        <v>1</v>
      </c>
      <c r="BJ45" s="27">
        <f t="shared" si="16"/>
        <v>1</v>
      </c>
      <c r="BK45" s="27">
        <f t="shared" si="16"/>
        <v>0</v>
      </c>
      <c r="BL45" s="27">
        <f t="shared" si="16"/>
        <v>1</v>
      </c>
      <c r="BM45" s="27">
        <f t="shared" si="16"/>
        <v>0</v>
      </c>
      <c r="BN45" s="27">
        <f t="shared" si="16"/>
        <v>0</v>
      </c>
      <c r="BO45" s="27">
        <f t="shared" si="19"/>
        <v>0</v>
      </c>
      <c r="BP45" s="27">
        <f t="shared" si="19"/>
        <v>0</v>
      </c>
      <c r="BQ45" s="27">
        <f t="shared" si="19"/>
        <v>1</v>
      </c>
      <c r="BR45" s="27">
        <f t="shared" si="19"/>
        <v>1</v>
      </c>
      <c r="BS45" s="27">
        <f t="shared" si="19"/>
        <v>0</v>
      </c>
      <c r="BT45" s="27">
        <f t="shared" si="19"/>
        <v>1</v>
      </c>
      <c r="BU45" s="27">
        <f t="shared" si="19"/>
        <v>0</v>
      </c>
      <c r="BV45" s="27">
        <f t="shared" si="19"/>
        <v>0</v>
      </c>
      <c r="BW45" s="27">
        <f t="shared" si="19"/>
        <v>0</v>
      </c>
      <c r="BX45" s="27">
        <f t="shared" si="19"/>
        <v>1</v>
      </c>
      <c r="BY45" s="27">
        <f t="shared" si="19"/>
        <v>0</v>
      </c>
      <c r="BZ45" s="27">
        <f t="shared" si="19"/>
        <v>0</v>
      </c>
      <c r="CA45" s="27">
        <f t="shared" si="19"/>
        <v>1</v>
      </c>
      <c r="CB45" s="27">
        <f t="shared" si="19"/>
        <v>0</v>
      </c>
      <c r="CC45" s="27">
        <f t="shared" si="19"/>
        <v>0</v>
      </c>
      <c r="CD45" s="27">
        <f t="shared" si="19"/>
        <v>0</v>
      </c>
      <c r="CE45" s="27">
        <f t="shared" si="20"/>
        <v>0</v>
      </c>
      <c r="CF45" s="27">
        <f t="shared" si="20"/>
        <v>0</v>
      </c>
      <c r="CG45" s="27">
        <f t="shared" si="20"/>
        <v>0</v>
      </c>
      <c r="CH45" s="27">
        <f t="shared" si="20"/>
        <v>0</v>
      </c>
      <c r="CI45" s="27">
        <f t="shared" si="20"/>
        <v>0</v>
      </c>
      <c r="CJ45" s="27">
        <f t="shared" si="20"/>
        <v>0</v>
      </c>
      <c r="CK45" s="27">
        <f t="shared" si="20"/>
        <v>1</v>
      </c>
      <c r="CL45" s="27">
        <f t="shared" si="20"/>
        <v>0</v>
      </c>
      <c r="CM45" s="27">
        <f t="shared" si="20"/>
        <v>1</v>
      </c>
      <c r="CN45" s="27">
        <f t="shared" si="20"/>
        <v>0</v>
      </c>
      <c r="CO45" s="27">
        <f t="shared" si="20"/>
        <v>0</v>
      </c>
      <c r="CP45" s="27">
        <f t="shared" si="20"/>
        <v>0</v>
      </c>
      <c r="CQ45" s="24"/>
      <c r="CR45" s="13" t="str">
        <f>IF(Tableau1[[#This Row],[Colonne25]]=1,IF(ROW()=9,0,IF(COUNTIF(Y$9:Y44,1)&gt;0,(ROW()-_xlfn.XMATCH(1,Y$9:Y44,0,-1))-9,ROW()-9)),"")</f>
        <v/>
      </c>
      <c r="CS45" s="13">
        <f>IF(Tableau1[[#This Row],[Colonne26]]=1,IF(ROW()=9,0,IF(COUNTIF(Z$9:Z44,1)&gt;0,(ROW()-_xlfn.XMATCH(1,Z$9:Z44,0,-1))-9,ROW()-9)),"")</f>
        <v>5</v>
      </c>
      <c r="CT45" s="13" t="str">
        <f>IF(Tableau1[[#This Row],[Colonne27]]=1,IF(ROW()=9,0,IF(COUNTIF(AA$9:AA44,1)&gt;0,(ROW()-_xlfn.XMATCH(1,AA$9:AA44,0,-1))-9,ROW()-9)),"")</f>
        <v/>
      </c>
      <c r="CU45" s="13" t="str">
        <f>IF(Tableau1[[#This Row],[Colonne28]]=1,IF(ROW()=9,0,IF(COUNTIF(AB$9:AB44,1)&gt;0,(ROW()-_xlfn.XMATCH(1,AB$9:AB44,0,-1))-9,ROW()-9)),"")</f>
        <v/>
      </c>
      <c r="CV45" s="13" t="str">
        <f>IF(Tableau1[[#This Row],[Colonne29]]=1,IF(ROW()=9,0,IF(COUNTIF(AC$9:AC44,1)&gt;0,(ROW()-_xlfn.XMATCH(1,AC$9:AC44,0,-1))-9,ROW()-9)),"")</f>
        <v/>
      </c>
      <c r="CW45" s="13">
        <f>IF(Tableau1[[#This Row],[Colonne30]]=1,IF(ROW()=9,0,IF(COUNTIF(AD$9:AD44,1)&gt;0,(ROW()-_xlfn.XMATCH(1,AD$9:AD44,0,-1))-9,ROW()-9)),"")</f>
        <v>2</v>
      </c>
      <c r="CX45" s="13" t="str">
        <f>IF(Tableau1[[#This Row],[Colonne31]]=1,IF(ROW()=9,0,IF(COUNTIF(AE$9:AE44,1)&gt;0,(ROW()-_xlfn.XMATCH(1,AE$9:AE44,0,-1))-9,ROW()-9)),"")</f>
        <v/>
      </c>
      <c r="CY45" s="13">
        <f>IF(Tableau1[[#This Row],[Colonne32]]=1,IF(ROW()=9,0,IF(COUNTIF(AF$9:AF44,1)&gt;0,(ROW()-_xlfn.XMATCH(1,AF$9:AF44,0,-1))-9,ROW()-9)),"")</f>
        <v>4</v>
      </c>
      <c r="CZ45" s="13" t="str">
        <f>IF(Tableau1[[#This Row],[Colonne33]]=1,IF(ROW()=9,0,IF(COUNTIF(AG$9:AG44,1)&gt;0,(ROW()-_xlfn.XMATCH(1,AG$9:AG44,0,-1))-9,ROW()-9)),"")</f>
        <v/>
      </c>
      <c r="DA45" s="13" t="str">
        <f>IF(Tableau1[[#This Row],[Colonne34]]=1,IF(ROW()=9,0,IF(COUNTIF(AH$9:AH44,1)&gt;0,(ROW()-_xlfn.XMATCH(1,AH$9:AH44,0,-1))-9,ROW()-9)),"")</f>
        <v/>
      </c>
      <c r="DB45" s="45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8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</row>
  </sheetData>
  <mergeCells count="8">
    <mergeCell ref="CT6:FL6"/>
    <mergeCell ref="O3:W3"/>
    <mergeCell ref="O4:W4"/>
    <mergeCell ref="O5:W5"/>
    <mergeCell ref="Y2:CP5"/>
    <mergeCell ref="CS3:DA3"/>
    <mergeCell ref="CT4:FL4"/>
    <mergeCell ref="CT5:FL5"/>
  </mergeCells>
  <phoneticPr fontId="6" type="noConversion"/>
  <conditionalFormatting sqref="Y2">
    <cfRule type="cellIs" dxfId="12" priority="1" operator="greaterThan">
      <formula>3</formula>
    </cfRule>
  </conditionalFormatting>
  <conditionalFormatting sqref="Y11:CP1048576">
    <cfRule type="cellIs" dxfId="11" priority="2" operator="equal">
      <formula>0</formula>
    </cfRule>
    <cfRule type="cellIs" dxfId="10" priority="3" operator="equal">
      <formula>1</formula>
    </cfRule>
  </conditionalFormatting>
  <pageMargins left="0.7" right="0.7" top="0.75" bottom="0.75" header="0.3" footer="0.3"/>
  <ignoredErrors>
    <ignoredError sqref="CU9:DA45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Jean-pierre BONTRONT</cp:lastModifiedBy>
  <dcterms:created xsi:type="dcterms:W3CDTF">2024-12-30T06:36:27Z</dcterms:created>
  <dcterms:modified xsi:type="dcterms:W3CDTF">2024-12-30T08:35:52Z</dcterms:modified>
</cp:coreProperties>
</file>