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53253129-F3D3-41E2-A89B-757AC4B6C319}" xr6:coauthVersionLast="31" xr6:coauthVersionMax="31" xr10:uidLastSave="{00000000-0000-0000-0000-000000000000}"/>
  <bookViews>
    <workbookView xWindow="0" yWindow="0" windowWidth="28800" windowHeight="12225" activeTab="14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5" l="1"/>
  <c r="A5" i="15"/>
  <c r="A6" i="15"/>
  <c r="A7" i="15"/>
  <c r="A8" i="15"/>
  <c r="A9" i="15"/>
  <c r="A10" i="15"/>
  <c r="A11" i="15"/>
  <c r="A12" i="15"/>
  <c r="A13" i="15"/>
  <c r="A14" i="15"/>
  <c r="A3" i="15"/>
  <c r="H4" i="3"/>
  <c r="H6" i="3"/>
  <c r="H8" i="3"/>
  <c r="H4" i="5" l="1"/>
  <c r="H6" i="5"/>
  <c r="H8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H44" i="5"/>
  <c r="H46" i="5"/>
  <c r="H48" i="5"/>
  <c r="H50" i="5"/>
  <c r="H52" i="5"/>
  <c r="H54" i="5"/>
  <c r="H56" i="5"/>
  <c r="H58" i="5"/>
  <c r="H60" i="5"/>
  <c r="H62" i="5"/>
  <c r="H64" i="5"/>
  <c r="H4" i="6"/>
  <c r="H6" i="6"/>
  <c r="H8" i="6"/>
  <c r="H10" i="6"/>
  <c r="H12" i="6"/>
  <c r="H14" i="6"/>
  <c r="H16" i="6"/>
  <c r="H18" i="6"/>
  <c r="H20" i="6"/>
  <c r="H22" i="6"/>
  <c r="H24" i="6"/>
  <c r="H26" i="6"/>
  <c r="H28" i="6"/>
  <c r="H30" i="6"/>
  <c r="H32" i="6"/>
  <c r="H34" i="6"/>
  <c r="H36" i="6"/>
  <c r="H38" i="6"/>
  <c r="H40" i="6"/>
  <c r="H42" i="6"/>
  <c r="H44" i="6"/>
  <c r="H46" i="6"/>
  <c r="H48" i="6"/>
  <c r="H50" i="6"/>
  <c r="H52" i="6"/>
  <c r="H54" i="6"/>
  <c r="H56" i="6"/>
  <c r="H58" i="6"/>
  <c r="H60" i="6"/>
  <c r="H62" i="6"/>
  <c r="H64" i="6"/>
  <c r="H4" i="7"/>
  <c r="H6" i="7"/>
  <c r="H8" i="7"/>
  <c r="H10" i="7"/>
  <c r="H12" i="7"/>
  <c r="H14" i="7"/>
  <c r="H16" i="7"/>
  <c r="H18" i="7"/>
  <c r="H20" i="7"/>
  <c r="H22" i="7"/>
  <c r="H24" i="7"/>
  <c r="H26" i="7"/>
  <c r="H28" i="7"/>
  <c r="H30" i="7"/>
  <c r="H32" i="7"/>
  <c r="H34" i="7"/>
  <c r="H36" i="7"/>
  <c r="H38" i="7"/>
  <c r="H40" i="7"/>
  <c r="H42" i="7"/>
  <c r="H44" i="7"/>
  <c r="H46" i="7"/>
  <c r="H48" i="7"/>
  <c r="H50" i="7"/>
  <c r="H52" i="7"/>
  <c r="H54" i="7"/>
  <c r="H56" i="7"/>
  <c r="H58" i="7"/>
  <c r="H60" i="7"/>
  <c r="H62" i="7"/>
  <c r="H64" i="7"/>
  <c r="B4" i="2"/>
  <c r="K6" i="14"/>
  <c r="K6" i="13"/>
  <c r="K6" i="12"/>
  <c r="K6" i="11"/>
  <c r="K6" i="10"/>
  <c r="K6" i="9"/>
  <c r="K6" i="8"/>
  <c r="K6" i="7"/>
  <c r="K6" i="6"/>
  <c r="K6" i="5"/>
  <c r="V64" i="14"/>
  <c r="V62" i="14"/>
  <c r="V60" i="14"/>
  <c r="V58" i="14"/>
  <c r="V56" i="14"/>
  <c r="V54" i="14"/>
  <c r="V52" i="14"/>
  <c r="V50" i="14"/>
  <c r="V48" i="14"/>
  <c r="V46" i="14"/>
  <c r="V44" i="14"/>
  <c r="V42" i="14"/>
  <c r="V40" i="14"/>
  <c r="V38" i="14"/>
  <c r="V36" i="14"/>
  <c r="V34" i="14"/>
  <c r="V32" i="14"/>
  <c r="V30" i="14"/>
  <c r="V28" i="14"/>
  <c r="V26" i="14"/>
  <c r="V24" i="14"/>
  <c r="V22" i="14"/>
  <c r="V20" i="14"/>
  <c r="V18" i="14"/>
  <c r="V16" i="14"/>
  <c r="V14" i="14"/>
  <c r="V12" i="14"/>
  <c r="V10" i="14"/>
  <c r="V8" i="14"/>
  <c r="V6" i="14"/>
  <c r="V4" i="14"/>
  <c r="V64" i="13"/>
  <c r="V62" i="13"/>
  <c r="V60" i="13"/>
  <c r="V58" i="13"/>
  <c r="V56" i="13"/>
  <c r="V54" i="13"/>
  <c r="V52" i="13"/>
  <c r="V50" i="13"/>
  <c r="V48" i="13"/>
  <c r="V46" i="13"/>
  <c r="V44" i="13"/>
  <c r="V42" i="13"/>
  <c r="V40" i="13"/>
  <c r="V38" i="13"/>
  <c r="V36" i="13"/>
  <c r="V34" i="13"/>
  <c r="V32" i="13"/>
  <c r="V30" i="13"/>
  <c r="V28" i="13"/>
  <c r="V26" i="13"/>
  <c r="V24" i="13"/>
  <c r="V22" i="13"/>
  <c r="V20" i="13"/>
  <c r="V18" i="13"/>
  <c r="V16" i="13"/>
  <c r="V14" i="13"/>
  <c r="V12" i="13"/>
  <c r="V10" i="13"/>
  <c r="V8" i="13"/>
  <c r="V6" i="13"/>
  <c r="V4" i="13"/>
  <c r="V64" i="12"/>
  <c r="V62" i="12"/>
  <c r="V60" i="12"/>
  <c r="V58" i="12"/>
  <c r="V56" i="12"/>
  <c r="V54" i="12"/>
  <c r="V52" i="12"/>
  <c r="V50" i="12"/>
  <c r="V48" i="12"/>
  <c r="V46" i="12"/>
  <c r="V44" i="12"/>
  <c r="V42" i="12"/>
  <c r="V40" i="12"/>
  <c r="V38" i="12"/>
  <c r="V36" i="12"/>
  <c r="V34" i="12"/>
  <c r="V32" i="12"/>
  <c r="V30" i="12"/>
  <c r="V28" i="12"/>
  <c r="V26" i="12"/>
  <c r="V24" i="12"/>
  <c r="V22" i="12"/>
  <c r="V20" i="12"/>
  <c r="V18" i="12"/>
  <c r="V16" i="12"/>
  <c r="V14" i="12"/>
  <c r="V12" i="12"/>
  <c r="V10" i="12"/>
  <c r="V8" i="12"/>
  <c r="V6" i="12"/>
  <c r="V4" i="12"/>
  <c r="V64" i="11"/>
  <c r="V62" i="11"/>
  <c r="V60" i="11"/>
  <c r="V58" i="11"/>
  <c r="V56" i="11"/>
  <c r="V54" i="11"/>
  <c r="V52" i="11"/>
  <c r="V50" i="11"/>
  <c r="V48" i="11"/>
  <c r="V46" i="11"/>
  <c r="V44" i="11"/>
  <c r="V42" i="11"/>
  <c r="V40" i="11"/>
  <c r="V38" i="11"/>
  <c r="V36" i="11"/>
  <c r="V34" i="11"/>
  <c r="V32" i="11"/>
  <c r="V30" i="11"/>
  <c r="V28" i="11"/>
  <c r="V26" i="11"/>
  <c r="V24" i="11"/>
  <c r="V22" i="11"/>
  <c r="V20" i="11"/>
  <c r="V18" i="11"/>
  <c r="V16" i="11"/>
  <c r="V14" i="11"/>
  <c r="V12" i="11"/>
  <c r="V10" i="11"/>
  <c r="V8" i="11"/>
  <c r="V6" i="11"/>
  <c r="V4" i="11"/>
  <c r="V64" i="10"/>
  <c r="V62" i="10"/>
  <c r="V60" i="10"/>
  <c r="V58" i="10"/>
  <c r="V56" i="10"/>
  <c r="V54" i="10"/>
  <c r="V52" i="10"/>
  <c r="V50" i="10"/>
  <c r="V48" i="10"/>
  <c r="V46" i="10"/>
  <c r="V44" i="10"/>
  <c r="V42" i="10"/>
  <c r="V40" i="10"/>
  <c r="V38" i="10"/>
  <c r="V36" i="10"/>
  <c r="V34" i="10"/>
  <c r="V32" i="10"/>
  <c r="V30" i="10"/>
  <c r="V28" i="10"/>
  <c r="V26" i="10"/>
  <c r="V24" i="10"/>
  <c r="V22" i="10"/>
  <c r="V20" i="10"/>
  <c r="V18" i="10"/>
  <c r="V16" i="10"/>
  <c r="V14" i="10"/>
  <c r="V12" i="10"/>
  <c r="V10" i="10"/>
  <c r="V8" i="10"/>
  <c r="V6" i="10"/>
  <c r="V4" i="10"/>
  <c r="V64" i="9"/>
  <c r="V62" i="9"/>
  <c r="V60" i="9"/>
  <c r="V58" i="9"/>
  <c r="V56" i="9"/>
  <c r="V54" i="9"/>
  <c r="V52" i="9"/>
  <c r="V50" i="9"/>
  <c r="V48" i="9"/>
  <c r="V46" i="9"/>
  <c r="V44" i="9"/>
  <c r="V42" i="9"/>
  <c r="V40" i="9"/>
  <c r="V38" i="9"/>
  <c r="V36" i="9"/>
  <c r="V34" i="9"/>
  <c r="V32" i="9"/>
  <c r="V30" i="9"/>
  <c r="V28" i="9"/>
  <c r="V26" i="9"/>
  <c r="V24" i="9"/>
  <c r="V22" i="9"/>
  <c r="V20" i="9"/>
  <c r="V18" i="9"/>
  <c r="V16" i="9"/>
  <c r="V14" i="9"/>
  <c r="V12" i="9"/>
  <c r="V10" i="9"/>
  <c r="V8" i="9"/>
  <c r="V6" i="9"/>
  <c r="V4" i="9"/>
  <c r="V64" i="8"/>
  <c r="V62" i="8"/>
  <c r="V60" i="8"/>
  <c r="V58" i="8"/>
  <c r="V56" i="8"/>
  <c r="V54" i="8"/>
  <c r="V52" i="8"/>
  <c r="V50" i="8"/>
  <c r="V48" i="8"/>
  <c r="V46" i="8"/>
  <c r="V44" i="8"/>
  <c r="V42" i="8"/>
  <c r="V40" i="8"/>
  <c r="V38" i="8"/>
  <c r="V36" i="8"/>
  <c r="V34" i="8"/>
  <c r="V32" i="8"/>
  <c r="V30" i="8"/>
  <c r="V28" i="8"/>
  <c r="V26" i="8"/>
  <c r="V24" i="8"/>
  <c r="V22" i="8"/>
  <c r="V20" i="8"/>
  <c r="V18" i="8"/>
  <c r="V16" i="8"/>
  <c r="V14" i="8"/>
  <c r="V12" i="8"/>
  <c r="V10" i="8"/>
  <c r="V8" i="8"/>
  <c r="V6" i="8"/>
  <c r="V4" i="8"/>
  <c r="V64" i="7"/>
  <c r="V62" i="7"/>
  <c r="V60" i="7"/>
  <c r="V58" i="7"/>
  <c r="V56" i="7"/>
  <c r="V54" i="7"/>
  <c r="V52" i="7"/>
  <c r="V50" i="7"/>
  <c r="V48" i="7"/>
  <c r="V46" i="7"/>
  <c r="V44" i="7"/>
  <c r="V42" i="7"/>
  <c r="V40" i="7"/>
  <c r="V38" i="7"/>
  <c r="V36" i="7"/>
  <c r="V34" i="7"/>
  <c r="V32" i="7"/>
  <c r="V30" i="7"/>
  <c r="V28" i="7"/>
  <c r="V26" i="7"/>
  <c r="V24" i="7"/>
  <c r="V22" i="7"/>
  <c r="V20" i="7"/>
  <c r="V18" i="7"/>
  <c r="V16" i="7"/>
  <c r="V14" i="7"/>
  <c r="V12" i="7"/>
  <c r="V10" i="7"/>
  <c r="V8" i="7"/>
  <c r="V6" i="7"/>
  <c r="V4" i="7"/>
  <c r="V64" i="6"/>
  <c r="V62" i="6"/>
  <c r="V60" i="6"/>
  <c r="V58" i="6"/>
  <c r="V56" i="6"/>
  <c r="V54" i="6"/>
  <c r="V52" i="6"/>
  <c r="V50" i="6"/>
  <c r="V48" i="6"/>
  <c r="V46" i="6"/>
  <c r="V44" i="6"/>
  <c r="V42" i="6"/>
  <c r="V40" i="6"/>
  <c r="V38" i="6"/>
  <c r="V36" i="6"/>
  <c r="V34" i="6"/>
  <c r="V32" i="6"/>
  <c r="V30" i="6"/>
  <c r="V28" i="6"/>
  <c r="V26" i="6"/>
  <c r="V24" i="6"/>
  <c r="V22" i="6"/>
  <c r="V20" i="6"/>
  <c r="V18" i="6"/>
  <c r="V16" i="6"/>
  <c r="V14" i="6"/>
  <c r="V12" i="6"/>
  <c r="V10" i="6"/>
  <c r="V8" i="6"/>
  <c r="V6" i="6"/>
  <c r="V4" i="6"/>
  <c r="V64" i="5"/>
  <c r="V62" i="5"/>
  <c r="V60" i="5"/>
  <c r="V58" i="5"/>
  <c r="V56" i="5"/>
  <c r="V54" i="5"/>
  <c r="V52" i="5"/>
  <c r="V50" i="5"/>
  <c r="V48" i="5"/>
  <c r="V46" i="5"/>
  <c r="V44" i="5"/>
  <c r="V42" i="5"/>
  <c r="V40" i="5"/>
  <c r="V38" i="5"/>
  <c r="V36" i="5"/>
  <c r="V34" i="5"/>
  <c r="V32" i="5"/>
  <c r="V30" i="5"/>
  <c r="V28" i="5"/>
  <c r="V26" i="5"/>
  <c r="V24" i="5"/>
  <c r="V22" i="5"/>
  <c r="V20" i="5"/>
  <c r="V18" i="5"/>
  <c r="V16" i="5"/>
  <c r="V14" i="5"/>
  <c r="V12" i="5"/>
  <c r="V10" i="5"/>
  <c r="V8" i="5"/>
  <c r="V6" i="5"/>
  <c r="V4" i="5"/>
  <c r="K6" i="3"/>
  <c r="V60" i="3"/>
  <c r="V58" i="3"/>
  <c r="V56" i="3"/>
  <c r="V54" i="3"/>
  <c r="V52" i="3"/>
  <c r="V50" i="3"/>
  <c r="V48" i="3"/>
  <c r="V46" i="3"/>
  <c r="V44" i="3"/>
  <c r="V42" i="3"/>
  <c r="V40" i="3"/>
  <c r="V38" i="3"/>
  <c r="V36" i="3"/>
  <c r="V34" i="3"/>
  <c r="V32" i="3"/>
  <c r="V30" i="3"/>
  <c r="V28" i="3"/>
  <c r="V26" i="3"/>
  <c r="V24" i="3"/>
  <c r="V22" i="3"/>
  <c r="V20" i="3"/>
  <c r="V18" i="3"/>
  <c r="V16" i="3"/>
  <c r="V14" i="3"/>
  <c r="V12" i="3"/>
  <c r="V10" i="3"/>
  <c r="V8" i="3"/>
  <c r="V6" i="3"/>
  <c r="V4" i="3"/>
  <c r="V64" i="2"/>
  <c r="V62" i="2"/>
  <c r="V60" i="2"/>
  <c r="V58" i="2"/>
  <c r="V56" i="2"/>
  <c r="V54" i="2"/>
  <c r="V52" i="2"/>
  <c r="V50" i="2"/>
  <c r="V48" i="2"/>
  <c r="V46" i="2"/>
  <c r="V44" i="2"/>
  <c r="V42" i="2"/>
  <c r="V40" i="2"/>
  <c r="V38" i="2"/>
  <c r="V36" i="2"/>
  <c r="V34" i="2"/>
  <c r="V32" i="2"/>
  <c r="V30" i="2"/>
  <c r="V28" i="2"/>
  <c r="V26" i="2"/>
  <c r="V24" i="2"/>
  <c r="V22" i="2"/>
  <c r="V20" i="2"/>
  <c r="V18" i="2"/>
  <c r="V16" i="2"/>
  <c r="V14" i="2"/>
  <c r="V12" i="2"/>
  <c r="V10" i="2"/>
  <c r="V8" i="2"/>
  <c r="V6" i="2"/>
  <c r="V4" i="2"/>
  <c r="K6" i="2"/>
  <c r="K4" i="2"/>
  <c r="B62" i="13" l="1"/>
  <c r="B60" i="13"/>
  <c r="B58" i="13"/>
  <c r="B56" i="13"/>
  <c r="B54" i="13"/>
  <c r="B52" i="13"/>
  <c r="B50" i="13"/>
  <c r="B48" i="13"/>
  <c r="B46" i="13"/>
  <c r="B44" i="13"/>
  <c r="B42" i="13"/>
  <c r="B40" i="13"/>
  <c r="B38" i="13"/>
  <c r="B36" i="13"/>
  <c r="B34" i="13"/>
  <c r="B32" i="13"/>
  <c r="B30" i="13"/>
  <c r="B28" i="13"/>
  <c r="B26" i="13"/>
  <c r="B24" i="13"/>
  <c r="B22" i="13"/>
  <c r="B20" i="13"/>
  <c r="B18" i="13"/>
  <c r="B16" i="13"/>
  <c r="B14" i="13"/>
  <c r="B12" i="13"/>
  <c r="B10" i="13"/>
  <c r="B8" i="13"/>
  <c r="B6" i="13"/>
  <c r="B4" i="13"/>
  <c r="B62" i="11"/>
  <c r="B60" i="11"/>
  <c r="B58" i="11"/>
  <c r="B56" i="11"/>
  <c r="B54" i="11"/>
  <c r="B52" i="11"/>
  <c r="B50" i="11"/>
  <c r="B48" i="11"/>
  <c r="B46" i="11"/>
  <c r="B44" i="11"/>
  <c r="B42" i="11"/>
  <c r="B40" i="11"/>
  <c r="B38" i="11"/>
  <c r="B36" i="11"/>
  <c r="B34" i="11"/>
  <c r="B32" i="11"/>
  <c r="B30" i="11"/>
  <c r="B28" i="11"/>
  <c r="B26" i="11"/>
  <c r="B24" i="11"/>
  <c r="B22" i="11"/>
  <c r="B20" i="11"/>
  <c r="B18" i="11"/>
  <c r="B16" i="11"/>
  <c r="B14" i="11"/>
  <c r="B12" i="11"/>
  <c r="B10" i="11"/>
  <c r="B8" i="11"/>
  <c r="B6" i="11"/>
  <c r="B4" i="11"/>
  <c r="B62" i="8"/>
  <c r="B60" i="8"/>
  <c r="B58" i="8"/>
  <c r="B56" i="8"/>
  <c r="B54" i="8"/>
  <c r="B52" i="8"/>
  <c r="B50" i="8"/>
  <c r="B48" i="8"/>
  <c r="B46" i="8"/>
  <c r="B44" i="8"/>
  <c r="B42" i="8"/>
  <c r="B40" i="8"/>
  <c r="B38" i="8"/>
  <c r="B36" i="8"/>
  <c r="B34" i="8"/>
  <c r="B32" i="8"/>
  <c r="B30" i="8"/>
  <c r="B28" i="8"/>
  <c r="B26" i="8"/>
  <c r="B24" i="8"/>
  <c r="B22" i="8"/>
  <c r="B20" i="8"/>
  <c r="B18" i="8"/>
  <c r="B16" i="8"/>
  <c r="B14" i="8"/>
  <c r="B12" i="8"/>
  <c r="B10" i="8"/>
  <c r="B8" i="8"/>
  <c r="B6" i="8"/>
  <c r="B4" i="8"/>
  <c r="B62" i="6"/>
  <c r="B60" i="6"/>
  <c r="B58" i="6"/>
  <c r="B56" i="6"/>
  <c r="B54" i="6"/>
  <c r="B52" i="6"/>
  <c r="B50" i="6"/>
  <c r="B48" i="6"/>
  <c r="B46" i="6"/>
  <c r="B44" i="6"/>
  <c r="B42" i="6"/>
  <c r="B40" i="6"/>
  <c r="B38" i="6"/>
  <c r="B36" i="6"/>
  <c r="B34" i="6"/>
  <c r="B32" i="6"/>
  <c r="B30" i="6"/>
  <c r="B28" i="6"/>
  <c r="B26" i="6"/>
  <c r="B24" i="6"/>
  <c r="B22" i="6"/>
  <c r="B20" i="6"/>
  <c r="B18" i="6"/>
  <c r="B16" i="6"/>
  <c r="B14" i="6"/>
  <c r="B12" i="6"/>
  <c r="B10" i="6"/>
  <c r="B8" i="6"/>
  <c r="B6" i="6"/>
  <c r="B4" i="6"/>
  <c r="B64" i="14"/>
  <c r="B62" i="14"/>
  <c r="B60" i="14"/>
  <c r="B58" i="14"/>
  <c r="B56" i="14"/>
  <c r="B54" i="14"/>
  <c r="B52" i="14"/>
  <c r="B50" i="14"/>
  <c r="B48" i="14"/>
  <c r="B46" i="14"/>
  <c r="B44" i="14"/>
  <c r="B42" i="14"/>
  <c r="B40" i="14"/>
  <c r="B38" i="14"/>
  <c r="B36" i="14"/>
  <c r="B34" i="14"/>
  <c r="B32" i="14"/>
  <c r="B30" i="14"/>
  <c r="B28" i="14"/>
  <c r="B26" i="14"/>
  <c r="B24" i="14"/>
  <c r="B22" i="14"/>
  <c r="B20" i="14"/>
  <c r="B18" i="14"/>
  <c r="B16" i="14"/>
  <c r="B14" i="14"/>
  <c r="B12" i="14"/>
  <c r="B10" i="14"/>
  <c r="B8" i="14"/>
  <c r="B6" i="14"/>
  <c r="B4" i="14"/>
  <c r="B64" i="12"/>
  <c r="B62" i="12"/>
  <c r="B60" i="12"/>
  <c r="B58" i="12"/>
  <c r="B56" i="12"/>
  <c r="B54" i="12"/>
  <c r="B52" i="12"/>
  <c r="B50" i="12"/>
  <c r="B48" i="12"/>
  <c r="B46" i="12"/>
  <c r="B44" i="12"/>
  <c r="B42" i="12"/>
  <c r="B40" i="12"/>
  <c r="B38" i="12"/>
  <c r="B36" i="12"/>
  <c r="B34" i="12"/>
  <c r="B32" i="12"/>
  <c r="B30" i="12"/>
  <c r="B28" i="12"/>
  <c r="B26" i="12"/>
  <c r="B24" i="12"/>
  <c r="B22" i="12"/>
  <c r="B20" i="12"/>
  <c r="B18" i="12"/>
  <c r="B16" i="12"/>
  <c r="B14" i="12"/>
  <c r="B12" i="12"/>
  <c r="B10" i="12"/>
  <c r="B8" i="12"/>
  <c r="B6" i="12"/>
  <c r="B4" i="12"/>
  <c r="B64" i="10"/>
  <c r="B62" i="10"/>
  <c r="B60" i="10"/>
  <c r="B58" i="10"/>
  <c r="B56" i="10"/>
  <c r="B54" i="10"/>
  <c r="B52" i="10"/>
  <c r="B50" i="10"/>
  <c r="B48" i="10"/>
  <c r="B46" i="10"/>
  <c r="B44" i="10"/>
  <c r="B42" i="10"/>
  <c r="B40" i="10"/>
  <c r="B38" i="10"/>
  <c r="B36" i="10"/>
  <c r="B34" i="10"/>
  <c r="B32" i="10"/>
  <c r="B30" i="10"/>
  <c r="B28" i="10"/>
  <c r="B26" i="10"/>
  <c r="B24" i="10"/>
  <c r="B22" i="10"/>
  <c r="B20" i="10"/>
  <c r="B18" i="10"/>
  <c r="B16" i="10"/>
  <c r="B14" i="10"/>
  <c r="B12" i="10"/>
  <c r="B10" i="10"/>
  <c r="B8" i="10"/>
  <c r="B6" i="10"/>
  <c r="B4" i="10"/>
  <c r="B64" i="9"/>
  <c r="B62" i="9"/>
  <c r="B60" i="9"/>
  <c r="B58" i="9"/>
  <c r="B56" i="9"/>
  <c r="B54" i="9"/>
  <c r="B52" i="9"/>
  <c r="B50" i="9"/>
  <c r="B48" i="9"/>
  <c r="B46" i="9"/>
  <c r="B44" i="9"/>
  <c r="B42" i="9"/>
  <c r="B40" i="9"/>
  <c r="B38" i="9"/>
  <c r="B36" i="9"/>
  <c r="B34" i="9"/>
  <c r="B32" i="9"/>
  <c r="B30" i="9"/>
  <c r="B28" i="9"/>
  <c r="B26" i="9"/>
  <c r="B24" i="9"/>
  <c r="B22" i="9"/>
  <c r="B20" i="9"/>
  <c r="B18" i="9"/>
  <c r="B16" i="9"/>
  <c r="B14" i="9"/>
  <c r="B12" i="9"/>
  <c r="B10" i="9"/>
  <c r="B8" i="9"/>
  <c r="B6" i="9"/>
  <c r="B4" i="9"/>
  <c r="B64" i="7"/>
  <c r="B62" i="7"/>
  <c r="B60" i="7"/>
  <c r="B58" i="7"/>
  <c r="B56" i="7"/>
  <c r="B54" i="7"/>
  <c r="B52" i="7"/>
  <c r="B50" i="7"/>
  <c r="B48" i="7"/>
  <c r="B46" i="7"/>
  <c r="B44" i="7"/>
  <c r="B42" i="7"/>
  <c r="B40" i="7"/>
  <c r="B38" i="7"/>
  <c r="B36" i="7"/>
  <c r="B34" i="7"/>
  <c r="B32" i="7"/>
  <c r="B30" i="7"/>
  <c r="B28" i="7"/>
  <c r="B26" i="7"/>
  <c r="B24" i="7"/>
  <c r="B22" i="7"/>
  <c r="B20" i="7"/>
  <c r="B18" i="7"/>
  <c r="B16" i="7"/>
  <c r="B14" i="7"/>
  <c r="B12" i="7"/>
  <c r="B10" i="7"/>
  <c r="B8" i="7"/>
  <c r="B6" i="7"/>
  <c r="B4" i="7"/>
  <c r="B64" i="5"/>
  <c r="B62" i="5"/>
  <c r="B60" i="5"/>
  <c r="B58" i="5"/>
  <c r="B56" i="5"/>
  <c r="B54" i="5"/>
  <c r="B52" i="5"/>
  <c r="B50" i="5"/>
  <c r="B48" i="5"/>
  <c r="B46" i="5"/>
  <c r="B44" i="5"/>
  <c r="B42" i="5"/>
  <c r="B40" i="5"/>
  <c r="B38" i="5"/>
  <c r="B36" i="5"/>
  <c r="B34" i="5"/>
  <c r="B32" i="5"/>
  <c r="B30" i="5"/>
  <c r="B28" i="5"/>
  <c r="B26" i="5"/>
  <c r="B24" i="5"/>
  <c r="B22" i="5"/>
  <c r="B20" i="5"/>
  <c r="B18" i="5"/>
  <c r="B16" i="5"/>
  <c r="B14" i="5"/>
  <c r="B12" i="5"/>
  <c r="B10" i="5"/>
  <c r="B8" i="5"/>
  <c r="B6" i="5"/>
  <c r="B4" i="5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Z30" i="15" l="1"/>
  <c r="Z32" i="15" s="1"/>
  <c r="C30" i="15"/>
  <c r="F30" i="15" l="1"/>
  <c r="AB30" i="15"/>
  <c r="I30" i="15"/>
  <c r="AE30" i="15"/>
  <c r="AE33" i="15" s="1"/>
  <c r="AI30" i="15"/>
  <c r="AI33" i="15" s="1"/>
  <c r="L30" i="15"/>
  <c r="O30" i="15"/>
  <c r="O32" i="15" s="1"/>
  <c r="H11" i="16"/>
  <c r="L4" i="16"/>
  <c r="F11" i="16"/>
  <c r="J11" i="16"/>
  <c r="R30" i="15"/>
  <c r="R32" i="15" s="1"/>
  <c r="U30" i="15"/>
  <c r="B11" i="16"/>
  <c r="L7" i="16" s="1"/>
  <c r="L8" i="16" s="1"/>
  <c r="D11" i="16"/>
  <c r="X30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K4" i="14"/>
  <c r="H4" i="14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K4" i="13"/>
  <c r="H4" i="13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K4" i="11"/>
  <c r="H4" i="1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H4" i="10"/>
  <c r="E4" i="10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Y3" i="8"/>
  <c r="Y2" i="8"/>
  <c r="W66" i="7"/>
  <c r="V66" i="7"/>
  <c r="U66" i="7"/>
  <c r="T66" i="7"/>
  <c r="S66" i="7"/>
  <c r="O66" i="7"/>
  <c r="J66" i="7"/>
  <c r="I66" i="7"/>
  <c r="R64" i="7"/>
  <c r="K64" i="7"/>
  <c r="E64" i="7"/>
  <c r="R62" i="7"/>
  <c r="K62" i="7"/>
  <c r="E62" i="7"/>
  <c r="R60" i="7"/>
  <c r="K60" i="7"/>
  <c r="E60" i="7"/>
  <c r="R58" i="7"/>
  <c r="K58" i="7"/>
  <c r="E58" i="7"/>
  <c r="R56" i="7"/>
  <c r="K56" i="7"/>
  <c r="E56" i="7"/>
  <c r="R54" i="7"/>
  <c r="K54" i="7"/>
  <c r="E54" i="7"/>
  <c r="R52" i="7"/>
  <c r="K52" i="7"/>
  <c r="E52" i="7"/>
  <c r="R50" i="7"/>
  <c r="K50" i="7"/>
  <c r="E50" i="7"/>
  <c r="R48" i="7"/>
  <c r="K48" i="7"/>
  <c r="E48" i="7"/>
  <c r="R46" i="7"/>
  <c r="K46" i="7"/>
  <c r="E46" i="7"/>
  <c r="R44" i="7"/>
  <c r="K44" i="7"/>
  <c r="E44" i="7"/>
  <c r="R42" i="7"/>
  <c r="K42" i="7"/>
  <c r="E42" i="7"/>
  <c r="R40" i="7"/>
  <c r="K40" i="7"/>
  <c r="E40" i="7"/>
  <c r="R38" i="7"/>
  <c r="E38" i="7"/>
  <c r="R36" i="7"/>
  <c r="K36" i="7"/>
  <c r="E36" i="7"/>
  <c r="R34" i="7"/>
  <c r="K34" i="7"/>
  <c r="E34" i="7"/>
  <c r="R32" i="7"/>
  <c r="K32" i="7"/>
  <c r="E32" i="7"/>
  <c r="R30" i="7"/>
  <c r="K30" i="7"/>
  <c r="E30" i="7"/>
  <c r="R28" i="7"/>
  <c r="K28" i="7"/>
  <c r="E28" i="7"/>
  <c r="R26" i="7"/>
  <c r="K26" i="7"/>
  <c r="E26" i="7"/>
  <c r="R24" i="7"/>
  <c r="K24" i="7"/>
  <c r="E24" i="7"/>
  <c r="R22" i="7"/>
  <c r="K22" i="7"/>
  <c r="E22" i="7"/>
  <c r="R20" i="7"/>
  <c r="K20" i="7"/>
  <c r="E20" i="7"/>
  <c r="R18" i="7"/>
  <c r="K18" i="7"/>
  <c r="E18" i="7"/>
  <c r="R16" i="7"/>
  <c r="K16" i="7"/>
  <c r="E16" i="7"/>
  <c r="R14" i="7"/>
  <c r="K14" i="7"/>
  <c r="E14" i="7"/>
  <c r="R12" i="7"/>
  <c r="K12" i="7"/>
  <c r="E12" i="7"/>
  <c r="R10" i="7"/>
  <c r="K10" i="7"/>
  <c r="E10" i="7"/>
  <c r="R8" i="7"/>
  <c r="K8" i="7"/>
  <c r="E8" i="7"/>
  <c r="Y6" i="7"/>
  <c r="R6" i="7"/>
  <c r="E6" i="7"/>
  <c r="Y4" i="7"/>
  <c r="R4" i="7"/>
  <c r="K4" i="7"/>
  <c r="E4" i="7"/>
  <c r="Y3" i="7"/>
  <c r="Y2" i="7"/>
  <c r="W66" i="6"/>
  <c r="V66" i="6"/>
  <c r="U66" i="6"/>
  <c r="T66" i="6"/>
  <c r="S66" i="6"/>
  <c r="O66" i="6"/>
  <c r="J66" i="6"/>
  <c r="I66" i="6"/>
  <c r="R64" i="6"/>
  <c r="K64" i="6"/>
  <c r="E64" i="6"/>
  <c r="R62" i="6"/>
  <c r="K62" i="6"/>
  <c r="E62" i="6"/>
  <c r="R60" i="6"/>
  <c r="K60" i="6"/>
  <c r="E60" i="6"/>
  <c r="R58" i="6"/>
  <c r="K58" i="6"/>
  <c r="E58" i="6"/>
  <c r="R56" i="6"/>
  <c r="K56" i="6"/>
  <c r="E56" i="6"/>
  <c r="R54" i="6"/>
  <c r="K54" i="6"/>
  <c r="E54" i="6"/>
  <c r="R52" i="6"/>
  <c r="K52" i="6"/>
  <c r="E52" i="6"/>
  <c r="R50" i="6"/>
  <c r="K50" i="6"/>
  <c r="E50" i="6"/>
  <c r="R48" i="6"/>
  <c r="K48" i="6"/>
  <c r="E48" i="6"/>
  <c r="R46" i="6"/>
  <c r="K46" i="6"/>
  <c r="E46" i="6"/>
  <c r="R44" i="6"/>
  <c r="K44" i="6"/>
  <c r="E44" i="6"/>
  <c r="R42" i="6"/>
  <c r="K42" i="6"/>
  <c r="E42" i="6"/>
  <c r="R40" i="6"/>
  <c r="K40" i="6"/>
  <c r="E40" i="6"/>
  <c r="R38" i="6"/>
  <c r="E38" i="6"/>
  <c r="R36" i="6"/>
  <c r="K36" i="6"/>
  <c r="E36" i="6"/>
  <c r="R34" i="6"/>
  <c r="K34" i="6"/>
  <c r="E34" i="6"/>
  <c r="R32" i="6"/>
  <c r="K32" i="6"/>
  <c r="E32" i="6"/>
  <c r="R30" i="6"/>
  <c r="K30" i="6"/>
  <c r="E30" i="6"/>
  <c r="R28" i="6"/>
  <c r="K28" i="6"/>
  <c r="E28" i="6"/>
  <c r="R26" i="6"/>
  <c r="K26" i="6"/>
  <c r="E26" i="6"/>
  <c r="R24" i="6"/>
  <c r="K24" i="6"/>
  <c r="E24" i="6"/>
  <c r="R22" i="6"/>
  <c r="K22" i="6"/>
  <c r="E22" i="6"/>
  <c r="R20" i="6"/>
  <c r="K20" i="6"/>
  <c r="E20" i="6"/>
  <c r="R18" i="6"/>
  <c r="K18" i="6"/>
  <c r="E18" i="6"/>
  <c r="R16" i="6"/>
  <c r="K16" i="6"/>
  <c r="E16" i="6"/>
  <c r="R14" i="6"/>
  <c r="K14" i="6"/>
  <c r="E14" i="6"/>
  <c r="R12" i="6"/>
  <c r="K12" i="6"/>
  <c r="E12" i="6"/>
  <c r="R10" i="6"/>
  <c r="K10" i="6"/>
  <c r="E10" i="6"/>
  <c r="R8" i="6"/>
  <c r="K8" i="6"/>
  <c r="E8" i="6"/>
  <c r="Y6" i="6"/>
  <c r="R6" i="6"/>
  <c r="E6" i="6"/>
  <c r="Y4" i="6"/>
  <c r="R4" i="6"/>
  <c r="K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E64" i="5"/>
  <c r="R62" i="5"/>
  <c r="K62" i="5"/>
  <c r="E62" i="5"/>
  <c r="R60" i="5"/>
  <c r="K60" i="5"/>
  <c r="E60" i="5"/>
  <c r="R58" i="5"/>
  <c r="K58" i="5"/>
  <c r="E58" i="5"/>
  <c r="R56" i="5"/>
  <c r="K56" i="5"/>
  <c r="E56" i="5"/>
  <c r="R54" i="5"/>
  <c r="K54" i="5"/>
  <c r="E54" i="5"/>
  <c r="R52" i="5"/>
  <c r="K52" i="5"/>
  <c r="E52" i="5"/>
  <c r="R50" i="5"/>
  <c r="K50" i="5"/>
  <c r="E50" i="5"/>
  <c r="R48" i="5"/>
  <c r="K48" i="5"/>
  <c r="E48" i="5"/>
  <c r="R46" i="5"/>
  <c r="K46" i="5"/>
  <c r="E46" i="5"/>
  <c r="R44" i="5"/>
  <c r="K44" i="5"/>
  <c r="E44" i="5"/>
  <c r="R42" i="5"/>
  <c r="K42" i="5"/>
  <c r="E42" i="5"/>
  <c r="R40" i="5"/>
  <c r="K40" i="5"/>
  <c r="E40" i="5"/>
  <c r="R38" i="5"/>
  <c r="E38" i="5"/>
  <c r="R36" i="5"/>
  <c r="K36" i="5"/>
  <c r="E36" i="5"/>
  <c r="R34" i="5"/>
  <c r="K34" i="5"/>
  <c r="E34" i="5"/>
  <c r="R32" i="5"/>
  <c r="K32" i="5"/>
  <c r="E32" i="5"/>
  <c r="R30" i="5"/>
  <c r="K30" i="5"/>
  <c r="E30" i="5"/>
  <c r="R28" i="5"/>
  <c r="K28" i="5"/>
  <c r="E28" i="5"/>
  <c r="R26" i="5"/>
  <c r="K26" i="5"/>
  <c r="E26" i="5"/>
  <c r="R24" i="5"/>
  <c r="K24" i="5"/>
  <c r="E24" i="5"/>
  <c r="R22" i="5"/>
  <c r="K22" i="5"/>
  <c r="E22" i="5"/>
  <c r="R20" i="5"/>
  <c r="K20" i="5"/>
  <c r="E20" i="5"/>
  <c r="R18" i="5"/>
  <c r="K18" i="5"/>
  <c r="E18" i="5"/>
  <c r="R16" i="5"/>
  <c r="K16" i="5"/>
  <c r="E16" i="5"/>
  <c r="R14" i="5"/>
  <c r="K14" i="5"/>
  <c r="E14" i="5"/>
  <c r="R12" i="5"/>
  <c r="K12" i="5"/>
  <c r="E12" i="5"/>
  <c r="R10" i="5"/>
  <c r="K10" i="5"/>
  <c r="E10" i="5"/>
  <c r="R8" i="5"/>
  <c r="K8" i="5"/>
  <c r="E8" i="5"/>
  <c r="Y6" i="5"/>
  <c r="R6" i="5"/>
  <c r="E6" i="5"/>
  <c r="Y4" i="5"/>
  <c r="R4" i="5"/>
  <c r="K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E8" i="3"/>
  <c r="Y6" i="3"/>
  <c r="R6" i="3"/>
  <c r="E6" i="3"/>
  <c r="Y4" i="3"/>
  <c r="R4" i="3"/>
  <c r="K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H4" i="2"/>
  <c r="E4" i="2"/>
  <c r="Y3" i="2"/>
  <c r="Y2" i="2"/>
  <c r="A12" i="3" l="1"/>
  <c r="A40" i="3"/>
  <c r="A5" i="2"/>
  <c r="A17" i="12"/>
  <c r="A26" i="3"/>
  <c r="R66" i="14"/>
  <c r="E66" i="7"/>
  <c r="A17" i="5"/>
  <c r="E66" i="8"/>
  <c r="E66" i="12"/>
  <c r="R66" i="13"/>
  <c r="F66" i="11"/>
  <c r="A17" i="2"/>
  <c r="K66" i="7"/>
  <c r="A17" i="7"/>
  <c r="E66" i="10"/>
  <c r="E66" i="9"/>
  <c r="K66" i="10"/>
  <c r="A17" i="10"/>
  <c r="K66" i="14"/>
  <c r="R66" i="11"/>
  <c r="F66" i="14"/>
  <c r="F66" i="13"/>
  <c r="E66" i="2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E62" i="3"/>
  <c r="K62" i="3"/>
  <c r="R62" i="3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  <c r="A5" i="3"/>
  <c r="F62" i="3"/>
</calcChain>
</file>

<file path=xl/sharedStrings.xml><?xml version="1.0" encoding="utf-8"?>
<sst xmlns="http://schemas.openxmlformats.org/spreadsheetml/2006/main" count="1163" uniqueCount="128">
  <si>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</si>
  <si>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</si>
  <si>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</si>
  <si>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</si>
  <si>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</si>
  <si>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</si>
  <si>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</si>
  <si>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</si>
  <si>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</si>
  <si>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</si>
  <si>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</si>
  <si>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</si>
  <si>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</si>
  <si>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</si>
  <si>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</si>
  <si>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</si>
  <si>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</si>
  <si>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</si>
  <si>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</si>
  <si>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</si>
  <si>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</si>
  <si>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</si>
  <si>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</si>
  <si>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</si>
  <si>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</si>
  <si>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</si>
  <si>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</si>
  <si>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</si>
  <si>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</si>
  <si>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</si>
  <si>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</si>
  <si>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M</t>
  </si>
  <si>
    <t>S</t>
  </si>
  <si>
    <t>S 02</t>
  </si>
  <si>
    <t>S 03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</si>
  <si>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</si>
  <si>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</si>
  <si>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</si>
  <si>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</si>
  <si>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</si>
  <si>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</si>
  <si>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</si>
  <si>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</si>
  <si>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</si>
  <si>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</si>
  <si>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</si>
  <si>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</si>
  <si>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</si>
  <si>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</si>
  <si>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</si>
  <si>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</si>
  <si>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</si>
  <si>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</si>
  <si>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</si>
  <si>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</si>
  <si>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</si>
  <si>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</si>
  <si>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</si>
  <si>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</si>
  <si>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</si>
  <si>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</si>
  <si>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</si>
  <si>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</si>
  <si>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</si>
  <si>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</si>
  <si>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</si>
  <si>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</si>
  <si>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</si>
  <si>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</si>
  <si>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</si>
  <si>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</si>
  <si>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</si>
  <si>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</si>
  <si>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</si>
  <si>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</si>
  <si>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</si>
  <si>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</si>
  <si>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</si>
  <si>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</si>
  <si>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</si>
  <si>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</si>
  <si>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</si>
  <si>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</si>
  <si>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</si>
  <si>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</si>
  <si>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</si>
  <si>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</si>
  <si>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</si>
  <si>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</si>
  <si>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</si>
  <si>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</si>
  <si>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</si>
  <si>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</si>
  <si>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</si>
  <si>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</si>
  <si>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</si>
  <si>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</si>
  <si>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</si>
  <si>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</si>
  <si>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</si>
  <si>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</si>
  <si>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</si>
  <si>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</si>
  <si>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</si>
  <si>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</si>
  <si>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</si>
  <si>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</si>
  <si>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</si>
  <si>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</si>
  <si>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</si>
  <si>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</si>
  <si>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</si>
  <si>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</si>
  <si>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</si>
  <si>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</si>
  <si>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</si>
  <si>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</si>
  <si>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</si>
  <si>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</si>
  <si>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</si>
  <si>
    <t>SiA</t>
  </si>
  <si>
    <t>Cp</t>
  </si>
  <si>
    <t>SeA</t>
  </si>
  <si>
    <t>S 04</t>
  </si>
  <si>
    <t>S 05</t>
  </si>
  <si>
    <t>S 06</t>
  </si>
  <si>
    <t>S 07</t>
  </si>
  <si>
    <t>S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</si>
</sst>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  <numFmt numFmtId="173" formatCode="dd"/>
    <numFmt numFmtId="174" formatCode="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</fills>
  <borders count="141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4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2" fontId="3" fillId="0" borderId="35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7" xfId="0" applyNumberFormat="1" applyFont="1" applyFill="1" applyBorder="1" applyAlignment="1" applyProtection="1">
      <alignment horizontal="center" vertical="center"/>
      <protection locked="0"/>
    </xf>
    <xf numFmtId="2" fontId="3" fillId="0" borderId="25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" fontId="3" fillId="6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47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5" xfId="0" applyNumberFormat="1" applyFont="1" applyFill="1" applyBorder="1" applyAlignment="1" applyProtection="1">
      <alignment horizontal="center" vertical="center"/>
      <protection locked="0"/>
    </xf>
    <xf numFmtId="2" fontId="3" fillId="0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4" fontId="3" fillId="0" borderId="25" xfId="0" applyNumberFormat="1" applyFont="1" applyFill="1" applyBorder="1" applyAlignment="1">
      <alignment vertical="center"/>
    </xf>
    <xf numFmtId="4" fontId="3" fillId="12" borderId="28" xfId="0" applyNumberFormat="1" applyFont="1" applyFill="1" applyBorder="1" applyAlignment="1" applyProtection="1">
      <alignment horizontal="center" vertical="center"/>
      <protection locked="0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2" xfId="0" applyNumberFormat="1" applyFont="1" applyFill="1" applyBorder="1" applyAlignment="1" applyProtection="1">
      <alignment horizontal="center" vertical="center"/>
      <protection locked="0"/>
    </xf>
    <xf numFmtId="4" fontId="3" fillId="12" borderId="62" xfId="0" applyNumberFormat="1" applyFont="1" applyFill="1" applyBorder="1" applyAlignment="1" applyProtection="1">
      <alignment horizontal="center" vertical="center"/>
      <protection locked="0"/>
    </xf>
    <xf numFmtId="0" fontId="3" fillId="0" borderId="63" xfId="0" applyFont="1" applyFill="1" applyBorder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69" xfId="0" applyNumberFormat="1" applyFont="1" applyFill="1" applyBorder="1" applyAlignment="1" applyProtection="1">
      <alignment horizontal="center" vertical="center"/>
      <protection locked="0"/>
    </xf>
    <xf numFmtId="2" fontId="3" fillId="0" borderId="63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/>
    </xf>
    <xf numFmtId="4" fontId="3" fillId="12" borderId="71" xfId="0" applyNumberFormat="1" applyFont="1" applyFill="1" applyBorder="1" applyAlignment="1" applyProtection="1">
      <alignment horizontal="center" vertical="center"/>
      <protection locked="0"/>
    </xf>
    <xf numFmtId="4" fontId="3" fillId="12" borderId="72" xfId="0" applyNumberFormat="1" applyFont="1" applyFill="1" applyBorder="1" applyAlignment="1" applyProtection="1">
      <alignment horizontal="center" vertical="center"/>
      <protection locked="0"/>
    </xf>
    <xf numFmtId="4" fontId="3" fillId="12" borderId="37" xfId="0" applyNumberFormat="1" applyFont="1" applyFill="1" applyBorder="1" applyAlignment="1" applyProtection="1">
      <alignment horizontal="center" vertical="center"/>
      <protection locked="0"/>
    </xf>
    <xf numFmtId="4" fontId="3" fillId="12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2" fontId="3" fillId="0" borderId="78" xfId="0" applyNumberFormat="1" applyFont="1" applyFill="1" applyBorder="1" applyAlignment="1" applyProtection="1">
      <alignment horizontal="center" vertical="center"/>
      <protection locked="0"/>
    </xf>
    <xf numFmtId="0" fontId="3" fillId="0" borderId="79" xfId="0" applyFont="1" applyFill="1" applyBorder="1" applyAlignment="1" applyProtection="1">
      <alignment horizontal="center" vertical="center"/>
      <protection hidden="1"/>
    </xf>
    <xf numFmtId="4" fontId="3" fillId="0" borderId="83" xfId="0" applyNumberFormat="1" applyFont="1" applyFill="1" applyBorder="1" applyAlignment="1" applyProtection="1">
      <alignment vertical="center"/>
      <protection locked="0"/>
    </xf>
    <xf numFmtId="0" fontId="3" fillId="18" borderId="84" xfId="0" applyFont="1" applyFill="1" applyBorder="1" applyAlignment="1" applyProtection="1">
      <alignment horizontal="center" vertical="center"/>
      <protection hidden="1"/>
    </xf>
    <xf numFmtId="0" fontId="3" fillId="19" borderId="84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85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87" xfId="0" applyNumberFormat="1" applyFont="1" applyFill="1" applyBorder="1" applyAlignment="1">
      <alignment horizontal="center" vertical="center"/>
    </xf>
    <xf numFmtId="4" fontId="3" fillId="0" borderId="88" xfId="0" applyNumberFormat="1" applyFont="1" applyFill="1" applyBorder="1" applyAlignment="1">
      <alignment horizontal="center" vertical="center"/>
    </xf>
    <xf numFmtId="2" fontId="3" fillId="0" borderId="88" xfId="0" applyNumberFormat="1" applyFont="1" applyFill="1" applyBorder="1" applyAlignment="1">
      <alignment horizontal="center" vertical="center"/>
    </xf>
    <xf numFmtId="3" fontId="3" fillId="0" borderId="88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8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89" xfId="0" applyNumberFormat="1" applyFont="1" applyFill="1" applyBorder="1" applyAlignment="1">
      <alignment horizontal="center" vertical="center"/>
    </xf>
    <xf numFmtId="166" fontId="3" fillId="0" borderId="89" xfId="0" applyNumberFormat="1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89" xfId="0" applyFont="1" applyFill="1" applyBorder="1" applyAlignment="1" applyProtection="1">
      <alignment horizontal="center" vertical="center"/>
      <protection hidden="1"/>
    </xf>
    <xf numFmtId="0" fontId="9" fillId="20" borderId="89" xfId="0" applyFont="1" applyFill="1" applyBorder="1" applyAlignment="1" applyProtection="1">
      <alignment horizontal="center" vertical="center"/>
      <protection hidden="1"/>
    </xf>
    <xf numFmtId="3" fontId="3" fillId="0" borderId="95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96" xfId="0" applyFont="1" applyBorder="1" applyAlignment="1">
      <alignment horizontal="center"/>
    </xf>
    <xf numFmtId="14" fontId="1" fillId="0" borderId="97" xfId="0" applyNumberFormat="1" applyFont="1" applyBorder="1" applyAlignment="1">
      <alignment horizontal="center"/>
    </xf>
    <xf numFmtId="14" fontId="1" fillId="0" borderId="97" xfId="0" applyNumberFormat="1" applyFont="1" applyFill="1" applyBorder="1" applyAlignment="1">
      <alignment horizontal="center"/>
    </xf>
    <xf numFmtId="14" fontId="1" fillId="0" borderId="98" xfId="0" applyNumberFormat="1" applyFont="1" applyBorder="1" applyAlignment="1">
      <alignment horizontal="center"/>
    </xf>
    <xf numFmtId="14" fontId="1" fillId="0" borderId="98" xfId="0" applyNumberFormat="1" applyFont="1" applyFill="1" applyBorder="1" applyAlignment="1">
      <alignment horizontal="center"/>
    </xf>
    <xf numFmtId="0" fontId="11" fillId="2" borderId="100" xfId="0" applyFont="1" applyFill="1" applyBorder="1" applyAlignment="1">
      <alignment horizontal="center" vertical="center"/>
    </xf>
    <xf numFmtId="4" fontId="12" fillId="21" borderId="100" xfId="0" applyNumberFormat="1" applyFont="1" applyFill="1" applyBorder="1" applyAlignment="1">
      <alignment horizontal="center" vertical="center"/>
    </xf>
    <xf numFmtId="0" fontId="11" fillId="2" borderId="101" xfId="0" applyFont="1" applyFill="1" applyBorder="1" applyAlignment="1">
      <alignment horizontal="center" vertical="center"/>
    </xf>
    <xf numFmtId="0" fontId="11" fillId="2" borderId="102" xfId="0" applyFont="1" applyFill="1" applyBorder="1" applyAlignment="1">
      <alignment horizontal="center" vertical="center"/>
    </xf>
    <xf numFmtId="4" fontId="12" fillId="22" borderId="100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7" fillId="0" borderId="119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8" fillId="0" borderId="0" xfId="0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 applyProtection="1">
      <alignment vertical="center"/>
      <protection hidden="1"/>
    </xf>
    <xf numFmtId="4" fontId="17" fillId="0" borderId="0" xfId="0" applyNumberFormat="1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7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3" fillId="0" borderId="0" xfId="0" applyFont="1" applyFill="1" applyBorder="1" applyAlignment="1" applyProtection="1">
      <alignment vertical="center"/>
      <protection hidden="1"/>
    </xf>
    <xf numFmtId="14" fontId="10" fillId="0" borderId="0" xfId="0" applyNumberFormat="1" applyFont="1" applyAlignment="1">
      <alignment horizontal="center" vertical="center"/>
    </xf>
    <xf numFmtId="173" fontId="3" fillId="3" borderId="103" xfId="0" applyNumberFormat="1" applyFont="1" applyFill="1" applyBorder="1" applyAlignment="1" applyProtection="1">
      <alignment horizontal="center" vertical="center"/>
      <protection hidden="1"/>
    </xf>
    <xf numFmtId="173" fontId="3" fillId="3" borderId="104" xfId="0" applyNumberFormat="1" applyFont="1" applyFill="1" applyBorder="1" applyAlignment="1" applyProtection="1">
      <alignment horizontal="center" vertical="center"/>
      <protection hidden="1"/>
    </xf>
    <xf numFmtId="173" fontId="3" fillId="3" borderId="105" xfId="0" applyNumberFormat="1" applyFont="1" applyFill="1" applyBorder="1" applyAlignment="1" applyProtection="1">
      <alignment horizontal="center" vertical="center"/>
      <protection hidden="1"/>
    </xf>
    <xf numFmtId="174" fontId="3" fillId="3" borderId="37" xfId="0" applyNumberFormat="1" applyFont="1" applyFill="1" applyBorder="1" applyAlignment="1" applyProtection="1">
      <alignment horizontal="center" vertical="center"/>
      <protection hidden="1"/>
    </xf>
    <xf numFmtId="174" fontId="3" fillId="3" borderId="112" xfId="0" applyNumberFormat="1" applyFont="1" applyFill="1" applyBorder="1" applyAlignment="1" applyProtection="1">
      <alignment horizontal="center" vertical="center"/>
      <protection hidden="1"/>
    </xf>
    <xf numFmtId="174" fontId="3" fillId="3" borderId="130" xfId="0" applyNumberFormat="1" applyFont="1" applyFill="1" applyBorder="1" applyAlignment="1" applyProtection="1">
      <alignment horizontal="center" vertical="center"/>
      <protection hidden="1"/>
    </xf>
    <xf numFmtId="0" fontId="0" fillId="0" borderId="85" xfId="0" applyBorder="1" applyAlignment="1">
      <alignment horizontal="center" vertical="center"/>
    </xf>
    <xf numFmtId="173" fontId="14" fillId="0" borderId="107" xfId="0" quotePrefix="1" applyNumberFormat="1" applyFont="1" applyFill="1" applyBorder="1" applyAlignment="1" applyProtection="1">
      <alignment horizontal="center" vertical="center"/>
      <protection locked="0" hidden="1"/>
    </xf>
    <xf numFmtId="173" fontId="14" fillId="0" borderId="108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09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10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00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11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3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4" xfId="0" applyNumberFormat="1" applyFont="1" applyFill="1" applyBorder="1" applyAlignment="1" applyProtection="1">
      <alignment horizontal="center" vertical="center"/>
      <protection locked="0" hidden="1"/>
    </xf>
    <xf numFmtId="173" fontId="14" fillId="0" borderId="125" xfId="0" applyNumberFormat="1" applyFont="1" applyFill="1" applyBorder="1" applyAlignment="1" applyProtection="1">
      <alignment horizontal="center" vertical="center"/>
      <protection locked="0" hidden="1"/>
    </xf>
    <xf numFmtId="0" fontId="3" fillId="2" borderId="59" xfId="0" applyFont="1" applyFill="1" applyBorder="1" applyAlignment="1">
      <alignment horizontal="center" vertical="center"/>
    </xf>
    <xf numFmtId="0" fontId="3" fillId="0" borderId="13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0" xfId="0" applyFont="1" applyBorder="1" applyAlignment="1">
      <alignment horizontal="center" vertical="center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3" fillId="8" borderId="31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/>
      <protection hidden="1"/>
    </xf>
    <xf numFmtId="0" fontId="7" fillId="9" borderId="27" xfId="0" applyFont="1" applyFill="1" applyBorder="1" applyAlignment="1" applyProtection="1">
      <alignment horizontal="center" vertical="center"/>
      <protection hidden="1"/>
    </xf>
    <xf numFmtId="0" fontId="3" fillId="9" borderId="126" xfId="0" applyFont="1" applyFill="1" applyBorder="1" applyAlignment="1" applyProtection="1">
      <alignment horizontal="center" vertical="center"/>
      <protection hidden="1"/>
    </xf>
    <xf numFmtId="0" fontId="3" fillId="9" borderId="127" xfId="0" applyFont="1" applyFill="1" applyBorder="1" applyAlignment="1" applyProtection="1">
      <alignment horizontal="center" vertical="center"/>
      <protection hidden="1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32" xfId="0" applyFont="1" applyFill="1" applyBorder="1" applyAlignment="1" applyProtection="1">
      <alignment horizontal="left" vertical="center"/>
      <protection locked="0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173" fontId="4" fillId="5" borderId="38" xfId="0" applyNumberFormat="1" applyFont="1" applyFill="1" applyBorder="1" applyAlignment="1" applyProtection="1">
      <alignment horizontal="center" vertical="center"/>
      <protection hidden="1"/>
    </xf>
    <xf numFmtId="173" fontId="4" fillId="5" borderId="26" xfId="0" applyNumberFormat="1" applyFont="1" applyFill="1" applyBorder="1" applyAlignment="1" applyProtection="1">
      <alignment horizontal="center" vertical="center"/>
      <protection hidden="1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40" xfId="0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4" fontId="3" fillId="6" borderId="41" xfId="0" applyNumberFormat="1" applyFont="1" applyFill="1" applyBorder="1" applyAlignment="1" applyProtection="1">
      <alignment horizontal="center" vertical="center"/>
      <protection locked="0"/>
    </xf>
    <xf numFmtId="4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10" borderId="41" xfId="0" applyFont="1" applyFill="1" applyBorder="1" applyAlignment="1" applyProtection="1">
      <alignment horizontal="center" vertical="center"/>
      <protection locked="0"/>
    </xf>
    <xf numFmtId="0" fontId="3" fillId="10" borderId="30" xfId="0" applyFont="1" applyFill="1" applyBorder="1" applyAlignment="1" applyProtection="1">
      <alignment horizontal="center" vertical="center"/>
      <protection locked="0"/>
    </xf>
    <xf numFmtId="0" fontId="3" fillId="8" borderId="42" xfId="0" applyFont="1" applyFill="1" applyBorder="1" applyAlignment="1" applyProtection="1">
      <alignment horizontal="center" vertical="center"/>
      <protection locked="0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0" fontId="3" fillId="0" borderId="27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2" fontId="3" fillId="0" borderId="29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0" borderId="37" xfId="0" applyNumberFormat="1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173" fontId="4" fillId="5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9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7" borderId="30" xfId="0" applyFont="1" applyFill="1" applyBorder="1" applyAlignment="1" applyProtection="1">
      <alignment horizontal="center" vertical="center"/>
      <protection locked="0"/>
    </xf>
    <xf numFmtId="0" fontId="3" fillId="0" borderId="127" xfId="0" applyFont="1" applyFill="1" applyBorder="1" applyAlignment="1" applyProtection="1">
      <alignment horizontal="center" vertical="center"/>
      <protection hidden="1"/>
    </xf>
    <xf numFmtId="2" fontId="3" fillId="0" borderId="43" xfId="0" applyNumberFormat="1" applyFont="1" applyFill="1" applyBorder="1" applyAlignment="1">
      <alignment horizontal="center" vertical="center"/>
    </xf>
    <xf numFmtId="0" fontId="7" fillId="9" borderId="39" xfId="0" applyFont="1" applyFill="1" applyBorder="1" applyAlignment="1" applyProtection="1">
      <alignment horizontal="center" vertical="center"/>
      <protection hidden="1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2" fontId="3" fillId="0" borderId="40" xfId="0" applyNumberFormat="1" applyFont="1" applyFill="1" applyBorder="1" applyAlignment="1" applyProtection="1">
      <alignment horizontal="center" vertical="center"/>
    </xf>
    <xf numFmtId="0" fontId="3" fillId="7" borderId="41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0" borderId="44" xfId="0" applyFont="1" applyFill="1" applyBorder="1" applyAlignment="1" applyProtection="1">
      <alignment horizontal="left" vertical="center"/>
      <protection locked="0"/>
    </xf>
    <xf numFmtId="0" fontId="3" fillId="0" borderId="45" xfId="0" applyFont="1" applyFill="1" applyBorder="1" applyAlignment="1" applyProtection="1">
      <alignment horizontal="left" vertical="center"/>
      <protection locked="0"/>
    </xf>
    <xf numFmtId="0" fontId="3" fillId="0" borderId="46" xfId="0" applyFont="1" applyFill="1" applyBorder="1" applyAlignment="1" applyProtection="1">
      <alignment horizontal="left" vertical="center"/>
      <protection locked="0"/>
    </xf>
    <xf numFmtId="173" fontId="4" fillId="5" borderId="47" xfId="0" applyNumberFormat="1" applyFont="1" applyFill="1" applyBorder="1" applyAlignment="1" applyProtection="1">
      <alignment horizontal="center" vertical="center"/>
      <protection hidden="1"/>
    </xf>
    <xf numFmtId="173" fontId="4" fillId="5" borderId="45" xfId="0" applyNumberFormat="1" applyFont="1" applyFill="1" applyBorder="1" applyAlignment="1" applyProtection="1">
      <alignment horizontal="center" vertical="center"/>
      <protection hidden="1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4" fontId="3" fillId="6" borderId="54" xfId="0" applyNumberFormat="1" applyFont="1" applyFill="1" applyBorder="1" applyAlignment="1" applyProtection="1">
      <alignment horizontal="center" vertical="center"/>
      <protection locked="0"/>
    </xf>
    <xf numFmtId="0" fontId="3" fillId="7" borderId="50" xfId="0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2" fontId="3" fillId="0" borderId="11" xfId="0" applyNumberFormat="1" applyFont="1" applyBorder="1" applyAlignment="1">
      <alignment horizontal="center" vertical="center"/>
    </xf>
    <xf numFmtId="2" fontId="3" fillId="0" borderId="58" xfId="0" applyNumberFormat="1" applyFont="1" applyBorder="1" applyAlignment="1">
      <alignment horizontal="center" vertical="center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0" fontId="3" fillId="8" borderId="51" xfId="0" applyFont="1" applyFill="1" applyBorder="1" applyAlignment="1" applyProtection="1">
      <alignment horizontal="center" vertical="center"/>
      <protection locked="0"/>
    </xf>
    <xf numFmtId="0" fontId="3" fillId="8" borderId="55" xfId="0" applyFont="1" applyFill="1" applyBorder="1" applyAlignment="1" applyProtection="1">
      <alignment horizontal="center" vertical="center"/>
      <protection locked="0"/>
    </xf>
    <xf numFmtId="0" fontId="7" fillId="9" borderId="48" xfId="0" applyFont="1" applyFill="1" applyBorder="1" applyAlignment="1" applyProtection="1">
      <alignment horizontal="center" vertical="center"/>
      <protection hidden="1"/>
    </xf>
    <xf numFmtId="0" fontId="7" fillId="9" borderId="28" xfId="0" applyFont="1" applyFill="1" applyBorder="1" applyAlignment="1" applyProtection="1">
      <alignment horizontal="center" vertical="center"/>
      <protection hidden="1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4" fontId="3" fillId="0" borderId="139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173" fontId="4" fillId="5" borderId="46" xfId="0" applyNumberFormat="1" applyFont="1" applyFill="1" applyBorder="1" applyAlignment="1" applyProtection="1">
      <alignment horizontal="center" vertical="center"/>
      <protection hidden="1"/>
    </xf>
    <xf numFmtId="0" fontId="3" fillId="0" borderId="28" xfId="0" applyFont="1" applyFill="1" applyBorder="1" applyAlignment="1" applyProtection="1">
      <alignment horizontal="center" vertical="center"/>
      <protection hidden="1"/>
    </xf>
    <xf numFmtId="4" fontId="3" fillId="12" borderId="46" xfId="0" applyNumberFormat="1" applyFont="1" applyFill="1" applyBorder="1" applyAlignment="1" applyProtection="1">
      <alignment horizontal="center" vertical="center"/>
      <protection locked="0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3" fillId="11" borderId="55" xfId="0" applyFont="1" applyFill="1" applyBorder="1" applyAlignment="1" applyProtection="1">
      <alignment horizontal="center" vertical="center"/>
      <protection locked="0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0" fontId="3" fillId="0" borderId="41" xfId="0" applyNumberFormat="1" applyFont="1" applyFill="1" applyBorder="1" applyAlignment="1" applyProtection="1">
      <alignment horizontal="center" vertical="center"/>
      <protection hidden="1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28" xfId="0" applyFont="1" applyFill="1" applyBorder="1" applyAlignment="1" applyProtection="1">
      <alignment horizontal="left" vertical="center"/>
      <protection locked="0"/>
    </xf>
    <xf numFmtId="0" fontId="3" fillId="7" borderId="28" xfId="0" applyFont="1" applyFill="1" applyBorder="1" applyAlignment="1" applyProtection="1">
      <alignment horizontal="center" vertical="center"/>
      <protection locked="0"/>
    </xf>
    <xf numFmtId="0" fontId="3" fillId="11" borderId="28" xfId="0" applyFont="1" applyFill="1" applyBorder="1" applyAlignment="1" applyProtection="1">
      <alignment horizontal="center" vertical="center"/>
      <protection locked="0"/>
    </xf>
    <xf numFmtId="0" fontId="7" fillId="13" borderId="28" xfId="0" applyFont="1" applyFill="1" applyBorder="1" applyAlignment="1" applyProtection="1">
      <alignment horizontal="center" vertical="center"/>
      <protection hidden="1"/>
    </xf>
    <xf numFmtId="0" fontId="3" fillId="0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28" xfId="0" applyNumberFormat="1" applyFont="1" applyFill="1" applyBorder="1" applyAlignment="1">
      <alignment horizontal="center" vertical="center"/>
    </xf>
    <xf numFmtId="173" fontId="4" fillId="14" borderId="45" xfId="0" applyNumberFormat="1" applyFont="1" applyFill="1" applyBorder="1" applyAlignment="1" applyProtection="1">
      <alignment horizontal="center" vertical="center"/>
      <protection hidden="1"/>
    </xf>
    <xf numFmtId="173" fontId="4" fillId="14" borderId="70" xfId="0" applyNumberFormat="1" applyFont="1" applyFill="1" applyBorder="1" applyAlignment="1" applyProtection="1">
      <alignment horizontal="center" vertical="center"/>
      <protection hidden="1"/>
    </xf>
    <xf numFmtId="0" fontId="3" fillId="0" borderId="63" xfId="0" applyFont="1" applyFill="1" applyBorder="1" applyAlignment="1" applyProtection="1">
      <alignment horizontal="center" vertical="center"/>
      <protection hidden="1"/>
    </xf>
    <xf numFmtId="4" fontId="3" fillId="12" borderId="28" xfId="0" applyNumberFormat="1" applyFont="1" applyFill="1" applyBorder="1" applyAlignment="1" applyProtection="1">
      <alignment horizontal="center" vertical="center"/>
      <protection locked="0"/>
    </xf>
    <xf numFmtId="4" fontId="3" fillId="12" borderId="63" xfId="0" applyNumberFormat="1" applyFont="1" applyFill="1" applyBorder="1" applyAlignment="1" applyProtection="1">
      <alignment horizontal="center" vertical="center"/>
      <protection locked="0"/>
    </xf>
    <xf numFmtId="0" fontId="3" fillId="7" borderId="52" xfId="0" applyFont="1" applyFill="1" applyBorder="1" applyAlignment="1" applyProtection="1">
      <alignment horizontal="center" vertical="center"/>
      <protection locked="0"/>
    </xf>
    <xf numFmtId="0" fontId="3" fillId="7" borderId="64" xfId="0" applyFont="1" applyFill="1" applyBorder="1" applyAlignment="1" applyProtection="1">
      <alignment horizontal="center" vertical="center"/>
      <protection locked="0"/>
    </xf>
    <xf numFmtId="0" fontId="3" fillId="11" borderId="73" xfId="0" applyFont="1" applyFill="1" applyBorder="1" applyAlignment="1" applyProtection="1">
      <alignment horizontal="center" vertical="center"/>
      <protection locked="0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</xf>
    <xf numFmtId="2" fontId="3" fillId="0" borderId="28" xfId="0" applyNumberFormat="1" applyFont="1" applyFill="1" applyBorder="1" applyAlignment="1" applyProtection="1">
      <alignment horizontal="center" vertical="center"/>
    </xf>
    <xf numFmtId="0" fontId="3" fillId="0" borderId="52" xfId="0" applyNumberFormat="1" applyFont="1" applyFill="1" applyBorder="1" applyAlignment="1" applyProtection="1">
      <alignment horizontal="center" vertical="center"/>
      <protection locked="0"/>
    </xf>
    <xf numFmtId="0" fontId="3" fillId="0" borderId="53" xfId="0" applyNumberFormat="1" applyFont="1" applyFill="1" applyBorder="1" applyAlignment="1" applyProtection="1">
      <alignment horizontal="center" vertical="center"/>
      <protection hidden="1"/>
    </xf>
    <xf numFmtId="4" fontId="3" fillId="12" borderId="48" xfId="0" applyNumberFormat="1" applyFont="1" applyFill="1" applyBorder="1" applyAlignment="1" applyProtection="1">
      <alignment horizontal="center" vertical="center"/>
      <protection locked="0"/>
    </xf>
    <xf numFmtId="0" fontId="3" fillId="0" borderId="77" xfId="0" applyNumberFormat="1" applyFont="1" applyFill="1" applyBorder="1" applyAlignment="1" applyProtection="1">
      <alignment horizontal="center" vertical="center"/>
      <protection locked="0"/>
    </xf>
    <xf numFmtId="2" fontId="3" fillId="0" borderId="63" xfId="0" applyNumberFormat="1" applyFont="1" applyFill="1" applyBorder="1" applyAlignment="1">
      <alignment horizontal="center" vertical="center"/>
    </xf>
    <xf numFmtId="0" fontId="3" fillId="0" borderId="74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 applyProtection="1">
      <alignment horizontal="left" vertical="center"/>
      <protection locked="0"/>
    </xf>
    <xf numFmtId="0" fontId="3" fillId="0" borderId="76" xfId="0" applyFont="1" applyFill="1" applyBorder="1" applyAlignment="1" applyProtection="1">
      <alignment horizontal="left" vertical="center"/>
      <protection locked="0"/>
    </xf>
    <xf numFmtId="173" fontId="4" fillId="15" borderId="38" xfId="0" applyNumberFormat="1" applyFont="1" applyFill="1" applyBorder="1" applyAlignment="1" applyProtection="1">
      <alignment horizontal="center" vertical="center"/>
      <protection hidden="1"/>
    </xf>
    <xf numFmtId="173" fontId="4" fillId="15" borderId="26" xfId="0" applyNumberFormat="1" applyFont="1" applyFill="1" applyBorder="1" applyAlignment="1" applyProtection="1">
      <alignment horizontal="center" vertical="center"/>
      <protection hidden="1"/>
    </xf>
    <xf numFmtId="4" fontId="3" fillId="12" borderId="41" xfId="0" applyNumberFormat="1" applyFont="1" applyFill="1" applyBorder="1" applyAlignment="1" applyProtection="1">
      <alignment horizontal="center" vertical="center"/>
      <protection locked="0"/>
    </xf>
    <xf numFmtId="4" fontId="3" fillId="12" borderId="30" xfId="0" applyNumberFormat="1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0" fontId="3" fillId="11" borderId="31" xfId="0" applyFont="1" applyFill="1" applyBorder="1" applyAlignment="1" applyProtection="1">
      <alignment horizontal="center" vertical="center"/>
      <protection locked="0"/>
    </xf>
    <xf numFmtId="0" fontId="7" fillId="13" borderId="63" xfId="0" applyFont="1" applyFill="1" applyBorder="1" applyAlignment="1" applyProtection="1">
      <alignment horizontal="center" vertical="center"/>
      <protection hidden="1"/>
    </xf>
    <xf numFmtId="0" fontId="3" fillId="0" borderId="66" xfId="0" applyFont="1" applyFill="1" applyBorder="1" applyAlignment="1" applyProtection="1">
      <alignment horizontal="left" vertical="center"/>
      <protection locked="0"/>
    </xf>
    <xf numFmtId="0" fontId="3" fillId="0" borderId="67" xfId="0" applyFont="1" applyFill="1" applyBorder="1" applyAlignment="1" applyProtection="1">
      <alignment horizontal="left" vertical="center"/>
      <protection locked="0"/>
    </xf>
    <xf numFmtId="0" fontId="3" fillId="0" borderId="68" xfId="0" applyFont="1" applyFill="1" applyBorder="1" applyAlignment="1" applyProtection="1">
      <alignment horizontal="left" vertical="center"/>
      <protection locked="0"/>
    </xf>
    <xf numFmtId="0" fontId="3" fillId="0" borderId="63" xfId="0" applyNumberFormat="1" applyFont="1" applyFill="1" applyBorder="1" applyAlignment="1" applyProtection="1">
      <alignment horizontal="center" vertical="center"/>
      <protection locked="0"/>
    </xf>
    <xf numFmtId="2" fontId="3" fillId="0" borderId="63" xfId="0" applyNumberFormat="1" applyFont="1" applyFill="1" applyBorder="1" applyAlignment="1" applyProtection="1">
      <alignment horizontal="center" vertical="center"/>
    </xf>
    <xf numFmtId="0" fontId="3" fillId="0" borderId="64" xfId="0" applyNumberFormat="1" applyFont="1" applyFill="1" applyBorder="1" applyAlignment="1" applyProtection="1">
      <alignment horizontal="center" vertical="center"/>
      <protection locked="0"/>
    </xf>
    <xf numFmtId="0" fontId="3" fillId="0" borderId="77" xfId="0" applyNumberFormat="1" applyFont="1" applyFill="1" applyBorder="1" applyAlignment="1" applyProtection="1">
      <alignment horizontal="center" vertical="center"/>
      <protection hidden="1"/>
    </xf>
    <xf numFmtId="0" fontId="3" fillId="0" borderId="30" xfId="0" applyNumberFormat="1" applyFont="1" applyFill="1" applyBorder="1" applyAlignment="1" applyProtection="1">
      <alignment horizontal="center" vertical="center"/>
      <protection locked="0"/>
    </xf>
    <xf numFmtId="0" fontId="7" fillId="13" borderId="39" xfId="0" applyFont="1" applyFill="1" applyBorder="1" applyAlignment="1" applyProtection="1">
      <alignment horizontal="center" vertical="center"/>
      <protection hidden="1"/>
    </xf>
    <xf numFmtId="0" fontId="7" fillId="13" borderId="27" xfId="0" applyFont="1" applyFill="1" applyBorder="1" applyAlignment="1" applyProtection="1">
      <alignment horizontal="center" vertical="center"/>
      <protection hidden="1"/>
    </xf>
    <xf numFmtId="0" fontId="3" fillId="0" borderId="30" xfId="0" applyNumberFormat="1" applyFont="1" applyFill="1" applyBorder="1" applyAlignment="1" applyProtection="1">
      <alignment horizontal="center" vertical="center"/>
      <protection hidden="1"/>
    </xf>
    <xf numFmtId="173" fontId="4" fillId="14" borderId="38" xfId="0" applyNumberFormat="1" applyFont="1" applyFill="1" applyBorder="1" applyAlignment="1" applyProtection="1">
      <alignment horizontal="center" vertical="center"/>
      <protection hidden="1"/>
    </xf>
    <xf numFmtId="173" fontId="4" fillId="14" borderId="26" xfId="0" applyNumberFormat="1" applyFont="1" applyFill="1" applyBorder="1" applyAlignment="1" applyProtection="1">
      <alignment horizontal="center" vertical="center"/>
      <protection hidden="1"/>
    </xf>
    <xf numFmtId="4" fontId="3" fillId="12" borderId="54" xfId="0" applyNumberFormat="1" applyFont="1" applyFill="1" applyBorder="1" applyAlignment="1" applyProtection="1">
      <alignment horizontal="center" vertical="center"/>
      <protection locked="0"/>
    </xf>
    <xf numFmtId="0" fontId="3" fillId="11" borderId="51" xfId="0" applyFont="1" applyFill="1" applyBorder="1" applyAlignment="1" applyProtection="1">
      <alignment horizontal="center" vertical="center"/>
      <protection locked="0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0" fontId="7" fillId="13" borderId="48" xfId="0" applyFont="1" applyFill="1" applyBorder="1" applyAlignment="1" applyProtection="1">
      <alignment horizontal="center" vertical="center"/>
      <protection hidden="1"/>
    </xf>
    <xf numFmtId="173" fontId="4" fillId="16" borderId="47" xfId="0" applyNumberFormat="1" applyFont="1" applyFill="1" applyBorder="1" applyAlignment="1" applyProtection="1">
      <alignment horizontal="center" vertical="center"/>
      <protection hidden="1"/>
    </xf>
    <xf numFmtId="173" fontId="4" fillId="16" borderId="45" xfId="0" applyNumberFormat="1" applyFont="1" applyFill="1" applyBorder="1" applyAlignment="1" applyProtection="1">
      <alignment horizontal="center" vertical="center"/>
      <protection hidden="1"/>
    </xf>
    <xf numFmtId="0" fontId="3" fillId="0" borderId="128" xfId="0" applyFont="1" applyFill="1" applyBorder="1" applyAlignment="1" applyProtection="1">
      <alignment horizontal="center" vertical="center"/>
      <protection hidden="1"/>
    </xf>
    <xf numFmtId="2" fontId="3" fillId="0" borderId="78" xfId="0" applyNumberFormat="1" applyFont="1" applyFill="1" applyBorder="1" applyAlignment="1">
      <alignment horizontal="center" vertical="center"/>
    </xf>
    <xf numFmtId="2" fontId="3" fillId="0" borderId="79" xfId="0" applyNumberFormat="1" applyFont="1" applyFill="1" applyBorder="1" applyAlignment="1">
      <alignment horizontal="center" vertical="center"/>
    </xf>
    <xf numFmtId="0" fontId="3" fillId="0" borderId="78" xfId="0" applyFont="1" applyFill="1" applyBorder="1" applyAlignment="1" applyProtection="1">
      <alignment horizontal="left" vertical="center"/>
      <protection locked="0"/>
    </xf>
    <xf numFmtId="0" fontId="8" fillId="3" borderId="80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1" xfId="0" applyNumberFormat="1" applyFont="1" applyFill="1" applyBorder="1" applyAlignment="1" applyProtection="1">
      <alignment horizontal="center" vertical="center"/>
      <protection locked="0"/>
    </xf>
    <xf numFmtId="4" fontId="3" fillId="17" borderId="82" xfId="0" applyNumberFormat="1" applyFont="1" applyFill="1" applyBorder="1" applyAlignment="1" applyProtection="1">
      <alignment horizontal="center" vertical="center"/>
      <protection locked="0"/>
    </xf>
    <xf numFmtId="0" fontId="7" fillId="13" borderId="78" xfId="0" applyFont="1" applyFill="1" applyBorder="1" applyAlignment="1" applyProtection="1">
      <alignment horizontal="center" vertical="center"/>
      <protection hidden="1"/>
    </xf>
    <xf numFmtId="0" fontId="7" fillId="13" borderId="79" xfId="0" applyFont="1" applyFill="1" applyBorder="1" applyAlignment="1" applyProtection="1">
      <alignment horizontal="center" vertical="center"/>
      <protection hidden="1"/>
    </xf>
    <xf numFmtId="0" fontId="3" fillId="0" borderId="78" xfId="0" applyNumberFormat="1" applyFont="1" applyFill="1" applyBorder="1" applyAlignment="1" applyProtection="1">
      <alignment horizontal="center" vertical="center"/>
      <protection locked="0"/>
    </xf>
    <xf numFmtId="0" fontId="3" fillId="0" borderId="79" xfId="0" applyNumberFormat="1" applyFont="1" applyFill="1" applyBorder="1" applyAlignment="1" applyProtection="1">
      <alignment horizontal="center" vertical="center"/>
      <protection locked="0"/>
    </xf>
    <xf numFmtId="2" fontId="3" fillId="0" borderId="71" xfId="0" applyNumberFormat="1" applyFont="1" applyFill="1" applyBorder="1" applyAlignment="1" applyProtection="1">
      <alignment horizontal="center" vertical="center"/>
    </xf>
    <xf numFmtId="0" fontId="3" fillId="0" borderId="78" xfId="0" applyFont="1" applyFill="1" applyBorder="1" applyAlignment="1" applyProtection="1">
      <alignment horizontal="center" vertical="center"/>
      <protection locked="0"/>
    </xf>
    <xf numFmtId="0" fontId="3" fillId="0" borderId="46" xfId="0" applyFont="1" applyFill="1" applyBorder="1" applyAlignment="1" applyProtection="1">
      <alignment horizontal="center" vertical="center"/>
      <protection hidden="1"/>
    </xf>
    <xf numFmtId="2" fontId="3" fillId="0" borderId="83" xfId="0" applyNumberFormat="1" applyFont="1" applyBorder="1" applyAlignment="1">
      <alignment horizontal="center" vertical="center"/>
    </xf>
    <xf numFmtId="0" fontId="3" fillId="2" borderId="83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2" fontId="3" fillId="0" borderId="139" xfId="0" applyNumberFormat="1" applyFont="1" applyBorder="1" applyAlignment="1">
      <alignment horizontal="center" vertical="center"/>
    </xf>
    <xf numFmtId="0" fontId="3" fillId="2" borderId="139" xfId="0" applyFont="1" applyFill="1" applyBorder="1" applyAlignment="1">
      <alignment horizontal="center" vertical="center"/>
    </xf>
    <xf numFmtId="0" fontId="3" fillId="0" borderId="126" xfId="0" applyFont="1" applyFill="1" applyBorder="1" applyAlignment="1" applyProtection="1">
      <alignment horizontal="center" vertical="center"/>
      <protection hidden="1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0" xfId="0" applyFont="1" applyFill="1" applyBorder="1" applyAlignment="1" applyProtection="1">
      <alignment horizontal="left" vertical="center"/>
      <protection locked="0"/>
    </xf>
    <xf numFmtId="0" fontId="3" fillId="0" borderId="91" xfId="0" applyFont="1" applyFill="1" applyBorder="1" applyAlignment="1" applyProtection="1">
      <alignment horizontal="left" vertical="center"/>
      <protection locked="0"/>
    </xf>
    <xf numFmtId="0" fontId="3" fillId="0" borderId="92" xfId="0" applyFont="1" applyFill="1" applyBorder="1" applyAlignment="1" applyProtection="1">
      <alignment horizontal="left" vertical="center"/>
      <protection locked="0"/>
    </xf>
    <xf numFmtId="0" fontId="7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129" xfId="0" applyFont="1" applyFill="1" applyBorder="1" applyAlignment="1" applyProtection="1">
      <alignment horizontal="center" vertical="center"/>
      <protection hidden="1"/>
    </xf>
    <xf numFmtId="4" fontId="3" fillId="0" borderId="11" xfId="0" applyNumberFormat="1" applyFont="1" applyBorder="1" applyAlignment="1">
      <alignment horizontal="center" vertical="center"/>
    </xf>
    <xf numFmtId="49" fontId="4" fillId="5" borderId="46" xfId="0" applyNumberFormat="1" applyFont="1" applyFill="1" applyBorder="1" applyAlignment="1" applyProtection="1">
      <alignment horizontal="center" vertical="center"/>
      <protection hidden="1"/>
    </xf>
    <xf numFmtId="0" fontId="3" fillId="0" borderId="44" xfId="0" applyFont="1" applyFill="1" applyBorder="1" applyAlignment="1" applyProtection="1">
      <alignment horizontal="center" vertical="center"/>
      <protection locked="0"/>
    </xf>
    <xf numFmtId="4" fontId="12" fillId="21" borderId="100" xfId="0" applyNumberFormat="1" applyFont="1" applyFill="1" applyBorder="1" applyAlignment="1">
      <alignment horizontal="center"/>
    </xf>
    <xf numFmtId="2" fontId="13" fillId="20" borderId="100" xfId="0" applyNumberFormat="1" applyFont="1" applyFill="1" applyBorder="1" applyAlignment="1">
      <alignment horizontal="center" vertical="center"/>
    </xf>
    <xf numFmtId="49" fontId="3" fillId="4" borderId="106" xfId="0" applyNumberFormat="1" applyFont="1" applyFill="1" applyBorder="1" applyAlignment="1" applyProtection="1">
      <alignment horizontal="center" vertical="center"/>
    </xf>
    <xf numFmtId="4" fontId="3" fillId="17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13" xfId="0" applyFont="1" applyFill="1" applyBorder="1" applyAlignment="1">
      <alignment horizontal="center" vertical="center"/>
    </xf>
    <xf numFmtId="2" fontId="3" fillId="4" borderId="132" xfId="0" applyNumberFormat="1" applyFont="1" applyFill="1" applyBorder="1" applyAlignment="1" applyProtection="1">
      <alignment horizontal="center" vertical="center"/>
    </xf>
    <xf numFmtId="0" fontId="3" fillId="4" borderId="132" xfId="0" applyFont="1" applyFill="1" applyBorder="1" applyAlignment="1" applyProtection="1">
      <alignment horizontal="center" vertical="center"/>
    </xf>
    <xf numFmtId="0" fontId="3" fillId="4" borderId="131" xfId="0" applyFont="1" applyFill="1" applyBorder="1" applyAlignment="1" applyProtection="1">
      <alignment horizontal="center" vertical="center"/>
    </xf>
    <xf numFmtId="4" fontId="3" fillId="0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136" xfId="0" applyFont="1" applyFill="1" applyBorder="1" applyAlignment="1" applyProtection="1">
      <alignment horizontal="center" vertical="center"/>
      <protection locked="0" hidden="1"/>
    </xf>
    <xf numFmtId="0" fontId="3" fillId="26" borderId="138" xfId="0" applyFont="1" applyFill="1" applyBorder="1" applyAlignment="1" applyProtection="1">
      <alignment horizontal="center" vertical="center"/>
      <protection locked="0" hidden="1"/>
    </xf>
    <xf numFmtId="0" fontId="3" fillId="19" borderId="136" xfId="0" applyFont="1" applyFill="1" applyBorder="1" applyAlignment="1" applyProtection="1">
      <alignment horizontal="center" vertical="center"/>
      <protection locked="0" hidden="1"/>
    </xf>
    <xf numFmtId="0" fontId="3" fillId="19" borderId="138" xfId="0" applyFont="1" applyFill="1" applyBorder="1" applyAlignment="1" applyProtection="1">
      <alignment horizontal="center" vertical="center"/>
      <protection locked="0" hidden="1"/>
    </xf>
    <xf numFmtId="3" fontId="3" fillId="18" borderId="1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7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8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6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7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38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7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8" xfId="0" applyNumberFormat="1" applyFont="1" applyFill="1" applyBorder="1" applyAlignment="1" applyProtection="1">
      <alignment horizontal="center" vertical="center"/>
      <protection locked="0" hidden="1"/>
    </xf>
    <xf numFmtId="0" fontId="3" fillId="4" borderId="133" xfId="0" applyFont="1" applyFill="1" applyBorder="1" applyAlignment="1" applyProtection="1">
      <alignment horizontal="center" vertical="center"/>
    </xf>
    <xf numFmtId="0" fontId="3" fillId="4" borderId="134" xfId="0" applyFont="1" applyFill="1" applyBorder="1" applyAlignment="1" applyProtection="1">
      <alignment horizontal="center" vertical="center"/>
    </xf>
    <xf numFmtId="0" fontId="3" fillId="4" borderId="135" xfId="0" applyFont="1" applyFill="1" applyBorder="1" applyAlignment="1" applyProtection="1">
      <alignment horizontal="center" vertical="center"/>
    </xf>
    <xf numFmtId="49" fontId="14" fillId="4" borderId="131" xfId="0" applyNumberFormat="1" applyFont="1" applyFill="1" applyBorder="1" applyAlignment="1" applyProtection="1">
      <alignment horizontal="center" vertical="center"/>
    </xf>
    <xf numFmtId="4" fontId="3" fillId="2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16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37" xfId="0" applyNumberFormat="1" applyFont="1" applyFill="1" applyBorder="1" applyAlignment="1" applyProtection="1">
      <alignment horizontal="center" vertical="center"/>
    </xf>
    <xf numFmtId="4" fontId="3" fillId="17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3" borderId="37" xfId="0" applyNumberFormat="1" applyFont="1" applyFill="1" applyBorder="1" applyAlignment="1" applyProtection="1">
      <alignment horizontal="center" vertical="center"/>
      <protection locked="0" hidden="1"/>
    </xf>
    <xf numFmtId="4" fontId="3" fillId="24" borderId="37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5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1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5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16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115" xfId="0" applyFont="1" applyFill="1" applyBorder="1" applyAlignment="1" applyProtection="1">
      <alignment horizontal="center" vertical="center"/>
      <protection locked="0" hidden="1"/>
    </xf>
    <xf numFmtId="0" fontId="3" fillId="26" borderId="116" xfId="0" applyFont="1" applyFill="1" applyBorder="1" applyAlignment="1" applyProtection="1">
      <alignment horizontal="center" vertical="center"/>
      <protection locked="0" hidden="1"/>
    </xf>
    <xf numFmtId="0" fontId="3" fillId="19" borderId="115" xfId="0" applyFont="1" applyFill="1" applyBorder="1" applyAlignment="1" applyProtection="1">
      <alignment horizontal="center" vertical="center"/>
      <protection locked="0" hidden="1"/>
    </xf>
    <xf numFmtId="0" fontId="3" fillId="19" borderId="116" xfId="0" applyFont="1" applyFill="1" applyBorder="1" applyAlignment="1" applyProtection="1">
      <alignment horizontal="center" vertical="center"/>
      <protection locked="0" hidden="1"/>
    </xf>
    <xf numFmtId="3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5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16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15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35" xfId="0" applyNumberFormat="1" applyFont="1" applyFill="1" applyBorder="1" applyAlignment="1" applyProtection="1">
      <alignment horizontal="center" vertical="center"/>
      <protection locked="0" hidden="1"/>
    </xf>
    <xf numFmtId="1" fontId="16" fillId="20" borderId="116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12" xfId="0" applyNumberFormat="1" applyFont="1" applyFill="1" applyBorder="1" applyAlignment="1" applyProtection="1">
      <alignment horizontal="center" vertical="center"/>
    </xf>
    <xf numFmtId="0" fontId="4" fillId="3" borderId="117" xfId="0" applyFont="1" applyFill="1" applyBorder="1" applyAlignment="1" applyProtection="1">
      <alignment horizontal="center" vertical="center"/>
    </xf>
    <xf numFmtId="4" fontId="3" fillId="17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23" borderId="114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14" xfId="0" applyNumberFormat="1" applyFont="1" applyFill="1" applyBorder="1" applyAlignment="1" applyProtection="1">
      <alignment horizontal="center" vertical="center"/>
      <protection locked="0" hidden="1"/>
    </xf>
    <xf numFmtId="3" fontId="3" fillId="25" borderId="88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88" xfId="0" applyNumberFormat="1" applyFont="1" applyFill="1" applyBorder="1" applyAlignment="1" applyProtection="1">
      <alignment horizontal="center" vertical="center"/>
      <protection locked="0" hidden="1"/>
    </xf>
    <xf numFmtId="4" fontId="3" fillId="0" borderId="88" xfId="0" applyNumberFormat="1" applyFont="1" applyFill="1" applyBorder="1" applyAlignment="1" applyProtection="1">
      <alignment horizontal="center" vertical="center"/>
      <protection locked="0" hidden="1"/>
    </xf>
    <xf numFmtId="0" fontId="3" fillId="26" borderId="88" xfId="0" applyFont="1" applyFill="1" applyBorder="1" applyAlignment="1" applyProtection="1">
      <alignment horizontal="center" vertical="center"/>
      <protection locked="0" hidden="1"/>
    </xf>
    <xf numFmtId="4" fontId="21" fillId="2" borderId="88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20" xfId="0" applyFont="1" applyFill="1" applyBorder="1" applyAlignment="1">
      <alignment horizontal="center" vertical="center"/>
    </xf>
    <xf numFmtId="0" fontId="4" fillId="14" borderId="121" xfId="0" applyFont="1" applyFill="1" applyBorder="1" applyAlignment="1">
      <alignment horizontal="center" vertical="center"/>
    </xf>
    <xf numFmtId="0" fontId="4" fillId="14" borderId="122" xfId="0" applyFont="1" applyFill="1" applyBorder="1" applyAlignment="1">
      <alignment horizontal="center" vertical="center"/>
    </xf>
    <xf numFmtId="0" fontId="22" fillId="13" borderId="96" xfId="0" applyFont="1" applyFill="1" applyBorder="1" applyAlignment="1" applyProtection="1">
      <alignment horizontal="center" vertical="center"/>
      <protection hidden="1"/>
    </xf>
    <xf numFmtId="0" fontId="3" fillId="19" borderId="88" xfId="0" applyFont="1" applyFill="1" applyBorder="1" applyAlignment="1" applyProtection="1">
      <alignment horizontal="center" vertical="center"/>
      <protection locked="0" hidden="1"/>
    </xf>
    <xf numFmtId="3" fontId="3" fillId="18" borderId="88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14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18" xfId="0" applyFont="1" applyFill="1" applyBorder="1" applyAlignment="1" applyProtection="1">
      <alignment horizontal="center" vertical="center"/>
      <protection locked="0" hidden="1"/>
    </xf>
    <xf numFmtId="0" fontId="7" fillId="13" borderId="117" xfId="0" applyFont="1" applyFill="1" applyBorder="1" applyAlignment="1" applyProtection="1">
      <alignment horizontal="center" vertical="center"/>
      <protection locked="0" hidden="1"/>
    </xf>
    <xf numFmtId="0" fontId="7" fillId="13" borderId="114" xfId="0" applyFont="1" applyFill="1" applyBorder="1" applyAlignment="1" applyProtection="1">
      <alignment horizontal="center" vertical="center"/>
      <protection locked="0" hidden="1"/>
    </xf>
    <xf numFmtId="4" fontId="3" fillId="2" borderId="88" xfId="0" applyNumberFormat="1" applyFont="1" applyFill="1" applyBorder="1" applyAlignment="1" applyProtection="1">
      <alignment horizontal="center" vertical="center"/>
      <protection locked="0" hidden="1"/>
    </xf>
    <xf numFmtId="170" fontId="20" fillId="0" borderId="88" xfId="0" applyNumberFormat="1" applyFont="1" applyBorder="1" applyAlignment="1" applyProtection="1">
      <alignment horizontal="center" vertical="center"/>
      <protection locked="0" hidden="1"/>
    </xf>
    <xf numFmtId="171" fontId="20" fillId="0" borderId="88" xfId="0" applyNumberFormat="1" applyFont="1" applyBorder="1" applyAlignment="1" applyProtection="1">
      <alignment horizontal="center" vertical="center"/>
      <protection locked="0" hidden="1"/>
    </xf>
    <xf numFmtId="0" fontId="3" fillId="14" borderId="114" xfId="0" applyFont="1" applyFill="1" applyBorder="1" applyAlignment="1" applyProtection="1">
      <alignment horizontal="center" vertical="center"/>
    </xf>
    <xf numFmtId="0" fontId="3" fillId="14" borderId="118" xfId="0" applyFont="1" applyFill="1" applyBorder="1" applyAlignment="1" applyProtection="1">
      <alignment horizontal="center" vertical="center"/>
    </xf>
    <xf numFmtId="0" fontId="3" fillId="14" borderId="117" xfId="0" applyFont="1" applyFill="1" applyBorder="1" applyAlignment="1" applyProtection="1">
      <alignment horizontal="center" vertical="center"/>
    </xf>
    <xf numFmtId="0" fontId="17" fillId="27" borderId="88" xfId="0" applyFont="1" applyFill="1" applyBorder="1" applyAlignment="1" applyProtection="1">
      <alignment horizontal="center" vertical="center"/>
    </xf>
    <xf numFmtId="1" fontId="7" fillId="13" borderId="114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18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17" xfId="0" applyNumberFormat="1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75">
    <dxf>
      <fill>
        <patternFill>
          <bgColor theme="9" tint="0.39994506668294322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FF"/>
        </patternFill>
      </fill>
    </dxf>
    <dxf>
      <fill>
        <patternFill>
          <bgColor theme="1" tint="4.9989318521683403E-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669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75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ill>
        <patternFill patternType="solid">
          <fgColor rgb="FFFFFF00"/>
          <bgColor rgb="FFFF99FF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99FF"/>
      <color rgb="FFCCCCFF"/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71"/>
    <tableColumn id="2" xr3:uid="{E74E5C19-9FF8-46F6-8A8D-008AA494C7C0}" name="Colonne2" dataDxfId="7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zoomScale="90" zoomScaleNormal="90" workbookViewId="0">
      <selection activeCell="F11" sqref="F11"/>
    </sheetView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38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40</v>
      </c>
      <c r="Q4" s="97" t="s">
        <v>41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37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  <c r="P18" s="96"/>
      <c r="Q18" s="148"/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74" priority="1" stopIfTrue="1">
      <formula>MONTH(B4)&lt;&gt;(COLUMN(B4)-1)</formula>
    </cfRule>
    <cfRule type="expression" dxfId="73" priority="16">
      <formula>WEEKDAY(B4,2)&gt;5</formula>
    </cfRule>
    <cfRule type="expression" dxfId="72" priority="18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C66"/>
  <sheetViews>
    <sheetView showZeros="0" topLeftCell="A25" zoomScale="80" zoomScaleNormal="80" workbookViewId="0">
      <selection activeCell="AA11" sqref="AA11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9" customFormat="1" x14ac:dyDescent="0.25"/>
    <row r="2" spans="1:29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9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9" ht="12.75" customHeight="1" thickBot="1" x14ac:dyDescent="0.3">
      <c r="A4" s="205"/>
      <c r="B4" s="211">
        <f ca="1">DATE(Calendrier!$A$1,_xlfn.SHEET()-1,(ROW()/2)-1)</f>
        <v>43466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173">
        <f>IF(OR(C4="SiA",C4="SeA"),1,"")</f>
        <v>1</v>
      </c>
      <c r="W4" s="175"/>
      <c r="X4" s="24"/>
      <c r="Y4" s="25" t="e">
        <f>SUM(#REF!)</f>
        <v>#REF!</v>
      </c>
      <c r="Z4" s="8"/>
      <c r="AC4" s="8"/>
    </row>
    <row r="5" spans="1:29" ht="13.5" customHeight="1" x14ac:dyDescent="0.25">
      <c r="A5" s="177">
        <f>SUM(H4:H15)+SUM(R4:R15)+A1</f>
        <v>4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174"/>
      <c r="W5" s="176"/>
      <c r="X5" s="24"/>
      <c r="Y5" s="25"/>
      <c r="Z5" s="8"/>
      <c r="AC5" s="8"/>
    </row>
    <row r="6" spans="1:29" ht="12.75" customHeight="1" x14ac:dyDescent="0.25">
      <c r="A6" s="178"/>
      <c r="B6" s="183">
        <f ca="1">DATE(Calendrier!$A$1,_xlfn.SHEET()-1,(ROW()/2)-1)</f>
        <v>43467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 t="shared" ref="V6" si="1">IF(OR(C6="SiA",C6="SeA"),1,"")</f>
        <v/>
      </c>
      <c r="W6" s="218"/>
      <c r="X6" s="32"/>
      <c r="Y6" s="33" t="e">
        <f>SUM(#REF!)</f>
        <v>#REF!</v>
      </c>
      <c r="Z6" s="8"/>
      <c r="AC6" s="8"/>
    </row>
    <row r="7" spans="1:29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  <c r="AC7" s="8"/>
    </row>
    <row r="8" spans="1:29" ht="12.75" customHeight="1" x14ac:dyDescent="0.25">
      <c r="A8" s="178"/>
      <c r="B8" s="183">
        <f ca="1">DATE(Calendrier!$A$1,_xlfn.SHEET()-1,(ROW()/2)-1)</f>
        <v>43468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 t="shared" ref="V8" si="2">IF(OR(C8="SiA",C8="SeA"),1,"")</f>
        <v>1</v>
      </c>
      <c r="W8" s="218"/>
      <c r="X8" s="32"/>
      <c r="Y8" s="33"/>
      <c r="Z8" s="8"/>
      <c r="AC8" s="8"/>
    </row>
    <row r="9" spans="1:29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  <c r="AC9" s="8"/>
    </row>
    <row r="10" spans="1:29" ht="12.75" customHeight="1" x14ac:dyDescent="0.25">
      <c r="A10" s="178"/>
      <c r="B10" s="183">
        <f ca="1">DATE(Calendrier!$A$1,_xlfn.SHEET()-1,(ROW()/2)-1)</f>
        <v>43469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 t="shared" ref="V10" si="3">IF(OR(C10="SiA",C10="SeA"),1,"")</f>
        <v/>
      </c>
      <c r="W10" s="218"/>
      <c r="X10" s="32"/>
      <c r="Z10" s="8"/>
    </row>
    <row r="11" spans="1:29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9" ht="12.75" customHeight="1" x14ac:dyDescent="0.25">
      <c r="A12" s="178"/>
      <c r="B12" s="183">
        <f ca="1">DATE(Calendrier!$A$1,_xlfn.SHEET()-1,(ROW()/2)-1)</f>
        <v>43470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 t="shared" ref="V12" si="4">IF(OR(C12="SiA",C12="SeA"),1,"")</f>
        <v/>
      </c>
      <c r="W12" s="218"/>
      <c r="X12" s="32"/>
      <c r="Z12" s="8"/>
    </row>
    <row r="13" spans="1:29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9" ht="12.75" customHeight="1" thickBot="1" x14ac:dyDescent="0.3">
      <c r="A14" s="179"/>
      <c r="B14" s="183">
        <f ca="1">DATE(Calendrier!$A$1,_xlfn.SHEET()-1,(ROW()/2)-1)</f>
        <v>43471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 t="shared" ref="V14" si="5">IF(OR(C14="SiA",C14="SeA"),1,"")</f>
        <v/>
      </c>
      <c r="W14" s="218"/>
      <c r="X14" s="32"/>
      <c r="Z14" s="8"/>
    </row>
    <row r="15" spans="1:29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9" ht="12.75" customHeight="1" thickBot="1" x14ac:dyDescent="0.3">
      <c r="A16" s="223"/>
      <c r="B16" s="227">
        <f ca="1">DATE(Calendrier!$A$1,_xlfn.SHEET()-1,(ROW()/2)-1)</f>
        <v>43472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 t="shared" ref="V16" si="6"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43473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 t="shared" ref="V18" si="7"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43474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 t="shared" ref="V20" si="8"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43475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 t="shared" ref="V22" si="9"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43476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 t="shared" ref="V24" si="10"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43477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 t="shared" ref="V26" si="11"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43478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 t="shared" ref="V28" si="12"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43479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 t="shared" ref="V30" si="13">IF(OR(C30="SiA",C30="SeA"),1,"")</f>
        <v/>
      </c>
      <c r="W30" s="218"/>
      <c r="X30" s="24"/>
    </row>
    <row r="31" spans="1:28" ht="13.5" customHeight="1" x14ac:dyDescent="0.25">
      <c r="A31" s="243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244"/>
      <c r="B32" s="245">
        <f ca="1">DATE(Calendrier!$A$1,_xlfn.SHEET()-1,(ROW()/2)-1)</f>
        <v>43480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 t="shared" ref="V32" si="14">IF(OR(C32="SiA",C32="SeA"),1,"")</f>
        <v/>
      </c>
      <c r="W32" s="218"/>
      <c r="X32" s="44"/>
    </row>
    <row r="33" spans="1:24" ht="12.75" customHeight="1" x14ac:dyDescent="0.25">
      <c r="A33" s="244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244"/>
      <c r="B34" s="245">
        <f ca="1">DATE(Calendrier!$A$1,_xlfn.SHEET()-1,(ROW()/2)-1)</f>
        <v>43481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 t="shared" ref="V34" si="15">IF(OR(C34="SiA",C34="SeA"),1,"")</f>
        <v/>
      </c>
      <c r="W34" s="258"/>
      <c r="X34" s="24"/>
    </row>
    <row r="35" spans="1:24" ht="13.5" customHeight="1" x14ac:dyDescent="0.25">
      <c r="A35" s="244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244"/>
      <c r="B36" s="259">
        <f ca="1">DATE(Calendrier!$A$1,_xlfn.SHEET()-1,(ROW()/2)-1)</f>
        <v>43482</v>
      </c>
      <c r="C36" s="185"/>
      <c r="D36" s="51" t="s">
        <v>31</v>
      </c>
      <c r="E36" s="246" t="str">
        <f t="shared" ref="E36:E64" si="16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 t="shared" ref="V36" si="17">IF(OR(C36="SiA",C36="SeA"),1,"")</f>
        <v/>
      </c>
      <c r="W36" s="258"/>
      <c r="X36" s="56"/>
    </row>
    <row r="37" spans="1:24" ht="12.75" x14ac:dyDescent="0.25">
      <c r="A37" s="244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x14ac:dyDescent="0.25">
      <c r="A38" s="244"/>
      <c r="B38" s="278">
        <f ca="1">DATE(Calendrier!$A$1,_xlfn.SHEET()-1,(ROW()/2)-1)</f>
        <v>43483</v>
      </c>
      <c r="C38" s="185"/>
      <c r="D38" s="30" t="s">
        <v>31</v>
      </c>
      <c r="E38" s="186" t="str">
        <f t="shared" si="16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 t="shared" ref="V38" si="18">IF(OR(C38="SiA",C38="SeA"),1,"")</f>
        <v/>
      </c>
      <c r="W38" s="252"/>
    </row>
    <row r="39" spans="1:24" ht="12.75" x14ac:dyDescent="0.25">
      <c r="A39" s="244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x14ac:dyDescent="0.25">
      <c r="A40" s="244"/>
      <c r="B40" s="278">
        <f ca="1">DATE(Calendrier!$A$1,_xlfn.SHEET()-1,(ROW()/2)-1)</f>
        <v>43484</v>
      </c>
      <c r="C40" s="185"/>
      <c r="D40" s="34" t="s">
        <v>31</v>
      </c>
      <c r="E40" s="186" t="str">
        <f t="shared" si="16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 t="shared" ref="V40" si="19">IF(OR(C40="SiA",C40="SeA"),1,"")</f>
        <v/>
      </c>
      <c r="W40" s="218"/>
    </row>
    <row r="41" spans="1:24" ht="12.75" x14ac:dyDescent="0.25">
      <c r="A41" s="244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x14ac:dyDescent="0.25">
      <c r="A42" s="244"/>
      <c r="B42" s="278">
        <f ca="1">DATE(Calendrier!$A$1,_xlfn.SHEET()-1,(ROW()/2)-1)</f>
        <v>43485</v>
      </c>
      <c r="C42" s="185"/>
      <c r="D42" s="34" t="s">
        <v>31</v>
      </c>
      <c r="E42" s="186" t="str">
        <f t="shared" si="16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 t="shared" ref="V42" si="20">IF(OR(C42="SiA",C42="SeA"),1,"")</f>
        <v/>
      </c>
      <c r="W42" s="218"/>
    </row>
    <row r="43" spans="1:24" ht="13.5" thickBot="1" x14ac:dyDescent="0.3">
      <c r="A43" s="244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3.5" thickBot="1" x14ac:dyDescent="0.3">
      <c r="A44" s="165" t="s">
        <v>123</v>
      </c>
      <c r="B44" s="296">
        <f ca="1">DATE(Calendrier!$A$1,_xlfn.SHEET()-1,(ROW()/2)-1)</f>
        <v>43486</v>
      </c>
      <c r="C44" s="185"/>
      <c r="D44" s="26" t="s">
        <v>31</v>
      </c>
      <c r="E44" s="186" t="str">
        <f t="shared" si="16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 t="shared" ref="V44" si="21">IF(OR(C44="SiA",C44="SeA"),1,"")</f>
        <v/>
      </c>
      <c r="W44" s="218"/>
    </row>
    <row r="45" spans="1:24" ht="13.5" thickBot="1" x14ac:dyDescent="0.3">
      <c r="A45" s="165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x14ac:dyDescent="0.25">
      <c r="A46" s="166"/>
      <c r="B46" s="296">
        <f ca="1">DATE(Calendrier!$A$1,_xlfn.SHEET()-1,(ROW()/2)-1)</f>
        <v>43487</v>
      </c>
      <c r="C46" s="185"/>
      <c r="D46" s="26" t="s">
        <v>31</v>
      </c>
      <c r="E46" s="186" t="str">
        <f t="shared" si="16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 t="shared" ref="V46" si="22">IF(OR(C46="SiA",C46="SeA"),1,"")</f>
        <v/>
      </c>
      <c r="W46" s="218"/>
    </row>
    <row r="47" spans="1:24" ht="12.75" x14ac:dyDescent="0.25">
      <c r="A47" s="167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x14ac:dyDescent="0.25">
      <c r="A48" s="167"/>
      <c r="B48" s="302">
        <f ca="1">DATE(Calendrier!$A$1,_xlfn.SHEET()-1,(ROW()/2)-1)</f>
        <v>43488</v>
      </c>
      <c r="C48" s="185"/>
      <c r="D48" s="26" t="s">
        <v>31</v>
      </c>
      <c r="E48" s="229" t="str">
        <f t="shared" si="16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 t="shared" ref="V48" si="23">IF(OR(C48="SiA",C48="SeA"),1,"")</f>
        <v/>
      </c>
      <c r="W48" s="218"/>
    </row>
    <row r="49" spans="1:23" ht="12.75" x14ac:dyDescent="0.25">
      <c r="A49" s="167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x14ac:dyDescent="0.25">
      <c r="A50" s="167"/>
      <c r="B50" s="228">
        <f ca="1">DATE(Calendrier!$A$1,_xlfn.SHEET()-1,(ROW()/2)-1)</f>
        <v>43489</v>
      </c>
      <c r="C50" s="185"/>
      <c r="D50" s="34" t="s">
        <v>31</v>
      </c>
      <c r="E50" s="230" t="str">
        <f t="shared" si="16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 t="shared" ref="V50" si="24">IF(OR(C50="SiA",C50="SeA"),1,"")</f>
        <v/>
      </c>
      <c r="W50" s="218"/>
    </row>
    <row r="51" spans="1:23" ht="12.75" x14ac:dyDescent="0.25">
      <c r="A51" s="167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x14ac:dyDescent="0.25">
      <c r="A52" s="167"/>
      <c r="B52" s="228">
        <f ca="1">DATE(Calendrier!$A$1,_xlfn.SHEET()-1,(ROW()/2)-1)</f>
        <v>43490</v>
      </c>
      <c r="C52" s="185"/>
      <c r="D52" s="34" t="s">
        <v>31</v>
      </c>
      <c r="E52" s="230" t="str">
        <f t="shared" si="16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 t="shared" ref="V52" si="25">IF(OR(C52="SiA",C52="SeA"),1,"")</f>
        <v/>
      </c>
      <c r="W52" s="218"/>
    </row>
    <row r="53" spans="1:23" ht="12.75" x14ac:dyDescent="0.25">
      <c r="A53" s="167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x14ac:dyDescent="0.25">
      <c r="A54" s="167"/>
      <c r="B54" s="228">
        <f ca="1">DATE(Calendrier!$A$1,_xlfn.SHEET()-1,(ROW()/2)-1)</f>
        <v>43491</v>
      </c>
      <c r="C54" s="185"/>
      <c r="D54" s="34" t="s">
        <v>31</v>
      </c>
      <c r="E54" s="230" t="str">
        <f t="shared" si="16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 t="shared" ref="V54" si="26">IF(OR(C54="SiA",C54="SeA"),1,"")</f>
        <v/>
      </c>
      <c r="W54" s="218"/>
    </row>
    <row r="55" spans="1:23" ht="12.75" x14ac:dyDescent="0.25">
      <c r="A55" s="167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x14ac:dyDescent="0.25">
      <c r="A56" s="167"/>
      <c r="B56" s="228">
        <f ca="1">DATE(Calendrier!$A$1,_xlfn.SHEET()-1,(ROW()/2)-1)</f>
        <v>43492</v>
      </c>
      <c r="C56" s="185"/>
      <c r="D56" s="34" t="s">
        <v>31</v>
      </c>
      <c r="E56" s="230" t="str">
        <f t="shared" si="16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 t="shared" ref="V56" si="27">IF(OR(C56="SiA",C56="SeA"),1,"")</f>
        <v/>
      </c>
      <c r="W56" s="218"/>
    </row>
    <row r="57" spans="1:23" ht="13.5" thickBot="1" x14ac:dyDescent="0.3">
      <c r="A57" s="167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3.5" thickBot="1" x14ac:dyDescent="0.3">
      <c r="A58" s="165" t="s">
        <v>124</v>
      </c>
      <c r="B58" s="259">
        <f ca="1">DATE(Calendrier!$A$1,_xlfn.SHEET()-1,(ROW()/2)-1)</f>
        <v>43493</v>
      </c>
      <c r="C58" s="185"/>
      <c r="D58" s="26" t="s">
        <v>31</v>
      </c>
      <c r="E58" s="230" t="str">
        <f t="shared" si="16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 t="shared" ref="V58" si="28">IF(OR(C58="SiA",C58="SeA"),1,"")</f>
        <v/>
      </c>
      <c r="W58" s="218"/>
    </row>
    <row r="59" spans="1:23" ht="13.5" thickBot="1" x14ac:dyDescent="0.3">
      <c r="A59" s="165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x14ac:dyDescent="0.25">
      <c r="A60" s="166"/>
      <c r="B60" s="259">
        <f ca="1">DATE(Calendrier!$A$1,_xlfn.SHEET()-1,(ROW()/2)-1)</f>
        <v>43494</v>
      </c>
      <c r="C60" s="185"/>
      <c r="D60" s="26" t="s">
        <v>31</v>
      </c>
      <c r="E60" s="230" t="str">
        <f t="shared" si="16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 t="shared" ref="V60" si="29">IF(OR(C60="SiA",C60="SeA"),1,"")</f>
        <v/>
      </c>
      <c r="W60" s="218"/>
    </row>
    <row r="61" spans="1:23" ht="15" customHeight="1" x14ac:dyDescent="0.25">
      <c r="A61" s="167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5" customHeight="1" x14ac:dyDescent="0.25">
      <c r="A62" s="167"/>
      <c r="B62" s="245">
        <f ca="1">DATE(Calendrier!$A$1,_xlfn.SHEET()-1,(ROW()/2)-1)</f>
        <v>43495</v>
      </c>
      <c r="C62" s="185"/>
      <c r="D62" s="26" t="s">
        <v>31</v>
      </c>
      <c r="E62" s="230" t="str">
        <f t="shared" si="16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 t="shared" ref="V62" si="30">IF(OR(C62="SiA",C62="SeA"),1,"")</f>
        <v/>
      </c>
      <c r="W62" s="218"/>
    </row>
    <row r="63" spans="1:23" ht="15" customHeight="1" x14ac:dyDescent="0.25">
      <c r="A63" s="167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5.75" customHeight="1" thickBot="1" x14ac:dyDescent="0.3">
      <c r="A64" s="167"/>
      <c r="B64" s="245">
        <f ca="1">DATE(Calendrier!$A$1,_xlfn.SHEET()-1,(ROW()/2)-1)</f>
        <v>43496</v>
      </c>
      <c r="C64" s="185"/>
      <c r="D64" s="26" t="s">
        <v>31</v>
      </c>
      <c r="E64" s="246" t="str">
        <f t="shared" si="16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 t="shared" ref="V64" si="31">IF(OR(C64="SiA",C64="SeA"),1,"")</f>
        <v/>
      </c>
      <c r="W64" s="305"/>
    </row>
    <row r="65" spans="1:24" ht="15.75" customHeight="1" thickBot="1" x14ac:dyDescent="0.3">
      <c r="A65" s="168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10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A31:A43"/>
    <mergeCell ref="L32:N32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O14:O15"/>
    <mergeCell ref="R14:R15"/>
    <mergeCell ref="S14:S15"/>
    <mergeCell ref="T14:T15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R10:R11"/>
    <mergeCell ref="S10:S11"/>
    <mergeCell ref="T10:T11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R6:R7"/>
    <mergeCell ref="S6:S7"/>
    <mergeCell ref="T6:T7"/>
    <mergeCell ref="A44:A45"/>
    <mergeCell ref="A46:A57"/>
    <mergeCell ref="A58:A59"/>
    <mergeCell ref="A60:A65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</mergeCells>
  <conditionalFormatting sqref="B4:W65">
    <cfRule type="expression" dxfId="69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"Si,SiA,SeA,For,Fe,R3,Réc,Cp,AM"</formula1>
    </dataValidation>
  </dataValidations>
  <pageMargins left="0.7" right="0.7" top="0.75" bottom="0.75" header="0.3" footer="0.3"/>
  <pageSetup paperSize="9" orientation="portrait" r:id="rId1"/>
  <ignoredErrors>
    <ignoredError sqref="F66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DDC0C6C-9551-4FFD-A47D-EEE43E0081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B4:W65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zoomScale="80" zoomScaleNormal="80" workbookViewId="0">
      <selection activeCell="A26" sqref="A26:A37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124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43497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188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24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319">
        <f>SUM(H4:H9,R4:R9)</f>
        <v>4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43498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 t="shared" ref="V6" si="1"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43499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 t="shared" ref="V8" si="2">IF(OR(C8="SiA",C8="SeA"),1,"")</f>
        <v>1</v>
      </c>
      <c r="W8" s="218"/>
      <c r="X8" s="32"/>
      <c r="Y8" s="33"/>
      <c r="Z8" s="8"/>
    </row>
    <row r="9" spans="1:26" ht="12.75" customHeight="1" thickBot="1" x14ac:dyDescent="0.3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320" t="s">
        <v>125</v>
      </c>
      <c r="B10" s="183">
        <f ca="1">DATE(Calendrier!$A$1,_xlfn.SHEET()-1,(ROW()/2)-1)</f>
        <v>43500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 t="shared" ref="V10" si="3">IF(OR(C10="SiA",C10="SeA"),1,"")</f>
        <v/>
      </c>
      <c r="W10" s="218"/>
      <c r="X10" s="32"/>
      <c r="Z10" s="8"/>
    </row>
    <row r="11" spans="1:26" ht="12.75" customHeight="1" thickBot="1" x14ac:dyDescent="0.3">
      <c r="A11" s="321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322">
        <f>SUM(H10:H23,R10:R23)</f>
        <v>4</v>
      </c>
      <c r="B12" s="183">
        <f ca="1">DATE(Calendrier!$A$1,_xlfn.SHEET()-1,(ROW()/2)-1)</f>
        <v>43501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 t="shared" ref="V12" si="4"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x14ac:dyDescent="0.25">
      <c r="A14" s="178"/>
      <c r="B14" s="183">
        <f ca="1">DATE(Calendrier!$A$1,_xlfn.SHEET()-1,(ROW()/2)-1)</f>
        <v>43502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 t="shared" ref="V14" si="5">IF(OR(C14="SiA",C14="SeA"),1,"")</f>
        <v/>
      </c>
      <c r="W14" s="218"/>
      <c r="X14" s="32"/>
      <c r="Z14" s="8"/>
    </row>
    <row r="15" spans="1:26" ht="13.5" customHeight="1" x14ac:dyDescent="0.25">
      <c r="A15" s="178"/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x14ac:dyDescent="0.25">
      <c r="A16" s="178"/>
      <c r="B16" s="227">
        <f ca="1">DATE(Calendrier!$A$1,_xlfn.SHEET()-1,(ROW()/2)-1)</f>
        <v>43503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 t="shared" ref="V16" si="6">IF(OR(C16="SiA",C16="SeA"),1,"")</f>
        <v/>
      </c>
      <c r="W16" s="218"/>
      <c r="X16" s="24"/>
      <c r="Z16" s="8"/>
    </row>
    <row r="17" spans="1:28" ht="13.5" customHeight="1" x14ac:dyDescent="0.25">
      <c r="A17" s="178"/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43504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 t="shared" ref="V18" si="7"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43505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 t="shared" ref="V20" si="8"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43506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 t="shared" ref="V22" si="9">IF(OR(C22="SiA",C22="SeA"),1,"")</f>
        <v/>
      </c>
      <c r="W22" s="218"/>
      <c r="X22" s="32"/>
      <c r="Z22" s="8"/>
    </row>
    <row r="23" spans="1:28" ht="12.75" customHeight="1" thickBot="1" x14ac:dyDescent="0.3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323" t="s">
        <v>126</v>
      </c>
      <c r="B24" s="228">
        <f ca="1">DATE(Calendrier!$A$1,_xlfn.SHEET()-1,(ROW()/2)-1)</f>
        <v>43507</v>
      </c>
      <c r="C24" s="185"/>
      <c r="D24" s="34" t="s">
        <v>31</v>
      </c>
      <c r="E24" s="230" t="str">
        <f t="shared" si="0"/>
        <v/>
      </c>
      <c r="F24" s="38">
        <v>8</v>
      </c>
      <c r="G24" s="38">
        <v>10</v>
      </c>
      <c r="H24" s="236">
        <f>((G24-F24)+(G25-F25))</f>
        <v>2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>
        <v>8</v>
      </c>
      <c r="Q24" s="40">
        <v>10</v>
      </c>
      <c r="R24" s="221">
        <f>((Q24-P24)-(Q25-P25))</f>
        <v>2</v>
      </c>
      <c r="S24" s="201"/>
      <c r="T24" s="203"/>
      <c r="U24" s="201"/>
      <c r="V24" s="217" t="str">
        <f t="shared" ref="V24" si="10">IF(OR(C24="SiA",C24="SeA"),1,"")</f>
        <v/>
      </c>
      <c r="W24" s="218"/>
      <c r="X24" s="32"/>
    </row>
    <row r="25" spans="1:28" ht="12.75" customHeight="1" thickBot="1" x14ac:dyDescent="0.3">
      <c r="A25" s="321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322">
        <f>SUM(H24:H37,R24:R37)</f>
        <v>4</v>
      </c>
      <c r="B26" s="228">
        <f ca="1">DATE(Calendrier!$A$1,_xlfn.SHEET()-1,(ROW()/2)-1)</f>
        <v>43508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 t="shared" ref="V26" si="11"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x14ac:dyDescent="0.25">
      <c r="A28" s="178"/>
      <c r="B28" s="228">
        <f ca="1">DATE(Calendrier!$A$1,_xlfn.SHEET()-1,(ROW()/2)-1)</f>
        <v>43509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 t="shared" ref="V28" si="12">IF(OR(C28="SiA",C28="SeA"),1,"")</f>
        <v/>
      </c>
      <c r="W28" s="218"/>
      <c r="X28" s="32"/>
    </row>
    <row r="29" spans="1:28" ht="13.5" customHeight="1" x14ac:dyDescent="0.25">
      <c r="A29" s="178"/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x14ac:dyDescent="0.25">
      <c r="A30" s="178"/>
      <c r="B30" s="228">
        <f ca="1">DATE(Calendrier!$A$1,_xlfn.SHEET()-1,(ROW()/2)-1)</f>
        <v>43510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 t="shared" ref="V30" si="13">IF(OR(C30="SiA",C30="SeA"),1,"")</f>
        <v/>
      </c>
      <c r="W30" s="218"/>
      <c r="X30" s="24"/>
    </row>
    <row r="31" spans="1:28" ht="13.5" customHeight="1" x14ac:dyDescent="0.25">
      <c r="A31" s="178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78"/>
      <c r="B32" s="245">
        <f ca="1">DATE(Calendrier!$A$1,_xlfn.SHEET()-1,(ROW()/2)-1)</f>
        <v>43511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 t="shared" ref="V32" si="14">IF(OR(C32="SiA",C32="SeA"),1,"")</f>
        <v/>
      </c>
      <c r="W32" s="218"/>
      <c r="X32" s="44"/>
    </row>
    <row r="33" spans="1:24" ht="12.75" customHeight="1" x14ac:dyDescent="0.25">
      <c r="A33" s="178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78"/>
      <c r="B34" s="245">
        <f ca="1">DATE(Calendrier!$A$1,_xlfn.SHEET()-1,(ROW()/2)-1)</f>
        <v>43512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 t="shared" ref="V34" si="15">IF(OR(C34="SiA",C34="SeA"),1,"")</f>
        <v/>
      </c>
      <c r="W34" s="258"/>
      <c r="X34" s="24"/>
    </row>
    <row r="35" spans="1:24" ht="13.5" customHeight="1" x14ac:dyDescent="0.25">
      <c r="A35" s="17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178"/>
      <c r="B36" s="259">
        <f ca="1">DATE(Calendrier!$A$1,_xlfn.SHEET()-1,(ROW()/2)-1)</f>
        <v>43513</v>
      </c>
      <c r="C36" s="185"/>
      <c r="D36" s="51" t="s">
        <v>31</v>
      </c>
      <c r="E36" s="246" t="str">
        <f t="shared" ref="E36:E60" si="16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 t="shared" ref="V36" si="17">IF(OR(C36="SiA",C36="SeA"),1,"")</f>
        <v/>
      </c>
      <c r="W36" s="258"/>
      <c r="X36" s="56"/>
    </row>
    <row r="37" spans="1:24" ht="12.75" customHeight="1" thickBot="1" x14ac:dyDescent="0.3">
      <c r="A37" s="17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323" t="s">
        <v>127</v>
      </c>
      <c r="B38" s="278">
        <f ca="1">DATE(Calendrier!$A$1,_xlfn.SHEET()-1,(ROW()/2)-1)</f>
        <v>43514</v>
      </c>
      <c r="C38" s="185"/>
      <c r="D38" s="30" t="s">
        <v>31</v>
      </c>
      <c r="E38" s="186" t="str">
        <f t="shared" si="16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 t="shared" ref="V38" si="18">IF(OR(C38="SiA",C38="SeA"),1,"")</f>
        <v/>
      </c>
      <c r="W38" s="252"/>
    </row>
    <row r="39" spans="1:24" ht="12.75" customHeight="1" thickBot="1" x14ac:dyDescent="0.3">
      <c r="A39" s="321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243">
        <f>SUM(H38:H51,R38:R51)</f>
        <v>0</v>
      </c>
      <c r="B40" s="278">
        <f ca="1">DATE(Calendrier!$A$1,_xlfn.SHEET()-1,(ROW()/2)-1)</f>
        <v>43515</v>
      </c>
      <c r="C40" s="185"/>
      <c r="D40" s="34" t="s">
        <v>31</v>
      </c>
      <c r="E40" s="186" t="str">
        <f t="shared" si="16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 t="shared" ref="V40" si="19">IF(OR(C40="SiA",C40="SeA"),1,"")</f>
        <v/>
      </c>
      <c r="W40" s="218"/>
    </row>
    <row r="41" spans="1:24" ht="12.75" customHeight="1" x14ac:dyDescent="0.25">
      <c r="A41" s="167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167"/>
      <c r="B42" s="278">
        <f ca="1">DATE(Calendrier!$A$1,_xlfn.SHEET()-1,(ROW()/2)-1)</f>
        <v>43516</v>
      </c>
      <c r="C42" s="185"/>
      <c r="D42" s="34" t="s">
        <v>31</v>
      </c>
      <c r="E42" s="186" t="str">
        <f t="shared" si="16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 t="shared" ref="V42" si="20">IF(OR(C42="SiA",C42="SeA"),1,"")</f>
        <v/>
      </c>
      <c r="W42" s="218"/>
    </row>
    <row r="43" spans="1:24" ht="12.75" customHeight="1" x14ac:dyDescent="0.25">
      <c r="A43" s="167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167"/>
      <c r="B44" s="296">
        <f ca="1">DATE(Calendrier!$A$1,_xlfn.SHEET()-1,(ROW()/2)-1)</f>
        <v>43517</v>
      </c>
      <c r="C44" s="185"/>
      <c r="D44" s="26" t="s">
        <v>31</v>
      </c>
      <c r="E44" s="186" t="str">
        <f t="shared" si="16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 t="shared" ref="V44" si="21">IF(OR(C44="SiA",C44="SeA"),1,"")</f>
        <v/>
      </c>
      <c r="W44" s="218"/>
    </row>
    <row r="45" spans="1:24" ht="12.75" customHeight="1" x14ac:dyDescent="0.25">
      <c r="A45" s="167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167"/>
      <c r="B46" s="296">
        <f ca="1">DATE(Calendrier!$A$1,_xlfn.SHEET()-1,(ROW()/2)-1)</f>
        <v>43518</v>
      </c>
      <c r="C46" s="185"/>
      <c r="D46" s="26" t="s">
        <v>31</v>
      </c>
      <c r="E46" s="186" t="str">
        <f t="shared" si="16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 t="shared" ref="V46" si="22">IF(OR(C46="SiA",C46="SeA"),1,"")</f>
        <v/>
      </c>
      <c r="W46" s="218"/>
    </row>
    <row r="47" spans="1:24" ht="12.75" customHeight="1" x14ac:dyDescent="0.25">
      <c r="A47" s="167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167"/>
      <c r="B48" s="302">
        <f ca="1">DATE(Calendrier!$A$1,_xlfn.SHEET()-1,(ROW()/2)-1)</f>
        <v>43519</v>
      </c>
      <c r="C48" s="185"/>
      <c r="D48" s="26" t="s">
        <v>31</v>
      </c>
      <c r="E48" s="229" t="str">
        <f t="shared" si="16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 t="shared" ref="V48" si="23">IF(OR(C48="SiA",C48="SeA"),1,"")</f>
        <v/>
      </c>
      <c r="W48" s="218"/>
    </row>
    <row r="49" spans="1:24" ht="12.75" customHeight="1" x14ac:dyDescent="0.25">
      <c r="A49" s="167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4" ht="12.75" customHeight="1" x14ac:dyDescent="0.25">
      <c r="A50" s="167"/>
      <c r="B50" s="228">
        <f ca="1">DATE(Calendrier!$A$1,_xlfn.SHEET()-1,(ROW()/2)-1)</f>
        <v>43520</v>
      </c>
      <c r="C50" s="185"/>
      <c r="D50" s="34" t="s">
        <v>31</v>
      </c>
      <c r="E50" s="230" t="str">
        <f t="shared" si="16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 t="shared" ref="V50" si="24">IF(OR(C50="SiA",C50="SeA"),1,"")</f>
        <v/>
      </c>
      <c r="W50" s="218"/>
    </row>
    <row r="51" spans="1:24" ht="12.75" customHeight="1" x14ac:dyDescent="0.25">
      <c r="A51" s="167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4" ht="12.75" customHeight="1" x14ac:dyDescent="0.25">
      <c r="A52" s="48"/>
      <c r="B52" s="228">
        <f ca="1">DATE(Calendrier!$A$1,_xlfn.SHEET()-1,(ROW()/2)-1)</f>
        <v>43521</v>
      </c>
      <c r="C52" s="185"/>
      <c r="D52" s="34" t="s">
        <v>31</v>
      </c>
      <c r="E52" s="230" t="str">
        <f t="shared" si="16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 t="shared" ref="V52" si="25">IF(OR(C52="SiA",C52="SeA"),1,"")</f>
        <v/>
      </c>
      <c r="W52" s="218"/>
    </row>
    <row r="53" spans="1:24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4" ht="12.75" customHeight="1" x14ac:dyDescent="0.25">
      <c r="A54" s="48"/>
      <c r="B54" s="228">
        <f ca="1">DATE(Calendrier!$A$1,_xlfn.SHEET()-1,(ROW()/2)-1)</f>
        <v>43522</v>
      </c>
      <c r="C54" s="185"/>
      <c r="D54" s="34" t="s">
        <v>31</v>
      </c>
      <c r="E54" s="230" t="str">
        <f t="shared" si="16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 t="shared" ref="V54" si="26">IF(OR(C54="SiA",C54="SeA"),1,"")</f>
        <v/>
      </c>
      <c r="W54" s="218"/>
    </row>
    <row r="55" spans="1:24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4" ht="12.75" customHeight="1" x14ac:dyDescent="0.25">
      <c r="A56" s="48"/>
      <c r="B56" s="228">
        <f ca="1">DATE(Calendrier!$A$1,_xlfn.SHEET()-1,(ROW()/2)-1)</f>
        <v>43523</v>
      </c>
      <c r="C56" s="185"/>
      <c r="D56" s="34" t="s">
        <v>31</v>
      </c>
      <c r="E56" s="230" t="str">
        <f t="shared" si="16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 t="shared" ref="V56" si="27">IF(OR(C56="SiA",C56="SeA"),1,"")</f>
        <v/>
      </c>
      <c r="W56" s="218"/>
    </row>
    <row r="57" spans="1:24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4" ht="12.75" customHeight="1" x14ac:dyDescent="0.25">
      <c r="A58" s="48"/>
      <c r="B58" s="259">
        <f ca="1">DATE(Calendrier!$A$1,_xlfn.SHEET()-1,(ROW()/2)-1)</f>
        <v>43524</v>
      </c>
      <c r="C58" s="185"/>
      <c r="D58" s="26" t="s">
        <v>31</v>
      </c>
      <c r="E58" s="230" t="str">
        <f t="shared" si="16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 t="shared" ref="V58" si="28">IF(OR(C58="SiA",C58="SeA"),1,"")</f>
        <v/>
      </c>
      <c r="W58" s="218"/>
    </row>
    <row r="59" spans="1:24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4" ht="13.5" customHeight="1" thickBot="1" x14ac:dyDescent="0.3">
      <c r="A60" s="48"/>
      <c r="B60" s="259" t="str">
        <f ca="1">IF(MONTH(DATE(Calendrier!$A$1,_xlfn.SHEET()-1,(ROW()/2)-1))&gt;_xlfn.SHEET()-1,"",DATE(Calendrier!$A$1,_xlfn.SHEET()-1,(ROW()/2)-1))</f>
        <v/>
      </c>
      <c r="C60" s="185"/>
      <c r="D60" s="26" t="s">
        <v>31</v>
      </c>
      <c r="E60" s="230" t="str">
        <f t="shared" si="16"/>
        <v/>
      </c>
      <c r="F60" s="43"/>
      <c r="G60" s="43"/>
      <c r="H60" s="300">
        <f>((G60-F60)+(G61-F61))</f>
        <v>0</v>
      </c>
      <c r="I60" s="233"/>
      <c r="J60" s="249"/>
      <c r="K60" s="312" t="str">
        <f>IF(OR(C60="Cp"),1,"")</f>
        <v/>
      </c>
      <c r="L60" s="180"/>
      <c r="M60" s="181"/>
      <c r="N60" s="182"/>
      <c r="O60" s="314"/>
      <c r="P60" s="39"/>
      <c r="Q60" s="40"/>
      <c r="R60" s="221">
        <f>((Q60-P60)-(Q61-P61))</f>
        <v>0</v>
      </c>
      <c r="S60" s="201"/>
      <c r="T60" s="203"/>
      <c r="U60" s="201"/>
      <c r="V60" s="217" t="str">
        <f t="shared" ref="V60" si="29">IF(OR(C60="SiA",C60="SeA"),1,"")</f>
        <v/>
      </c>
      <c r="W60" s="305"/>
    </row>
    <row r="61" spans="1:24" ht="13.5" customHeight="1" thickBot="1" x14ac:dyDescent="0.3">
      <c r="A61" s="62"/>
      <c r="B61" s="259"/>
      <c r="C61" s="185"/>
      <c r="D61" s="63" t="s">
        <v>32</v>
      </c>
      <c r="E61" s="230"/>
      <c r="F61" s="43"/>
      <c r="G61" s="43"/>
      <c r="H61" s="298"/>
      <c r="I61" s="233"/>
      <c r="J61" s="249"/>
      <c r="K61" s="329"/>
      <c r="L61" s="326"/>
      <c r="M61" s="327"/>
      <c r="N61" s="328"/>
      <c r="O61" s="330"/>
      <c r="P61" s="39"/>
      <c r="Q61" s="64"/>
      <c r="R61" s="199"/>
      <c r="S61" s="201"/>
      <c r="T61" s="203"/>
      <c r="U61" s="201"/>
      <c r="V61" s="217"/>
      <c r="W61" s="325"/>
    </row>
    <row r="62" spans="1:24" ht="16.5" thickBot="1" x14ac:dyDescent="0.3">
      <c r="B62" s="308" t="s">
        <v>36</v>
      </c>
      <c r="C62" s="309"/>
      <c r="D62" s="84"/>
      <c r="E62" s="65">
        <f>SUM(E4:E61)</f>
        <v>2</v>
      </c>
      <c r="F62" s="310">
        <f>SUM(H4:H61)</f>
        <v>6</v>
      </c>
      <c r="G62" s="311"/>
      <c r="H62" s="66"/>
      <c r="I62" s="67">
        <f>SUM(I4:I61)</f>
        <v>0</v>
      </c>
      <c r="J62" s="68">
        <f>SUM(J4:J61)</f>
        <v>0</v>
      </c>
      <c r="K62" s="90">
        <f>SUM(K4:K61)</f>
        <v>1</v>
      </c>
      <c r="L62" s="87"/>
      <c r="M62" s="88"/>
      <c r="N62" s="89" t="s">
        <v>36</v>
      </c>
      <c r="O62" s="85">
        <f>SUM(O4:O61)</f>
        <v>0</v>
      </c>
      <c r="P62" s="74"/>
      <c r="Q62" s="91"/>
      <c r="R62" s="76">
        <f>SUM(R4:R30)</f>
        <v>6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2</v>
      </c>
      <c r="W62" s="86">
        <f>SUM(W4:W61)</f>
        <v>0</v>
      </c>
      <c r="X62" s="80"/>
    </row>
  </sheetData>
  <mergeCells count="476"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T38:T39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T30:T31"/>
    <mergeCell ref="U30:U31"/>
    <mergeCell ref="V30:V31"/>
    <mergeCell ref="W30:W31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V14:V15"/>
    <mergeCell ref="W14:W15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L17:N17"/>
    <mergeCell ref="S16:S17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K10:K11"/>
    <mergeCell ref="L10:N10"/>
    <mergeCell ref="O10:O11"/>
    <mergeCell ref="R10:R11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K6:K7"/>
    <mergeCell ref="L6:N6"/>
    <mergeCell ref="O6:O7"/>
    <mergeCell ref="R6:R7"/>
    <mergeCell ref="S6:S7"/>
    <mergeCell ref="T6:T7"/>
    <mergeCell ref="V4:V5"/>
    <mergeCell ref="W4:W5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5:A9"/>
    <mergeCell ref="A10:A11"/>
    <mergeCell ref="A12:A23"/>
    <mergeCell ref="A24:A25"/>
    <mergeCell ref="A26:A37"/>
    <mergeCell ref="A38:A39"/>
    <mergeCell ref="A40:A51"/>
    <mergeCell ref="J4:J5"/>
    <mergeCell ref="K4:K5"/>
    <mergeCell ref="A3:A4"/>
    <mergeCell ref="C3:D3"/>
    <mergeCell ref="B8:B9"/>
    <mergeCell ref="C8:C9"/>
    <mergeCell ref="E8:E9"/>
    <mergeCell ref="H8:H9"/>
    <mergeCell ref="I8:I9"/>
    <mergeCell ref="J8:J9"/>
    <mergeCell ref="B12:B13"/>
    <mergeCell ref="C12:C13"/>
    <mergeCell ref="E12:E13"/>
    <mergeCell ref="H12:H13"/>
    <mergeCell ref="I12:I13"/>
    <mergeCell ref="J12:J13"/>
    <mergeCell ref="B14:B15"/>
  </mergeCells>
  <conditionalFormatting sqref="B4:B61 D4:W61">
    <cfRule type="expression" dxfId="67" priority="3">
      <formula>WEEKDAY(INDIRECT("$B"&amp;ROW()-MOD(ROW(),2)),2)&gt;5</formula>
    </cfRule>
  </conditionalFormatting>
  <conditionalFormatting sqref="C4:C61">
    <cfRule type="expression" dxfId="66" priority="2">
      <formula>WEEKDAY(INDIRECT("$B"&amp;ROW()-MOD(ROW(),2)),2)&gt;5</formula>
    </cfRule>
  </conditionalFormatting>
  <dataValidations count="1">
    <dataValidation type="list" allowBlank="1" showInputMessage="1" showErrorMessage="1" sqref="C4 C6 C8 C10 C12 C14 C16 C18 C20 C22 C24 C26 C28 C30 C32 C34 C36 C38 C40 C42 C44 C46 C48 C50 C52 C54 C56 C58 C60" xr:uid="{1722AB69-357B-430F-8E1B-36928C4F65B0}">
      <formula1>"Si,SiA,SeA,For,Fe,R3,Réc,Cp,AM"</formula1>
    </dataValidation>
  </dataValidations>
  <pageMargins left="0.7" right="0.7" top="0.75" bottom="0.75" header="0.3" footer="0.3"/>
  <ignoredErrors>
    <ignoredError sqref="H6:H61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43525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>
        <f>SUM(H4:H15)+SUM(R4:R15)</f>
        <v>4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43526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43527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43528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43529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43530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43531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43532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43533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43534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43535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43536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43537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43538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43539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43540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43541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43542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43543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43544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43545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43546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43547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43548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43549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43550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43551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43552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43553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43554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43555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65" priority="5">
      <formula>WEEKDAY(INDIRECT("$B"&amp;ROW()-MOD(ROW(),2)),2)&gt;5</formula>
    </cfRule>
  </conditionalFormatting>
  <conditionalFormatting sqref="C4:C61">
    <cfRule type="expression" dxfId="64" priority="4">
      <formula>WEEKDAY(INDIRECT("$B"&amp;ROW()-MOD(ROW(),2)),2)&gt;5</formula>
    </cfRule>
  </conditionalFormatting>
  <conditionalFormatting sqref="V4:V65">
    <cfRule type="expression" dxfId="63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04E09204-B593-48DE-8463-4ED0DD6E8B09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9896801B-5E99-421D-940F-5B15D54002E0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20ABE6D-F344-465C-AD39-698E3E00AFA6}">
            <xm:f>COUNTIF(Calendrier!$Q$5:$Q$18,INDIRECT("$B"&amp;ROW()-MOD(ROW(),2)))&gt;0</xm:f>
            <x14:dxf>
              <fill>
                <patternFill>
                  <bgColor rgb="FFFF6699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4909229D-1169-4E3E-A918-6A63E943F708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EEFA99A9-9B97-40AA-8056-6062E0241ED6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topLeftCell="A4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43556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>
        <f>SUM(H4:H15)+SUM(R4:R15)</f>
        <v>4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43557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43558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43559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43560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43561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43562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43563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43564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43565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43566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43567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43568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43569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43570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43571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43572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43573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43574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43575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43576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43577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43578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43579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43580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43581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43582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43583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43584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43585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thickBot="1" x14ac:dyDescent="0.3">
      <c r="A64" s="48"/>
      <c r="B64" s="333" t="s">
        <v>35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thickBot="1" x14ac:dyDescent="0.3">
      <c r="A65" s="62"/>
      <c r="B65" s="333"/>
      <c r="C65" s="334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59" priority="5">
      <formula>WEEKDAY(INDIRECT("$B"&amp;ROW()-MOD(ROW(),2)),2)&gt;5</formula>
    </cfRule>
  </conditionalFormatting>
  <conditionalFormatting sqref="C4:C61">
    <cfRule type="expression" dxfId="58" priority="4">
      <formula>WEEKDAY(INDIRECT("$B"&amp;ROW()-MOD(ROW(),2)),2)&gt;5</formula>
    </cfRule>
  </conditionalFormatting>
  <conditionalFormatting sqref="V4:V65">
    <cfRule type="expression" dxfId="57" priority="2">
      <formula>WEEKDAY(INDIRECT("$B"&amp;ROW()-MOD(ROW(),2)),2)&gt;5</formula>
    </cfRule>
  </conditionalFormatting>
  <dataValidations count="2">
    <dataValidation type="list" allowBlank="1" showInputMessage="1" showErrorMessage="1" sqref="C62" xr:uid="{E485BFB1-B30A-4568-910C-A878BEC1676F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605FC91E-A5B7-4E16-8681-1E360EE2C71D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958F6F9E-94FE-493B-996A-B0FBC6A9B50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CD1D8CE-877F-4D20-88D8-9BE645FF0D5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3DAE97D9-2EF2-44DE-99EE-41D0D6D749E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zoomScale="80" zoomScaleNormal="80" workbookViewId="0">
      <selection activeCell="K4" sqref="K4:K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43586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>
        <f>SUM(H4:H15)+SUM(R4:R15)</f>
        <v>4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43587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43588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43589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43590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43591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43592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43593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43594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43595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43596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43597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43598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43599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43600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43601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43602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43603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43604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43605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43606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43607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43608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43609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43610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43611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43612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43613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43614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43615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43616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53" priority="5">
      <formula>WEEKDAY(INDIRECT("$B"&amp;ROW()-MOD(ROW(),2)),2)&gt;5</formula>
    </cfRule>
  </conditionalFormatting>
  <conditionalFormatting sqref="C4:C61">
    <cfRule type="expression" dxfId="52" priority="4">
      <formula>WEEKDAY(INDIRECT("$B"&amp;ROW()-MOD(ROW(),2)),2)&gt;5</formula>
    </cfRule>
  </conditionalFormatting>
  <conditionalFormatting sqref="V4:V65">
    <cfRule type="expression" dxfId="51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AC51BE81-9C47-4724-9B22-8D80E9FC4042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8550B45-B48A-4875-AEE5-E7A4730D48B6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64202FD-08C0-4CC6-BE7D-3AD1E926B6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0547C689-F3C9-4002-901F-E518675489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D2D46284-FCE3-4475-9E7C-FB2308B0216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43617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 t="s">
        <v>39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43618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43619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43620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43621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43622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43623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43624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43625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43626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43627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43628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43629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43630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43631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43632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43633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43634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43635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43636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43637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43638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43639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43640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43641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43642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43643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43644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43645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43646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thickBot="1" x14ac:dyDescent="0.3">
      <c r="A64" s="48"/>
      <c r="B64" s="333" t="s">
        <v>35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thickBot="1" x14ac:dyDescent="0.3">
      <c r="A65" s="62"/>
      <c r="B65" s="333"/>
      <c r="C65" s="334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47" priority="6">
      <formula>WEEKDAY(INDIRECT("$B"&amp;ROW()-MOD(ROW(),2)),2)&gt;5</formula>
    </cfRule>
  </conditionalFormatting>
  <conditionalFormatting sqref="C4:C61">
    <cfRule type="expression" dxfId="46" priority="4">
      <formula>WEEKDAY(INDIRECT("$B"&amp;ROW()-MOD(ROW(),2)),2)&gt;5</formula>
    </cfRule>
  </conditionalFormatting>
  <conditionalFormatting sqref="V4:V65">
    <cfRule type="expression" dxfId="45" priority="2">
      <formula>WEEKDAY(INDIRECT("$B"&amp;ROW()-MOD(ROW(),2)),2)&gt;5</formula>
    </cfRule>
  </conditionalFormatting>
  <dataValidations count="2">
    <dataValidation type="list" allowBlank="1" showInputMessage="1" showErrorMessage="1" sqref="C62" xr:uid="{6783E6C7-3E6C-4624-A1BB-0296B7BDB140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5668963D-7BA0-4272-9BB8-F1DD92048F06}">
      <formula1>"Si,SiA,SeA,For,Fe,R3,Réc,Cp,AM"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A5CFCAF5-7232-4773-BC33-ACC57037143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045C4170-7E26-4FE5-86F0-B2D53058AE3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56B90420-3AB9-49B3-AFA3-ED61EB8C9F9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43647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 t="s">
        <v>39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43648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43649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43650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43651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43652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43653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43654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43655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43656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43657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43658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43659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43660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43661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43662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43663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43664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43665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43666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43667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43668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43669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43670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43671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43672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43673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43674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43675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43676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43677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41" priority="6">
      <formula>WEEKDAY(INDIRECT("$B"&amp;ROW()-MOD(ROW(),2)),2)&gt;5</formula>
    </cfRule>
  </conditionalFormatting>
  <conditionalFormatting sqref="C4:C61">
    <cfRule type="expression" dxfId="40" priority="4">
      <formula>WEEKDAY(INDIRECT("$B"&amp;ROW()-MOD(ROW(),2)),2)&gt;5</formula>
    </cfRule>
  </conditionalFormatting>
  <conditionalFormatting sqref="V4:V65">
    <cfRule type="expression" dxfId="39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79A2B87B-EE9A-448A-83BC-0211373C99F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E42B5803-C107-4299-AFA9-33E14EAB96F8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BE4FF77-493D-4B59-9175-7492D7E5DFA1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82CE472-816B-4DB3-89B4-26DCEA54CAEC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7BF099-DC1E-4889-B871-2AC9F19628B2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43678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 t="s">
        <v>39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43679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43680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43681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43682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43683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43684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43685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43686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43687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43688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43689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43690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43691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43692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43693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43694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43695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43696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43697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43698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43699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43700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43701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43702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43703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43704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43705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43706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43707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43708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35" priority="5">
      <formula>WEEKDAY(INDIRECT("$B"&amp;ROW()-MOD(ROW(),2)),2)&gt;5</formula>
    </cfRule>
  </conditionalFormatting>
  <conditionalFormatting sqref="C4:C61">
    <cfRule type="expression" dxfId="34" priority="4">
      <formula>WEEKDAY(INDIRECT("$B"&amp;ROW()-MOD(ROW(),2)),2)&gt;5</formula>
    </cfRule>
  </conditionalFormatting>
  <conditionalFormatting sqref="V4:V65">
    <cfRule type="expression" dxfId="33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9C71D049-EDB4-4C2B-9B86-60BB8625AFD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60F9521-2242-4C23-A0F8-4E3DE814EB4C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D2D74803-DA67-4412-995E-A8FAA129C965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CD86A976-98CC-4C02-868A-03BDB06AFC44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2840B96A-0E49-4951-B5B7-9D57F86A77D8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43709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 t="s">
        <v>39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43710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43711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43712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43713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43714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43715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43716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43717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43718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43719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43720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43721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43722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43723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43724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43725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43726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43727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43728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43729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43730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43731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43732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43733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43734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43735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43736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43737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43738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thickBot="1" x14ac:dyDescent="0.3">
      <c r="A64" s="48"/>
      <c r="B64" s="333" t="s">
        <v>35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thickBot="1" x14ac:dyDescent="0.3">
      <c r="A65" s="62"/>
      <c r="B65" s="333"/>
      <c r="C65" s="334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29" priority="5">
      <formula>WEEKDAY(INDIRECT("$B"&amp;ROW()-MOD(ROW(),2)),2)&gt;5</formula>
    </cfRule>
  </conditionalFormatting>
  <conditionalFormatting sqref="C4:C61">
    <cfRule type="expression" dxfId="28" priority="4">
      <formula>WEEKDAY(INDIRECT("$B"&amp;ROW()-MOD(ROW(),2)),2)&gt;5</formula>
    </cfRule>
  </conditionalFormatting>
  <conditionalFormatting sqref="V4:V65">
    <cfRule type="expression" dxfId="27" priority="2">
      <formula>WEEKDAY(INDIRECT("$B"&amp;ROW()-MOD(ROW(),2)),2)&gt;5</formula>
    </cfRule>
  </conditionalFormatting>
  <dataValidations count="2">
    <dataValidation type="list" allowBlank="1" showInputMessage="1" showErrorMessage="1" sqref="C62" xr:uid="{93AA4E2D-BA93-4C2C-915D-5CB7C4C9C19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DD497AEE-3B7C-4807-9682-DD3D3B548598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A2EC0A1-7EB8-4E6C-806C-20899038FAA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1E36853D-97C2-4885-BD4D-65F2DBC336C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43739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 t="s">
        <v>39</v>
      </c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43740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43741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43742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43743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43744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43745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43746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43747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43748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43749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43750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43751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43752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43753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43754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43755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43756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43757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43758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43759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43760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43761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43762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43763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43764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43765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43766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43767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43768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43769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24" priority="5">
      <formula>WEEKDAY(INDIRECT("$B"&amp;ROW()-MOD(ROW(),2)),2)&gt;5</formula>
    </cfRule>
  </conditionalFormatting>
  <conditionalFormatting sqref="C4:C61">
    <cfRule type="expression" dxfId="23" priority="4">
      <formula>WEEKDAY(INDIRECT("$B"&amp;ROW()-MOD(ROW(),2)),2)&gt;5</formula>
    </cfRule>
  </conditionalFormatting>
  <conditionalFormatting sqref="V4:V65">
    <cfRule type="expression" dxfId="22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02ACD859-C540-493D-98B8-E46262AF81F7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8E7A892B-642E-40B8-BEF9-DDD95EA05C0F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00FEE4-D749-42E5-8F88-EC7C30D7C2E9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A8C9B563-06A5-48C4-B06F-0E889AA9179A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zoomScale="80" zoomScaleNormal="80" workbookViewId="0">
      <selection activeCell="K4" sqref="K4:K6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43770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/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43771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43772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43773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43774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43775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43776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43777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43778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43779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43780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43781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43782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43783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43784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43785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43786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43787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43788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43789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43790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43791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43792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43793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43794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43795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43796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43797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43798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43799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thickBot="1" x14ac:dyDescent="0.3">
      <c r="A64" s="48"/>
      <c r="B64" s="333" t="s">
        <v>35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thickBot="1" x14ac:dyDescent="0.3">
      <c r="A65" s="62"/>
      <c r="B65" s="333"/>
      <c r="C65" s="334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19" priority="5">
      <formula>WEEKDAY(INDIRECT("$B"&amp;ROW()-MOD(ROW(),2)),2)&gt;5</formula>
    </cfRule>
  </conditionalFormatting>
  <conditionalFormatting sqref="C4:C61">
    <cfRule type="expression" dxfId="18" priority="4">
      <formula>WEEKDAY(INDIRECT("$B"&amp;ROW()-MOD(ROW(),2)),2)&gt;5</formula>
    </cfRule>
  </conditionalFormatting>
  <conditionalFormatting sqref="V4:V65">
    <cfRule type="expression" dxfId="17" priority="2">
      <formula>WEEKDAY(INDIRECT("$B"&amp;ROW()-MOD(ROW(),2)),2)&gt;5</formula>
    </cfRule>
  </conditionalFormatting>
  <dataValidations count="2">
    <dataValidation type="list" allowBlank="1" showInputMessage="1" showErrorMessage="1" sqref="C62" xr:uid="{7D917F58-1B04-44C7-9232-92B515C43BB6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AA49ADDF-3335-4117-B526-30F99FEED766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B6A1007B-24B3-4F5B-8C16-57D8D50DA06F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6B85DCEC-08A6-4DB1-A8D2-A5FE41162757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8A4D5464-D85E-44C4-BBC5-B051F9A2C373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zoomScale="80" zoomScaleNormal="80" workbookViewId="0">
      <selection activeCell="B1" sqref="B1:D1048576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04" t="s">
        <v>12</v>
      </c>
      <c r="B3" s="9" t="s">
        <v>13</v>
      </c>
      <c r="C3" s="206" t="s">
        <v>14</v>
      </c>
      <c r="D3" s="207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208" t="s">
        <v>21</v>
      </c>
      <c r="M3" s="209"/>
      <c r="N3" s="210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205"/>
      <c r="B4" s="211">
        <f ca="1">DATE(Calendrier!$A$1,_xlfn.SHEET()-1,(ROW()/2)-1)</f>
        <v>43800</v>
      </c>
      <c r="C4" s="212" t="s">
        <v>120</v>
      </c>
      <c r="D4" s="20" t="s">
        <v>31</v>
      </c>
      <c r="E4" s="213">
        <f t="shared" ref="E4:E32" si="0">IF(C4="","",IF(OR(C4="Cp",C4="AM",C4="Re",C4="Fe"),"",1))</f>
        <v>1</v>
      </c>
      <c r="F4" s="21">
        <v>8</v>
      </c>
      <c r="G4" s="21">
        <v>10</v>
      </c>
      <c r="H4" s="214">
        <f>((G4-F4)+(G5-F5))</f>
        <v>2</v>
      </c>
      <c r="I4" s="215"/>
      <c r="J4" s="169"/>
      <c r="K4" s="171" t="str">
        <f>IF(OR(C4="Cp"),1,"")</f>
        <v/>
      </c>
      <c r="L4" s="193"/>
      <c r="M4" s="194"/>
      <c r="N4" s="195"/>
      <c r="O4" s="196"/>
      <c r="P4" s="22">
        <v>18</v>
      </c>
      <c r="Q4" s="23">
        <v>20</v>
      </c>
      <c r="R4" s="198">
        <f>((Q4-P4)-(Q5-P5))</f>
        <v>2</v>
      </c>
      <c r="S4" s="200"/>
      <c r="T4" s="202"/>
      <c r="U4" s="200"/>
      <c r="V4" s="331">
        <f>IF(OR(C4="SiA",C4="SeA"),1,"")</f>
        <v>1</v>
      </c>
      <c r="W4" s="175"/>
      <c r="X4" s="24"/>
      <c r="Y4" s="25" t="e">
        <f>SUM(#REF!)</f>
        <v>#REF!</v>
      </c>
      <c r="Z4" s="8"/>
    </row>
    <row r="5" spans="1:26" ht="13.5" customHeight="1" x14ac:dyDescent="0.25">
      <c r="A5" s="177"/>
      <c r="B5" s="184"/>
      <c r="C5" s="185"/>
      <c r="D5" s="26" t="s">
        <v>32</v>
      </c>
      <c r="E5" s="187"/>
      <c r="F5" s="27"/>
      <c r="G5" s="27"/>
      <c r="H5" s="189"/>
      <c r="I5" s="216"/>
      <c r="J5" s="170"/>
      <c r="K5" s="172"/>
      <c r="L5" s="180"/>
      <c r="M5" s="181"/>
      <c r="N5" s="182"/>
      <c r="O5" s="197"/>
      <c r="P5" s="28"/>
      <c r="Q5" s="29"/>
      <c r="R5" s="199"/>
      <c r="S5" s="201"/>
      <c r="T5" s="203"/>
      <c r="U5" s="201"/>
      <c r="V5" s="217"/>
      <c r="W5" s="176"/>
      <c r="X5" s="24"/>
      <c r="Y5" s="25"/>
      <c r="Z5" s="8"/>
    </row>
    <row r="6" spans="1:26" ht="12.75" customHeight="1" x14ac:dyDescent="0.25">
      <c r="A6" s="178"/>
      <c r="B6" s="183">
        <f ca="1">DATE(Calendrier!$A$1,_xlfn.SHEET()-1,(ROW()/2)-1)</f>
        <v>43801</v>
      </c>
      <c r="C6" s="185" t="s">
        <v>121</v>
      </c>
      <c r="D6" s="30" t="s">
        <v>31</v>
      </c>
      <c r="E6" s="186" t="str">
        <f t="shared" si="0"/>
        <v/>
      </c>
      <c r="F6" s="31"/>
      <c r="G6" s="31"/>
      <c r="H6" s="188">
        <f>((G6-F6)+(G7-F7))</f>
        <v>0</v>
      </c>
      <c r="I6" s="190"/>
      <c r="J6" s="192"/>
      <c r="K6" s="219">
        <f>IF(OR(C6="Cp"),1,"")</f>
        <v>1</v>
      </c>
      <c r="L6" s="180"/>
      <c r="M6" s="181"/>
      <c r="N6" s="182"/>
      <c r="O6" s="220"/>
      <c r="P6" s="28"/>
      <c r="Q6" s="29"/>
      <c r="R6" s="221">
        <f>((Q6-P6)-(Q7-P7))</f>
        <v>0</v>
      </c>
      <c r="S6" s="201"/>
      <c r="T6" s="203"/>
      <c r="U6" s="201"/>
      <c r="V6" s="217" t="str">
        <f>IF(OR(C6="SiA",C6="SeA"),1,"")</f>
        <v/>
      </c>
      <c r="W6" s="218"/>
      <c r="X6" s="32"/>
      <c r="Y6" s="33" t="e">
        <f>SUM(#REF!)</f>
        <v>#REF!</v>
      </c>
      <c r="Z6" s="8"/>
    </row>
    <row r="7" spans="1:26" ht="12.75" customHeight="1" x14ac:dyDescent="0.25">
      <c r="A7" s="178"/>
      <c r="B7" s="184"/>
      <c r="C7" s="185"/>
      <c r="D7" s="34" t="s">
        <v>32</v>
      </c>
      <c r="E7" s="187"/>
      <c r="F7" s="31"/>
      <c r="G7" s="31"/>
      <c r="H7" s="189"/>
      <c r="I7" s="191"/>
      <c r="J7" s="170"/>
      <c r="K7" s="172"/>
      <c r="L7" s="180"/>
      <c r="M7" s="181"/>
      <c r="N7" s="182"/>
      <c r="O7" s="197"/>
      <c r="P7" s="28"/>
      <c r="Q7" s="29"/>
      <c r="R7" s="199"/>
      <c r="S7" s="201"/>
      <c r="T7" s="203"/>
      <c r="U7" s="201"/>
      <c r="V7" s="217"/>
      <c r="W7" s="176"/>
      <c r="X7" s="32"/>
      <c r="Y7" s="33"/>
      <c r="Z7" s="8"/>
    </row>
    <row r="8" spans="1:26" ht="12.75" customHeight="1" x14ac:dyDescent="0.25">
      <c r="A8" s="178"/>
      <c r="B8" s="183">
        <f ca="1">DATE(Calendrier!$A$1,_xlfn.SHEET()-1,(ROW()/2)-1)</f>
        <v>43802</v>
      </c>
      <c r="C8" s="185" t="s">
        <v>122</v>
      </c>
      <c r="D8" s="34" t="s">
        <v>31</v>
      </c>
      <c r="E8" s="186">
        <f t="shared" si="0"/>
        <v>1</v>
      </c>
      <c r="F8" s="31"/>
      <c r="G8" s="31"/>
      <c r="H8" s="188">
        <f>((G8-F8)+(G9-F9))</f>
        <v>0</v>
      </c>
      <c r="I8" s="190"/>
      <c r="J8" s="192"/>
      <c r="K8" s="219" t="str">
        <f>IF(OR(C8="Cp"),1,"")</f>
        <v/>
      </c>
      <c r="L8" s="180"/>
      <c r="M8" s="181"/>
      <c r="N8" s="182"/>
      <c r="O8" s="220"/>
      <c r="P8" s="28"/>
      <c r="Q8" s="29"/>
      <c r="R8" s="221">
        <f>((Q8-P8)-(Q9-P9))</f>
        <v>0</v>
      </c>
      <c r="S8" s="201"/>
      <c r="T8" s="203"/>
      <c r="U8" s="201"/>
      <c r="V8" s="217">
        <f>IF(OR(C8="SiA",C8="SeA"),1,"")</f>
        <v>1</v>
      </c>
      <c r="W8" s="218"/>
      <c r="X8" s="32"/>
      <c r="Y8" s="33"/>
      <c r="Z8" s="8"/>
    </row>
    <row r="9" spans="1:26" ht="12.75" customHeight="1" x14ac:dyDescent="0.25">
      <c r="A9" s="178"/>
      <c r="B9" s="184"/>
      <c r="C9" s="185"/>
      <c r="D9" s="34" t="s">
        <v>32</v>
      </c>
      <c r="E9" s="187"/>
      <c r="F9" s="31"/>
      <c r="G9" s="31"/>
      <c r="H9" s="189"/>
      <c r="I9" s="191"/>
      <c r="J9" s="170"/>
      <c r="K9" s="172"/>
      <c r="L9" s="180"/>
      <c r="M9" s="181"/>
      <c r="N9" s="182"/>
      <c r="O9" s="197"/>
      <c r="P9" s="28"/>
      <c r="Q9" s="29"/>
      <c r="R9" s="199"/>
      <c r="S9" s="201"/>
      <c r="T9" s="203"/>
      <c r="U9" s="201"/>
      <c r="V9" s="217"/>
      <c r="W9" s="176"/>
      <c r="X9" s="32"/>
      <c r="Y9" s="33"/>
      <c r="Z9" s="8"/>
    </row>
    <row r="10" spans="1:26" ht="12.75" customHeight="1" x14ac:dyDescent="0.25">
      <c r="A10" s="178"/>
      <c r="B10" s="183">
        <f ca="1">DATE(Calendrier!$A$1,_xlfn.SHEET()-1,(ROW()/2)-1)</f>
        <v>43803</v>
      </c>
      <c r="C10" s="185"/>
      <c r="D10" s="34" t="s">
        <v>31</v>
      </c>
      <c r="E10" s="186" t="str">
        <f t="shared" si="0"/>
        <v/>
      </c>
      <c r="F10" s="31"/>
      <c r="G10" s="31"/>
      <c r="H10" s="188">
        <f>((G10-F10)+(G11-F11))</f>
        <v>0</v>
      </c>
      <c r="I10" s="190"/>
      <c r="J10" s="192"/>
      <c r="K10" s="219" t="str">
        <f>IF(OR(C10="Cp"),1,"")</f>
        <v/>
      </c>
      <c r="L10" s="180"/>
      <c r="M10" s="181"/>
      <c r="N10" s="182"/>
      <c r="O10" s="220"/>
      <c r="P10" s="28"/>
      <c r="Q10" s="29"/>
      <c r="R10" s="221">
        <f>((Q10-P10)-(Q11-P11))</f>
        <v>0</v>
      </c>
      <c r="S10" s="201"/>
      <c r="T10" s="203"/>
      <c r="U10" s="201"/>
      <c r="V10" s="217" t="str">
        <f>IF(OR(C10="SiA",C10="SeA"),1,"")</f>
        <v/>
      </c>
      <c r="W10" s="218"/>
      <c r="X10" s="32"/>
      <c r="Z10" s="8"/>
    </row>
    <row r="11" spans="1:26" ht="12.75" customHeight="1" x14ac:dyDescent="0.25">
      <c r="A11" s="178"/>
      <c r="B11" s="184"/>
      <c r="C11" s="185"/>
      <c r="D11" s="34" t="s">
        <v>32</v>
      </c>
      <c r="E11" s="187"/>
      <c r="F11" s="31"/>
      <c r="G11" s="31"/>
      <c r="H11" s="189"/>
      <c r="I11" s="191"/>
      <c r="J11" s="170"/>
      <c r="K11" s="172"/>
      <c r="L11" s="180"/>
      <c r="M11" s="181"/>
      <c r="N11" s="182"/>
      <c r="O11" s="197"/>
      <c r="P11" s="28"/>
      <c r="Q11" s="29"/>
      <c r="R11" s="199"/>
      <c r="S11" s="201"/>
      <c r="T11" s="203"/>
      <c r="U11" s="201"/>
      <c r="V11" s="217"/>
      <c r="W11" s="176"/>
      <c r="X11" s="32"/>
      <c r="Z11" s="8"/>
    </row>
    <row r="12" spans="1:26" ht="12.75" customHeight="1" x14ac:dyDescent="0.25">
      <c r="A12" s="178"/>
      <c r="B12" s="183">
        <f ca="1">DATE(Calendrier!$A$1,_xlfn.SHEET()-1,(ROW()/2)-1)</f>
        <v>43804</v>
      </c>
      <c r="C12" s="185"/>
      <c r="D12" s="26" t="s">
        <v>31</v>
      </c>
      <c r="E12" s="186" t="str">
        <f t="shared" si="0"/>
        <v/>
      </c>
      <c r="F12" s="31"/>
      <c r="G12" s="31"/>
      <c r="H12" s="188">
        <f>((G12-F12)+(G13-F13))</f>
        <v>0</v>
      </c>
      <c r="I12" s="222"/>
      <c r="J12" s="192"/>
      <c r="K12" s="219" t="str">
        <f>IF(OR(C12="Cp"),1,"")</f>
        <v/>
      </c>
      <c r="L12" s="180"/>
      <c r="M12" s="181"/>
      <c r="N12" s="182"/>
      <c r="O12" s="220"/>
      <c r="P12" s="28"/>
      <c r="Q12" s="29"/>
      <c r="R12" s="221">
        <f>((Q12-P12)-(Q13-P13))</f>
        <v>0</v>
      </c>
      <c r="S12" s="201"/>
      <c r="T12" s="203"/>
      <c r="U12" s="201"/>
      <c r="V12" s="217" t="str">
        <f>IF(OR(C12="SiA",C12="SeA"),1,"")</f>
        <v/>
      </c>
      <c r="W12" s="218"/>
      <c r="X12" s="32"/>
      <c r="Z12" s="8"/>
    </row>
    <row r="13" spans="1:26" ht="12.75" customHeight="1" x14ac:dyDescent="0.25">
      <c r="A13" s="178"/>
      <c r="B13" s="184"/>
      <c r="C13" s="185"/>
      <c r="D13" s="26" t="s">
        <v>32</v>
      </c>
      <c r="E13" s="187"/>
      <c r="F13" s="31"/>
      <c r="G13" s="31"/>
      <c r="H13" s="189"/>
      <c r="I13" s="216"/>
      <c r="J13" s="170"/>
      <c r="K13" s="172"/>
      <c r="L13" s="180"/>
      <c r="M13" s="181"/>
      <c r="N13" s="182"/>
      <c r="O13" s="197"/>
      <c r="P13" s="28"/>
      <c r="Q13" s="29"/>
      <c r="R13" s="199"/>
      <c r="S13" s="201"/>
      <c r="T13" s="203"/>
      <c r="U13" s="201"/>
      <c r="V13" s="217"/>
      <c r="W13" s="176"/>
      <c r="X13" s="32"/>
      <c r="Z13" s="8"/>
    </row>
    <row r="14" spans="1:26" ht="12.75" customHeight="1" thickBot="1" x14ac:dyDescent="0.3">
      <c r="A14" s="179"/>
      <c r="B14" s="183">
        <f ca="1">DATE(Calendrier!$A$1,_xlfn.SHEET()-1,(ROW()/2)-1)</f>
        <v>43805</v>
      </c>
      <c r="C14" s="185"/>
      <c r="D14" s="26" t="s">
        <v>31</v>
      </c>
      <c r="E14" s="186" t="str">
        <f t="shared" si="0"/>
        <v/>
      </c>
      <c r="F14" s="31"/>
      <c r="G14" s="31"/>
      <c r="H14" s="188">
        <f>((G14-F14)+(G15-F15))</f>
        <v>0</v>
      </c>
      <c r="I14" s="222"/>
      <c r="J14" s="192"/>
      <c r="K14" s="219" t="str">
        <f>IF(OR(C14="Cp"),1,"")</f>
        <v/>
      </c>
      <c r="L14" s="224"/>
      <c r="M14" s="225"/>
      <c r="N14" s="226"/>
      <c r="O14" s="220"/>
      <c r="P14" s="28"/>
      <c r="Q14" s="29"/>
      <c r="R14" s="221">
        <f>((Q14-P14)-(Q15-P15))</f>
        <v>0</v>
      </c>
      <c r="S14" s="201"/>
      <c r="T14" s="203"/>
      <c r="U14" s="201"/>
      <c r="V14" s="217" t="str">
        <f>IF(OR(C14="SiA",C14="SeA"),1,"")</f>
        <v/>
      </c>
      <c r="W14" s="218"/>
      <c r="X14" s="32"/>
      <c r="Z14" s="8"/>
    </row>
    <row r="15" spans="1:26" ht="13.5" customHeight="1" x14ac:dyDescent="0.25">
      <c r="A15" s="204" t="s">
        <v>33</v>
      </c>
      <c r="B15" s="184"/>
      <c r="C15" s="185"/>
      <c r="D15" s="26" t="s">
        <v>32</v>
      </c>
      <c r="E15" s="187"/>
      <c r="F15" s="31"/>
      <c r="G15" s="31"/>
      <c r="H15" s="189"/>
      <c r="I15" s="216"/>
      <c r="J15" s="170"/>
      <c r="K15" s="172"/>
      <c r="L15" s="224"/>
      <c r="M15" s="225"/>
      <c r="N15" s="226"/>
      <c r="O15" s="197"/>
      <c r="P15" s="28"/>
      <c r="Q15" s="29"/>
      <c r="R15" s="199"/>
      <c r="S15" s="201"/>
      <c r="T15" s="203"/>
      <c r="U15" s="201"/>
      <c r="V15" s="217"/>
      <c r="W15" s="176"/>
      <c r="X15" s="32"/>
      <c r="Z15" s="8"/>
    </row>
    <row r="16" spans="1:26" ht="12.75" customHeight="1" thickBot="1" x14ac:dyDescent="0.3">
      <c r="A16" s="223"/>
      <c r="B16" s="227">
        <f ca="1">DATE(Calendrier!$A$1,_xlfn.SHEET()-1,(ROW()/2)-1)</f>
        <v>43806</v>
      </c>
      <c r="C16" s="185"/>
      <c r="D16" s="26" t="s">
        <v>31</v>
      </c>
      <c r="E16" s="229" t="str">
        <f t="shared" si="0"/>
        <v/>
      </c>
      <c r="F16" s="35">
        <v>8</v>
      </c>
      <c r="G16" s="35">
        <v>10</v>
      </c>
      <c r="H16" s="188">
        <f>((G16-F16)+(G17-F17))</f>
        <v>2</v>
      </c>
      <c r="I16" s="232"/>
      <c r="J16" s="237"/>
      <c r="K16" s="239" t="str">
        <f>IF(OR(C16="Cp"),1,"")</f>
        <v/>
      </c>
      <c r="L16" s="224"/>
      <c r="M16" s="225"/>
      <c r="N16" s="226"/>
      <c r="O16" s="220"/>
      <c r="P16" s="36">
        <v>18</v>
      </c>
      <c r="Q16" s="37">
        <v>20</v>
      </c>
      <c r="R16" s="221">
        <f>((Q16-P16)-(Q17-P17))</f>
        <v>2</v>
      </c>
      <c r="S16" s="201"/>
      <c r="T16" s="203"/>
      <c r="U16" s="201"/>
      <c r="V16" s="217" t="str">
        <f>IF(OR(C16="SiA",C16="SeA"),1,"")</f>
        <v/>
      </c>
      <c r="W16" s="218"/>
      <c r="X16" s="24"/>
      <c r="Z16" s="8"/>
    </row>
    <row r="17" spans="1:28" ht="13.5" customHeight="1" x14ac:dyDescent="0.25">
      <c r="A17" s="234">
        <f>SUM(H16:H31)+SUM(R16:R31)</f>
        <v>4</v>
      </c>
      <c r="B17" s="228"/>
      <c r="C17" s="185"/>
      <c r="D17" s="26" t="s">
        <v>32</v>
      </c>
      <c r="E17" s="230"/>
      <c r="F17" s="38"/>
      <c r="G17" s="38"/>
      <c r="H17" s="231"/>
      <c r="I17" s="233"/>
      <c r="J17" s="238"/>
      <c r="K17" s="240"/>
      <c r="L17" s="224"/>
      <c r="M17" s="225"/>
      <c r="N17" s="226"/>
      <c r="O17" s="241"/>
      <c r="P17" s="39"/>
      <c r="Q17" s="40"/>
      <c r="R17" s="199"/>
      <c r="S17" s="201"/>
      <c r="T17" s="203"/>
      <c r="U17" s="201"/>
      <c r="V17" s="217"/>
      <c r="W17" s="176"/>
      <c r="X17" s="24"/>
      <c r="Z17" s="8"/>
    </row>
    <row r="18" spans="1:28" ht="12.75" customHeight="1" x14ac:dyDescent="0.25">
      <c r="A18" s="178"/>
      <c r="B18" s="228">
        <f ca="1">DATE(Calendrier!$A$1,_xlfn.SHEET()-1,(ROW()/2)-1)</f>
        <v>43807</v>
      </c>
      <c r="C18" s="185"/>
      <c r="D18" s="34" t="s">
        <v>31</v>
      </c>
      <c r="E18" s="230" t="str">
        <f t="shared" si="0"/>
        <v/>
      </c>
      <c r="F18" s="38"/>
      <c r="G18" s="38"/>
      <c r="H18" s="236">
        <f>((G18-F18)+(G19-F19))</f>
        <v>0</v>
      </c>
      <c r="I18" s="233"/>
      <c r="J18" s="238"/>
      <c r="K18" s="240" t="str">
        <f>IF(OR(C18="Cp"),1,"")</f>
        <v/>
      </c>
      <c r="L18" s="180"/>
      <c r="M18" s="181"/>
      <c r="N18" s="182"/>
      <c r="O18" s="242"/>
      <c r="P18" s="39"/>
      <c r="Q18" s="40"/>
      <c r="R18" s="221">
        <f>((Q18-P18)-(Q19-P19))</f>
        <v>0</v>
      </c>
      <c r="S18" s="201"/>
      <c r="T18" s="203"/>
      <c r="U18" s="201"/>
      <c r="V18" s="217" t="str">
        <f>IF(OR(C18="SiA",C18="SeA"),1,"")</f>
        <v/>
      </c>
      <c r="W18" s="218"/>
      <c r="X18" s="32"/>
      <c r="Z18" s="8"/>
    </row>
    <row r="19" spans="1:28" ht="12.75" customHeight="1" x14ac:dyDescent="0.25">
      <c r="A19" s="178"/>
      <c r="B19" s="228"/>
      <c r="C19" s="185"/>
      <c r="D19" s="34" t="s">
        <v>32</v>
      </c>
      <c r="E19" s="230"/>
      <c r="F19" s="38"/>
      <c r="G19" s="38"/>
      <c r="H19" s="231"/>
      <c r="I19" s="233"/>
      <c r="J19" s="238"/>
      <c r="K19" s="240"/>
      <c r="L19" s="180"/>
      <c r="M19" s="181"/>
      <c r="N19" s="182"/>
      <c r="O19" s="241"/>
      <c r="P19" s="39"/>
      <c r="Q19" s="40"/>
      <c r="R19" s="199"/>
      <c r="S19" s="201"/>
      <c r="T19" s="203"/>
      <c r="U19" s="201"/>
      <c r="V19" s="217"/>
      <c r="W19" s="176"/>
      <c r="X19" s="32"/>
      <c r="Z19" s="8"/>
    </row>
    <row r="20" spans="1:28" ht="12.75" customHeight="1" x14ac:dyDescent="0.25">
      <c r="A20" s="178"/>
      <c r="B20" s="228">
        <f ca="1">DATE(Calendrier!$A$1,_xlfn.SHEET()-1,(ROW()/2)-1)</f>
        <v>43808</v>
      </c>
      <c r="C20" s="185"/>
      <c r="D20" s="34" t="s">
        <v>31</v>
      </c>
      <c r="E20" s="230" t="str">
        <f t="shared" si="0"/>
        <v/>
      </c>
      <c r="F20" s="38"/>
      <c r="G20" s="38"/>
      <c r="H20" s="236">
        <f>((G20-F20)+(G21-F21))</f>
        <v>0</v>
      </c>
      <c r="I20" s="233"/>
      <c r="J20" s="238"/>
      <c r="K20" s="240" t="str">
        <f>IF(OR(C20="Cp"),1,"")</f>
        <v/>
      </c>
      <c r="L20" s="180"/>
      <c r="M20" s="181"/>
      <c r="N20" s="182"/>
      <c r="O20" s="242"/>
      <c r="P20" s="39"/>
      <c r="Q20" s="40"/>
      <c r="R20" s="221">
        <f>((Q20-P20)-(Q21-P21))</f>
        <v>0</v>
      </c>
      <c r="S20" s="201"/>
      <c r="T20" s="203"/>
      <c r="U20" s="201"/>
      <c r="V20" s="217" t="str">
        <f>IF(OR(C20="SiA",C20="SeA"),1,"")</f>
        <v/>
      </c>
      <c r="W20" s="218"/>
      <c r="X20" s="32"/>
      <c r="Z20" s="8"/>
    </row>
    <row r="21" spans="1:28" ht="12.75" customHeight="1" x14ac:dyDescent="0.25">
      <c r="A21" s="178"/>
      <c r="B21" s="228"/>
      <c r="C21" s="185"/>
      <c r="D21" s="34" t="s">
        <v>32</v>
      </c>
      <c r="E21" s="230"/>
      <c r="F21" s="38"/>
      <c r="G21" s="38"/>
      <c r="H21" s="231"/>
      <c r="I21" s="233"/>
      <c r="J21" s="238"/>
      <c r="K21" s="240"/>
      <c r="L21" s="180"/>
      <c r="M21" s="181"/>
      <c r="N21" s="182"/>
      <c r="O21" s="241"/>
      <c r="P21" s="39"/>
      <c r="Q21" s="40"/>
      <c r="R21" s="199"/>
      <c r="S21" s="201"/>
      <c r="T21" s="203"/>
      <c r="U21" s="201"/>
      <c r="V21" s="217"/>
      <c r="W21" s="176"/>
      <c r="X21" s="32"/>
      <c r="Z21" s="8"/>
    </row>
    <row r="22" spans="1:28" ht="12.75" customHeight="1" x14ac:dyDescent="0.25">
      <c r="A22" s="178"/>
      <c r="B22" s="228">
        <f ca="1">DATE(Calendrier!$A$1,_xlfn.SHEET()-1,(ROW()/2)-1)</f>
        <v>43809</v>
      </c>
      <c r="C22" s="185"/>
      <c r="D22" s="34" t="s">
        <v>31</v>
      </c>
      <c r="E22" s="230" t="str">
        <f t="shared" si="0"/>
        <v/>
      </c>
      <c r="F22" s="38"/>
      <c r="G22" s="38"/>
      <c r="H22" s="236">
        <f>((G22-F22)+(G23-F23))</f>
        <v>0</v>
      </c>
      <c r="I22" s="233"/>
      <c r="J22" s="238"/>
      <c r="K22" s="240" t="str">
        <f>IF(OR(C22="Cp"),1,"")</f>
        <v/>
      </c>
      <c r="L22" s="180"/>
      <c r="M22" s="181"/>
      <c r="N22" s="182"/>
      <c r="O22" s="242"/>
      <c r="P22" s="39"/>
      <c r="Q22" s="40"/>
      <c r="R22" s="221">
        <f>((Q22-P22)-(Q23-P23))</f>
        <v>0</v>
      </c>
      <c r="S22" s="201"/>
      <c r="T22" s="203"/>
      <c r="U22" s="201"/>
      <c r="V22" s="217" t="str">
        <f>IF(OR(C22="SiA",C22="SeA"),1,"")</f>
        <v/>
      </c>
      <c r="W22" s="218"/>
      <c r="X22" s="32"/>
      <c r="Z22" s="8"/>
    </row>
    <row r="23" spans="1:28" ht="12.75" customHeight="1" x14ac:dyDescent="0.25">
      <c r="A23" s="178"/>
      <c r="B23" s="228"/>
      <c r="C23" s="185"/>
      <c r="D23" s="34" t="s">
        <v>32</v>
      </c>
      <c r="E23" s="230"/>
      <c r="F23" s="38"/>
      <c r="G23" s="38"/>
      <c r="H23" s="231"/>
      <c r="I23" s="233"/>
      <c r="J23" s="238"/>
      <c r="K23" s="240"/>
      <c r="L23" s="180"/>
      <c r="M23" s="181"/>
      <c r="N23" s="182"/>
      <c r="O23" s="241"/>
      <c r="P23" s="39"/>
      <c r="Q23" s="40"/>
      <c r="R23" s="199"/>
      <c r="S23" s="201"/>
      <c r="T23" s="203"/>
      <c r="U23" s="201"/>
      <c r="V23" s="217"/>
      <c r="W23" s="176"/>
      <c r="X23" s="32"/>
      <c r="Z23" s="8"/>
    </row>
    <row r="24" spans="1:28" ht="12.75" customHeight="1" x14ac:dyDescent="0.25">
      <c r="A24" s="178"/>
      <c r="B24" s="228">
        <f ca="1">DATE(Calendrier!$A$1,_xlfn.SHEET()-1,(ROW()/2)-1)</f>
        <v>43810</v>
      </c>
      <c r="C24" s="185"/>
      <c r="D24" s="34" t="s">
        <v>31</v>
      </c>
      <c r="E24" s="230" t="str">
        <f t="shared" si="0"/>
        <v/>
      </c>
      <c r="F24" s="38"/>
      <c r="G24" s="38"/>
      <c r="H24" s="236">
        <f>((G24-F24)+(G25-F25))</f>
        <v>0</v>
      </c>
      <c r="I24" s="233"/>
      <c r="J24" s="238"/>
      <c r="K24" s="240" t="str">
        <f>IF(OR(C24="Cp"),1,"")</f>
        <v/>
      </c>
      <c r="L24" s="180"/>
      <c r="M24" s="181"/>
      <c r="N24" s="182"/>
      <c r="O24" s="242"/>
      <c r="P24" s="39"/>
      <c r="Q24" s="40"/>
      <c r="R24" s="221">
        <f>((Q24-P24)-(Q25-P25))</f>
        <v>0</v>
      </c>
      <c r="S24" s="201"/>
      <c r="T24" s="203"/>
      <c r="U24" s="201"/>
      <c r="V24" s="217" t="str">
        <f>IF(OR(C24="SiA",C24="SeA"),1,"")</f>
        <v/>
      </c>
      <c r="W24" s="218"/>
      <c r="X24" s="32"/>
    </row>
    <row r="25" spans="1:28" ht="12.75" customHeight="1" x14ac:dyDescent="0.25">
      <c r="A25" s="178"/>
      <c r="B25" s="228"/>
      <c r="C25" s="185"/>
      <c r="D25" s="34" t="s">
        <v>32</v>
      </c>
      <c r="E25" s="230"/>
      <c r="F25" s="38"/>
      <c r="G25" s="38"/>
      <c r="H25" s="231"/>
      <c r="I25" s="233"/>
      <c r="J25" s="238"/>
      <c r="K25" s="240"/>
      <c r="L25" s="180"/>
      <c r="M25" s="181"/>
      <c r="N25" s="182"/>
      <c r="O25" s="241"/>
      <c r="P25" s="39"/>
      <c r="Q25" s="40"/>
      <c r="R25" s="199"/>
      <c r="S25" s="201"/>
      <c r="T25" s="203"/>
      <c r="U25" s="201"/>
      <c r="V25" s="217"/>
      <c r="W25" s="176"/>
      <c r="X25" s="32"/>
    </row>
    <row r="26" spans="1:28" ht="12.75" customHeight="1" x14ac:dyDescent="0.25">
      <c r="A26" s="178"/>
      <c r="B26" s="228">
        <f ca="1">DATE(Calendrier!$A$1,_xlfn.SHEET()-1,(ROW()/2)-1)</f>
        <v>43811</v>
      </c>
      <c r="C26" s="185"/>
      <c r="D26" s="26" t="s">
        <v>31</v>
      </c>
      <c r="E26" s="230" t="str">
        <f t="shared" si="0"/>
        <v/>
      </c>
      <c r="F26" s="38"/>
      <c r="G26" s="38"/>
      <c r="H26" s="236">
        <f>((G26-F26)+(G27-F27))</f>
        <v>0</v>
      </c>
      <c r="I26" s="233"/>
      <c r="J26" s="238"/>
      <c r="K26" s="240" t="str">
        <f>IF(OR(C26="Cp"),1,"")</f>
        <v/>
      </c>
      <c r="L26" s="180"/>
      <c r="M26" s="181"/>
      <c r="N26" s="182"/>
      <c r="O26" s="242"/>
      <c r="P26" s="39"/>
      <c r="Q26" s="40"/>
      <c r="R26" s="221">
        <f>((Q26-P26)-(Q27-P27))</f>
        <v>0</v>
      </c>
      <c r="S26" s="201"/>
      <c r="T26" s="203"/>
      <c r="U26" s="201"/>
      <c r="V26" s="217" t="str">
        <f>IF(OR(C26="SiA",C26="SeA"),1,"")</f>
        <v/>
      </c>
      <c r="W26" s="218"/>
      <c r="X26" s="32"/>
      <c r="AB26" s="41"/>
    </row>
    <row r="27" spans="1:28" ht="12.75" customHeight="1" x14ac:dyDescent="0.25">
      <c r="A27" s="178"/>
      <c r="B27" s="228"/>
      <c r="C27" s="185"/>
      <c r="D27" s="26" t="s">
        <v>32</v>
      </c>
      <c r="E27" s="230"/>
      <c r="F27" s="38"/>
      <c r="G27" s="38"/>
      <c r="H27" s="231"/>
      <c r="I27" s="233"/>
      <c r="J27" s="238"/>
      <c r="K27" s="240"/>
      <c r="L27" s="180"/>
      <c r="M27" s="181"/>
      <c r="N27" s="182"/>
      <c r="O27" s="241"/>
      <c r="P27" s="39"/>
      <c r="Q27" s="40"/>
      <c r="R27" s="199"/>
      <c r="S27" s="201"/>
      <c r="T27" s="203"/>
      <c r="U27" s="201"/>
      <c r="V27" s="217"/>
      <c r="W27" s="176"/>
      <c r="X27" s="32"/>
      <c r="AB27" s="41"/>
    </row>
    <row r="28" spans="1:28" ht="12.75" customHeight="1" thickBot="1" x14ac:dyDescent="0.3">
      <c r="A28" s="235"/>
      <c r="B28" s="228">
        <f ca="1">DATE(Calendrier!$A$1,_xlfn.SHEET()-1,(ROW()/2)-1)</f>
        <v>43812</v>
      </c>
      <c r="C28" s="185"/>
      <c r="D28" s="26" t="s">
        <v>31</v>
      </c>
      <c r="E28" s="230" t="str">
        <f t="shared" si="0"/>
        <v/>
      </c>
      <c r="F28" s="38"/>
      <c r="G28" s="38"/>
      <c r="H28" s="236">
        <f>((G28-F28)+(G29-F29))</f>
        <v>0</v>
      </c>
      <c r="I28" s="233"/>
      <c r="J28" s="238"/>
      <c r="K28" s="240" t="str">
        <f>IF(OR(C28="Cp"),1,"")</f>
        <v/>
      </c>
      <c r="L28" s="180"/>
      <c r="M28" s="181"/>
      <c r="N28" s="182"/>
      <c r="O28" s="242"/>
      <c r="P28" s="39"/>
      <c r="Q28" s="40"/>
      <c r="R28" s="221">
        <f>((Q28-P28)-(Q29-P29))</f>
        <v>0</v>
      </c>
      <c r="S28" s="201"/>
      <c r="T28" s="203"/>
      <c r="U28" s="201"/>
      <c r="V28" s="217" t="str">
        <f>IF(OR(C28="SiA",C28="SeA"),1,"")</f>
        <v/>
      </c>
      <c r="W28" s="218"/>
      <c r="X28" s="32"/>
    </row>
    <row r="29" spans="1:28" ht="13.5" customHeight="1" thickBot="1" x14ac:dyDescent="0.3">
      <c r="A29" s="165" t="s">
        <v>34</v>
      </c>
      <c r="B29" s="228"/>
      <c r="C29" s="185"/>
      <c r="D29" s="26" t="s">
        <v>32</v>
      </c>
      <c r="E29" s="230"/>
      <c r="F29" s="38"/>
      <c r="G29" s="38"/>
      <c r="H29" s="231"/>
      <c r="I29" s="233"/>
      <c r="J29" s="238"/>
      <c r="K29" s="240"/>
      <c r="L29" s="224"/>
      <c r="M29" s="225"/>
      <c r="N29" s="226"/>
      <c r="O29" s="241"/>
      <c r="P29" s="39"/>
      <c r="Q29" s="40"/>
      <c r="R29" s="199"/>
      <c r="S29" s="201"/>
      <c r="T29" s="203"/>
      <c r="U29" s="201"/>
      <c r="V29" s="217"/>
      <c r="W29" s="176"/>
      <c r="X29" s="32"/>
    </row>
    <row r="30" spans="1:28" ht="13.5" customHeight="1" thickBot="1" x14ac:dyDescent="0.3">
      <c r="A30" s="165"/>
      <c r="B30" s="228">
        <f ca="1">DATE(Calendrier!$A$1,_xlfn.SHEET()-1,(ROW()/2)-1)</f>
        <v>43813</v>
      </c>
      <c r="C30" s="185"/>
      <c r="D30" s="26" t="s">
        <v>31</v>
      </c>
      <c r="E30" s="230" t="str">
        <f t="shared" si="0"/>
        <v/>
      </c>
      <c r="F30" s="38"/>
      <c r="G30" s="38"/>
      <c r="H30" s="236">
        <f>((G30-F30)+(G31-F31))</f>
        <v>0</v>
      </c>
      <c r="I30" s="233"/>
      <c r="J30" s="249"/>
      <c r="K30" s="240" t="str">
        <f>IF(OR(C30="Cp"),1,"")</f>
        <v/>
      </c>
      <c r="L30" s="180"/>
      <c r="M30" s="181"/>
      <c r="N30" s="182"/>
      <c r="O30" s="242"/>
      <c r="P30" s="39"/>
      <c r="Q30" s="40"/>
      <c r="R30" s="221">
        <f>((Q30-P30)-(Q31-P31))</f>
        <v>0</v>
      </c>
      <c r="S30" s="201"/>
      <c r="T30" s="203"/>
      <c r="U30" s="201"/>
      <c r="V30" s="217" t="str">
        <f>IF(OR(C30="SiA",C30="SeA"),1,"")</f>
        <v/>
      </c>
      <c r="W30" s="218"/>
      <c r="X30" s="24"/>
    </row>
    <row r="31" spans="1:28" ht="13.5" customHeight="1" x14ac:dyDescent="0.25">
      <c r="A31" s="332"/>
      <c r="B31" s="228"/>
      <c r="C31" s="185"/>
      <c r="D31" s="26" t="s">
        <v>32</v>
      </c>
      <c r="E31" s="230"/>
      <c r="F31" s="38"/>
      <c r="G31" s="38"/>
      <c r="H31" s="231"/>
      <c r="I31" s="233"/>
      <c r="J31" s="249"/>
      <c r="K31" s="240"/>
      <c r="L31" s="224"/>
      <c r="M31" s="225"/>
      <c r="N31" s="226"/>
      <c r="O31" s="241"/>
      <c r="P31" s="40"/>
      <c r="Q31" s="40"/>
      <c r="R31" s="199"/>
      <c r="S31" s="201"/>
      <c r="T31" s="203"/>
      <c r="U31" s="201"/>
      <c r="V31" s="217"/>
      <c r="W31" s="176"/>
      <c r="X31" s="24"/>
    </row>
    <row r="32" spans="1:28" ht="12.75" customHeight="1" x14ac:dyDescent="0.25">
      <c r="A32" s="167"/>
      <c r="B32" s="245">
        <f ca="1">DATE(Calendrier!$A$1,_xlfn.SHEET()-1,(ROW()/2)-1)</f>
        <v>43814</v>
      </c>
      <c r="C32" s="185"/>
      <c r="D32" s="26" t="s">
        <v>31</v>
      </c>
      <c r="E32" s="246" t="str">
        <f t="shared" si="0"/>
        <v/>
      </c>
      <c r="F32" s="42"/>
      <c r="G32" s="43"/>
      <c r="H32" s="247">
        <f>((G32-F32)+(G33-F33))</f>
        <v>0</v>
      </c>
      <c r="I32" s="254"/>
      <c r="J32" s="255"/>
      <c r="K32" s="256" t="str">
        <f>IF(OR(C32="Cp"),1,"")</f>
        <v/>
      </c>
      <c r="L32" s="253"/>
      <c r="M32" s="253"/>
      <c r="N32" s="253"/>
      <c r="O32" s="242"/>
      <c r="P32" s="40"/>
      <c r="Q32" s="40"/>
      <c r="R32" s="221">
        <f>((Q32-P32)-(Q33-P33))</f>
        <v>0</v>
      </c>
      <c r="S32" s="201"/>
      <c r="T32" s="203"/>
      <c r="U32" s="201"/>
      <c r="V32" s="217" t="str">
        <f>IF(OR(C32="SiA",C32="SeA"),1,"")</f>
        <v/>
      </c>
      <c r="W32" s="218"/>
      <c r="X32" s="44"/>
    </row>
    <row r="33" spans="1:24" ht="12.75" customHeight="1" x14ac:dyDescent="0.25">
      <c r="A33" s="167"/>
      <c r="B33" s="245"/>
      <c r="C33" s="185"/>
      <c r="D33" s="26" t="s">
        <v>32</v>
      </c>
      <c r="E33" s="246"/>
      <c r="F33" s="45"/>
      <c r="G33" s="45"/>
      <c r="H33" s="248"/>
      <c r="I33" s="254"/>
      <c r="J33" s="255"/>
      <c r="K33" s="256"/>
      <c r="L33" s="253"/>
      <c r="M33" s="253"/>
      <c r="N33" s="253"/>
      <c r="O33" s="241"/>
      <c r="P33" s="40"/>
      <c r="Q33" s="40"/>
      <c r="R33" s="199"/>
      <c r="S33" s="250"/>
      <c r="T33" s="251"/>
      <c r="U33" s="250"/>
      <c r="V33" s="217"/>
      <c r="W33" s="252"/>
      <c r="X33" s="24"/>
    </row>
    <row r="34" spans="1:24" ht="13.5" customHeight="1" x14ac:dyDescent="0.25">
      <c r="A34" s="167"/>
      <c r="B34" s="245">
        <f ca="1">DATE(Calendrier!$A$1,_xlfn.SHEET()-1,(ROW()/2)-1)</f>
        <v>43815</v>
      </c>
      <c r="C34" s="185"/>
      <c r="D34" s="26" t="s">
        <v>31</v>
      </c>
      <c r="E34" s="246" t="str">
        <f>IF(C34="","",IF(OR(C34="Cp",C34="AM",C34="Re",C34="Fe"),"",1))</f>
        <v/>
      </c>
      <c r="F34" s="46"/>
      <c r="G34" s="47"/>
      <c r="H34" s="272">
        <f>((G34-F34)+(G35-F35))</f>
        <v>0</v>
      </c>
      <c r="I34" s="254"/>
      <c r="J34" s="255"/>
      <c r="K34" s="256" t="str">
        <f>IF(OR(C34="Cp"),1,"")</f>
        <v/>
      </c>
      <c r="L34" s="253"/>
      <c r="M34" s="253"/>
      <c r="N34" s="253"/>
      <c r="O34" s="267"/>
      <c r="P34" s="40"/>
      <c r="Q34" s="40"/>
      <c r="R34" s="268">
        <f>((Q34-P34)-(Q35-P35))</f>
        <v>0</v>
      </c>
      <c r="S34" s="270"/>
      <c r="T34" s="271"/>
      <c r="U34" s="257"/>
      <c r="V34" s="217" t="str">
        <f>IF(OR(C34="SiA",C34="SeA"),1,"")</f>
        <v/>
      </c>
      <c r="W34" s="258"/>
      <c r="X34" s="24"/>
    </row>
    <row r="35" spans="1:24" ht="13.5" customHeight="1" x14ac:dyDescent="0.25">
      <c r="A35" s="48"/>
      <c r="B35" s="245"/>
      <c r="C35" s="185"/>
      <c r="D35" s="26" t="s">
        <v>32</v>
      </c>
      <c r="E35" s="246"/>
      <c r="F35" s="49"/>
      <c r="G35" s="50"/>
      <c r="H35" s="262"/>
      <c r="I35" s="254"/>
      <c r="J35" s="255"/>
      <c r="K35" s="256"/>
      <c r="L35" s="253"/>
      <c r="M35" s="253"/>
      <c r="N35" s="253"/>
      <c r="O35" s="267"/>
      <c r="P35" s="40"/>
      <c r="Q35" s="40"/>
      <c r="R35" s="269"/>
      <c r="S35" s="270"/>
      <c r="T35" s="271"/>
      <c r="U35" s="257"/>
      <c r="V35" s="217"/>
      <c r="W35" s="258"/>
      <c r="X35" s="24"/>
    </row>
    <row r="36" spans="1:24" ht="12.75" customHeight="1" x14ac:dyDescent="0.25">
      <c r="A36" s="48"/>
      <c r="B36" s="259">
        <f ca="1">DATE(Calendrier!$A$1,_xlfn.SHEET()-1,(ROW()/2)-1)</f>
        <v>43816</v>
      </c>
      <c r="C36" s="185"/>
      <c r="D36" s="51" t="s">
        <v>31</v>
      </c>
      <c r="E36" s="246" t="str">
        <f t="shared" ref="E36:E64" si="1">IF(C36="","",IF(OR(C36="Cp",C36="AM",C36="Re",C36="Fe"),"",1))</f>
        <v/>
      </c>
      <c r="F36" s="52"/>
      <c r="G36" s="53"/>
      <c r="H36" s="262">
        <f>((G36-F36)+(G37-F37))</f>
        <v>0</v>
      </c>
      <c r="I36" s="264"/>
      <c r="J36" s="249"/>
      <c r="K36" s="256" t="str">
        <f>IF(OR(C36="Cp"),1,"")</f>
        <v/>
      </c>
      <c r="L36" s="285"/>
      <c r="M36" s="286"/>
      <c r="N36" s="287"/>
      <c r="O36" s="267"/>
      <c r="P36" s="54"/>
      <c r="Q36" s="55"/>
      <c r="R36" s="269">
        <f>((Q36-P36)-(Q37-P37))</f>
        <v>0</v>
      </c>
      <c r="S36" s="270"/>
      <c r="T36" s="271"/>
      <c r="U36" s="257"/>
      <c r="V36" s="217" t="str">
        <f>IF(OR(C36="SiA",C36="SeA"),1,"")</f>
        <v/>
      </c>
      <c r="W36" s="258"/>
      <c r="X36" s="56"/>
    </row>
    <row r="37" spans="1:24" ht="12.75" customHeight="1" x14ac:dyDescent="0.25">
      <c r="A37" s="48"/>
      <c r="B37" s="260"/>
      <c r="C37" s="185"/>
      <c r="D37" s="20" t="s">
        <v>32</v>
      </c>
      <c r="E37" s="261"/>
      <c r="F37" s="57"/>
      <c r="G37" s="58"/>
      <c r="H37" s="263"/>
      <c r="I37" s="265"/>
      <c r="J37" s="266"/>
      <c r="K37" s="284"/>
      <c r="L37" s="275"/>
      <c r="M37" s="276"/>
      <c r="N37" s="277"/>
      <c r="O37" s="288"/>
      <c r="P37" s="28"/>
      <c r="Q37" s="29"/>
      <c r="R37" s="289"/>
      <c r="S37" s="290"/>
      <c r="T37" s="291"/>
      <c r="U37" s="273"/>
      <c r="V37" s="217"/>
      <c r="W37" s="274"/>
    </row>
    <row r="38" spans="1:24" ht="12.75" customHeight="1" x14ac:dyDescent="0.25">
      <c r="A38" s="48"/>
      <c r="B38" s="278">
        <f ca="1">DATE(Calendrier!$A$1,_xlfn.SHEET()-1,(ROW()/2)-1)</f>
        <v>43817</v>
      </c>
      <c r="C38" s="185"/>
      <c r="D38" s="30" t="s">
        <v>31</v>
      </c>
      <c r="E38" s="186" t="str">
        <f t="shared" si="1"/>
        <v/>
      </c>
      <c r="F38" s="59"/>
      <c r="G38" s="59"/>
      <c r="H38" s="280">
        <f>((G38-F38)+(G39-F39))</f>
        <v>0</v>
      </c>
      <c r="I38" s="222"/>
      <c r="J38" s="282"/>
      <c r="K38" s="293"/>
      <c r="L38" s="180"/>
      <c r="M38" s="181"/>
      <c r="N38" s="182"/>
      <c r="O38" s="220"/>
      <c r="P38" s="28"/>
      <c r="Q38" s="29"/>
      <c r="R38" s="221">
        <f>((Q38-P38)-(Q39-P39))</f>
        <v>0</v>
      </c>
      <c r="S38" s="292"/>
      <c r="T38" s="295"/>
      <c r="U38" s="292"/>
      <c r="V38" s="217" t="str">
        <f>IF(OR(C38="SiA",C38="SeA"),1,"")</f>
        <v/>
      </c>
      <c r="W38" s="252"/>
    </row>
    <row r="39" spans="1:24" ht="12.75" customHeight="1" x14ac:dyDescent="0.25">
      <c r="A39" s="48"/>
      <c r="B39" s="279"/>
      <c r="C39" s="185"/>
      <c r="D39" s="34" t="s">
        <v>32</v>
      </c>
      <c r="E39" s="187"/>
      <c r="F39" s="59"/>
      <c r="G39" s="59"/>
      <c r="H39" s="281"/>
      <c r="I39" s="216"/>
      <c r="J39" s="283"/>
      <c r="K39" s="294"/>
      <c r="L39" s="180"/>
      <c r="M39" s="181"/>
      <c r="N39" s="182"/>
      <c r="O39" s="197"/>
      <c r="P39" s="28"/>
      <c r="Q39" s="29"/>
      <c r="R39" s="199"/>
      <c r="S39" s="201"/>
      <c r="T39" s="203"/>
      <c r="U39" s="201"/>
      <c r="V39" s="217"/>
      <c r="W39" s="176"/>
    </row>
    <row r="40" spans="1:24" ht="12.75" customHeight="1" x14ac:dyDescent="0.25">
      <c r="A40" s="48"/>
      <c r="B40" s="278">
        <f ca="1">DATE(Calendrier!$A$1,_xlfn.SHEET()-1,(ROW()/2)-1)</f>
        <v>43818</v>
      </c>
      <c r="C40" s="185"/>
      <c r="D40" s="34" t="s">
        <v>31</v>
      </c>
      <c r="E40" s="186" t="str">
        <f t="shared" si="1"/>
        <v/>
      </c>
      <c r="F40" s="59"/>
      <c r="G40" s="59"/>
      <c r="H40" s="280">
        <f>((G40-F40)+(G41-F41))</f>
        <v>0</v>
      </c>
      <c r="I40" s="222"/>
      <c r="J40" s="282"/>
      <c r="K40" s="293" t="str">
        <f>IF(OR(C40="Cp"),1,"")</f>
        <v/>
      </c>
      <c r="L40" s="180"/>
      <c r="M40" s="181"/>
      <c r="N40" s="182"/>
      <c r="O40" s="220"/>
      <c r="P40" s="28"/>
      <c r="Q40" s="29"/>
      <c r="R40" s="221">
        <f>((Q40-P40)-(Q41-P41))</f>
        <v>0</v>
      </c>
      <c r="S40" s="201"/>
      <c r="T40" s="203"/>
      <c r="U40" s="201"/>
      <c r="V40" s="217" t="str">
        <f>IF(OR(C40="SiA",C40="SeA"),1,"")</f>
        <v/>
      </c>
      <c r="W40" s="218"/>
    </row>
    <row r="41" spans="1:24" ht="12.75" customHeight="1" x14ac:dyDescent="0.25">
      <c r="A41" s="48"/>
      <c r="B41" s="279"/>
      <c r="C41" s="185"/>
      <c r="D41" s="34" t="s">
        <v>32</v>
      </c>
      <c r="E41" s="187"/>
      <c r="F41" s="59"/>
      <c r="G41" s="59"/>
      <c r="H41" s="281"/>
      <c r="I41" s="216"/>
      <c r="J41" s="283"/>
      <c r="K41" s="294"/>
      <c r="L41" s="180"/>
      <c r="M41" s="181"/>
      <c r="N41" s="182"/>
      <c r="O41" s="197"/>
      <c r="P41" s="28"/>
      <c r="Q41" s="29"/>
      <c r="R41" s="199"/>
      <c r="S41" s="201"/>
      <c r="T41" s="203"/>
      <c r="U41" s="201"/>
      <c r="V41" s="217"/>
      <c r="W41" s="176"/>
    </row>
    <row r="42" spans="1:24" ht="12.75" customHeight="1" x14ac:dyDescent="0.25">
      <c r="A42" s="48"/>
      <c r="B42" s="278">
        <f ca="1">DATE(Calendrier!$A$1,_xlfn.SHEET()-1,(ROW()/2)-1)</f>
        <v>43819</v>
      </c>
      <c r="C42" s="185"/>
      <c r="D42" s="34" t="s">
        <v>31</v>
      </c>
      <c r="E42" s="186" t="str">
        <f t="shared" si="1"/>
        <v/>
      </c>
      <c r="F42" s="59"/>
      <c r="G42" s="59"/>
      <c r="H42" s="280">
        <f>((G42-F42)+(G43-F43))</f>
        <v>0</v>
      </c>
      <c r="I42" s="222"/>
      <c r="J42" s="282"/>
      <c r="K42" s="293" t="str">
        <f>IF(OR(C42="Cp"),1,"")</f>
        <v/>
      </c>
      <c r="L42" s="180"/>
      <c r="M42" s="181"/>
      <c r="N42" s="182"/>
      <c r="O42" s="220"/>
      <c r="P42" s="28"/>
      <c r="Q42" s="29"/>
      <c r="R42" s="221">
        <f>((Q42-P42)-(Q43-P43))</f>
        <v>0</v>
      </c>
      <c r="S42" s="201"/>
      <c r="T42" s="203"/>
      <c r="U42" s="201"/>
      <c r="V42" s="217" t="str">
        <f>IF(OR(C42="SiA",C42="SeA"),1,"")</f>
        <v/>
      </c>
      <c r="W42" s="218"/>
    </row>
    <row r="43" spans="1:24" ht="12.75" customHeight="1" x14ac:dyDescent="0.25">
      <c r="A43" s="48"/>
      <c r="B43" s="279"/>
      <c r="C43" s="185"/>
      <c r="D43" s="34" t="s">
        <v>32</v>
      </c>
      <c r="E43" s="187"/>
      <c r="F43" s="59"/>
      <c r="G43" s="59"/>
      <c r="H43" s="281"/>
      <c r="I43" s="216"/>
      <c r="J43" s="283"/>
      <c r="K43" s="294"/>
      <c r="L43" s="180"/>
      <c r="M43" s="181"/>
      <c r="N43" s="182"/>
      <c r="O43" s="197"/>
      <c r="P43" s="28"/>
      <c r="Q43" s="29"/>
      <c r="R43" s="199"/>
      <c r="S43" s="201"/>
      <c r="T43" s="203"/>
      <c r="U43" s="201"/>
      <c r="V43" s="217"/>
      <c r="W43" s="176"/>
    </row>
    <row r="44" spans="1:24" ht="12.75" customHeight="1" x14ac:dyDescent="0.25">
      <c r="A44" s="48"/>
      <c r="B44" s="296">
        <f ca="1">DATE(Calendrier!$A$1,_xlfn.SHEET()-1,(ROW()/2)-1)</f>
        <v>43820</v>
      </c>
      <c r="C44" s="185"/>
      <c r="D44" s="26" t="s">
        <v>31</v>
      </c>
      <c r="E44" s="186" t="str">
        <f t="shared" si="1"/>
        <v/>
      </c>
      <c r="F44" s="59"/>
      <c r="G44" s="59"/>
      <c r="H44" s="280">
        <f>((G44-F44)+(G45-F45))</f>
        <v>0</v>
      </c>
      <c r="I44" s="222"/>
      <c r="J44" s="282"/>
      <c r="K44" s="293" t="str">
        <f>IF(OR(C44="Cp"),1,"")</f>
        <v/>
      </c>
      <c r="L44" s="180"/>
      <c r="M44" s="181"/>
      <c r="N44" s="182"/>
      <c r="O44" s="220"/>
      <c r="P44" s="28"/>
      <c r="Q44" s="29"/>
      <c r="R44" s="221">
        <f>((Q44-P44)-(Q45-P45))</f>
        <v>0</v>
      </c>
      <c r="S44" s="201"/>
      <c r="T44" s="203"/>
      <c r="U44" s="201"/>
      <c r="V44" s="217" t="str">
        <f>IF(OR(C44="SiA",C44="SeA"),1,"")</f>
        <v/>
      </c>
      <c r="W44" s="218"/>
    </row>
    <row r="45" spans="1:24" ht="12.75" customHeight="1" x14ac:dyDescent="0.25">
      <c r="A45" s="48"/>
      <c r="B45" s="297"/>
      <c r="C45" s="185"/>
      <c r="D45" s="26" t="s">
        <v>32</v>
      </c>
      <c r="E45" s="187"/>
      <c r="F45" s="59"/>
      <c r="G45" s="59"/>
      <c r="H45" s="281"/>
      <c r="I45" s="216"/>
      <c r="J45" s="283"/>
      <c r="K45" s="294"/>
      <c r="L45" s="180"/>
      <c r="M45" s="181"/>
      <c r="N45" s="182"/>
      <c r="O45" s="197"/>
      <c r="P45" s="28"/>
      <c r="Q45" s="29"/>
      <c r="R45" s="199"/>
      <c r="S45" s="201"/>
      <c r="T45" s="203"/>
      <c r="U45" s="201"/>
      <c r="V45" s="217"/>
      <c r="W45" s="176"/>
    </row>
    <row r="46" spans="1:24" ht="12.75" customHeight="1" x14ac:dyDescent="0.25">
      <c r="A46" s="48"/>
      <c r="B46" s="296">
        <f ca="1">DATE(Calendrier!$A$1,_xlfn.SHEET()-1,(ROW()/2)-1)</f>
        <v>43821</v>
      </c>
      <c r="C46" s="185"/>
      <c r="D46" s="26" t="s">
        <v>31</v>
      </c>
      <c r="E46" s="186" t="str">
        <f t="shared" si="1"/>
        <v/>
      </c>
      <c r="F46" s="59"/>
      <c r="G46" s="59"/>
      <c r="H46" s="280">
        <f>((G46-F46)+(G47-F47))</f>
        <v>0</v>
      </c>
      <c r="I46" s="222"/>
      <c r="J46" s="282"/>
      <c r="K46" s="293" t="str">
        <f>IF(OR(C46="Cp"),1,"")</f>
        <v/>
      </c>
      <c r="L46" s="224"/>
      <c r="M46" s="225"/>
      <c r="N46" s="226"/>
      <c r="O46" s="220"/>
      <c r="P46" s="28"/>
      <c r="Q46" s="29"/>
      <c r="R46" s="221">
        <f>((Q46-P46)-(Q47-P47))</f>
        <v>0</v>
      </c>
      <c r="S46" s="201"/>
      <c r="T46" s="203"/>
      <c r="U46" s="201"/>
      <c r="V46" s="217" t="str">
        <f>IF(OR(C46="SiA",C46="SeA"),1,"")</f>
        <v/>
      </c>
      <c r="W46" s="218"/>
    </row>
    <row r="47" spans="1:24" ht="12.75" customHeight="1" x14ac:dyDescent="0.25">
      <c r="A47" s="48"/>
      <c r="B47" s="297"/>
      <c r="C47" s="185"/>
      <c r="D47" s="26" t="s">
        <v>32</v>
      </c>
      <c r="E47" s="187"/>
      <c r="F47" s="59"/>
      <c r="G47" s="59"/>
      <c r="H47" s="281"/>
      <c r="I47" s="216"/>
      <c r="J47" s="283"/>
      <c r="K47" s="294"/>
      <c r="L47" s="224"/>
      <c r="M47" s="225"/>
      <c r="N47" s="226"/>
      <c r="O47" s="197"/>
      <c r="P47" s="28"/>
      <c r="Q47" s="29"/>
      <c r="R47" s="199"/>
      <c r="S47" s="201"/>
      <c r="T47" s="203"/>
      <c r="U47" s="201"/>
      <c r="V47" s="217"/>
      <c r="W47" s="176"/>
    </row>
    <row r="48" spans="1:24" ht="12.75" customHeight="1" x14ac:dyDescent="0.25">
      <c r="A48" s="48"/>
      <c r="B48" s="302">
        <f ca="1">DATE(Calendrier!$A$1,_xlfn.SHEET()-1,(ROW()/2)-1)</f>
        <v>43822</v>
      </c>
      <c r="C48" s="185"/>
      <c r="D48" s="26" t="s">
        <v>31</v>
      </c>
      <c r="E48" s="229" t="str">
        <f t="shared" si="1"/>
        <v/>
      </c>
      <c r="F48" s="60"/>
      <c r="G48" s="60"/>
      <c r="H48" s="280">
        <f>((G48-F48)+(G49-F49))</f>
        <v>0</v>
      </c>
      <c r="I48" s="232"/>
      <c r="J48" s="299"/>
      <c r="K48" s="301" t="str">
        <f>IF(OR(C48="Cp"),1,"")</f>
        <v/>
      </c>
      <c r="L48" s="224"/>
      <c r="M48" s="225"/>
      <c r="N48" s="226"/>
      <c r="O48" s="220"/>
      <c r="P48" s="36"/>
      <c r="Q48" s="37"/>
      <c r="R48" s="221">
        <f>((Q48-P48)-(Q49-P49))</f>
        <v>0</v>
      </c>
      <c r="S48" s="201"/>
      <c r="T48" s="203"/>
      <c r="U48" s="201"/>
      <c r="V48" s="217" t="str">
        <f>IF(OR(C48="SiA",C48="SeA"),1,"")</f>
        <v/>
      </c>
      <c r="W48" s="218"/>
    </row>
    <row r="49" spans="1:23" ht="12.75" customHeight="1" x14ac:dyDescent="0.25">
      <c r="A49" s="48"/>
      <c r="B49" s="303"/>
      <c r="C49" s="185"/>
      <c r="D49" s="26" t="s">
        <v>32</v>
      </c>
      <c r="E49" s="230"/>
      <c r="F49" s="43"/>
      <c r="G49" s="43"/>
      <c r="H49" s="298"/>
      <c r="I49" s="233"/>
      <c r="J49" s="249"/>
      <c r="K49" s="256"/>
      <c r="L49" s="224"/>
      <c r="M49" s="225"/>
      <c r="N49" s="226"/>
      <c r="O49" s="241"/>
      <c r="P49" s="39"/>
      <c r="Q49" s="40"/>
      <c r="R49" s="199"/>
      <c r="S49" s="201"/>
      <c r="T49" s="203"/>
      <c r="U49" s="201"/>
      <c r="V49" s="217"/>
      <c r="W49" s="176"/>
    </row>
    <row r="50" spans="1:23" ht="12.75" customHeight="1" x14ac:dyDescent="0.25">
      <c r="A50" s="48"/>
      <c r="B50" s="228">
        <f ca="1">DATE(Calendrier!$A$1,_xlfn.SHEET()-1,(ROW()/2)-1)</f>
        <v>43823</v>
      </c>
      <c r="C50" s="185"/>
      <c r="D50" s="34" t="s">
        <v>31</v>
      </c>
      <c r="E50" s="230" t="str">
        <f t="shared" si="1"/>
        <v/>
      </c>
      <c r="F50" s="43"/>
      <c r="G50" s="43"/>
      <c r="H50" s="300">
        <f>((G50-F50)+(G51-F51))</f>
        <v>0</v>
      </c>
      <c r="I50" s="233"/>
      <c r="J50" s="249"/>
      <c r="K50" s="256" t="str">
        <f>IF(OR(C50="Cp"),1,"")</f>
        <v/>
      </c>
      <c r="L50" s="180"/>
      <c r="M50" s="181"/>
      <c r="N50" s="182"/>
      <c r="O50" s="242"/>
      <c r="P50" s="39"/>
      <c r="Q50" s="40"/>
      <c r="R50" s="221">
        <f>((Q50-P50)-(Q51-P51))</f>
        <v>0</v>
      </c>
      <c r="S50" s="201"/>
      <c r="T50" s="203"/>
      <c r="U50" s="201"/>
      <c r="V50" s="217" t="str">
        <f>IF(OR(C50="SiA",C50="SeA"),1,"")</f>
        <v/>
      </c>
      <c r="W50" s="218"/>
    </row>
    <row r="51" spans="1:23" ht="12.75" customHeight="1" x14ac:dyDescent="0.25">
      <c r="A51" s="48"/>
      <c r="B51" s="228"/>
      <c r="C51" s="185"/>
      <c r="D51" s="34" t="s">
        <v>32</v>
      </c>
      <c r="E51" s="230"/>
      <c r="F51" s="43"/>
      <c r="G51" s="43"/>
      <c r="H51" s="298"/>
      <c r="I51" s="233"/>
      <c r="J51" s="249"/>
      <c r="K51" s="256"/>
      <c r="L51" s="180"/>
      <c r="M51" s="181"/>
      <c r="N51" s="182"/>
      <c r="O51" s="241"/>
      <c r="P51" s="39"/>
      <c r="Q51" s="40"/>
      <c r="R51" s="199"/>
      <c r="S51" s="201"/>
      <c r="T51" s="203"/>
      <c r="U51" s="201"/>
      <c r="V51" s="217"/>
      <c r="W51" s="176"/>
    </row>
    <row r="52" spans="1:23" ht="12.75" customHeight="1" x14ac:dyDescent="0.25">
      <c r="A52" s="48"/>
      <c r="B52" s="228">
        <f ca="1">DATE(Calendrier!$A$1,_xlfn.SHEET()-1,(ROW()/2)-1)</f>
        <v>43824</v>
      </c>
      <c r="C52" s="185"/>
      <c r="D52" s="34" t="s">
        <v>31</v>
      </c>
      <c r="E52" s="230" t="str">
        <f t="shared" si="1"/>
        <v/>
      </c>
      <c r="F52" s="43"/>
      <c r="G52" s="43"/>
      <c r="H52" s="300">
        <f>((G52-F52)+(G53-F53))</f>
        <v>0</v>
      </c>
      <c r="I52" s="233"/>
      <c r="J52" s="249"/>
      <c r="K52" s="256" t="str">
        <f>IF(OR(C52="Cp"),1,"")</f>
        <v/>
      </c>
      <c r="L52" s="180"/>
      <c r="M52" s="181"/>
      <c r="N52" s="182"/>
      <c r="O52" s="242"/>
      <c r="P52" s="39"/>
      <c r="Q52" s="40"/>
      <c r="R52" s="221">
        <f>((Q52-P52)-(Q53-P53))</f>
        <v>0</v>
      </c>
      <c r="S52" s="201"/>
      <c r="T52" s="203"/>
      <c r="U52" s="201"/>
      <c r="V52" s="217" t="str">
        <f>IF(OR(C52="SiA",C52="SeA"),1,"")</f>
        <v/>
      </c>
      <c r="W52" s="218"/>
    </row>
    <row r="53" spans="1:23" ht="12.75" customHeight="1" x14ac:dyDescent="0.25">
      <c r="A53" s="48"/>
      <c r="B53" s="228"/>
      <c r="C53" s="185"/>
      <c r="D53" s="34" t="s">
        <v>32</v>
      </c>
      <c r="E53" s="230"/>
      <c r="F53" s="43"/>
      <c r="G53" s="43"/>
      <c r="H53" s="298"/>
      <c r="I53" s="233"/>
      <c r="J53" s="249"/>
      <c r="K53" s="256"/>
      <c r="L53" s="180"/>
      <c r="M53" s="181"/>
      <c r="N53" s="182"/>
      <c r="O53" s="241"/>
      <c r="P53" s="39"/>
      <c r="Q53" s="40"/>
      <c r="R53" s="199"/>
      <c r="S53" s="201"/>
      <c r="T53" s="203"/>
      <c r="U53" s="201"/>
      <c r="V53" s="217"/>
      <c r="W53" s="176"/>
    </row>
    <row r="54" spans="1:23" ht="12.75" customHeight="1" x14ac:dyDescent="0.25">
      <c r="A54" s="48"/>
      <c r="B54" s="228">
        <f ca="1">DATE(Calendrier!$A$1,_xlfn.SHEET()-1,(ROW()/2)-1)</f>
        <v>43825</v>
      </c>
      <c r="C54" s="185"/>
      <c r="D54" s="34" t="s">
        <v>31</v>
      </c>
      <c r="E54" s="230" t="str">
        <f t="shared" si="1"/>
        <v/>
      </c>
      <c r="F54" s="43"/>
      <c r="G54" s="43"/>
      <c r="H54" s="300">
        <f>((G54-F54)+(G55-F55))</f>
        <v>0</v>
      </c>
      <c r="I54" s="233"/>
      <c r="J54" s="249"/>
      <c r="K54" s="256" t="str">
        <f>IF(OR(C54="Cp"),1,"")</f>
        <v/>
      </c>
      <c r="L54" s="180"/>
      <c r="M54" s="181"/>
      <c r="N54" s="182"/>
      <c r="O54" s="242"/>
      <c r="P54" s="39"/>
      <c r="Q54" s="40"/>
      <c r="R54" s="221">
        <f>((Q54-P54)-(Q55-P55))</f>
        <v>0</v>
      </c>
      <c r="S54" s="201"/>
      <c r="T54" s="203"/>
      <c r="U54" s="201"/>
      <c r="V54" s="217" t="str">
        <f>IF(OR(C54="SiA",C54="SeA"),1,"")</f>
        <v/>
      </c>
      <c r="W54" s="218"/>
    </row>
    <row r="55" spans="1:23" ht="12.75" customHeight="1" x14ac:dyDescent="0.25">
      <c r="A55" s="48"/>
      <c r="B55" s="228"/>
      <c r="C55" s="185"/>
      <c r="D55" s="34" t="s">
        <v>32</v>
      </c>
      <c r="E55" s="230"/>
      <c r="F55" s="43"/>
      <c r="G55" s="43"/>
      <c r="H55" s="298"/>
      <c r="I55" s="233"/>
      <c r="J55" s="249"/>
      <c r="K55" s="256"/>
      <c r="L55" s="180"/>
      <c r="M55" s="181"/>
      <c r="N55" s="182"/>
      <c r="O55" s="241"/>
      <c r="P55" s="39"/>
      <c r="Q55" s="40"/>
      <c r="R55" s="199"/>
      <c r="S55" s="201"/>
      <c r="T55" s="203"/>
      <c r="U55" s="201"/>
      <c r="V55" s="217"/>
      <c r="W55" s="176"/>
    </row>
    <row r="56" spans="1:23" ht="12.75" customHeight="1" x14ac:dyDescent="0.25">
      <c r="A56" s="48"/>
      <c r="B56" s="228">
        <f ca="1">DATE(Calendrier!$A$1,_xlfn.SHEET()-1,(ROW()/2)-1)</f>
        <v>43826</v>
      </c>
      <c r="C56" s="185"/>
      <c r="D56" s="34" t="s">
        <v>31</v>
      </c>
      <c r="E56" s="230" t="str">
        <f t="shared" si="1"/>
        <v/>
      </c>
      <c r="F56" s="43"/>
      <c r="G56" s="43"/>
      <c r="H56" s="300">
        <f>((G56-F56)+(G57-F57))</f>
        <v>0</v>
      </c>
      <c r="I56" s="233"/>
      <c r="J56" s="249"/>
      <c r="K56" s="256" t="str">
        <f>IF(OR(C56="Cp"),1,"")</f>
        <v/>
      </c>
      <c r="L56" s="180"/>
      <c r="M56" s="181"/>
      <c r="N56" s="182"/>
      <c r="O56" s="242"/>
      <c r="P56" s="39"/>
      <c r="Q56" s="40"/>
      <c r="R56" s="221">
        <f>((Q56-P56)-(Q57-P57))</f>
        <v>0</v>
      </c>
      <c r="S56" s="201"/>
      <c r="T56" s="203"/>
      <c r="U56" s="201"/>
      <c r="V56" s="217" t="str">
        <f>IF(OR(C56="SiA",C56="SeA"),1,"")</f>
        <v/>
      </c>
      <c r="W56" s="218"/>
    </row>
    <row r="57" spans="1:23" ht="12.75" customHeight="1" x14ac:dyDescent="0.25">
      <c r="A57" s="48"/>
      <c r="B57" s="228"/>
      <c r="C57" s="185"/>
      <c r="D57" s="34" t="s">
        <v>32</v>
      </c>
      <c r="E57" s="230"/>
      <c r="F57" s="43"/>
      <c r="G57" s="43"/>
      <c r="H57" s="298"/>
      <c r="I57" s="233"/>
      <c r="J57" s="249"/>
      <c r="K57" s="256"/>
      <c r="L57" s="180"/>
      <c r="M57" s="181"/>
      <c r="N57" s="182"/>
      <c r="O57" s="241"/>
      <c r="P57" s="39"/>
      <c r="Q57" s="40"/>
      <c r="R57" s="199"/>
      <c r="S57" s="201"/>
      <c r="T57" s="203"/>
      <c r="U57" s="201"/>
      <c r="V57" s="217"/>
      <c r="W57" s="176"/>
    </row>
    <row r="58" spans="1:23" ht="12.75" customHeight="1" x14ac:dyDescent="0.25">
      <c r="A58" s="48"/>
      <c r="B58" s="259">
        <f ca="1">DATE(Calendrier!$A$1,_xlfn.SHEET()-1,(ROW()/2)-1)</f>
        <v>43827</v>
      </c>
      <c r="C58" s="185"/>
      <c r="D58" s="26" t="s">
        <v>31</v>
      </c>
      <c r="E58" s="230" t="str">
        <f t="shared" si="1"/>
        <v/>
      </c>
      <c r="F58" s="43"/>
      <c r="G58" s="43"/>
      <c r="H58" s="300">
        <f>((G58-F58)+(G59-F59))</f>
        <v>0</v>
      </c>
      <c r="I58" s="233"/>
      <c r="J58" s="249"/>
      <c r="K58" s="256" t="str">
        <f>IF(OR(C58="Cp"),1,"")</f>
        <v/>
      </c>
      <c r="L58" s="180"/>
      <c r="M58" s="181"/>
      <c r="N58" s="182"/>
      <c r="O58" s="242"/>
      <c r="P58" s="39"/>
      <c r="Q58" s="40"/>
      <c r="R58" s="221">
        <f>((Q58-P58)-(Q59-P59))</f>
        <v>0</v>
      </c>
      <c r="S58" s="201"/>
      <c r="T58" s="203"/>
      <c r="U58" s="201"/>
      <c r="V58" s="217" t="str">
        <f>IF(OR(C58="SiA",C58="SeA"),1,"")</f>
        <v/>
      </c>
      <c r="W58" s="218"/>
    </row>
    <row r="59" spans="1:23" ht="12.75" customHeight="1" x14ac:dyDescent="0.25">
      <c r="A59" s="48"/>
      <c r="B59" s="259"/>
      <c r="C59" s="185"/>
      <c r="D59" s="26" t="s">
        <v>32</v>
      </c>
      <c r="E59" s="230"/>
      <c r="F59" s="43"/>
      <c r="G59" s="43"/>
      <c r="H59" s="298"/>
      <c r="I59" s="233"/>
      <c r="J59" s="249"/>
      <c r="K59" s="256"/>
      <c r="L59" s="180"/>
      <c r="M59" s="181"/>
      <c r="N59" s="182"/>
      <c r="O59" s="241"/>
      <c r="P59" s="39"/>
      <c r="Q59" s="40"/>
      <c r="R59" s="199"/>
      <c r="S59" s="201"/>
      <c r="T59" s="203"/>
      <c r="U59" s="201"/>
      <c r="V59" s="217"/>
      <c r="W59" s="176"/>
    </row>
    <row r="60" spans="1:23" ht="12.75" customHeight="1" x14ac:dyDescent="0.25">
      <c r="A60" s="48"/>
      <c r="B60" s="259">
        <f ca="1">DATE(Calendrier!$A$1,_xlfn.SHEET()-1,(ROW()/2)-1)</f>
        <v>43828</v>
      </c>
      <c r="C60" s="185"/>
      <c r="D60" s="26" t="s">
        <v>31</v>
      </c>
      <c r="E60" s="230" t="str">
        <f t="shared" si="1"/>
        <v/>
      </c>
      <c r="F60" s="43"/>
      <c r="G60" s="43"/>
      <c r="H60" s="300">
        <f>((G60-F60)+(G61-F61))</f>
        <v>0</v>
      </c>
      <c r="I60" s="233"/>
      <c r="J60" s="249"/>
      <c r="K60" s="256" t="str">
        <f>IF(OR(C60="Cp"),1,"")</f>
        <v/>
      </c>
      <c r="L60" s="180"/>
      <c r="M60" s="181"/>
      <c r="N60" s="182"/>
      <c r="O60" s="242"/>
      <c r="P60" s="39"/>
      <c r="Q60" s="40"/>
      <c r="R60" s="221">
        <f>((Q60-P60)-(Q61-P61))</f>
        <v>0</v>
      </c>
      <c r="S60" s="201"/>
      <c r="T60" s="203"/>
      <c r="U60" s="201"/>
      <c r="V60" s="217" t="str">
        <f>IF(OR(C60="SiA",C60="SeA"),1,"")</f>
        <v/>
      </c>
      <c r="W60" s="218"/>
    </row>
    <row r="61" spans="1:23" ht="12.75" customHeight="1" x14ac:dyDescent="0.25">
      <c r="A61" s="48"/>
      <c r="B61" s="259"/>
      <c r="C61" s="185"/>
      <c r="D61" s="26" t="s">
        <v>32</v>
      </c>
      <c r="E61" s="230"/>
      <c r="F61" s="43"/>
      <c r="G61" s="43"/>
      <c r="H61" s="298"/>
      <c r="I61" s="233"/>
      <c r="J61" s="249"/>
      <c r="K61" s="256"/>
      <c r="L61" s="224"/>
      <c r="M61" s="225"/>
      <c r="N61" s="226"/>
      <c r="O61" s="241"/>
      <c r="P61" s="39"/>
      <c r="Q61" s="40"/>
      <c r="R61" s="199"/>
      <c r="S61" s="201"/>
      <c r="T61" s="203"/>
      <c r="U61" s="201"/>
      <c r="V61" s="217"/>
      <c r="W61" s="176"/>
    </row>
    <row r="62" spans="1:23" ht="12.75" customHeight="1" x14ac:dyDescent="0.25">
      <c r="A62" s="48"/>
      <c r="B62" s="245">
        <f ca="1">DATE(Calendrier!$A$1,_xlfn.SHEET()-1,(ROW()/2)-1)</f>
        <v>43829</v>
      </c>
      <c r="C62" s="185"/>
      <c r="D62" s="26" t="s">
        <v>31</v>
      </c>
      <c r="E62" s="230" t="str">
        <f t="shared" si="1"/>
        <v/>
      </c>
      <c r="F62" s="38"/>
      <c r="G62" s="38"/>
      <c r="H62" s="300">
        <f>((G62-F62)+(G63-F63))</f>
        <v>0</v>
      </c>
      <c r="I62" s="233"/>
      <c r="J62" s="249"/>
      <c r="K62" s="256" t="str">
        <f>IF(OR(C62="Cp"),1,"")</f>
        <v/>
      </c>
      <c r="L62" s="180"/>
      <c r="M62" s="181"/>
      <c r="N62" s="182"/>
      <c r="O62" s="242"/>
      <c r="P62" s="39"/>
      <c r="Q62" s="40"/>
      <c r="R62" s="221">
        <f>((Q62-P62)-(Q63-P63))</f>
        <v>0</v>
      </c>
      <c r="S62" s="201"/>
      <c r="T62" s="203"/>
      <c r="U62" s="201"/>
      <c r="V62" s="217" t="str">
        <f>IF(OR(C62="SiA",C62="SeA"),1,"")</f>
        <v/>
      </c>
      <c r="W62" s="218"/>
    </row>
    <row r="63" spans="1:23" ht="12.75" customHeight="1" x14ac:dyDescent="0.25">
      <c r="A63" s="48"/>
      <c r="B63" s="245"/>
      <c r="C63" s="185"/>
      <c r="D63" s="26" t="s">
        <v>32</v>
      </c>
      <c r="E63" s="230"/>
      <c r="F63" s="38"/>
      <c r="G63" s="38"/>
      <c r="H63" s="298"/>
      <c r="I63" s="233"/>
      <c r="J63" s="249"/>
      <c r="K63" s="256"/>
      <c r="L63" s="224"/>
      <c r="M63" s="225"/>
      <c r="N63" s="226"/>
      <c r="O63" s="241"/>
      <c r="P63" s="40"/>
      <c r="Q63" s="40"/>
      <c r="R63" s="199"/>
      <c r="S63" s="201"/>
      <c r="T63" s="203"/>
      <c r="U63" s="201"/>
      <c r="V63" s="217"/>
      <c r="W63" s="176"/>
    </row>
    <row r="64" spans="1:23" ht="13.5" customHeight="1" thickBot="1" x14ac:dyDescent="0.3">
      <c r="A64" s="48"/>
      <c r="B64" s="245">
        <f ca="1">DATE(Calendrier!$A$1,_xlfn.SHEET()-1,(ROW()/2)-1)</f>
        <v>43830</v>
      </c>
      <c r="C64" s="185"/>
      <c r="D64" s="26" t="s">
        <v>31</v>
      </c>
      <c r="E64" s="246" t="str">
        <f t="shared" si="1"/>
        <v/>
      </c>
      <c r="F64" s="42"/>
      <c r="G64" s="43"/>
      <c r="H64" s="247">
        <f>((G64-F64)+(G65-F65))</f>
        <v>0</v>
      </c>
      <c r="I64" s="254"/>
      <c r="J64" s="255"/>
      <c r="K64" s="312" t="str">
        <f>IF(OR(C64="Cp"),1,"")</f>
        <v/>
      </c>
      <c r="L64" s="253"/>
      <c r="M64" s="253"/>
      <c r="N64" s="253"/>
      <c r="O64" s="314"/>
      <c r="P64" s="61"/>
      <c r="Q64" s="40"/>
      <c r="R64" s="221">
        <f>((Q64-P64)-(Q65-P65))</f>
        <v>0</v>
      </c>
      <c r="S64" s="201"/>
      <c r="T64" s="203"/>
      <c r="U64" s="201"/>
      <c r="V64" s="217" t="str">
        <f>IF(OR(C64="SiA",C64="SeA"),1,"")</f>
        <v/>
      </c>
      <c r="W64" s="305"/>
    </row>
    <row r="65" spans="1:24" ht="13.5" customHeight="1" thickBot="1" x14ac:dyDescent="0.3">
      <c r="A65" s="62"/>
      <c r="B65" s="245"/>
      <c r="C65" s="317"/>
      <c r="D65" s="63" t="s">
        <v>32</v>
      </c>
      <c r="E65" s="318"/>
      <c r="F65" s="45"/>
      <c r="G65" s="45"/>
      <c r="H65" s="247"/>
      <c r="I65" s="254"/>
      <c r="J65" s="255"/>
      <c r="K65" s="313"/>
      <c r="L65" s="307"/>
      <c r="M65" s="307"/>
      <c r="N65" s="307"/>
      <c r="O65" s="315"/>
      <c r="P65" s="39"/>
      <c r="Q65" s="64"/>
      <c r="R65" s="316"/>
      <c r="S65" s="201"/>
      <c r="T65" s="203"/>
      <c r="U65" s="201"/>
      <c r="V65" s="304"/>
      <c r="W65" s="306"/>
    </row>
    <row r="66" spans="1:24" ht="16.5" thickBot="1" x14ac:dyDescent="0.3">
      <c r="B66" s="308" t="s">
        <v>36</v>
      </c>
      <c r="C66" s="309"/>
      <c r="E66" s="65">
        <f>SUM(E4:E65)</f>
        <v>2</v>
      </c>
      <c r="F66" s="310">
        <f>SUM(H4:H65)</f>
        <v>4</v>
      </c>
      <c r="G66" s="311"/>
      <c r="H66" s="66"/>
      <c r="I66" s="67">
        <f>SUM(I4:I65)</f>
        <v>0</v>
      </c>
      <c r="J66" s="68">
        <f>SUM(J4:J65)</f>
        <v>0</v>
      </c>
      <c r="K66" s="69">
        <f>SUM(K4:K65)</f>
        <v>1</v>
      </c>
      <c r="L66" s="70"/>
      <c r="M66" s="71"/>
      <c r="N66" s="72" t="s">
        <v>36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2</v>
      </c>
      <c r="W66" s="79">
        <f>SUM(W4:W65)</f>
        <v>0</v>
      </c>
      <c r="X66" s="80"/>
    </row>
  </sheetData>
  <mergeCells count="506"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</mergeCells>
  <conditionalFormatting sqref="B62:U65 B4:B61 D4:U61 W4:W65">
    <cfRule type="expression" dxfId="13" priority="5">
      <formula>WEEKDAY(INDIRECT("$B"&amp;ROW()-MOD(ROW(),2)),2)&gt;5</formula>
    </cfRule>
  </conditionalFormatting>
  <conditionalFormatting sqref="C4:C61">
    <cfRule type="expression" dxfId="12" priority="4">
      <formula>WEEKDAY(INDIRECT("$B"&amp;ROW()-MOD(ROW(),2)),2)&gt;5</formula>
    </cfRule>
  </conditionalFormatting>
  <conditionalFormatting sqref="V4:V65">
    <cfRule type="expression" dxfId="11" priority="2">
      <formula>WEEKDAY(INDIRECT("$B"&amp;ROW()-MOD(ROW(),2)),2)&gt;5</formula>
    </cfRule>
  </conditionalFormatting>
  <dataValidations count="2">
    <dataValidation type="list" allowBlank="1" showInputMessage="1" showErrorMessage="1" sqref="C64 C62" xr:uid="{FF2DA1EF-2343-4BD5-B4FE-475832BFD66A}">
      <formula1>"Si,SiA,Se,SeA,For,Fe,R3,Récup,Cp,AM"</formula1>
    </dataValidation>
    <dataValidation type="list" allowBlank="1" showInputMessage="1" showErrorMessage="1" sqref="C4 C6 C8 C10 C12 C14 C16 C18 C20 C22 C24 C26 C28 C30 C32 C34 C36 C38 C40 C42 C44 C46 C48 C50 C52 C54 C56 C58 C60" xr:uid="{72B9B89D-9396-462D-8332-ED2C2F1F840B}">
      <formula1>"Si,SiA,SeA,For,Fe,R3,Réc,Cp,AM"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F67C7E0-F391-4B55-8C61-414FB676276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B62:U65 B4:B61 D4:U61 W4:W65</xm:sqref>
        </x14:conditionalFormatting>
        <x14:conditionalFormatting xmlns:xm="http://schemas.microsoft.com/office/excel/2006/main">
          <x14:cfRule type="expression" priority="3" id="{49AAFA7A-667F-475C-84B6-7FC7BDB2A01B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C4:C61</xm:sqref>
        </x14:conditionalFormatting>
        <x14:conditionalFormatting xmlns:xm="http://schemas.microsoft.com/office/excel/2006/main">
          <x14:cfRule type="expression" priority="1" id="{27772FC2-5EF2-4EBA-BEF6-5119518B94CE}">
            <xm:f>COUNTIF(Calendrier!$Q$5:$Q$18,INDIRECT("$B"&amp;ROW()-MOD(ROW(),2)))&gt;0</xm:f>
            <x14:dxf>
              <fill>
                <patternFill>
                  <bgColor rgb="FFFF99FF"/>
                </patternFill>
              </fill>
            </x14:dxf>
          </x14:cfRule>
          <xm:sqref>V4:V65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N18" sqref="N18"/>
    </sheetView>
  </sheetViews>
  <sheetFormatPr baseColWidth="10" defaultRowHeight="15" x14ac:dyDescent="0.25"/>
  <sheetData>
    <row r="1" spans="1:13" ht="20.25" x14ac:dyDescent="0.25">
      <c r="A1" s="103" t="s">
        <v>42</v>
      </c>
      <c r="B1" s="104"/>
      <c r="C1" s="103" t="s">
        <v>43</v>
      </c>
      <c r="D1" s="104"/>
      <c r="E1" s="103" t="s">
        <v>44</v>
      </c>
      <c r="F1" s="104"/>
      <c r="G1" s="103" t="s">
        <v>45</v>
      </c>
      <c r="H1" s="104"/>
      <c r="I1" s="103" t="s">
        <v>46</v>
      </c>
      <c r="J1" s="104"/>
      <c r="K1" s="103" t="s">
        <v>47</v>
      </c>
      <c r="L1" s="104"/>
    </row>
    <row r="2" spans="1:13" ht="20.25" x14ac:dyDescent="0.25">
      <c r="A2" s="103" t="s">
        <v>48</v>
      </c>
      <c r="B2" s="104"/>
      <c r="C2" s="103" t="s">
        <v>49</v>
      </c>
      <c r="D2" s="104"/>
      <c r="E2" s="103" t="s">
        <v>50</v>
      </c>
      <c r="F2" s="104"/>
      <c r="G2" s="103" t="s">
        <v>51</v>
      </c>
      <c r="H2" s="104"/>
      <c r="I2" s="103" t="s">
        <v>52</v>
      </c>
      <c r="J2" s="104"/>
      <c r="K2" s="105" t="s">
        <v>53</v>
      </c>
      <c r="L2" s="104"/>
    </row>
    <row r="3" spans="1:13" ht="20.25" x14ac:dyDescent="0.3">
      <c r="A3" s="103" t="s">
        <v>54</v>
      </c>
      <c r="B3" s="104"/>
      <c r="C3" s="103" t="s">
        <v>55</v>
      </c>
      <c r="D3" s="104"/>
      <c r="E3" s="103" t="s">
        <v>56</v>
      </c>
      <c r="F3" s="104"/>
      <c r="G3" s="103" t="s">
        <v>57</v>
      </c>
      <c r="H3" s="104"/>
      <c r="I3" s="103" t="s">
        <v>58</v>
      </c>
      <c r="J3" s="104"/>
      <c r="K3" s="106" t="s">
        <v>59</v>
      </c>
      <c r="L3" s="107"/>
      <c r="M3" s="108"/>
    </row>
    <row r="4" spans="1:13" ht="20.25" x14ac:dyDescent="0.25">
      <c r="A4" s="103" t="s">
        <v>60</v>
      </c>
      <c r="B4" s="104"/>
      <c r="C4" s="103" t="s">
        <v>61</v>
      </c>
      <c r="D4" s="104"/>
      <c r="E4" s="103" t="s">
        <v>62</v>
      </c>
      <c r="F4" s="104"/>
      <c r="G4" s="103" t="s">
        <v>63</v>
      </c>
      <c r="H4" s="104"/>
      <c r="I4" s="103" t="s">
        <v>64</v>
      </c>
      <c r="J4" s="104"/>
      <c r="L4" s="109">
        <f>SUM(L1:L3)</f>
        <v>0</v>
      </c>
    </row>
    <row r="5" spans="1:13" ht="20.25" x14ac:dyDescent="0.25">
      <c r="A5" s="103" t="s">
        <v>65</v>
      </c>
      <c r="B5" s="104"/>
      <c r="C5" s="103" t="s">
        <v>66</v>
      </c>
      <c r="D5" s="104"/>
      <c r="E5" s="103" t="s">
        <v>67</v>
      </c>
      <c r="F5" s="104"/>
      <c r="G5" s="103" t="s">
        <v>68</v>
      </c>
      <c r="H5" s="104"/>
      <c r="I5" s="103" t="s">
        <v>69</v>
      </c>
      <c r="J5" s="104"/>
    </row>
    <row r="6" spans="1:13" ht="20.25" x14ac:dyDescent="0.25">
      <c r="A6" s="103" t="s">
        <v>70</v>
      </c>
      <c r="B6" s="104"/>
      <c r="C6" s="103" t="s">
        <v>71</v>
      </c>
      <c r="D6" s="104"/>
      <c r="E6" s="103" t="s">
        <v>72</v>
      </c>
      <c r="F6" s="104"/>
      <c r="G6" s="103" t="s">
        <v>73</v>
      </c>
      <c r="H6" s="104"/>
      <c r="I6" s="103" t="s">
        <v>74</v>
      </c>
      <c r="J6" s="104"/>
      <c r="K6" s="110"/>
    </row>
    <row r="7" spans="1:13" ht="20.25" x14ac:dyDescent="0.3">
      <c r="A7" s="103" t="s">
        <v>75</v>
      </c>
      <c r="B7" s="104"/>
      <c r="C7" s="103" t="s">
        <v>76</v>
      </c>
      <c r="D7" s="104"/>
      <c r="E7" s="103" t="s">
        <v>77</v>
      </c>
      <c r="F7" s="104"/>
      <c r="G7" s="103" t="s">
        <v>78</v>
      </c>
      <c r="H7" s="104"/>
      <c r="I7" s="103" t="s">
        <v>79</v>
      </c>
      <c r="J7" s="104"/>
      <c r="K7" s="103" t="s">
        <v>80</v>
      </c>
      <c r="L7" s="335">
        <f>SUM(B11,D11,F11,H11,J11,L4)</f>
        <v>0</v>
      </c>
      <c r="M7" s="335"/>
    </row>
    <row r="8" spans="1:13" ht="20.25" x14ac:dyDescent="0.25">
      <c r="A8" s="103" t="s">
        <v>81</v>
      </c>
      <c r="B8" s="104"/>
      <c r="C8" s="103" t="s">
        <v>82</v>
      </c>
      <c r="D8" s="104"/>
      <c r="E8" s="103" t="s">
        <v>83</v>
      </c>
      <c r="F8" s="104"/>
      <c r="G8" s="103" t="s">
        <v>84</v>
      </c>
      <c r="H8" s="104"/>
      <c r="I8" s="103" t="s">
        <v>85</v>
      </c>
      <c r="J8" s="104"/>
      <c r="K8" s="103" t="s">
        <v>86</v>
      </c>
      <c r="L8" s="336">
        <f>1588-L7</f>
        <v>1588</v>
      </c>
      <c r="M8" s="336"/>
    </row>
    <row r="9" spans="1:13" ht="20.25" x14ac:dyDescent="0.25">
      <c r="A9" s="103" t="s">
        <v>87</v>
      </c>
      <c r="B9" s="104"/>
      <c r="C9" s="103" t="s">
        <v>88</v>
      </c>
      <c r="D9" s="104"/>
      <c r="E9" s="103" t="s">
        <v>89</v>
      </c>
      <c r="F9" s="104"/>
      <c r="G9" s="103" t="s">
        <v>90</v>
      </c>
      <c r="H9" s="104"/>
      <c r="I9" s="103" t="s">
        <v>91</v>
      </c>
      <c r="J9" s="104"/>
      <c r="K9" s="110"/>
    </row>
    <row r="10" spans="1:13" ht="20.25" x14ac:dyDescent="0.25">
      <c r="A10" s="103" t="s">
        <v>92</v>
      </c>
      <c r="B10" s="104"/>
      <c r="C10" s="103" t="s">
        <v>93</v>
      </c>
      <c r="D10" s="104"/>
      <c r="E10" s="103" t="s">
        <v>94</v>
      </c>
      <c r="F10" s="104"/>
      <c r="G10" s="103" t="s">
        <v>95</v>
      </c>
      <c r="H10" s="104"/>
      <c r="I10" s="103" t="s">
        <v>96</v>
      </c>
      <c r="J10" s="104"/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8"/>
  <sheetViews>
    <sheetView showZeros="0" tabSelected="1" workbookViewId="0">
      <selection activeCell="AK7" sqref="AK7"/>
    </sheetView>
  </sheetViews>
  <sheetFormatPr baseColWidth="10" defaultColWidth="11.5703125" defaultRowHeight="15" x14ac:dyDescent="0.25"/>
  <cols>
    <col min="1" max="1" width="6.5703125" style="115" customWidth="1"/>
    <col min="2" max="43" width="3.140625" style="112" customWidth="1"/>
    <col min="44" max="256" width="11.5703125" style="112"/>
    <col min="257" max="257" width="6.5703125" style="112" customWidth="1"/>
    <col min="258" max="299" width="3.140625" style="112" customWidth="1"/>
    <col min="300" max="512" width="11.5703125" style="112"/>
    <col min="513" max="513" width="6.5703125" style="112" customWidth="1"/>
    <col min="514" max="555" width="3.140625" style="112" customWidth="1"/>
    <col min="556" max="768" width="11.5703125" style="112"/>
    <col min="769" max="769" width="6.5703125" style="112" customWidth="1"/>
    <col min="770" max="811" width="3.140625" style="112" customWidth="1"/>
    <col min="812" max="1024" width="11.5703125" style="112"/>
    <col min="1025" max="1025" width="6.5703125" style="112" customWidth="1"/>
    <col min="1026" max="1067" width="3.140625" style="112" customWidth="1"/>
    <col min="1068" max="1280" width="11.5703125" style="112"/>
    <col min="1281" max="1281" width="6.5703125" style="112" customWidth="1"/>
    <col min="1282" max="1323" width="3.140625" style="112" customWidth="1"/>
    <col min="1324" max="1536" width="11.5703125" style="112"/>
    <col min="1537" max="1537" width="6.5703125" style="112" customWidth="1"/>
    <col min="1538" max="1579" width="3.140625" style="112" customWidth="1"/>
    <col min="1580" max="1792" width="11.5703125" style="112"/>
    <col min="1793" max="1793" width="6.5703125" style="112" customWidth="1"/>
    <col min="1794" max="1835" width="3.140625" style="112" customWidth="1"/>
    <col min="1836" max="2048" width="11.5703125" style="112"/>
    <col min="2049" max="2049" width="6.5703125" style="112" customWidth="1"/>
    <col min="2050" max="2091" width="3.140625" style="112" customWidth="1"/>
    <col min="2092" max="2304" width="11.5703125" style="112"/>
    <col min="2305" max="2305" width="6.5703125" style="112" customWidth="1"/>
    <col min="2306" max="2347" width="3.140625" style="112" customWidth="1"/>
    <col min="2348" max="2560" width="11.5703125" style="112"/>
    <col min="2561" max="2561" width="6.5703125" style="112" customWidth="1"/>
    <col min="2562" max="2603" width="3.140625" style="112" customWidth="1"/>
    <col min="2604" max="2816" width="11.5703125" style="112"/>
    <col min="2817" max="2817" width="6.5703125" style="112" customWidth="1"/>
    <col min="2818" max="2859" width="3.140625" style="112" customWidth="1"/>
    <col min="2860" max="3072" width="11.5703125" style="112"/>
    <col min="3073" max="3073" width="6.5703125" style="112" customWidth="1"/>
    <col min="3074" max="3115" width="3.140625" style="112" customWidth="1"/>
    <col min="3116" max="3328" width="11.5703125" style="112"/>
    <col min="3329" max="3329" width="6.5703125" style="112" customWidth="1"/>
    <col min="3330" max="3371" width="3.140625" style="112" customWidth="1"/>
    <col min="3372" max="3584" width="11.5703125" style="112"/>
    <col min="3585" max="3585" width="6.5703125" style="112" customWidth="1"/>
    <col min="3586" max="3627" width="3.140625" style="112" customWidth="1"/>
    <col min="3628" max="3840" width="11.5703125" style="112"/>
    <col min="3841" max="3841" width="6.5703125" style="112" customWidth="1"/>
    <col min="3842" max="3883" width="3.140625" style="112" customWidth="1"/>
    <col min="3884" max="4096" width="11.5703125" style="112"/>
    <col min="4097" max="4097" width="6.5703125" style="112" customWidth="1"/>
    <col min="4098" max="4139" width="3.140625" style="112" customWidth="1"/>
    <col min="4140" max="4352" width="11.5703125" style="112"/>
    <col min="4353" max="4353" width="6.5703125" style="112" customWidth="1"/>
    <col min="4354" max="4395" width="3.140625" style="112" customWidth="1"/>
    <col min="4396" max="4608" width="11.5703125" style="112"/>
    <col min="4609" max="4609" width="6.5703125" style="112" customWidth="1"/>
    <col min="4610" max="4651" width="3.140625" style="112" customWidth="1"/>
    <col min="4652" max="4864" width="11.5703125" style="112"/>
    <col min="4865" max="4865" width="6.5703125" style="112" customWidth="1"/>
    <col min="4866" max="4907" width="3.140625" style="112" customWidth="1"/>
    <col min="4908" max="5120" width="11.5703125" style="112"/>
    <col min="5121" max="5121" width="6.5703125" style="112" customWidth="1"/>
    <col min="5122" max="5163" width="3.140625" style="112" customWidth="1"/>
    <col min="5164" max="5376" width="11.5703125" style="112"/>
    <col min="5377" max="5377" width="6.5703125" style="112" customWidth="1"/>
    <col min="5378" max="5419" width="3.140625" style="112" customWidth="1"/>
    <col min="5420" max="5632" width="11.5703125" style="112"/>
    <col min="5633" max="5633" width="6.5703125" style="112" customWidth="1"/>
    <col min="5634" max="5675" width="3.140625" style="112" customWidth="1"/>
    <col min="5676" max="5888" width="11.5703125" style="112"/>
    <col min="5889" max="5889" width="6.5703125" style="112" customWidth="1"/>
    <col min="5890" max="5931" width="3.140625" style="112" customWidth="1"/>
    <col min="5932" max="6144" width="11.5703125" style="112"/>
    <col min="6145" max="6145" width="6.5703125" style="112" customWidth="1"/>
    <col min="6146" max="6187" width="3.140625" style="112" customWidth="1"/>
    <col min="6188" max="6400" width="11.5703125" style="112"/>
    <col min="6401" max="6401" width="6.5703125" style="112" customWidth="1"/>
    <col min="6402" max="6443" width="3.140625" style="112" customWidth="1"/>
    <col min="6444" max="6656" width="11.5703125" style="112"/>
    <col min="6657" max="6657" width="6.5703125" style="112" customWidth="1"/>
    <col min="6658" max="6699" width="3.140625" style="112" customWidth="1"/>
    <col min="6700" max="6912" width="11.5703125" style="112"/>
    <col min="6913" max="6913" width="6.5703125" style="112" customWidth="1"/>
    <col min="6914" max="6955" width="3.140625" style="112" customWidth="1"/>
    <col min="6956" max="7168" width="11.5703125" style="112"/>
    <col min="7169" max="7169" width="6.5703125" style="112" customWidth="1"/>
    <col min="7170" max="7211" width="3.140625" style="112" customWidth="1"/>
    <col min="7212" max="7424" width="11.5703125" style="112"/>
    <col min="7425" max="7425" width="6.5703125" style="112" customWidth="1"/>
    <col min="7426" max="7467" width="3.140625" style="112" customWidth="1"/>
    <col min="7468" max="7680" width="11.5703125" style="112"/>
    <col min="7681" max="7681" width="6.5703125" style="112" customWidth="1"/>
    <col min="7682" max="7723" width="3.140625" style="112" customWidth="1"/>
    <col min="7724" max="7936" width="11.5703125" style="112"/>
    <col min="7937" max="7937" width="6.5703125" style="112" customWidth="1"/>
    <col min="7938" max="7979" width="3.140625" style="112" customWidth="1"/>
    <col min="7980" max="8192" width="11.5703125" style="112"/>
    <col min="8193" max="8193" width="6.5703125" style="112" customWidth="1"/>
    <col min="8194" max="8235" width="3.140625" style="112" customWidth="1"/>
    <col min="8236" max="8448" width="11.5703125" style="112"/>
    <col min="8449" max="8449" width="6.5703125" style="112" customWidth="1"/>
    <col min="8450" max="8491" width="3.140625" style="112" customWidth="1"/>
    <col min="8492" max="8704" width="11.5703125" style="112"/>
    <col min="8705" max="8705" width="6.5703125" style="112" customWidth="1"/>
    <col min="8706" max="8747" width="3.140625" style="112" customWidth="1"/>
    <col min="8748" max="8960" width="11.5703125" style="112"/>
    <col min="8961" max="8961" width="6.5703125" style="112" customWidth="1"/>
    <col min="8962" max="9003" width="3.140625" style="112" customWidth="1"/>
    <col min="9004" max="9216" width="11.5703125" style="112"/>
    <col min="9217" max="9217" width="6.5703125" style="112" customWidth="1"/>
    <col min="9218" max="9259" width="3.140625" style="112" customWidth="1"/>
    <col min="9260" max="9472" width="11.5703125" style="112"/>
    <col min="9473" max="9473" width="6.5703125" style="112" customWidth="1"/>
    <col min="9474" max="9515" width="3.140625" style="112" customWidth="1"/>
    <col min="9516" max="9728" width="11.5703125" style="112"/>
    <col min="9729" max="9729" width="6.5703125" style="112" customWidth="1"/>
    <col min="9730" max="9771" width="3.140625" style="112" customWidth="1"/>
    <col min="9772" max="9984" width="11.5703125" style="112"/>
    <col min="9985" max="9985" width="6.5703125" style="112" customWidth="1"/>
    <col min="9986" max="10027" width="3.140625" style="112" customWidth="1"/>
    <col min="10028" max="10240" width="11.5703125" style="112"/>
    <col min="10241" max="10241" width="6.5703125" style="112" customWidth="1"/>
    <col min="10242" max="10283" width="3.140625" style="112" customWidth="1"/>
    <col min="10284" max="10496" width="11.5703125" style="112"/>
    <col min="10497" max="10497" width="6.5703125" style="112" customWidth="1"/>
    <col min="10498" max="10539" width="3.140625" style="112" customWidth="1"/>
    <col min="10540" max="10752" width="11.5703125" style="112"/>
    <col min="10753" max="10753" width="6.5703125" style="112" customWidth="1"/>
    <col min="10754" max="10795" width="3.140625" style="112" customWidth="1"/>
    <col min="10796" max="11008" width="11.5703125" style="112"/>
    <col min="11009" max="11009" width="6.5703125" style="112" customWidth="1"/>
    <col min="11010" max="11051" width="3.140625" style="112" customWidth="1"/>
    <col min="11052" max="11264" width="11.5703125" style="112"/>
    <col min="11265" max="11265" width="6.5703125" style="112" customWidth="1"/>
    <col min="11266" max="11307" width="3.140625" style="112" customWidth="1"/>
    <col min="11308" max="11520" width="11.5703125" style="112"/>
    <col min="11521" max="11521" width="6.5703125" style="112" customWidth="1"/>
    <col min="11522" max="11563" width="3.140625" style="112" customWidth="1"/>
    <col min="11564" max="11776" width="11.5703125" style="112"/>
    <col min="11777" max="11777" width="6.5703125" style="112" customWidth="1"/>
    <col min="11778" max="11819" width="3.140625" style="112" customWidth="1"/>
    <col min="11820" max="12032" width="11.5703125" style="112"/>
    <col min="12033" max="12033" width="6.5703125" style="112" customWidth="1"/>
    <col min="12034" max="12075" width="3.140625" style="112" customWidth="1"/>
    <col min="12076" max="12288" width="11.5703125" style="112"/>
    <col min="12289" max="12289" width="6.5703125" style="112" customWidth="1"/>
    <col min="12290" max="12331" width="3.140625" style="112" customWidth="1"/>
    <col min="12332" max="12544" width="11.5703125" style="112"/>
    <col min="12545" max="12545" width="6.5703125" style="112" customWidth="1"/>
    <col min="12546" max="12587" width="3.140625" style="112" customWidth="1"/>
    <col min="12588" max="12800" width="11.5703125" style="112"/>
    <col min="12801" max="12801" width="6.5703125" style="112" customWidth="1"/>
    <col min="12802" max="12843" width="3.140625" style="112" customWidth="1"/>
    <col min="12844" max="13056" width="11.5703125" style="112"/>
    <col min="13057" max="13057" width="6.5703125" style="112" customWidth="1"/>
    <col min="13058" max="13099" width="3.140625" style="112" customWidth="1"/>
    <col min="13100" max="13312" width="11.5703125" style="112"/>
    <col min="13313" max="13313" width="6.5703125" style="112" customWidth="1"/>
    <col min="13314" max="13355" width="3.140625" style="112" customWidth="1"/>
    <col min="13356" max="13568" width="11.5703125" style="112"/>
    <col min="13569" max="13569" width="6.5703125" style="112" customWidth="1"/>
    <col min="13570" max="13611" width="3.140625" style="112" customWidth="1"/>
    <col min="13612" max="13824" width="11.5703125" style="112"/>
    <col min="13825" max="13825" width="6.5703125" style="112" customWidth="1"/>
    <col min="13826" max="13867" width="3.140625" style="112" customWidth="1"/>
    <col min="13868" max="14080" width="11.5703125" style="112"/>
    <col min="14081" max="14081" width="6.5703125" style="112" customWidth="1"/>
    <col min="14082" max="14123" width="3.140625" style="112" customWidth="1"/>
    <col min="14124" max="14336" width="11.5703125" style="112"/>
    <col min="14337" max="14337" width="6.5703125" style="112" customWidth="1"/>
    <col min="14338" max="14379" width="3.140625" style="112" customWidth="1"/>
    <col min="14380" max="14592" width="11.5703125" style="112"/>
    <col min="14593" max="14593" width="6.5703125" style="112" customWidth="1"/>
    <col min="14594" max="14635" width="3.140625" style="112" customWidth="1"/>
    <col min="14636" max="14848" width="11.5703125" style="112"/>
    <col min="14849" max="14849" width="6.5703125" style="112" customWidth="1"/>
    <col min="14850" max="14891" width="3.140625" style="112" customWidth="1"/>
    <col min="14892" max="15104" width="11.5703125" style="112"/>
    <col min="15105" max="15105" width="6.5703125" style="112" customWidth="1"/>
    <col min="15106" max="15147" width="3.140625" style="112" customWidth="1"/>
    <col min="15148" max="15360" width="11.5703125" style="112"/>
    <col min="15361" max="15361" width="6.5703125" style="112" customWidth="1"/>
    <col min="15362" max="15403" width="3.140625" style="112" customWidth="1"/>
    <col min="15404" max="15616" width="11.5703125" style="112"/>
    <col min="15617" max="15617" width="6.5703125" style="112" customWidth="1"/>
    <col min="15618" max="15659" width="3.140625" style="112" customWidth="1"/>
    <col min="15660" max="15872" width="11.5703125" style="112"/>
    <col min="15873" max="15873" width="6.5703125" style="112" customWidth="1"/>
    <col min="15874" max="15915" width="3.140625" style="112" customWidth="1"/>
    <col min="15916" max="16128" width="11.5703125" style="112"/>
    <col min="16129" max="16129" width="6.5703125" style="112" customWidth="1"/>
    <col min="16130" max="16171" width="3.140625" style="112" customWidth="1"/>
    <col min="16172" max="16384" width="11.5703125" style="112"/>
  </cols>
  <sheetData>
    <row r="1" spans="1:42" ht="15.75" thickBot="1" x14ac:dyDescent="0.3"/>
    <row r="2" spans="1:42" ht="15.75" thickBot="1" x14ac:dyDescent="0.3">
      <c r="A2" s="111"/>
      <c r="B2" s="149">
        <v>1</v>
      </c>
      <c r="C2" s="150">
        <v>2</v>
      </c>
      <c r="D2" s="150">
        <v>3</v>
      </c>
      <c r="E2" s="150">
        <v>4</v>
      </c>
      <c r="F2" s="150">
        <v>5</v>
      </c>
      <c r="G2" s="150">
        <v>6</v>
      </c>
      <c r="H2" s="150">
        <v>7</v>
      </c>
      <c r="I2" s="150">
        <v>8</v>
      </c>
      <c r="J2" s="150">
        <v>9</v>
      </c>
      <c r="K2" s="150">
        <v>10</v>
      </c>
      <c r="L2" s="150">
        <v>11</v>
      </c>
      <c r="M2" s="150">
        <v>12</v>
      </c>
      <c r="N2" s="150">
        <v>13</v>
      </c>
      <c r="O2" s="150">
        <v>14</v>
      </c>
      <c r="P2" s="150">
        <v>15</v>
      </c>
      <c r="Q2" s="150">
        <v>16</v>
      </c>
      <c r="R2" s="150">
        <v>17</v>
      </c>
      <c r="S2" s="150">
        <v>18</v>
      </c>
      <c r="T2" s="150">
        <v>19</v>
      </c>
      <c r="U2" s="150">
        <v>20</v>
      </c>
      <c r="V2" s="150">
        <v>21</v>
      </c>
      <c r="W2" s="150">
        <v>22</v>
      </c>
      <c r="X2" s="150">
        <v>23</v>
      </c>
      <c r="Y2" s="150">
        <v>24</v>
      </c>
      <c r="Z2" s="150">
        <v>25</v>
      </c>
      <c r="AA2" s="150">
        <v>26</v>
      </c>
      <c r="AB2" s="150">
        <v>27</v>
      </c>
      <c r="AC2" s="150">
        <v>28</v>
      </c>
      <c r="AD2" s="150">
        <v>29</v>
      </c>
      <c r="AE2" s="150">
        <v>30</v>
      </c>
      <c r="AF2" s="151">
        <v>31</v>
      </c>
      <c r="AG2" s="155"/>
    </row>
    <row r="3" spans="1:42" x14ac:dyDescent="0.25">
      <c r="A3" s="154">
        <f>DATE(Calendrier!A1,ROW(3:14)-2,1)</f>
        <v>43466</v>
      </c>
      <c r="B3" s="156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8"/>
    </row>
    <row r="4" spans="1:42" x14ac:dyDescent="0.25">
      <c r="A4" s="152">
        <f>DATE(Calendrier!A2,ROW(4:15)-2,1)</f>
        <v>32</v>
      </c>
      <c r="B4" s="159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1"/>
    </row>
    <row r="5" spans="1:42" x14ac:dyDescent="0.25">
      <c r="A5" s="152">
        <f>DATE(Calendrier!A3,ROW(5:16)-2,1)</f>
        <v>61</v>
      </c>
      <c r="B5" s="159"/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1"/>
    </row>
    <row r="6" spans="1:42" x14ac:dyDescent="0.25">
      <c r="A6" s="152">
        <f>DATE(Calendrier!A4,ROW(6:17)-2,1)</f>
        <v>92</v>
      </c>
      <c r="B6" s="159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1"/>
    </row>
    <row r="7" spans="1:42" x14ac:dyDescent="0.25">
      <c r="A7" s="152">
        <f>DATE(Calendrier!A5,ROW(7:18)-2,1)</f>
        <v>122</v>
      </c>
      <c r="B7" s="159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1"/>
    </row>
    <row r="8" spans="1:42" x14ac:dyDescent="0.25">
      <c r="A8" s="152">
        <f>DATE(Calendrier!A6,ROW(8:19)-2,1)</f>
        <v>153</v>
      </c>
      <c r="B8" s="159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1"/>
    </row>
    <row r="9" spans="1:42" x14ac:dyDescent="0.25">
      <c r="A9" s="152">
        <f>DATE(Calendrier!A7,ROW(9:20)-2,1)</f>
        <v>183</v>
      </c>
      <c r="B9" s="159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1"/>
    </row>
    <row r="10" spans="1:42" x14ac:dyDescent="0.25">
      <c r="A10" s="152">
        <f>DATE(Calendrier!A8,ROW(10:21)-2,1)</f>
        <v>214</v>
      </c>
      <c r="B10" s="159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1"/>
    </row>
    <row r="11" spans="1:42" x14ac:dyDescent="0.25">
      <c r="A11" s="152">
        <f>DATE(Calendrier!A9,ROW(11:22)-2,1)</f>
        <v>245</v>
      </c>
      <c r="B11" s="159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1"/>
    </row>
    <row r="12" spans="1:42" x14ac:dyDescent="0.25">
      <c r="A12" s="152">
        <f>DATE(Calendrier!A10,ROW(12:23)-2,1)</f>
        <v>275</v>
      </c>
      <c r="B12" s="159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1"/>
    </row>
    <row r="13" spans="1:42" x14ac:dyDescent="0.25">
      <c r="A13" s="152">
        <f>DATE(Calendrier!A11,ROW(13:24)-2,1)</f>
        <v>306</v>
      </c>
      <c r="B13" s="159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1"/>
    </row>
    <row r="14" spans="1:42" ht="15.75" thickBot="1" x14ac:dyDescent="0.3">
      <c r="A14" s="153">
        <f>DATE(Calendrier!A12,ROW(14:25)-2,1)</f>
        <v>336</v>
      </c>
      <c r="B14" s="162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3"/>
      <c r="AA14" s="163"/>
      <c r="AB14" s="163"/>
      <c r="AC14" s="163"/>
      <c r="AD14" s="163"/>
      <c r="AE14" s="163"/>
      <c r="AF14" s="164"/>
    </row>
    <row r="15" spans="1:42" x14ac:dyDescent="0.25">
      <c r="A15" s="113"/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</row>
    <row r="16" spans="1:42" ht="15.75" thickBot="1" x14ac:dyDescent="0.3">
      <c r="AE16" s="352"/>
      <c r="AF16" s="352"/>
      <c r="AG16" s="352"/>
      <c r="AH16" s="352"/>
      <c r="AM16" s="116"/>
      <c r="AN16" s="116"/>
      <c r="AO16" s="116"/>
      <c r="AP16" s="116"/>
    </row>
    <row r="17" spans="1:42" ht="15.75" thickBot="1" x14ac:dyDescent="0.3">
      <c r="A17" s="117"/>
      <c r="B17" s="117"/>
      <c r="C17" s="353" t="s">
        <v>25</v>
      </c>
      <c r="D17" s="353"/>
      <c r="E17" s="353"/>
      <c r="F17" s="353" t="s">
        <v>109</v>
      </c>
      <c r="G17" s="353"/>
      <c r="H17" s="353"/>
      <c r="I17" s="354" t="s">
        <v>110</v>
      </c>
      <c r="J17" s="354"/>
      <c r="K17" s="354"/>
      <c r="L17" s="353" t="s">
        <v>111</v>
      </c>
      <c r="M17" s="353"/>
      <c r="N17" s="353"/>
      <c r="O17" s="354" t="s">
        <v>112</v>
      </c>
      <c r="P17" s="354"/>
      <c r="Q17" s="354"/>
      <c r="R17" s="355" t="s">
        <v>22</v>
      </c>
      <c r="S17" s="355"/>
      <c r="T17" s="355"/>
      <c r="U17" s="355" t="s">
        <v>30</v>
      </c>
      <c r="V17" s="355"/>
      <c r="W17" s="355"/>
      <c r="X17" s="355" t="s">
        <v>113</v>
      </c>
      <c r="Y17" s="355"/>
      <c r="Z17" s="355" t="s">
        <v>19</v>
      </c>
      <c r="AA17" s="355"/>
      <c r="AB17" s="355" t="s">
        <v>114</v>
      </c>
      <c r="AC17" s="355"/>
      <c r="AD17" s="355"/>
      <c r="AE17" s="372" t="s">
        <v>115</v>
      </c>
      <c r="AF17" s="373"/>
      <c r="AG17" s="373"/>
      <c r="AH17" s="374"/>
      <c r="AI17" s="375" t="s">
        <v>116</v>
      </c>
      <c r="AJ17" s="375"/>
      <c r="AK17" s="375"/>
      <c r="AM17" s="118"/>
      <c r="AN17" s="118"/>
      <c r="AO17" s="119"/>
      <c r="AP17" s="119"/>
    </row>
    <row r="18" spans="1:42" x14ac:dyDescent="0.25">
      <c r="A18" s="337" t="s">
        <v>97</v>
      </c>
      <c r="B18" s="337"/>
      <c r="C18" s="338"/>
      <c r="D18" s="339"/>
      <c r="E18" s="340"/>
      <c r="F18" s="341"/>
      <c r="G18" s="341"/>
      <c r="H18" s="342"/>
      <c r="I18" s="343"/>
      <c r="J18" s="343"/>
      <c r="K18" s="344"/>
      <c r="L18" s="345"/>
      <c r="M18" s="345"/>
      <c r="N18" s="345"/>
      <c r="O18" s="346"/>
      <c r="P18" s="347"/>
      <c r="Q18" s="348"/>
      <c r="R18" s="349"/>
      <c r="S18" s="350"/>
      <c r="T18" s="351"/>
      <c r="U18" s="356"/>
      <c r="V18" s="357"/>
      <c r="W18" s="358"/>
      <c r="X18" s="359"/>
      <c r="Y18" s="360"/>
      <c r="Z18" s="361"/>
      <c r="AA18" s="362"/>
      <c r="AB18" s="363"/>
      <c r="AC18" s="364"/>
      <c r="AD18" s="365"/>
      <c r="AE18" s="366"/>
      <c r="AF18" s="367"/>
      <c r="AG18" s="367"/>
      <c r="AH18" s="368"/>
      <c r="AI18" s="369"/>
      <c r="AJ18" s="370"/>
      <c r="AK18" s="371"/>
      <c r="AM18" s="118"/>
      <c r="AN18" s="118"/>
      <c r="AO18" s="119"/>
      <c r="AP18" s="119"/>
    </row>
    <row r="19" spans="1:42" x14ac:dyDescent="0.25">
      <c r="A19" s="379" t="s">
        <v>98</v>
      </c>
      <c r="B19" s="379"/>
      <c r="C19" s="380"/>
      <c r="D19" s="381"/>
      <c r="E19" s="382"/>
      <c r="F19" s="383"/>
      <c r="G19" s="384"/>
      <c r="H19" s="385"/>
      <c r="I19" s="386"/>
      <c r="J19" s="386"/>
      <c r="K19" s="387"/>
      <c r="L19" s="388"/>
      <c r="M19" s="388"/>
      <c r="N19" s="388"/>
      <c r="O19" s="389"/>
      <c r="P19" s="390"/>
      <c r="Q19" s="391"/>
      <c r="R19" s="392"/>
      <c r="S19" s="393"/>
      <c r="T19" s="394"/>
      <c r="U19" s="395"/>
      <c r="V19" s="396"/>
      <c r="W19" s="397"/>
      <c r="X19" s="398"/>
      <c r="Y19" s="399"/>
      <c r="Z19" s="400"/>
      <c r="AA19" s="401"/>
      <c r="AB19" s="402"/>
      <c r="AC19" s="403"/>
      <c r="AD19" s="404"/>
      <c r="AE19" s="405"/>
      <c r="AF19" s="406"/>
      <c r="AG19" s="406"/>
      <c r="AH19" s="407"/>
      <c r="AI19" s="376"/>
      <c r="AJ19" s="377"/>
      <c r="AK19" s="378"/>
      <c r="AM19" s="118"/>
      <c r="AN19" s="118"/>
      <c r="AO19" s="119"/>
      <c r="AP19" s="119"/>
    </row>
    <row r="20" spans="1:42" x14ac:dyDescent="0.25">
      <c r="A20" s="379" t="s">
        <v>99</v>
      </c>
      <c r="B20" s="379"/>
      <c r="C20" s="380"/>
      <c r="D20" s="381"/>
      <c r="E20" s="382"/>
      <c r="F20" s="383"/>
      <c r="G20" s="384"/>
      <c r="H20" s="385"/>
      <c r="I20" s="386"/>
      <c r="J20" s="386"/>
      <c r="K20" s="387"/>
      <c r="L20" s="388"/>
      <c r="M20" s="388"/>
      <c r="N20" s="388"/>
      <c r="O20" s="389"/>
      <c r="P20" s="390"/>
      <c r="Q20" s="391"/>
      <c r="R20" s="392"/>
      <c r="S20" s="393"/>
      <c r="T20" s="394"/>
      <c r="U20" s="395"/>
      <c r="V20" s="396"/>
      <c r="W20" s="397"/>
      <c r="X20" s="398"/>
      <c r="Y20" s="399"/>
      <c r="Z20" s="400"/>
      <c r="AA20" s="401"/>
      <c r="AB20" s="402"/>
      <c r="AC20" s="403"/>
      <c r="AD20" s="404"/>
      <c r="AE20" s="405"/>
      <c r="AF20" s="406"/>
      <c r="AG20" s="406"/>
      <c r="AH20" s="407"/>
      <c r="AI20" s="376"/>
      <c r="AJ20" s="377"/>
      <c r="AK20" s="378"/>
      <c r="AM20" s="118"/>
      <c r="AN20" s="118"/>
      <c r="AO20" s="119"/>
      <c r="AP20" s="119"/>
    </row>
    <row r="21" spans="1:42" x14ac:dyDescent="0.25">
      <c r="A21" s="379" t="s">
        <v>100</v>
      </c>
      <c r="B21" s="379"/>
      <c r="C21" s="380"/>
      <c r="D21" s="381"/>
      <c r="E21" s="382"/>
      <c r="F21" s="383"/>
      <c r="G21" s="384"/>
      <c r="H21" s="385"/>
      <c r="I21" s="386"/>
      <c r="J21" s="386"/>
      <c r="K21" s="387"/>
      <c r="L21" s="388"/>
      <c r="M21" s="388"/>
      <c r="N21" s="388"/>
      <c r="O21" s="389"/>
      <c r="P21" s="390"/>
      <c r="Q21" s="391"/>
      <c r="R21" s="392"/>
      <c r="S21" s="393"/>
      <c r="T21" s="394"/>
      <c r="U21" s="395"/>
      <c r="V21" s="396"/>
      <c r="W21" s="397"/>
      <c r="X21" s="398"/>
      <c r="Y21" s="399"/>
      <c r="Z21" s="400"/>
      <c r="AA21" s="401"/>
      <c r="AB21" s="402"/>
      <c r="AC21" s="403"/>
      <c r="AD21" s="404"/>
      <c r="AE21" s="405"/>
      <c r="AF21" s="406"/>
      <c r="AG21" s="406"/>
      <c r="AH21" s="407"/>
      <c r="AI21" s="376"/>
      <c r="AJ21" s="377"/>
      <c r="AK21" s="378"/>
      <c r="AM21" s="118"/>
      <c r="AN21" s="118"/>
      <c r="AO21" s="119"/>
      <c r="AP21" s="119"/>
    </row>
    <row r="22" spans="1:42" x14ac:dyDescent="0.25">
      <c r="A22" s="379" t="s">
        <v>101</v>
      </c>
      <c r="B22" s="379"/>
      <c r="C22" s="380"/>
      <c r="D22" s="381"/>
      <c r="E22" s="382"/>
      <c r="F22" s="383"/>
      <c r="G22" s="384"/>
      <c r="H22" s="385"/>
      <c r="I22" s="386"/>
      <c r="J22" s="386"/>
      <c r="K22" s="387"/>
      <c r="L22" s="388"/>
      <c r="M22" s="388"/>
      <c r="N22" s="388"/>
      <c r="O22" s="389"/>
      <c r="P22" s="390"/>
      <c r="Q22" s="391"/>
      <c r="R22" s="392"/>
      <c r="S22" s="393"/>
      <c r="T22" s="394"/>
      <c r="U22" s="395"/>
      <c r="V22" s="396"/>
      <c r="W22" s="397"/>
      <c r="X22" s="398"/>
      <c r="Y22" s="399"/>
      <c r="Z22" s="400"/>
      <c r="AA22" s="401"/>
      <c r="AB22" s="402"/>
      <c r="AC22" s="403"/>
      <c r="AD22" s="404"/>
      <c r="AE22" s="405"/>
      <c r="AF22" s="406"/>
      <c r="AG22" s="406"/>
      <c r="AH22" s="407"/>
      <c r="AI22" s="376"/>
      <c r="AJ22" s="377"/>
      <c r="AK22" s="378"/>
      <c r="AM22" s="118"/>
      <c r="AN22" s="118"/>
      <c r="AO22" s="119"/>
      <c r="AP22" s="119"/>
    </row>
    <row r="23" spans="1:42" x14ac:dyDescent="0.25">
      <c r="A23" s="379" t="s">
        <v>102</v>
      </c>
      <c r="B23" s="379"/>
      <c r="C23" s="380"/>
      <c r="D23" s="381"/>
      <c r="E23" s="382"/>
      <c r="F23" s="383"/>
      <c r="G23" s="384"/>
      <c r="H23" s="385"/>
      <c r="I23" s="386"/>
      <c r="J23" s="386"/>
      <c r="K23" s="387"/>
      <c r="L23" s="388"/>
      <c r="M23" s="388"/>
      <c r="N23" s="388"/>
      <c r="O23" s="389"/>
      <c r="P23" s="390"/>
      <c r="Q23" s="391"/>
      <c r="R23" s="392"/>
      <c r="S23" s="393"/>
      <c r="T23" s="394"/>
      <c r="U23" s="395"/>
      <c r="V23" s="396"/>
      <c r="W23" s="397"/>
      <c r="X23" s="398"/>
      <c r="Y23" s="399"/>
      <c r="Z23" s="400"/>
      <c r="AA23" s="401"/>
      <c r="AB23" s="402"/>
      <c r="AC23" s="403"/>
      <c r="AD23" s="404"/>
      <c r="AE23" s="405"/>
      <c r="AF23" s="406"/>
      <c r="AG23" s="406"/>
      <c r="AH23" s="407"/>
      <c r="AI23" s="376"/>
      <c r="AJ23" s="377"/>
      <c r="AK23" s="378"/>
      <c r="AM23" s="118"/>
      <c r="AN23" s="118"/>
      <c r="AO23" s="119"/>
      <c r="AP23" s="119"/>
    </row>
    <row r="24" spans="1:42" x14ac:dyDescent="0.25">
      <c r="A24" s="379" t="s">
        <v>103</v>
      </c>
      <c r="B24" s="379"/>
      <c r="C24" s="380"/>
      <c r="D24" s="381"/>
      <c r="E24" s="382"/>
      <c r="F24" s="383"/>
      <c r="G24" s="384"/>
      <c r="H24" s="385"/>
      <c r="I24" s="386"/>
      <c r="J24" s="386"/>
      <c r="K24" s="387"/>
      <c r="L24" s="388"/>
      <c r="M24" s="388"/>
      <c r="N24" s="388"/>
      <c r="O24" s="389"/>
      <c r="P24" s="390"/>
      <c r="Q24" s="391"/>
      <c r="R24" s="392"/>
      <c r="S24" s="393"/>
      <c r="T24" s="394"/>
      <c r="U24" s="395"/>
      <c r="V24" s="396"/>
      <c r="W24" s="397"/>
      <c r="X24" s="398"/>
      <c r="Y24" s="399"/>
      <c r="Z24" s="400"/>
      <c r="AA24" s="401"/>
      <c r="AB24" s="402"/>
      <c r="AC24" s="403"/>
      <c r="AD24" s="404"/>
      <c r="AE24" s="405"/>
      <c r="AF24" s="406"/>
      <c r="AG24" s="406"/>
      <c r="AH24" s="407"/>
      <c r="AI24" s="376"/>
      <c r="AJ24" s="377"/>
      <c r="AK24" s="378"/>
      <c r="AM24" s="118"/>
      <c r="AN24" s="118"/>
      <c r="AO24" s="119"/>
      <c r="AP24" s="119"/>
    </row>
    <row r="25" spans="1:42" x14ac:dyDescent="0.25">
      <c r="A25" s="379" t="s">
        <v>104</v>
      </c>
      <c r="B25" s="379"/>
      <c r="C25" s="380"/>
      <c r="D25" s="381"/>
      <c r="E25" s="382"/>
      <c r="F25" s="383"/>
      <c r="G25" s="384"/>
      <c r="H25" s="385"/>
      <c r="I25" s="386"/>
      <c r="J25" s="386"/>
      <c r="K25" s="387"/>
      <c r="L25" s="388"/>
      <c r="M25" s="388"/>
      <c r="N25" s="388"/>
      <c r="O25" s="389"/>
      <c r="P25" s="390"/>
      <c r="Q25" s="391"/>
      <c r="R25" s="392"/>
      <c r="S25" s="393"/>
      <c r="T25" s="394"/>
      <c r="U25" s="395"/>
      <c r="V25" s="396"/>
      <c r="W25" s="397"/>
      <c r="X25" s="398"/>
      <c r="Y25" s="399"/>
      <c r="Z25" s="400"/>
      <c r="AA25" s="401"/>
      <c r="AB25" s="402"/>
      <c r="AC25" s="403"/>
      <c r="AD25" s="404"/>
      <c r="AE25" s="405"/>
      <c r="AF25" s="406"/>
      <c r="AG25" s="406"/>
      <c r="AH25" s="407"/>
      <c r="AI25" s="376"/>
      <c r="AJ25" s="377"/>
      <c r="AK25" s="378"/>
      <c r="AM25" s="118"/>
      <c r="AN25" s="118"/>
      <c r="AO25" s="119"/>
      <c r="AP25" s="119"/>
    </row>
    <row r="26" spans="1:42" x14ac:dyDescent="0.25">
      <c r="A26" s="379" t="s">
        <v>105</v>
      </c>
      <c r="B26" s="379"/>
      <c r="C26" s="380"/>
      <c r="D26" s="381"/>
      <c r="E26" s="382"/>
      <c r="F26" s="383"/>
      <c r="G26" s="384"/>
      <c r="H26" s="385"/>
      <c r="I26" s="386"/>
      <c r="J26" s="386"/>
      <c r="K26" s="387"/>
      <c r="L26" s="388"/>
      <c r="M26" s="388"/>
      <c r="N26" s="388"/>
      <c r="O26" s="389"/>
      <c r="P26" s="390"/>
      <c r="Q26" s="391"/>
      <c r="R26" s="392"/>
      <c r="S26" s="393"/>
      <c r="T26" s="394"/>
      <c r="U26" s="395"/>
      <c r="V26" s="396"/>
      <c r="W26" s="397"/>
      <c r="X26" s="398"/>
      <c r="Y26" s="399"/>
      <c r="Z26" s="400"/>
      <c r="AA26" s="401"/>
      <c r="AB26" s="402"/>
      <c r="AC26" s="403"/>
      <c r="AD26" s="404"/>
      <c r="AE26" s="405"/>
      <c r="AF26" s="406"/>
      <c r="AG26" s="406"/>
      <c r="AH26" s="407"/>
      <c r="AI26" s="376"/>
      <c r="AJ26" s="377"/>
      <c r="AK26" s="378"/>
      <c r="AM26" s="118"/>
      <c r="AN26" s="118"/>
      <c r="AO26" s="119"/>
      <c r="AP26" s="119"/>
    </row>
    <row r="27" spans="1:42" x14ac:dyDescent="0.25">
      <c r="A27" s="379" t="s">
        <v>106</v>
      </c>
      <c r="B27" s="379"/>
      <c r="C27" s="380"/>
      <c r="D27" s="381"/>
      <c r="E27" s="382"/>
      <c r="F27" s="383"/>
      <c r="G27" s="384"/>
      <c r="H27" s="385"/>
      <c r="I27" s="386"/>
      <c r="J27" s="386"/>
      <c r="K27" s="387"/>
      <c r="L27" s="388"/>
      <c r="M27" s="388"/>
      <c r="N27" s="388"/>
      <c r="O27" s="389"/>
      <c r="P27" s="390"/>
      <c r="Q27" s="391"/>
      <c r="R27" s="392"/>
      <c r="S27" s="393"/>
      <c r="T27" s="394"/>
      <c r="U27" s="395"/>
      <c r="V27" s="396"/>
      <c r="W27" s="397"/>
      <c r="X27" s="398"/>
      <c r="Y27" s="399"/>
      <c r="Z27" s="400"/>
      <c r="AA27" s="401"/>
      <c r="AB27" s="402"/>
      <c r="AC27" s="403"/>
      <c r="AD27" s="404"/>
      <c r="AE27" s="405"/>
      <c r="AF27" s="406"/>
      <c r="AG27" s="406"/>
      <c r="AH27" s="407"/>
      <c r="AI27" s="376"/>
      <c r="AJ27" s="377"/>
      <c r="AK27" s="378"/>
      <c r="AM27" s="118"/>
      <c r="AN27" s="118"/>
      <c r="AO27" s="119"/>
      <c r="AP27" s="119"/>
    </row>
    <row r="28" spans="1:42" ht="13.5" customHeight="1" x14ac:dyDescent="0.25">
      <c r="A28" s="379" t="s">
        <v>107</v>
      </c>
      <c r="B28" s="379"/>
      <c r="C28" s="380"/>
      <c r="D28" s="381"/>
      <c r="E28" s="382"/>
      <c r="F28" s="383"/>
      <c r="G28" s="384"/>
      <c r="H28" s="385"/>
      <c r="I28" s="386"/>
      <c r="J28" s="386"/>
      <c r="K28" s="387"/>
      <c r="L28" s="388"/>
      <c r="M28" s="388"/>
      <c r="N28" s="388"/>
      <c r="O28" s="389"/>
      <c r="P28" s="390"/>
      <c r="Q28" s="391"/>
      <c r="R28" s="392"/>
      <c r="S28" s="393"/>
      <c r="T28" s="394"/>
      <c r="U28" s="395"/>
      <c r="V28" s="396"/>
      <c r="W28" s="397"/>
      <c r="X28" s="398"/>
      <c r="Y28" s="399"/>
      <c r="Z28" s="400"/>
      <c r="AA28" s="401"/>
      <c r="AB28" s="402"/>
      <c r="AC28" s="403"/>
      <c r="AD28" s="404"/>
      <c r="AE28" s="405"/>
      <c r="AF28" s="406"/>
      <c r="AG28" s="406"/>
      <c r="AH28" s="407"/>
      <c r="AI28" s="376"/>
      <c r="AJ28" s="377"/>
      <c r="AK28" s="378"/>
      <c r="AM28" s="118"/>
      <c r="AN28" s="118"/>
      <c r="AO28" s="119"/>
      <c r="AP28" s="119"/>
    </row>
    <row r="29" spans="1:42" ht="15.75" thickBot="1" x14ac:dyDescent="0.3">
      <c r="A29" s="408" t="s">
        <v>108</v>
      </c>
      <c r="B29" s="408"/>
      <c r="C29" s="380"/>
      <c r="D29" s="381"/>
      <c r="E29" s="382"/>
      <c r="F29" s="383"/>
      <c r="G29" s="384"/>
      <c r="H29" s="385"/>
      <c r="I29" s="386"/>
      <c r="J29" s="386"/>
      <c r="K29" s="387"/>
      <c r="L29" s="388"/>
      <c r="M29" s="388"/>
      <c r="N29" s="388"/>
      <c r="O29" s="389"/>
      <c r="P29" s="390"/>
      <c r="Q29" s="391"/>
      <c r="R29" s="392"/>
      <c r="S29" s="393"/>
      <c r="T29" s="394"/>
      <c r="U29" s="395"/>
      <c r="V29" s="396"/>
      <c r="W29" s="397"/>
      <c r="X29" s="398"/>
      <c r="Y29" s="399"/>
      <c r="Z29" s="400"/>
      <c r="AA29" s="401"/>
      <c r="AB29" s="402"/>
      <c r="AC29" s="403"/>
      <c r="AD29" s="404"/>
      <c r="AE29" s="405"/>
      <c r="AF29" s="406"/>
      <c r="AG29" s="406"/>
      <c r="AH29" s="407"/>
      <c r="AI29" s="376"/>
      <c r="AJ29" s="377"/>
      <c r="AK29" s="378"/>
      <c r="AM29" s="120"/>
      <c r="AN29" s="120"/>
      <c r="AO29" s="119"/>
      <c r="AP29" s="119"/>
    </row>
    <row r="30" spans="1:42" ht="16.5" customHeight="1" thickBot="1" x14ac:dyDescent="0.3">
      <c r="A30" s="409" t="s">
        <v>117</v>
      </c>
      <c r="B30" s="409"/>
      <c r="C30" s="410">
        <f>SUM(C18:E29)</f>
        <v>0</v>
      </c>
      <c r="D30" s="410"/>
      <c r="E30" s="410"/>
      <c r="F30" s="411">
        <f>SUM(F18:H29)</f>
        <v>0</v>
      </c>
      <c r="G30" s="411"/>
      <c r="H30" s="411"/>
      <c r="I30" s="412">
        <f>SUM(I18:K29)</f>
        <v>0</v>
      </c>
      <c r="J30" s="412"/>
      <c r="K30" s="412"/>
      <c r="L30" s="413">
        <f>SUM(L18:N29)</f>
        <v>0</v>
      </c>
      <c r="M30" s="413"/>
      <c r="N30" s="413"/>
      <c r="O30" s="414">
        <f>SUM(O18:Q29)</f>
        <v>0</v>
      </c>
      <c r="P30" s="414"/>
      <c r="Q30" s="414"/>
      <c r="R30" s="415">
        <f>SUM(R18:T29)</f>
        <v>0</v>
      </c>
      <c r="S30" s="415"/>
      <c r="T30" s="415"/>
      <c r="U30" s="416">
        <f>SUM(U18:W29)</f>
        <v>0</v>
      </c>
      <c r="V30" s="416"/>
      <c r="W30" s="416"/>
      <c r="X30" s="417">
        <f>SUM(X18:Y29)</f>
        <v>0</v>
      </c>
      <c r="Y30" s="417"/>
      <c r="Z30" s="423">
        <f>SUM(Z18:AA29)</f>
        <v>0</v>
      </c>
      <c r="AA30" s="423"/>
      <c r="AB30" s="424">
        <f>SUM(AB18:AD29)</f>
        <v>0</v>
      </c>
      <c r="AC30" s="424"/>
      <c r="AD30" s="424"/>
      <c r="AE30" s="425">
        <f>SUM(AE18:AH29)</f>
        <v>0</v>
      </c>
      <c r="AF30" s="426"/>
      <c r="AG30" s="426"/>
      <c r="AH30" s="427"/>
      <c r="AI30" s="429">
        <f>SUM(AI18:AK29)</f>
        <v>0</v>
      </c>
      <c r="AJ30" s="429"/>
      <c r="AK30" s="429"/>
      <c r="AM30" s="120"/>
      <c r="AN30" s="120"/>
      <c r="AO30" s="119"/>
      <c r="AP30" s="119"/>
    </row>
    <row r="31" spans="1:42" ht="13.5" customHeight="1" thickBot="1" x14ac:dyDescent="0.3">
      <c r="A31" s="409"/>
      <c r="B31" s="409"/>
      <c r="C31" s="410"/>
      <c r="D31" s="410"/>
      <c r="E31" s="410"/>
      <c r="F31" s="411"/>
      <c r="G31" s="411"/>
      <c r="H31" s="411"/>
      <c r="I31" s="412"/>
      <c r="J31" s="412"/>
      <c r="K31" s="412"/>
      <c r="L31" s="413"/>
      <c r="M31" s="413"/>
      <c r="N31" s="413"/>
      <c r="O31" s="414"/>
      <c r="P31" s="414"/>
      <c r="Q31" s="414"/>
      <c r="R31" s="415"/>
      <c r="S31" s="415"/>
      <c r="T31" s="415"/>
      <c r="U31" s="416"/>
      <c r="V31" s="416"/>
      <c r="W31" s="416"/>
      <c r="X31" s="417"/>
      <c r="Y31" s="417"/>
      <c r="Z31" s="423"/>
      <c r="AA31" s="423"/>
      <c r="AB31" s="424"/>
      <c r="AC31" s="424"/>
      <c r="AD31" s="424"/>
      <c r="AE31" s="428"/>
      <c r="AF31" s="426"/>
      <c r="AG31" s="426"/>
      <c r="AH31" s="427"/>
      <c r="AI31" s="429"/>
      <c r="AJ31" s="429"/>
      <c r="AK31" s="429"/>
    </row>
    <row r="32" spans="1:42" ht="14.1" customHeight="1" thickBot="1" x14ac:dyDescent="0.3">
      <c r="A32" s="121"/>
      <c r="B32" s="121"/>
      <c r="C32" s="122"/>
      <c r="D32" s="123"/>
      <c r="E32" s="123"/>
      <c r="F32" s="123"/>
      <c r="G32" s="124"/>
      <c r="H32" s="124"/>
      <c r="I32" s="124"/>
      <c r="J32" s="125"/>
      <c r="K32" s="126"/>
      <c r="L32" s="125"/>
      <c r="M32" s="125"/>
      <c r="N32" s="125"/>
      <c r="O32" s="430">
        <f>O30*15</f>
        <v>0</v>
      </c>
      <c r="P32" s="430"/>
      <c r="Q32" s="430"/>
      <c r="R32" s="430">
        <f>R30*5.75</f>
        <v>0</v>
      </c>
      <c r="S32" s="430"/>
      <c r="T32" s="430"/>
      <c r="Z32" s="431">
        <f>Z30*2</f>
        <v>0</v>
      </c>
      <c r="AA32" s="431"/>
      <c r="AE32" s="432" t="s">
        <v>118</v>
      </c>
      <c r="AF32" s="433"/>
      <c r="AG32" s="433"/>
      <c r="AH32" s="434"/>
      <c r="AI32" s="435" t="s">
        <v>118</v>
      </c>
      <c r="AJ32" s="435"/>
      <c r="AK32" s="435"/>
    </row>
    <row r="33" spans="1:37" ht="14.1" customHeight="1" thickBot="1" x14ac:dyDescent="0.3">
      <c r="A33" s="127"/>
      <c r="B33" s="127"/>
      <c r="C33" s="127"/>
      <c r="D33" s="127"/>
      <c r="E33" s="127"/>
      <c r="F33" s="127"/>
      <c r="G33" s="127"/>
      <c r="H33" s="127"/>
      <c r="I33" s="127"/>
      <c r="J33" s="128"/>
      <c r="K33" s="128"/>
      <c r="L33" s="128"/>
      <c r="O33" s="430"/>
      <c r="P33" s="430"/>
      <c r="Q33" s="430"/>
      <c r="R33" s="430"/>
      <c r="S33" s="430"/>
      <c r="T33" s="430"/>
      <c r="Z33" s="431"/>
      <c r="AA33" s="431"/>
      <c r="AE33" s="436">
        <f>AE37-AE30</f>
        <v>30</v>
      </c>
      <c r="AF33" s="437"/>
      <c r="AG33" s="437"/>
      <c r="AH33" s="438"/>
      <c r="AI33" s="418">
        <f>1588-AI30</f>
        <v>1588</v>
      </c>
      <c r="AJ33" s="418"/>
      <c r="AK33" s="418"/>
    </row>
    <row r="34" spans="1:37" x14ac:dyDescent="0.25">
      <c r="A34" s="129"/>
      <c r="B34" s="129"/>
      <c r="C34" s="129"/>
      <c r="D34" s="129"/>
      <c r="E34" s="129"/>
      <c r="F34" s="129"/>
      <c r="G34" s="129"/>
      <c r="H34" s="129"/>
      <c r="I34" s="129"/>
      <c r="J34" s="120"/>
      <c r="K34" s="129"/>
      <c r="L34" s="129"/>
      <c r="M34" s="129"/>
      <c r="N34" s="129"/>
      <c r="O34" s="129"/>
      <c r="P34" s="129"/>
      <c r="Q34" s="129"/>
      <c r="R34" s="129"/>
      <c r="S34" s="129"/>
      <c r="Y34" s="120"/>
      <c r="AC34" s="127"/>
      <c r="AD34" s="130"/>
      <c r="AE34" s="130"/>
    </row>
    <row r="35" spans="1:37" ht="15.75" x14ac:dyDescent="0.25">
      <c r="A35" s="129"/>
      <c r="B35" s="129"/>
      <c r="C35" s="129"/>
      <c r="D35" s="129"/>
      <c r="E35" s="129"/>
      <c r="F35" s="129"/>
      <c r="G35" s="129"/>
      <c r="H35" s="129"/>
      <c r="I35" s="129"/>
      <c r="J35" s="120"/>
      <c r="K35" s="129"/>
      <c r="L35" s="129"/>
      <c r="M35" s="129"/>
      <c r="N35" s="129"/>
      <c r="O35" s="129"/>
      <c r="P35" s="129"/>
      <c r="Q35" s="129"/>
      <c r="R35" s="129"/>
      <c r="S35" s="129"/>
      <c r="Y35" s="120"/>
      <c r="AA35" s="131"/>
      <c r="AB35" s="131"/>
      <c r="AC35" s="131"/>
      <c r="AD35" s="131"/>
      <c r="AE35" s="132"/>
      <c r="AF35" s="132"/>
      <c r="AG35" s="132"/>
      <c r="AH35" s="132"/>
    </row>
    <row r="36" spans="1:37" ht="15.75" thickBot="1" x14ac:dyDescent="0.3">
      <c r="A36" s="129"/>
      <c r="B36" s="129"/>
      <c r="C36" s="129"/>
      <c r="D36" s="133"/>
      <c r="E36" s="133"/>
      <c r="F36" s="133"/>
      <c r="G36" s="134"/>
      <c r="H36" s="134"/>
      <c r="I36" s="134"/>
      <c r="J36" s="127"/>
      <c r="K36" s="135"/>
      <c r="L36" s="135"/>
      <c r="M36" s="135"/>
      <c r="N36" s="136"/>
      <c r="O36" s="136"/>
      <c r="P36" s="136"/>
      <c r="Q36" s="137"/>
      <c r="R36" s="137"/>
      <c r="S36" s="137"/>
      <c r="Y36" s="116"/>
      <c r="Z36" s="116"/>
      <c r="AA36" s="116"/>
      <c r="AB36" s="116"/>
      <c r="AC36" s="116"/>
      <c r="AD36" s="138"/>
      <c r="AE36" s="138"/>
    </row>
    <row r="37" spans="1:37" ht="16.5" thickBot="1" x14ac:dyDescent="0.25">
      <c r="J37" s="139"/>
      <c r="K37" s="140"/>
      <c r="L37" s="140"/>
      <c r="Y37" s="116"/>
      <c r="Z37" s="116"/>
      <c r="AA37" s="419" t="s">
        <v>119</v>
      </c>
      <c r="AB37" s="420"/>
      <c r="AC37" s="420"/>
      <c r="AD37" s="421"/>
      <c r="AE37" s="422">
        <v>30</v>
      </c>
      <c r="AF37" s="422"/>
      <c r="AG37" s="422"/>
      <c r="AH37" s="422"/>
      <c r="AI37" s="141"/>
    </row>
    <row r="38" spans="1:37" x14ac:dyDescent="0.25">
      <c r="J38" s="142"/>
      <c r="K38" s="143"/>
      <c r="L38" s="143"/>
    </row>
    <row r="39" spans="1:37" x14ac:dyDescent="0.25">
      <c r="J39" s="142"/>
      <c r="K39" s="143"/>
      <c r="L39" s="143"/>
    </row>
    <row r="40" spans="1:37" x14ac:dyDescent="0.25">
      <c r="J40" s="120"/>
      <c r="K40" s="143"/>
      <c r="L40" s="143"/>
    </row>
    <row r="41" spans="1:37" x14ac:dyDescent="0.25">
      <c r="A41" s="144"/>
      <c r="B41" s="144"/>
      <c r="C41" s="144"/>
      <c r="D41" s="144"/>
      <c r="E41" s="144"/>
      <c r="F41" s="144"/>
      <c r="K41" s="143"/>
      <c r="L41" s="143"/>
    </row>
    <row r="42" spans="1:37" x14ac:dyDescent="0.25">
      <c r="A42" s="145"/>
      <c r="B42" s="145"/>
      <c r="C42" s="145"/>
      <c r="D42" s="145"/>
      <c r="E42" s="145"/>
      <c r="F42" s="145"/>
      <c r="G42" s="145"/>
      <c r="H42" s="145"/>
      <c r="I42" s="145"/>
      <c r="K42" s="143"/>
      <c r="L42" s="143"/>
    </row>
    <row r="43" spans="1:37" x14ac:dyDescent="0.25">
      <c r="A43" s="143"/>
      <c r="B43" s="143"/>
      <c r="C43" s="143"/>
      <c r="D43" s="143"/>
      <c r="E43" s="143"/>
      <c r="F43" s="143"/>
      <c r="G43" s="143"/>
      <c r="H43" s="143"/>
      <c r="I43" s="143"/>
      <c r="K43" s="143"/>
      <c r="L43" s="143"/>
    </row>
    <row r="44" spans="1:37" x14ac:dyDescent="0.25">
      <c r="A44" s="143"/>
      <c r="B44" s="143"/>
      <c r="C44" s="143"/>
      <c r="D44" s="143"/>
      <c r="E44" s="143"/>
      <c r="F44" s="143"/>
      <c r="G44" s="146"/>
      <c r="H44" s="146"/>
      <c r="I44" s="146"/>
      <c r="K44" s="143"/>
      <c r="L44" s="143"/>
    </row>
    <row r="45" spans="1:37" x14ac:dyDescent="0.25">
      <c r="K45" s="143"/>
      <c r="L45" s="143"/>
      <c r="AC45" s="147"/>
      <c r="AD45" s="147"/>
      <c r="AE45" s="147"/>
      <c r="AF45" s="147"/>
      <c r="AG45" s="125"/>
      <c r="AH45" s="125"/>
      <c r="AI45" s="125"/>
    </row>
    <row r="46" spans="1:37" x14ac:dyDescent="0.25">
      <c r="K46" s="143"/>
      <c r="L46" s="143"/>
      <c r="AC46" s="125"/>
      <c r="AD46" s="125"/>
      <c r="AE46" s="125"/>
      <c r="AF46" s="125"/>
      <c r="AG46" s="125"/>
      <c r="AH46" s="125"/>
      <c r="AI46" s="125"/>
    </row>
    <row r="47" spans="1:37" x14ac:dyDescent="0.25">
      <c r="K47" s="116"/>
      <c r="L47" s="116"/>
    </row>
    <row r="48" spans="1:37" x14ac:dyDescent="0.25">
      <c r="K48" s="116"/>
      <c r="L48" s="116"/>
    </row>
  </sheetData>
  <mergeCells count="191">
    <mergeCell ref="AI33:AK33"/>
    <mergeCell ref="AA37:AD37"/>
    <mergeCell ref="AE37:AH37"/>
    <mergeCell ref="Z30:AA31"/>
    <mergeCell ref="AB30:AD31"/>
    <mergeCell ref="AE30:AH31"/>
    <mergeCell ref="AI30:AK31"/>
    <mergeCell ref="O32:Q33"/>
    <mergeCell ref="R32:T33"/>
    <mergeCell ref="Z32:AA33"/>
    <mergeCell ref="AE32:AH32"/>
    <mergeCell ref="AI32:AK32"/>
    <mergeCell ref="AE33:AH33"/>
    <mergeCell ref="A30:B31"/>
    <mergeCell ref="C30:E31"/>
    <mergeCell ref="F30:H31"/>
    <mergeCell ref="I30:K31"/>
    <mergeCell ref="L30:N31"/>
    <mergeCell ref="O30:Q31"/>
    <mergeCell ref="R30:T31"/>
    <mergeCell ref="U30:W31"/>
    <mergeCell ref="X30:Y31"/>
    <mergeCell ref="Z28:AA28"/>
    <mergeCell ref="AB28:AD28"/>
    <mergeCell ref="AE28:AH28"/>
    <mergeCell ref="AI28:AK28"/>
    <mergeCell ref="A29:B29"/>
    <mergeCell ref="C29:E29"/>
    <mergeCell ref="F29:H29"/>
    <mergeCell ref="I29:K29"/>
    <mergeCell ref="L29:N29"/>
    <mergeCell ref="O29:Q29"/>
    <mergeCell ref="AI29:AK29"/>
    <mergeCell ref="R29:T29"/>
    <mergeCell ref="U29:W29"/>
    <mergeCell ref="X29:Y29"/>
    <mergeCell ref="Z29:AA29"/>
    <mergeCell ref="AB29:AD29"/>
    <mergeCell ref="AE29:AH29"/>
    <mergeCell ref="A28:B28"/>
    <mergeCell ref="C28:E28"/>
    <mergeCell ref="F28:H28"/>
    <mergeCell ref="I28:K28"/>
    <mergeCell ref="L28:N28"/>
    <mergeCell ref="O28:Q28"/>
    <mergeCell ref="R28:T28"/>
    <mergeCell ref="U28:W28"/>
    <mergeCell ref="X28:Y28"/>
    <mergeCell ref="Z26:AA26"/>
    <mergeCell ref="AB26:AD26"/>
    <mergeCell ref="AE26:AH26"/>
    <mergeCell ref="AI26:AK26"/>
    <mergeCell ref="A27:B27"/>
    <mergeCell ref="C27:E27"/>
    <mergeCell ref="F27:H27"/>
    <mergeCell ref="I27:K27"/>
    <mergeCell ref="L27:N27"/>
    <mergeCell ref="O27:Q27"/>
    <mergeCell ref="AI27:AK27"/>
    <mergeCell ref="R27:T27"/>
    <mergeCell ref="U27:W27"/>
    <mergeCell ref="X27:Y27"/>
    <mergeCell ref="Z27:AA27"/>
    <mergeCell ref="AB27:AD27"/>
    <mergeCell ref="AE27:AH27"/>
    <mergeCell ref="A26:B26"/>
    <mergeCell ref="C26:E26"/>
    <mergeCell ref="F26:H26"/>
    <mergeCell ref="I26:K26"/>
    <mergeCell ref="L26:N26"/>
    <mergeCell ref="O26:Q26"/>
    <mergeCell ref="R26:T26"/>
    <mergeCell ref="U26:W26"/>
    <mergeCell ref="X26:Y26"/>
    <mergeCell ref="Z24:AA24"/>
    <mergeCell ref="AB24:AD24"/>
    <mergeCell ref="AE24:AH24"/>
    <mergeCell ref="AI24:AK24"/>
    <mergeCell ref="A25:B25"/>
    <mergeCell ref="C25:E25"/>
    <mergeCell ref="F25:H25"/>
    <mergeCell ref="I25:K25"/>
    <mergeCell ref="L25:N25"/>
    <mergeCell ref="O25:Q25"/>
    <mergeCell ref="AI25:AK25"/>
    <mergeCell ref="R25:T25"/>
    <mergeCell ref="U25:W25"/>
    <mergeCell ref="X25:Y25"/>
    <mergeCell ref="Z25:AA25"/>
    <mergeCell ref="AB25:AD25"/>
    <mergeCell ref="AE25:AH25"/>
    <mergeCell ref="A24:B24"/>
    <mergeCell ref="C24:E24"/>
    <mergeCell ref="F24:H24"/>
    <mergeCell ref="I24:K24"/>
    <mergeCell ref="L24:N24"/>
    <mergeCell ref="O24:Q24"/>
    <mergeCell ref="R24:T24"/>
    <mergeCell ref="U24:W24"/>
    <mergeCell ref="X24:Y24"/>
    <mergeCell ref="Z22:AA22"/>
    <mergeCell ref="AB22:AD22"/>
    <mergeCell ref="AE22:AH22"/>
    <mergeCell ref="AI22:AK22"/>
    <mergeCell ref="A23:B23"/>
    <mergeCell ref="C23:E23"/>
    <mergeCell ref="F23:H23"/>
    <mergeCell ref="I23:K23"/>
    <mergeCell ref="L23:N23"/>
    <mergeCell ref="O23:Q23"/>
    <mergeCell ref="AI23:AK23"/>
    <mergeCell ref="R23:T23"/>
    <mergeCell ref="U23:W23"/>
    <mergeCell ref="X23:Y23"/>
    <mergeCell ref="Z23:AA23"/>
    <mergeCell ref="AB23:AD23"/>
    <mergeCell ref="AE23:AH23"/>
    <mergeCell ref="A22:B22"/>
    <mergeCell ref="C22:E22"/>
    <mergeCell ref="F22:H22"/>
    <mergeCell ref="I22:K22"/>
    <mergeCell ref="L22:N22"/>
    <mergeCell ref="O22:Q22"/>
    <mergeCell ref="R22:T22"/>
    <mergeCell ref="U22:W22"/>
    <mergeCell ref="X22:Y22"/>
    <mergeCell ref="L19:N19"/>
    <mergeCell ref="O19:Q19"/>
    <mergeCell ref="Z20:AA20"/>
    <mergeCell ref="AB20:AD20"/>
    <mergeCell ref="AE20:AH20"/>
    <mergeCell ref="AI20:AK20"/>
    <mergeCell ref="A21:B21"/>
    <mergeCell ref="C21:E21"/>
    <mergeCell ref="F21:H21"/>
    <mergeCell ref="I21:K21"/>
    <mergeCell ref="L21:N21"/>
    <mergeCell ref="O21:Q21"/>
    <mergeCell ref="AI21:AK21"/>
    <mergeCell ref="R21:T21"/>
    <mergeCell ref="U21:W21"/>
    <mergeCell ref="X21:Y21"/>
    <mergeCell ref="Z21:AA21"/>
    <mergeCell ref="AB21:AD21"/>
    <mergeCell ref="AE21:AH21"/>
    <mergeCell ref="AI18:AK18"/>
    <mergeCell ref="AB17:AD17"/>
    <mergeCell ref="AE17:AH17"/>
    <mergeCell ref="AI17:AK17"/>
    <mergeCell ref="AI19:AK19"/>
    <mergeCell ref="A20:B20"/>
    <mergeCell ref="C20:E20"/>
    <mergeCell ref="F20:H20"/>
    <mergeCell ref="I20:K20"/>
    <mergeCell ref="L20:N20"/>
    <mergeCell ref="O20:Q20"/>
    <mergeCell ref="R20:T20"/>
    <mergeCell ref="U20:W20"/>
    <mergeCell ref="X20:Y20"/>
    <mergeCell ref="R19:T19"/>
    <mergeCell ref="U19:W19"/>
    <mergeCell ref="X19:Y19"/>
    <mergeCell ref="Z19:AA19"/>
    <mergeCell ref="AB19:AD19"/>
    <mergeCell ref="AE19:AH19"/>
    <mergeCell ref="A19:B19"/>
    <mergeCell ref="C19:E19"/>
    <mergeCell ref="F19:H19"/>
    <mergeCell ref="I19:K19"/>
    <mergeCell ref="A18:B18"/>
    <mergeCell ref="C18:E18"/>
    <mergeCell ref="F18:H18"/>
    <mergeCell ref="I18:K18"/>
    <mergeCell ref="L18:N18"/>
    <mergeCell ref="O18:Q18"/>
    <mergeCell ref="R18:T18"/>
    <mergeCell ref="AE16:AH16"/>
    <mergeCell ref="C17:E17"/>
    <mergeCell ref="F17:H17"/>
    <mergeCell ref="I17:K17"/>
    <mergeCell ref="L17:N17"/>
    <mergeCell ref="O17:Q17"/>
    <mergeCell ref="R17:T17"/>
    <mergeCell ref="U17:W17"/>
    <mergeCell ref="X17:Y17"/>
    <mergeCell ref="Z17:AA17"/>
    <mergeCell ref="U18:W18"/>
    <mergeCell ref="X18:Y18"/>
    <mergeCell ref="Z18:AA18"/>
    <mergeCell ref="AB18:AD18"/>
    <mergeCell ref="AE18:AH18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B8FC159-A8B6-47E3-8104-26DCB964825D}">
            <xm:f>MONTH(DATE(Calendrier!$A$1,MONTH($A3),DAY(B$2)))&lt;&gt;MONTH($A3)</xm:f>
            <x14:dxf>
              <fill>
                <patternFill>
                  <bgColor theme="1" tint="4.9989318521683403E-2"/>
                </patternFill>
              </fill>
            </x14:dxf>
          </x14:cfRule>
          <x14:cfRule type="expression" priority="3" id="{75478E11-CBBE-47F6-953C-38D4AAF97C2F}">
            <xm:f>WEEKDAY(DATE(Calendrier!$A$1,MONTH($A3),DAY(B$2)))&gt;5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" id="{3A1100D7-75C9-42AE-A724-3711ADDC5FDD}">
            <xm:f>COUNTIF(Calendrier!$Q$5:$Q$17,DATE(Calendrier!$A$1,MONTH($A3),DAY(B$2)))&gt;0</xm:f>
            <x14:dxf>
              <fill>
                <patternFill>
                  <bgColor rgb="FFFF99FF"/>
                </patternFill>
              </fill>
            </x14:dxf>
          </x14:cfRule>
          <xm:sqref>B3:AF14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Jean-Pierre Bontront</cp:lastModifiedBy>
  <dcterms:created xsi:type="dcterms:W3CDTF">2018-08-14T14:17:00Z</dcterms:created>
  <dcterms:modified xsi:type="dcterms:W3CDTF">2018-08-26T14:49:14Z</dcterms:modified>
</cp:coreProperties>
</file>