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 activeTab="1"/>
  </bookViews>
  <sheets>
    <sheet name="Mode d'emploi" sheetId="2" r:id="rId1"/>
    <sheet name="S20" sheetId="1" r:id="rId2"/>
  </sheets>
  <definedNames>
    <definedName name="_xlnm.Print_Area" localSheetId="1">'S20'!$B$1:$AH$54</definedName>
  </definedNames>
  <calcPr calcId="125725"/>
</workbook>
</file>

<file path=xl/calcChain.xml><?xml version="1.0" encoding="utf-8"?>
<calcChain xmlns="http://schemas.openxmlformats.org/spreadsheetml/2006/main">
  <c r="B114" i="1"/>
  <c r="M44"/>
  <c r="V30"/>
  <c r="C113" s="1"/>
  <c r="M49" s="1"/>
  <c r="E30"/>
  <c r="AF29"/>
  <c r="AG29" s="1"/>
  <c r="Y29"/>
  <c r="U29"/>
  <c r="E28"/>
  <c r="AF27"/>
  <c r="AG27" s="1"/>
  <c r="Y27"/>
  <c r="U27"/>
  <c r="E26"/>
  <c r="AF25"/>
  <c r="AG25" s="1"/>
  <c r="Y25"/>
  <c r="U25"/>
  <c r="E24"/>
  <c r="AF23"/>
  <c r="AG23" s="1"/>
  <c r="Y23"/>
  <c r="U23"/>
  <c r="AF21"/>
  <c r="Y21"/>
  <c r="AG21" s="1"/>
  <c r="U21"/>
  <c r="E20"/>
  <c r="AF19"/>
  <c r="Y19"/>
  <c r="AG19" s="1"/>
  <c r="U19"/>
  <c r="C19"/>
  <c r="C21" s="1"/>
  <c r="C23" s="1"/>
  <c r="C25" s="1"/>
  <c r="C27" s="1"/>
  <c r="C29" s="1"/>
  <c r="G9" s="1"/>
  <c r="E18"/>
  <c r="AF17"/>
  <c r="AD30" s="1"/>
  <c r="Y17"/>
  <c r="X30" s="1"/>
  <c r="U17"/>
  <c r="E16"/>
  <c r="C9"/>
  <c r="AG17" l="1"/>
  <c r="AG32" s="1"/>
  <c r="AG34"/>
  <c r="M43" l="1"/>
  <c r="AG35"/>
  <c r="AG33"/>
  <c r="B112" l="1"/>
  <c r="M46"/>
  <c r="C112"/>
  <c r="M48" s="1"/>
  <c r="C111"/>
  <c r="M47" s="1"/>
  <c r="AG36"/>
  <c r="Y46" l="1"/>
</calcChain>
</file>

<file path=xl/comments1.xml><?xml version="1.0" encoding="utf-8"?>
<comments xmlns="http://schemas.openxmlformats.org/spreadsheetml/2006/main">
  <authors>
    <author>*</author>
  </authors>
  <commentList>
    <comment ref="C111" authorId="0">
      <text>
        <r>
          <rPr>
            <b/>
            <sz val="10"/>
            <color indexed="81"/>
            <rFont val="Tahoma"/>
            <family val="2"/>
          </rPr>
          <t xml:space="preserve">
HEURES MAJOREES A 25</t>
        </r>
      </text>
    </comment>
    <comment ref="B112" authorId="0">
      <text>
        <r>
          <rPr>
            <b/>
            <sz val="10"/>
            <color indexed="81"/>
            <rFont val="Tahoma"/>
            <family val="2"/>
          </rPr>
          <t>HEURES A 150</t>
        </r>
      </text>
    </comment>
    <comment ref="C112" authorId="0">
      <text>
        <r>
          <rPr>
            <b/>
            <sz val="10"/>
            <color indexed="81"/>
            <rFont val="Tahoma"/>
            <family val="2"/>
          </rPr>
          <t>HEURES MAJOREES A 50</t>
        </r>
      </text>
    </comment>
    <comment ref="C113" authorId="0">
      <text>
        <r>
          <rPr>
            <b/>
            <sz val="10"/>
            <color indexed="81"/>
            <rFont val="Tahoma"/>
            <family val="2"/>
          </rPr>
          <t>Heure a 200</t>
        </r>
      </text>
    </comment>
    <comment ref="B114" authorId="0">
      <text>
        <r>
          <rPr>
            <b/>
            <sz val="10"/>
            <color indexed="81"/>
            <rFont val="Tahoma"/>
            <family val="2"/>
          </rPr>
          <t>HEURES A 125 QD DECLENCHEMENT DE HEURES 150</t>
        </r>
      </text>
    </comment>
  </commentList>
</comments>
</file>

<file path=xl/sharedStrings.xml><?xml version="1.0" encoding="utf-8"?>
<sst xmlns="http://schemas.openxmlformats.org/spreadsheetml/2006/main" count="94" uniqueCount="80">
  <si>
    <t>FICHE INDIVIDUELLE DE DECOMPTE HEBDOMADAIRE DU TEMPS DE TRAVAIL</t>
  </si>
  <si>
    <t>SECTEUR</t>
  </si>
  <si>
    <t>NOM DE L'AGENT</t>
  </si>
  <si>
    <t>% Activité</t>
  </si>
  <si>
    <t>VALIDATION CHEF DE SECTEUR</t>
  </si>
  <si>
    <t>SEMAINE DU</t>
  </si>
  <si>
    <t>AU</t>
  </si>
  <si>
    <t>N°Semaine</t>
  </si>
  <si>
    <t>Dont heures de nuit</t>
  </si>
  <si>
    <t xml:space="preserve">Heure de début </t>
  </si>
  <si>
    <t>Heure de fin</t>
  </si>
  <si>
    <t>Temps de</t>
  </si>
  <si>
    <t>MALADIE</t>
  </si>
  <si>
    <t>PI semaine</t>
  </si>
  <si>
    <t>JF,</t>
  </si>
  <si>
    <t>Temps</t>
  </si>
  <si>
    <t xml:space="preserve">Visa autorisation de dépassement de l'horaire </t>
  </si>
  <si>
    <t>DATE</t>
  </si>
  <si>
    <t>de travail</t>
  </si>
  <si>
    <t>pause</t>
  </si>
  <si>
    <t>repas</t>
  </si>
  <si>
    <t>CP</t>
  </si>
  <si>
    <t>Jours ATT</t>
  </si>
  <si>
    <t>travaillé</t>
  </si>
  <si>
    <t>hebdomadaire de 38h00</t>
  </si>
  <si>
    <t>R.C.R.</t>
  </si>
  <si>
    <t>heures</t>
  </si>
  <si>
    <t>minutes</t>
  </si>
  <si>
    <t>Indiquer  :  1 si journée entière, 2 si demi journée</t>
  </si>
  <si>
    <t>LUNDI</t>
  </si>
  <si>
    <t>MARDI</t>
  </si>
  <si>
    <t>MERCREDI</t>
  </si>
  <si>
    <t>…………………………………………………………</t>
  </si>
  <si>
    <t>JEUDI</t>
  </si>
  <si>
    <t>VENDREDI</t>
  </si>
  <si>
    <t>SAMEDI</t>
  </si>
  <si>
    <t>DIMANCHE</t>
  </si>
  <si>
    <t>DUREE TOTALE</t>
  </si>
  <si>
    <t xml:space="preserve">HEURES A RECUPERER </t>
  </si>
  <si>
    <t>HEURES DE NUIT</t>
  </si>
  <si>
    <t>BASE DE CALCUL DES MAJORATIONS POUR H.S.</t>
  </si>
  <si>
    <t>HEURES MAJOREES</t>
  </si>
  <si>
    <t>SOLDE NEGATIF PERIODE PRECEDENTE</t>
  </si>
  <si>
    <t>ELEMENTS CHIFFRES DE LA PERIODE</t>
  </si>
  <si>
    <t>TOTAL HEURES EFFECTIVES TRAVAILLEES</t>
  </si>
  <si>
    <t>IMPUTATION SAP</t>
  </si>
  <si>
    <t>VALIDATION SALARIE</t>
  </si>
  <si>
    <t>MOYENNE SUR 4 SEMAINES</t>
  </si>
  <si>
    <t>HEURES A RECUPERER SANS MAJORATION</t>
  </si>
  <si>
    <t>CONTINGENT 10</t>
  </si>
  <si>
    <t>HEURES A RECUPERER MAJOREES DE 25%</t>
  </si>
  <si>
    <t>HEURES A RECUPERER MAJOREES DE 50%</t>
  </si>
  <si>
    <t>HEURES A RECUPERER MAJOREES DE 100%</t>
  </si>
  <si>
    <t>REGLES PRINCIPALES A OBSERVER</t>
  </si>
  <si>
    <t>LE DEPASSEMENT DE LA DUREE QUOTIDIENNE est interdit au delà de 10h00 de travail effectif sauf dérogation soumise à condition d'urgence, et information du secteur ARH qui demande une autorisation à l'Inspection du travail</t>
  </si>
  <si>
    <t>LE DEPASSEMENT DE LA DUREE HEBDOMADAIRE est interdite, sauf accord écrit du cadre de permanence usine</t>
  </si>
  <si>
    <r>
      <t xml:space="preserve">S </t>
    </r>
    <r>
      <rPr>
        <b/>
        <sz val="14"/>
        <color indexed="12"/>
        <rFont val="Tahoma"/>
        <family val="2"/>
      </rPr>
      <t xml:space="preserve">uivi des
</t>
    </r>
    <r>
      <rPr>
        <b/>
        <sz val="14"/>
        <color indexed="10"/>
        <rFont val="Tahoma"/>
        <family val="2"/>
      </rPr>
      <t xml:space="preserve">H </t>
    </r>
    <r>
      <rPr>
        <b/>
        <sz val="14"/>
        <color indexed="12"/>
        <rFont val="Tahoma"/>
        <family val="2"/>
      </rPr>
      <t xml:space="preserve">eures
</t>
    </r>
    <r>
      <rPr>
        <b/>
        <sz val="14"/>
        <color indexed="10"/>
        <rFont val="Tahoma"/>
        <family val="2"/>
      </rPr>
      <t xml:space="preserve">E </t>
    </r>
    <r>
      <rPr>
        <b/>
        <sz val="14"/>
        <color indexed="12"/>
        <rFont val="Tahoma"/>
        <family val="2"/>
      </rPr>
      <t>ncadrement</t>
    </r>
  </si>
  <si>
    <r>
      <t>Rappel de la règle</t>
    </r>
    <r>
      <rPr>
        <b/>
        <sz val="12"/>
        <color indexed="10"/>
        <rFont val="Tahoma"/>
        <family val="2"/>
      </rPr>
      <t xml:space="preserve"> : </t>
    </r>
  </si>
  <si>
    <t>Chaque membre d'encadrement doit respecter la limite hebdomadaire de travail effectif de 38h sauf accord du CDS pour effectuer des dépassements.</t>
  </si>
  <si>
    <t>-</t>
  </si>
  <si>
    <t>La saisie est uniquement possible dans les zones vertes</t>
  </si>
  <si>
    <t xml:space="preserve">Quand vous saisissez une absence, vous indiquerez "1" dans le cas d'une journée entière, ou "2" si vous prenez uniquement </t>
  </si>
  <si>
    <t>une demi-journée. Cette saisie ne vous dispense pas de la gestion de vos contingents sous SAP.</t>
  </si>
  <si>
    <t>La saisie d'une PI dans le cadre de la semaine ne modifie pas vos heures travaillées puisque venant en compensation</t>
  </si>
  <si>
    <t>d'heures effectuées ou à faire.</t>
  </si>
  <si>
    <t>Chaque semaine, la feuille de suivi de la semaine précédente doit être imprimée par l'utilisateur, signée, et remise</t>
  </si>
  <si>
    <t>au chef de secteur qui effectue la validation. Le secteur archive les originaux.</t>
  </si>
  <si>
    <t>Un double est conservé par l'utilisateur sans limitation de durée</t>
  </si>
  <si>
    <t>Les contingents SAP 10 (heures suppl. à récupérer) sont cumulés chaque mois</t>
  </si>
  <si>
    <t>par le chef de secteur ou la personne qu'il désignera.</t>
  </si>
  <si>
    <t>Le fichier est transmis au superviseur du secteur ARH.</t>
  </si>
  <si>
    <t>Règle d'alimentation du contingent 10</t>
  </si>
  <si>
    <t>Le contingent 10 est alimenté par les heures effectuées à partir de la 38ème heure sur une semaine</t>
  </si>
  <si>
    <t>(ou 38 x % activité pour les temps partiels).</t>
  </si>
  <si>
    <t>Les heures entre 38 et 43 sont majorées de 25%.</t>
  </si>
  <si>
    <t>Au delà, la majoration est de 50%.</t>
  </si>
  <si>
    <t>Majoration des interventions de nuit (21h00 – 6h00) : 100%</t>
  </si>
  <si>
    <t>Majoration des interventions le dimanche : 100%</t>
  </si>
  <si>
    <t>Majoration des interventions un jour férié  hors premier mai.: 100%</t>
  </si>
  <si>
    <t>Majoration des interventions le dimanche de nuit ou jour férié de nuit  et jour férié du 1er mai  :  200%</t>
  </si>
</sst>
</file>

<file path=xl/styles.xml><?xml version="1.0" encoding="utf-8"?>
<styleSheet xmlns="http://schemas.openxmlformats.org/spreadsheetml/2006/main">
  <numFmts count="5">
    <numFmt numFmtId="164" formatCode="d\ mmmm\ yyyy"/>
    <numFmt numFmtId="165" formatCode="00&quot; h&quot;"/>
    <numFmt numFmtId="166" formatCode="00&quot; '&quot;"/>
    <numFmt numFmtId="167" formatCode="0.0"/>
    <numFmt numFmtId="168" formatCode="0.0&quot; heure(s)&quot;"/>
  </numFmts>
  <fonts count="19">
    <font>
      <sz val="10"/>
      <name val="Arial"/>
      <family val="2"/>
    </font>
    <font>
      <b/>
      <sz val="14"/>
      <color indexed="12"/>
      <name val="Arial"/>
      <family val="2"/>
    </font>
    <font>
      <sz val="14"/>
      <name val="Arial"/>
      <family val="2"/>
    </font>
    <font>
      <b/>
      <sz val="14"/>
      <color indexed="48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14"/>
      <color indexed="8"/>
      <name val="Arial"/>
      <family val="2"/>
    </font>
    <font>
      <b/>
      <sz val="14"/>
      <color indexed="9"/>
      <name val="Arial"/>
      <family val="2"/>
    </font>
    <font>
      <b/>
      <sz val="10"/>
      <color indexed="81"/>
      <name val="Tahoma"/>
      <family val="2"/>
    </font>
    <font>
      <sz val="10"/>
      <name val="Tahoma"/>
      <family val="2"/>
    </font>
    <font>
      <b/>
      <sz val="14"/>
      <color indexed="10"/>
      <name val="Tahoma"/>
      <family val="2"/>
    </font>
    <font>
      <b/>
      <sz val="14"/>
      <color indexed="12"/>
      <name val="Tahoma"/>
      <family val="2"/>
    </font>
    <font>
      <b/>
      <u/>
      <sz val="12"/>
      <color indexed="10"/>
      <name val="Tahoma"/>
      <family val="2"/>
    </font>
    <font>
      <b/>
      <sz val="12"/>
      <color indexed="10"/>
      <name val="Tahoma"/>
      <family val="2"/>
    </font>
    <font>
      <sz val="12"/>
      <color indexed="10"/>
      <name val="Tahoma"/>
      <family val="2"/>
    </font>
    <font>
      <b/>
      <sz val="16"/>
      <color indexed="20"/>
      <name val="Tahoma"/>
      <family val="2"/>
    </font>
    <font>
      <u/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left"/>
      <protection hidden="1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locked="0"/>
    </xf>
    <xf numFmtId="0" fontId="3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4" fillId="2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1" fillId="0" borderId="0" xfId="0" applyFont="1" applyProtection="1">
      <protection hidden="1"/>
    </xf>
    <xf numFmtId="9" fontId="4" fillId="2" borderId="0" xfId="0" applyNumberFormat="1" applyFont="1" applyFill="1" applyProtection="1">
      <protection locked="0"/>
    </xf>
    <xf numFmtId="0" fontId="2" fillId="0" borderId="0" xfId="0" applyFont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4" fillId="3" borderId="4" xfId="0" applyFont="1" applyFill="1" applyBorder="1" applyAlignment="1" applyProtection="1">
      <alignment horizontal="left"/>
      <protection hidden="1"/>
    </xf>
    <xf numFmtId="0" fontId="2" fillId="0" borderId="5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3" borderId="5" xfId="0" applyFont="1" applyFill="1" applyBorder="1" applyProtection="1">
      <protection hidden="1"/>
    </xf>
    <xf numFmtId="164" fontId="2" fillId="4" borderId="0" xfId="0" applyNumberFormat="1" applyFont="1" applyFill="1" applyBorder="1" applyAlignment="1" applyProtection="1">
      <alignment horizontal="center"/>
      <protection hidden="1"/>
    </xf>
    <xf numFmtId="164" fontId="2" fillId="4" borderId="0" xfId="0" applyNumberFormat="1" applyFont="1" applyFill="1" applyBorder="1" applyAlignment="1" applyProtection="1">
      <alignment horizontal="center"/>
      <protection hidden="1"/>
    </xf>
    <xf numFmtId="0" fontId="2" fillId="3" borderId="0" xfId="0" applyFont="1" applyFill="1" applyBorder="1" applyProtection="1">
      <protection hidden="1"/>
    </xf>
    <xf numFmtId="0" fontId="2" fillId="2" borderId="0" xfId="0" applyFont="1" applyFill="1" applyBorder="1" applyProtection="1">
      <protection locked="0"/>
    </xf>
    <xf numFmtId="0" fontId="6" fillId="0" borderId="0" xfId="0" applyFont="1" applyBorder="1" applyProtection="1">
      <protection hidden="1"/>
    </xf>
    <xf numFmtId="0" fontId="2" fillId="3" borderId="0" xfId="0" applyFont="1" applyFill="1" applyBorder="1" applyAlignment="1" applyProtection="1">
      <alignment horizontal="center" wrapText="1"/>
      <protection hidden="1"/>
    </xf>
    <xf numFmtId="0" fontId="2" fillId="3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Border="1" applyProtection="1">
      <protection hidden="1"/>
    </xf>
    <xf numFmtId="0" fontId="2" fillId="3" borderId="0" xfId="0" applyFont="1" applyFill="1" applyBorder="1" applyAlignment="1" applyProtection="1">
      <alignment horizontal="left"/>
      <protection hidden="1"/>
    </xf>
    <xf numFmtId="0" fontId="2" fillId="3" borderId="6" xfId="0" applyFont="1" applyFill="1" applyBorder="1" applyAlignment="1" applyProtection="1">
      <alignment horizontal="center"/>
      <protection hidden="1"/>
    </xf>
    <xf numFmtId="0" fontId="2" fillId="3" borderId="7" xfId="0" applyFont="1" applyFill="1" applyBorder="1" applyProtection="1">
      <protection hidden="1"/>
    </xf>
    <xf numFmtId="0" fontId="2" fillId="0" borderId="5" xfId="0" applyFont="1" applyBorder="1" applyAlignment="1" applyProtection="1">
      <alignment horizontal="left"/>
      <protection hidden="1"/>
    </xf>
    <xf numFmtId="0" fontId="2" fillId="3" borderId="0" xfId="0" applyFont="1" applyFill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left"/>
      <protection hidden="1"/>
    </xf>
    <xf numFmtId="0" fontId="2" fillId="3" borderId="0" xfId="0" applyFont="1" applyFill="1" applyBorder="1" applyAlignment="1" applyProtection="1">
      <alignment horizontal="left"/>
      <protection hidden="1"/>
    </xf>
    <xf numFmtId="0" fontId="6" fillId="0" borderId="0" xfId="0" applyFont="1" applyBorder="1" applyAlignment="1" applyProtection="1">
      <alignment horizontal="left"/>
      <protection hidden="1"/>
    </xf>
    <xf numFmtId="0" fontId="2" fillId="0" borderId="0" xfId="0" applyFont="1" applyFill="1" applyBorder="1" applyAlignment="1" applyProtection="1">
      <alignment horizontal="left"/>
      <protection hidden="1"/>
    </xf>
    <xf numFmtId="0" fontId="2" fillId="3" borderId="8" xfId="0" applyFont="1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164" fontId="2" fillId="2" borderId="9" xfId="0" applyNumberFormat="1" applyFont="1" applyFill="1" applyBorder="1" applyProtection="1">
      <protection locked="0"/>
    </xf>
    <xf numFmtId="165" fontId="2" fillId="2" borderId="10" xfId="0" applyNumberFormat="1" applyFont="1" applyFill="1" applyBorder="1" applyAlignment="1" applyProtection="1">
      <alignment horizontal="center"/>
      <protection locked="0"/>
    </xf>
    <xf numFmtId="165" fontId="2" fillId="2" borderId="11" xfId="0" applyNumberFormat="1" applyFont="1" applyFill="1" applyBorder="1" applyAlignment="1" applyProtection="1">
      <alignment horizontal="center"/>
      <protection locked="0"/>
    </xf>
    <xf numFmtId="166" fontId="2" fillId="2" borderId="12" xfId="0" applyNumberFormat="1" applyFont="1" applyFill="1" applyBorder="1" applyAlignment="1" applyProtection="1">
      <alignment horizontal="center"/>
      <protection locked="0"/>
    </xf>
    <xf numFmtId="166" fontId="2" fillId="2" borderId="13" xfId="0" applyNumberFormat="1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hidden="1"/>
    </xf>
    <xf numFmtId="167" fontId="6" fillId="0" borderId="0" xfId="0" applyNumberFormat="1" applyFont="1" applyFill="1" applyBorder="1" applyProtection="1">
      <protection hidden="1"/>
    </xf>
    <xf numFmtId="0" fontId="2" fillId="2" borderId="9" xfId="0" applyFont="1" applyFill="1" applyBorder="1" applyProtection="1">
      <protection locked="0"/>
    </xf>
    <xf numFmtId="0" fontId="6" fillId="0" borderId="0" xfId="0" applyFont="1" applyFill="1" applyBorder="1" applyProtection="1">
      <protection hidden="1"/>
    </xf>
    <xf numFmtId="167" fontId="6" fillId="0" borderId="0" xfId="0" applyNumberFormat="1" applyFont="1" applyBorder="1" applyProtection="1">
      <protection hidden="1"/>
    </xf>
    <xf numFmtId="168" fontId="2" fillId="4" borderId="6" xfId="0" applyNumberFormat="1" applyFont="1" applyFill="1" applyBorder="1" applyAlignment="1" applyProtection="1">
      <alignment horizontal="center"/>
      <protection hidden="1"/>
    </xf>
    <xf numFmtId="168" fontId="2" fillId="0" borderId="6" xfId="0" applyNumberFormat="1" applyFont="1" applyFill="1" applyBorder="1" applyAlignment="1" applyProtection="1">
      <alignment horizontal="center"/>
      <protection hidden="1"/>
    </xf>
    <xf numFmtId="164" fontId="2" fillId="4" borderId="9" xfId="0" applyNumberFormat="1" applyFont="1" applyFill="1" applyBorder="1" applyProtection="1">
      <protection hidden="1"/>
    </xf>
    <xf numFmtId="167" fontId="2" fillId="4" borderId="0" xfId="0" applyNumberFormat="1" applyFont="1" applyFill="1" applyBorder="1" applyProtection="1">
      <protection hidden="1"/>
    </xf>
    <xf numFmtId="167" fontId="2" fillId="0" borderId="0" xfId="0" applyNumberFormat="1" applyFont="1" applyFill="1" applyBorder="1" applyProtection="1">
      <protection hidden="1"/>
    </xf>
    <xf numFmtId="167" fontId="2" fillId="0" borderId="0" xfId="0" applyNumberFormat="1" applyFont="1" applyBorder="1" applyProtection="1">
      <protection hidden="1"/>
    </xf>
    <xf numFmtId="0" fontId="2" fillId="3" borderId="0" xfId="0" applyFont="1" applyFill="1" applyBorder="1" applyAlignment="1" applyProtection="1">
      <alignment horizontal="right"/>
      <protection hidden="1"/>
    </xf>
    <xf numFmtId="168" fontId="4" fillId="4" borderId="6" xfId="0" applyNumberFormat="1" applyFont="1" applyFill="1" applyBorder="1" applyAlignment="1" applyProtection="1">
      <alignment horizontal="center"/>
      <protection hidden="1"/>
    </xf>
    <xf numFmtId="0" fontId="2" fillId="3" borderId="14" xfId="0" applyFont="1" applyFill="1" applyBorder="1" applyProtection="1">
      <protection hidden="1"/>
    </xf>
    <xf numFmtId="0" fontId="2" fillId="3" borderId="14" xfId="0" applyFont="1" applyFill="1" applyBorder="1" applyAlignment="1" applyProtection="1">
      <alignment horizontal="right"/>
      <protection hidden="1"/>
    </xf>
    <xf numFmtId="168" fontId="4" fillId="4" borderId="15" xfId="0" applyNumberFormat="1" applyFont="1" applyFill="1" applyBorder="1" applyAlignment="1" applyProtection="1">
      <alignment horizontal="center"/>
      <protection hidden="1"/>
    </xf>
    <xf numFmtId="0" fontId="2" fillId="0" borderId="16" xfId="0" applyFont="1" applyBorder="1" applyProtection="1">
      <protection hidden="1"/>
    </xf>
    <xf numFmtId="0" fontId="2" fillId="0" borderId="14" xfId="0" applyFont="1" applyBorder="1" applyProtection="1">
      <protection hidden="1"/>
    </xf>
    <xf numFmtId="0" fontId="6" fillId="0" borderId="14" xfId="0" applyFont="1" applyBorder="1" applyProtection="1">
      <protection hidden="1"/>
    </xf>
    <xf numFmtId="0" fontId="2" fillId="0" borderId="14" xfId="0" applyFont="1" applyFill="1" applyBorder="1" applyProtection="1">
      <protection hidden="1"/>
    </xf>
    <xf numFmtId="0" fontId="4" fillId="3" borderId="0" xfId="0" applyFont="1" applyFill="1" applyBorder="1" applyAlignment="1" applyProtection="1">
      <alignment horizontal="right"/>
      <protection hidden="1"/>
    </xf>
    <xf numFmtId="167" fontId="4" fillId="4" borderId="6" xfId="0" applyNumberFormat="1" applyFont="1" applyFill="1" applyBorder="1" applyAlignment="1" applyProtection="1">
      <alignment horizontal="center"/>
      <protection hidden="1"/>
    </xf>
    <xf numFmtId="0" fontId="4" fillId="3" borderId="14" xfId="0" applyFont="1" applyFill="1" applyBorder="1" applyAlignment="1" applyProtection="1">
      <alignment horizontal="right"/>
      <protection hidden="1"/>
    </xf>
    <xf numFmtId="167" fontId="4" fillId="4" borderId="15" xfId="0" applyNumberFormat="1" applyFont="1" applyFill="1" applyBorder="1" applyAlignment="1" applyProtection="1">
      <alignment horizontal="center"/>
      <protection hidden="1"/>
    </xf>
    <xf numFmtId="0" fontId="2" fillId="0" borderId="17" xfId="0" applyFont="1" applyBorder="1" applyProtection="1">
      <protection hidden="1"/>
    </xf>
    <xf numFmtId="0" fontId="2" fillId="0" borderId="0" xfId="0" applyFont="1" applyAlignment="1" applyProtection="1">
      <protection hidden="1"/>
    </xf>
    <xf numFmtId="0" fontId="4" fillId="0" borderId="0" xfId="0" applyFont="1" applyFill="1" applyBorder="1" applyAlignment="1" applyProtection="1">
      <alignment horizontal="right"/>
      <protection hidden="1"/>
    </xf>
    <xf numFmtId="167" fontId="4" fillId="0" borderId="0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Protection="1">
      <protection locked="0"/>
    </xf>
    <xf numFmtId="0" fontId="4" fillId="5" borderId="0" xfId="0" applyFont="1" applyFill="1" applyBorder="1" applyProtection="1">
      <protection hidden="1"/>
    </xf>
    <xf numFmtId="0" fontId="2" fillId="5" borderId="0" xfId="0" applyFont="1" applyFill="1" applyBorder="1" applyProtection="1">
      <protection hidden="1"/>
    </xf>
    <xf numFmtId="0" fontId="5" fillId="2" borderId="9" xfId="0" applyFont="1" applyFill="1" applyBorder="1" applyProtection="1">
      <protection hidden="1"/>
    </xf>
    <xf numFmtId="0" fontId="4" fillId="5" borderId="1" xfId="0" applyFont="1" applyFill="1" applyBorder="1" applyProtection="1">
      <protection hidden="1"/>
    </xf>
    <xf numFmtId="0" fontId="4" fillId="5" borderId="2" xfId="0" applyFont="1" applyFill="1" applyBorder="1" applyProtection="1">
      <protection hidden="1"/>
    </xf>
    <xf numFmtId="0" fontId="2" fillId="5" borderId="2" xfId="0" applyFont="1" applyFill="1" applyBorder="1" applyProtection="1">
      <protection hidden="1"/>
    </xf>
    <xf numFmtId="0" fontId="2" fillId="0" borderId="2" xfId="0" applyFont="1" applyFill="1" applyBorder="1" applyProtection="1">
      <protection hidden="1"/>
    </xf>
    <xf numFmtId="167" fontId="5" fillId="0" borderId="3" xfId="0" applyNumberFormat="1" applyFont="1" applyFill="1" applyBorder="1" applyProtection="1">
      <protection hidden="1"/>
    </xf>
    <xf numFmtId="0" fontId="4" fillId="4" borderId="0" xfId="0" applyFont="1" applyFill="1" applyBorder="1" applyProtection="1">
      <protection hidden="1"/>
    </xf>
    <xf numFmtId="0" fontId="2" fillId="4" borderId="0" xfId="0" applyFont="1" applyFill="1" applyBorder="1" applyProtection="1">
      <protection hidden="1"/>
    </xf>
    <xf numFmtId="2" fontId="2" fillId="0" borderId="0" xfId="0" applyNumberFormat="1" applyFont="1" applyFill="1" applyBorder="1" applyProtection="1">
      <protection hidden="1"/>
    </xf>
    <xf numFmtId="167" fontId="1" fillId="0" borderId="0" xfId="0" applyNumberFormat="1" applyFont="1" applyFill="1" applyBorder="1" applyAlignment="1" applyProtection="1">
      <alignment horizontal="left"/>
      <protection hidden="1"/>
    </xf>
    <xf numFmtId="0" fontId="4" fillId="5" borderId="9" xfId="0" applyFont="1" applyFill="1" applyBorder="1" applyAlignment="1" applyProtection="1">
      <alignment horizontal="center"/>
      <protection hidden="1"/>
    </xf>
    <xf numFmtId="0" fontId="4" fillId="5" borderId="5" xfId="0" applyFont="1" applyFill="1" applyBorder="1" applyProtection="1">
      <protection hidden="1"/>
    </xf>
    <xf numFmtId="167" fontId="5" fillId="0" borderId="6" xfId="0" applyNumberFormat="1" applyFont="1" applyFill="1" applyBorder="1" applyProtection="1">
      <protection hidden="1"/>
    </xf>
    <xf numFmtId="0" fontId="2" fillId="0" borderId="18" xfId="0" applyFont="1" applyFill="1" applyBorder="1" applyProtection="1">
      <protection hidden="1"/>
    </xf>
    <xf numFmtId="167" fontId="2" fillId="0" borderId="6" xfId="0" applyNumberFormat="1" applyFont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2" fillId="0" borderId="18" xfId="0" applyFont="1" applyBorder="1" applyProtection="1">
      <protection hidden="1"/>
    </xf>
    <xf numFmtId="2" fontId="5" fillId="0" borderId="6" xfId="0" applyNumberFormat="1" applyFont="1" applyFill="1" applyBorder="1" applyProtection="1">
      <protection hidden="1"/>
    </xf>
    <xf numFmtId="0" fontId="2" fillId="6" borderId="0" xfId="0" applyFont="1" applyFill="1" applyBorder="1" applyProtection="1">
      <protection hidden="1"/>
    </xf>
    <xf numFmtId="2" fontId="5" fillId="0" borderId="0" xfId="0" applyNumberFormat="1" applyFont="1" applyBorder="1" applyProtection="1">
      <protection hidden="1"/>
    </xf>
    <xf numFmtId="0" fontId="2" fillId="0" borderId="19" xfId="0" applyFont="1" applyBorder="1" applyProtection="1">
      <protection hidden="1"/>
    </xf>
    <xf numFmtId="0" fontId="4" fillId="0" borderId="0" xfId="0" applyFont="1" applyProtection="1">
      <protection hidden="1"/>
    </xf>
    <xf numFmtId="0" fontId="7" fillId="0" borderId="0" xfId="0" applyFont="1" applyProtection="1">
      <protection hidden="1"/>
    </xf>
    <xf numFmtId="167" fontId="2" fillId="0" borderId="0" xfId="0" applyNumberFormat="1" applyFont="1" applyProtection="1">
      <protection hidden="1"/>
    </xf>
    <xf numFmtId="0" fontId="6" fillId="0" borderId="0" xfId="0" applyFont="1" applyProtection="1">
      <protection hidden="1"/>
    </xf>
    <xf numFmtId="0" fontId="8" fillId="0" borderId="0" xfId="0" applyFont="1" applyFill="1" applyBorder="1" applyProtection="1">
      <protection hidden="1"/>
    </xf>
    <xf numFmtId="0" fontId="8" fillId="0" borderId="0" xfId="0" applyFont="1" applyProtection="1">
      <protection hidden="1"/>
    </xf>
    <xf numFmtId="0" fontId="9" fillId="0" borderId="0" xfId="0" applyFont="1" applyFill="1" applyBorder="1" applyProtection="1">
      <protection hidden="1"/>
    </xf>
    <xf numFmtId="167" fontId="6" fillId="0" borderId="0" xfId="0" applyNumberFormat="1" applyFont="1" applyProtection="1">
      <protection hidden="1"/>
    </xf>
    <xf numFmtId="2" fontId="2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center"/>
      <protection locked="0"/>
    </xf>
    <xf numFmtId="0" fontId="11" fillId="0" borderId="0" xfId="0" applyFont="1"/>
    <xf numFmtId="0" fontId="12" fillId="4" borderId="20" xfId="0" applyFont="1" applyFill="1" applyBorder="1" applyAlignment="1" applyProtection="1">
      <alignment vertical="center" wrapText="1"/>
    </xf>
    <xf numFmtId="0" fontId="13" fillId="4" borderId="21" xfId="0" applyFont="1" applyFill="1" applyBorder="1" applyAlignment="1" applyProtection="1">
      <alignment vertical="center" wrapText="1"/>
    </xf>
    <xf numFmtId="0" fontId="14" fillId="6" borderId="22" xfId="0" applyFont="1" applyFill="1" applyBorder="1" applyAlignment="1">
      <alignment horizontal="left"/>
    </xf>
    <xf numFmtId="0" fontId="16" fillId="6" borderId="23" xfId="0" applyFont="1" applyFill="1" applyBorder="1"/>
    <xf numFmtId="0" fontId="16" fillId="6" borderId="24" xfId="0" applyFont="1" applyFill="1" applyBorder="1"/>
    <xf numFmtId="0" fontId="13" fillId="4" borderId="25" xfId="0" applyFont="1" applyFill="1" applyBorder="1" applyAlignment="1" applyProtection="1">
      <alignment vertical="center" wrapText="1"/>
    </xf>
    <xf numFmtId="0" fontId="13" fillId="4" borderId="26" xfId="0" applyFont="1" applyFill="1" applyBorder="1" applyAlignment="1" applyProtection="1">
      <alignment vertical="center" wrapText="1"/>
    </xf>
    <xf numFmtId="0" fontId="17" fillId="0" borderId="25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5" fillId="6" borderId="28" xfId="0" applyFont="1" applyFill="1" applyBorder="1" applyAlignment="1">
      <alignment vertical="center" wrapText="1"/>
    </xf>
    <xf numFmtId="0" fontId="15" fillId="6" borderId="0" xfId="0" applyFont="1" applyFill="1" applyBorder="1" applyAlignment="1">
      <alignment vertical="center" wrapText="1"/>
    </xf>
    <xf numFmtId="0" fontId="15" fillId="6" borderId="27" xfId="0" applyFont="1" applyFill="1" applyBorder="1" applyAlignment="1">
      <alignment vertical="center" wrapText="1"/>
    </xf>
    <xf numFmtId="0" fontId="13" fillId="4" borderId="29" xfId="0" applyFont="1" applyFill="1" applyBorder="1" applyAlignment="1" applyProtection="1">
      <alignment vertical="center" wrapText="1"/>
    </xf>
    <xf numFmtId="0" fontId="13" fillId="4" borderId="30" xfId="0" applyFont="1" applyFill="1" applyBorder="1" applyAlignment="1" applyProtection="1">
      <alignment vertical="center" wrapText="1"/>
    </xf>
    <xf numFmtId="0" fontId="15" fillId="6" borderId="31" xfId="0" applyFont="1" applyFill="1" applyBorder="1" applyAlignment="1">
      <alignment vertical="center" wrapText="1"/>
    </xf>
    <xf numFmtId="0" fontId="15" fillId="6" borderId="17" xfId="0" applyFont="1" applyFill="1" applyBorder="1" applyAlignment="1">
      <alignment vertical="center" wrapText="1"/>
    </xf>
    <xf numFmtId="0" fontId="15" fillId="6" borderId="32" xfId="0" applyFont="1" applyFill="1" applyBorder="1" applyAlignment="1">
      <alignment vertical="center" wrapText="1"/>
    </xf>
    <xf numFmtId="0" fontId="11" fillId="0" borderId="0" xfId="0" quotePrefix="1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indent="1"/>
    </xf>
    <xf numFmtId="0" fontId="18" fillId="0" borderId="0" xfId="0" applyFont="1" applyAlignment="1">
      <alignment horizontal="left"/>
    </xf>
    <xf numFmtId="0" fontId="4" fillId="5" borderId="16" xfId="0" applyFont="1" applyFill="1" applyBorder="1" applyProtection="1">
      <protection hidden="1"/>
    </xf>
    <xf numFmtId="0" fontId="4" fillId="5" borderId="14" xfId="0" applyFont="1" applyFill="1" applyBorder="1" applyProtection="1">
      <protection hidden="1"/>
    </xf>
    <xf numFmtId="0" fontId="2" fillId="5" borderId="14" xfId="0" applyFont="1" applyFill="1" applyBorder="1" applyProtection="1">
      <protection hidden="1"/>
    </xf>
    <xf numFmtId="2" fontId="5" fillId="0" borderId="15" xfId="0" applyNumberFormat="1" applyFont="1" applyFill="1" applyBorder="1" applyProtection="1">
      <protection hidden="1"/>
    </xf>
    <xf numFmtId="0" fontId="4" fillId="4" borderId="33" xfId="0" applyFont="1" applyFill="1" applyBorder="1" applyProtection="1">
      <protection hidden="1"/>
    </xf>
    <xf numFmtId="0" fontId="2" fillId="4" borderId="34" xfId="0" applyFont="1" applyFill="1" applyBorder="1" applyProtection="1">
      <protection hidden="1"/>
    </xf>
    <xf numFmtId="0" fontId="2" fillId="0" borderId="34" xfId="0" applyFont="1" applyBorder="1" applyProtection="1">
      <protection hidden="1"/>
    </xf>
    <xf numFmtId="2" fontId="5" fillId="0" borderId="35" xfId="0" applyNumberFormat="1" applyFont="1" applyBorder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29"/>
  <sheetViews>
    <sheetView showGridLines="0" zoomScale="90" workbookViewId="0">
      <pane ySplit="4" topLeftCell="A17" activePane="bottomLeft" state="frozen"/>
      <selection pane="bottomLeft" activeCell="H36" sqref="H36"/>
    </sheetView>
  </sheetViews>
  <sheetFormatPr baseColWidth="10" defaultRowHeight="12.75"/>
  <cols>
    <col min="1" max="1" width="2.28515625" style="112" customWidth="1"/>
    <col min="2" max="2" width="2.140625" style="112" customWidth="1"/>
    <col min="3" max="3" width="12.42578125" style="112" customWidth="1"/>
    <col min="4" max="4" width="7.42578125" style="112" customWidth="1"/>
    <col min="5" max="5" width="11.42578125" style="112"/>
    <col min="6" max="6" width="3.5703125" style="112" customWidth="1"/>
    <col min="7" max="7" width="11.42578125" style="112"/>
    <col min="8" max="8" width="17.85546875" style="112" customWidth="1"/>
    <col min="9" max="9" width="11.42578125" style="112"/>
    <col min="10" max="10" width="15.28515625" style="112" customWidth="1"/>
    <col min="11" max="16384" width="11.42578125" style="112"/>
  </cols>
  <sheetData>
    <row r="1" spans="2:11" ht="13.5" thickBot="1"/>
    <row r="2" spans="2:11" ht="24" customHeight="1" thickTop="1">
      <c r="C2" s="113" t="s">
        <v>56</v>
      </c>
      <c r="D2" s="114"/>
      <c r="G2" s="115" t="s">
        <v>57</v>
      </c>
      <c r="H2" s="116"/>
      <c r="I2" s="116"/>
      <c r="J2" s="116"/>
      <c r="K2" s="117"/>
    </row>
    <row r="3" spans="2:11" ht="24" customHeight="1">
      <c r="C3" s="118"/>
      <c r="D3" s="119"/>
      <c r="E3" s="120"/>
      <c r="F3" s="121"/>
      <c r="G3" s="122" t="s">
        <v>58</v>
      </c>
      <c r="H3" s="123"/>
      <c r="I3" s="123"/>
      <c r="J3" s="123"/>
      <c r="K3" s="124"/>
    </row>
    <row r="4" spans="2:11" ht="24" customHeight="1" thickBot="1">
      <c r="C4" s="125"/>
      <c r="D4" s="126"/>
      <c r="G4" s="127"/>
      <c r="H4" s="128"/>
      <c r="I4" s="128"/>
      <c r="J4" s="128"/>
      <c r="K4" s="129"/>
    </row>
    <row r="5" spans="2:11" ht="13.5" thickTop="1"/>
    <row r="6" spans="2:11">
      <c r="B6" s="130" t="s">
        <v>59</v>
      </c>
      <c r="C6" s="112" t="s">
        <v>60</v>
      </c>
    </row>
    <row r="8" spans="2:11">
      <c r="B8" s="130" t="s">
        <v>59</v>
      </c>
      <c r="C8" s="112" t="s">
        <v>61</v>
      </c>
    </row>
    <row r="9" spans="2:11">
      <c r="B9" s="130"/>
      <c r="C9" s="112" t="s">
        <v>62</v>
      </c>
    </row>
    <row r="10" spans="2:11">
      <c r="B10" s="130"/>
      <c r="C10" s="112" t="s">
        <v>63</v>
      </c>
    </row>
    <row r="11" spans="2:11">
      <c r="B11" s="130"/>
      <c r="C11" s="112" t="s">
        <v>64</v>
      </c>
    </row>
    <row r="12" spans="2:11">
      <c r="B12" s="130"/>
    </row>
    <row r="13" spans="2:11">
      <c r="B13" s="130" t="s">
        <v>59</v>
      </c>
      <c r="C13" s="112" t="s">
        <v>65</v>
      </c>
    </row>
    <row r="14" spans="2:11">
      <c r="B14" s="130"/>
      <c r="C14" s="112" t="s">
        <v>66</v>
      </c>
    </row>
    <row r="15" spans="2:11">
      <c r="C15" s="112" t="s">
        <v>67</v>
      </c>
    </row>
    <row r="17" spans="2:3">
      <c r="B17" s="130" t="s">
        <v>59</v>
      </c>
      <c r="C17" s="112" t="s">
        <v>68</v>
      </c>
    </row>
    <row r="18" spans="2:3">
      <c r="C18" s="131" t="s">
        <v>69</v>
      </c>
    </row>
    <row r="19" spans="2:3">
      <c r="C19" s="131" t="s">
        <v>70</v>
      </c>
    </row>
    <row r="20" spans="2:3">
      <c r="C20" s="132"/>
    </row>
    <row r="21" spans="2:3">
      <c r="B21" s="130" t="s">
        <v>59</v>
      </c>
      <c r="C21" s="133" t="s">
        <v>71</v>
      </c>
    </row>
    <row r="22" spans="2:3">
      <c r="C22" s="112" t="s">
        <v>72</v>
      </c>
    </row>
    <row r="23" spans="2:3">
      <c r="C23" s="112" t="s">
        <v>73</v>
      </c>
    </row>
    <row r="24" spans="2:3">
      <c r="C24" s="112" t="s">
        <v>74</v>
      </c>
    </row>
    <row r="25" spans="2:3">
      <c r="C25" s="112" t="s">
        <v>75</v>
      </c>
    </row>
    <row r="26" spans="2:3">
      <c r="C26" s="112" t="s">
        <v>76</v>
      </c>
    </row>
    <row r="27" spans="2:3">
      <c r="C27" s="112" t="s">
        <v>77</v>
      </c>
    </row>
    <row r="28" spans="2:3">
      <c r="C28" s="112" t="s">
        <v>78</v>
      </c>
    </row>
    <row r="29" spans="2:3">
      <c r="C29" s="112" t="s">
        <v>79</v>
      </c>
    </row>
  </sheetData>
  <sheetProtection pivotTables="0"/>
  <mergeCells count="3">
    <mergeCell ref="C2:D4"/>
    <mergeCell ref="E3:F3"/>
    <mergeCell ref="G3:K4"/>
  </mergeCells>
  <pageMargins left="0.78740157499999996" right="0.78740157499999996" top="0.984251969" bottom="0.984251969" header="0.4921259845" footer="0.4921259845"/>
  <pageSetup paperSize="9" scale="7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H123"/>
  <sheetViews>
    <sheetView tabSelected="1" zoomScale="60" zoomScaleNormal="60" workbookViewId="0">
      <selection activeCell="W11" sqref="W11:Y11"/>
    </sheetView>
  </sheetViews>
  <sheetFormatPr baseColWidth="10" defaultRowHeight="18"/>
  <cols>
    <col min="1" max="1" width="3.7109375" style="3" customWidth="1"/>
    <col min="2" max="2" width="18.7109375" style="3" customWidth="1"/>
    <col min="3" max="3" width="29.140625" style="3" customWidth="1"/>
    <col min="4" max="4" width="2.85546875" style="3" customWidth="1"/>
    <col min="5" max="5" width="10.5703125" style="3" customWidth="1"/>
    <col min="6" max="6" width="0.5703125" style="3" customWidth="1"/>
    <col min="7" max="7" width="10.85546875" style="3" customWidth="1"/>
    <col min="8" max="8" width="0.5703125" style="3" customWidth="1"/>
    <col min="9" max="10" width="3.5703125" style="3" customWidth="1"/>
    <col min="11" max="11" width="10.5703125" style="3" customWidth="1"/>
    <col min="12" max="12" width="0.5703125" style="3" customWidth="1"/>
    <col min="13" max="13" width="10.5703125" style="3" customWidth="1"/>
    <col min="14" max="14" width="1" style="3" customWidth="1"/>
    <col min="15" max="16" width="3.5703125" style="3" customWidth="1"/>
    <col min="17" max="17" width="11.5703125" style="3" customWidth="1"/>
    <col min="18" max="18" width="3.42578125" style="3" customWidth="1"/>
    <col min="19" max="19" width="11.5703125" style="3" customWidth="1"/>
    <col min="20" max="20" width="0.5703125" style="3" customWidth="1"/>
    <col min="21" max="21" width="3.7109375" style="3" customWidth="1"/>
    <col min="22" max="22" width="11.5703125" style="3" customWidth="1"/>
    <col min="23" max="23" width="3.5703125" style="3" customWidth="1"/>
    <col min="24" max="24" width="7.5703125" style="3" customWidth="1"/>
    <col min="25" max="25" width="8.5703125" style="3" customWidth="1"/>
    <col min="26" max="26" width="3.5703125" style="3" customWidth="1"/>
    <col min="27" max="27" width="7.5703125" style="3" customWidth="1"/>
    <col min="28" max="28" width="5.85546875" style="3" customWidth="1"/>
    <col min="29" max="29" width="3.5703125" style="3" customWidth="1"/>
    <col min="30" max="30" width="7.7109375" style="3" customWidth="1"/>
    <col min="31" max="31" width="3.5703125" style="3" customWidth="1"/>
    <col min="32" max="32" width="5.42578125" style="3" customWidth="1"/>
    <col min="33" max="33" width="21.7109375" style="111" customWidth="1"/>
    <col min="34" max="34" width="61" style="3" bestFit="1" customWidth="1"/>
    <col min="35" max="16384" width="11.42578125" style="3"/>
  </cols>
  <sheetData>
    <row r="1" spans="2:34" ht="32.25" customHeight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</row>
    <row r="2" spans="2:34" ht="21.75" customHeight="1">
      <c r="B2" s="4" t="s">
        <v>1</v>
      </c>
      <c r="C2" s="5"/>
      <c r="D2" s="5"/>
      <c r="E2" s="6"/>
      <c r="F2" s="6"/>
      <c r="G2" s="6"/>
      <c r="H2" s="6"/>
      <c r="I2" s="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2"/>
    </row>
    <row r="3" spans="2:34" ht="20.25" customHeight="1">
      <c r="B3" s="7" t="s">
        <v>2</v>
      </c>
      <c r="C3" s="8"/>
      <c r="D3" s="8"/>
      <c r="E3" s="9"/>
      <c r="F3" s="9"/>
      <c r="G3" s="10"/>
      <c r="H3" s="10"/>
      <c r="I3" s="10"/>
      <c r="J3" s="8"/>
      <c r="K3" s="8"/>
      <c r="L3" s="8"/>
      <c r="M3" s="11" t="s">
        <v>3</v>
      </c>
      <c r="N3" s="8"/>
      <c r="O3" s="8"/>
      <c r="P3" s="8"/>
      <c r="Q3" s="12">
        <v>1</v>
      </c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2"/>
      <c r="AH3" s="8"/>
    </row>
    <row r="4" spans="2:34" ht="18.75" thickBo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13"/>
      <c r="AH4" s="8"/>
    </row>
    <row r="5" spans="2:34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6"/>
      <c r="AH5" s="17" t="s">
        <v>4</v>
      </c>
    </row>
    <row r="6" spans="2:34"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20"/>
      <c r="AH6" s="19"/>
    </row>
    <row r="7" spans="2:34"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20"/>
      <c r="AH7" s="19"/>
    </row>
    <row r="8" spans="2:34">
      <c r="B8" s="18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0"/>
      <c r="AH8" s="19"/>
    </row>
    <row r="9" spans="2:34">
      <c r="B9" s="21" t="s">
        <v>5</v>
      </c>
      <c r="C9" s="22">
        <f>IF(C17="","",C17)</f>
        <v>42506</v>
      </c>
      <c r="D9" s="19"/>
      <c r="E9" s="19" t="s">
        <v>6</v>
      </c>
      <c r="F9" s="19"/>
      <c r="G9" s="23">
        <f>IF(C17="","",C29)</f>
        <v>42512</v>
      </c>
      <c r="H9" s="23"/>
      <c r="I9" s="23"/>
      <c r="J9" s="23"/>
      <c r="K9" s="23"/>
      <c r="L9" s="19"/>
      <c r="M9" s="19"/>
      <c r="N9" s="19"/>
      <c r="O9" s="19"/>
      <c r="P9" s="19"/>
      <c r="Q9" s="24" t="s">
        <v>7</v>
      </c>
      <c r="R9" s="24"/>
      <c r="S9" s="25">
        <v>20</v>
      </c>
      <c r="T9" s="19"/>
      <c r="U9" s="26"/>
      <c r="V9" s="27" t="s">
        <v>8</v>
      </c>
      <c r="W9" s="19"/>
      <c r="X9" s="19"/>
      <c r="Y9" s="19"/>
      <c r="Z9" s="19"/>
      <c r="AA9" s="19"/>
      <c r="AB9" s="19"/>
      <c r="AC9" s="19"/>
      <c r="AD9" s="19"/>
      <c r="AE9" s="19"/>
      <c r="AF9" s="19"/>
      <c r="AG9" s="20"/>
      <c r="AH9" s="19"/>
    </row>
    <row r="10" spans="2:34"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26"/>
      <c r="V10" s="27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20"/>
      <c r="AH10" s="19"/>
    </row>
    <row r="11" spans="2:34" ht="18" customHeight="1">
      <c r="B11" s="18"/>
      <c r="C11" s="19"/>
      <c r="D11" s="19"/>
      <c r="E11" s="24" t="s">
        <v>9</v>
      </c>
      <c r="F11" s="24"/>
      <c r="G11" s="24"/>
      <c r="H11" s="24"/>
      <c r="I11" s="24"/>
      <c r="J11" s="19"/>
      <c r="K11" s="24" t="s">
        <v>10</v>
      </c>
      <c r="L11" s="24"/>
      <c r="M11" s="24"/>
      <c r="N11" s="24"/>
      <c r="O11" s="19"/>
      <c r="P11" s="19"/>
      <c r="Q11" s="28" t="s">
        <v>11</v>
      </c>
      <c r="R11" s="28"/>
      <c r="S11" s="28"/>
      <c r="T11" s="19"/>
      <c r="U11" s="26"/>
      <c r="V11" s="27"/>
      <c r="W11" s="28" t="s">
        <v>12</v>
      </c>
      <c r="X11" s="28"/>
      <c r="Y11" s="28"/>
      <c r="Z11" s="29"/>
      <c r="AA11" s="30" t="s">
        <v>13</v>
      </c>
      <c r="AB11" s="24"/>
      <c r="AC11" s="29"/>
      <c r="AD11" s="30" t="s">
        <v>14</v>
      </c>
      <c r="AE11" s="24"/>
      <c r="AF11" s="19"/>
      <c r="AG11" s="31" t="s">
        <v>15</v>
      </c>
      <c r="AH11" s="32" t="s">
        <v>16</v>
      </c>
    </row>
    <row r="12" spans="2:34" s="40" customFormat="1">
      <c r="B12" s="33"/>
      <c r="C12" s="34" t="s">
        <v>17</v>
      </c>
      <c r="D12" s="35"/>
      <c r="E12" s="36" t="s">
        <v>18</v>
      </c>
      <c r="F12" s="36"/>
      <c r="G12" s="36"/>
      <c r="H12" s="36"/>
      <c r="I12" s="30"/>
      <c r="J12" s="35"/>
      <c r="K12" s="36" t="s">
        <v>18</v>
      </c>
      <c r="L12" s="36"/>
      <c r="M12" s="36"/>
      <c r="N12" s="36"/>
      <c r="O12" s="35"/>
      <c r="P12" s="35"/>
      <c r="Q12" s="34" t="s">
        <v>19</v>
      </c>
      <c r="R12" s="24"/>
      <c r="S12" s="34" t="s">
        <v>20</v>
      </c>
      <c r="T12" s="35"/>
      <c r="U12" s="37"/>
      <c r="V12" s="27"/>
      <c r="W12" s="29"/>
      <c r="X12" s="34" t="s">
        <v>21</v>
      </c>
      <c r="Y12" s="29"/>
      <c r="Z12" s="38"/>
      <c r="AA12" s="38"/>
      <c r="AB12" s="38"/>
      <c r="AC12" s="38"/>
      <c r="AD12" s="30" t="s">
        <v>22</v>
      </c>
      <c r="AE12" s="30"/>
      <c r="AF12" s="35"/>
      <c r="AG12" s="31" t="s">
        <v>23</v>
      </c>
      <c r="AH12" s="39" t="s">
        <v>24</v>
      </c>
    </row>
    <row r="13" spans="2:34" s="40" customFormat="1">
      <c r="B13" s="33"/>
      <c r="C13" s="41"/>
      <c r="D13" s="35"/>
      <c r="E13" s="41"/>
      <c r="F13" s="41"/>
      <c r="G13" s="41"/>
      <c r="H13" s="41"/>
      <c r="I13" s="35"/>
      <c r="J13" s="35"/>
      <c r="K13" s="41"/>
      <c r="L13" s="41"/>
      <c r="M13" s="41"/>
      <c r="N13" s="41"/>
      <c r="O13" s="35"/>
      <c r="P13" s="35"/>
      <c r="Q13" s="41"/>
      <c r="R13" s="41"/>
      <c r="S13" s="41"/>
      <c r="T13" s="35"/>
      <c r="U13" s="37"/>
      <c r="V13" s="41"/>
      <c r="W13" s="41"/>
      <c r="X13" s="41"/>
      <c r="Y13" s="35"/>
      <c r="Z13" s="35"/>
      <c r="AA13" s="35"/>
      <c r="AB13" s="35"/>
      <c r="AC13" s="35"/>
      <c r="AD13" s="30" t="s">
        <v>25</v>
      </c>
      <c r="AE13" s="30"/>
      <c r="AF13" s="35"/>
      <c r="AG13" s="20"/>
      <c r="AH13" s="38"/>
    </row>
    <row r="14" spans="2:34" s="40" customFormat="1">
      <c r="B14" s="33"/>
      <c r="C14" s="41"/>
      <c r="D14" s="35"/>
      <c r="E14" s="41"/>
      <c r="F14" s="41"/>
      <c r="G14" s="41"/>
      <c r="H14" s="41"/>
      <c r="I14" s="35"/>
      <c r="J14" s="35"/>
      <c r="K14" s="41"/>
      <c r="L14" s="41"/>
      <c r="M14" s="41"/>
      <c r="N14" s="41"/>
      <c r="O14" s="35"/>
      <c r="P14" s="35"/>
      <c r="Q14" s="41"/>
      <c r="R14" s="41"/>
      <c r="S14" s="41"/>
      <c r="T14" s="35"/>
      <c r="U14" s="37"/>
      <c r="V14" s="41"/>
      <c r="W14" s="41"/>
      <c r="X14" s="41"/>
      <c r="Y14" s="35"/>
      <c r="Z14" s="35"/>
      <c r="AA14" s="35"/>
      <c r="AB14" s="35"/>
      <c r="AC14" s="35"/>
      <c r="AD14" s="35"/>
      <c r="AE14" s="35"/>
      <c r="AF14" s="35"/>
      <c r="AG14" s="20"/>
      <c r="AH14" s="38"/>
    </row>
    <row r="15" spans="2:34">
      <c r="B15" s="18"/>
      <c r="C15" s="19"/>
      <c r="D15" s="19"/>
      <c r="E15" s="41" t="s">
        <v>26</v>
      </c>
      <c r="F15" s="41"/>
      <c r="G15" s="41" t="s">
        <v>27</v>
      </c>
      <c r="H15" s="41"/>
      <c r="I15" s="41"/>
      <c r="J15" s="41"/>
      <c r="K15" s="41" t="s">
        <v>26</v>
      </c>
      <c r="L15" s="41"/>
      <c r="M15" s="41" t="s">
        <v>27</v>
      </c>
      <c r="N15" s="41"/>
      <c r="O15" s="41"/>
      <c r="P15" s="41"/>
      <c r="Q15" s="41" t="s">
        <v>27</v>
      </c>
      <c r="R15" s="41"/>
      <c r="S15" s="41" t="s">
        <v>27</v>
      </c>
      <c r="T15" s="19"/>
      <c r="U15" s="26"/>
      <c r="V15" s="41" t="s">
        <v>27</v>
      </c>
      <c r="W15" s="19"/>
      <c r="X15" s="35" t="s">
        <v>28</v>
      </c>
      <c r="Y15" s="19"/>
      <c r="Z15" s="19"/>
      <c r="AA15" s="41"/>
      <c r="AB15" s="19"/>
      <c r="AC15" s="19"/>
      <c r="AD15" s="19"/>
      <c r="AE15" s="19"/>
      <c r="AF15" s="19"/>
      <c r="AG15" s="20"/>
      <c r="AH15" s="19"/>
    </row>
    <row r="16" spans="2:34">
      <c r="B16" s="18"/>
      <c r="C16" s="19"/>
      <c r="D16" s="19"/>
      <c r="E16" s="42" t="str">
        <f>IF(X17=1,"ne pas mentionner d'heures",IF(AD17=1,"ne pas mentionner d'heures",""))</f>
        <v/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26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20"/>
      <c r="AH16" s="19"/>
    </row>
    <row r="17" spans="2:34">
      <c r="B17" s="21" t="s">
        <v>29</v>
      </c>
      <c r="C17" s="43">
        <v>42506</v>
      </c>
      <c r="D17" s="19"/>
      <c r="E17" s="44">
        <v>7</v>
      </c>
      <c r="F17" s="45"/>
      <c r="G17" s="46">
        <v>30</v>
      </c>
      <c r="H17" s="47"/>
      <c r="I17" s="29"/>
      <c r="J17" s="29"/>
      <c r="K17" s="44">
        <v>15</v>
      </c>
      <c r="L17" s="45"/>
      <c r="M17" s="46">
        <v>51</v>
      </c>
      <c r="N17" s="47"/>
      <c r="O17" s="29"/>
      <c r="P17" s="29"/>
      <c r="Q17" s="48"/>
      <c r="R17" s="49"/>
      <c r="S17" s="48">
        <v>45</v>
      </c>
      <c r="T17" s="25"/>
      <c r="U17" s="50">
        <f>(60*K17+M17-60*E17-G17-Q17-S17)/60</f>
        <v>7.6</v>
      </c>
      <c r="V17" s="48"/>
      <c r="W17" s="29"/>
      <c r="X17" s="51"/>
      <c r="Y17" s="52">
        <f>IF(X17=1,7.6,IF(X17=2,3.8,))</f>
        <v>0</v>
      </c>
      <c r="Z17" s="29"/>
      <c r="AA17" s="51"/>
      <c r="AB17" s="50"/>
      <c r="AC17" s="29"/>
      <c r="AD17" s="51"/>
      <c r="AE17" s="19"/>
      <c r="AF17" s="53">
        <f>IF(AD17=1,7.6,IF(AD17=2,3.8,))</f>
        <v>0</v>
      </c>
      <c r="AG17" s="54">
        <f>ROUND(AF17+AB17+Y17+U17,1)</f>
        <v>7.6</v>
      </c>
      <c r="AH17" s="19"/>
    </row>
    <row r="18" spans="2:34">
      <c r="B18" s="18"/>
      <c r="C18" s="19"/>
      <c r="D18" s="19"/>
      <c r="E18" s="42" t="str">
        <f>IF(X19=1,"ne pas mentionner d'heures",IF(AD19=1,"ne pas mentionner d'heures",""))</f>
        <v/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49"/>
      <c r="R18" s="49"/>
      <c r="S18" s="49"/>
      <c r="T18" s="29"/>
      <c r="U18" s="50"/>
      <c r="V18" s="49"/>
      <c r="W18" s="29"/>
      <c r="X18" s="29"/>
      <c r="Y18" s="52"/>
      <c r="Z18" s="29"/>
      <c r="AA18" s="29"/>
      <c r="AB18" s="50"/>
      <c r="AC18" s="29"/>
      <c r="AD18" s="29"/>
      <c r="AE18" s="19"/>
      <c r="AF18" s="53"/>
      <c r="AG18" s="55"/>
      <c r="AH18" s="19"/>
    </row>
    <row r="19" spans="2:34">
      <c r="B19" s="21" t="s">
        <v>30</v>
      </c>
      <c r="C19" s="56">
        <f>IF(C17="","",C17+1)</f>
        <v>42507</v>
      </c>
      <c r="D19" s="19"/>
      <c r="E19" s="44">
        <v>7</v>
      </c>
      <c r="F19" s="45"/>
      <c r="G19" s="46">
        <v>30</v>
      </c>
      <c r="H19" s="47"/>
      <c r="I19" s="29"/>
      <c r="J19" s="29"/>
      <c r="K19" s="44">
        <v>15</v>
      </c>
      <c r="L19" s="45"/>
      <c r="M19" s="46">
        <v>51</v>
      </c>
      <c r="N19" s="47"/>
      <c r="O19" s="29"/>
      <c r="P19" s="29"/>
      <c r="Q19" s="48"/>
      <c r="R19" s="49"/>
      <c r="S19" s="48">
        <v>45</v>
      </c>
      <c r="T19" s="25"/>
      <c r="U19" s="50">
        <f>(60*K19+M19-60*E19-G19-Q19-S19)/60</f>
        <v>7.6</v>
      </c>
      <c r="V19" s="48"/>
      <c r="W19" s="29"/>
      <c r="X19" s="51"/>
      <c r="Y19" s="52">
        <f>IF(X19=1,7.6,IF(X19=2,3.8,))</f>
        <v>0</v>
      </c>
      <c r="Z19" s="29"/>
      <c r="AA19" s="51"/>
      <c r="AB19" s="50"/>
      <c r="AC19" s="29"/>
      <c r="AD19" s="51"/>
      <c r="AE19" s="19"/>
      <c r="AF19" s="53">
        <f>IF(AD19=1,7.6,IF(AD19=2,3.8,))</f>
        <v>0</v>
      </c>
      <c r="AG19" s="54">
        <f>ROUND(AF19+AB19+Y19+U19,1)</f>
        <v>7.6</v>
      </c>
      <c r="AH19" s="19"/>
    </row>
    <row r="20" spans="2:34">
      <c r="B20" s="18"/>
      <c r="C20" s="19"/>
      <c r="D20" s="19"/>
      <c r="E20" s="42" t="str">
        <f>IF(X21=1,"ne pas mentionner d'heures",IF(AD21=1,"ne pas mentionner d'heures",""))</f>
        <v/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49"/>
      <c r="R20" s="49"/>
      <c r="S20" s="49"/>
      <c r="T20" s="29"/>
      <c r="U20" s="50"/>
      <c r="V20" s="49"/>
      <c r="W20" s="29"/>
      <c r="X20" s="29"/>
      <c r="Y20" s="52"/>
      <c r="Z20" s="29"/>
      <c r="AA20" s="29"/>
      <c r="AB20" s="50"/>
      <c r="AC20" s="29"/>
      <c r="AD20" s="29"/>
      <c r="AE20" s="19"/>
      <c r="AF20" s="53"/>
      <c r="AG20" s="55"/>
      <c r="AH20" s="19"/>
    </row>
    <row r="21" spans="2:34">
      <c r="B21" s="21" t="s">
        <v>31</v>
      </c>
      <c r="C21" s="56">
        <f>IF(C19="","",C19+1)</f>
        <v>42508</v>
      </c>
      <c r="D21" s="19"/>
      <c r="E21" s="44">
        <v>7</v>
      </c>
      <c r="F21" s="45"/>
      <c r="G21" s="46">
        <v>30</v>
      </c>
      <c r="H21" s="47"/>
      <c r="I21" s="29"/>
      <c r="J21" s="29"/>
      <c r="K21" s="44">
        <v>15</v>
      </c>
      <c r="L21" s="45"/>
      <c r="M21" s="46">
        <v>51</v>
      </c>
      <c r="N21" s="47"/>
      <c r="O21" s="29"/>
      <c r="P21" s="29"/>
      <c r="Q21" s="48"/>
      <c r="R21" s="49"/>
      <c r="S21" s="48">
        <v>45</v>
      </c>
      <c r="T21" s="25"/>
      <c r="U21" s="50">
        <f>(60*K21+M21-60*E21-G21-Q21-S21)/60</f>
        <v>7.6</v>
      </c>
      <c r="V21" s="48"/>
      <c r="W21" s="29"/>
      <c r="X21" s="51"/>
      <c r="Y21" s="52">
        <f>IF(X21=1,7.6,IF(X21=2,3.8,))</f>
        <v>0</v>
      </c>
      <c r="Z21" s="29"/>
      <c r="AA21" s="51"/>
      <c r="AB21" s="50"/>
      <c r="AC21" s="29"/>
      <c r="AD21" s="51"/>
      <c r="AE21" s="19"/>
      <c r="AF21" s="53">
        <f>IF(AD21=1,7.6,IF(AD21=2,3.8,))</f>
        <v>0</v>
      </c>
      <c r="AG21" s="54">
        <f>ROUND(AF21+AB21+Y21+U21,1)</f>
        <v>7.6</v>
      </c>
      <c r="AH21" s="19" t="s">
        <v>32</v>
      </c>
    </row>
    <row r="22" spans="2:34">
      <c r="B22" s="18"/>
      <c r="C22" s="19"/>
      <c r="D22" s="19"/>
      <c r="E22" s="42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49"/>
      <c r="R22" s="49"/>
      <c r="S22" s="49"/>
      <c r="T22" s="29"/>
      <c r="U22" s="50"/>
      <c r="V22" s="49"/>
      <c r="W22" s="29"/>
      <c r="X22" s="29"/>
      <c r="Y22" s="52"/>
      <c r="Z22" s="29"/>
      <c r="AA22" s="29"/>
      <c r="AB22" s="50"/>
      <c r="AC22" s="29"/>
      <c r="AD22" s="29"/>
      <c r="AE22" s="19"/>
      <c r="AF22" s="53"/>
      <c r="AG22" s="55"/>
      <c r="AH22" s="19"/>
    </row>
    <row r="23" spans="2:34">
      <c r="B23" s="21" t="s">
        <v>33</v>
      </c>
      <c r="C23" s="56">
        <f>IF(C21="","",C21+1)</f>
        <v>42509</v>
      </c>
      <c r="D23" s="19"/>
      <c r="E23" s="44">
        <v>7</v>
      </c>
      <c r="F23" s="45"/>
      <c r="G23" s="46">
        <v>30</v>
      </c>
      <c r="H23" s="47"/>
      <c r="I23" s="29"/>
      <c r="J23" s="29"/>
      <c r="K23" s="44">
        <v>16</v>
      </c>
      <c r="L23" s="45"/>
      <c r="M23" s="46">
        <v>51</v>
      </c>
      <c r="N23" s="47"/>
      <c r="O23" s="29"/>
      <c r="P23" s="29"/>
      <c r="Q23" s="48"/>
      <c r="R23" s="49"/>
      <c r="S23" s="48">
        <v>45</v>
      </c>
      <c r="T23" s="25"/>
      <c r="U23" s="50">
        <f>(60*K23+M23-60*E23-G23-Q23-S23)/60</f>
        <v>8.6</v>
      </c>
      <c r="V23" s="48"/>
      <c r="W23" s="29"/>
      <c r="X23" s="51"/>
      <c r="Y23" s="52">
        <f>IF(X23=1,7.6,IF(X23=2,3.8,))</f>
        <v>0</v>
      </c>
      <c r="Z23" s="29"/>
      <c r="AA23" s="51"/>
      <c r="AB23" s="50"/>
      <c r="AC23" s="29"/>
      <c r="AD23" s="51"/>
      <c r="AE23" s="19"/>
      <c r="AF23" s="53">
        <f>IF(AD23=1,7.6,IF(AD23=2,3.8,))</f>
        <v>0</v>
      </c>
      <c r="AG23" s="54">
        <f>ROUND(AF23+AB23+Y23+U23,1)</f>
        <v>8.6</v>
      </c>
      <c r="AH23" s="19" t="s">
        <v>32</v>
      </c>
    </row>
    <row r="24" spans="2:34">
      <c r="B24" s="18"/>
      <c r="C24" s="19"/>
      <c r="D24" s="19"/>
      <c r="E24" s="42" t="str">
        <f>IF(X25=1,"ne pas mentionner d'heures",IF(AD25=1,"ne pas mentionner d'heures",""))</f>
        <v/>
      </c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49"/>
      <c r="R24" s="49"/>
      <c r="S24" s="49"/>
      <c r="T24" s="29"/>
      <c r="U24" s="50"/>
      <c r="V24" s="49"/>
      <c r="W24" s="29"/>
      <c r="X24" s="29"/>
      <c r="Y24" s="52"/>
      <c r="Z24" s="29"/>
      <c r="AA24" s="29"/>
      <c r="AB24" s="50"/>
      <c r="AC24" s="29"/>
      <c r="AD24" s="29"/>
      <c r="AE24" s="19"/>
      <c r="AF24" s="53"/>
      <c r="AG24" s="55"/>
      <c r="AH24" s="19"/>
    </row>
    <row r="25" spans="2:34">
      <c r="B25" s="21" t="s">
        <v>34</v>
      </c>
      <c r="C25" s="56">
        <f>IF(C23="","",C23+1)</f>
        <v>42510</v>
      </c>
      <c r="D25" s="19"/>
      <c r="E25" s="44">
        <v>7</v>
      </c>
      <c r="F25" s="45"/>
      <c r="G25" s="46">
        <v>30</v>
      </c>
      <c r="H25" s="47"/>
      <c r="I25" s="29"/>
      <c r="J25" s="29"/>
      <c r="K25" s="44">
        <v>16</v>
      </c>
      <c r="L25" s="45"/>
      <c r="M25" s="46">
        <v>51</v>
      </c>
      <c r="N25" s="47"/>
      <c r="O25" s="29"/>
      <c r="P25" s="29"/>
      <c r="Q25" s="48"/>
      <c r="R25" s="49"/>
      <c r="S25" s="48">
        <v>45</v>
      </c>
      <c r="T25" s="25"/>
      <c r="U25" s="50">
        <f>(60*K25+M25-60*E25-G25-Q25-S25)/60</f>
        <v>8.6</v>
      </c>
      <c r="V25" s="48"/>
      <c r="W25" s="29"/>
      <c r="X25" s="51"/>
      <c r="Y25" s="52">
        <f>IF(X25=1,7.6,IF(X25=2,3.8,))</f>
        <v>0</v>
      </c>
      <c r="Z25" s="29"/>
      <c r="AA25" s="51"/>
      <c r="AB25" s="50"/>
      <c r="AC25" s="29"/>
      <c r="AD25" s="51"/>
      <c r="AE25" s="19"/>
      <c r="AF25" s="53">
        <f>IF(AD25=1,7.6,IF(AD25=2,3.8,))</f>
        <v>0</v>
      </c>
      <c r="AG25" s="54">
        <f>ROUND(AF25+AB25+Y25+U25,1)</f>
        <v>8.6</v>
      </c>
      <c r="AH25" s="19" t="s">
        <v>32</v>
      </c>
    </row>
    <row r="26" spans="2:34">
      <c r="B26" s="18"/>
      <c r="C26" s="19"/>
      <c r="D26" s="29"/>
      <c r="E26" s="42" t="str">
        <f>IF(X27=1,"ne pas mentionner d'heures",IF(AD27=1,"ne pas mentionner d'heures",""))</f>
        <v/>
      </c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49"/>
      <c r="R26" s="49"/>
      <c r="S26" s="49"/>
      <c r="T26" s="29"/>
      <c r="U26" s="50"/>
      <c r="V26" s="49"/>
      <c r="W26" s="29"/>
      <c r="X26" s="29"/>
      <c r="Y26" s="52"/>
      <c r="Z26" s="29"/>
      <c r="AA26" s="29"/>
      <c r="AB26" s="50"/>
      <c r="AC26" s="29"/>
      <c r="AD26" s="29"/>
      <c r="AE26" s="29"/>
      <c r="AF26" s="53"/>
      <c r="AG26" s="55"/>
      <c r="AH26" s="19"/>
    </row>
    <row r="27" spans="2:34">
      <c r="B27" s="21" t="s">
        <v>35</v>
      </c>
      <c r="C27" s="56">
        <f>IF(C25="","",C25+1)</f>
        <v>42511</v>
      </c>
      <c r="D27" s="19"/>
      <c r="E27" s="44"/>
      <c r="F27" s="45"/>
      <c r="G27" s="46"/>
      <c r="H27" s="47"/>
      <c r="I27" s="29"/>
      <c r="J27" s="29"/>
      <c r="K27" s="44"/>
      <c r="L27" s="45"/>
      <c r="M27" s="46"/>
      <c r="N27" s="47"/>
      <c r="O27" s="29"/>
      <c r="P27" s="29"/>
      <c r="Q27" s="48"/>
      <c r="R27" s="49"/>
      <c r="S27" s="48"/>
      <c r="T27" s="25"/>
      <c r="U27" s="50">
        <f>(60*K27+M27-60*E27-G27-Q27-S27)/60</f>
        <v>0</v>
      </c>
      <c r="V27" s="48"/>
      <c r="W27" s="29"/>
      <c r="X27" s="51"/>
      <c r="Y27" s="52">
        <f>IF(X27=1,7.6,IF(X27=2,3.8,))</f>
        <v>0</v>
      </c>
      <c r="Z27" s="29"/>
      <c r="AA27" s="51"/>
      <c r="AB27" s="50"/>
      <c r="AC27" s="29"/>
      <c r="AD27" s="51"/>
      <c r="AE27" s="19"/>
      <c r="AF27" s="53">
        <f>IF(AD27=1,7.6,IF(AD27=2,3.8,))</f>
        <v>0</v>
      </c>
      <c r="AG27" s="54">
        <f>AF27+AB27+Y27+U27</f>
        <v>0</v>
      </c>
      <c r="AH27" s="19" t="s">
        <v>32</v>
      </c>
    </row>
    <row r="28" spans="2:34">
      <c r="B28" s="18"/>
      <c r="C28" s="19"/>
      <c r="D28" s="29"/>
      <c r="E28" s="42" t="str">
        <f>IF(X29=1,"ne pas mentionner d'heures",IF(AD29=1,"ne pas mentionner d'heures",""))</f>
        <v/>
      </c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49"/>
      <c r="R28" s="49"/>
      <c r="S28" s="49"/>
      <c r="T28" s="29"/>
      <c r="U28" s="50"/>
      <c r="V28" s="49"/>
      <c r="W28" s="29"/>
      <c r="X28" s="29"/>
      <c r="Y28" s="52"/>
      <c r="Z28" s="29"/>
      <c r="AA28" s="29"/>
      <c r="AB28" s="50"/>
      <c r="AC28" s="29"/>
      <c r="AD28" s="29"/>
      <c r="AE28" s="29"/>
      <c r="AF28" s="53"/>
      <c r="AG28" s="55"/>
      <c r="AH28" s="19"/>
    </row>
    <row r="29" spans="2:34">
      <c r="B29" s="21" t="s">
        <v>36</v>
      </c>
      <c r="C29" s="56">
        <f>IF(C27="","",C27+1)</f>
        <v>42512</v>
      </c>
      <c r="D29" s="19"/>
      <c r="E29" s="44"/>
      <c r="F29" s="45"/>
      <c r="G29" s="46"/>
      <c r="H29" s="47"/>
      <c r="I29" s="29"/>
      <c r="J29" s="29"/>
      <c r="K29" s="44"/>
      <c r="L29" s="45"/>
      <c r="M29" s="46"/>
      <c r="N29" s="47"/>
      <c r="O29" s="29"/>
      <c r="P29" s="29"/>
      <c r="Q29" s="48"/>
      <c r="R29" s="49"/>
      <c r="S29" s="48"/>
      <c r="T29" s="25"/>
      <c r="U29" s="50">
        <f>(60*K29+M29-60*E29-G29-Q29-S29)/60</f>
        <v>0</v>
      </c>
      <c r="V29" s="48"/>
      <c r="W29" s="29"/>
      <c r="X29" s="51"/>
      <c r="Y29" s="52">
        <f>IF(X29=1,7.6,IF(X29=2,3.8,))</f>
        <v>0</v>
      </c>
      <c r="Z29" s="29"/>
      <c r="AA29" s="51"/>
      <c r="AB29" s="50"/>
      <c r="AC29" s="29"/>
      <c r="AD29" s="51"/>
      <c r="AE29" s="19"/>
      <c r="AF29" s="53">
        <f>IF(AD29=1,7.6,IF(AD29=2,3.8,))</f>
        <v>0</v>
      </c>
      <c r="AG29" s="54">
        <f>AF29+AB29+Y29+U29</f>
        <v>0</v>
      </c>
      <c r="AH29" s="19" t="s">
        <v>32</v>
      </c>
    </row>
    <row r="30" spans="2:34">
      <c r="B30" s="18"/>
      <c r="C30" s="19"/>
      <c r="D30" s="19"/>
      <c r="E30" s="42" t="str">
        <f>IF(X31=1,"ne pas mentionner d'heures",IF(AD31=1,"ne pas mentionner d'heures",""))</f>
        <v/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26"/>
      <c r="V30" s="41">
        <f>SUM(V17:V29)/60</f>
        <v>0</v>
      </c>
      <c r="W30" s="19"/>
      <c r="X30" s="57">
        <f>SUM(Y17:Y29)</f>
        <v>0</v>
      </c>
      <c r="Y30" s="26"/>
      <c r="Z30" s="19"/>
      <c r="AA30" s="58"/>
      <c r="AB30" s="59"/>
      <c r="AC30" s="59"/>
      <c r="AD30" s="57">
        <f>SUM(AF17:AF30)</f>
        <v>0</v>
      </c>
      <c r="AE30" s="19"/>
      <c r="AF30" s="19"/>
      <c r="AG30" s="20"/>
      <c r="AH30" s="19"/>
    </row>
    <row r="31" spans="2:34">
      <c r="B31" s="18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26"/>
      <c r="V31" s="19"/>
      <c r="W31" s="19"/>
      <c r="X31" s="19"/>
      <c r="Y31" s="26"/>
      <c r="Z31" s="19"/>
      <c r="AA31" s="19"/>
      <c r="AB31" s="19"/>
      <c r="AC31" s="19"/>
      <c r="AD31" s="19"/>
      <c r="AE31" s="19"/>
      <c r="AF31" s="19"/>
      <c r="AG31" s="20"/>
      <c r="AH31" s="19"/>
    </row>
    <row r="32" spans="2:34"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26"/>
      <c r="V32" s="19"/>
      <c r="W32" s="19"/>
      <c r="X32" s="19"/>
      <c r="Y32" s="26"/>
      <c r="Z32" s="19"/>
      <c r="AA32" s="24"/>
      <c r="AB32" s="24"/>
      <c r="AC32" s="24"/>
      <c r="AD32" s="24"/>
      <c r="AE32" s="24"/>
      <c r="AF32" s="60" t="s">
        <v>37</v>
      </c>
      <c r="AG32" s="61">
        <f>ROUND(SUM(AG17:AG29),1)</f>
        <v>40</v>
      </c>
      <c r="AH32" s="19"/>
    </row>
    <row r="33" spans="2:34" ht="18.75" thickBot="1">
      <c r="B33" s="18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26"/>
      <c r="V33" s="19"/>
      <c r="W33" s="19"/>
      <c r="X33" s="19"/>
      <c r="Y33" s="26"/>
      <c r="Z33" s="19"/>
      <c r="AA33" s="62"/>
      <c r="AB33" s="62"/>
      <c r="AC33" s="62"/>
      <c r="AD33" s="62"/>
      <c r="AE33" s="62"/>
      <c r="AF33" s="63" t="s">
        <v>38</v>
      </c>
      <c r="AG33" s="64">
        <f>ROUND(AG32-(38*Q3),1)-AG34</f>
        <v>2</v>
      </c>
      <c r="AH33" s="19"/>
    </row>
    <row r="34" spans="2:34" ht="18.75" thickBot="1">
      <c r="B34" s="65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7"/>
      <c r="V34" s="66"/>
      <c r="W34" s="66"/>
      <c r="X34" s="66"/>
      <c r="Y34" s="68"/>
      <c r="Z34" s="68"/>
      <c r="AA34" s="62"/>
      <c r="AB34" s="62"/>
      <c r="AC34" s="62"/>
      <c r="AD34" s="62"/>
      <c r="AE34" s="62"/>
      <c r="AF34" s="63" t="s">
        <v>39</v>
      </c>
      <c r="AG34" s="64">
        <f>V30</f>
        <v>0</v>
      </c>
      <c r="AH34" s="19"/>
    </row>
    <row r="35" spans="2:34">
      <c r="B35" s="18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29"/>
      <c r="N35" s="29"/>
      <c r="O35" s="29"/>
      <c r="P35" s="29"/>
      <c r="Q35" s="29"/>
      <c r="R35" s="29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69" t="s">
        <v>40</v>
      </c>
      <c r="AG35" s="70">
        <f>ROUND(AG32-X30,1)</f>
        <v>40</v>
      </c>
      <c r="AH35" s="19"/>
    </row>
    <row r="36" spans="2:34" ht="18.75" thickBot="1">
      <c r="B36" s="65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8"/>
      <c r="X36" s="68"/>
      <c r="Y36" s="68"/>
      <c r="Z36" s="68"/>
      <c r="AA36" s="62"/>
      <c r="AB36" s="62"/>
      <c r="AC36" s="62"/>
      <c r="AD36" s="62"/>
      <c r="AE36" s="62"/>
      <c r="AF36" s="71" t="s">
        <v>41</v>
      </c>
      <c r="AG36" s="72">
        <f>IF(AG35&gt;(38),ROUND(AG35-(38),1),0)</f>
        <v>2</v>
      </c>
      <c r="AH36" s="73"/>
    </row>
    <row r="37" spans="2:34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74"/>
      <c r="AG37" s="13"/>
      <c r="AH37" s="8"/>
    </row>
    <row r="38" spans="2:34" s="78" customFormat="1"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75"/>
      <c r="AG38" s="76"/>
      <c r="AH38" s="77"/>
    </row>
    <row r="39" spans="2:34" s="78" customFormat="1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75"/>
      <c r="AG39" s="76"/>
      <c r="AH39" s="77"/>
    </row>
    <row r="40" spans="2:34" s="78" customFormat="1" hidden="1">
      <c r="B40" s="79" t="s">
        <v>42</v>
      </c>
      <c r="C40" s="79"/>
      <c r="D40" s="80"/>
      <c r="E40" s="80"/>
      <c r="F40" s="80"/>
      <c r="G40" s="80"/>
      <c r="H40" s="29"/>
      <c r="I40" s="29"/>
      <c r="J40" s="29"/>
      <c r="K40" s="29"/>
      <c r="L40" s="29"/>
      <c r="M40" s="81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75"/>
      <c r="AG40" s="76"/>
      <c r="AH40" s="77"/>
    </row>
    <row r="41" spans="2:34" s="78" customFormat="1">
      <c r="B41" s="79" t="s">
        <v>43</v>
      </c>
      <c r="C41" s="80"/>
      <c r="D41" s="80"/>
      <c r="E41" s="80"/>
      <c r="F41" s="80"/>
      <c r="G41" s="80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75"/>
      <c r="AG41" s="76"/>
      <c r="AH41" s="77"/>
    </row>
    <row r="42" spans="2:34" s="78" customFormat="1" ht="18.75" thickBot="1"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75"/>
      <c r="AG42" s="76"/>
      <c r="AH42" s="77"/>
    </row>
    <row r="43" spans="2:34" s="78" customFormat="1">
      <c r="B43" s="82" t="s">
        <v>44</v>
      </c>
      <c r="C43" s="83"/>
      <c r="D43" s="84"/>
      <c r="E43" s="84"/>
      <c r="F43" s="84"/>
      <c r="G43" s="84"/>
      <c r="H43" s="84"/>
      <c r="I43" s="85"/>
      <c r="J43" s="85"/>
      <c r="K43" s="85"/>
      <c r="L43" s="85"/>
      <c r="M43" s="86">
        <f>AG32-X30-AA30</f>
        <v>40</v>
      </c>
      <c r="N43" s="29"/>
      <c r="O43" s="29"/>
      <c r="P43" s="29"/>
      <c r="Q43" s="87" t="s">
        <v>45</v>
      </c>
      <c r="R43" s="88"/>
      <c r="S43" s="88"/>
      <c r="T43" s="88"/>
      <c r="U43" s="88"/>
      <c r="V43" s="88"/>
      <c r="W43" s="88"/>
      <c r="X43" s="29"/>
      <c r="Y43" s="89"/>
      <c r="Z43" s="29"/>
      <c r="AA43" s="29"/>
      <c r="AB43" s="29"/>
      <c r="AC43" s="29"/>
      <c r="AD43" s="29"/>
      <c r="AE43" s="29"/>
      <c r="AF43" s="75"/>
      <c r="AG43" s="90"/>
      <c r="AH43" s="91" t="s">
        <v>46</v>
      </c>
    </row>
    <row r="44" spans="2:34" s="78" customFormat="1" hidden="1">
      <c r="B44" s="92" t="s">
        <v>47</v>
      </c>
      <c r="C44" s="79"/>
      <c r="D44" s="80"/>
      <c r="E44" s="80"/>
      <c r="F44" s="80"/>
      <c r="G44" s="80"/>
      <c r="H44" s="80"/>
      <c r="I44" s="29"/>
      <c r="J44" s="29"/>
      <c r="K44" s="29"/>
      <c r="L44" s="29"/>
      <c r="M44" s="93">
        <f>B109</f>
        <v>0</v>
      </c>
      <c r="N44" s="29"/>
      <c r="O44" s="29"/>
      <c r="P44" s="29"/>
      <c r="Q44" s="87"/>
      <c r="R44" s="88"/>
      <c r="S44" s="88"/>
      <c r="T44" s="88"/>
      <c r="U44" s="88"/>
      <c r="V44" s="88"/>
      <c r="W44" s="88"/>
      <c r="X44" s="29"/>
      <c r="Y44" s="29"/>
      <c r="Z44" s="29"/>
      <c r="AA44" s="29"/>
      <c r="AB44" s="29"/>
      <c r="AC44" s="29"/>
      <c r="AD44" s="29"/>
      <c r="AE44" s="29"/>
      <c r="AF44" s="75"/>
      <c r="AG44" s="76"/>
      <c r="AH44" s="94"/>
    </row>
    <row r="45" spans="2:34" ht="18.75" thickBot="1">
      <c r="B45" s="18"/>
      <c r="C45" s="19"/>
      <c r="D45" s="19"/>
      <c r="E45" s="19"/>
      <c r="F45" s="19"/>
      <c r="G45" s="19"/>
      <c r="H45" s="19"/>
      <c r="I45" s="29"/>
      <c r="J45" s="29"/>
      <c r="K45" s="29"/>
      <c r="L45" s="19"/>
      <c r="M45" s="95"/>
      <c r="N45" s="8"/>
      <c r="O45" s="8"/>
      <c r="P45" s="8"/>
      <c r="Q45" s="96"/>
      <c r="R45" s="29"/>
      <c r="S45" s="29"/>
      <c r="T45" s="29"/>
      <c r="U45" s="29"/>
      <c r="V45" s="29"/>
      <c r="W45" s="29"/>
      <c r="X45" s="19"/>
      <c r="Y45" s="19"/>
      <c r="Z45" s="8"/>
      <c r="AA45" s="8"/>
      <c r="AB45" s="8"/>
      <c r="AC45" s="8"/>
      <c r="AD45" s="8"/>
      <c r="AE45" s="8"/>
      <c r="AF45" s="8"/>
      <c r="AG45" s="13"/>
      <c r="AH45" s="97"/>
    </row>
    <row r="46" spans="2:34" ht="18" customHeight="1" thickBot="1">
      <c r="B46" s="92" t="s">
        <v>48</v>
      </c>
      <c r="C46" s="79"/>
      <c r="D46" s="80"/>
      <c r="E46" s="80"/>
      <c r="F46" s="19"/>
      <c r="G46" s="80"/>
      <c r="H46" s="80"/>
      <c r="I46" s="29"/>
      <c r="J46" s="29"/>
      <c r="K46" s="29"/>
      <c r="L46" s="19"/>
      <c r="M46" s="98">
        <f>IF(AG35&gt;=38,ROUND(AG32-(38*Q3)-AG36,1),AG34)</f>
        <v>0</v>
      </c>
      <c r="N46" s="8"/>
      <c r="O46" s="8"/>
      <c r="P46" s="8"/>
      <c r="Q46" s="138" t="s">
        <v>49</v>
      </c>
      <c r="R46" s="139"/>
      <c r="S46" s="139"/>
      <c r="T46" s="139"/>
      <c r="U46" s="139"/>
      <c r="V46" s="139"/>
      <c r="W46" s="139"/>
      <c r="X46" s="140"/>
      <c r="Y46" s="141">
        <f>IF(M46&gt;=0,M46,0)+M47+M48+M49</f>
        <v>2.5</v>
      </c>
      <c r="Z46" s="8"/>
      <c r="AA46" s="8"/>
      <c r="AB46" s="8"/>
      <c r="AC46" s="8"/>
      <c r="AD46" s="8"/>
      <c r="AE46" s="8"/>
      <c r="AF46" s="8"/>
      <c r="AG46" s="13"/>
      <c r="AH46" s="97"/>
    </row>
    <row r="47" spans="2:34" ht="18" customHeight="1">
      <c r="B47" s="92" t="s">
        <v>50</v>
      </c>
      <c r="C47" s="79"/>
      <c r="D47" s="80"/>
      <c r="E47" s="80"/>
      <c r="F47" s="19"/>
      <c r="G47" s="80"/>
      <c r="H47" s="19"/>
      <c r="I47" s="29"/>
      <c r="J47" s="29"/>
      <c r="K47" s="29"/>
      <c r="L47" s="19"/>
      <c r="M47" s="98">
        <f>C111</f>
        <v>2.5</v>
      </c>
      <c r="N47" s="8"/>
      <c r="O47" s="8"/>
      <c r="P47" s="8"/>
      <c r="Q47" s="96"/>
      <c r="R47" s="29"/>
      <c r="S47" s="29"/>
      <c r="T47" s="29"/>
      <c r="U47" s="29"/>
      <c r="V47" s="29"/>
      <c r="W47" s="29"/>
      <c r="X47" s="99"/>
      <c r="Y47" s="100"/>
      <c r="Z47" s="8"/>
      <c r="AA47" s="8"/>
      <c r="AB47" s="8"/>
      <c r="AC47" s="8"/>
      <c r="AD47" s="8"/>
      <c r="AE47" s="8"/>
      <c r="AF47" s="8"/>
      <c r="AG47" s="13"/>
      <c r="AH47" s="97"/>
    </row>
    <row r="48" spans="2:34">
      <c r="B48" s="92" t="s">
        <v>51</v>
      </c>
      <c r="C48" s="79"/>
      <c r="D48" s="80"/>
      <c r="E48" s="80"/>
      <c r="F48" s="19"/>
      <c r="G48" s="80"/>
      <c r="H48" s="19"/>
      <c r="I48" s="29"/>
      <c r="J48" s="29"/>
      <c r="K48" s="29"/>
      <c r="L48" s="19"/>
      <c r="M48" s="98">
        <f>C112</f>
        <v>0</v>
      </c>
      <c r="N48" s="8"/>
      <c r="O48" s="8"/>
      <c r="P48" s="8"/>
      <c r="Q48" s="96"/>
      <c r="R48" s="29"/>
      <c r="S48" s="29"/>
      <c r="T48" s="29"/>
      <c r="U48" s="29"/>
      <c r="V48" s="29"/>
      <c r="W48" s="29"/>
      <c r="X48" s="99"/>
      <c r="Y48" s="100"/>
      <c r="Z48" s="8"/>
      <c r="AA48" s="8"/>
      <c r="AB48" s="8"/>
      <c r="AC48" s="8"/>
      <c r="AD48" s="8"/>
      <c r="AE48" s="8"/>
      <c r="AF48" s="8"/>
      <c r="AG48" s="13"/>
      <c r="AH48" s="101"/>
    </row>
    <row r="49" spans="2:34" ht="18.75" thickBot="1">
      <c r="B49" s="134" t="s">
        <v>52</v>
      </c>
      <c r="C49" s="135"/>
      <c r="D49" s="136"/>
      <c r="E49" s="136"/>
      <c r="F49" s="66"/>
      <c r="G49" s="136"/>
      <c r="H49" s="66"/>
      <c r="I49" s="68"/>
      <c r="J49" s="68"/>
      <c r="K49" s="68"/>
      <c r="L49" s="66"/>
      <c r="M49" s="137">
        <f>C113</f>
        <v>0</v>
      </c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13"/>
      <c r="AH49" s="19"/>
    </row>
    <row r="50" spans="2:34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13"/>
      <c r="AH50" s="8"/>
    </row>
    <row r="51" spans="2:34">
      <c r="B51" s="102" t="s">
        <v>53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13"/>
      <c r="AH51" s="8"/>
    </row>
    <row r="52" spans="2:34">
      <c r="B52" s="103" t="s">
        <v>54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13"/>
      <c r="AH52" s="8"/>
    </row>
    <row r="53" spans="2:34">
      <c r="B53" s="103" t="s">
        <v>55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13"/>
      <c r="AH53" s="8"/>
    </row>
    <row r="54" spans="2:34"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13"/>
      <c r="AH54" s="8"/>
    </row>
    <row r="55" spans="2:34"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13"/>
    </row>
    <row r="56" spans="2:34"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13"/>
    </row>
    <row r="57" spans="2:34"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13"/>
    </row>
    <row r="58" spans="2:34"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13"/>
    </row>
    <row r="59" spans="2:34"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13"/>
    </row>
    <row r="60" spans="2:34"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13"/>
    </row>
    <row r="61" spans="2:34"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13"/>
    </row>
    <row r="62" spans="2:34"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13"/>
    </row>
    <row r="63" spans="2:34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13"/>
    </row>
    <row r="64" spans="2:34"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13"/>
    </row>
    <row r="65" spans="2:33"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13"/>
    </row>
    <row r="66" spans="2:33"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13"/>
    </row>
    <row r="67" spans="2:33"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13"/>
    </row>
    <row r="68" spans="2:33"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13"/>
    </row>
    <row r="69" spans="2:33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13"/>
    </row>
    <row r="70" spans="2:33"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13"/>
    </row>
    <row r="71" spans="2:33"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13"/>
    </row>
    <row r="72" spans="2:33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13"/>
    </row>
    <row r="73" spans="2:33"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13"/>
    </row>
    <row r="74" spans="2:33"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13"/>
    </row>
    <row r="75" spans="2:33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13"/>
    </row>
    <row r="76" spans="2:33"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13"/>
    </row>
    <row r="77" spans="2:33"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13"/>
    </row>
    <row r="78" spans="2:33"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13"/>
    </row>
    <row r="79" spans="2:33"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13"/>
    </row>
    <row r="80" spans="2:33"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13"/>
    </row>
    <row r="81" spans="2:33"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13"/>
    </row>
    <row r="82" spans="2:33"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13"/>
    </row>
    <row r="83" spans="2:33"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13"/>
    </row>
    <row r="84" spans="2:33"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13"/>
    </row>
    <row r="85" spans="2:33"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13"/>
    </row>
    <row r="86" spans="2:33"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13"/>
    </row>
    <row r="87" spans="2:33"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13"/>
    </row>
    <row r="88" spans="2:33"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13"/>
    </row>
    <row r="89" spans="2:33"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13"/>
    </row>
    <row r="90" spans="2:33"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13"/>
    </row>
    <row r="91" spans="2:33"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13"/>
    </row>
    <row r="92" spans="2:33"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13"/>
    </row>
    <row r="93" spans="2:33"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13"/>
    </row>
    <row r="94" spans="2:33"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13"/>
    </row>
    <row r="95" spans="2:33"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13"/>
    </row>
    <row r="96" spans="2:33"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13"/>
    </row>
    <row r="97" spans="2:33"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13"/>
    </row>
    <row r="98" spans="2:33"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13"/>
    </row>
    <row r="99" spans="2:33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13"/>
    </row>
    <row r="100" spans="2:33"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13"/>
    </row>
    <row r="101" spans="2:33"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13"/>
    </row>
    <row r="102" spans="2:33"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13"/>
    </row>
    <row r="103" spans="2:33"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13"/>
    </row>
    <row r="104" spans="2:33"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13"/>
    </row>
    <row r="105" spans="2:33"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13"/>
    </row>
    <row r="106" spans="2:33"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13"/>
    </row>
    <row r="107" spans="2:33">
      <c r="B107" s="58"/>
      <c r="C107" s="104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13"/>
    </row>
    <row r="108" spans="2:33">
      <c r="B108" s="5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13"/>
    </row>
    <row r="109" spans="2:33">
      <c r="B109" s="50"/>
      <c r="C109" s="105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13"/>
    </row>
    <row r="110" spans="2:33">
      <c r="B110" s="106"/>
      <c r="C110" s="107"/>
      <c r="D110" s="107"/>
      <c r="E110" s="107"/>
      <c r="F110" s="107"/>
      <c r="G110" s="107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13"/>
    </row>
    <row r="111" spans="2:33">
      <c r="B111" s="108"/>
      <c r="C111" s="105">
        <f>IF(AG35&gt;38,IF(AG35&lt;=43,(AG36-AG34)*1.25,B114),0)</f>
        <v>2.5</v>
      </c>
      <c r="D111" s="107"/>
      <c r="E111" s="107"/>
      <c r="F111" s="107"/>
      <c r="G111" s="107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13"/>
    </row>
    <row r="112" spans="2:33">
      <c r="B112" s="105">
        <f>(AG35-43)*1.5</f>
        <v>-4.5</v>
      </c>
      <c r="C112" s="105">
        <f>IF(AG35&gt;43,IF(AG35&gt;43,B112,"0"),0)</f>
        <v>0</v>
      </c>
      <c r="D112" s="107"/>
      <c r="E112" s="107"/>
      <c r="F112" s="107"/>
      <c r="G112" s="107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13"/>
    </row>
    <row r="113" spans="2:33">
      <c r="B113" s="105"/>
      <c r="C113" s="105">
        <f>V30*2</f>
        <v>0</v>
      </c>
      <c r="D113" s="107"/>
      <c r="E113" s="107"/>
      <c r="F113" s="107"/>
      <c r="G113" s="107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13"/>
    </row>
    <row r="114" spans="2:33">
      <c r="B114" s="105">
        <f>(43-38)*1.25</f>
        <v>6.25</v>
      </c>
      <c r="C114" s="105"/>
      <c r="D114" s="107"/>
      <c r="E114" s="107"/>
      <c r="F114" s="107"/>
      <c r="G114" s="107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13"/>
    </row>
    <row r="115" spans="2:33">
      <c r="B115" s="107"/>
      <c r="C115" s="107"/>
      <c r="D115" s="107"/>
      <c r="E115" s="107"/>
      <c r="F115" s="107"/>
      <c r="G115" s="107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13"/>
    </row>
    <row r="116" spans="2:33">
      <c r="B116" s="105"/>
      <c r="C116" s="10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13"/>
    </row>
    <row r="117" spans="2:33">
      <c r="B117" s="105"/>
      <c r="C117" s="10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13"/>
    </row>
    <row r="118" spans="2:33">
      <c r="B118" s="8"/>
      <c r="C118" s="104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13"/>
    </row>
    <row r="119" spans="2:33">
      <c r="B119" s="8"/>
      <c r="C119" s="110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13"/>
    </row>
    <row r="120" spans="2:33"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13"/>
    </row>
    <row r="121" spans="2:33"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13"/>
    </row>
    <row r="122" spans="2:33"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13"/>
    </row>
    <row r="123" spans="2:33"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Z123" s="8"/>
      <c r="AA123" s="8"/>
      <c r="AB123" s="8"/>
      <c r="AC123" s="8"/>
      <c r="AD123" s="8"/>
      <c r="AE123" s="8"/>
      <c r="AF123" s="8"/>
      <c r="AG123" s="13"/>
    </row>
  </sheetData>
  <sheetProtection pivotTables="0"/>
  <mergeCells count="36">
    <mergeCell ref="E29:F29"/>
    <mergeCell ref="G29:H29"/>
    <mergeCell ref="K29:L29"/>
    <mergeCell ref="M29:N29"/>
    <mergeCell ref="E25:F25"/>
    <mergeCell ref="G25:H25"/>
    <mergeCell ref="K25:L25"/>
    <mergeCell ref="M25:N25"/>
    <mergeCell ref="E27:F27"/>
    <mergeCell ref="G27:H27"/>
    <mergeCell ref="K27:L27"/>
    <mergeCell ref="M27:N27"/>
    <mergeCell ref="E21:F21"/>
    <mergeCell ref="G21:H21"/>
    <mergeCell ref="K21:L21"/>
    <mergeCell ref="M21:N21"/>
    <mergeCell ref="E23:F23"/>
    <mergeCell ref="G23:H23"/>
    <mergeCell ref="K23:L23"/>
    <mergeCell ref="M23:N23"/>
    <mergeCell ref="E17:F17"/>
    <mergeCell ref="G17:H17"/>
    <mergeCell ref="K17:L17"/>
    <mergeCell ref="M17:N17"/>
    <mergeCell ref="E19:F19"/>
    <mergeCell ref="G19:H19"/>
    <mergeCell ref="K19:L19"/>
    <mergeCell ref="M19:N19"/>
    <mergeCell ref="B1:AG1"/>
    <mergeCell ref="B5:AG5"/>
    <mergeCell ref="G9:K9"/>
    <mergeCell ref="V9:V12"/>
    <mergeCell ref="Q11:S11"/>
    <mergeCell ref="W11:Y11"/>
    <mergeCell ref="E12:H12"/>
    <mergeCell ref="K12:N12"/>
  </mergeCells>
  <printOptions horizontalCentered="1" verticalCentered="1"/>
  <pageMargins left="0.23622047244094491" right="0.18" top="0.27559055118110237" bottom="0" header="0.27559055118110237" footer="0"/>
  <pageSetup paperSize="9" scale="5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 d'emploi</vt:lpstr>
      <vt:lpstr>S20</vt:lpstr>
      <vt:lpstr>'S20'!Zone_d_impression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2016-06-18T06:02:17Z</dcterms:created>
  <dcterms:modified xsi:type="dcterms:W3CDTF">2016-06-18T06:04:36Z</dcterms:modified>
</cp:coreProperties>
</file>