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codeName="{4AEB4F63-F33D-04DF-ECAF-5796C6CBFC7C}"/>
  <workbookPr codeName="ThisWorkbook"/>
  <mc:AlternateContent xmlns:mc="http://schemas.openxmlformats.org/markup-compatibility/2006">
    <mc:Choice Requires="x15">
      <x15ac:absPath xmlns:x15ac="http://schemas.microsoft.com/office/spreadsheetml/2010/11/ac" url="C:\Users\Aurélien\Desktop\"/>
    </mc:Choice>
  </mc:AlternateContent>
  <xr:revisionPtr revIDLastSave="0" documentId="13_ncr:1_{999D8BE7-8B38-4960-BE74-786F7E8ED0D8}" xr6:coauthVersionLast="45" xr6:coauthVersionMax="45" xr10:uidLastSave="{00000000-0000-0000-0000-000000000000}"/>
  <bookViews>
    <workbookView xWindow="-108" yWindow="-108" windowWidth="23256" windowHeight="12600" xr2:uid="{00000000-000D-0000-FFFF-FFFF00000000}"/>
  </bookViews>
  <sheets>
    <sheet name="Sept. 2019" sheetId="1" r:id="rId1"/>
    <sheet name="MODELE A IMPRIMER" sheetId="2" r:id="rId2"/>
    <sheet name="BDD CA" sheetId="3" r:id="rId3"/>
    <sheet name="Listes" sheetId="4" r:id="rId4"/>
  </sheets>
  <definedNames>
    <definedName name="ANNEE">OFFSET(Listes!$D$2,,,COUNTA(Listes!$D:$D)-1,)</definedName>
    <definedName name="BDDCA">'BDD CA'!$A$2:$BK$36</definedName>
    <definedName name="ETS">OFFSET(Listes!$E$2,,,COUNTA(Listes!$E:$E)-1,)</definedName>
    <definedName name="MOIS">Listes!$A$2:$A$13</definedName>
    <definedName name="Z_0C9A84D1_30C1_4637_97CB_D6D8D8B1FB9E_.wvu.Cols" localSheetId="0" hidden="1">'Sept. 2019'!$B:$D,'Sept. 2019'!$K:$K,'Sept. 2019'!$M:$M,'Sept. 2019'!$AL:$AM,'Sept. 2019'!$AP:$BL</definedName>
    <definedName name="Z_0C9A84D1_30C1_4637_97CB_D6D8D8B1FB9E_.wvu.Rows" localSheetId="0" hidden="1">'Sept. 2019'!$4:$9</definedName>
    <definedName name="Z_29676933_C005_4205_8454_86252B8A308A_.wvu.Cols" localSheetId="0" hidden="1">'Sept. 2019'!$B:$D,'Sept. 2019'!#REF!,'Sept. 2019'!$R:$V,'Sept. 2019'!$Z:$Z,'Sept. 2019'!$AO:$BL</definedName>
    <definedName name="Z_29676933_C005_4205_8454_86252B8A308A_.wvu.Rows" localSheetId="0" hidden="1">'Sept. 2019'!$4:$9</definedName>
    <definedName name="Z_3270557B_BA4E_4054_9CD9_B6E3478E7CBC_.wvu.Cols" localSheetId="0" hidden="1">'Sept. 2019'!$I:$L,'Sept. 2019'!$O:$AB,'Sept. 2019'!$AD:$AD,'Sept. 2019'!$AH:$AH,'Sept. 2019'!$AJ:$AJ,'Sept. 2019'!$AS:$AW</definedName>
    <definedName name="Z_3270557B_BA4E_4054_9CD9_B6E3478E7CBC_.wvu.Rows" localSheetId="0" hidden="1">'Sept. 2019'!$13:$13,'Sept. 2019'!$20:$23,'Sept. 2019'!$26:$26,'Sept. 2019'!$33:$36,'Sept. 2019'!$39:$39,'Sept. 2019'!$46:$49,'Sept. 2019'!$52:$52,'Sept. 2019'!$59:$62,'Sept. 2019'!$65:$65,'Sept. 2019'!$72:$75,'Sept. 2019'!$78:$78,'Sept. 2019'!$85:$88,'Sept. 2019'!$91:$91,'Sept. 2019'!$98:$101,'Sept. 2019'!$104:$104,'Sept. 2019'!$111:$114,'Sept. 2019'!$117:$117,'Sept. 2019'!$124:$127,'Sept. 2019'!$130:$130,'Sept. 2019'!$137:$140,'Sept. 2019'!$143:$143,'Sept. 2019'!$150:$153,'Sept. 2019'!$156:$156,'Sept. 2019'!$163:$166,'Sept. 2019'!$169:$169,'Sept. 2019'!$176:$179,'Sept. 2019'!$182:$182,'Sept. 2019'!$189:$192,'Sept. 2019'!$195:$195,'Sept. 2019'!$202:$205,'Sept. 2019'!$208:$208,'Sept. 2019'!$215:$218,'Sept. 2019'!$221:$221,'Sept. 2019'!$228:$231,'Sept. 2019'!$234:$234,'Sept. 2019'!$241:$244,'Sept. 2019'!$247:$247,'Sept. 2019'!$254:$257,'Sept. 2019'!$260:$260,'Sept. 2019'!$267:$270,'Sept. 2019'!$273:$273,'Sept. 2019'!$280:$283,'Sept. 2019'!$286:$286,'Sept. 2019'!$293:$296,'Sept. 2019'!$299:$299,'Sept. 2019'!$306:$309,'Sept. 2019'!$312:$312,'Sept. 2019'!$319:$322,'Sept. 2019'!$325:$325,'Sept. 2019'!$332:$335,'Sept. 2019'!$338:$338,'Sept. 2019'!$345:$348,'Sept. 2019'!$351:$351,'Sept. 2019'!$358:$361,'Sept. 2019'!$364:$364,'Sept. 2019'!$371:$374,'Sept. 2019'!$377:$377,'Sept. 2019'!$384:$387,'Sept. 2019'!$390:$390,'Sept. 2019'!$397:$400,'Sept. 2019'!$403:$403,'Sept. 2019'!$410:$414,'Sept. 2019'!$416:$416,'Sept. 2019'!$423:$427</definedName>
    <definedName name="Z_A139E948_208D_41D3_9F41_E5BDB692823A_.wvu.Cols" localSheetId="0" hidden="1">'Sept. 2019'!$B:$D</definedName>
    <definedName name="Z_A139E948_208D_41D3_9F41_E5BDB692823A_.wvu.Rows" localSheetId="0" hidden="1">'Sept. 2019'!$4:$9</definedName>
    <definedName name="Z_AF502EAE_CBE2_40B1_A444_6FAB1F872BE1_.wvu.Cols" localSheetId="0" hidden="1">'Sept. 2019'!$B:$D,'Sept. 2019'!$R:$V,'Sept. 2019'!#REF!,'Sept. 2019'!$AP:$BL</definedName>
    <definedName name="Z_AF502EAE_CBE2_40B1_A444_6FAB1F872BE1_.wvu.Rows" localSheetId="0" hidden="1">'Sept. 2019'!$4:$9</definedName>
  </definedNames>
  <calcPr calcId="181029"/>
  <customWorkbookViews>
    <customWorkbookView name="Annabelle - Affichage personnalisé" guid="{29676933-C005-4205-8454-86252B8A308A}" mergeInterval="0" personalView="1" maximized="1" xWindow="1" yWindow="1" windowWidth="1916" windowHeight="850" activeSheetId="1"/>
    <customWorkbookView name="Fanny - Affichage personnalisé" guid="{AF502EAE-CBE2-40B1-A444-6FAB1F872BE1}" mergeInterval="0" personalView="1" maximized="1" xWindow="-9" yWindow="-9" windowWidth="1938" windowHeight="1050" activeSheetId="1" showFormulaBar="0"/>
    <customWorkbookView name="Thibaut - Affichage personnalisé" guid="{0C9A84D1-30C1-4637-97CB-D6D8D8B1FB9E}" mergeInterval="0" personalView="1" maximized="1" xWindow="-8" yWindow="-8" windowWidth="1936" windowHeight="1056" activeSheetId="1"/>
    <customWorkbookView name="Florence - Affichage personnalisé" guid="{A139E948-208D-41D3-9F41-E5BDB692823A}" mergeInterval="0" personalView="1" maximized="1" xWindow="-1928" yWindow="-8" windowWidth="1936" windowHeight="1056" activeSheetId="1"/>
    <customWorkbookView name="Aurélien - Affichage personnalisé" guid="{3270557B-BA4E-4054-9CD9-B6E3478E7CBC}" mergeInterval="0" personalView="1" maximized="1" xWindow="-9" yWindow="-9" windowWidth="1938" windowHeight="105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M13" i="1" l="1"/>
  <c r="BM12" i="1"/>
  <c r="C415" i="1" l="1"/>
  <c r="G415" i="1"/>
  <c r="AI415" i="1"/>
  <c r="AH415" i="1" s="1"/>
  <c r="BM415" i="1"/>
  <c r="BN415" i="1"/>
  <c r="C416" i="1"/>
  <c r="AI416" i="1"/>
  <c r="AH416" i="1" s="1"/>
  <c r="AJ416" i="1" s="1"/>
  <c r="BM416" i="1"/>
  <c r="BN416" i="1"/>
  <c r="C417" i="1"/>
  <c r="AI417" i="1"/>
  <c r="AH417" i="1" s="1"/>
  <c r="AJ417" i="1" s="1"/>
  <c r="BM417" i="1"/>
  <c r="BN417" i="1"/>
  <c r="C418" i="1"/>
  <c r="AI418" i="1"/>
  <c r="AH418" i="1" s="1"/>
  <c r="AJ418" i="1" s="1"/>
  <c r="BM418" i="1"/>
  <c r="BN418" i="1"/>
  <c r="C419" i="1"/>
  <c r="AI419" i="1"/>
  <c r="AH419" i="1" s="1"/>
  <c r="AJ419" i="1" s="1"/>
  <c r="BM419" i="1"/>
  <c r="BN419" i="1"/>
  <c r="C420" i="1"/>
  <c r="AI420" i="1"/>
  <c r="AH420" i="1" s="1"/>
  <c r="AJ420" i="1" s="1"/>
  <c r="BM420" i="1"/>
  <c r="BN420" i="1"/>
  <c r="C421" i="1"/>
  <c r="AI421" i="1"/>
  <c r="AH421" i="1" s="1"/>
  <c r="AJ421" i="1" s="1"/>
  <c r="BM421" i="1"/>
  <c r="BN421" i="1"/>
  <c r="C422" i="1"/>
  <c r="AI422" i="1"/>
  <c r="AH422" i="1" s="1"/>
  <c r="AJ422" i="1" s="1"/>
  <c r="BM422" i="1"/>
  <c r="BN422" i="1"/>
  <c r="C423" i="1"/>
  <c r="AI423" i="1"/>
  <c r="AH423" i="1" s="1"/>
  <c r="AJ423" i="1" s="1"/>
  <c r="BM423" i="1"/>
  <c r="BN423" i="1"/>
  <c r="C424" i="1"/>
  <c r="AI424" i="1"/>
  <c r="AH424" i="1" s="1"/>
  <c r="AJ424" i="1" s="1"/>
  <c r="BM424" i="1"/>
  <c r="BN424" i="1"/>
  <c r="C425" i="1"/>
  <c r="AI425" i="1"/>
  <c r="AH425" i="1" s="1"/>
  <c r="AJ425" i="1" s="1"/>
  <c r="BM425" i="1"/>
  <c r="BN425" i="1"/>
  <c r="C426" i="1"/>
  <c r="AI426" i="1"/>
  <c r="AH426" i="1" s="1"/>
  <c r="AJ426" i="1" s="1"/>
  <c r="BM426" i="1"/>
  <c r="BN426" i="1"/>
  <c r="BN427" i="1"/>
  <c r="BM427" i="1"/>
  <c r="BN413" i="1"/>
  <c r="BM413" i="1"/>
  <c r="BN412" i="1"/>
  <c r="BM412" i="1"/>
  <c r="BN411" i="1"/>
  <c r="BM411" i="1"/>
  <c r="BN410" i="1"/>
  <c r="BM410" i="1"/>
  <c r="BN409" i="1"/>
  <c r="BM409" i="1"/>
  <c r="BN408" i="1"/>
  <c r="BM408" i="1"/>
  <c r="BN407" i="1"/>
  <c r="BM407" i="1"/>
  <c r="BN406" i="1"/>
  <c r="BM406" i="1"/>
  <c r="BN405" i="1"/>
  <c r="BM405" i="1"/>
  <c r="BN404" i="1"/>
  <c r="BM404" i="1"/>
  <c r="BN403" i="1"/>
  <c r="BM403" i="1"/>
  <c r="BN402" i="1"/>
  <c r="BM402" i="1"/>
  <c r="BN400" i="1"/>
  <c r="BM400" i="1"/>
  <c r="BN399" i="1"/>
  <c r="BM399" i="1"/>
  <c r="BN398" i="1"/>
  <c r="BM398" i="1"/>
  <c r="BN397" i="1"/>
  <c r="BM397" i="1"/>
  <c r="BN396" i="1"/>
  <c r="BM396" i="1"/>
  <c r="BN395" i="1"/>
  <c r="BM395" i="1"/>
  <c r="BN394" i="1"/>
  <c r="BM394" i="1"/>
  <c r="BN393" i="1"/>
  <c r="BM393" i="1"/>
  <c r="BN392" i="1"/>
  <c r="BM392" i="1"/>
  <c r="BN391" i="1"/>
  <c r="BM391" i="1"/>
  <c r="BN390" i="1"/>
  <c r="BM390" i="1"/>
  <c r="BN389" i="1"/>
  <c r="BM389" i="1"/>
  <c r="BN387" i="1"/>
  <c r="BM387" i="1"/>
  <c r="BN386" i="1"/>
  <c r="BM386" i="1"/>
  <c r="BN385" i="1"/>
  <c r="BM385" i="1"/>
  <c r="BN384" i="1"/>
  <c r="BM384" i="1"/>
  <c r="BN383" i="1"/>
  <c r="BM383" i="1"/>
  <c r="BN382" i="1"/>
  <c r="BM382" i="1"/>
  <c r="BN381" i="1"/>
  <c r="BM381" i="1"/>
  <c r="BN380" i="1"/>
  <c r="BM380" i="1"/>
  <c r="BN379" i="1"/>
  <c r="BM379" i="1"/>
  <c r="BN378" i="1"/>
  <c r="BM378" i="1"/>
  <c r="BN377" i="1"/>
  <c r="BM377" i="1"/>
  <c r="BN376" i="1"/>
  <c r="BM376" i="1"/>
  <c r="BN374" i="1"/>
  <c r="BM374" i="1"/>
  <c r="BN373" i="1"/>
  <c r="BM373" i="1"/>
  <c r="BN372" i="1"/>
  <c r="BM372" i="1"/>
  <c r="BN371" i="1"/>
  <c r="BM371" i="1"/>
  <c r="BN370" i="1"/>
  <c r="BM370" i="1"/>
  <c r="BN369" i="1"/>
  <c r="BM369" i="1"/>
  <c r="BN368" i="1"/>
  <c r="BM368" i="1"/>
  <c r="BN367" i="1"/>
  <c r="BM367" i="1"/>
  <c r="BN366" i="1"/>
  <c r="BM366" i="1"/>
  <c r="BN365" i="1"/>
  <c r="BM365" i="1"/>
  <c r="BN364" i="1"/>
  <c r="BM364" i="1"/>
  <c r="BN363" i="1"/>
  <c r="BM363" i="1"/>
  <c r="BN361" i="1"/>
  <c r="BM361" i="1"/>
  <c r="BN360" i="1"/>
  <c r="BM360" i="1"/>
  <c r="BN359" i="1"/>
  <c r="BM359" i="1"/>
  <c r="BN358" i="1"/>
  <c r="BM358" i="1"/>
  <c r="BN357" i="1"/>
  <c r="BM357" i="1"/>
  <c r="BN356" i="1"/>
  <c r="BM356" i="1"/>
  <c r="BN355" i="1"/>
  <c r="BM355" i="1"/>
  <c r="BN354" i="1"/>
  <c r="BM354" i="1"/>
  <c r="BN353" i="1"/>
  <c r="BM353" i="1"/>
  <c r="BN352" i="1"/>
  <c r="BM352" i="1"/>
  <c r="BN351" i="1"/>
  <c r="BM351" i="1"/>
  <c r="BN350" i="1"/>
  <c r="BM350" i="1"/>
  <c r="BN348" i="1"/>
  <c r="BM348" i="1"/>
  <c r="BN347" i="1"/>
  <c r="BM347" i="1"/>
  <c r="BN346" i="1"/>
  <c r="BM346" i="1"/>
  <c r="BN345" i="1"/>
  <c r="BM345" i="1"/>
  <c r="BN344" i="1"/>
  <c r="BM344" i="1"/>
  <c r="BN343" i="1"/>
  <c r="BM343" i="1"/>
  <c r="BN342" i="1"/>
  <c r="BM342" i="1"/>
  <c r="BN341" i="1"/>
  <c r="BM341" i="1"/>
  <c r="BN340" i="1"/>
  <c r="BM340" i="1"/>
  <c r="BN339" i="1"/>
  <c r="BM339" i="1"/>
  <c r="BN338" i="1"/>
  <c r="BM338" i="1"/>
  <c r="BN337" i="1"/>
  <c r="BM337" i="1"/>
  <c r="BN335" i="1"/>
  <c r="BM335" i="1"/>
  <c r="BN334" i="1"/>
  <c r="BM334" i="1"/>
  <c r="BN333" i="1"/>
  <c r="BM333" i="1"/>
  <c r="BN332" i="1"/>
  <c r="BM332" i="1"/>
  <c r="BN331" i="1"/>
  <c r="BM331" i="1"/>
  <c r="BN330" i="1"/>
  <c r="BM330" i="1"/>
  <c r="BN329" i="1"/>
  <c r="BM329" i="1"/>
  <c r="BN328" i="1"/>
  <c r="BM328" i="1"/>
  <c r="BN327" i="1"/>
  <c r="BM327" i="1"/>
  <c r="BN326" i="1"/>
  <c r="BM326" i="1"/>
  <c r="BN325" i="1"/>
  <c r="BM325" i="1"/>
  <c r="BN324" i="1"/>
  <c r="BM324" i="1"/>
  <c r="BN322" i="1"/>
  <c r="BM322" i="1"/>
  <c r="BN321" i="1"/>
  <c r="BM321" i="1"/>
  <c r="BN320" i="1"/>
  <c r="BM320" i="1"/>
  <c r="BN319" i="1"/>
  <c r="BM319" i="1"/>
  <c r="BN318" i="1"/>
  <c r="BM318" i="1"/>
  <c r="BN317" i="1"/>
  <c r="BM317" i="1"/>
  <c r="BN316" i="1"/>
  <c r="BM316" i="1"/>
  <c r="BN315" i="1"/>
  <c r="BM315" i="1"/>
  <c r="BN314" i="1"/>
  <c r="BM314" i="1"/>
  <c r="BN313" i="1"/>
  <c r="BM313" i="1"/>
  <c r="BN312" i="1"/>
  <c r="BM312" i="1"/>
  <c r="BN311" i="1"/>
  <c r="BM311" i="1"/>
  <c r="BN309" i="1"/>
  <c r="BM309" i="1"/>
  <c r="BN308" i="1"/>
  <c r="BM308" i="1"/>
  <c r="BN307" i="1"/>
  <c r="BM307" i="1"/>
  <c r="BN306" i="1"/>
  <c r="BM306" i="1"/>
  <c r="BN305" i="1"/>
  <c r="BM305" i="1"/>
  <c r="BN304" i="1"/>
  <c r="BM304" i="1"/>
  <c r="BN303" i="1"/>
  <c r="BM303" i="1"/>
  <c r="BN302" i="1"/>
  <c r="BM302" i="1"/>
  <c r="BN301" i="1"/>
  <c r="BM301" i="1"/>
  <c r="BN300" i="1"/>
  <c r="BM300" i="1"/>
  <c r="BN299" i="1"/>
  <c r="BM299" i="1"/>
  <c r="BN298" i="1"/>
  <c r="BM298" i="1"/>
  <c r="BN296" i="1"/>
  <c r="BM296" i="1"/>
  <c r="BN295" i="1"/>
  <c r="BM295" i="1"/>
  <c r="BN294" i="1"/>
  <c r="BM294" i="1"/>
  <c r="BN293" i="1"/>
  <c r="BM293" i="1"/>
  <c r="BN292" i="1"/>
  <c r="BM292" i="1"/>
  <c r="BN291" i="1"/>
  <c r="BM291" i="1"/>
  <c r="BN290" i="1"/>
  <c r="BM290" i="1"/>
  <c r="BN289" i="1"/>
  <c r="BM289" i="1"/>
  <c r="BN288" i="1"/>
  <c r="BM288" i="1"/>
  <c r="BN287" i="1"/>
  <c r="BM287" i="1"/>
  <c r="BN286" i="1"/>
  <c r="BM286" i="1"/>
  <c r="BN285" i="1"/>
  <c r="BM285" i="1"/>
  <c r="BN283" i="1"/>
  <c r="BM283" i="1"/>
  <c r="BN282" i="1"/>
  <c r="BM282" i="1"/>
  <c r="BN281" i="1"/>
  <c r="BM281" i="1"/>
  <c r="BN280" i="1"/>
  <c r="BM280" i="1"/>
  <c r="BN279" i="1"/>
  <c r="BM279" i="1"/>
  <c r="BN278" i="1"/>
  <c r="BM278" i="1"/>
  <c r="BN277" i="1"/>
  <c r="BM277" i="1"/>
  <c r="BN276" i="1"/>
  <c r="BM276" i="1"/>
  <c r="BN275" i="1"/>
  <c r="BM275" i="1"/>
  <c r="BN274" i="1"/>
  <c r="BM274" i="1"/>
  <c r="BN273" i="1"/>
  <c r="BM273" i="1"/>
  <c r="BN272" i="1"/>
  <c r="BM272" i="1"/>
  <c r="BN270" i="1"/>
  <c r="BM270" i="1"/>
  <c r="BN269" i="1"/>
  <c r="BM269" i="1"/>
  <c r="BN268" i="1"/>
  <c r="BM268" i="1"/>
  <c r="BN267" i="1"/>
  <c r="BM267" i="1"/>
  <c r="BN266" i="1"/>
  <c r="BM266" i="1"/>
  <c r="BN265" i="1"/>
  <c r="BM265" i="1"/>
  <c r="BN264" i="1"/>
  <c r="BM264" i="1"/>
  <c r="BN263" i="1"/>
  <c r="BM263" i="1"/>
  <c r="BN262" i="1"/>
  <c r="BM262" i="1"/>
  <c r="BN261" i="1"/>
  <c r="BM261" i="1"/>
  <c r="BN260" i="1"/>
  <c r="BM260" i="1"/>
  <c r="BN259" i="1"/>
  <c r="BM259" i="1"/>
  <c r="BN257" i="1"/>
  <c r="BM257" i="1"/>
  <c r="BN256" i="1"/>
  <c r="BM256" i="1"/>
  <c r="BN255" i="1"/>
  <c r="BM255" i="1"/>
  <c r="BN254" i="1"/>
  <c r="BM254" i="1"/>
  <c r="BN253" i="1"/>
  <c r="BM253" i="1"/>
  <c r="BN252" i="1"/>
  <c r="BM252" i="1"/>
  <c r="BN251" i="1"/>
  <c r="BM251" i="1"/>
  <c r="BN250" i="1"/>
  <c r="BM250" i="1"/>
  <c r="BN249" i="1"/>
  <c r="BM249" i="1"/>
  <c r="BN248" i="1"/>
  <c r="BM248" i="1"/>
  <c r="BN247" i="1"/>
  <c r="BM247" i="1"/>
  <c r="BN246" i="1"/>
  <c r="BM246" i="1"/>
  <c r="BN244" i="1"/>
  <c r="BM244" i="1"/>
  <c r="BN243" i="1"/>
  <c r="BM243" i="1"/>
  <c r="BN242" i="1"/>
  <c r="BM242" i="1"/>
  <c r="BN241" i="1"/>
  <c r="BM241" i="1"/>
  <c r="BN240" i="1"/>
  <c r="BM240" i="1"/>
  <c r="BN239" i="1"/>
  <c r="BM239" i="1"/>
  <c r="BN238" i="1"/>
  <c r="BM238" i="1"/>
  <c r="BN237" i="1"/>
  <c r="BM237" i="1"/>
  <c r="BN236" i="1"/>
  <c r="BM236" i="1"/>
  <c r="BN235" i="1"/>
  <c r="BM235" i="1"/>
  <c r="BN234" i="1"/>
  <c r="BM234" i="1"/>
  <c r="BN233" i="1"/>
  <c r="BM233" i="1"/>
  <c r="BN231" i="1"/>
  <c r="BM231" i="1"/>
  <c r="BN230" i="1"/>
  <c r="BM230" i="1"/>
  <c r="BN229" i="1"/>
  <c r="BM229" i="1"/>
  <c r="BN228" i="1"/>
  <c r="BM228" i="1"/>
  <c r="BN227" i="1"/>
  <c r="BM227" i="1"/>
  <c r="BN226" i="1"/>
  <c r="BM226" i="1"/>
  <c r="BN225" i="1"/>
  <c r="BM225" i="1"/>
  <c r="BN224" i="1"/>
  <c r="BM224" i="1"/>
  <c r="BN223" i="1"/>
  <c r="BM223" i="1"/>
  <c r="BN222" i="1"/>
  <c r="BM222" i="1"/>
  <c r="BN221" i="1"/>
  <c r="BM221" i="1"/>
  <c r="BM220" i="1"/>
  <c r="BN218" i="1"/>
  <c r="BM218" i="1"/>
  <c r="BN217" i="1"/>
  <c r="BM217" i="1"/>
  <c r="BN216" i="1"/>
  <c r="BM216" i="1"/>
  <c r="BN215" i="1"/>
  <c r="BM215" i="1"/>
  <c r="BN214" i="1"/>
  <c r="BM214" i="1"/>
  <c r="BN213" i="1"/>
  <c r="BM213" i="1"/>
  <c r="BN212" i="1"/>
  <c r="BM212" i="1"/>
  <c r="BN211" i="1"/>
  <c r="BM211" i="1"/>
  <c r="BN210" i="1"/>
  <c r="BM210" i="1"/>
  <c r="BN209" i="1"/>
  <c r="BM209" i="1"/>
  <c r="BN208" i="1"/>
  <c r="BM208" i="1"/>
  <c r="BN207" i="1"/>
  <c r="BM207" i="1"/>
  <c r="BN205" i="1"/>
  <c r="BM205" i="1"/>
  <c r="BN204" i="1"/>
  <c r="BM204" i="1"/>
  <c r="BN203" i="1"/>
  <c r="BM203" i="1"/>
  <c r="BN202" i="1"/>
  <c r="BM202" i="1"/>
  <c r="BN201" i="1"/>
  <c r="BM201" i="1"/>
  <c r="BN200" i="1"/>
  <c r="BM200" i="1"/>
  <c r="BN199" i="1"/>
  <c r="BM199" i="1"/>
  <c r="BN198" i="1"/>
  <c r="BM198" i="1"/>
  <c r="BN197" i="1"/>
  <c r="BM197" i="1"/>
  <c r="BN196" i="1"/>
  <c r="BM196" i="1"/>
  <c r="BN195" i="1"/>
  <c r="BM195" i="1"/>
  <c r="BN194" i="1"/>
  <c r="BM194" i="1"/>
  <c r="BN192" i="1"/>
  <c r="BM192" i="1"/>
  <c r="BN191" i="1"/>
  <c r="BM191" i="1"/>
  <c r="BN190" i="1"/>
  <c r="BM190" i="1"/>
  <c r="BN189" i="1"/>
  <c r="BM189" i="1"/>
  <c r="BN188" i="1"/>
  <c r="BM188" i="1"/>
  <c r="BN187" i="1"/>
  <c r="BM187" i="1"/>
  <c r="BN186" i="1"/>
  <c r="BM186" i="1"/>
  <c r="BN185" i="1"/>
  <c r="BM185" i="1"/>
  <c r="BN184" i="1"/>
  <c r="BM184" i="1"/>
  <c r="BN183" i="1"/>
  <c r="BM183" i="1"/>
  <c r="BN182" i="1"/>
  <c r="BM182" i="1"/>
  <c r="BN181" i="1"/>
  <c r="BM181" i="1"/>
  <c r="BN179" i="1"/>
  <c r="BM179" i="1"/>
  <c r="BN178" i="1"/>
  <c r="BM178" i="1"/>
  <c r="BN177" i="1"/>
  <c r="BM177" i="1"/>
  <c r="BN176" i="1"/>
  <c r="BM176" i="1"/>
  <c r="BN175" i="1"/>
  <c r="BM175" i="1"/>
  <c r="BN174" i="1"/>
  <c r="BM174" i="1"/>
  <c r="BN173" i="1"/>
  <c r="BM173" i="1"/>
  <c r="BN172" i="1"/>
  <c r="BM172" i="1"/>
  <c r="BN171" i="1"/>
  <c r="BM171" i="1"/>
  <c r="BN170" i="1"/>
  <c r="BM170" i="1"/>
  <c r="BN169" i="1"/>
  <c r="BM169" i="1"/>
  <c r="BN168" i="1"/>
  <c r="BM168" i="1"/>
  <c r="BN166" i="1"/>
  <c r="BM166" i="1"/>
  <c r="BN165" i="1"/>
  <c r="BM165" i="1"/>
  <c r="BN164" i="1"/>
  <c r="BM164" i="1"/>
  <c r="BN163" i="1"/>
  <c r="BM163" i="1"/>
  <c r="BN162" i="1"/>
  <c r="BM162" i="1"/>
  <c r="BN161" i="1"/>
  <c r="BM161" i="1"/>
  <c r="BN160" i="1"/>
  <c r="BM160" i="1"/>
  <c r="BN159" i="1"/>
  <c r="BM159" i="1"/>
  <c r="BN158" i="1"/>
  <c r="BM158" i="1"/>
  <c r="BN157" i="1"/>
  <c r="BM157" i="1"/>
  <c r="BN156" i="1"/>
  <c r="BM156" i="1"/>
  <c r="BN155" i="1"/>
  <c r="BM155" i="1"/>
  <c r="BN153" i="1"/>
  <c r="BM153" i="1"/>
  <c r="BN152" i="1"/>
  <c r="BM152" i="1"/>
  <c r="BN151" i="1"/>
  <c r="BM151" i="1"/>
  <c r="BN150" i="1"/>
  <c r="BM150" i="1"/>
  <c r="BN149" i="1"/>
  <c r="BM149" i="1"/>
  <c r="BN148" i="1"/>
  <c r="BM148" i="1"/>
  <c r="BN147" i="1"/>
  <c r="BM147" i="1"/>
  <c r="BN146" i="1"/>
  <c r="BM146" i="1"/>
  <c r="BN145" i="1"/>
  <c r="BM145" i="1"/>
  <c r="BN144" i="1"/>
  <c r="BM144" i="1"/>
  <c r="BN143" i="1"/>
  <c r="BM143" i="1"/>
  <c r="BN142" i="1"/>
  <c r="BM142" i="1"/>
  <c r="BN140" i="1"/>
  <c r="BM140" i="1"/>
  <c r="BN139" i="1"/>
  <c r="BM139" i="1"/>
  <c r="BN138" i="1"/>
  <c r="BM138" i="1"/>
  <c r="BN137" i="1"/>
  <c r="BM137" i="1"/>
  <c r="BN136" i="1"/>
  <c r="BM136" i="1"/>
  <c r="BN135" i="1"/>
  <c r="BM135" i="1"/>
  <c r="BN134" i="1"/>
  <c r="BM134" i="1"/>
  <c r="BN133" i="1"/>
  <c r="BM133" i="1"/>
  <c r="BN132" i="1"/>
  <c r="BM132" i="1"/>
  <c r="BN131" i="1"/>
  <c r="BM131" i="1"/>
  <c r="BN130" i="1"/>
  <c r="BM130" i="1"/>
  <c r="BN129" i="1"/>
  <c r="BM129" i="1"/>
  <c r="BN127" i="1"/>
  <c r="BM127" i="1"/>
  <c r="BN126" i="1"/>
  <c r="BM126" i="1"/>
  <c r="BN125" i="1"/>
  <c r="BM125" i="1"/>
  <c r="BN124" i="1"/>
  <c r="BM124" i="1"/>
  <c r="BN123" i="1"/>
  <c r="BM123" i="1"/>
  <c r="BN122" i="1"/>
  <c r="BM122" i="1"/>
  <c r="BN121" i="1"/>
  <c r="BM121" i="1"/>
  <c r="BN120" i="1"/>
  <c r="BM120" i="1"/>
  <c r="BN119" i="1"/>
  <c r="BM119" i="1"/>
  <c r="BN118" i="1"/>
  <c r="BM118" i="1"/>
  <c r="BN117" i="1"/>
  <c r="BM117" i="1"/>
  <c r="BN116" i="1"/>
  <c r="BM116" i="1"/>
  <c r="BN114" i="1"/>
  <c r="BM114" i="1"/>
  <c r="BN113" i="1"/>
  <c r="BM113" i="1"/>
  <c r="BN112" i="1"/>
  <c r="BM112" i="1"/>
  <c r="BN111" i="1"/>
  <c r="BM111" i="1"/>
  <c r="BN110" i="1"/>
  <c r="BM110" i="1"/>
  <c r="BN109" i="1"/>
  <c r="BM109" i="1"/>
  <c r="BN108" i="1"/>
  <c r="BM108" i="1"/>
  <c r="BN107" i="1"/>
  <c r="BM107" i="1"/>
  <c r="BN106" i="1"/>
  <c r="BM106" i="1"/>
  <c r="BN105" i="1"/>
  <c r="BM105" i="1"/>
  <c r="BN104" i="1"/>
  <c r="BM104" i="1"/>
  <c r="BN103" i="1"/>
  <c r="BM103" i="1"/>
  <c r="BN101" i="1"/>
  <c r="BM101" i="1"/>
  <c r="BN100" i="1"/>
  <c r="BM100" i="1"/>
  <c r="BN99" i="1"/>
  <c r="BM99" i="1"/>
  <c r="BN98" i="1"/>
  <c r="BM98" i="1"/>
  <c r="BN97" i="1"/>
  <c r="BM97" i="1"/>
  <c r="BN96" i="1"/>
  <c r="BM96" i="1"/>
  <c r="BN95" i="1"/>
  <c r="BM95" i="1"/>
  <c r="BN94" i="1"/>
  <c r="BM94" i="1"/>
  <c r="BN93" i="1"/>
  <c r="BM93" i="1"/>
  <c r="BN92" i="1"/>
  <c r="BM92" i="1"/>
  <c r="BN91" i="1"/>
  <c r="BM91" i="1"/>
  <c r="BN90" i="1"/>
  <c r="BM90" i="1"/>
  <c r="BN88" i="1"/>
  <c r="BM88" i="1"/>
  <c r="BN87" i="1"/>
  <c r="BM87" i="1"/>
  <c r="BN86" i="1"/>
  <c r="BM86" i="1"/>
  <c r="BN85" i="1"/>
  <c r="BM85" i="1"/>
  <c r="BN84" i="1"/>
  <c r="BM84" i="1"/>
  <c r="BN83" i="1"/>
  <c r="BM83" i="1"/>
  <c r="BN82" i="1"/>
  <c r="BM82" i="1"/>
  <c r="BN81" i="1"/>
  <c r="BM81" i="1"/>
  <c r="BN80" i="1"/>
  <c r="BM80" i="1"/>
  <c r="BN79" i="1"/>
  <c r="BM79" i="1"/>
  <c r="BN78" i="1"/>
  <c r="BM78" i="1"/>
  <c r="BN77" i="1"/>
  <c r="BM77" i="1"/>
  <c r="BN75" i="1"/>
  <c r="BM75" i="1"/>
  <c r="BN74" i="1"/>
  <c r="BM74" i="1"/>
  <c r="BN73" i="1"/>
  <c r="BM73" i="1"/>
  <c r="BN72" i="1"/>
  <c r="BM72" i="1"/>
  <c r="BN71" i="1"/>
  <c r="BM71" i="1"/>
  <c r="BN70" i="1"/>
  <c r="BM70" i="1"/>
  <c r="BN69" i="1"/>
  <c r="BM69" i="1"/>
  <c r="BN68" i="1"/>
  <c r="BM68" i="1"/>
  <c r="BN67" i="1"/>
  <c r="BM67" i="1"/>
  <c r="BN66" i="1"/>
  <c r="BM66" i="1"/>
  <c r="BN65" i="1"/>
  <c r="BM65" i="1"/>
  <c r="BN64" i="1"/>
  <c r="BM64" i="1"/>
  <c r="BN62" i="1"/>
  <c r="BM62" i="1"/>
  <c r="BN61" i="1"/>
  <c r="BM61" i="1"/>
  <c r="BN60" i="1"/>
  <c r="BM60" i="1"/>
  <c r="BN59" i="1"/>
  <c r="BM59" i="1"/>
  <c r="BN58" i="1"/>
  <c r="BM58" i="1"/>
  <c r="BN57" i="1"/>
  <c r="BM57" i="1"/>
  <c r="BN56" i="1"/>
  <c r="BM56" i="1"/>
  <c r="BN55" i="1"/>
  <c r="BM55" i="1"/>
  <c r="BN54" i="1"/>
  <c r="BM54" i="1"/>
  <c r="BN53" i="1"/>
  <c r="BM53" i="1"/>
  <c r="BN52" i="1"/>
  <c r="BM52" i="1"/>
  <c r="BN51" i="1"/>
  <c r="BM51" i="1"/>
  <c r="BN49" i="1"/>
  <c r="BM49" i="1"/>
  <c r="BN48" i="1"/>
  <c r="BM48" i="1"/>
  <c r="BN47" i="1"/>
  <c r="BM47" i="1"/>
  <c r="BN46" i="1"/>
  <c r="BM46" i="1"/>
  <c r="BN45" i="1"/>
  <c r="BM45" i="1"/>
  <c r="BN44" i="1"/>
  <c r="BM44" i="1"/>
  <c r="BN43" i="1"/>
  <c r="BM43" i="1"/>
  <c r="BN42" i="1"/>
  <c r="BM42" i="1"/>
  <c r="BN41" i="1"/>
  <c r="BM41" i="1"/>
  <c r="BN40" i="1"/>
  <c r="BM40" i="1"/>
  <c r="BN39" i="1"/>
  <c r="BM39" i="1"/>
  <c r="BN38" i="1"/>
  <c r="BM38" i="1"/>
  <c r="BN36" i="1"/>
  <c r="BM36" i="1"/>
  <c r="BN35" i="1"/>
  <c r="BM35" i="1"/>
  <c r="BN34" i="1"/>
  <c r="BM34" i="1"/>
  <c r="BN33" i="1"/>
  <c r="BM33" i="1"/>
  <c r="BN32" i="1"/>
  <c r="BM32" i="1"/>
  <c r="BN31" i="1"/>
  <c r="BM31" i="1"/>
  <c r="BN30" i="1"/>
  <c r="BM30" i="1"/>
  <c r="BN29" i="1"/>
  <c r="BM29" i="1"/>
  <c r="BN28" i="1"/>
  <c r="BM28" i="1"/>
  <c r="BN27" i="1"/>
  <c r="BM27" i="1"/>
  <c r="BN26" i="1"/>
  <c r="BM26" i="1"/>
  <c r="BN25" i="1"/>
  <c r="BM25" i="1"/>
  <c r="BN23" i="1"/>
  <c r="BM23" i="1"/>
  <c r="BN22" i="1"/>
  <c r="BM22" i="1"/>
  <c r="BN21" i="1"/>
  <c r="BM21" i="1"/>
  <c r="BN20" i="1"/>
  <c r="BM20" i="1"/>
  <c r="BN19" i="1"/>
  <c r="BM19" i="1"/>
  <c r="BN18" i="1"/>
  <c r="BM18" i="1"/>
  <c r="BN17" i="1"/>
  <c r="BM17" i="1"/>
  <c r="BN16" i="1"/>
  <c r="BM16" i="1"/>
  <c r="BN15" i="1"/>
  <c r="BM15" i="1"/>
  <c r="BN14" i="1"/>
  <c r="BM14" i="1"/>
  <c r="BN13" i="1"/>
  <c r="BN12" i="1"/>
  <c r="AI400" i="1"/>
  <c r="AH400" i="1" s="1"/>
  <c r="AJ400" i="1" s="1"/>
  <c r="C400" i="1"/>
  <c r="AI399" i="1"/>
  <c r="AH399" i="1" s="1"/>
  <c r="AJ399" i="1" s="1"/>
  <c r="C399" i="1"/>
  <c r="AI398" i="1"/>
  <c r="AH398" i="1" s="1"/>
  <c r="AJ398" i="1" s="1"/>
  <c r="C398" i="1"/>
  <c r="AI397" i="1"/>
  <c r="AH397" i="1" s="1"/>
  <c r="AJ397" i="1" s="1"/>
  <c r="C397" i="1"/>
  <c r="AI396" i="1"/>
  <c r="AH396" i="1" s="1"/>
  <c r="AJ396" i="1" s="1"/>
  <c r="C396" i="1"/>
  <c r="AI395" i="1"/>
  <c r="AH395" i="1" s="1"/>
  <c r="AJ395" i="1" s="1"/>
  <c r="C395" i="1"/>
  <c r="AI394" i="1"/>
  <c r="AH394" i="1" s="1"/>
  <c r="AJ394" i="1" s="1"/>
  <c r="C394" i="1"/>
  <c r="AI393" i="1"/>
  <c r="AH393" i="1" s="1"/>
  <c r="AJ393" i="1" s="1"/>
  <c r="C393" i="1"/>
  <c r="AI392" i="1"/>
  <c r="AH392" i="1" s="1"/>
  <c r="AJ392" i="1" s="1"/>
  <c r="C392" i="1"/>
  <c r="AI391" i="1"/>
  <c r="AH391" i="1" s="1"/>
  <c r="AJ391" i="1" s="1"/>
  <c r="C391" i="1"/>
  <c r="AI390" i="1"/>
  <c r="AH390" i="1" s="1"/>
  <c r="AJ390" i="1" s="1"/>
  <c r="C390" i="1"/>
  <c r="AI389" i="1"/>
  <c r="AH389" i="1" s="1"/>
  <c r="G389" i="1"/>
  <c r="C389" i="1"/>
  <c r="AI413" i="1"/>
  <c r="AH413" i="1" s="1"/>
  <c r="AJ413" i="1" s="1"/>
  <c r="C413" i="1"/>
  <c r="AI412" i="1"/>
  <c r="AH412" i="1" s="1"/>
  <c r="AJ412" i="1" s="1"/>
  <c r="C412" i="1"/>
  <c r="AI411" i="1"/>
  <c r="AH411" i="1" s="1"/>
  <c r="AJ411" i="1" s="1"/>
  <c r="C411" i="1"/>
  <c r="AI410" i="1"/>
  <c r="AH410" i="1" s="1"/>
  <c r="AJ410" i="1" s="1"/>
  <c r="C410" i="1"/>
  <c r="AI409" i="1"/>
  <c r="AH409" i="1" s="1"/>
  <c r="AJ409" i="1" s="1"/>
  <c r="C409" i="1"/>
  <c r="AI408" i="1"/>
  <c r="AH408" i="1" s="1"/>
  <c r="AJ408" i="1" s="1"/>
  <c r="C408" i="1"/>
  <c r="AI407" i="1"/>
  <c r="AH407" i="1" s="1"/>
  <c r="AJ407" i="1" s="1"/>
  <c r="C407" i="1"/>
  <c r="AI406" i="1"/>
  <c r="AH406" i="1" s="1"/>
  <c r="AJ406" i="1" s="1"/>
  <c r="C406" i="1"/>
  <c r="AI405" i="1"/>
  <c r="AH405" i="1" s="1"/>
  <c r="AJ405" i="1" s="1"/>
  <c r="C405" i="1"/>
  <c r="AI404" i="1"/>
  <c r="AH404" i="1" s="1"/>
  <c r="AJ404" i="1" s="1"/>
  <c r="C404" i="1"/>
  <c r="AI403" i="1"/>
  <c r="AH403" i="1" s="1"/>
  <c r="AJ403" i="1" s="1"/>
  <c r="C403" i="1"/>
  <c r="AI402" i="1"/>
  <c r="AH402" i="1" s="1"/>
  <c r="G402" i="1"/>
  <c r="C402" i="1"/>
  <c r="AI387" i="1"/>
  <c r="AH387" i="1" s="1"/>
  <c r="AJ387" i="1" s="1"/>
  <c r="C387" i="1"/>
  <c r="AI386" i="1"/>
  <c r="AH386" i="1" s="1"/>
  <c r="AJ386" i="1" s="1"/>
  <c r="C386" i="1"/>
  <c r="AI385" i="1"/>
  <c r="AH385" i="1" s="1"/>
  <c r="AJ385" i="1" s="1"/>
  <c r="C385" i="1"/>
  <c r="AI384" i="1"/>
  <c r="AH384" i="1" s="1"/>
  <c r="AJ384" i="1" s="1"/>
  <c r="C384" i="1"/>
  <c r="AI383" i="1"/>
  <c r="AH383" i="1" s="1"/>
  <c r="AJ383" i="1" s="1"/>
  <c r="C383" i="1"/>
  <c r="AI382" i="1"/>
  <c r="AH382" i="1" s="1"/>
  <c r="AJ382" i="1" s="1"/>
  <c r="C382" i="1"/>
  <c r="AI381" i="1"/>
  <c r="AH381" i="1" s="1"/>
  <c r="AJ381" i="1" s="1"/>
  <c r="C381" i="1"/>
  <c r="AI380" i="1"/>
  <c r="AH380" i="1" s="1"/>
  <c r="AJ380" i="1" s="1"/>
  <c r="C380" i="1"/>
  <c r="AI379" i="1"/>
  <c r="AH379" i="1" s="1"/>
  <c r="AJ379" i="1" s="1"/>
  <c r="C379" i="1"/>
  <c r="AI378" i="1"/>
  <c r="AH378" i="1" s="1"/>
  <c r="AJ378" i="1" s="1"/>
  <c r="C378" i="1"/>
  <c r="AI377" i="1"/>
  <c r="AH377" i="1" s="1"/>
  <c r="AJ377" i="1" s="1"/>
  <c r="C377" i="1"/>
  <c r="AI376" i="1"/>
  <c r="AH376" i="1" s="1"/>
  <c r="G376" i="1"/>
  <c r="C376" i="1"/>
  <c r="AI374" i="1"/>
  <c r="AH374" i="1" s="1"/>
  <c r="AJ374" i="1" s="1"/>
  <c r="C374" i="1"/>
  <c r="AI373" i="1"/>
  <c r="AH373" i="1" s="1"/>
  <c r="AJ373" i="1" s="1"/>
  <c r="C373" i="1"/>
  <c r="AI372" i="1"/>
  <c r="AH372" i="1" s="1"/>
  <c r="AJ372" i="1" s="1"/>
  <c r="C372" i="1"/>
  <c r="AI371" i="1"/>
  <c r="AH371" i="1" s="1"/>
  <c r="AJ371" i="1" s="1"/>
  <c r="C371" i="1"/>
  <c r="AI370" i="1"/>
  <c r="AH370" i="1" s="1"/>
  <c r="AJ370" i="1" s="1"/>
  <c r="C370" i="1"/>
  <c r="AI369" i="1"/>
  <c r="AH369" i="1" s="1"/>
  <c r="AJ369" i="1" s="1"/>
  <c r="C369" i="1"/>
  <c r="AI368" i="1"/>
  <c r="AH368" i="1" s="1"/>
  <c r="AJ368" i="1" s="1"/>
  <c r="C368" i="1"/>
  <c r="AI367" i="1"/>
  <c r="AH367" i="1" s="1"/>
  <c r="AJ367" i="1" s="1"/>
  <c r="C367" i="1"/>
  <c r="AI366" i="1"/>
  <c r="AH366" i="1" s="1"/>
  <c r="AJ366" i="1" s="1"/>
  <c r="C366" i="1"/>
  <c r="AI365" i="1"/>
  <c r="AH365" i="1" s="1"/>
  <c r="AJ365" i="1" s="1"/>
  <c r="C365" i="1"/>
  <c r="AI364" i="1"/>
  <c r="AH364" i="1" s="1"/>
  <c r="AJ364" i="1" s="1"/>
  <c r="C364" i="1"/>
  <c r="AI363" i="1"/>
  <c r="AH363" i="1" s="1"/>
  <c r="G363" i="1"/>
  <c r="C363" i="1"/>
  <c r="AI361" i="1"/>
  <c r="AH361" i="1" s="1"/>
  <c r="AJ361" i="1" s="1"/>
  <c r="C361" i="1"/>
  <c r="AI360" i="1"/>
  <c r="AH360" i="1" s="1"/>
  <c r="AJ360" i="1" s="1"/>
  <c r="C360" i="1"/>
  <c r="AI359" i="1"/>
  <c r="AH359" i="1" s="1"/>
  <c r="AJ359" i="1" s="1"/>
  <c r="C359" i="1"/>
  <c r="AI358" i="1"/>
  <c r="AH358" i="1" s="1"/>
  <c r="AJ358" i="1" s="1"/>
  <c r="C358" i="1"/>
  <c r="AI357" i="1"/>
  <c r="AH357" i="1" s="1"/>
  <c r="AJ357" i="1" s="1"/>
  <c r="C357" i="1"/>
  <c r="AI356" i="1"/>
  <c r="AH356" i="1" s="1"/>
  <c r="AJ356" i="1" s="1"/>
  <c r="C356" i="1"/>
  <c r="AI355" i="1"/>
  <c r="AH355" i="1" s="1"/>
  <c r="AJ355" i="1" s="1"/>
  <c r="C355" i="1"/>
  <c r="AI354" i="1"/>
  <c r="AH354" i="1" s="1"/>
  <c r="AJ354" i="1" s="1"/>
  <c r="C354" i="1"/>
  <c r="AI353" i="1"/>
  <c r="AH353" i="1" s="1"/>
  <c r="AJ353" i="1" s="1"/>
  <c r="C353" i="1"/>
  <c r="AI352" i="1"/>
  <c r="AH352" i="1" s="1"/>
  <c r="AJ352" i="1" s="1"/>
  <c r="C352" i="1"/>
  <c r="AI351" i="1"/>
  <c r="AH351" i="1" s="1"/>
  <c r="AJ351" i="1" s="1"/>
  <c r="C351" i="1"/>
  <c r="AI350" i="1"/>
  <c r="AH350" i="1" s="1"/>
  <c r="G350" i="1"/>
  <c r="C350" i="1"/>
  <c r="AI348" i="1"/>
  <c r="AH348" i="1" s="1"/>
  <c r="AJ348" i="1" s="1"/>
  <c r="C348" i="1"/>
  <c r="AI347" i="1"/>
  <c r="AH347" i="1" s="1"/>
  <c r="AJ347" i="1" s="1"/>
  <c r="C347" i="1"/>
  <c r="AI346" i="1"/>
  <c r="AH346" i="1" s="1"/>
  <c r="AJ346" i="1" s="1"/>
  <c r="C346" i="1"/>
  <c r="AI345" i="1"/>
  <c r="AH345" i="1" s="1"/>
  <c r="AJ345" i="1" s="1"/>
  <c r="C345" i="1"/>
  <c r="AI344" i="1"/>
  <c r="AH344" i="1" s="1"/>
  <c r="AJ344" i="1" s="1"/>
  <c r="C344" i="1"/>
  <c r="AI343" i="1"/>
  <c r="AH343" i="1" s="1"/>
  <c r="AJ343" i="1" s="1"/>
  <c r="C343" i="1"/>
  <c r="AI342" i="1"/>
  <c r="AH342" i="1" s="1"/>
  <c r="AJ342" i="1" s="1"/>
  <c r="C342" i="1"/>
  <c r="AI341" i="1"/>
  <c r="AH341" i="1" s="1"/>
  <c r="AJ341" i="1" s="1"/>
  <c r="C341" i="1"/>
  <c r="AI340" i="1"/>
  <c r="AH340" i="1" s="1"/>
  <c r="AJ340" i="1" s="1"/>
  <c r="C340" i="1"/>
  <c r="AI339" i="1"/>
  <c r="AH339" i="1" s="1"/>
  <c r="AJ339" i="1" s="1"/>
  <c r="C339" i="1"/>
  <c r="AI338" i="1"/>
  <c r="AH338" i="1" s="1"/>
  <c r="AJ338" i="1" s="1"/>
  <c r="C338" i="1"/>
  <c r="AI337" i="1"/>
  <c r="AH337" i="1" s="1"/>
  <c r="G337" i="1"/>
  <c r="C337" i="1"/>
  <c r="AI335" i="1"/>
  <c r="AH335" i="1" s="1"/>
  <c r="AJ335" i="1" s="1"/>
  <c r="C335" i="1"/>
  <c r="AI334" i="1"/>
  <c r="AH334" i="1" s="1"/>
  <c r="AJ334" i="1" s="1"/>
  <c r="C334" i="1"/>
  <c r="AI333" i="1"/>
  <c r="AH333" i="1" s="1"/>
  <c r="AJ333" i="1" s="1"/>
  <c r="C333" i="1"/>
  <c r="AI332" i="1"/>
  <c r="AH332" i="1" s="1"/>
  <c r="AJ332" i="1" s="1"/>
  <c r="C332" i="1"/>
  <c r="AI331" i="1"/>
  <c r="AH331" i="1" s="1"/>
  <c r="AJ331" i="1" s="1"/>
  <c r="C331" i="1"/>
  <c r="AI330" i="1"/>
  <c r="AH330" i="1" s="1"/>
  <c r="AJ330" i="1" s="1"/>
  <c r="C330" i="1"/>
  <c r="AI329" i="1"/>
  <c r="AH329" i="1" s="1"/>
  <c r="AJ329" i="1" s="1"/>
  <c r="C329" i="1"/>
  <c r="AI328" i="1"/>
  <c r="AH328" i="1" s="1"/>
  <c r="AJ328" i="1" s="1"/>
  <c r="C328" i="1"/>
  <c r="AI327" i="1"/>
  <c r="AH327" i="1" s="1"/>
  <c r="AJ327" i="1" s="1"/>
  <c r="C327" i="1"/>
  <c r="AI326" i="1"/>
  <c r="AH326" i="1" s="1"/>
  <c r="AJ326" i="1" s="1"/>
  <c r="C326" i="1"/>
  <c r="AI325" i="1"/>
  <c r="AH325" i="1" s="1"/>
  <c r="AJ325" i="1" s="1"/>
  <c r="C325" i="1"/>
  <c r="AI324" i="1"/>
  <c r="AH324" i="1" s="1"/>
  <c r="G324" i="1"/>
  <c r="C324" i="1"/>
  <c r="AI322" i="1"/>
  <c r="AH322" i="1" s="1"/>
  <c r="AJ322" i="1" s="1"/>
  <c r="C322" i="1"/>
  <c r="AI321" i="1"/>
  <c r="AH321" i="1" s="1"/>
  <c r="AJ321" i="1" s="1"/>
  <c r="C321" i="1"/>
  <c r="AI320" i="1"/>
  <c r="AH320" i="1" s="1"/>
  <c r="AJ320" i="1" s="1"/>
  <c r="C320" i="1"/>
  <c r="AI319" i="1"/>
  <c r="AH319" i="1" s="1"/>
  <c r="AJ319" i="1" s="1"/>
  <c r="C319" i="1"/>
  <c r="AI318" i="1"/>
  <c r="AH318" i="1" s="1"/>
  <c r="AJ318" i="1" s="1"/>
  <c r="C318" i="1"/>
  <c r="AI317" i="1"/>
  <c r="AH317" i="1" s="1"/>
  <c r="AJ317" i="1" s="1"/>
  <c r="C317" i="1"/>
  <c r="AI316" i="1"/>
  <c r="AH316" i="1" s="1"/>
  <c r="AJ316" i="1" s="1"/>
  <c r="C316" i="1"/>
  <c r="AI315" i="1"/>
  <c r="AH315" i="1" s="1"/>
  <c r="AJ315" i="1" s="1"/>
  <c r="C315" i="1"/>
  <c r="AI314" i="1"/>
  <c r="AH314" i="1" s="1"/>
  <c r="AJ314" i="1" s="1"/>
  <c r="C314" i="1"/>
  <c r="AI313" i="1"/>
  <c r="AH313" i="1" s="1"/>
  <c r="AJ313" i="1" s="1"/>
  <c r="C313" i="1"/>
  <c r="AI312" i="1"/>
  <c r="AH312" i="1" s="1"/>
  <c r="AJ312" i="1" s="1"/>
  <c r="C312" i="1"/>
  <c r="AI311" i="1"/>
  <c r="AH311" i="1" s="1"/>
  <c r="G311" i="1"/>
  <c r="C311" i="1"/>
  <c r="AI309" i="1"/>
  <c r="AH309" i="1" s="1"/>
  <c r="AJ309" i="1" s="1"/>
  <c r="C309" i="1"/>
  <c r="AI308" i="1"/>
  <c r="AH308" i="1" s="1"/>
  <c r="AJ308" i="1" s="1"/>
  <c r="C308" i="1"/>
  <c r="AI307" i="1"/>
  <c r="AH307" i="1" s="1"/>
  <c r="AJ307" i="1" s="1"/>
  <c r="C307" i="1"/>
  <c r="AI306" i="1"/>
  <c r="AH306" i="1" s="1"/>
  <c r="AJ306" i="1" s="1"/>
  <c r="C306" i="1"/>
  <c r="AI305" i="1"/>
  <c r="AH305" i="1" s="1"/>
  <c r="AJ305" i="1" s="1"/>
  <c r="C305" i="1"/>
  <c r="AI304" i="1"/>
  <c r="AH304" i="1" s="1"/>
  <c r="AJ304" i="1" s="1"/>
  <c r="C304" i="1"/>
  <c r="AI303" i="1"/>
  <c r="AH303" i="1" s="1"/>
  <c r="AJ303" i="1" s="1"/>
  <c r="C303" i="1"/>
  <c r="AI302" i="1"/>
  <c r="AH302" i="1" s="1"/>
  <c r="AJ302" i="1" s="1"/>
  <c r="C302" i="1"/>
  <c r="AI301" i="1"/>
  <c r="AH301" i="1" s="1"/>
  <c r="AJ301" i="1" s="1"/>
  <c r="C301" i="1"/>
  <c r="AI300" i="1"/>
  <c r="AH300" i="1" s="1"/>
  <c r="AJ300" i="1" s="1"/>
  <c r="C300" i="1"/>
  <c r="AI299" i="1"/>
  <c r="AH299" i="1" s="1"/>
  <c r="AJ299" i="1" s="1"/>
  <c r="C299" i="1"/>
  <c r="AI298" i="1"/>
  <c r="AH298" i="1" s="1"/>
  <c r="G298" i="1"/>
  <c r="C298" i="1"/>
  <c r="AI296" i="1"/>
  <c r="AH296" i="1" s="1"/>
  <c r="AJ296" i="1" s="1"/>
  <c r="C296" i="1"/>
  <c r="AI295" i="1"/>
  <c r="AH295" i="1" s="1"/>
  <c r="AJ295" i="1" s="1"/>
  <c r="C295" i="1"/>
  <c r="AI294" i="1"/>
  <c r="AH294" i="1" s="1"/>
  <c r="AJ294" i="1" s="1"/>
  <c r="C294" i="1"/>
  <c r="AI293" i="1"/>
  <c r="AH293" i="1" s="1"/>
  <c r="AJ293" i="1" s="1"/>
  <c r="C293" i="1"/>
  <c r="AI292" i="1"/>
  <c r="AH292" i="1" s="1"/>
  <c r="AJ292" i="1" s="1"/>
  <c r="C292" i="1"/>
  <c r="AI291" i="1"/>
  <c r="AH291" i="1" s="1"/>
  <c r="AJ291" i="1" s="1"/>
  <c r="C291" i="1"/>
  <c r="AI290" i="1"/>
  <c r="AH290" i="1" s="1"/>
  <c r="AJ290" i="1" s="1"/>
  <c r="C290" i="1"/>
  <c r="AI289" i="1"/>
  <c r="AH289" i="1" s="1"/>
  <c r="AJ289" i="1" s="1"/>
  <c r="C289" i="1"/>
  <c r="AI288" i="1"/>
  <c r="AH288" i="1" s="1"/>
  <c r="AJ288" i="1" s="1"/>
  <c r="C288" i="1"/>
  <c r="AI287" i="1"/>
  <c r="AH287" i="1" s="1"/>
  <c r="AJ287" i="1" s="1"/>
  <c r="C287" i="1"/>
  <c r="AI286" i="1"/>
  <c r="AH286" i="1" s="1"/>
  <c r="AJ286" i="1" s="1"/>
  <c r="C286" i="1"/>
  <c r="AI285" i="1"/>
  <c r="AH285" i="1" s="1"/>
  <c r="G285" i="1"/>
  <c r="C285" i="1"/>
  <c r="AI283" i="1"/>
  <c r="AH283" i="1" s="1"/>
  <c r="AJ283" i="1" s="1"/>
  <c r="C283" i="1"/>
  <c r="AI282" i="1"/>
  <c r="AH282" i="1" s="1"/>
  <c r="AJ282" i="1" s="1"/>
  <c r="C282" i="1"/>
  <c r="AI281" i="1"/>
  <c r="AH281" i="1" s="1"/>
  <c r="AJ281" i="1" s="1"/>
  <c r="C281" i="1"/>
  <c r="AI280" i="1"/>
  <c r="AH280" i="1" s="1"/>
  <c r="AJ280" i="1" s="1"/>
  <c r="C280" i="1"/>
  <c r="AI279" i="1"/>
  <c r="AH279" i="1" s="1"/>
  <c r="AJ279" i="1" s="1"/>
  <c r="C279" i="1"/>
  <c r="AI278" i="1"/>
  <c r="AH278" i="1" s="1"/>
  <c r="AJ278" i="1" s="1"/>
  <c r="C278" i="1"/>
  <c r="AI277" i="1"/>
  <c r="AH277" i="1" s="1"/>
  <c r="AJ277" i="1" s="1"/>
  <c r="C277" i="1"/>
  <c r="AI276" i="1"/>
  <c r="AH276" i="1" s="1"/>
  <c r="AJ276" i="1" s="1"/>
  <c r="C276" i="1"/>
  <c r="AI275" i="1"/>
  <c r="AH275" i="1" s="1"/>
  <c r="AJ275" i="1" s="1"/>
  <c r="C275" i="1"/>
  <c r="AI274" i="1"/>
  <c r="AH274" i="1" s="1"/>
  <c r="AJ274" i="1" s="1"/>
  <c r="C274" i="1"/>
  <c r="AI273" i="1"/>
  <c r="AH273" i="1" s="1"/>
  <c r="AJ273" i="1" s="1"/>
  <c r="C273" i="1"/>
  <c r="AI272" i="1"/>
  <c r="AH272" i="1" s="1"/>
  <c r="G272" i="1"/>
  <c r="C272" i="1"/>
  <c r="AI270" i="1"/>
  <c r="AH270" i="1" s="1"/>
  <c r="AJ270" i="1" s="1"/>
  <c r="C270" i="1"/>
  <c r="AI269" i="1"/>
  <c r="AH269" i="1" s="1"/>
  <c r="AJ269" i="1" s="1"/>
  <c r="C269" i="1"/>
  <c r="AI268" i="1"/>
  <c r="AH268" i="1" s="1"/>
  <c r="AJ268" i="1" s="1"/>
  <c r="C268" i="1"/>
  <c r="AI267" i="1"/>
  <c r="AH267" i="1" s="1"/>
  <c r="AJ267" i="1" s="1"/>
  <c r="C267" i="1"/>
  <c r="AI266" i="1"/>
  <c r="AH266" i="1" s="1"/>
  <c r="AJ266" i="1" s="1"/>
  <c r="C266" i="1"/>
  <c r="AI265" i="1"/>
  <c r="AH265" i="1" s="1"/>
  <c r="AJ265" i="1" s="1"/>
  <c r="C265" i="1"/>
  <c r="AI264" i="1"/>
  <c r="AH264" i="1" s="1"/>
  <c r="AJ264" i="1" s="1"/>
  <c r="C264" i="1"/>
  <c r="AI263" i="1"/>
  <c r="AH263" i="1" s="1"/>
  <c r="AJ263" i="1" s="1"/>
  <c r="C263" i="1"/>
  <c r="AI262" i="1"/>
  <c r="AH262" i="1" s="1"/>
  <c r="AJ262" i="1" s="1"/>
  <c r="C262" i="1"/>
  <c r="AI261" i="1"/>
  <c r="AH261" i="1" s="1"/>
  <c r="AJ261" i="1" s="1"/>
  <c r="C261" i="1"/>
  <c r="AI260" i="1"/>
  <c r="AH260" i="1" s="1"/>
  <c r="AJ260" i="1" s="1"/>
  <c r="C260" i="1"/>
  <c r="AI259" i="1"/>
  <c r="AH259" i="1" s="1"/>
  <c r="G259" i="1"/>
  <c r="C259" i="1"/>
  <c r="AI257" i="1"/>
  <c r="AH257" i="1" s="1"/>
  <c r="AJ257" i="1" s="1"/>
  <c r="C257" i="1"/>
  <c r="AI256" i="1"/>
  <c r="AH256" i="1" s="1"/>
  <c r="AJ256" i="1" s="1"/>
  <c r="C256" i="1"/>
  <c r="AI255" i="1"/>
  <c r="AH255" i="1" s="1"/>
  <c r="AJ255" i="1" s="1"/>
  <c r="C255" i="1"/>
  <c r="AI254" i="1"/>
  <c r="AH254" i="1" s="1"/>
  <c r="AJ254" i="1" s="1"/>
  <c r="C254" i="1"/>
  <c r="AI253" i="1"/>
  <c r="AH253" i="1" s="1"/>
  <c r="AJ253" i="1" s="1"/>
  <c r="C253" i="1"/>
  <c r="AI252" i="1"/>
  <c r="AH252" i="1" s="1"/>
  <c r="AJ252" i="1" s="1"/>
  <c r="C252" i="1"/>
  <c r="AI251" i="1"/>
  <c r="AH251" i="1" s="1"/>
  <c r="AJ251" i="1" s="1"/>
  <c r="C251" i="1"/>
  <c r="AI250" i="1"/>
  <c r="AH250" i="1" s="1"/>
  <c r="AJ250" i="1" s="1"/>
  <c r="C250" i="1"/>
  <c r="AI249" i="1"/>
  <c r="AH249" i="1" s="1"/>
  <c r="AJ249" i="1" s="1"/>
  <c r="C249" i="1"/>
  <c r="AI248" i="1"/>
  <c r="AH248" i="1" s="1"/>
  <c r="AJ248" i="1" s="1"/>
  <c r="C248" i="1"/>
  <c r="AI247" i="1"/>
  <c r="AH247" i="1" s="1"/>
  <c r="AJ247" i="1" s="1"/>
  <c r="C247" i="1"/>
  <c r="AI246" i="1"/>
  <c r="AH246" i="1" s="1"/>
  <c r="G246" i="1"/>
  <c r="C246" i="1"/>
  <c r="AI244" i="1"/>
  <c r="AH244" i="1" s="1"/>
  <c r="AJ244" i="1" s="1"/>
  <c r="C244" i="1"/>
  <c r="AI243" i="1"/>
  <c r="AH243" i="1" s="1"/>
  <c r="AJ243" i="1" s="1"/>
  <c r="C243" i="1"/>
  <c r="AI242" i="1"/>
  <c r="AH242" i="1" s="1"/>
  <c r="AJ242" i="1" s="1"/>
  <c r="C242" i="1"/>
  <c r="AI241" i="1"/>
  <c r="AH241" i="1" s="1"/>
  <c r="AJ241" i="1" s="1"/>
  <c r="C241" i="1"/>
  <c r="AI240" i="1"/>
  <c r="AH240" i="1" s="1"/>
  <c r="AJ240" i="1" s="1"/>
  <c r="C240" i="1"/>
  <c r="AI239" i="1"/>
  <c r="AH239" i="1" s="1"/>
  <c r="AJ239" i="1" s="1"/>
  <c r="C239" i="1"/>
  <c r="AI238" i="1"/>
  <c r="AH238" i="1" s="1"/>
  <c r="AJ238" i="1" s="1"/>
  <c r="C238" i="1"/>
  <c r="AI237" i="1"/>
  <c r="AH237" i="1" s="1"/>
  <c r="AJ237" i="1" s="1"/>
  <c r="C237" i="1"/>
  <c r="AI236" i="1"/>
  <c r="AH236" i="1" s="1"/>
  <c r="AJ236" i="1" s="1"/>
  <c r="C236" i="1"/>
  <c r="AI235" i="1"/>
  <c r="AH235" i="1" s="1"/>
  <c r="AJ235" i="1" s="1"/>
  <c r="C235" i="1"/>
  <c r="AI234" i="1"/>
  <c r="AH234" i="1" s="1"/>
  <c r="AJ234" i="1" s="1"/>
  <c r="C234" i="1"/>
  <c r="AI233" i="1"/>
  <c r="AH233" i="1" s="1"/>
  <c r="G233" i="1"/>
  <c r="C233" i="1"/>
  <c r="AI231" i="1"/>
  <c r="AH231" i="1" s="1"/>
  <c r="AJ231" i="1" s="1"/>
  <c r="C231" i="1"/>
  <c r="AI230" i="1"/>
  <c r="AH230" i="1" s="1"/>
  <c r="AJ230" i="1" s="1"/>
  <c r="C230" i="1"/>
  <c r="AI229" i="1"/>
  <c r="AH229" i="1" s="1"/>
  <c r="AJ229" i="1" s="1"/>
  <c r="C229" i="1"/>
  <c r="AI228" i="1"/>
  <c r="AH228" i="1" s="1"/>
  <c r="AJ228" i="1" s="1"/>
  <c r="C228" i="1"/>
  <c r="AI227" i="1"/>
  <c r="AH227" i="1" s="1"/>
  <c r="AJ227" i="1" s="1"/>
  <c r="C227" i="1"/>
  <c r="AI226" i="1"/>
  <c r="AH226" i="1" s="1"/>
  <c r="AJ226" i="1" s="1"/>
  <c r="C226" i="1"/>
  <c r="AI225" i="1"/>
  <c r="AH225" i="1" s="1"/>
  <c r="AJ225" i="1" s="1"/>
  <c r="C225" i="1"/>
  <c r="AI224" i="1"/>
  <c r="AH224" i="1" s="1"/>
  <c r="AJ224" i="1" s="1"/>
  <c r="C224" i="1"/>
  <c r="AI223" i="1"/>
  <c r="AH223" i="1" s="1"/>
  <c r="AJ223" i="1" s="1"/>
  <c r="C223" i="1"/>
  <c r="AI222" i="1"/>
  <c r="AH222" i="1" s="1"/>
  <c r="AJ222" i="1" s="1"/>
  <c r="C222" i="1"/>
  <c r="AI221" i="1"/>
  <c r="AH221" i="1" s="1"/>
  <c r="AJ221" i="1" s="1"/>
  <c r="C221" i="1"/>
  <c r="AI220" i="1"/>
  <c r="AH220" i="1" s="1"/>
  <c r="G220" i="1"/>
  <c r="C220" i="1"/>
  <c r="AI218" i="1"/>
  <c r="AH218" i="1" s="1"/>
  <c r="AJ218" i="1" s="1"/>
  <c r="C218" i="1"/>
  <c r="AI217" i="1"/>
  <c r="AH217" i="1" s="1"/>
  <c r="AJ217" i="1" s="1"/>
  <c r="C217" i="1"/>
  <c r="AI216" i="1"/>
  <c r="AH216" i="1" s="1"/>
  <c r="AJ216" i="1" s="1"/>
  <c r="C216" i="1"/>
  <c r="AI215" i="1"/>
  <c r="AH215" i="1" s="1"/>
  <c r="AJ215" i="1" s="1"/>
  <c r="C215" i="1"/>
  <c r="AI214" i="1"/>
  <c r="AH214" i="1" s="1"/>
  <c r="AJ214" i="1" s="1"/>
  <c r="C214" i="1"/>
  <c r="AI213" i="1"/>
  <c r="AH213" i="1" s="1"/>
  <c r="AJ213" i="1" s="1"/>
  <c r="C213" i="1"/>
  <c r="AI212" i="1"/>
  <c r="AH212" i="1" s="1"/>
  <c r="AJ212" i="1" s="1"/>
  <c r="C212" i="1"/>
  <c r="AI211" i="1"/>
  <c r="AH211" i="1" s="1"/>
  <c r="AJ211" i="1" s="1"/>
  <c r="C211" i="1"/>
  <c r="AI210" i="1"/>
  <c r="AH210" i="1" s="1"/>
  <c r="AJ210" i="1" s="1"/>
  <c r="C210" i="1"/>
  <c r="AI209" i="1"/>
  <c r="AH209" i="1" s="1"/>
  <c r="AJ209" i="1" s="1"/>
  <c r="C209" i="1"/>
  <c r="AI208" i="1"/>
  <c r="AH208" i="1" s="1"/>
  <c r="AJ208" i="1" s="1"/>
  <c r="C208" i="1"/>
  <c r="AI207" i="1"/>
  <c r="AH207" i="1" s="1"/>
  <c r="G207" i="1"/>
  <c r="C207" i="1"/>
  <c r="AI205" i="1"/>
  <c r="AH205" i="1" s="1"/>
  <c r="AJ205" i="1" s="1"/>
  <c r="C205" i="1"/>
  <c r="AI204" i="1"/>
  <c r="AH204" i="1" s="1"/>
  <c r="AJ204" i="1" s="1"/>
  <c r="C204" i="1"/>
  <c r="AI203" i="1"/>
  <c r="AH203" i="1" s="1"/>
  <c r="AJ203" i="1" s="1"/>
  <c r="C203" i="1"/>
  <c r="AI202" i="1"/>
  <c r="AH202" i="1" s="1"/>
  <c r="AJ202" i="1" s="1"/>
  <c r="C202" i="1"/>
  <c r="AI201" i="1"/>
  <c r="AH201" i="1" s="1"/>
  <c r="AJ201" i="1" s="1"/>
  <c r="C201" i="1"/>
  <c r="AI200" i="1"/>
  <c r="AH200" i="1" s="1"/>
  <c r="AJ200" i="1" s="1"/>
  <c r="C200" i="1"/>
  <c r="AI199" i="1"/>
  <c r="AH199" i="1" s="1"/>
  <c r="AJ199" i="1" s="1"/>
  <c r="C199" i="1"/>
  <c r="AI198" i="1"/>
  <c r="AH198" i="1" s="1"/>
  <c r="AJ198" i="1" s="1"/>
  <c r="C198" i="1"/>
  <c r="AI197" i="1"/>
  <c r="AH197" i="1" s="1"/>
  <c r="AJ197" i="1" s="1"/>
  <c r="C197" i="1"/>
  <c r="AI196" i="1"/>
  <c r="AH196" i="1" s="1"/>
  <c r="AJ196" i="1" s="1"/>
  <c r="C196" i="1"/>
  <c r="AI195" i="1"/>
  <c r="AH195" i="1" s="1"/>
  <c r="AJ195" i="1" s="1"/>
  <c r="C195" i="1"/>
  <c r="AI194" i="1"/>
  <c r="AH194" i="1" s="1"/>
  <c r="G194" i="1"/>
  <c r="C194" i="1"/>
  <c r="AI192" i="1"/>
  <c r="AH192" i="1" s="1"/>
  <c r="AJ192" i="1" s="1"/>
  <c r="C192" i="1"/>
  <c r="AI191" i="1"/>
  <c r="AH191" i="1" s="1"/>
  <c r="AJ191" i="1" s="1"/>
  <c r="C191" i="1"/>
  <c r="AI190" i="1"/>
  <c r="AH190" i="1" s="1"/>
  <c r="AJ190" i="1" s="1"/>
  <c r="C190" i="1"/>
  <c r="AI189" i="1"/>
  <c r="AH189" i="1" s="1"/>
  <c r="AJ189" i="1" s="1"/>
  <c r="C189" i="1"/>
  <c r="AI188" i="1"/>
  <c r="AH188" i="1" s="1"/>
  <c r="AJ188" i="1" s="1"/>
  <c r="C188" i="1"/>
  <c r="AI187" i="1"/>
  <c r="AH187" i="1" s="1"/>
  <c r="AJ187" i="1" s="1"/>
  <c r="C187" i="1"/>
  <c r="AI186" i="1"/>
  <c r="AH186" i="1" s="1"/>
  <c r="AJ186" i="1" s="1"/>
  <c r="C186" i="1"/>
  <c r="AI185" i="1"/>
  <c r="AH185" i="1" s="1"/>
  <c r="AJ185" i="1" s="1"/>
  <c r="C185" i="1"/>
  <c r="AI184" i="1"/>
  <c r="AH184" i="1" s="1"/>
  <c r="AJ184" i="1" s="1"/>
  <c r="C184" i="1"/>
  <c r="AI183" i="1"/>
  <c r="AH183" i="1" s="1"/>
  <c r="AJ183" i="1" s="1"/>
  <c r="C183" i="1"/>
  <c r="AI182" i="1"/>
  <c r="AH182" i="1" s="1"/>
  <c r="AJ182" i="1" s="1"/>
  <c r="C182" i="1"/>
  <c r="AI181" i="1"/>
  <c r="AH181" i="1" s="1"/>
  <c r="G181" i="1"/>
  <c r="C181" i="1"/>
  <c r="AI179" i="1"/>
  <c r="AH179" i="1" s="1"/>
  <c r="AJ179" i="1" s="1"/>
  <c r="C179" i="1"/>
  <c r="AI178" i="1"/>
  <c r="AH178" i="1" s="1"/>
  <c r="AJ178" i="1" s="1"/>
  <c r="C178" i="1"/>
  <c r="AI177" i="1"/>
  <c r="AH177" i="1" s="1"/>
  <c r="AJ177" i="1" s="1"/>
  <c r="C177" i="1"/>
  <c r="AI176" i="1"/>
  <c r="AH176" i="1" s="1"/>
  <c r="AJ176" i="1" s="1"/>
  <c r="C176" i="1"/>
  <c r="AI175" i="1"/>
  <c r="AH175" i="1" s="1"/>
  <c r="AJ175" i="1" s="1"/>
  <c r="C175" i="1"/>
  <c r="AI174" i="1"/>
  <c r="AH174" i="1" s="1"/>
  <c r="AJ174" i="1" s="1"/>
  <c r="C174" i="1"/>
  <c r="AI173" i="1"/>
  <c r="AH173" i="1" s="1"/>
  <c r="AJ173" i="1" s="1"/>
  <c r="C173" i="1"/>
  <c r="AI172" i="1"/>
  <c r="AH172" i="1" s="1"/>
  <c r="AJ172" i="1" s="1"/>
  <c r="C172" i="1"/>
  <c r="AI171" i="1"/>
  <c r="AH171" i="1" s="1"/>
  <c r="AJ171" i="1" s="1"/>
  <c r="C171" i="1"/>
  <c r="AI170" i="1"/>
  <c r="AH170" i="1" s="1"/>
  <c r="AJ170" i="1" s="1"/>
  <c r="C170" i="1"/>
  <c r="AI169" i="1"/>
  <c r="AH169" i="1" s="1"/>
  <c r="AJ169" i="1" s="1"/>
  <c r="C169" i="1"/>
  <c r="AI168" i="1"/>
  <c r="AH168" i="1" s="1"/>
  <c r="G168" i="1"/>
  <c r="C168" i="1"/>
  <c r="AI166" i="1"/>
  <c r="AH166" i="1" s="1"/>
  <c r="AJ166" i="1" s="1"/>
  <c r="C166" i="1"/>
  <c r="AI165" i="1"/>
  <c r="AH165" i="1" s="1"/>
  <c r="AJ165" i="1" s="1"/>
  <c r="C165" i="1"/>
  <c r="AI164" i="1"/>
  <c r="AH164" i="1" s="1"/>
  <c r="AJ164" i="1" s="1"/>
  <c r="C164" i="1"/>
  <c r="AI163" i="1"/>
  <c r="AH163" i="1" s="1"/>
  <c r="AJ163" i="1" s="1"/>
  <c r="C163" i="1"/>
  <c r="AI162" i="1"/>
  <c r="AH162" i="1" s="1"/>
  <c r="AJ162" i="1" s="1"/>
  <c r="C162" i="1"/>
  <c r="AI161" i="1"/>
  <c r="AH161" i="1" s="1"/>
  <c r="AJ161" i="1" s="1"/>
  <c r="C161" i="1"/>
  <c r="AI160" i="1"/>
  <c r="AH160" i="1" s="1"/>
  <c r="AJ160" i="1" s="1"/>
  <c r="C160" i="1"/>
  <c r="AI159" i="1"/>
  <c r="AH159" i="1" s="1"/>
  <c r="AJ159" i="1" s="1"/>
  <c r="C159" i="1"/>
  <c r="AI158" i="1"/>
  <c r="AH158" i="1" s="1"/>
  <c r="AJ158" i="1" s="1"/>
  <c r="C158" i="1"/>
  <c r="AI157" i="1"/>
  <c r="AH157" i="1" s="1"/>
  <c r="AJ157" i="1" s="1"/>
  <c r="C157" i="1"/>
  <c r="AI156" i="1"/>
  <c r="AH156" i="1" s="1"/>
  <c r="AJ156" i="1" s="1"/>
  <c r="C156" i="1"/>
  <c r="AI155" i="1"/>
  <c r="AH155" i="1" s="1"/>
  <c r="G155" i="1"/>
  <c r="C155" i="1"/>
  <c r="AI153" i="1"/>
  <c r="AH153" i="1" s="1"/>
  <c r="AJ153" i="1" s="1"/>
  <c r="C153" i="1"/>
  <c r="AI152" i="1"/>
  <c r="AH152" i="1" s="1"/>
  <c r="AJ152" i="1" s="1"/>
  <c r="C152" i="1"/>
  <c r="AI151" i="1"/>
  <c r="AH151" i="1" s="1"/>
  <c r="AJ151" i="1" s="1"/>
  <c r="C151" i="1"/>
  <c r="AI150" i="1"/>
  <c r="AH150" i="1" s="1"/>
  <c r="AJ150" i="1" s="1"/>
  <c r="C150" i="1"/>
  <c r="AI149" i="1"/>
  <c r="AH149" i="1" s="1"/>
  <c r="AJ149" i="1" s="1"/>
  <c r="C149" i="1"/>
  <c r="AI148" i="1"/>
  <c r="AH148" i="1" s="1"/>
  <c r="AJ148" i="1" s="1"/>
  <c r="C148" i="1"/>
  <c r="AI147" i="1"/>
  <c r="AH147" i="1" s="1"/>
  <c r="AJ147" i="1" s="1"/>
  <c r="C147" i="1"/>
  <c r="AI146" i="1"/>
  <c r="AH146" i="1" s="1"/>
  <c r="AJ146" i="1" s="1"/>
  <c r="C146" i="1"/>
  <c r="AI145" i="1"/>
  <c r="AH145" i="1" s="1"/>
  <c r="AJ145" i="1" s="1"/>
  <c r="C145" i="1"/>
  <c r="AI144" i="1"/>
  <c r="AH144" i="1" s="1"/>
  <c r="AJ144" i="1" s="1"/>
  <c r="C144" i="1"/>
  <c r="AI143" i="1"/>
  <c r="AH143" i="1" s="1"/>
  <c r="AJ143" i="1" s="1"/>
  <c r="C143" i="1"/>
  <c r="AI142" i="1"/>
  <c r="AH142" i="1" s="1"/>
  <c r="G142" i="1"/>
  <c r="C142" i="1"/>
  <c r="AI140" i="1"/>
  <c r="AH140" i="1" s="1"/>
  <c r="AJ140" i="1" s="1"/>
  <c r="C140" i="1"/>
  <c r="AI139" i="1"/>
  <c r="AH139" i="1" s="1"/>
  <c r="AJ139" i="1" s="1"/>
  <c r="C139" i="1"/>
  <c r="AI138" i="1"/>
  <c r="AH138" i="1" s="1"/>
  <c r="AJ138" i="1" s="1"/>
  <c r="C138" i="1"/>
  <c r="AI137" i="1"/>
  <c r="AH137" i="1" s="1"/>
  <c r="AJ137" i="1" s="1"/>
  <c r="C137" i="1"/>
  <c r="AI136" i="1"/>
  <c r="AH136" i="1" s="1"/>
  <c r="AJ136" i="1" s="1"/>
  <c r="C136" i="1"/>
  <c r="AI135" i="1"/>
  <c r="AH135" i="1" s="1"/>
  <c r="AJ135" i="1" s="1"/>
  <c r="C135" i="1"/>
  <c r="AI134" i="1"/>
  <c r="AH134" i="1" s="1"/>
  <c r="AJ134" i="1" s="1"/>
  <c r="C134" i="1"/>
  <c r="AI133" i="1"/>
  <c r="AH133" i="1" s="1"/>
  <c r="AJ133" i="1" s="1"/>
  <c r="C133" i="1"/>
  <c r="AI132" i="1"/>
  <c r="AH132" i="1" s="1"/>
  <c r="AJ132" i="1" s="1"/>
  <c r="C132" i="1"/>
  <c r="AI131" i="1"/>
  <c r="AH131" i="1" s="1"/>
  <c r="AJ131" i="1" s="1"/>
  <c r="C131" i="1"/>
  <c r="AI130" i="1"/>
  <c r="AH130" i="1" s="1"/>
  <c r="AJ130" i="1" s="1"/>
  <c r="C130" i="1"/>
  <c r="AI129" i="1"/>
  <c r="AH129" i="1" s="1"/>
  <c r="G129" i="1"/>
  <c r="C129" i="1"/>
  <c r="AI127" i="1"/>
  <c r="AH127" i="1" s="1"/>
  <c r="AJ127" i="1" s="1"/>
  <c r="C127" i="1"/>
  <c r="AI126" i="1"/>
  <c r="AH126" i="1" s="1"/>
  <c r="AJ126" i="1" s="1"/>
  <c r="C126" i="1"/>
  <c r="AI125" i="1"/>
  <c r="AH125" i="1" s="1"/>
  <c r="AJ125" i="1" s="1"/>
  <c r="C125" i="1"/>
  <c r="AI124" i="1"/>
  <c r="AH124" i="1" s="1"/>
  <c r="AJ124" i="1" s="1"/>
  <c r="C124" i="1"/>
  <c r="AI123" i="1"/>
  <c r="AH123" i="1" s="1"/>
  <c r="AJ123" i="1" s="1"/>
  <c r="C123" i="1"/>
  <c r="AI122" i="1"/>
  <c r="AH122" i="1" s="1"/>
  <c r="AJ122" i="1" s="1"/>
  <c r="C122" i="1"/>
  <c r="AI121" i="1"/>
  <c r="AH121" i="1" s="1"/>
  <c r="AJ121" i="1" s="1"/>
  <c r="C121" i="1"/>
  <c r="AI120" i="1"/>
  <c r="AH120" i="1" s="1"/>
  <c r="AJ120" i="1" s="1"/>
  <c r="C120" i="1"/>
  <c r="AI119" i="1"/>
  <c r="AH119" i="1" s="1"/>
  <c r="AJ119" i="1" s="1"/>
  <c r="C119" i="1"/>
  <c r="AI118" i="1"/>
  <c r="AH118" i="1" s="1"/>
  <c r="AJ118" i="1" s="1"/>
  <c r="C118" i="1"/>
  <c r="AI117" i="1"/>
  <c r="AH117" i="1" s="1"/>
  <c r="AJ117" i="1" s="1"/>
  <c r="C117" i="1"/>
  <c r="AI116" i="1"/>
  <c r="AH116" i="1" s="1"/>
  <c r="G116" i="1"/>
  <c r="C116" i="1"/>
  <c r="AI114" i="1"/>
  <c r="AH114" i="1" s="1"/>
  <c r="AJ114" i="1" s="1"/>
  <c r="C114" i="1"/>
  <c r="AI113" i="1"/>
  <c r="AH113" i="1" s="1"/>
  <c r="AJ113" i="1" s="1"/>
  <c r="C113" i="1"/>
  <c r="AI112" i="1"/>
  <c r="AH112" i="1" s="1"/>
  <c r="AJ112" i="1" s="1"/>
  <c r="C112" i="1"/>
  <c r="AI111" i="1"/>
  <c r="AH111" i="1" s="1"/>
  <c r="AJ111" i="1" s="1"/>
  <c r="C111" i="1"/>
  <c r="AI110" i="1"/>
  <c r="AH110" i="1" s="1"/>
  <c r="AJ110" i="1" s="1"/>
  <c r="C110" i="1"/>
  <c r="AI109" i="1"/>
  <c r="AH109" i="1" s="1"/>
  <c r="AJ109" i="1" s="1"/>
  <c r="C109" i="1"/>
  <c r="AI108" i="1"/>
  <c r="AH108" i="1" s="1"/>
  <c r="AJ108" i="1" s="1"/>
  <c r="C108" i="1"/>
  <c r="AI107" i="1"/>
  <c r="AH107" i="1" s="1"/>
  <c r="AJ107" i="1" s="1"/>
  <c r="C107" i="1"/>
  <c r="AI106" i="1"/>
  <c r="AH106" i="1" s="1"/>
  <c r="AJ106" i="1" s="1"/>
  <c r="C106" i="1"/>
  <c r="AI105" i="1"/>
  <c r="AH105" i="1" s="1"/>
  <c r="AJ105" i="1" s="1"/>
  <c r="C105" i="1"/>
  <c r="AI104" i="1"/>
  <c r="AH104" i="1" s="1"/>
  <c r="AJ104" i="1" s="1"/>
  <c r="C104" i="1"/>
  <c r="AI103" i="1"/>
  <c r="AH103" i="1" s="1"/>
  <c r="G103" i="1"/>
  <c r="C103" i="1"/>
  <c r="AI101" i="1"/>
  <c r="AH101" i="1" s="1"/>
  <c r="AJ101" i="1" s="1"/>
  <c r="C101" i="1"/>
  <c r="AI100" i="1"/>
  <c r="AH100" i="1" s="1"/>
  <c r="AJ100" i="1" s="1"/>
  <c r="C100" i="1"/>
  <c r="AI99" i="1"/>
  <c r="AH99" i="1" s="1"/>
  <c r="AJ99" i="1" s="1"/>
  <c r="C99" i="1"/>
  <c r="AI98" i="1"/>
  <c r="AH98" i="1" s="1"/>
  <c r="AJ98" i="1" s="1"/>
  <c r="C98" i="1"/>
  <c r="AI97" i="1"/>
  <c r="AH97" i="1" s="1"/>
  <c r="AJ97" i="1" s="1"/>
  <c r="C97" i="1"/>
  <c r="AI96" i="1"/>
  <c r="AH96" i="1" s="1"/>
  <c r="AJ96" i="1" s="1"/>
  <c r="C96" i="1"/>
  <c r="AI95" i="1"/>
  <c r="AH95" i="1" s="1"/>
  <c r="AJ95" i="1" s="1"/>
  <c r="C95" i="1"/>
  <c r="AI94" i="1"/>
  <c r="AH94" i="1" s="1"/>
  <c r="AJ94" i="1" s="1"/>
  <c r="C94" i="1"/>
  <c r="AI93" i="1"/>
  <c r="AH93" i="1" s="1"/>
  <c r="AJ93" i="1" s="1"/>
  <c r="C93" i="1"/>
  <c r="AI92" i="1"/>
  <c r="AH92" i="1" s="1"/>
  <c r="AJ92" i="1" s="1"/>
  <c r="C92" i="1"/>
  <c r="AI91" i="1"/>
  <c r="AH91" i="1" s="1"/>
  <c r="AJ91" i="1" s="1"/>
  <c r="C91" i="1"/>
  <c r="AI90" i="1"/>
  <c r="AH90" i="1" s="1"/>
  <c r="G90" i="1"/>
  <c r="C90" i="1"/>
  <c r="AI88" i="1"/>
  <c r="AH88" i="1" s="1"/>
  <c r="AJ88" i="1" s="1"/>
  <c r="C88" i="1"/>
  <c r="AI87" i="1"/>
  <c r="AH87" i="1" s="1"/>
  <c r="AJ87" i="1" s="1"/>
  <c r="C87" i="1"/>
  <c r="AI86" i="1"/>
  <c r="AH86" i="1" s="1"/>
  <c r="AJ86" i="1" s="1"/>
  <c r="C86" i="1"/>
  <c r="AI85" i="1"/>
  <c r="AH85" i="1" s="1"/>
  <c r="AJ85" i="1" s="1"/>
  <c r="C85" i="1"/>
  <c r="AI84" i="1"/>
  <c r="AH84" i="1" s="1"/>
  <c r="AJ84" i="1" s="1"/>
  <c r="C84" i="1"/>
  <c r="AI83" i="1"/>
  <c r="AH83" i="1" s="1"/>
  <c r="AJ83" i="1" s="1"/>
  <c r="C83" i="1"/>
  <c r="AI82" i="1"/>
  <c r="AH82" i="1" s="1"/>
  <c r="AJ82" i="1" s="1"/>
  <c r="C82" i="1"/>
  <c r="AI81" i="1"/>
  <c r="AH81" i="1" s="1"/>
  <c r="AJ81" i="1" s="1"/>
  <c r="C81" i="1"/>
  <c r="AI80" i="1"/>
  <c r="AH80" i="1" s="1"/>
  <c r="AJ80" i="1" s="1"/>
  <c r="C80" i="1"/>
  <c r="AI79" i="1"/>
  <c r="AH79" i="1" s="1"/>
  <c r="AJ79" i="1" s="1"/>
  <c r="C79" i="1"/>
  <c r="AI78" i="1"/>
  <c r="AH78" i="1" s="1"/>
  <c r="AJ78" i="1" s="1"/>
  <c r="C78" i="1"/>
  <c r="AI77" i="1"/>
  <c r="AH77" i="1" s="1"/>
  <c r="G77" i="1"/>
  <c r="C77" i="1"/>
  <c r="AI75" i="1"/>
  <c r="AH75" i="1" s="1"/>
  <c r="AJ75" i="1" s="1"/>
  <c r="C75" i="1"/>
  <c r="AI74" i="1"/>
  <c r="AH74" i="1" s="1"/>
  <c r="AJ74" i="1" s="1"/>
  <c r="C74" i="1"/>
  <c r="AI73" i="1"/>
  <c r="AH73" i="1" s="1"/>
  <c r="AJ73" i="1" s="1"/>
  <c r="C73" i="1"/>
  <c r="AI72" i="1"/>
  <c r="AH72" i="1" s="1"/>
  <c r="AJ72" i="1" s="1"/>
  <c r="C72" i="1"/>
  <c r="AI71" i="1"/>
  <c r="AH71" i="1" s="1"/>
  <c r="AJ71" i="1" s="1"/>
  <c r="C71" i="1"/>
  <c r="AI70" i="1"/>
  <c r="AH70" i="1" s="1"/>
  <c r="AJ70" i="1" s="1"/>
  <c r="C70" i="1"/>
  <c r="AI69" i="1"/>
  <c r="AH69" i="1" s="1"/>
  <c r="AJ69" i="1" s="1"/>
  <c r="C69" i="1"/>
  <c r="AI68" i="1"/>
  <c r="AH68" i="1" s="1"/>
  <c r="AJ68" i="1" s="1"/>
  <c r="C68" i="1"/>
  <c r="AI67" i="1"/>
  <c r="AH67" i="1" s="1"/>
  <c r="AJ67" i="1" s="1"/>
  <c r="C67" i="1"/>
  <c r="AI66" i="1"/>
  <c r="AH66" i="1" s="1"/>
  <c r="AJ66" i="1" s="1"/>
  <c r="C66" i="1"/>
  <c r="AI65" i="1"/>
  <c r="AH65" i="1" s="1"/>
  <c r="AJ65" i="1" s="1"/>
  <c r="C65" i="1"/>
  <c r="AI64" i="1"/>
  <c r="AH64" i="1" s="1"/>
  <c r="G64" i="1"/>
  <c r="C64" i="1"/>
  <c r="AI62" i="1"/>
  <c r="AH62" i="1" s="1"/>
  <c r="AJ62" i="1" s="1"/>
  <c r="C62" i="1"/>
  <c r="AI61" i="1"/>
  <c r="AH61" i="1" s="1"/>
  <c r="AJ61" i="1" s="1"/>
  <c r="C61" i="1"/>
  <c r="AI60" i="1"/>
  <c r="AH60" i="1" s="1"/>
  <c r="AJ60" i="1" s="1"/>
  <c r="C60" i="1"/>
  <c r="AI59" i="1"/>
  <c r="AH59" i="1" s="1"/>
  <c r="AJ59" i="1" s="1"/>
  <c r="C59" i="1"/>
  <c r="AI58" i="1"/>
  <c r="AH58" i="1" s="1"/>
  <c r="AJ58" i="1" s="1"/>
  <c r="C58" i="1"/>
  <c r="AI57" i="1"/>
  <c r="AH57" i="1" s="1"/>
  <c r="AJ57" i="1" s="1"/>
  <c r="C57" i="1"/>
  <c r="AI56" i="1"/>
  <c r="AH56" i="1" s="1"/>
  <c r="AJ56" i="1" s="1"/>
  <c r="C56" i="1"/>
  <c r="AI55" i="1"/>
  <c r="AH55" i="1" s="1"/>
  <c r="AJ55" i="1" s="1"/>
  <c r="C55" i="1"/>
  <c r="AI54" i="1"/>
  <c r="AH54" i="1" s="1"/>
  <c r="AJ54" i="1" s="1"/>
  <c r="C54" i="1"/>
  <c r="AI53" i="1"/>
  <c r="AH53" i="1" s="1"/>
  <c r="AJ53" i="1" s="1"/>
  <c r="C53" i="1"/>
  <c r="AI52" i="1"/>
  <c r="AH52" i="1" s="1"/>
  <c r="AJ52" i="1" s="1"/>
  <c r="C52" i="1"/>
  <c r="AI51" i="1"/>
  <c r="AH51" i="1" s="1"/>
  <c r="G51" i="1"/>
  <c r="C51" i="1"/>
  <c r="AI49" i="1"/>
  <c r="AH49" i="1" s="1"/>
  <c r="AJ49" i="1" s="1"/>
  <c r="C49" i="1"/>
  <c r="AI48" i="1"/>
  <c r="AH48" i="1" s="1"/>
  <c r="AJ48" i="1" s="1"/>
  <c r="C48" i="1"/>
  <c r="AI47" i="1"/>
  <c r="AH47" i="1" s="1"/>
  <c r="AJ47" i="1" s="1"/>
  <c r="C47" i="1"/>
  <c r="AI46" i="1"/>
  <c r="AH46" i="1" s="1"/>
  <c r="AJ46" i="1" s="1"/>
  <c r="C46" i="1"/>
  <c r="AI45" i="1"/>
  <c r="AH45" i="1" s="1"/>
  <c r="AJ45" i="1" s="1"/>
  <c r="C45" i="1"/>
  <c r="AI44" i="1"/>
  <c r="AH44" i="1" s="1"/>
  <c r="AJ44" i="1" s="1"/>
  <c r="C44" i="1"/>
  <c r="AI43" i="1"/>
  <c r="AH43" i="1" s="1"/>
  <c r="AJ43" i="1" s="1"/>
  <c r="C43" i="1"/>
  <c r="AI42" i="1"/>
  <c r="AH42" i="1" s="1"/>
  <c r="AJ42" i="1" s="1"/>
  <c r="C42" i="1"/>
  <c r="AI41" i="1"/>
  <c r="AH41" i="1" s="1"/>
  <c r="AJ41" i="1" s="1"/>
  <c r="C41" i="1"/>
  <c r="AI40" i="1"/>
  <c r="AH40" i="1" s="1"/>
  <c r="AJ40" i="1" s="1"/>
  <c r="C40" i="1"/>
  <c r="AI39" i="1"/>
  <c r="AH39" i="1" s="1"/>
  <c r="AJ39" i="1" s="1"/>
  <c r="C39" i="1"/>
  <c r="AI38" i="1"/>
  <c r="AH38" i="1" s="1"/>
  <c r="G38" i="1"/>
  <c r="C38" i="1"/>
  <c r="AI36" i="1"/>
  <c r="AH36" i="1" s="1"/>
  <c r="AJ36" i="1" s="1"/>
  <c r="C36" i="1"/>
  <c r="AI35" i="1"/>
  <c r="AH35" i="1" s="1"/>
  <c r="AJ35" i="1" s="1"/>
  <c r="C35" i="1"/>
  <c r="AI34" i="1"/>
  <c r="AH34" i="1" s="1"/>
  <c r="AJ34" i="1" s="1"/>
  <c r="C34" i="1"/>
  <c r="AI33" i="1"/>
  <c r="AH33" i="1" s="1"/>
  <c r="AJ33" i="1" s="1"/>
  <c r="C33" i="1"/>
  <c r="AI32" i="1"/>
  <c r="AH32" i="1" s="1"/>
  <c r="AJ32" i="1" s="1"/>
  <c r="C32" i="1"/>
  <c r="AI31" i="1"/>
  <c r="AH31" i="1" s="1"/>
  <c r="AJ31" i="1" s="1"/>
  <c r="C31" i="1"/>
  <c r="AI30" i="1"/>
  <c r="AH30" i="1" s="1"/>
  <c r="AJ30" i="1" s="1"/>
  <c r="C30" i="1"/>
  <c r="AI29" i="1"/>
  <c r="AH29" i="1" s="1"/>
  <c r="AJ29" i="1" s="1"/>
  <c r="C29" i="1"/>
  <c r="AI28" i="1"/>
  <c r="AH28" i="1" s="1"/>
  <c r="AJ28" i="1" s="1"/>
  <c r="C28" i="1"/>
  <c r="AI27" i="1"/>
  <c r="AH27" i="1" s="1"/>
  <c r="AJ27" i="1" s="1"/>
  <c r="C27" i="1"/>
  <c r="AI26" i="1"/>
  <c r="AH26" i="1" s="1"/>
  <c r="AJ26" i="1" s="1"/>
  <c r="C26" i="1"/>
  <c r="AI25" i="1"/>
  <c r="AH25" i="1" s="1"/>
  <c r="G25" i="1"/>
  <c r="C25" i="1"/>
  <c r="AJ77" i="1" l="1"/>
  <c r="AJ220" i="1"/>
  <c r="AJ415" i="1"/>
  <c r="AJ129" i="1"/>
  <c r="AJ389" i="1"/>
  <c r="AJ116" i="1"/>
  <c r="AJ181" i="1"/>
  <c r="AJ376" i="1"/>
  <c r="AJ402" i="1"/>
  <c r="AJ168" i="1"/>
  <c r="AJ233" i="1"/>
  <c r="AJ246" i="1"/>
  <c r="AJ337" i="1"/>
  <c r="AJ103" i="1"/>
  <c r="AJ350" i="1"/>
  <c r="AJ25" i="1"/>
  <c r="AJ64" i="1"/>
  <c r="AJ51" i="1"/>
  <c r="AJ272" i="1"/>
  <c r="AJ155" i="1"/>
  <c r="AJ285" i="1"/>
  <c r="AJ298" i="1"/>
  <c r="AJ324" i="1"/>
  <c r="AJ38" i="1"/>
  <c r="AJ90" i="1"/>
  <c r="AJ142" i="1"/>
  <c r="AJ194" i="1"/>
  <c r="AJ207" i="1"/>
  <c r="AJ259" i="1"/>
  <c r="AJ311" i="1"/>
  <c r="AJ363" i="1"/>
  <c r="A375" i="1" l="1"/>
  <c r="A401" i="1"/>
  <c r="A388" i="1"/>
  <c r="A362" i="1" l="1"/>
  <c r="A349" i="1"/>
  <c r="A336" i="1"/>
  <c r="A323" i="1" l="1"/>
  <c r="A310" i="1"/>
  <c r="A297" i="1"/>
  <c r="A284" i="1"/>
  <c r="A271" i="1" l="1"/>
  <c r="A258" i="1"/>
  <c r="A193" i="1" l="1"/>
  <c r="A245" i="1"/>
  <c r="A232" i="1"/>
  <c r="A219" i="1"/>
  <c r="A206" i="1"/>
  <c r="A180" i="1"/>
  <c r="A167" i="1" l="1"/>
  <c r="A154" i="1"/>
  <c r="A115" i="1"/>
  <c r="A141" i="1"/>
  <c r="A128" i="1"/>
  <c r="A102" i="1"/>
  <c r="A76" i="1"/>
  <c r="A89" i="1"/>
  <c r="A50" i="1"/>
  <c r="A63" i="1"/>
  <c r="A37" i="1"/>
  <c r="A24" i="1"/>
  <c r="AI12" i="1"/>
  <c r="AI13" i="1"/>
  <c r="AH12" i="1" l="1"/>
  <c r="AI14" i="1" l="1"/>
  <c r="AI23" i="1"/>
  <c r="AI22" i="1"/>
  <c r="AI21" i="1"/>
  <c r="AI20" i="1"/>
  <c r="AI19" i="1"/>
  <c r="AI18" i="1"/>
  <c r="AI17" i="1"/>
  <c r="AI16" i="1"/>
  <c r="AI15" i="1"/>
  <c r="A1" i="2" l="1"/>
  <c r="AH23" i="1" l="1"/>
  <c r="AJ23" i="1" s="1"/>
  <c r="AH21" i="1"/>
  <c r="AJ21" i="1" s="1"/>
  <c r="AH20" i="1"/>
  <c r="AJ20" i="1" s="1"/>
  <c r="AH19" i="1"/>
  <c r="AJ19" i="1" s="1"/>
  <c r="AH16" i="1"/>
  <c r="AJ16" i="1" s="1"/>
  <c r="AH14" i="1"/>
  <c r="AJ14" i="1" s="1"/>
  <c r="AH22" i="1"/>
  <c r="AJ22" i="1" s="1"/>
  <c r="AH18" i="1"/>
  <c r="AJ18" i="1" s="1"/>
  <c r="AH17" i="1"/>
  <c r="AJ17" i="1" s="1"/>
  <c r="AH15" i="1"/>
  <c r="AJ15" i="1" s="1"/>
  <c r="AH13" i="1"/>
  <c r="AJ13" i="1" s="1"/>
  <c r="AD14" i="4" l="1"/>
  <c r="AC14" i="4"/>
  <c r="AB14" i="4"/>
  <c r="AA14" i="4"/>
  <c r="Z14" i="4"/>
  <c r="Y14" i="4"/>
  <c r="X14" i="4"/>
  <c r="W14" i="4"/>
  <c r="V14" i="4"/>
  <c r="U14" i="4"/>
  <c r="T14" i="4"/>
  <c r="S14" i="4"/>
  <c r="R14" i="4"/>
  <c r="Q14" i="4"/>
  <c r="P14" i="4"/>
  <c r="O14" i="4"/>
  <c r="C13" i="1"/>
  <c r="C14" i="1"/>
  <c r="C15" i="1"/>
  <c r="C16" i="1"/>
  <c r="C17" i="1"/>
  <c r="C18" i="1"/>
  <c r="C19" i="1"/>
  <c r="C20" i="1"/>
  <c r="C21" i="1"/>
  <c r="C22" i="1"/>
  <c r="C23" i="1"/>
  <c r="C12" i="1"/>
  <c r="H2" i="4" l="1"/>
  <c r="E10" i="1" l="1"/>
  <c r="H3" i="4" l="1"/>
  <c r="H4" i="4" l="1"/>
  <c r="H5" i="4" s="1"/>
  <c r="B34" i="3" l="1"/>
  <c r="B35" i="3"/>
  <c r="B36" i="3"/>
  <c r="E36" i="3" l="1"/>
  <c r="F36" i="3"/>
  <c r="D36" i="3"/>
  <c r="D35" i="3"/>
  <c r="F35" i="3"/>
  <c r="E35" i="3"/>
  <c r="D34" i="3"/>
  <c r="E34" i="3"/>
  <c r="F34" i="3"/>
  <c r="C34" i="3"/>
  <c r="C35" i="3"/>
  <c r="C36" i="3"/>
  <c r="A34" i="3" l="1"/>
  <c r="A35" i="3"/>
  <c r="A36" i="3"/>
  <c r="E9" i="1" l="1"/>
  <c r="H1" i="4" s="1"/>
  <c r="E2" i="1" l="1"/>
  <c r="H5" i="1" l="1"/>
  <c r="C362" i="1" l="1"/>
  <c r="C310" i="1"/>
  <c r="C258" i="1"/>
  <c r="C206" i="1"/>
  <c r="C154" i="1"/>
  <c r="C102" i="1"/>
  <c r="C50" i="1"/>
  <c r="C401" i="1"/>
  <c r="C349" i="1"/>
  <c r="C297" i="1"/>
  <c r="C245" i="1"/>
  <c r="C193" i="1"/>
  <c r="C141" i="1"/>
  <c r="C89" i="1"/>
  <c r="C37" i="1"/>
  <c r="C388" i="1"/>
  <c r="C336" i="1"/>
  <c r="C284" i="1"/>
  <c r="C232" i="1"/>
  <c r="C180" i="1"/>
  <c r="C128" i="1"/>
  <c r="C76" i="1"/>
  <c r="C24" i="1"/>
  <c r="C375" i="1"/>
  <c r="C323" i="1"/>
  <c r="C271" i="1"/>
  <c r="C219" i="1"/>
  <c r="C167" i="1"/>
  <c r="C115" i="1"/>
  <c r="C63" i="1"/>
  <c r="C11" i="1"/>
  <c r="E11" i="1" s="1"/>
  <c r="BM11" i="1" s="1"/>
  <c r="B23" i="1" l="1"/>
  <c r="B19" i="1"/>
  <c r="B15" i="1"/>
  <c r="B22" i="1"/>
  <c r="B18" i="1"/>
  <c r="B14" i="1"/>
  <c r="B17" i="1"/>
  <c r="B20" i="1"/>
  <c r="B16" i="1"/>
  <c r="B12" i="1"/>
  <c r="B21" i="1"/>
  <c r="B13" i="1"/>
  <c r="E115" i="1"/>
  <c r="BM115" i="1" s="1"/>
  <c r="E323" i="1"/>
  <c r="BF323" i="1" s="1"/>
  <c r="E167" i="1"/>
  <c r="BM167" i="1" s="1"/>
  <c r="E375" i="1"/>
  <c r="BM375" i="1" s="1"/>
  <c r="E193" i="1"/>
  <c r="BM193" i="1" s="1"/>
  <c r="E206" i="1"/>
  <c r="R206" i="1" s="1"/>
  <c r="E219" i="1"/>
  <c r="BM219" i="1" s="1"/>
  <c r="E232" i="1"/>
  <c r="BM232" i="1" s="1"/>
  <c r="E245" i="1"/>
  <c r="E258" i="1"/>
  <c r="BB258" i="1" s="1"/>
  <c r="E180" i="1"/>
  <c r="BM180" i="1" s="1"/>
  <c r="E388" i="1"/>
  <c r="E414" i="1"/>
  <c r="O414" i="1" s="1"/>
  <c r="E401" i="1"/>
  <c r="E24" i="1"/>
  <c r="E37" i="1"/>
  <c r="BM37" i="1" s="1"/>
  <c r="E50" i="1"/>
  <c r="E63" i="1"/>
  <c r="BA63" i="1" s="1"/>
  <c r="E271" i="1"/>
  <c r="BM271" i="1" s="1"/>
  <c r="E76" i="1"/>
  <c r="E284" i="1"/>
  <c r="E89" i="1"/>
  <c r="M89" i="1" s="1"/>
  <c r="E297" i="1"/>
  <c r="BM297" i="1" s="1"/>
  <c r="E102" i="1"/>
  <c r="E310" i="1"/>
  <c r="E128" i="1"/>
  <c r="BE128" i="1" s="1"/>
  <c r="E336" i="1"/>
  <c r="BM336" i="1" s="1"/>
  <c r="E141" i="1"/>
  <c r="E349" i="1"/>
  <c r="AG349" i="1" s="1"/>
  <c r="E154" i="1"/>
  <c r="R154" i="1" s="1"/>
  <c r="E362" i="1"/>
  <c r="BM362" i="1" s="1"/>
  <c r="S349" i="1"/>
  <c r="AO349" i="1"/>
  <c r="AC349" i="1"/>
  <c r="U193" i="1"/>
  <c r="R193" i="1"/>
  <c r="P310" i="1"/>
  <c r="N310" i="1"/>
  <c r="U284" i="1"/>
  <c r="T284" i="1"/>
  <c r="L284" i="1"/>
  <c r="Q245" i="1"/>
  <c r="K245" i="1"/>
  <c r="AL245" i="1"/>
  <c r="N50" i="1"/>
  <c r="D50" i="1"/>
  <c r="M50" i="1"/>
  <c r="M115" i="1"/>
  <c r="R115" i="1"/>
  <c r="BJ310" i="1"/>
  <c r="AE310" i="1"/>
  <c r="AK310" i="1"/>
  <c r="AF310" i="1"/>
  <c r="AV310" i="1"/>
  <c r="AG310" i="1"/>
  <c r="AY310" i="1"/>
  <c r="AS310" i="1"/>
  <c r="AQ310" i="1"/>
  <c r="BL310" i="1"/>
  <c r="AB310" i="1"/>
  <c r="BE310" i="1"/>
  <c r="BD310" i="1"/>
  <c r="BH284" i="1"/>
  <c r="AT284" i="1"/>
  <c r="F284" i="1"/>
  <c r="BN284" i="1" s="1"/>
  <c r="AS284" i="1"/>
  <c r="AW284" i="1"/>
  <c r="BE284" i="1"/>
  <c r="AE284" i="1"/>
  <c r="AF284" i="1"/>
  <c r="BI284" i="1"/>
  <c r="BA284" i="1"/>
  <c r="AR284" i="1"/>
  <c r="AC284" i="1"/>
  <c r="AX284" i="1"/>
  <c r="AB284" i="1"/>
  <c r="Z284" i="1"/>
  <c r="AA284" i="1"/>
  <c r="AD284" i="1"/>
  <c r="J284" i="1"/>
  <c r="BJ284" i="1"/>
  <c r="BK245" i="1"/>
  <c r="BL245" i="1"/>
  <c r="AQ245" i="1"/>
  <c r="BE245" i="1"/>
  <c r="AY245" i="1"/>
  <c r="AB245" i="1"/>
  <c r="AZ245" i="1"/>
  <c r="AD245" i="1"/>
  <c r="AG245" i="1"/>
  <c r="AU245" i="1"/>
  <c r="AK245" i="1"/>
  <c r="F245" i="1"/>
  <c r="BN245" i="1" s="1"/>
  <c r="AS245" i="1"/>
  <c r="BF245" i="1"/>
  <c r="BA245" i="1"/>
  <c r="AE245" i="1"/>
  <c r="AX245" i="1"/>
  <c r="AF245" i="1"/>
  <c r="BG245" i="1"/>
  <c r="AX193" i="1"/>
  <c r="BA193" i="1"/>
  <c r="BB193" i="1"/>
  <c r="AY193" i="1"/>
  <c r="BH193" i="1"/>
  <c r="AT193" i="1"/>
  <c r="BL193" i="1"/>
  <c r="AD193" i="1"/>
  <c r="AI193" i="1"/>
  <c r="BD193" i="1"/>
  <c r="BF193" i="1"/>
  <c r="AO193" i="1"/>
  <c r="AP193" i="1"/>
  <c r="Z193" i="1"/>
  <c r="BI193" i="1"/>
  <c r="AZ193" i="1"/>
  <c r="AW193" i="1"/>
  <c r="I193" i="1"/>
  <c r="AC193" i="1"/>
  <c r="BI115" i="1"/>
  <c r="AR115" i="1"/>
  <c r="AZ115" i="1"/>
  <c r="BE115" i="1"/>
  <c r="BC115" i="1"/>
  <c r="AY115" i="1"/>
  <c r="AC115" i="1"/>
  <c r="AW50" i="1"/>
  <c r="AA50" i="1"/>
  <c r="AT50" i="1"/>
  <c r="AZ50" i="1"/>
  <c r="AE50" i="1"/>
  <c r="AE115" i="1"/>
  <c r="AQ115" i="1"/>
  <c r="BK50" i="1"/>
  <c r="BB50" i="1"/>
  <c r="BI50" i="1"/>
  <c r="BC50" i="1"/>
  <c r="Y50" i="1"/>
  <c r="BL50" i="1"/>
  <c r="BG115" i="1"/>
  <c r="F50" i="1"/>
  <c r="BN50" i="1" s="1"/>
  <c r="BJ50" i="1"/>
  <c r="AG50" i="1"/>
  <c r="AC50" i="1"/>
  <c r="J50" i="1"/>
  <c r="BD50" i="1"/>
  <c r="BB115" i="1"/>
  <c r="AP115" i="1"/>
  <c r="AU50" i="1"/>
  <c r="AO50" i="1"/>
  <c r="I50" i="1"/>
  <c r="AA115" i="1"/>
  <c r="AG115" i="1"/>
  <c r="BG50" i="1"/>
  <c r="AI50" i="1"/>
  <c r="AK11" i="1"/>
  <c r="AI11" i="1"/>
  <c r="AF11" i="1"/>
  <c r="BK11" i="1"/>
  <c r="BG11" i="1"/>
  <c r="BC11" i="1"/>
  <c r="AY11" i="1"/>
  <c r="AU11" i="1"/>
  <c r="AQ11" i="1"/>
  <c r="AG11" i="1"/>
  <c r="AB11" i="1"/>
  <c r="J11" i="1"/>
  <c r="BJ11" i="1"/>
  <c r="BF11" i="1"/>
  <c r="BB11" i="1"/>
  <c r="AX11" i="1"/>
  <c r="AT11" i="1"/>
  <c r="AP11" i="1"/>
  <c r="AD11" i="1"/>
  <c r="AA11" i="1"/>
  <c r="I11" i="1"/>
  <c r="BI11" i="1"/>
  <c r="BE11" i="1"/>
  <c r="BA11" i="1"/>
  <c r="AW11" i="1"/>
  <c r="AS11" i="1"/>
  <c r="AO11" i="1"/>
  <c r="AE11" i="1"/>
  <c r="Z11" i="1"/>
  <c r="O11" i="1"/>
  <c r="F11" i="1"/>
  <c r="BL11" i="1"/>
  <c r="BH11" i="1"/>
  <c r="BD11" i="1"/>
  <c r="AZ11" i="1"/>
  <c r="AV11" i="1"/>
  <c r="AR11" i="1"/>
  <c r="AC11" i="1"/>
  <c r="Y11" i="1"/>
  <c r="L11" i="1"/>
  <c r="V11" i="1"/>
  <c r="U11" i="1"/>
  <c r="T11" i="1"/>
  <c r="S11" i="1"/>
  <c r="R11" i="1"/>
  <c r="AL11" i="1"/>
  <c r="M11" i="1"/>
  <c r="N11" i="1"/>
  <c r="K11" i="1"/>
  <c r="Q11" i="1"/>
  <c r="P11" i="1"/>
  <c r="AM11" i="1"/>
  <c r="Y414" i="1" l="1"/>
  <c r="BE154" i="1"/>
  <c r="AK24" i="1"/>
  <c r="BM24" i="1"/>
  <c r="AF323" i="1"/>
  <c r="AU414" i="1"/>
  <c r="BK63" i="1"/>
  <c r="BE63" i="1"/>
  <c r="AV89" i="1"/>
  <c r="AP206" i="1"/>
  <c r="I258" i="1"/>
  <c r="AB63" i="1"/>
  <c r="BF63" i="1"/>
  <c r="AR154" i="1"/>
  <c r="S258" i="1"/>
  <c r="V63" i="1"/>
  <c r="AK89" i="1"/>
  <c r="AX89" i="1"/>
  <c r="BI258" i="1"/>
  <c r="J63" i="1"/>
  <c r="I154" i="1"/>
  <c r="AD154" i="1"/>
  <c r="AS89" i="1"/>
  <c r="BK167" i="1"/>
  <c r="I128" i="1"/>
  <c r="BK206" i="1"/>
  <c r="AE63" i="1"/>
  <c r="AS128" i="1"/>
  <c r="AS167" i="1"/>
  <c r="BE206" i="1"/>
  <c r="B415" i="1"/>
  <c r="B416" i="1"/>
  <c r="B420" i="1"/>
  <c r="B424" i="1"/>
  <c r="B417" i="1"/>
  <c r="B421" i="1"/>
  <c r="B419" i="1"/>
  <c r="B423" i="1"/>
  <c r="B425" i="1"/>
  <c r="B418" i="1"/>
  <c r="B422" i="1"/>
  <c r="B426" i="1"/>
  <c r="AO141" i="1"/>
  <c r="BM141" i="1"/>
  <c r="AM375" i="1"/>
  <c r="Z24" i="1"/>
  <c r="AY232" i="1"/>
  <c r="AK102" i="1"/>
  <c r="BM102" i="1"/>
  <c r="AT76" i="1"/>
  <c r="BM76" i="1"/>
  <c r="L388" i="1"/>
  <c r="B398" i="1"/>
  <c r="B394" i="1"/>
  <c r="B390" i="1"/>
  <c r="BM388" i="1"/>
  <c r="B400" i="1"/>
  <c r="B399" i="1"/>
  <c r="B397" i="1"/>
  <c r="B396" i="1"/>
  <c r="B395" i="1"/>
  <c r="B393" i="1"/>
  <c r="B392" i="1"/>
  <c r="B391" i="1"/>
  <c r="B389" i="1"/>
  <c r="AC154" i="1"/>
  <c r="BM154" i="1"/>
  <c r="S128" i="1"/>
  <c r="BM128" i="1"/>
  <c r="P89" i="1"/>
  <c r="BM89" i="1"/>
  <c r="M63" i="1"/>
  <c r="BM63" i="1"/>
  <c r="B411" i="1"/>
  <c r="B407" i="1"/>
  <c r="B403" i="1"/>
  <c r="B413" i="1"/>
  <c r="B412" i="1"/>
  <c r="B410" i="1"/>
  <c r="B409" i="1"/>
  <c r="B408" i="1"/>
  <c r="B406" i="1"/>
  <c r="B405" i="1"/>
  <c r="B404" i="1"/>
  <c r="BM401" i="1"/>
  <c r="B402" i="1"/>
  <c r="Z258" i="1"/>
  <c r="BM258" i="1"/>
  <c r="AM206" i="1"/>
  <c r="BM206" i="1"/>
  <c r="M323" i="1"/>
  <c r="BM323" i="1"/>
  <c r="AE89" i="1"/>
  <c r="BL128" i="1"/>
  <c r="AA63" i="1"/>
  <c r="BH154" i="1"/>
  <c r="BA128" i="1"/>
  <c r="BI154" i="1"/>
  <c r="AY206" i="1"/>
  <c r="BL258" i="1"/>
  <c r="T323" i="1"/>
  <c r="V128" i="1"/>
  <c r="BG349" i="1"/>
  <c r="BM349" i="1"/>
  <c r="AM310" i="1"/>
  <c r="BM310" i="1"/>
  <c r="M284" i="1"/>
  <c r="BM284" i="1"/>
  <c r="V50" i="1"/>
  <c r="BM50" i="1"/>
  <c r="AK414" i="1"/>
  <c r="BM414" i="1"/>
  <c r="O245" i="1"/>
  <c r="BM245" i="1"/>
  <c r="AU310" i="1"/>
  <c r="Y310" i="1"/>
  <c r="AJ310" i="1"/>
  <c r="BG310" i="1"/>
  <c r="T349" i="1"/>
  <c r="L349" i="1"/>
  <c r="I349" i="1"/>
  <c r="BF349" i="1"/>
  <c r="AR349" i="1"/>
  <c r="AM349" i="1"/>
  <c r="BC349" i="1"/>
  <c r="BB349" i="1"/>
  <c r="AB349" i="1"/>
  <c r="J349" i="1"/>
  <c r="D349" i="1"/>
  <c r="AX349" i="1"/>
  <c r="AA349" i="1"/>
  <c r="BL349" i="1"/>
  <c r="AS349" i="1"/>
  <c r="M310" i="1"/>
  <c r="U310" i="1"/>
  <c r="AO310" i="1"/>
  <c r="AR310" i="1"/>
  <c r="F310" i="1"/>
  <c r="AT310" i="1"/>
  <c r="AW310" i="1"/>
  <c r="AC310" i="1"/>
  <c r="AD310" i="1"/>
  <c r="I310" i="1"/>
  <c r="Q310" i="1"/>
  <c r="R310" i="1"/>
  <c r="BF310" i="1"/>
  <c r="BI310" i="1"/>
  <c r="BC310" i="1"/>
  <c r="AZ310" i="1"/>
  <c r="J310" i="1"/>
  <c r="AI310" i="1"/>
  <c r="BK310" i="1"/>
  <c r="BB310" i="1"/>
  <c r="Q284" i="1"/>
  <c r="BK284" i="1"/>
  <c r="AY284" i="1"/>
  <c r="AZ284" i="1"/>
  <c r="BG284" i="1"/>
  <c r="AO284" i="1"/>
  <c r="AU284" i="1"/>
  <c r="BF284" i="1"/>
  <c r="AI284" i="1"/>
  <c r="AP284" i="1"/>
  <c r="BC284" i="1"/>
  <c r="D284" i="1"/>
  <c r="P284" i="1"/>
  <c r="W284" i="1" s="1"/>
  <c r="BB284" i="1"/>
  <c r="I284" i="1"/>
  <c r="BL284" i="1"/>
  <c r="BD284" i="1"/>
  <c r="Y284" i="1"/>
  <c r="AK284" i="1"/>
  <c r="AJ284" i="1"/>
  <c r="AV284" i="1"/>
  <c r="AG284" i="1"/>
  <c r="AQ284" i="1"/>
  <c r="K50" i="1"/>
  <c r="T50" i="1"/>
  <c r="AX50" i="1"/>
  <c r="BF50" i="1"/>
  <c r="BH50" i="1"/>
  <c r="BE50" i="1"/>
  <c r="AD50" i="1"/>
  <c r="AP50" i="1"/>
  <c r="AJ50" i="1"/>
  <c r="AR50" i="1"/>
  <c r="S50" i="1"/>
  <c r="Q50" i="1"/>
  <c r="Z50" i="1"/>
  <c r="AB50" i="1"/>
  <c r="BA50" i="1"/>
  <c r="AQ50" i="1"/>
  <c r="AY50" i="1"/>
  <c r="AK50" i="1"/>
  <c r="AV50" i="1"/>
  <c r="AF50" i="1"/>
  <c r="AS50" i="1"/>
  <c r="N414" i="1"/>
  <c r="AO414" i="1"/>
  <c r="BL414" i="1"/>
  <c r="AT414" i="1"/>
  <c r="H414" i="1"/>
  <c r="L414" i="1"/>
  <c r="AS414" i="1"/>
  <c r="I414" i="1"/>
  <c r="AL414" i="1"/>
  <c r="BF414" i="1"/>
  <c r="AB414" i="1"/>
  <c r="AY414" i="1"/>
  <c r="D245" i="1"/>
  <c r="U245" i="1"/>
  <c r="BB245" i="1"/>
  <c r="BI245" i="1"/>
  <c r="I245" i="1"/>
  <c r="AJ245" i="1"/>
  <c r="AC245" i="1"/>
  <c r="AR245" i="1"/>
  <c r="BJ245" i="1"/>
  <c r="Z245" i="1"/>
  <c r="AT245" i="1"/>
  <c r="BD245" i="1"/>
  <c r="L245" i="1"/>
  <c r="N245" i="1"/>
  <c r="BH245" i="1"/>
  <c r="BC245" i="1"/>
  <c r="AA245" i="1"/>
  <c r="J245" i="1"/>
  <c r="Y245" i="1"/>
  <c r="AV245" i="1"/>
  <c r="AO245" i="1"/>
  <c r="AW245" i="1"/>
  <c r="AP245" i="1"/>
  <c r="AI245" i="1"/>
  <c r="T193" i="1"/>
  <c r="AB193" i="1"/>
  <c r="BE193" i="1"/>
  <c r="AU193" i="1"/>
  <c r="AA193" i="1"/>
  <c r="AF193" i="1"/>
  <c r="AJ193" i="1"/>
  <c r="AK193" i="1"/>
  <c r="Y193" i="1"/>
  <c r="J193" i="1"/>
  <c r="AE193" i="1"/>
  <c r="K193" i="1"/>
  <c r="V193" i="1"/>
  <c r="Q193" i="1"/>
  <c r="O193" i="1"/>
  <c r="F193" i="1"/>
  <c r="BN193" i="1" s="1"/>
  <c r="BC193" i="1"/>
  <c r="BG193" i="1"/>
  <c r="AQ193" i="1"/>
  <c r="AG193" i="1"/>
  <c r="BJ193" i="1"/>
  <c r="AR193" i="1"/>
  <c r="AV193" i="1"/>
  <c r="AS193" i="1"/>
  <c r="BK193" i="1"/>
  <c r="N115" i="1"/>
  <c r="U115" i="1"/>
  <c r="AB115" i="1"/>
  <c r="BJ115" i="1"/>
  <c r="I115" i="1"/>
  <c r="F115" i="1"/>
  <c r="AJ115" i="1"/>
  <c r="AK115" i="1"/>
  <c r="AF115" i="1"/>
  <c r="L115" i="1"/>
  <c r="AL115" i="1"/>
  <c r="BD115" i="1"/>
  <c r="AX115" i="1"/>
  <c r="BH115" i="1"/>
  <c r="AI115" i="1"/>
  <c r="AU115" i="1"/>
  <c r="BL115" i="1"/>
  <c r="AV115" i="1"/>
  <c r="BK115" i="1"/>
  <c r="AW323" i="1"/>
  <c r="AL323" i="1"/>
  <c r="AL206" i="1"/>
  <c r="O154" i="1"/>
  <c r="D63" i="1"/>
  <c r="BI323" i="1"/>
  <c r="AM258" i="1"/>
  <c r="D89" i="1"/>
  <c r="U336" i="1"/>
  <c r="B339" i="1"/>
  <c r="B338" i="1"/>
  <c r="B348" i="1"/>
  <c r="B344" i="1"/>
  <c r="B343" i="1"/>
  <c r="B342" i="1"/>
  <c r="B337" i="1"/>
  <c r="B340" i="1"/>
  <c r="B341" i="1"/>
  <c r="B347" i="1"/>
  <c r="B346" i="1"/>
  <c r="B345" i="1"/>
  <c r="B283" i="1"/>
  <c r="B282" i="1"/>
  <c r="B279" i="1"/>
  <c r="B278" i="1"/>
  <c r="B277" i="1"/>
  <c r="B273" i="1"/>
  <c r="B272" i="1"/>
  <c r="B276" i="1"/>
  <c r="B275" i="1"/>
  <c r="B274" i="1"/>
  <c r="B281" i="1"/>
  <c r="B280" i="1"/>
  <c r="B191" i="1"/>
  <c r="B189" i="1"/>
  <c r="B181" i="1"/>
  <c r="B184" i="1"/>
  <c r="B182" i="1"/>
  <c r="B183" i="1"/>
  <c r="B188" i="1"/>
  <c r="B187" i="1"/>
  <c r="B186" i="1"/>
  <c r="B185" i="1"/>
  <c r="B190" i="1"/>
  <c r="B192" i="1"/>
  <c r="S167" i="1"/>
  <c r="B179" i="1"/>
  <c r="B178" i="1"/>
  <c r="B175" i="1"/>
  <c r="B174" i="1"/>
  <c r="B173" i="1"/>
  <c r="B177" i="1"/>
  <c r="B169" i="1"/>
  <c r="B176" i="1"/>
  <c r="B172" i="1"/>
  <c r="B171" i="1"/>
  <c r="B170" i="1"/>
  <c r="B168" i="1"/>
  <c r="AZ128" i="1"/>
  <c r="BH63" i="1"/>
  <c r="BI89" i="1"/>
  <c r="AU167" i="1"/>
  <c r="AW63" i="1"/>
  <c r="AY154" i="1"/>
  <c r="AB89" i="1"/>
  <c r="AA206" i="1"/>
  <c r="AQ258" i="1"/>
  <c r="AC323" i="1"/>
  <c r="BC323" i="1"/>
  <c r="Y323" i="1"/>
  <c r="BD141" i="1"/>
  <c r="B152" i="1"/>
  <c r="B151" i="1"/>
  <c r="B150" i="1"/>
  <c r="B149" i="1"/>
  <c r="B147" i="1"/>
  <c r="B145" i="1"/>
  <c r="B142" i="1"/>
  <c r="B153" i="1"/>
  <c r="B146" i="1"/>
  <c r="B144" i="1"/>
  <c r="B148" i="1"/>
  <c r="B143" i="1"/>
  <c r="AX102" i="1"/>
  <c r="B111" i="1"/>
  <c r="B105" i="1"/>
  <c r="B103" i="1"/>
  <c r="B112" i="1"/>
  <c r="B106" i="1"/>
  <c r="B110" i="1"/>
  <c r="B104" i="1"/>
  <c r="B114" i="1"/>
  <c r="B113" i="1"/>
  <c r="B109" i="1"/>
  <c r="B108" i="1"/>
  <c r="B107" i="1"/>
  <c r="AY76" i="1"/>
  <c r="B80" i="1"/>
  <c r="B78" i="1"/>
  <c r="B84" i="1"/>
  <c r="B83" i="1"/>
  <c r="B82" i="1"/>
  <c r="B81" i="1"/>
  <c r="B88" i="1"/>
  <c r="B87" i="1"/>
  <c r="B79" i="1"/>
  <c r="B77" i="1"/>
  <c r="B86" i="1"/>
  <c r="B85" i="1"/>
  <c r="T37" i="1"/>
  <c r="B44" i="1"/>
  <c r="B42" i="1"/>
  <c r="B40" i="1"/>
  <c r="B48" i="1"/>
  <c r="B47" i="1"/>
  <c r="B46" i="1"/>
  <c r="B45" i="1"/>
  <c r="B43" i="1"/>
  <c r="B38" i="1"/>
  <c r="B49" i="1"/>
  <c r="B39" i="1"/>
  <c r="B41" i="1"/>
  <c r="BG232" i="1"/>
  <c r="B235" i="1"/>
  <c r="B234" i="1"/>
  <c r="B243" i="1"/>
  <c r="B242" i="1"/>
  <c r="B241" i="1"/>
  <c r="B237" i="1"/>
  <c r="B244" i="1"/>
  <c r="B240" i="1"/>
  <c r="B239" i="1"/>
  <c r="B238" i="1"/>
  <c r="B236" i="1"/>
  <c r="B233" i="1"/>
  <c r="B387" i="1"/>
  <c r="B386" i="1"/>
  <c r="B385" i="1"/>
  <c r="B384" i="1"/>
  <c r="B380" i="1"/>
  <c r="B379" i="1"/>
  <c r="B378" i="1"/>
  <c r="B383" i="1"/>
  <c r="B382" i="1"/>
  <c r="B381" i="1"/>
  <c r="B377" i="1"/>
  <c r="B376" i="1"/>
  <c r="T362" i="1"/>
  <c r="B374" i="1"/>
  <c r="B369" i="1"/>
  <c r="B367" i="1"/>
  <c r="B365" i="1"/>
  <c r="B373" i="1"/>
  <c r="B372" i="1"/>
  <c r="B371" i="1"/>
  <c r="B370" i="1"/>
  <c r="B366" i="1"/>
  <c r="B368" i="1"/>
  <c r="B364" i="1"/>
  <c r="B363" i="1"/>
  <c r="B308" i="1"/>
  <c r="B306" i="1"/>
  <c r="B298" i="1"/>
  <c r="B309" i="1"/>
  <c r="B307" i="1"/>
  <c r="B305" i="1"/>
  <c r="B304" i="1"/>
  <c r="B303" i="1"/>
  <c r="B302" i="1"/>
  <c r="B300" i="1"/>
  <c r="B299" i="1"/>
  <c r="B301" i="1"/>
  <c r="Q24" i="1"/>
  <c r="B28" i="1"/>
  <c r="B34" i="1"/>
  <c r="B26" i="1"/>
  <c r="B36" i="1"/>
  <c r="B32" i="1"/>
  <c r="B31" i="1"/>
  <c r="B30" i="1"/>
  <c r="B29" i="1"/>
  <c r="B27" i="1"/>
  <c r="B25" i="1"/>
  <c r="B33" i="1"/>
  <c r="B35" i="1"/>
  <c r="B229" i="1"/>
  <c r="B228" i="1"/>
  <c r="B224" i="1"/>
  <c r="B223" i="1"/>
  <c r="B222" i="1"/>
  <c r="B220" i="1"/>
  <c r="B227" i="1"/>
  <c r="B226" i="1"/>
  <c r="B225" i="1"/>
  <c r="B221" i="1"/>
  <c r="B231" i="1"/>
  <c r="B230" i="1"/>
  <c r="BG24" i="1"/>
  <c r="BF167" i="1"/>
  <c r="U167" i="1"/>
  <c r="B164" i="1"/>
  <c r="B163" i="1"/>
  <c r="B162" i="1"/>
  <c r="B159" i="1"/>
  <c r="B158" i="1"/>
  <c r="B157" i="1"/>
  <c r="B155" i="1"/>
  <c r="B165" i="1"/>
  <c r="B160" i="1"/>
  <c r="B161" i="1"/>
  <c r="B156" i="1"/>
  <c r="B166" i="1"/>
  <c r="B132" i="1"/>
  <c r="B130" i="1"/>
  <c r="B139" i="1"/>
  <c r="B137" i="1"/>
  <c r="B129" i="1"/>
  <c r="B140" i="1"/>
  <c r="B131" i="1"/>
  <c r="B136" i="1"/>
  <c r="B135" i="1"/>
  <c r="B133" i="1"/>
  <c r="B138" i="1"/>
  <c r="B134" i="1"/>
  <c r="B100" i="1"/>
  <c r="B96" i="1"/>
  <c r="B95" i="1"/>
  <c r="B101" i="1"/>
  <c r="B99" i="1"/>
  <c r="B94" i="1"/>
  <c r="B93" i="1"/>
  <c r="B90" i="1"/>
  <c r="B97" i="1"/>
  <c r="B98" i="1"/>
  <c r="B92" i="1"/>
  <c r="B91" i="1"/>
  <c r="B65" i="1"/>
  <c r="B73" i="1"/>
  <c r="B72" i="1"/>
  <c r="B71" i="1"/>
  <c r="B64" i="1"/>
  <c r="B68" i="1"/>
  <c r="B67" i="1"/>
  <c r="B66" i="1"/>
  <c r="B70" i="1"/>
  <c r="B74" i="1"/>
  <c r="B75" i="1"/>
  <c r="B69" i="1"/>
  <c r="U258" i="1"/>
  <c r="B270" i="1"/>
  <c r="B260" i="1"/>
  <c r="B259" i="1"/>
  <c r="B269" i="1"/>
  <c r="B268" i="1"/>
  <c r="B267" i="1"/>
  <c r="B266" i="1"/>
  <c r="B264" i="1"/>
  <c r="B262" i="1"/>
  <c r="B263" i="1"/>
  <c r="B265" i="1"/>
  <c r="B261" i="1"/>
  <c r="B217" i="1"/>
  <c r="B216" i="1"/>
  <c r="B215" i="1"/>
  <c r="B214" i="1"/>
  <c r="B212" i="1"/>
  <c r="B210" i="1"/>
  <c r="B207" i="1"/>
  <c r="B213" i="1"/>
  <c r="B211" i="1"/>
  <c r="B209" i="1"/>
  <c r="B208" i="1"/>
  <c r="B218" i="1"/>
  <c r="AM323" i="1"/>
  <c r="B333" i="1"/>
  <c r="B332" i="1"/>
  <c r="B328" i="1"/>
  <c r="B327" i="1"/>
  <c r="B326" i="1"/>
  <c r="B324" i="1"/>
  <c r="B331" i="1"/>
  <c r="B330" i="1"/>
  <c r="B329" i="1"/>
  <c r="B325" i="1"/>
  <c r="B334" i="1"/>
  <c r="B335" i="1"/>
  <c r="AJ24" i="1"/>
  <c r="AT154" i="1"/>
  <c r="AO89" i="1"/>
  <c r="AK63" i="1"/>
  <c r="BE89" i="1"/>
  <c r="AJ128" i="1"/>
  <c r="BK154" i="1"/>
  <c r="AF63" i="1"/>
  <c r="AA128" i="1"/>
  <c r="BF128" i="1"/>
  <c r="BC128" i="1"/>
  <c r="F167" i="1"/>
  <c r="BN167" i="1" s="1"/>
  <c r="AC128" i="1"/>
  <c r="AI154" i="1"/>
  <c r="BI206" i="1"/>
  <c r="Z206" i="1"/>
  <c r="AY258" i="1"/>
  <c r="BA323" i="1"/>
  <c r="AO323" i="1"/>
  <c r="BL323" i="1"/>
  <c r="N323" i="1"/>
  <c r="AL258" i="1"/>
  <c r="S154" i="1"/>
  <c r="K128" i="1"/>
  <c r="P167" i="1"/>
  <c r="B353" i="1"/>
  <c r="B351" i="1"/>
  <c r="B355" i="1"/>
  <c r="B350" i="1"/>
  <c r="B361" i="1"/>
  <c r="B359" i="1"/>
  <c r="B357" i="1"/>
  <c r="B352" i="1"/>
  <c r="B360" i="1"/>
  <c r="B356" i="1"/>
  <c r="B354" i="1"/>
  <c r="B358" i="1"/>
  <c r="B321" i="1"/>
  <c r="B320" i="1"/>
  <c r="B319" i="1"/>
  <c r="B318" i="1"/>
  <c r="B316" i="1"/>
  <c r="B314" i="1"/>
  <c r="B311" i="1"/>
  <c r="B317" i="1"/>
  <c r="B315" i="1"/>
  <c r="B313" i="1"/>
  <c r="B312" i="1"/>
  <c r="B322" i="1"/>
  <c r="B296" i="1"/>
  <c r="B292" i="1"/>
  <c r="B291" i="1"/>
  <c r="B290" i="1"/>
  <c r="B295" i="1"/>
  <c r="B294" i="1"/>
  <c r="B293" i="1"/>
  <c r="B289" i="1"/>
  <c r="B288" i="1"/>
  <c r="B285" i="1"/>
  <c r="B287" i="1"/>
  <c r="B286" i="1"/>
  <c r="B60" i="1"/>
  <c r="B62" i="1"/>
  <c r="B61" i="1"/>
  <c r="B52" i="1"/>
  <c r="B59" i="1"/>
  <c r="B58" i="1"/>
  <c r="B55" i="1"/>
  <c r="B54" i="1"/>
  <c r="B57" i="1"/>
  <c r="B56" i="1"/>
  <c r="B53" i="1"/>
  <c r="B51" i="1"/>
  <c r="B249" i="1"/>
  <c r="B247" i="1"/>
  <c r="B256" i="1"/>
  <c r="B254" i="1"/>
  <c r="B250" i="1"/>
  <c r="B252" i="1"/>
  <c r="B248" i="1"/>
  <c r="B246" i="1"/>
  <c r="B253" i="1"/>
  <c r="B251" i="1"/>
  <c r="B257" i="1"/>
  <c r="B255" i="1"/>
  <c r="B205" i="1"/>
  <c r="B203" i="1"/>
  <c r="B202" i="1"/>
  <c r="B201" i="1"/>
  <c r="B199" i="1"/>
  <c r="B197" i="1"/>
  <c r="B194" i="1"/>
  <c r="B204" i="1"/>
  <c r="B200" i="1"/>
  <c r="B196" i="1"/>
  <c r="B198" i="1"/>
  <c r="B195" i="1"/>
  <c r="B127" i="1"/>
  <c r="B126" i="1"/>
  <c r="B123" i="1"/>
  <c r="B122" i="1"/>
  <c r="B121" i="1"/>
  <c r="B124" i="1"/>
  <c r="B125" i="1"/>
  <c r="B117" i="1"/>
  <c r="B120" i="1"/>
  <c r="B119" i="1"/>
  <c r="B118" i="1"/>
  <c r="B116" i="1"/>
  <c r="AS76" i="1"/>
  <c r="AP141" i="1"/>
  <c r="BI141" i="1"/>
  <c r="AJ76" i="1"/>
  <c r="AD37" i="1"/>
  <c r="BB102" i="1"/>
  <c r="J102" i="1"/>
  <c r="P76" i="1"/>
  <c r="U102" i="1"/>
  <c r="D401" i="1"/>
  <c r="Z37" i="1"/>
  <c r="Y37" i="1"/>
  <c r="BB37" i="1"/>
  <c r="AV76" i="1"/>
  <c r="BD37" i="1"/>
  <c r="BI388" i="1"/>
  <c r="O141" i="1"/>
  <c r="Q141" i="1"/>
  <c r="N141" i="1"/>
  <c r="AM141" i="1"/>
  <c r="AL141" i="1"/>
  <c r="L141" i="1"/>
  <c r="M141" i="1"/>
  <c r="AF141" i="1"/>
  <c r="BF141" i="1"/>
  <c r="BB141" i="1"/>
  <c r="AC141" i="1"/>
  <c r="AU141" i="1"/>
  <c r="BJ141" i="1"/>
  <c r="T141" i="1"/>
  <c r="S141" i="1"/>
  <c r="J141" i="1"/>
  <c r="AT141" i="1"/>
  <c r="BK141" i="1"/>
  <c r="AA141" i="1"/>
  <c r="Y141" i="1"/>
  <c r="I141" i="1"/>
  <c r="AW141" i="1"/>
  <c r="AG141" i="1"/>
  <c r="AX141" i="1"/>
  <c r="BG141" i="1"/>
  <c r="P141" i="1"/>
  <c r="W141" i="1" s="1"/>
  <c r="D102" i="1"/>
  <c r="AM102" i="1"/>
  <c r="M102" i="1"/>
  <c r="S102" i="1"/>
  <c r="T102" i="1"/>
  <c r="K102" i="1"/>
  <c r="N102" i="1"/>
  <c r="O102" i="1"/>
  <c r="AA102" i="1"/>
  <c r="BF102" i="1"/>
  <c r="BD102" i="1"/>
  <c r="AS102" i="1"/>
  <c r="V102" i="1"/>
  <c r="Z102" i="1"/>
  <c r="AZ102" i="1"/>
  <c r="AG102" i="1"/>
  <c r="AJ102" i="1"/>
  <c r="Y102" i="1"/>
  <c r="AY102" i="1"/>
  <c r="AU102" i="1"/>
  <c r="AV102" i="1"/>
  <c r="BK102" i="1"/>
  <c r="BL102" i="1"/>
  <c r="AO102" i="1"/>
  <c r="Q102" i="1"/>
  <c r="R102" i="1"/>
  <c r="M76" i="1"/>
  <c r="AM76" i="1"/>
  <c r="O76" i="1"/>
  <c r="U76" i="1"/>
  <c r="R76" i="1"/>
  <c r="D76" i="1"/>
  <c r="S76" i="1"/>
  <c r="AX76" i="1"/>
  <c r="BH76" i="1"/>
  <c r="Z76" i="1"/>
  <c r="T76" i="1"/>
  <c r="BC76" i="1"/>
  <c r="AO76" i="1"/>
  <c r="BL76" i="1"/>
  <c r="AZ76" i="1"/>
  <c r="J76" i="1"/>
  <c r="Y76" i="1"/>
  <c r="AC76" i="1"/>
  <c r="BF76" i="1"/>
  <c r="I76" i="1"/>
  <c r="AI76" i="1"/>
  <c r="AR76" i="1"/>
  <c r="K76" i="1"/>
  <c r="L76" i="1"/>
  <c r="S37" i="1"/>
  <c r="D37" i="1"/>
  <c r="AM37" i="1"/>
  <c r="Q37" i="1"/>
  <c r="N37" i="1"/>
  <c r="K37" i="1"/>
  <c r="O37" i="1"/>
  <c r="M37" i="1"/>
  <c r="AG37" i="1"/>
  <c r="AJ37" i="1"/>
  <c r="BF37" i="1"/>
  <c r="P37" i="1"/>
  <c r="BG37" i="1"/>
  <c r="AP37" i="1"/>
  <c r="AS37" i="1"/>
  <c r="AV37" i="1"/>
  <c r="AX37" i="1"/>
  <c r="BK37" i="1"/>
  <c r="AB37" i="1"/>
  <c r="BL37" i="1"/>
  <c r="AU37" i="1"/>
  <c r="BJ37" i="1"/>
  <c r="BI37" i="1"/>
  <c r="AZ37" i="1"/>
  <c r="V37" i="1"/>
  <c r="U232" i="1"/>
  <c r="S232" i="1"/>
  <c r="V232" i="1"/>
  <c r="AL232" i="1"/>
  <c r="AM232" i="1"/>
  <c r="D232" i="1"/>
  <c r="R232" i="1"/>
  <c r="Q232" i="1"/>
  <c r="BI232" i="1"/>
  <c r="BL232" i="1"/>
  <c r="I232" i="1"/>
  <c r="AB232" i="1"/>
  <c r="AE232" i="1"/>
  <c r="AC232" i="1"/>
  <c r="BJ232" i="1"/>
  <c r="O232" i="1"/>
  <c r="AQ232" i="1"/>
  <c r="Y232" i="1"/>
  <c r="AS232" i="1"/>
  <c r="AX232" i="1"/>
  <c r="BA232" i="1"/>
  <c r="AG232" i="1"/>
  <c r="F232" i="1"/>
  <c r="BN232" i="1" s="1"/>
  <c r="T232" i="1"/>
  <c r="K232" i="1"/>
  <c r="BK232" i="1"/>
  <c r="BC232" i="1"/>
  <c r="AK232" i="1"/>
  <c r="Z232" i="1"/>
  <c r="AT232" i="1"/>
  <c r="AF232" i="1"/>
  <c r="AI232" i="1"/>
  <c r="K375" i="1"/>
  <c r="AL375" i="1"/>
  <c r="P375" i="1"/>
  <c r="AC375" i="1"/>
  <c r="BB375" i="1"/>
  <c r="AY375" i="1"/>
  <c r="AR375" i="1"/>
  <c r="AD375" i="1"/>
  <c r="AG375" i="1"/>
  <c r="BA375" i="1"/>
  <c r="D375" i="1"/>
  <c r="T375" i="1"/>
  <c r="S375" i="1"/>
  <c r="AI375" i="1"/>
  <c r="F375" i="1"/>
  <c r="BN375" i="1" s="1"/>
  <c r="Y375" i="1"/>
  <c r="AX375" i="1"/>
  <c r="AV375" i="1"/>
  <c r="AB375" i="1"/>
  <c r="AE375" i="1"/>
  <c r="R375" i="1"/>
  <c r="M375" i="1"/>
  <c r="AJ375" i="1"/>
  <c r="BL375" i="1"/>
  <c r="Z375" i="1"/>
  <c r="AF375" i="1"/>
  <c r="L375" i="1"/>
  <c r="BK375" i="1"/>
  <c r="AK375" i="1"/>
  <c r="AW375" i="1"/>
  <c r="BG375" i="1"/>
  <c r="N375" i="1"/>
  <c r="V375" i="1"/>
  <c r="BD375" i="1"/>
  <c r="BC375" i="1"/>
  <c r="AO375" i="1"/>
  <c r="BF375" i="1"/>
  <c r="AQ76" i="1"/>
  <c r="BE37" i="1"/>
  <c r="I102" i="1"/>
  <c r="AE37" i="1"/>
  <c r="AD102" i="1"/>
  <c r="J37" i="1"/>
  <c r="BF232" i="1"/>
  <c r="BB232" i="1"/>
  <c r="U37" i="1"/>
  <c r="Q76" i="1"/>
  <c r="P232" i="1"/>
  <c r="AY37" i="1"/>
  <c r="AW37" i="1"/>
  <c r="AK37" i="1"/>
  <c r="BE141" i="1"/>
  <c r="BC141" i="1"/>
  <c r="BD76" i="1"/>
  <c r="AI102" i="1"/>
  <c r="BH141" i="1"/>
  <c r="BE76" i="1"/>
  <c r="BA102" i="1"/>
  <c r="BA37" i="1"/>
  <c r="BJ102" i="1"/>
  <c r="AQ37" i="1"/>
  <c r="AD76" i="1"/>
  <c r="I37" i="1"/>
  <c r="AA76" i="1"/>
  <c r="AQ102" i="1"/>
  <c r="AB141" i="1"/>
  <c r="AI37" i="1"/>
  <c r="AP76" i="1"/>
  <c r="BH102" i="1"/>
  <c r="AG76" i="1"/>
  <c r="BG102" i="1"/>
  <c r="AJ141" i="1"/>
  <c r="AB76" i="1"/>
  <c r="AB102" i="1"/>
  <c r="AI141" i="1"/>
  <c r="AP232" i="1"/>
  <c r="AR232" i="1"/>
  <c r="R141" i="1"/>
  <c r="BI375" i="1"/>
  <c r="U388" i="1"/>
  <c r="N388" i="1"/>
  <c r="V388" i="1"/>
  <c r="AW388" i="1"/>
  <c r="BF388" i="1"/>
  <c r="AD388" i="1"/>
  <c r="AO388" i="1"/>
  <c r="AI388" i="1"/>
  <c r="O388" i="1"/>
  <c r="K388" i="1"/>
  <c r="AB388" i="1"/>
  <c r="BH388" i="1"/>
  <c r="AS388" i="1"/>
  <c r="AF388" i="1"/>
  <c r="Y388" i="1"/>
  <c r="D388" i="1"/>
  <c r="BB388" i="1"/>
  <c r="Z388" i="1"/>
  <c r="M388" i="1"/>
  <c r="AA388" i="1"/>
  <c r="BJ388" i="1"/>
  <c r="BK388" i="1"/>
  <c r="AL388" i="1"/>
  <c r="I388" i="1"/>
  <c r="BL388" i="1"/>
  <c r="F37" i="1"/>
  <c r="AY141" i="1"/>
  <c r="BA76" i="1"/>
  <c r="AP102" i="1"/>
  <c r="AS141" i="1"/>
  <c r="AT375" i="1"/>
  <c r="AG388" i="1"/>
  <c r="BK76" i="1"/>
  <c r="AU76" i="1"/>
  <c r="BE102" i="1"/>
  <c r="BA141" i="1"/>
  <c r="AD232" i="1"/>
  <c r="AW232" i="1"/>
  <c r="K141" i="1"/>
  <c r="BJ375" i="1"/>
  <c r="AC388" i="1"/>
  <c r="V349" i="1"/>
  <c r="N349" i="1"/>
  <c r="AL349" i="1"/>
  <c r="R349" i="1"/>
  <c r="AP349" i="1"/>
  <c r="AE349" i="1"/>
  <c r="AW349" i="1"/>
  <c r="AI349" i="1"/>
  <c r="BI349" i="1"/>
  <c r="AF349" i="1"/>
  <c r="AU349" i="1"/>
  <c r="AV349" i="1"/>
  <c r="AZ349" i="1"/>
  <c r="BD349" i="1"/>
  <c r="Q349" i="1"/>
  <c r="P349" i="1"/>
  <c r="U349" i="1"/>
  <c r="M349" i="1"/>
  <c r="BH349" i="1"/>
  <c r="Z349" i="1"/>
  <c r="AD349" i="1"/>
  <c r="AT349" i="1"/>
  <c r="F349" i="1"/>
  <c r="BN349" i="1" s="1"/>
  <c r="AJ349" i="1"/>
  <c r="AK349" i="1"/>
  <c r="AY349" i="1"/>
  <c r="BJ349" i="1"/>
  <c r="AQ349" i="1"/>
  <c r="S310" i="1"/>
  <c r="L310" i="1"/>
  <c r="W310" i="1" s="1"/>
  <c r="D310" i="1"/>
  <c r="T310" i="1"/>
  <c r="BA310" i="1"/>
  <c r="Z310" i="1"/>
  <c r="AX310" i="1"/>
  <c r="BH310" i="1"/>
  <c r="AP310" i="1"/>
  <c r="AA310" i="1"/>
  <c r="V310" i="1"/>
  <c r="O310" i="1"/>
  <c r="K310" i="1"/>
  <c r="AL310" i="1"/>
  <c r="K284" i="1"/>
  <c r="AM284" i="1"/>
  <c r="S284" i="1"/>
  <c r="O284" i="1"/>
  <c r="N284" i="1"/>
  <c r="AL284" i="1"/>
  <c r="V284" i="1"/>
  <c r="R284" i="1"/>
  <c r="AM50" i="1"/>
  <c r="O50" i="1"/>
  <c r="AL50" i="1"/>
  <c r="U50" i="1"/>
  <c r="L50" i="1"/>
  <c r="R50" i="1"/>
  <c r="P50" i="1"/>
  <c r="R414" i="1"/>
  <c r="P414" i="1"/>
  <c r="S414" i="1"/>
  <c r="AG414" i="1"/>
  <c r="AE414" i="1"/>
  <c r="AQ414" i="1"/>
  <c r="AD414" i="1"/>
  <c r="BE414" i="1"/>
  <c r="AR414" i="1"/>
  <c r="AZ414" i="1"/>
  <c r="T414" i="1"/>
  <c r="AM414" i="1"/>
  <c r="V414" i="1"/>
  <c r="BJ414" i="1"/>
  <c r="AW414" i="1"/>
  <c r="AC414" i="1"/>
  <c r="BK414" i="1"/>
  <c r="BC414" i="1"/>
  <c r="Z414" i="1"/>
  <c r="AJ414" i="1"/>
  <c r="R245" i="1"/>
  <c r="T245" i="1"/>
  <c r="M245" i="1"/>
  <c r="S245" i="1"/>
  <c r="V245" i="1"/>
  <c r="AM245" i="1"/>
  <c r="P245" i="1"/>
  <c r="M193" i="1"/>
  <c r="D193" i="1"/>
  <c r="P193" i="1"/>
  <c r="AL193" i="1"/>
  <c r="AM193" i="1"/>
  <c r="L193" i="1"/>
  <c r="N193" i="1"/>
  <c r="S193" i="1"/>
  <c r="AM115" i="1"/>
  <c r="Q115" i="1"/>
  <c r="K115" i="1"/>
  <c r="D115" i="1"/>
  <c r="O115" i="1"/>
  <c r="T115" i="1"/>
  <c r="Y349" i="1"/>
  <c r="BA349" i="1"/>
  <c r="BK349" i="1"/>
  <c r="BE349" i="1"/>
  <c r="O349" i="1"/>
  <c r="K349" i="1"/>
  <c r="BG414" i="1"/>
  <c r="AX414" i="1"/>
  <c r="AA414" i="1"/>
  <c r="BH414" i="1"/>
  <c r="K414" i="1"/>
  <c r="T219" i="1"/>
  <c r="D219" i="1"/>
  <c r="AV219" i="1"/>
  <c r="AD24" i="1"/>
  <c r="BH24" i="1"/>
  <c r="AO167" i="1"/>
  <c r="Z167" i="1"/>
  <c r="AL154" i="1"/>
  <c r="AM154" i="1"/>
  <c r="V154" i="1"/>
  <c r="AG154" i="1"/>
  <c r="AE154" i="1"/>
  <c r="AQ154" i="1"/>
  <c r="AP154" i="1"/>
  <c r="BB154" i="1"/>
  <c r="Y154" i="1"/>
  <c r="M154" i="1"/>
  <c r="Q154" i="1"/>
  <c r="T154" i="1"/>
  <c r="BG154" i="1"/>
  <c r="BF154" i="1"/>
  <c r="AF154" i="1"/>
  <c r="AA154" i="1"/>
  <c r="BL154" i="1"/>
  <c r="AO154" i="1"/>
  <c r="AZ154" i="1"/>
  <c r="N128" i="1"/>
  <c r="AL128" i="1"/>
  <c r="T128" i="1"/>
  <c r="D128" i="1"/>
  <c r="AD128" i="1"/>
  <c r="BB128" i="1"/>
  <c r="BD128" i="1"/>
  <c r="AU128" i="1"/>
  <c r="BI128" i="1"/>
  <c r="L128" i="1"/>
  <c r="O128" i="1"/>
  <c r="R128" i="1"/>
  <c r="AB128" i="1"/>
  <c r="BK128" i="1"/>
  <c r="AG128" i="1"/>
  <c r="AP128" i="1"/>
  <c r="BJ128" i="1"/>
  <c r="AY128" i="1"/>
  <c r="U63" i="1"/>
  <c r="T63" i="1"/>
  <c r="O63" i="1"/>
  <c r="AM63" i="1"/>
  <c r="F63" i="1"/>
  <c r="AT63" i="1"/>
  <c r="BL63" i="1"/>
  <c r="R63" i="1"/>
  <c r="K63" i="1"/>
  <c r="S63" i="1"/>
  <c r="BG63" i="1"/>
  <c r="AI63" i="1"/>
  <c r="AO63" i="1"/>
  <c r="BB63" i="1"/>
  <c r="D206" i="1"/>
  <c r="K206" i="1"/>
  <c r="O206" i="1"/>
  <c r="Q206" i="1"/>
  <c r="AE206" i="1"/>
  <c r="BD206" i="1"/>
  <c r="BC206" i="1"/>
  <c r="AB206" i="1"/>
  <c r="AF206" i="1"/>
  <c r="Y206" i="1"/>
  <c r="AS206" i="1"/>
  <c r="BJ206" i="1"/>
  <c r="T206" i="1"/>
  <c r="L206" i="1"/>
  <c r="AG206" i="1"/>
  <c r="AJ206" i="1"/>
  <c r="AR206" i="1"/>
  <c r="J206" i="1"/>
  <c r="AC206" i="1"/>
  <c r="F206" i="1"/>
  <c r="AX206" i="1"/>
  <c r="BC63" i="1"/>
  <c r="AG63" i="1"/>
  <c r="BD89" i="1"/>
  <c r="F128" i="1"/>
  <c r="BI167" i="1"/>
  <c r="AY63" i="1"/>
  <c r="BL24" i="1"/>
  <c r="J24" i="1"/>
  <c r="BJ24" i="1"/>
  <c r="AV154" i="1"/>
  <c r="AJ63" i="1"/>
  <c r="F89" i="1"/>
  <c r="BN89" i="1" s="1"/>
  <c r="AD63" i="1"/>
  <c r="BJ89" i="1"/>
  <c r="Y128" i="1"/>
  <c r="AC63" i="1"/>
  <c r="BH167" i="1"/>
  <c r="AP63" i="1"/>
  <c r="AQ128" i="1"/>
  <c r="AV167" i="1"/>
  <c r="AX63" i="1"/>
  <c r="BF89" i="1"/>
  <c r="BD167" i="1"/>
  <c r="AG89" i="1"/>
  <c r="AI167" i="1"/>
  <c r="Y167" i="1"/>
  <c r="AI128" i="1"/>
  <c r="AG167" i="1"/>
  <c r="AJ167" i="1"/>
  <c r="AK206" i="1"/>
  <c r="AD206" i="1"/>
  <c r="AV206" i="1"/>
  <c r="BG206" i="1"/>
  <c r="AI258" i="1"/>
  <c r="AE258" i="1"/>
  <c r="BD258" i="1"/>
  <c r="AS258" i="1"/>
  <c r="AR323" i="1"/>
  <c r="AZ323" i="1"/>
  <c r="J323" i="1"/>
  <c r="AB323" i="1"/>
  <c r="AJ323" i="1"/>
  <c r="V323" i="1"/>
  <c r="N258" i="1"/>
  <c r="M206" i="1"/>
  <c r="L154" i="1"/>
  <c r="P154" i="1"/>
  <c r="U128" i="1"/>
  <c r="M128" i="1"/>
  <c r="K167" i="1"/>
  <c r="AL63" i="1"/>
  <c r="O297" i="1"/>
  <c r="AF297" i="1"/>
  <c r="I297" i="1"/>
  <c r="AR271" i="1"/>
  <c r="AL180" i="1"/>
  <c r="BD180" i="1"/>
  <c r="Q167" i="1"/>
  <c r="R167" i="1"/>
  <c r="AL167" i="1"/>
  <c r="AP167" i="1"/>
  <c r="AR167" i="1"/>
  <c r="AZ167" i="1"/>
  <c r="AW167" i="1"/>
  <c r="AC167" i="1"/>
  <c r="BJ167" i="1"/>
  <c r="BA167" i="1"/>
  <c r="AT167" i="1"/>
  <c r="BE167" i="1"/>
  <c r="V167" i="1"/>
  <c r="O167" i="1"/>
  <c r="N167" i="1"/>
  <c r="T167" i="1"/>
  <c r="BB167" i="1"/>
  <c r="AQ167" i="1"/>
  <c r="AD167" i="1"/>
  <c r="AB167" i="1"/>
  <c r="J167" i="1"/>
  <c r="BC167" i="1"/>
  <c r="BG167" i="1"/>
  <c r="I167" i="1"/>
  <c r="AE167" i="1"/>
  <c r="AX167" i="1"/>
  <c r="AA167" i="1"/>
  <c r="AY219" i="1"/>
  <c r="D167" i="1"/>
  <c r="L167" i="1"/>
  <c r="V89" i="1"/>
  <c r="S89" i="1"/>
  <c r="T89" i="1"/>
  <c r="N89" i="1"/>
  <c r="BB89" i="1"/>
  <c r="Y89" i="1"/>
  <c r="AU89" i="1"/>
  <c r="AC89" i="1"/>
  <c r="BC89" i="1"/>
  <c r="AA89" i="1"/>
  <c r="R89" i="1"/>
  <c r="AM89" i="1"/>
  <c r="U89" i="1"/>
  <c r="BK89" i="1"/>
  <c r="AT89" i="1"/>
  <c r="AR89" i="1"/>
  <c r="AZ89" i="1"/>
  <c r="AQ89" i="1"/>
  <c r="BA89" i="1"/>
  <c r="V258" i="1"/>
  <c r="M258" i="1"/>
  <c r="O258" i="1"/>
  <c r="AZ258" i="1"/>
  <c r="AV258" i="1"/>
  <c r="BE258" i="1"/>
  <c r="J258" i="1"/>
  <c r="BJ258" i="1"/>
  <c r="AK258" i="1"/>
  <c r="AP258" i="1"/>
  <c r="D258" i="1"/>
  <c r="R258" i="1"/>
  <c r="K258" i="1"/>
  <c r="BG258" i="1"/>
  <c r="AW258" i="1"/>
  <c r="F258" i="1"/>
  <c r="Y258" i="1"/>
  <c r="AO258" i="1"/>
  <c r="AU258" i="1"/>
  <c r="AA258" i="1"/>
  <c r="L323" i="1"/>
  <c r="D323" i="1"/>
  <c r="S323" i="1"/>
  <c r="P323" i="1"/>
  <c r="Z323" i="1"/>
  <c r="AA323" i="1"/>
  <c r="AQ323" i="1"/>
  <c r="AK323" i="1"/>
  <c r="I323" i="1"/>
  <c r="BG323" i="1"/>
  <c r="AS323" i="1"/>
  <c r="AE323" i="1"/>
  <c r="AU323" i="1"/>
  <c r="K323" i="1"/>
  <c r="U323" i="1"/>
  <c r="Q323" i="1"/>
  <c r="BE323" i="1"/>
  <c r="AX323" i="1"/>
  <c r="BK323" i="1"/>
  <c r="AI323" i="1"/>
  <c r="AD323" i="1"/>
  <c r="AV323" i="1"/>
  <c r="AT323" i="1"/>
  <c r="BB323" i="1"/>
  <c r="AP323" i="1"/>
  <c r="BD323" i="1"/>
  <c r="BC24" i="1"/>
  <c r="AI24" i="1"/>
  <c r="AU154" i="1"/>
  <c r="AS63" i="1"/>
  <c r="AF167" i="1"/>
  <c r="BJ154" i="1"/>
  <c r="I89" i="1"/>
  <c r="AK128" i="1"/>
  <c r="BG128" i="1"/>
  <c r="AK167" i="1"/>
  <c r="BL167" i="1"/>
  <c r="BH89" i="1"/>
  <c r="AX128" i="1"/>
  <c r="AW154" i="1"/>
  <c r="AY167" i="1"/>
  <c r="BL206" i="1"/>
  <c r="AO206" i="1"/>
  <c r="AZ206" i="1"/>
  <c r="AF258" i="1"/>
  <c r="AJ258" i="1"/>
  <c r="BA258" i="1"/>
  <c r="AT258" i="1"/>
  <c r="BH323" i="1"/>
  <c r="AG323" i="1"/>
  <c r="F323" i="1"/>
  <c r="BN323" i="1" s="1"/>
  <c r="BJ323" i="1"/>
  <c r="AY323" i="1"/>
  <c r="O323" i="1"/>
  <c r="R323" i="1"/>
  <c r="Q258" i="1"/>
  <c r="S206" i="1"/>
  <c r="U206" i="1"/>
  <c r="D154" i="1"/>
  <c r="O89" i="1"/>
  <c r="Q89" i="1"/>
  <c r="P128" i="1"/>
  <c r="M167" i="1"/>
  <c r="AM167" i="1"/>
  <c r="Q63" i="1"/>
  <c r="N63" i="1"/>
  <c r="AV362" i="1"/>
  <c r="AY24" i="1"/>
  <c r="Y24" i="1"/>
  <c r="BI24" i="1"/>
  <c r="BD24" i="1"/>
  <c r="AO24" i="1"/>
  <c r="AG180" i="1"/>
  <c r="AX180" i="1"/>
  <c r="I180" i="1"/>
  <c r="BK180" i="1"/>
  <c r="AS180" i="1"/>
  <c r="Z180" i="1"/>
  <c r="AJ219" i="1"/>
  <c r="AG219" i="1"/>
  <c r="BA219" i="1"/>
  <c r="F271" i="1"/>
  <c r="Z297" i="1"/>
  <c r="AP297" i="1"/>
  <c r="T271" i="1"/>
  <c r="O24" i="1"/>
  <c r="Z362" i="1"/>
  <c r="AR388" i="1"/>
  <c r="BA388" i="1"/>
  <c r="AY388" i="1"/>
  <c r="AQ388" i="1"/>
  <c r="AK388" i="1"/>
  <c r="AJ388" i="1"/>
  <c r="AP388" i="1"/>
  <c r="BC388" i="1"/>
  <c r="AV388" i="1"/>
  <c r="AT388" i="1"/>
  <c r="T388" i="1"/>
  <c r="S388" i="1"/>
  <c r="Q388" i="1"/>
  <c r="AR24" i="1"/>
  <c r="AP24" i="1"/>
  <c r="AG24" i="1"/>
  <c r="AF24" i="1"/>
  <c r="AT24" i="1"/>
  <c r="BC37" i="1"/>
  <c r="BJ63" i="1"/>
  <c r="AP89" i="1"/>
  <c r="AT115" i="1"/>
  <c r="AD141" i="1"/>
  <c r="AK154" i="1"/>
  <c r="AA37" i="1"/>
  <c r="AR63" i="1"/>
  <c r="AF76" i="1"/>
  <c r="AF89" i="1"/>
  <c r="AF128" i="1"/>
  <c r="AW115" i="1"/>
  <c r="AB154" i="1"/>
  <c r="BI63" i="1"/>
  <c r="AR102" i="1"/>
  <c r="BH37" i="1"/>
  <c r="AZ63" i="1"/>
  <c r="AK76" i="1"/>
  <c r="J89" i="1"/>
  <c r="J128" i="1"/>
  <c r="AV141" i="1"/>
  <c r="AX154" i="1"/>
  <c r="AT37" i="1"/>
  <c r="I63" i="1"/>
  <c r="AU63" i="1"/>
  <c r="AJ89" i="1"/>
  <c r="F102" i="1"/>
  <c r="BN102" i="1" s="1"/>
  <c r="AT128" i="1"/>
  <c r="Z141" i="1"/>
  <c r="BC180" i="1"/>
  <c r="AO37" i="1"/>
  <c r="AR37" i="1"/>
  <c r="AV63" i="1"/>
  <c r="Z63" i="1"/>
  <c r="AW76" i="1"/>
  <c r="BG76" i="1"/>
  <c r="AW89" i="1"/>
  <c r="BC102" i="1"/>
  <c r="AW128" i="1"/>
  <c r="Y115" i="1"/>
  <c r="BA115" i="1"/>
  <c r="AE141" i="1"/>
  <c r="AS154" i="1"/>
  <c r="AF180" i="1"/>
  <c r="BE180" i="1"/>
  <c r="AC37" i="1"/>
  <c r="AF37" i="1"/>
  <c r="Y63" i="1"/>
  <c r="BD63" i="1"/>
  <c r="AQ63" i="1"/>
  <c r="BB76" i="1"/>
  <c r="BI76" i="1"/>
  <c r="Z89" i="1"/>
  <c r="BI102" i="1"/>
  <c r="Z128" i="1"/>
  <c r="AO128" i="1"/>
  <c r="BL141" i="1"/>
  <c r="AK141" i="1"/>
  <c r="F154" i="1"/>
  <c r="BN154" i="1" s="1"/>
  <c r="AE76" i="1"/>
  <c r="BJ76" i="1"/>
  <c r="AD89" i="1"/>
  <c r="BG89" i="1"/>
  <c r="BL89" i="1"/>
  <c r="AC102" i="1"/>
  <c r="AF102" i="1"/>
  <c r="AR128" i="1"/>
  <c r="AE128" i="1"/>
  <c r="AD115" i="1"/>
  <c r="Z115" i="1"/>
  <c r="AO115" i="1"/>
  <c r="AR141" i="1"/>
  <c r="F141" i="1"/>
  <c r="BN141" i="1" s="1"/>
  <c r="AJ154" i="1"/>
  <c r="BC154" i="1"/>
  <c r="J154" i="1"/>
  <c r="AY180" i="1"/>
  <c r="F76" i="1"/>
  <c r="BN76" i="1" s="1"/>
  <c r="AY89" i="1"/>
  <c r="AI89" i="1"/>
  <c r="AE102" i="1"/>
  <c r="AT102" i="1"/>
  <c r="AW102" i="1"/>
  <c r="BH128" i="1"/>
  <c r="AV128" i="1"/>
  <c r="BF115" i="1"/>
  <c r="J115" i="1"/>
  <c r="AS115" i="1"/>
  <c r="AZ141" i="1"/>
  <c r="AQ141" i="1"/>
  <c r="BA154" i="1"/>
  <c r="BD154" i="1"/>
  <c r="Z154" i="1"/>
  <c r="BA180" i="1"/>
  <c r="BF206" i="1"/>
  <c r="I206" i="1"/>
  <c r="BB206" i="1"/>
  <c r="AI206" i="1"/>
  <c r="AQ206" i="1"/>
  <c r="BA206" i="1"/>
  <c r="AU206" i="1"/>
  <c r="BH206" i="1"/>
  <c r="AT206" i="1"/>
  <c r="AW206" i="1"/>
  <c r="F219" i="1"/>
  <c r="AK219" i="1"/>
  <c r="AV232" i="1"/>
  <c r="AJ232" i="1"/>
  <c r="BD232" i="1"/>
  <c r="J232" i="1"/>
  <c r="AZ232" i="1"/>
  <c r="AA232" i="1"/>
  <c r="AO232" i="1"/>
  <c r="AU232" i="1"/>
  <c r="BE232" i="1"/>
  <c r="BH232" i="1"/>
  <c r="AC258" i="1"/>
  <c r="AB258" i="1"/>
  <c r="AD258" i="1"/>
  <c r="AX258" i="1"/>
  <c r="BH258" i="1"/>
  <c r="BC258" i="1"/>
  <c r="AR258" i="1"/>
  <c r="BF258" i="1"/>
  <c r="AG258" i="1"/>
  <c r="BK258" i="1"/>
  <c r="BL271" i="1"/>
  <c r="AP271" i="1"/>
  <c r="AS297" i="1"/>
  <c r="AI297" i="1"/>
  <c r="L258" i="1"/>
  <c r="P258" i="1"/>
  <c r="T258" i="1"/>
  <c r="P206" i="1"/>
  <c r="N206" i="1"/>
  <c r="V206" i="1"/>
  <c r="L37" i="1"/>
  <c r="AL37" i="1"/>
  <c r="R37" i="1"/>
  <c r="S115" i="1"/>
  <c r="V115" i="1"/>
  <c r="P115" i="1"/>
  <c r="AL76" i="1"/>
  <c r="N76" i="1"/>
  <c r="V76" i="1"/>
  <c r="R180" i="1"/>
  <c r="K154" i="1"/>
  <c r="N154" i="1"/>
  <c r="U154" i="1"/>
  <c r="AL89" i="1"/>
  <c r="L89" i="1"/>
  <c r="K89" i="1"/>
  <c r="AM128" i="1"/>
  <c r="Q128" i="1"/>
  <c r="N232" i="1"/>
  <c r="M232" i="1"/>
  <c r="L232" i="1"/>
  <c r="W232" i="1" s="1"/>
  <c r="D141" i="1"/>
  <c r="V141" i="1"/>
  <c r="U141" i="1"/>
  <c r="P102" i="1"/>
  <c r="L102" i="1"/>
  <c r="AL102" i="1"/>
  <c r="L63" i="1"/>
  <c r="P63" i="1"/>
  <c r="AE336" i="1"/>
  <c r="AI362" i="1"/>
  <c r="J375" i="1"/>
  <c r="AZ375" i="1"/>
  <c r="AA375" i="1"/>
  <c r="I375" i="1"/>
  <c r="AS375" i="1"/>
  <c r="AU375" i="1"/>
  <c r="BE375" i="1"/>
  <c r="BH375" i="1"/>
  <c r="AP375" i="1"/>
  <c r="AQ375" i="1"/>
  <c r="J388" i="1"/>
  <c r="AE388" i="1"/>
  <c r="AU388" i="1"/>
  <c r="F388" i="1"/>
  <c r="BE388" i="1"/>
  <c r="AX388" i="1"/>
  <c r="BD388" i="1"/>
  <c r="AZ388" i="1"/>
  <c r="BG388" i="1"/>
  <c r="P388" i="1"/>
  <c r="AM388" i="1"/>
  <c r="R388" i="1"/>
  <c r="O375" i="1"/>
  <c r="Q375" i="1"/>
  <c r="U375" i="1"/>
  <c r="AT180" i="1"/>
  <c r="J219" i="1"/>
  <c r="AQ219" i="1"/>
  <c r="AW271" i="1"/>
  <c r="AU271" i="1"/>
  <c r="AU297" i="1"/>
  <c r="AM297" i="1"/>
  <c r="BI336" i="1"/>
  <c r="L362" i="1"/>
  <c r="M336" i="1"/>
  <c r="AB180" i="1"/>
  <c r="AC180" i="1"/>
  <c r="AQ180" i="1"/>
  <c r="AW180" i="1"/>
  <c r="AZ180" i="1"/>
  <c r="BI180" i="1"/>
  <c r="AE180" i="1"/>
  <c r="BJ180" i="1"/>
  <c r="BI219" i="1"/>
  <c r="AS219" i="1"/>
  <c r="AF219" i="1"/>
  <c r="AW219" i="1"/>
  <c r="BD219" i="1"/>
  <c r="AR219" i="1"/>
  <c r="BC219" i="1"/>
  <c r="BL219" i="1"/>
  <c r="AX219" i="1"/>
  <c r="BB219" i="1"/>
  <c r="J271" i="1"/>
  <c r="BI271" i="1"/>
  <c r="AD271" i="1"/>
  <c r="BD271" i="1"/>
  <c r="AA271" i="1"/>
  <c r="Z271" i="1"/>
  <c r="BJ271" i="1"/>
  <c r="AF271" i="1"/>
  <c r="BG297" i="1"/>
  <c r="BA297" i="1"/>
  <c r="BJ297" i="1"/>
  <c r="AK297" i="1"/>
  <c r="AZ297" i="1"/>
  <c r="BL297" i="1"/>
  <c r="AQ297" i="1"/>
  <c r="P271" i="1"/>
  <c r="D180" i="1"/>
  <c r="Q297" i="1"/>
  <c r="U219" i="1"/>
  <c r="BE336" i="1"/>
  <c r="AK336" i="1"/>
  <c r="AG362" i="1"/>
  <c r="AZ362" i="1"/>
  <c r="AF362" i="1"/>
  <c r="Q362" i="1"/>
  <c r="V336" i="1"/>
  <c r="U24" i="1"/>
  <c r="P24" i="1"/>
  <c r="S24" i="1"/>
  <c r="T24" i="1"/>
  <c r="AL24" i="1"/>
  <c r="M24" i="1"/>
  <c r="D24" i="1"/>
  <c r="N24" i="1"/>
  <c r="AM24" i="1"/>
  <c r="V24" i="1"/>
  <c r="K24" i="1"/>
  <c r="BA24" i="1"/>
  <c r="BF24" i="1"/>
  <c r="AB24" i="1"/>
  <c r="AX24" i="1"/>
  <c r="AU24" i="1"/>
  <c r="AW24" i="1"/>
  <c r="BE24" i="1"/>
  <c r="F24" i="1"/>
  <c r="BH180" i="1"/>
  <c r="BL180" i="1"/>
  <c r="AU180" i="1"/>
  <c r="AD180" i="1"/>
  <c r="J180" i="1"/>
  <c r="AJ180" i="1"/>
  <c r="AR180" i="1"/>
  <c r="BF180" i="1"/>
  <c r="AI219" i="1"/>
  <c r="I219" i="1"/>
  <c r="AZ219" i="1"/>
  <c r="BF219" i="1"/>
  <c r="BG219" i="1"/>
  <c r="AU219" i="1"/>
  <c r="AA219" i="1"/>
  <c r="AT219" i="1"/>
  <c r="AO219" i="1"/>
  <c r="AE271" i="1"/>
  <c r="BF271" i="1"/>
  <c r="AZ271" i="1"/>
  <c r="BH271" i="1"/>
  <c r="BA271" i="1"/>
  <c r="AV271" i="1"/>
  <c r="AY271" i="1"/>
  <c r="AB271" i="1"/>
  <c r="AY297" i="1"/>
  <c r="AV297" i="1"/>
  <c r="F297" i="1"/>
  <c r="AC297" i="1"/>
  <c r="AT297" i="1"/>
  <c r="BE297" i="1"/>
  <c r="BB297" i="1"/>
  <c r="L24" i="1"/>
  <c r="AA336" i="1"/>
  <c r="AT336" i="1"/>
  <c r="AJ336" i="1"/>
  <c r="AQ362" i="1"/>
  <c r="BA362" i="1"/>
  <c r="R362" i="1"/>
  <c r="S362" i="1"/>
  <c r="K362" i="1"/>
  <c r="AL362" i="1"/>
  <c r="BL362" i="1"/>
  <c r="AX362" i="1"/>
  <c r="AO362" i="1"/>
  <c r="AK362" i="1"/>
  <c r="BG362" i="1"/>
  <c r="AJ362" i="1"/>
  <c r="J362" i="1"/>
  <c r="BC362" i="1"/>
  <c r="BH362" i="1"/>
  <c r="M362" i="1"/>
  <c r="U362" i="1"/>
  <c r="V362" i="1"/>
  <c r="N362" i="1"/>
  <c r="AC362" i="1"/>
  <c r="AD362" i="1"/>
  <c r="AB362" i="1"/>
  <c r="BF362" i="1"/>
  <c r="AR362" i="1"/>
  <c r="AT362" i="1"/>
  <c r="AY362" i="1"/>
  <c r="AS362" i="1"/>
  <c r="I362" i="1"/>
  <c r="AU362" i="1"/>
  <c r="O362" i="1"/>
  <c r="P362" i="1"/>
  <c r="D362" i="1"/>
  <c r="AM362" i="1"/>
  <c r="Y362" i="1"/>
  <c r="BK362" i="1"/>
  <c r="BJ362" i="1"/>
  <c r="AE362" i="1"/>
  <c r="BI362" i="1"/>
  <c r="AP362" i="1"/>
  <c r="AA362" i="1"/>
  <c r="BE362" i="1"/>
  <c r="BB362" i="1"/>
  <c r="BD362" i="1"/>
  <c r="P336" i="1"/>
  <c r="D336" i="1"/>
  <c r="AM336" i="1"/>
  <c r="O336" i="1"/>
  <c r="BG336" i="1"/>
  <c r="AI336" i="1"/>
  <c r="BH336" i="1"/>
  <c r="AY336" i="1"/>
  <c r="BJ336" i="1"/>
  <c r="AX336" i="1"/>
  <c r="BF336" i="1"/>
  <c r="AF336" i="1"/>
  <c r="AU336" i="1"/>
  <c r="I336" i="1"/>
  <c r="S336" i="1"/>
  <c r="AL336" i="1"/>
  <c r="R336" i="1"/>
  <c r="K336" i="1"/>
  <c r="AG336" i="1"/>
  <c r="AP336" i="1"/>
  <c r="AQ336" i="1"/>
  <c r="BL336" i="1"/>
  <c r="AD336" i="1"/>
  <c r="AB336" i="1"/>
  <c r="BA336" i="1"/>
  <c r="BB336" i="1"/>
  <c r="AR336" i="1"/>
  <c r="Z336" i="1"/>
  <c r="Q336" i="1"/>
  <c r="T336" i="1"/>
  <c r="L336" i="1"/>
  <c r="AC336" i="1"/>
  <c r="BK336" i="1"/>
  <c r="BC336" i="1"/>
  <c r="F336" i="1"/>
  <c r="AW336" i="1"/>
  <c r="AZ336" i="1"/>
  <c r="J336" i="1"/>
  <c r="Y336" i="1"/>
  <c r="AO336" i="1"/>
  <c r="U297" i="1"/>
  <c r="D297" i="1"/>
  <c r="S297" i="1"/>
  <c r="M297" i="1"/>
  <c r="T297" i="1"/>
  <c r="V297" i="1"/>
  <c r="L297" i="1"/>
  <c r="AL297" i="1"/>
  <c r="N297" i="1"/>
  <c r="P297" i="1"/>
  <c r="R297" i="1"/>
  <c r="BH297" i="1"/>
  <c r="BC297" i="1"/>
  <c r="AW297" i="1"/>
  <c r="J297" i="1"/>
  <c r="AJ297" i="1"/>
  <c r="BF297" i="1"/>
  <c r="AO297" i="1"/>
  <c r="AA297" i="1"/>
  <c r="AE297" i="1"/>
  <c r="AD297" i="1"/>
  <c r="K271" i="1"/>
  <c r="AL271" i="1"/>
  <c r="V271" i="1"/>
  <c r="R271" i="1"/>
  <c r="N271" i="1"/>
  <c r="U271" i="1"/>
  <c r="Q271" i="1"/>
  <c r="M271" i="1"/>
  <c r="D271" i="1"/>
  <c r="AM271" i="1"/>
  <c r="S271" i="1"/>
  <c r="O271" i="1"/>
  <c r="BK271" i="1"/>
  <c r="AO271" i="1"/>
  <c r="Y271" i="1"/>
  <c r="AI271" i="1"/>
  <c r="AS271" i="1"/>
  <c r="AK271" i="1"/>
  <c r="AT271" i="1"/>
  <c r="AC271" i="1"/>
  <c r="AQ271" i="1"/>
  <c r="L180" i="1"/>
  <c r="V180" i="1"/>
  <c r="N180" i="1"/>
  <c r="T180" i="1"/>
  <c r="O180" i="1"/>
  <c r="Q180" i="1"/>
  <c r="AM180" i="1"/>
  <c r="M180" i="1"/>
  <c r="P180" i="1"/>
  <c r="K180" i="1"/>
  <c r="U180" i="1"/>
  <c r="L219" i="1"/>
  <c r="N219" i="1"/>
  <c r="R219" i="1"/>
  <c r="K219" i="1"/>
  <c r="P219" i="1"/>
  <c r="W219" i="1" s="1"/>
  <c r="V219" i="1"/>
  <c r="S219" i="1"/>
  <c r="AL219" i="1"/>
  <c r="Q219" i="1"/>
  <c r="M219" i="1"/>
  <c r="O219" i="1"/>
  <c r="BK219" i="1"/>
  <c r="BB24" i="1"/>
  <c r="AZ24" i="1"/>
  <c r="AA24" i="1"/>
  <c r="I24" i="1"/>
  <c r="AE24" i="1"/>
  <c r="AS24" i="1"/>
  <c r="AV24" i="1"/>
  <c r="BK24" i="1"/>
  <c r="AC24" i="1"/>
  <c r="AQ24" i="1"/>
  <c r="AV180" i="1"/>
  <c r="F180" i="1"/>
  <c r="BN180" i="1" s="1"/>
  <c r="AI180" i="1"/>
  <c r="BB180" i="1"/>
  <c r="Y180" i="1"/>
  <c r="AA180" i="1"/>
  <c r="AP180" i="1"/>
  <c r="BG180" i="1"/>
  <c r="AK180" i="1"/>
  <c r="AO180" i="1"/>
  <c r="Y219" i="1"/>
  <c r="BJ219" i="1"/>
  <c r="BE219" i="1"/>
  <c r="AP219" i="1"/>
  <c r="AC219" i="1"/>
  <c r="AD219" i="1"/>
  <c r="AE219" i="1"/>
  <c r="Z219" i="1"/>
  <c r="AB219" i="1"/>
  <c r="BH219" i="1"/>
  <c r="BC271" i="1"/>
  <c r="AG271" i="1"/>
  <c r="I271" i="1"/>
  <c r="AX271" i="1"/>
  <c r="BE271" i="1"/>
  <c r="BG271" i="1"/>
  <c r="AJ271" i="1"/>
  <c r="BB271" i="1"/>
  <c r="BD297" i="1"/>
  <c r="AB297" i="1"/>
  <c r="Y297" i="1"/>
  <c r="AR297" i="1"/>
  <c r="AG297" i="1"/>
  <c r="AX297" i="1"/>
  <c r="BI297" i="1"/>
  <c r="BK297" i="1"/>
  <c r="L271" i="1"/>
  <c r="S180" i="1"/>
  <c r="K297" i="1"/>
  <c r="AM219" i="1"/>
  <c r="R24" i="1"/>
  <c r="AS336" i="1"/>
  <c r="AV336" i="1"/>
  <c r="BD336" i="1"/>
  <c r="AW362" i="1"/>
  <c r="F362" i="1"/>
  <c r="BN362" i="1" s="1"/>
  <c r="N336" i="1"/>
  <c r="AP414" i="1"/>
  <c r="BI414" i="1"/>
  <c r="AV414" i="1"/>
  <c r="F414" i="1"/>
  <c r="AF414" i="1"/>
  <c r="AI414" i="1"/>
  <c r="J414" i="1"/>
  <c r="BA414" i="1"/>
  <c r="BD414" i="1"/>
  <c r="BB414" i="1"/>
  <c r="M414" i="1"/>
  <c r="Q414" i="1"/>
  <c r="X414" i="1" s="1"/>
  <c r="U414" i="1"/>
  <c r="W375" i="1"/>
  <c r="X245" i="1"/>
  <c r="G284" i="1"/>
  <c r="G245" i="1"/>
  <c r="G50" i="1"/>
  <c r="AH11" i="1"/>
  <c r="X11" i="1"/>
  <c r="W11" i="1"/>
  <c r="D11" i="1"/>
  <c r="W180" i="1" l="1"/>
  <c r="X284" i="1"/>
  <c r="X76" i="1"/>
  <c r="W245" i="1"/>
  <c r="X206" i="1"/>
  <c r="X37" i="1"/>
  <c r="X297" i="1"/>
  <c r="W128" i="1"/>
  <c r="X141" i="1"/>
  <c r="AH284" i="1"/>
  <c r="X63" i="1"/>
  <c r="X349" i="1"/>
  <c r="X193" i="1"/>
  <c r="X24" i="1"/>
  <c r="G193" i="1"/>
  <c r="W362" i="1"/>
  <c r="W89" i="1"/>
  <c r="X388" i="1"/>
  <c r="X258" i="1"/>
  <c r="G297" i="1"/>
  <c r="BN297" i="1"/>
  <c r="G24" i="1"/>
  <c r="BN24" i="1"/>
  <c r="G388" i="1"/>
  <c r="BN388" i="1"/>
  <c r="G219" i="1"/>
  <c r="BN219" i="1"/>
  <c r="G271" i="1"/>
  <c r="BN271" i="1"/>
  <c r="G128" i="1"/>
  <c r="BN128" i="1"/>
  <c r="X50" i="1"/>
  <c r="X310" i="1"/>
  <c r="W349" i="1"/>
  <c r="G206" i="1"/>
  <c r="BN206" i="1"/>
  <c r="G115" i="1"/>
  <c r="BN115" i="1"/>
  <c r="G258" i="1"/>
  <c r="BN258" i="1"/>
  <c r="G63" i="1"/>
  <c r="BN63" i="1"/>
  <c r="G336" i="1"/>
  <c r="BN336" i="1"/>
  <c r="W388" i="1"/>
  <c r="G232" i="1"/>
  <c r="G349" i="1"/>
  <c r="G414" i="1"/>
  <c r="BN414" i="1"/>
  <c r="W115" i="1"/>
  <c r="G37" i="1"/>
  <c r="BN37" i="1"/>
  <c r="G310" i="1"/>
  <c r="BN310" i="1"/>
  <c r="W414" i="1"/>
  <c r="G89" i="1"/>
  <c r="G375" i="1"/>
  <c r="AH193" i="1"/>
  <c r="AH245" i="1"/>
  <c r="AH50" i="1"/>
  <c r="AH310" i="1"/>
  <c r="G167" i="1"/>
  <c r="W193" i="1"/>
  <c r="W50" i="1"/>
  <c r="X102" i="1"/>
  <c r="X154" i="1"/>
  <c r="W167" i="1"/>
  <c r="W76" i="1"/>
  <c r="X115" i="1"/>
  <c r="AH349" i="1"/>
  <c r="G141" i="1"/>
  <c r="G102" i="1"/>
  <c r="W102" i="1"/>
  <c r="AH388" i="1"/>
  <c r="W37" i="1"/>
  <c r="X232" i="1"/>
  <c r="X271" i="1"/>
  <c r="W24" i="1"/>
  <c r="W63" i="1"/>
  <c r="G154" i="1"/>
  <c r="AH375" i="1"/>
  <c r="W258" i="1"/>
  <c r="AH232" i="1"/>
  <c r="X323" i="1"/>
  <c r="V401" i="1"/>
  <c r="X89" i="1"/>
  <c r="G76" i="1"/>
  <c r="X219" i="1"/>
  <c r="X362" i="1"/>
  <c r="X167" i="1"/>
  <c r="W206" i="1"/>
  <c r="X128" i="1"/>
  <c r="AH323" i="1"/>
  <c r="W154" i="1"/>
  <c r="AH37" i="1"/>
  <c r="BJ401" i="1"/>
  <c r="AH102" i="1"/>
  <c r="AH154" i="1"/>
  <c r="AD401" i="1"/>
  <c r="AH89" i="1"/>
  <c r="AH141" i="1"/>
  <c r="AH362" i="1"/>
  <c r="AH258" i="1"/>
  <c r="AH167" i="1"/>
  <c r="AH206" i="1"/>
  <c r="BE401" i="1"/>
  <c r="AH128" i="1"/>
  <c r="AH63" i="1"/>
  <c r="BB401" i="1"/>
  <c r="G362" i="1"/>
  <c r="G180" i="1"/>
  <c r="L401" i="1"/>
  <c r="Y401" i="1"/>
  <c r="AA401" i="1"/>
  <c r="BK401" i="1"/>
  <c r="N401" i="1"/>
  <c r="K401" i="1"/>
  <c r="P401" i="1"/>
  <c r="Z401" i="1"/>
  <c r="AZ401" i="1"/>
  <c r="AU401" i="1"/>
  <c r="M401" i="1"/>
  <c r="J401" i="1"/>
  <c r="AP401" i="1"/>
  <c r="AX401" i="1"/>
  <c r="AW401" i="1"/>
  <c r="I401" i="1"/>
  <c r="AH115" i="1"/>
  <c r="W323" i="1"/>
  <c r="G323" i="1"/>
  <c r="AH414" i="1"/>
  <c r="AG401" i="1"/>
  <c r="AK401" i="1"/>
  <c r="AM401" i="1"/>
  <c r="T401" i="1"/>
  <c r="AS401" i="1"/>
  <c r="AO401" i="1"/>
  <c r="AH336" i="1"/>
  <c r="W336" i="1"/>
  <c r="AY401" i="1"/>
  <c r="X336" i="1"/>
  <c r="BL401" i="1"/>
  <c r="AR401" i="1"/>
  <c r="AH271" i="1"/>
  <c r="AQ401" i="1"/>
  <c r="X375" i="1"/>
  <c r="BA401" i="1"/>
  <c r="BD401" i="1"/>
  <c r="AH76" i="1"/>
  <c r="AF401" i="1"/>
  <c r="AV401" i="1"/>
  <c r="S401" i="1"/>
  <c r="AH180" i="1"/>
  <c r="BH401" i="1"/>
  <c r="O401" i="1"/>
  <c r="R401" i="1"/>
  <c r="AH219" i="1"/>
  <c r="BG401" i="1"/>
  <c r="BC401" i="1"/>
  <c r="BF401" i="1"/>
  <c r="AB401" i="1"/>
  <c r="W271" i="1"/>
  <c r="BI401" i="1"/>
  <c r="AI401" i="1"/>
  <c r="AC401" i="1"/>
  <c r="AE401" i="1"/>
  <c r="Q401" i="1"/>
  <c r="AT401" i="1"/>
  <c r="AL401" i="1"/>
  <c r="U401" i="1"/>
  <c r="AH24" i="1"/>
  <c r="AH297" i="1"/>
  <c r="W297" i="1"/>
  <c r="F401" i="1"/>
  <c r="BN401" i="1" s="1"/>
  <c r="X180" i="1"/>
  <c r="W401" i="1" l="1"/>
  <c r="X401" i="1"/>
  <c r="AH401" i="1"/>
  <c r="G401" i="1"/>
  <c r="H401" i="1" l="1"/>
  <c r="H388" i="1"/>
  <c r="H375" i="1"/>
  <c r="H362" i="1"/>
  <c r="H349" i="1"/>
  <c r="H336" i="1"/>
  <c r="H323" i="1"/>
  <c r="H310" i="1"/>
  <c r="H297" i="1"/>
  <c r="H284" i="1"/>
  <c r="H271" i="1"/>
  <c r="H258" i="1"/>
  <c r="H245" i="1"/>
  <c r="H232" i="1"/>
  <c r="H219" i="1"/>
  <c r="H206" i="1"/>
  <c r="H193" i="1"/>
  <c r="H180" i="1"/>
  <c r="H102" i="1"/>
  <c r="H89" i="1"/>
  <c r="H37" i="1"/>
  <c r="H154" i="1"/>
  <c r="H50" i="1"/>
  <c r="H115" i="1"/>
  <c r="H63" i="1"/>
  <c r="H141" i="1"/>
  <c r="H128" i="1"/>
  <c r="H167" i="1"/>
  <c r="H76" i="1"/>
  <c r="H24" i="1"/>
  <c r="B33" i="3"/>
  <c r="C33" i="3" l="1"/>
  <c r="A33" i="3"/>
  <c r="D33" i="3"/>
  <c r="E33" i="3"/>
  <c r="F33" i="3"/>
  <c r="BN11" i="1"/>
  <c r="H11" i="1"/>
  <c r="G12" i="1"/>
  <c r="AJ12" i="1" s="1"/>
  <c r="AJ11" i="1" s="1"/>
  <c r="AJ401" i="1" s="1"/>
  <c r="B4" i="3"/>
  <c r="D4" i="3" s="1"/>
  <c r="B8" i="3"/>
  <c r="D8" i="3" s="1"/>
  <c r="B13" i="3"/>
  <c r="E13" i="3" s="1"/>
  <c r="B6" i="3"/>
  <c r="E6" i="3" s="1"/>
  <c r="B22" i="3"/>
  <c r="E22" i="3" s="1"/>
  <c r="B30" i="3"/>
  <c r="A30" i="3" s="1"/>
  <c r="B24" i="3"/>
  <c r="F24" i="3" s="1"/>
  <c r="B23" i="3"/>
  <c r="E23" i="3" s="1"/>
  <c r="B21" i="3"/>
  <c r="A21" i="3" s="1"/>
  <c r="B18" i="3"/>
  <c r="C18" i="3" s="1"/>
  <c r="B12" i="3"/>
  <c r="E12" i="3" s="1"/>
  <c r="B15" i="3"/>
  <c r="C15" i="3" s="1"/>
  <c r="B29" i="3"/>
  <c r="F29" i="3" s="1"/>
  <c r="B3" i="3"/>
  <c r="F3" i="3" s="1"/>
  <c r="B7" i="3"/>
  <c r="F7" i="3" s="1"/>
  <c r="B27" i="3"/>
  <c r="F27" i="3" s="1"/>
  <c r="B20" i="3"/>
  <c r="C20" i="3" s="1"/>
  <c r="B5" i="3"/>
  <c r="F5" i="3" s="1"/>
  <c r="B16" i="3"/>
  <c r="F16" i="3" s="1"/>
  <c r="B32" i="3"/>
  <c r="A32" i="3" s="1"/>
  <c r="B28" i="3"/>
  <c r="A28" i="3" s="1"/>
  <c r="B14" i="3"/>
  <c r="F14" i="3" s="1"/>
  <c r="B19" i="3"/>
  <c r="F19" i="3" s="1"/>
  <c r="B31" i="3"/>
  <c r="E31" i="3" s="1"/>
  <c r="B11" i="3"/>
  <c r="D11" i="3" s="1"/>
  <c r="B26" i="3"/>
  <c r="C26" i="3" s="1"/>
  <c r="B25" i="3"/>
  <c r="C25" i="3" s="1"/>
  <c r="B9" i="3"/>
  <c r="C9" i="3" s="1"/>
  <c r="B10" i="3"/>
  <c r="E10" i="3" s="1"/>
  <c r="B17" i="3"/>
  <c r="F17" i="3" s="1"/>
  <c r="G11" i="1"/>
  <c r="D14" i="3" l="1"/>
  <c r="C4" i="3"/>
  <c r="A4" i="3"/>
  <c r="A5" i="3"/>
  <c r="F31" i="3"/>
  <c r="E32" i="3"/>
  <c r="C13" i="3"/>
  <c r="E4" i="3"/>
  <c r="D32" i="3"/>
  <c r="D5" i="3"/>
  <c r="D21" i="3"/>
  <c r="D23" i="3"/>
  <c r="A8" i="3"/>
  <c r="F4" i="3"/>
  <c r="A7" i="3"/>
  <c r="A29" i="3"/>
  <c r="F15" i="3"/>
  <c r="A23" i="3"/>
  <c r="D13" i="3"/>
  <c r="E7" i="3"/>
  <c r="D29" i="3"/>
  <c r="E21" i="3"/>
  <c r="D31" i="3"/>
  <c r="F13" i="3"/>
  <c r="A13" i="3"/>
  <c r="D7" i="3"/>
  <c r="A15" i="3"/>
  <c r="A16" i="3"/>
  <c r="A10" i="3"/>
  <c r="C27" i="3"/>
  <c r="E30" i="3"/>
  <c r="E19" i="3"/>
  <c r="E9" i="3"/>
  <c r="F32" i="3"/>
  <c r="C32" i="3"/>
  <c r="E5" i="3"/>
  <c r="C5" i="3"/>
  <c r="A20" i="3"/>
  <c r="D27" i="3"/>
  <c r="C29" i="3"/>
  <c r="A11" i="3"/>
  <c r="F21" i="3"/>
  <c r="A14" i="3"/>
  <c r="F23" i="3"/>
  <c r="F30" i="3"/>
  <c r="A19" i="3"/>
  <c r="F9" i="3"/>
  <c r="C8" i="3"/>
  <c r="E16" i="3"/>
  <c r="E20" i="3"/>
  <c r="E27" i="3"/>
  <c r="E11" i="3"/>
  <c r="A25" i="3"/>
  <c r="C30" i="3"/>
  <c r="D19" i="3"/>
  <c r="A9" i="3"/>
  <c r="C10" i="3"/>
  <c r="A27" i="3"/>
  <c r="F11" i="3"/>
  <c r="E17" i="3"/>
  <c r="F25" i="3"/>
  <c r="C19" i="3"/>
  <c r="D9" i="3"/>
  <c r="E3" i="3"/>
  <c r="A12" i="3"/>
  <c r="D18" i="3"/>
  <c r="D24" i="3"/>
  <c r="D22" i="3"/>
  <c r="E28" i="3"/>
  <c r="C16" i="3"/>
  <c r="D10" i="3"/>
  <c r="C3" i="3"/>
  <c r="E15" i="3"/>
  <c r="D17" i="3"/>
  <c r="D12" i="3"/>
  <c r="F12" i="3"/>
  <c r="C31" i="3"/>
  <c r="E29" i="3"/>
  <c r="A17" i="3"/>
  <c r="C12" i="3"/>
  <c r="C21" i="3"/>
  <c r="E14" i="3"/>
  <c r="C23" i="3"/>
  <c r="A24" i="3"/>
  <c r="D30" i="3"/>
  <c r="F22" i="3"/>
  <c r="F6" i="3"/>
  <c r="A26" i="3"/>
  <c r="E8" i="3"/>
  <c r="D28" i="3"/>
  <c r="B2" i="3"/>
  <c r="A2" i="3" s="1"/>
  <c r="D6" i="3"/>
  <c r="E26" i="3"/>
  <c r="C28" i="3"/>
  <c r="F18" i="3"/>
  <c r="C24" i="3"/>
  <c r="A22" i="3"/>
  <c r="A6" i="3"/>
  <c r="F26" i="3"/>
  <c r="D26" i="3"/>
  <c r="F8" i="3"/>
  <c r="F28" i="3"/>
  <c r="D16" i="3"/>
  <c r="D20" i="3"/>
  <c r="F10" i="3"/>
  <c r="C7" i="3"/>
  <c r="D3" i="3"/>
  <c r="D15" i="3"/>
  <c r="C17" i="3"/>
  <c r="E25" i="3"/>
  <c r="D25" i="3"/>
  <c r="A18" i="3"/>
  <c r="A31" i="3"/>
  <c r="F20" i="3"/>
  <c r="A3" i="3"/>
  <c r="C11" i="3"/>
  <c r="E18" i="3"/>
  <c r="C14" i="3"/>
  <c r="E24" i="3"/>
  <c r="C22" i="3"/>
  <c r="C6" i="3"/>
  <c r="C2" i="3" l="1"/>
  <c r="F2" i="3"/>
  <c r="E2" i="3"/>
  <c r="D2" i="3"/>
</calcChain>
</file>

<file path=xl/sharedStrings.xml><?xml version="1.0" encoding="utf-8"?>
<sst xmlns="http://schemas.openxmlformats.org/spreadsheetml/2006/main" count="977" uniqueCount="189">
  <si>
    <t>Mois :</t>
  </si>
  <si>
    <t>Année :</t>
  </si>
  <si>
    <t>MOIS</t>
  </si>
  <si>
    <t>ANNEE</t>
  </si>
  <si>
    <t>ETS</t>
  </si>
  <si>
    <t>LE REPUBLIQUE</t>
  </si>
  <si>
    <t>LE BISTRO AUTREMENT</t>
  </si>
  <si>
    <t>LA TRABOULERIE</t>
  </si>
  <si>
    <t>LE PIQUE ASSIETTE</t>
  </si>
  <si>
    <t>THE DOG'S BOLLOCKS</t>
  </si>
  <si>
    <t>L'HORLOGE</t>
  </si>
  <si>
    <t>JANVIER</t>
  </si>
  <si>
    <t>FEVRIER</t>
  </si>
  <si>
    <t>MARS</t>
  </si>
  <si>
    <t>AVRIL</t>
  </si>
  <si>
    <t>MAI</t>
  </si>
  <si>
    <t>JUIN</t>
  </si>
  <si>
    <t>JUILLET</t>
  </si>
  <si>
    <t>AOÛT</t>
  </si>
  <si>
    <t>SEPTEMBRE</t>
  </si>
  <si>
    <t>OCTOBRE</t>
  </si>
  <si>
    <t>NOVEMBRE</t>
  </si>
  <si>
    <t>DÉCEMBRE</t>
  </si>
  <si>
    <t>Ticket Z</t>
  </si>
  <si>
    <t>Z Semaine</t>
  </si>
  <si>
    <t>Mai</t>
  </si>
  <si>
    <t>Janv.</t>
  </si>
  <si>
    <t>Mars.</t>
  </si>
  <si>
    <t>Août.</t>
  </si>
  <si>
    <t>Fev.</t>
  </si>
  <si>
    <t>Avr.</t>
  </si>
  <si>
    <t>Juil.</t>
  </si>
  <si>
    <t>Juin.</t>
  </si>
  <si>
    <t>Sept.</t>
  </si>
  <si>
    <t>Oct.</t>
  </si>
  <si>
    <t>Nov.</t>
  </si>
  <si>
    <t>Déc.</t>
  </si>
  <si>
    <t>02 - REPUBLIQUE</t>
  </si>
  <si>
    <t>REP</t>
  </si>
  <si>
    <t>03 - BISTRO AUTREMENT</t>
  </si>
  <si>
    <t>04 - TRABOULERIE</t>
  </si>
  <si>
    <t>05 - PIQUE ASSIETTE</t>
  </si>
  <si>
    <t>06 - DOGS</t>
  </si>
  <si>
    <t>07 - HORLOGE</t>
  </si>
  <si>
    <t>PRO</t>
  </si>
  <si>
    <t>TOP</t>
  </si>
  <si>
    <t>PIC</t>
  </si>
  <si>
    <t>DOGS</t>
  </si>
  <si>
    <t>HORLOGE</t>
  </si>
  <si>
    <t>CA Matin</t>
  </si>
  <si>
    <t>Cvt Midi</t>
  </si>
  <si>
    <t>Cvt Soir</t>
  </si>
  <si>
    <t>TM Midi</t>
  </si>
  <si>
    <t>Ticket Resto</t>
  </si>
  <si>
    <t>Chèques</t>
  </si>
  <si>
    <t>CB</t>
  </si>
  <si>
    <t>Espèces</t>
  </si>
  <si>
    <t>TOTAL</t>
  </si>
  <si>
    <t>Dépenses</t>
  </si>
  <si>
    <t>Ecart</t>
  </si>
  <si>
    <t>Commentaires</t>
  </si>
  <si>
    <t>OLIVIER</t>
  </si>
  <si>
    <t>TOITURE</t>
  </si>
  <si>
    <t>ASSELIN</t>
  </si>
  <si>
    <t>CA Midi</t>
  </si>
  <si>
    <t>CA Limo 12/15h</t>
  </si>
  <si>
    <t>CA Limo</t>
  </si>
  <si>
    <t>CA Soir</t>
  </si>
  <si>
    <t>TM Soir</t>
  </si>
  <si>
    <t>Pièces</t>
  </si>
  <si>
    <t>Billets</t>
  </si>
  <si>
    <t>FRANCOIS</t>
  </si>
  <si>
    <t>Etablissement :</t>
  </si>
  <si>
    <t>Etablissement</t>
  </si>
  <si>
    <t>Date</t>
  </si>
  <si>
    <t>+</t>
  </si>
  <si>
    <t>LE STARFERRY</t>
  </si>
  <si>
    <t>LE CAFE DUPOND</t>
  </si>
  <si>
    <t>10 - STARFERRY</t>
  </si>
  <si>
    <t>STARFERRY</t>
  </si>
  <si>
    <t>12 - CAFE DUPOND</t>
  </si>
  <si>
    <t>CAFE DUPOND</t>
  </si>
  <si>
    <t>LE PARLOIR</t>
  </si>
  <si>
    <t>13 - PARLOIR</t>
  </si>
  <si>
    <t>PARLOIR</t>
  </si>
  <si>
    <t>L'AYERS</t>
  </si>
  <si>
    <t>LE B52</t>
  </si>
  <si>
    <t>AYERS</t>
  </si>
  <si>
    <t>B52</t>
  </si>
  <si>
    <t>ANNULATION</t>
  </si>
  <si>
    <t>09 - AYERS</t>
  </si>
  <si>
    <t>11 - B52</t>
  </si>
  <si>
    <t>103 - HALL9</t>
  </si>
  <si>
    <t>HALL9</t>
  </si>
  <si>
    <t>104 - TIGER WOK</t>
  </si>
  <si>
    <t>TIGER</t>
  </si>
  <si>
    <t>01 - LOU\Suivi Journalier\REP</t>
  </si>
  <si>
    <t>01 - LOU\Suivi Journalier\PRO</t>
  </si>
  <si>
    <t>01 - LOU\Suivi Journalier\TOP</t>
  </si>
  <si>
    <t>01 - LOU\Suivi Journalier\PIC</t>
  </si>
  <si>
    <t>01 - LOU\Suivi Journalier\DOGS</t>
  </si>
  <si>
    <t>01 - LOU\Suivi Journalier\HORLOGE</t>
  </si>
  <si>
    <t>01 - LOU\Suivi Journalier\AYERS</t>
  </si>
  <si>
    <t>01 - LOU\Suivi Journalier\STARFERRY</t>
  </si>
  <si>
    <t>01 - LOU\Suivi Journalier\B52</t>
  </si>
  <si>
    <t>01 - LOU\Suivi Journalier\CAFE DUPOND</t>
  </si>
  <si>
    <t>01 - LOU\Suivi Journalier\PARLOIR</t>
  </si>
  <si>
    <t>102 - ASADO\Suivi Journalier\HALL9</t>
  </si>
  <si>
    <t>102 - ASADO\Suivi Journalier\TIGER</t>
  </si>
  <si>
    <t>102 - ASADO\Suivi Journalier\AYERS</t>
  </si>
  <si>
    <t>102 - ASADO\Suivi Journalier\STARFERRY</t>
  </si>
  <si>
    <t>102 - ASADO\Suivi Journalier\B52</t>
  </si>
  <si>
    <t>LE HALL9</t>
  </si>
  <si>
    <t>LE TIGER WOK</t>
  </si>
  <si>
    <t>Nbre d'entrées</t>
  </si>
  <si>
    <t>Entrées EXO</t>
  </si>
  <si>
    <t>Nbre Vestiaire</t>
  </si>
  <si>
    <t>Vestiaire EXO</t>
  </si>
  <si>
    <t>Location</t>
  </si>
  <si>
    <t>TICKET Z</t>
  </si>
  <si>
    <t>INTERNE</t>
  </si>
  <si>
    <t>THE RAMBLERS</t>
  </si>
  <si>
    <t>100 - BUDAPEST</t>
  </si>
  <si>
    <t>BUDAPEST</t>
  </si>
  <si>
    <t>RAMBLERS</t>
  </si>
  <si>
    <t>101 - THE RAMBLERS</t>
  </si>
  <si>
    <t>99 - FRERO\Suivi Journalier\BUDAPEST</t>
  </si>
  <si>
    <t>99 - FRERO\Suivi Journalier\RAMBLERS</t>
  </si>
  <si>
    <t>INTERN</t>
  </si>
  <si>
    <t>ECART</t>
  </si>
  <si>
    <t>TICKET Z AUTO</t>
  </si>
  <si>
    <t>ADP</t>
  </si>
  <si>
    <t>SCHEIN</t>
  </si>
  <si>
    <t>LE BISTROT DE LA BOTTE</t>
  </si>
  <si>
    <t>PASCAL</t>
  </si>
  <si>
    <t>TAHAR</t>
  </si>
  <si>
    <t>AUTRES CLIENTS VIP</t>
  </si>
  <si>
    <t>Virement (dont acompte)</t>
  </si>
  <si>
    <t>LE 1838</t>
  </si>
  <si>
    <t>08 - LE 1838</t>
  </si>
  <si>
    <t>01 - LOU\Suivi Journalier\LE 1838</t>
  </si>
  <si>
    <t>102 - ASADO\Suivi Journalier\LE 1838</t>
  </si>
  <si>
    <t>AMEX</t>
  </si>
  <si>
    <t>CARTE TR</t>
  </si>
  <si>
    <t>Ch.Vacances</t>
  </si>
  <si>
    <t>REYNALD</t>
  </si>
  <si>
    <t>ART CONCEPT</t>
  </si>
  <si>
    <t>BUREAU VERITAS NUCLEAIRE</t>
  </si>
  <si>
    <t>CCVG</t>
  </si>
  <si>
    <t>GLOBAL  D</t>
  </si>
  <si>
    <t>OPTIQUE PARTICIPATION</t>
  </si>
  <si>
    <t>TALASSA</t>
  </si>
  <si>
    <t>ZACHARIE</t>
  </si>
  <si>
    <t>FRED / DOMINIQUE</t>
  </si>
  <si>
    <t>HERVE THERMIQUE</t>
  </si>
  <si>
    <t>LE 310 A TABLE</t>
  </si>
  <si>
    <t>14 - 310 A TABLE</t>
  </si>
  <si>
    <t>01 - LOU\Suivi Journalier\310 A TABLE</t>
  </si>
  <si>
    <t>310 A TABLE</t>
  </si>
  <si>
    <t>102 - ASADO\Suivi Journalier\310 A TABLE</t>
  </si>
  <si>
    <t xml:space="preserve"> - CA Midi</t>
  </si>
  <si>
    <t xml:space="preserve"> - CA Soir</t>
  </si>
  <si>
    <t xml:space="preserve"> </t>
  </si>
  <si>
    <t xml:space="preserve"> - Serveur 1</t>
  </si>
  <si>
    <t xml:space="preserve"> - Serveur 2</t>
  </si>
  <si>
    <t xml:space="preserve"> - Serveur 3</t>
  </si>
  <si>
    <t xml:space="preserve"> - Serveur 4</t>
  </si>
  <si>
    <t xml:space="preserve"> - Serveur 5</t>
  </si>
  <si>
    <t xml:space="preserve"> - Serveur 6</t>
  </si>
  <si>
    <t xml:space="preserve"> - Serveur 7</t>
  </si>
  <si>
    <t xml:space="preserve"> - Serveur 8</t>
  </si>
  <si>
    <t xml:space="preserve"> - Serveur 9</t>
  </si>
  <si>
    <t xml:space="preserve"> - Serveur 10</t>
  </si>
  <si>
    <t>DATE :</t>
  </si>
  <si>
    <t>RESPONSABLE :</t>
  </si>
  <si>
    <t>SERVEUR</t>
  </si>
  <si>
    <t>Z</t>
  </si>
  <si>
    <t>TICKETS RESTO</t>
  </si>
  <si>
    <t>CHEQUES</t>
  </si>
  <si>
    <t>ESPECES</t>
  </si>
  <si>
    <t>CB
EMV</t>
  </si>
  <si>
    <t>CB
SANS CONTACT</t>
  </si>
  <si>
    <t>CB
TICKETS RESTO</t>
  </si>
  <si>
    <t>DEPENSES</t>
  </si>
  <si>
    <t>CREDIT CLIENT
OU AUTRE</t>
  </si>
  <si>
    <t>TOTAUX =</t>
  </si>
  <si>
    <t>SIGNATURE DU RESPONSABLE :</t>
  </si>
  <si>
    <t>THE RAMBLER'S</t>
  </si>
  <si>
    <t>AVOIR RECU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</si>
</sst>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C]dddd\ d\ mmm"/>
    <numFmt numFmtId="165" formatCode="[$-F800]dddd\,\ mmmm\ dd\,\ yyyy"/>
  </numFmts>
  <fonts count="17" x14ac:knownFonts="1">
    <font>
      <sz val="11"/>
      <color theme="1"/>
      <name val="Calibri"/>
      <family val="2"/>
      <scheme val="minor"/>
    </font>
    <font>
      <sz val="11"/>
      <color theme="1"/>
      <name val="Calibri"/>
      <family val="2"/>
      <scheme val="minor"/>
    </font>
    <font>
      <sz val="11"/>
      <color rgb="FFFF0000"/>
      <name val="Calibri"/>
      <family val="2"/>
      <scheme val="minor"/>
    </font>
    <font>
      <b/>
      <sz val="16"/>
      <color theme="1"/>
      <name val="Calibri"/>
      <family val="2"/>
      <scheme val="minor"/>
    </font>
    <font>
      <sz val="11"/>
      <color theme="0"/>
      <name val="Calibri"/>
      <family val="2"/>
      <scheme val="minor"/>
    </font>
    <font>
      <b/>
      <sz val="11"/>
      <color theme="1"/>
      <name val="Calibri"/>
      <family val="2"/>
      <scheme val="minor"/>
    </font>
    <font>
      <b/>
      <sz val="11"/>
      <color rgb="FFFF0000"/>
      <name val="Calibri"/>
      <family val="2"/>
      <scheme val="minor"/>
    </font>
    <font>
      <i/>
      <sz val="10.5"/>
      <color rgb="FFFF0000"/>
      <name val="Calibri"/>
      <family val="2"/>
      <scheme val="minor"/>
    </font>
    <font>
      <i/>
      <sz val="10.5"/>
      <color theme="1"/>
      <name val="Calibri"/>
      <family val="2"/>
      <scheme val="minor"/>
    </font>
    <font>
      <b/>
      <sz val="14"/>
      <name val="Calibri"/>
      <family val="2"/>
      <scheme val="minor"/>
    </font>
    <font>
      <sz val="10"/>
      <name val="Calibri"/>
      <family val="2"/>
      <scheme val="minor"/>
    </font>
    <font>
      <b/>
      <sz val="12"/>
      <name val="Calibri"/>
      <family val="2"/>
      <scheme val="minor"/>
    </font>
    <font>
      <sz val="12"/>
      <name val="Calibri"/>
      <family val="2"/>
      <scheme val="minor"/>
    </font>
    <font>
      <sz val="18"/>
      <name val="Calibri"/>
      <family val="2"/>
      <scheme val="minor"/>
    </font>
    <font>
      <sz val="18"/>
      <color indexed="22"/>
      <name val="Calibri"/>
      <family val="2"/>
      <scheme val="minor"/>
    </font>
    <font>
      <b/>
      <sz val="24"/>
      <name val="Calibri"/>
      <family val="2"/>
      <scheme val="minor"/>
    </font>
    <font>
      <sz val="8"/>
      <name val="Calibri"/>
      <family val="2"/>
      <scheme val="minor"/>
    </font>
  </fonts>
  <fills count="8">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rgb="FFC2FAC5"/>
        <bgColor indexed="64"/>
      </patternFill>
    </fill>
    <fill>
      <patternFill patternType="solid">
        <fgColor theme="3"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style="hair">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s>
  <cellStyleXfs count="1">
    <xf numFmtId="0" fontId="0" fillId="0" borderId="0"/>
  </cellStyleXfs>
  <cellXfs count="99">
    <xf numFmtId="0" fontId="0" fillId="0" borderId="0" xfId="0"/>
    <xf numFmtId="4" fontId="0" fillId="0" borderId="0" xfId="0" applyNumberFormat="1"/>
    <xf numFmtId="165" fontId="0" fillId="0" borderId="0" xfId="0" applyNumberFormat="1"/>
    <xf numFmtId="0" fontId="1" fillId="0" borderId="0" xfId="0" applyFont="1"/>
    <xf numFmtId="0" fontId="2" fillId="0" borderId="0" xfId="0" applyFont="1"/>
    <xf numFmtId="0" fontId="1" fillId="0" borderId="0" xfId="0" applyFont="1" applyAlignment="1">
      <alignment horizontal="right"/>
    </xf>
    <xf numFmtId="4" fontId="1" fillId="0" borderId="0" xfId="0" applyNumberFormat="1" applyFont="1" applyAlignment="1">
      <alignment horizontal="center"/>
    </xf>
    <xf numFmtId="3" fontId="4" fillId="5" borderId="0" xfId="0" applyNumberFormat="1" applyFont="1" applyFill="1" applyAlignment="1">
      <alignment horizontal="center"/>
    </xf>
    <xf numFmtId="3" fontId="1" fillId="0" borderId="0" xfId="0" applyNumberFormat="1" applyFont="1" applyAlignment="1">
      <alignment horizontal="center"/>
    </xf>
    <xf numFmtId="0" fontId="4" fillId="0" borderId="0" xfId="0" applyFont="1" applyAlignment="1">
      <alignment horizontal="right"/>
    </xf>
    <xf numFmtId="4" fontId="1" fillId="0" borderId="2" xfId="0" applyNumberFormat="1" applyFont="1" applyBorder="1" applyAlignment="1" applyProtection="1">
      <alignment horizontal="center"/>
      <protection locked="0"/>
    </xf>
    <xf numFmtId="4" fontId="1" fillId="0" borderId="0" xfId="0" applyNumberFormat="1" applyFont="1" applyAlignment="1" applyProtection="1">
      <alignment horizontal="center"/>
      <protection locked="0"/>
    </xf>
    <xf numFmtId="3" fontId="1" fillId="2" borderId="1" xfId="0" applyNumberFormat="1" applyFont="1" applyFill="1" applyBorder="1" applyAlignment="1">
      <alignment horizontal="center"/>
    </xf>
    <xf numFmtId="4" fontId="1" fillId="2" borderId="1" xfId="0" applyNumberFormat="1" applyFont="1" applyFill="1" applyBorder="1" applyAlignment="1">
      <alignment horizontal="center"/>
    </xf>
    <xf numFmtId="0" fontId="6" fillId="0" borderId="0" xfId="0" applyFont="1"/>
    <xf numFmtId="0" fontId="1" fillId="0" borderId="0" xfId="0" applyFont="1" applyAlignment="1">
      <alignment horizontal="center" vertical="center" wrapText="1"/>
    </xf>
    <xf numFmtId="0" fontId="0" fillId="0" borderId="0" xfId="0" quotePrefix="1"/>
    <xf numFmtId="0" fontId="7" fillId="0" borderId="0" xfId="0" applyFont="1"/>
    <xf numFmtId="164" fontId="8" fillId="0" borderId="2" xfId="0" quotePrefix="1" applyNumberFormat="1" applyFont="1" applyFill="1" applyBorder="1" applyAlignment="1">
      <alignment horizontal="right"/>
    </xf>
    <xf numFmtId="0" fontId="8" fillId="0" borderId="0" xfId="0" applyFont="1"/>
    <xf numFmtId="164" fontId="8" fillId="4" borderId="2" xfId="0" quotePrefix="1" applyNumberFormat="1" applyFont="1" applyFill="1" applyBorder="1" applyAlignment="1">
      <alignment horizontal="right"/>
    </xf>
    <xf numFmtId="0" fontId="9" fillId="0" borderId="0" xfId="0" applyFont="1" applyAlignment="1">
      <alignment horizontal="center" vertical="center"/>
    </xf>
    <xf numFmtId="0" fontId="10" fillId="0" borderId="0" xfId="0" applyFont="1" applyAlignment="1">
      <alignment horizontal="center" vertical="center"/>
    </xf>
    <xf numFmtId="0" fontId="11" fillId="0" borderId="7" xfId="0" applyFont="1" applyBorder="1" applyAlignment="1">
      <alignment horizontal="center" vertical="center" wrapText="1"/>
    </xf>
    <xf numFmtId="0" fontId="11" fillId="6" borderId="7"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7"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0" borderId="0" xfId="0" applyFont="1" applyAlignment="1">
      <alignment horizontal="center" vertical="center" wrapText="1"/>
    </xf>
    <xf numFmtId="0" fontId="13" fillId="0" borderId="10" xfId="0" applyFont="1" applyBorder="1" applyAlignment="1">
      <alignment horizontal="center" vertical="center" wrapText="1"/>
    </xf>
    <xf numFmtId="0" fontId="13" fillId="6" borderId="10" xfId="0" applyFont="1" applyFill="1" applyBorder="1" applyAlignment="1">
      <alignment horizontal="center" vertical="center" wrapText="1"/>
    </xf>
    <xf numFmtId="0" fontId="13"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0" xfId="0" applyFont="1" applyBorder="1" applyAlignment="1">
      <alignment horizontal="center" vertical="center" wrapText="1"/>
    </xf>
    <xf numFmtId="0" fontId="14" fillId="7" borderId="10"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0" borderId="0" xfId="0" applyFont="1" applyAlignment="1">
      <alignment horizontal="center" vertical="center" wrapText="1"/>
    </xf>
    <xf numFmtId="0" fontId="10" fillId="0" borderId="0" xfId="0" applyFont="1" applyAlignment="1">
      <alignment horizontal="center" vertical="center" wrapText="1"/>
    </xf>
    <xf numFmtId="0" fontId="13" fillId="0" borderId="15" xfId="0" applyFont="1" applyBorder="1" applyAlignment="1">
      <alignment horizontal="center" vertical="center" wrapText="1"/>
    </xf>
    <xf numFmtId="0" fontId="13" fillId="6" borderId="15" xfId="0" applyFont="1" applyFill="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7" borderId="15"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0" borderId="20" xfId="0" applyFont="1" applyBorder="1" applyAlignment="1">
      <alignment horizontal="center" vertical="center" wrapText="1"/>
    </xf>
    <xf numFmtId="0" fontId="13" fillId="6" borderId="20" xfId="0" applyFont="1" applyFill="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7" borderId="20"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0" fillId="0" borderId="24" xfId="0" applyFont="1" applyBorder="1" applyAlignment="1">
      <alignment horizontal="center" vertical="center"/>
    </xf>
    <xf numFmtId="0" fontId="10" fillId="6" borderId="20" xfId="0" applyFont="1" applyFill="1" applyBorder="1" applyAlignment="1">
      <alignment horizontal="center" vertical="center"/>
    </xf>
    <xf numFmtId="0" fontId="10" fillId="0" borderId="20" xfId="0" applyFont="1" applyBorder="1" applyAlignment="1">
      <alignment horizontal="center" vertical="center"/>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7" borderId="20" xfId="0" applyFont="1" applyFill="1" applyBorder="1" applyAlignment="1">
      <alignment horizontal="center" vertical="center"/>
    </xf>
    <xf numFmtId="0" fontId="10" fillId="2" borderId="20" xfId="0" applyFont="1" applyFill="1" applyBorder="1" applyAlignment="1">
      <alignment horizontal="center" vertical="center"/>
    </xf>
    <xf numFmtId="0" fontId="11" fillId="7" borderId="6"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0" borderId="0" xfId="0" applyFont="1" applyAlignment="1">
      <alignment horizontal="center" vertical="center"/>
    </xf>
    <xf numFmtId="4" fontId="1" fillId="0" borderId="2" xfId="0" applyNumberFormat="1" applyFont="1" applyFill="1" applyBorder="1" applyAlignment="1">
      <alignment horizontal="center" vertical="center"/>
    </xf>
    <xf numFmtId="164" fontId="1" fillId="0" borderId="2" xfId="0" applyNumberFormat="1" applyFont="1" applyFill="1" applyBorder="1" applyAlignment="1">
      <alignment horizontal="right"/>
    </xf>
    <xf numFmtId="4" fontId="1" fillId="0" borderId="2" xfId="0" applyNumberFormat="1" applyFont="1" applyFill="1" applyBorder="1" applyAlignment="1" applyProtection="1">
      <alignment horizontal="center" vertical="center"/>
      <protection locked="0"/>
    </xf>
    <xf numFmtId="0" fontId="2" fillId="0" borderId="0" xfId="0" applyFont="1" applyAlignment="1">
      <alignment horizontal="center" vertical="center" wrapText="1"/>
    </xf>
    <xf numFmtId="164" fontId="7" fillId="0" borderId="0" xfId="0" applyNumberFormat="1" applyFont="1"/>
    <xf numFmtId="0" fontId="7" fillId="0" borderId="0" xfId="0" quotePrefix="1" applyFont="1"/>
    <xf numFmtId="0" fontId="1" fillId="2" borderId="1" xfId="0" applyNumberFormat="1" applyFont="1" applyFill="1" applyBorder="1" applyAlignment="1">
      <alignment horizontal="center"/>
    </xf>
    <xf numFmtId="0" fontId="2" fillId="0" borderId="5" xfId="0" applyFont="1" applyBorder="1"/>
    <xf numFmtId="0" fontId="2" fillId="0" borderId="0" xfId="0" applyFont="1" applyAlignment="1">
      <alignment horizontal="right"/>
    </xf>
    <xf numFmtId="0" fontId="5" fillId="3" borderId="1" xfId="0" applyFont="1" applyFill="1" applyBorder="1" applyAlignment="1" applyProtection="1">
      <alignment horizontal="center" vertical="center" wrapText="1"/>
    </xf>
    <xf numFmtId="4" fontId="5" fillId="3" borderId="1" xfId="0" applyNumberFormat="1" applyFont="1" applyFill="1" applyBorder="1" applyAlignment="1" applyProtection="1">
      <alignment horizontal="center" vertical="center" wrapText="1"/>
    </xf>
    <xf numFmtId="164" fontId="1" fillId="0" borderId="2" xfId="0" applyNumberFormat="1" applyFont="1" applyBorder="1" applyAlignment="1" applyProtection="1">
      <alignment horizontal="right"/>
    </xf>
    <xf numFmtId="4" fontId="1" fillId="0" borderId="2" xfId="0" applyNumberFormat="1" applyFont="1" applyFill="1" applyBorder="1" applyAlignment="1" applyProtection="1">
      <alignment horizontal="center" vertical="center"/>
    </xf>
    <xf numFmtId="4" fontId="1" fillId="0" borderId="2" xfId="0" applyNumberFormat="1" applyFont="1" applyBorder="1" applyAlignment="1" applyProtection="1">
      <alignment horizontal="center" vertical="center"/>
    </xf>
    <xf numFmtId="4" fontId="1" fillId="4" borderId="2" xfId="0" applyNumberFormat="1" applyFont="1" applyFill="1" applyBorder="1" applyAlignment="1" applyProtection="1">
      <alignment horizontal="center" vertical="center"/>
    </xf>
    <xf numFmtId="164" fontId="8" fillId="0" borderId="2" xfId="0" quotePrefix="1" applyNumberFormat="1" applyFont="1" applyFill="1" applyBorder="1" applyAlignment="1" applyProtection="1">
      <alignment horizontal="right"/>
    </xf>
    <xf numFmtId="4" fontId="8" fillId="0" borderId="2" xfId="0" quotePrefix="1" applyNumberFormat="1" applyFont="1" applyFill="1" applyBorder="1" applyAlignment="1" applyProtection="1">
      <alignment horizontal="right"/>
    </xf>
    <xf numFmtId="164" fontId="8" fillId="4" borderId="2" xfId="0" quotePrefix="1" applyNumberFormat="1" applyFont="1" applyFill="1" applyBorder="1" applyAlignment="1" applyProtection="1">
      <alignment horizontal="right"/>
    </xf>
    <xf numFmtId="4" fontId="8" fillId="0" borderId="2" xfId="0" quotePrefix="1" applyNumberFormat="1" applyFont="1" applyFill="1" applyBorder="1" applyAlignment="1" applyProtection="1">
      <alignment horizontal="right"/>
      <protection locked="0"/>
    </xf>
    <xf numFmtId="164" fontId="8" fillId="0" borderId="2" xfId="0" quotePrefix="1" applyNumberFormat="1" applyFont="1" applyFill="1" applyBorder="1" applyAlignment="1" applyProtection="1">
      <alignment horizontal="right"/>
      <protection locked="0"/>
    </xf>
    <xf numFmtId="0" fontId="3" fillId="0" borderId="3" xfId="0" applyFont="1" applyBorder="1" applyAlignment="1">
      <alignment horizontal="center"/>
    </xf>
    <xf numFmtId="0" fontId="3" fillId="0" borderId="4" xfId="0" applyFont="1" applyBorder="1" applyAlignment="1">
      <alignment horizont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cellXfs>
  <cellStyles count="1">
    <cellStyle name="Normal" xfId="0" builtinId="0"/>
  </cellStyles>
  <dxfs count="6072">
    <dxf>
      <font>
        <color theme="0"/>
      </font>
      <fill>
        <patternFill>
          <bgColor theme="0"/>
        </patternFill>
      </fill>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left style="thin">
          <color auto="1"/>
        </left>
        <right style="thin">
          <color auto="1"/>
        </right>
        <top style="hair">
          <color auto="1"/>
        </top>
        <bottom style="hair">
          <color auto="1"/>
        </bottom>
        <vertical/>
        <horizontal/>
      </border>
    </dxf>
    <dxf>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fill>
        <patternFill>
          <bgColor theme="4" tint="0.59996337778862885"/>
        </patternFill>
      </fill>
      <border>
        <left style="thin">
          <color auto="1"/>
        </left>
        <right style="thin">
          <color auto="1"/>
        </right>
        <top style="hair">
          <color auto="1"/>
        </top>
        <bottom style="hair">
          <color auto="1"/>
        </bottom>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color theme="0"/>
      </font>
      <fill>
        <patternFill>
          <bgColor theme="0"/>
        </patternFill>
      </fill>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left style="thin">
          <color auto="1"/>
        </left>
        <right style="thin">
          <color auto="1"/>
        </right>
        <top style="hair">
          <color auto="1"/>
        </top>
        <bottom style="hair">
          <color auto="1"/>
        </bottom>
        <vertical/>
        <horizontal/>
      </border>
    </dxf>
    <dxf>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fill>
        <patternFill>
          <bgColor theme="4" tint="0.59996337778862885"/>
        </patternFill>
      </fill>
      <border>
        <left style="thin">
          <color auto="1"/>
        </left>
        <right style="thin">
          <color auto="1"/>
        </right>
        <top style="hair">
          <color auto="1"/>
        </top>
        <bottom style="hair">
          <color auto="1"/>
        </bottom>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color theme="0"/>
      </font>
      <fill>
        <patternFill>
          <bgColor theme="0"/>
        </patternFill>
      </fill>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left style="thin">
          <color auto="1"/>
        </left>
        <right style="thin">
          <color auto="1"/>
        </right>
        <top style="hair">
          <color auto="1"/>
        </top>
        <bottom style="hair">
          <color auto="1"/>
        </bottom>
        <vertical/>
        <horizontal/>
      </border>
    </dxf>
    <dxf>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fill>
        <patternFill>
          <bgColor theme="4" tint="0.59996337778862885"/>
        </patternFill>
      </fill>
      <border>
        <left style="thin">
          <color auto="1"/>
        </left>
        <right style="thin">
          <color auto="1"/>
        </right>
        <top style="hair">
          <color auto="1"/>
        </top>
        <bottom style="hair">
          <color auto="1"/>
        </bottom>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color theme="0"/>
      </font>
      <fill>
        <patternFill>
          <bgColor theme="0"/>
        </patternFill>
      </fill>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left style="thin">
          <color auto="1"/>
        </left>
        <right style="thin">
          <color auto="1"/>
        </right>
        <top style="hair">
          <color auto="1"/>
        </top>
        <bottom style="hair">
          <color auto="1"/>
        </bottom>
        <vertical/>
        <horizontal/>
      </border>
    </dxf>
    <dxf>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fill>
        <patternFill>
          <bgColor theme="4" tint="0.59996337778862885"/>
        </patternFill>
      </fill>
      <border>
        <left style="thin">
          <color auto="1"/>
        </left>
        <right style="thin">
          <color auto="1"/>
        </right>
        <top style="hair">
          <color auto="1"/>
        </top>
        <bottom style="hair">
          <color auto="1"/>
        </bottom>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color theme="0"/>
      </font>
      <fill>
        <patternFill>
          <bgColor theme="0"/>
        </patternFill>
      </fill>
      <border>
        <left/>
        <right/>
        <top/>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border>
        <bottom style="thin">
          <color auto="1"/>
        </bottom>
        <vertical/>
        <horizontal/>
      </border>
    </dxf>
    <dxf>
      <border>
        <left style="thin">
          <color auto="1"/>
        </left>
        <right style="thin">
          <color auto="1"/>
        </right>
        <top style="hair">
          <color auto="1"/>
        </top>
        <bottom style="hair">
          <color auto="1"/>
        </bottom>
        <vertical/>
        <horizontal/>
      </border>
    </dxf>
    <dxf>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fill>
        <patternFill>
          <bgColor theme="4" tint="0.59996337778862885"/>
        </patternFill>
      </fill>
      <border>
        <left style="thin">
          <color auto="1"/>
        </left>
        <right style="thin">
          <color auto="1"/>
        </right>
        <top style="hair">
          <color auto="1"/>
        </top>
        <bottom style="hair">
          <color auto="1"/>
        </bottom>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ill>
        <patternFill>
          <bgColor theme="4" tint="0.59996337778862885"/>
        </patternFill>
      </fill>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
      <font>
        <b/>
        <i val="0"/>
      </font>
      <fill>
        <patternFill>
          <bgColor theme="2" tint="-9.9948118533890809E-2"/>
        </patternFill>
      </fill>
      <border>
        <left style="thin">
          <color auto="1"/>
        </left>
        <right style="thin">
          <color auto="1"/>
        </right>
        <top style="thin">
          <color auto="1"/>
        </top>
        <bottom style="thin">
          <color auto="1"/>
        </bottom>
        <vertical/>
        <horizontal/>
      </border>
    </dxf>
    <dxf>
      <border>
        <bottom style="thin">
          <color auto="1"/>
        </bottom>
        <vertical/>
        <horizontal/>
      </border>
    </dxf>
    <dxf>
      <border>
        <left/>
        <right/>
        <top/>
        <bottom/>
        <vertical/>
        <horizontal/>
      </border>
    </dxf>
    <dxf>
      <font>
        <b/>
        <i val="0"/>
      </font>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66</xdr:col>
      <xdr:colOff>104775</xdr:colOff>
      <xdr:row>0</xdr:row>
      <xdr:rowOff>129540</xdr:rowOff>
    </xdr:from>
    <xdr:to>
      <xdr:col>68</xdr:col>
      <xdr:colOff>180975</xdr:colOff>
      <xdr:row>1</xdr:row>
      <xdr:rowOff>228600</xdr:rowOff>
    </xdr:to>
    <xdr:sp macro="[0]!validation_de_la_feuille" textlink="">
      <xdr:nvSpPr>
        <xdr:cNvPr id="2" name="Rectangle 1">
          <a:extLst>
            <a:ext uri="{FF2B5EF4-FFF2-40B4-BE49-F238E27FC236}">
              <a16:creationId xmlns:a16="http://schemas.microsoft.com/office/drawing/2014/main" id="{EF01A443-C3A4-4416-B493-18418BF0A169}"/>
            </a:ext>
          </a:extLst>
        </xdr:cNvPr>
        <xdr:cNvSpPr/>
      </xdr:nvSpPr>
      <xdr:spPr>
        <a:xfrm>
          <a:off x="14628495" y="129540"/>
          <a:ext cx="1645920" cy="28956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Validation</a:t>
          </a:r>
          <a:r>
            <a:rPr lang="fr-FR" sz="1100" baseline="0"/>
            <a:t> direction</a:t>
          </a:r>
          <a:endParaRPr lang="fr-FR" sz="1100"/>
        </a:p>
      </xdr:txBody>
    </xdr:sp>
    <xdr:clientData/>
  </xdr:twoCellAnchor>
  <xdr:twoCellAnchor>
    <xdr:from>
      <xdr:col>64</xdr:col>
      <xdr:colOff>318135</xdr:colOff>
      <xdr:row>0</xdr:row>
      <xdr:rowOff>156211</xdr:rowOff>
    </xdr:from>
    <xdr:to>
      <xdr:col>66</xdr:col>
      <xdr:colOff>22860</xdr:colOff>
      <xdr:row>1</xdr:row>
      <xdr:rowOff>215265</xdr:rowOff>
    </xdr:to>
    <xdr:sp macro="[0]!Enregistrer_toutes_les_matrices_ets" textlink="">
      <xdr:nvSpPr>
        <xdr:cNvPr id="3" name="Rectangle 2">
          <a:extLst>
            <a:ext uri="{FF2B5EF4-FFF2-40B4-BE49-F238E27FC236}">
              <a16:creationId xmlns:a16="http://schemas.microsoft.com/office/drawing/2014/main" id="{8C4BC1CC-0A34-4F94-9831-00F7707578E0}"/>
            </a:ext>
          </a:extLst>
        </xdr:cNvPr>
        <xdr:cNvSpPr/>
      </xdr:nvSpPr>
      <xdr:spPr>
        <a:xfrm>
          <a:off x="24549735" y="156211"/>
          <a:ext cx="1274445" cy="249554"/>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Créer</a:t>
          </a:r>
          <a:r>
            <a:rPr lang="fr-FR" sz="1100" baseline="0"/>
            <a:t> les matrices</a:t>
          </a:r>
          <a:endParaRPr lang="fr-FR" sz="1100"/>
        </a:p>
      </xdr:txBody>
    </xdr:sp>
    <xdr:clientData/>
  </xdr:twoCellAnchor>
  <xdr:twoCellAnchor>
    <xdr:from>
      <xdr:col>64</xdr:col>
      <xdr:colOff>335280</xdr:colOff>
      <xdr:row>2</xdr:row>
      <xdr:rowOff>83820</xdr:rowOff>
    </xdr:from>
    <xdr:to>
      <xdr:col>66</xdr:col>
      <xdr:colOff>40005</xdr:colOff>
      <xdr:row>9</xdr:row>
      <xdr:rowOff>150494</xdr:rowOff>
    </xdr:to>
    <xdr:sp macro="[0]!Mise_en_page_feuille_caisse" textlink="">
      <xdr:nvSpPr>
        <xdr:cNvPr id="50" name="Rectangle 49">
          <a:extLst>
            <a:ext uri="{FF2B5EF4-FFF2-40B4-BE49-F238E27FC236}">
              <a16:creationId xmlns:a16="http://schemas.microsoft.com/office/drawing/2014/main" id="{C8147EC4-6540-4BE9-BB9F-927CFDD0FE08}"/>
            </a:ext>
          </a:extLst>
        </xdr:cNvPr>
        <xdr:cNvSpPr/>
      </xdr:nvSpPr>
      <xdr:spPr>
        <a:xfrm>
          <a:off x="21907500" y="548640"/>
          <a:ext cx="1594485" cy="249554"/>
        </a:xfrm>
        <a:prstGeom prst="rect">
          <a:avLst/>
        </a:prstGeom>
        <a:solidFill>
          <a:schemeClr val="accent2">
            <a:lumMod val="60000"/>
            <a:lumOff val="40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ACTUALISER AFFICHAGE</a:t>
          </a:r>
        </a:p>
      </xdr:txBody>
    </xdr:sp>
    <xdr:clientData/>
  </xdr:twoCellAnchor>
  <xdr:twoCellAnchor>
    <xdr:from>
      <xdr:col>64</xdr:col>
      <xdr:colOff>81971</xdr:colOff>
      <xdr:row>9</xdr:row>
      <xdr:rowOff>535743</xdr:rowOff>
    </xdr:from>
    <xdr:to>
      <xdr:col>64</xdr:col>
      <xdr:colOff>306425</xdr:colOff>
      <xdr:row>10</xdr:row>
      <xdr:rowOff>167628</xdr:rowOff>
    </xdr:to>
    <xdr:pic macro="[0]!VALIDATION_11">
      <xdr:nvPicPr>
        <xdr:cNvPr id="54" name="Maforme1111" hidden="1">
          <a:extLst>
            <a:ext uri="{FF2B5EF4-FFF2-40B4-BE49-F238E27FC236}">
              <a16:creationId xmlns:a16="http://schemas.microsoft.com/office/drawing/2014/main" id="{E211D517-922D-441C-B165-6646136394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695830" y="1181202"/>
          <a:ext cx="224454" cy="178732"/>
        </a:xfrm>
        <a:prstGeom prst="rect">
          <a:avLst/>
        </a:prstGeom>
      </xdr:spPr>
    </xdr:pic>
    <xdr:clientData/>
  </xdr:twoCellAnchor>
  <xdr:twoCellAnchor>
    <xdr:from>
      <xdr:col>64</xdr:col>
      <xdr:colOff>81971</xdr:colOff>
      <xdr:row>11</xdr:row>
      <xdr:rowOff>5928</xdr:rowOff>
    </xdr:from>
    <xdr:to>
      <xdr:col>64</xdr:col>
      <xdr:colOff>306425</xdr:colOff>
      <xdr:row>11</xdr:row>
      <xdr:rowOff>167628</xdr:rowOff>
    </xdr:to>
    <xdr:pic macro="[0]!VALIDATION_12">
      <xdr:nvPicPr>
        <xdr:cNvPr id="38" name="Maforme12">
          <a:extLst>
            <a:ext uri="{FF2B5EF4-FFF2-40B4-BE49-F238E27FC236}">
              <a16:creationId xmlns:a16="http://schemas.microsoft.com/office/drawing/2014/main" id="{5D67DF25-36F0-40E5-B92C-0E53D33293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398865" y="2273999"/>
          <a:ext cx="224454" cy="161700"/>
        </a:xfrm>
        <a:prstGeom prst="rect">
          <a:avLst/>
        </a:prstGeom>
      </xdr:spPr>
    </xdr:pic>
    <xdr:clientData/>
  </xdr:twoCellAnchor>
  <xdr:twoCellAnchor>
    <xdr:from>
      <xdr:col>64</xdr:col>
      <xdr:colOff>81971</xdr:colOff>
      <xdr:row>11</xdr:row>
      <xdr:rowOff>535743</xdr:rowOff>
    </xdr:from>
    <xdr:to>
      <xdr:col>64</xdr:col>
      <xdr:colOff>306425</xdr:colOff>
      <xdr:row>12</xdr:row>
      <xdr:rowOff>167628</xdr:rowOff>
    </xdr:to>
    <xdr:pic macro="[0]!VALIDATION_11">
      <xdr:nvPicPr>
        <xdr:cNvPr id="40" name="Maforme13" hidden="1">
          <a:extLst>
            <a:ext uri="{FF2B5EF4-FFF2-40B4-BE49-F238E27FC236}">
              <a16:creationId xmlns:a16="http://schemas.microsoft.com/office/drawing/2014/main" id="{A553F1A9-1FE5-404A-86AD-5E05854D65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xdr:row>
      <xdr:rowOff>535743</xdr:rowOff>
    </xdr:from>
    <xdr:to>
      <xdr:col>64</xdr:col>
      <xdr:colOff>306425</xdr:colOff>
      <xdr:row>13</xdr:row>
      <xdr:rowOff>167628</xdr:rowOff>
    </xdr:to>
    <xdr:pic macro="[0]!VALIDATION_11">
      <xdr:nvPicPr>
        <xdr:cNvPr id="41" name="Maforme14">
          <a:extLst>
            <a:ext uri="{FF2B5EF4-FFF2-40B4-BE49-F238E27FC236}">
              <a16:creationId xmlns:a16="http://schemas.microsoft.com/office/drawing/2014/main" id="{3842B357-57FE-40E7-8AFC-A2F3C74986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xdr:row>
      <xdr:rowOff>535743</xdr:rowOff>
    </xdr:from>
    <xdr:to>
      <xdr:col>64</xdr:col>
      <xdr:colOff>306425</xdr:colOff>
      <xdr:row>14</xdr:row>
      <xdr:rowOff>167628</xdr:rowOff>
    </xdr:to>
    <xdr:pic macro="[0]!VALIDATION_11">
      <xdr:nvPicPr>
        <xdr:cNvPr id="42" name="Maforme15">
          <a:extLst>
            <a:ext uri="{FF2B5EF4-FFF2-40B4-BE49-F238E27FC236}">
              <a16:creationId xmlns:a16="http://schemas.microsoft.com/office/drawing/2014/main" id="{D80A81C3-15B2-4C48-ACEA-9D0C19473F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xdr:row>
      <xdr:rowOff>535743</xdr:rowOff>
    </xdr:from>
    <xdr:to>
      <xdr:col>64</xdr:col>
      <xdr:colOff>306425</xdr:colOff>
      <xdr:row>15</xdr:row>
      <xdr:rowOff>167628</xdr:rowOff>
    </xdr:to>
    <xdr:pic macro="[0]!VALIDATION_11">
      <xdr:nvPicPr>
        <xdr:cNvPr id="43" name="Maforme16">
          <a:extLst>
            <a:ext uri="{FF2B5EF4-FFF2-40B4-BE49-F238E27FC236}">
              <a16:creationId xmlns:a16="http://schemas.microsoft.com/office/drawing/2014/main" id="{0AD37D70-5013-40CA-8AE1-DFC2EABFCF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xdr:row>
      <xdr:rowOff>535743</xdr:rowOff>
    </xdr:from>
    <xdr:to>
      <xdr:col>64</xdr:col>
      <xdr:colOff>306425</xdr:colOff>
      <xdr:row>16</xdr:row>
      <xdr:rowOff>167628</xdr:rowOff>
    </xdr:to>
    <xdr:pic macro="[0]!VALIDATION_11">
      <xdr:nvPicPr>
        <xdr:cNvPr id="44" name="Maforme17">
          <a:extLst>
            <a:ext uri="{FF2B5EF4-FFF2-40B4-BE49-F238E27FC236}">
              <a16:creationId xmlns:a16="http://schemas.microsoft.com/office/drawing/2014/main" id="{8D699B8C-5048-4977-BDBB-75042CAAC4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xdr:row>
      <xdr:rowOff>535743</xdr:rowOff>
    </xdr:from>
    <xdr:to>
      <xdr:col>64</xdr:col>
      <xdr:colOff>306425</xdr:colOff>
      <xdr:row>17</xdr:row>
      <xdr:rowOff>167628</xdr:rowOff>
    </xdr:to>
    <xdr:pic macro="[0]!VALIDATION_11">
      <xdr:nvPicPr>
        <xdr:cNvPr id="45" name="Maforme18">
          <a:extLst>
            <a:ext uri="{FF2B5EF4-FFF2-40B4-BE49-F238E27FC236}">
              <a16:creationId xmlns:a16="http://schemas.microsoft.com/office/drawing/2014/main" id="{C40CC90E-8F9F-40A3-A242-1F0B3DF032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xdr:row>
      <xdr:rowOff>535743</xdr:rowOff>
    </xdr:from>
    <xdr:to>
      <xdr:col>64</xdr:col>
      <xdr:colOff>306425</xdr:colOff>
      <xdr:row>18</xdr:row>
      <xdr:rowOff>167628</xdr:rowOff>
    </xdr:to>
    <xdr:pic macro="[0]!VALIDATION_11">
      <xdr:nvPicPr>
        <xdr:cNvPr id="46" name="Maforme19">
          <a:extLst>
            <a:ext uri="{FF2B5EF4-FFF2-40B4-BE49-F238E27FC236}">
              <a16:creationId xmlns:a16="http://schemas.microsoft.com/office/drawing/2014/main" id="{B459ABEB-E5C8-4059-AF6B-642162CD0C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xdr:row>
      <xdr:rowOff>535743</xdr:rowOff>
    </xdr:from>
    <xdr:to>
      <xdr:col>64</xdr:col>
      <xdr:colOff>306425</xdr:colOff>
      <xdr:row>19</xdr:row>
      <xdr:rowOff>167628</xdr:rowOff>
    </xdr:to>
    <xdr:pic macro="[0]!VALIDATION_11">
      <xdr:nvPicPr>
        <xdr:cNvPr id="47" name="Maforme20">
          <a:extLst>
            <a:ext uri="{FF2B5EF4-FFF2-40B4-BE49-F238E27FC236}">
              <a16:creationId xmlns:a16="http://schemas.microsoft.com/office/drawing/2014/main" id="{F60633C8-91AB-4682-87BB-8108014406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xdr:row>
      <xdr:rowOff>535743</xdr:rowOff>
    </xdr:from>
    <xdr:to>
      <xdr:col>64</xdr:col>
      <xdr:colOff>306425</xdr:colOff>
      <xdr:row>20</xdr:row>
      <xdr:rowOff>167628</xdr:rowOff>
    </xdr:to>
    <xdr:pic macro="[0]!VALIDATION_11">
      <xdr:nvPicPr>
        <xdr:cNvPr id="48" name="Maforme21">
          <a:extLst>
            <a:ext uri="{FF2B5EF4-FFF2-40B4-BE49-F238E27FC236}">
              <a16:creationId xmlns:a16="http://schemas.microsoft.com/office/drawing/2014/main" id="{CF1A69B9-021F-4963-A622-ECC31816A1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xdr:row>
      <xdr:rowOff>535743</xdr:rowOff>
    </xdr:from>
    <xdr:to>
      <xdr:col>64</xdr:col>
      <xdr:colOff>306425</xdr:colOff>
      <xdr:row>21</xdr:row>
      <xdr:rowOff>167628</xdr:rowOff>
    </xdr:to>
    <xdr:pic macro="[0]!VALIDATION_11">
      <xdr:nvPicPr>
        <xdr:cNvPr id="49" name="Maforme22">
          <a:extLst>
            <a:ext uri="{FF2B5EF4-FFF2-40B4-BE49-F238E27FC236}">
              <a16:creationId xmlns:a16="http://schemas.microsoft.com/office/drawing/2014/main" id="{01F0E670-7247-40D5-A3E4-7414F88504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xdr:row>
      <xdr:rowOff>535743</xdr:rowOff>
    </xdr:from>
    <xdr:to>
      <xdr:col>64</xdr:col>
      <xdr:colOff>306425</xdr:colOff>
      <xdr:row>22</xdr:row>
      <xdr:rowOff>167628</xdr:rowOff>
    </xdr:to>
    <xdr:pic macro="[0]!VALIDATION_11">
      <xdr:nvPicPr>
        <xdr:cNvPr id="51" name="Maforme23">
          <a:extLst>
            <a:ext uri="{FF2B5EF4-FFF2-40B4-BE49-F238E27FC236}">
              <a16:creationId xmlns:a16="http://schemas.microsoft.com/office/drawing/2014/main" id="{28CFC172-5E85-43C7-8F6F-0E22C4EBF4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xdr:row>
      <xdr:rowOff>535743</xdr:rowOff>
    </xdr:from>
    <xdr:to>
      <xdr:col>64</xdr:col>
      <xdr:colOff>306425</xdr:colOff>
      <xdr:row>23</xdr:row>
      <xdr:rowOff>167628</xdr:rowOff>
    </xdr:to>
    <xdr:pic macro="[0]!VALIDATION_11">
      <xdr:nvPicPr>
        <xdr:cNvPr id="52" name="Maforme24" hidden="1">
          <a:extLst>
            <a:ext uri="{FF2B5EF4-FFF2-40B4-BE49-F238E27FC236}">
              <a16:creationId xmlns:a16="http://schemas.microsoft.com/office/drawing/2014/main" id="{E60FCB6D-B4CA-4559-B393-43377D8EB1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xdr:row>
      <xdr:rowOff>535743</xdr:rowOff>
    </xdr:from>
    <xdr:to>
      <xdr:col>64</xdr:col>
      <xdr:colOff>306425</xdr:colOff>
      <xdr:row>24</xdr:row>
      <xdr:rowOff>167628</xdr:rowOff>
    </xdr:to>
    <xdr:pic macro="[0]!VALIDATION_11">
      <xdr:nvPicPr>
        <xdr:cNvPr id="55" name="Maforme25">
          <a:extLst>
            <a:ext uri="{FF2B5EF4-FFF2-40B4-BE49-F238E27FC236}">
              <a16:creationId xmlns:a16="http://schemas.microsoft.com/office/drawing/2014/main" id="{81BA3641-BC01-42DD-BCFE-6B59D34D24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xdr:row>
      <xdr:rowOff>535743</xdr:rowOff>
    </xdr:from>
    <xdr:to>
      <xdr:col>64</xdr:col>
      <xdr:colOff>306425</xdr:colOff>
      <xdr:row>25</xdr:row>
      <xdr:rowOff>167628</xdr:rowOff>
    </xdr:to>
    <xdr:pic macro="[0]!VALIDATION_11">
      <xdr:nvPicPr>
        <xdr:cNvPr id="86" name="Maforme26">
          <a:extLst>
            <a:ext uri="{FF2B5EF4-FFF2-40B4-BE49-F238E27FC236}">
              <a16:creationId xmlns:a16="http://schemas.microsoft.com/office/drawing/2014/main" id="{FBEE24A7-581F-48BF-8314-5CFC39C8E6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xdr:row>
      <xdr:rowOff>535743</xdr:rowOff>
    </xdr:from>
    <xdr:to>
      <xdr:col>64</xdr:col>
      <xdr:colOff>306425</xdr:colOff>
      <xdr:row>26</xdr:row>
      <xdr:rowOff>167628</xdr:rowOff>
    </xdr:to>
    <xdr:pic macro="[0]!VALIDATION_11">
      <xdr:nvPicPr>
        <xdr:cNvPr id="87" name="Maforme27">
          <a:extLst>
            <a:ext uri="{FF2B5EF4-FFF2-40B4-BE49-F238E27FC236}">
              <a16:creationId xmlns:a16="http://schemas.microsoft.com/office/drawing/2014/main" id="{5C3C8B12-27C0-4E3B-BE60-EC0041570F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xdr:row>
      <xdr:rowOff>535743</xdr:rowOff>
    </xdr:from>
    <xdr:to>
      <xdr:col>64</xdr:col>
      <xdr:colOff>306425</xdr:colOff>
      <xdr:row>27</xdr:row>
      <xdr:rowOff>167628</xdr:rowOff>
    </xdr:to>
    <xdr:pic macro="[0]!VALIDATION_11">
      <xdr:nvPicPr>
        <xdr:cNvPr id="88" name="Maforme28">
          <a:extLst>
            <a:ext uri="{FF2B5EF4-FFF2-40B4-BE49-F238E27FC236}">
              <a16:creationId xmlns:a16="http://schemas.microsoft.com/office/drawing/2014/main" id="{D7775A86-9219-4A6D-B9D2-22A4DDD16B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xdr:row>
      <xdr:rowOff>535743</xdr:rowOff>
    </xdr:from>
    <xdr:to>
      <xdr:col>64</xdr:col>
      <xdr:colOff>306425</xdr:colOff>
      <xdr:row>28</xdr:row>
      <xdr:rowOff>167628</xdr:rowOff>
    </xdr:to>
    <xdr:pic macro="[0]!VALIDATION_11">
      <xdr:nvPicPr>
        <xdr:cNvPr id="89" name="Maforme29">
          <a:extLst>
            <a:ext uri="{FF2B5EF4-FFF2-40B4-BE49-F238E27FC236}">
              <a16:creationId xmlns:a16="http://schemas.microsoft.com/office/drawing/2014/main" id="{FE0CADFA-BCFB-454D-B287-40C8CEC4E7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xdr:row>
      <xdr:rowOff>535743</xdr:rowOff>
    </xdr:from>
    <xdr:to>
      <xdr:col>64</xdr:col>
      <xdr:colOff>306425</xdr:colOff>
      <xdr:row>29</xdr:row>
      <xdr:rowOff>167628</xdr:rowOff>
    </xdr:to>
    <xdr:pic macro="[0]!VALIDATION_11">
      <xdr:nvPicPr>
        <xdr:cNvPr id="90" name="Maforme30">
          <a:extLst>
            <a:ext uri="{FF2B5EF4-FFF2-40B4-BE49-F238E27FC236}">
              <a16:creationId xmlns:a16="http://schemas.microsoft.com/office/drawing/2014/main" id="{AE5EA6B0-59DE-4DEE-B590-6B254CDBF3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xdr:row>
      <xdr:rowOff>535743</xdr:rowOff>
    </xdr:from>
    <xdr:to>
      <xdr:col>64</xdr:col>
      <xdr:colOff>306425</xdr:colOff>
      <xdr:row>30</xdr:row>
      <xdr:rowOff>167628</xdr:rowOff>
    </xdr:to>
    <xdr:pic macro="[0]!VALIDATION_11">
      <xdr:nvPicPr>
        <xdr:cNvPr id="91" name="Maforme31">
          <a:extLst>
            <a:ext uri="{FF2B5EF4-FFF2-40B4-BE49-F238E27FC236}">
              <a16:creationId xmlns:a16="http://schemas.microsoft.com/office/drawing/2014/main" id="{6040AA46-D648-42AF-AC44-95089141D7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xdr:row>
      <xdr:rowOff>535743</xdr:rowOff>
    </xdr:from>
    <xdr:to>
      <xdr:col>64</xdr:col>
      <xdr:colOff>306425</xdr:colOff>
      <xdr:row>31</xdr:row>
      <xdr:rowOff>167628</xdr:rowOff>
    </xdr:to>
    <xdr:pic macro="[0]!VALIDATION_11">
      <xdr:nvPicPr>
        <xdr:cNvPr id="92" name="Maforme32">
          <a:extLst>
            <a:ext uri="{FF2B5EF4-FFF2-40B4-BE49-F238E27FC236}">
              <a16:creationId xmlns:a16="http://schemas.microsoft.com/office/drawing/2014/main" id="{309387C1-1DF7-4994-9191-43CF6106A3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xdr:row>
      <xdr:rowOff>535743</xdr:rowOff>
    </xdr:from>
    <xdr:to>
      <xdr:col>64</xdr:col>
      <xdr:colOff>306425</xdr:colOff>
      <xdr:row>32</xdr:row>
      <xdr:rowOff>167628</xdr:rowOff>
    </xdr:to>
    <xdr:pic macro="[0]!VALIDATION_11">
      <xdr:nvPicPr>
        <xdr:cNvPr id="93" name="Maforme33">
          <a:extLst>
            <a:ext uri="{FF2B5EF4-FFF2-40B4-BE49-F238E27FC236}">
              <a16:creationId xmlns:a16="http://schemas.microsoft.com/office/drawing/2014/main" id="{9CCF4550-3B50-4C41-AC6A-225B3E5ACA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xdr:row>
      <xdr:rowOff>535743</xdr:rowOff>
    </xdr:from>
    <xdr:to>
      <xdr:col>64</xdr:col>
      <xdr:colOff>306425</xdr:colOff>
      <xdr:row>33</xdr:row>
      <xdr:rowOff>167628</xdr:rowOff>
    </xdr:to>
    <xdr:pic macro="[0]!VALIDATION_11">
      <xdr:nvPicPr>
        <xdr:cNvPr id="94" name="Maforme34">
          <a:extLst>
            <a:ext uri="{FF2B5EF4-FFF2-40B4-BE49-F238E27FC236}">
              <a16:creationId xmlns:a16="http://schemas.microsoft.com/office/drawing/2014/main" id="{772B34EE-D613-42B6-8E57-DA55EAE771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xdr:row>
      <xdr:rowOff>535743</xdr:rowOff>
    </xdr:from>
    <xdr:to>
      <xdr:col>64</xdr:col>
      <xdr:colOff>306425</xdr:colOff>
      <xdr:row>34</xdr:row>
      <xdr:rowOff>167628</xdr:rowOff>
    </xdr:to>
    <xdr:pic macro="[0]!VALIDATION_11">
      <xdr:nvPicPr>
        <xdr:cNvPr id="95" name="Maforme35">
          <a:extLst>
            <a:ext uri="{FF2B5EF4-FFF2-40B4-BE49-F238E27FC236}">
              <a16:creationId xmlns:a16="http://schemas.microsoft.com/office/drawing/2014/main" id="{FC5B16C7-1667-4A65-865D-9DC1A827F2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xdr:row>
      <xdr:rowOff>535743</xdr:rowOff>
    </xdr:from>
    <xdr:to>
      <xdr:col>64</xdr:col>
      <xdr:colOff>306425</xdr:colOff>
      <xdr:row>35</xdr:row>
      <xdr:rowOff>167628</xdr:rowOff>
    </xdr:to>
    <xdr:pic macro="[0]!VALIDATION_11">
      <xdr:nvPicPr>
        <xdr:cNvPr id="96" name="Maforme36">
          <a:extLst>
            <a:ext uri="{FF2B5EF4-FFF2-40B4-BE49-F238E27FC236}">
              <a16:creationId xmlns:a16="http://schemas.microsoft.com/office/drawing/2014/main" id="{986442BD-63C9-4890-B352-21F6C414F8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xdr:row>
      <xdr:rowOff>535743</xdr:rowOff>
    </xdr:from>
    <xdr:to>
      <xdr:col>64</xdr:col>
      <xdr:colOff>306425</xdr:colOff>
      <xdr:row>36</xdr:row>
      <xdr:rowOff>167628</xdr:rowOff>
    </xdr:to>
    <xdr:pic macro="[0]!VALIDATION_11">
      <xdr:nvPicPr>
        <xdr:cNvPr id="97" name="Maforme37" hidden="1">
          <a:extLst>
            <a:ext uri="{FF2B5EF4-FFF2-40B4-BE49-F238E27FC236}">
              <a16:creationId xmlns:a16="http://schemas.microsoft.com/office/drawing/2014/main" id="{2E1AE4BD-B06D-4988-9799-0C37F689C1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xdr:row>
      <xdr:rowOff>535743</xdr:rowOff>
    </xdr:from>
    <xdr:to>
      <xdr:col>64</xdr:col>
      <xdr:colOff>306425</xdr:colOff>
      <xdr:row>37</xdr:row>
      <xdr:rowOff>167628</xdr:rowOff>
    </xdr:to>
    <xdr:pic macro="[0]!VALIDATION_11">
      <xdr:nvPicPr>
        <xdr:cNvPr id="98" name="Maforme38">
          <a:extLst>
            <a:ext uri="{FF2B5EF4-FFF2-40B4-BE49-F238E27FC236}">
              <a16:creationId xmlns:a16="http://schemas.microsoft.com/office/drawing/2014/main" id="{4D22BAF3-7862-4CE3-81D4-6185FA6143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xdr:row>
      <xdr:rowOff>535743</xdr:rowOff>
    </xdr:from>
    <xdr:to>
      <xdr:col>64</xdr:col>
      <xdr:colOff>306425</xdr:colOff>
      <xdr:row>38</xdr:row>
      <xdr:rowOff>167628</xdr:rowOff>
    </xdr:to>
    <xdr:pic macro="[0]!VALIDATION_11">
      <xdr:nvPicPr>
        <xdr:cNvPr id="99" name="Maforme39">
          <a:extLst>
            <a:ext uri="{FF2B5EF4-FFF2-40B4-BE49-F238E27FC236}">
              <a16:creationId xmlns:a16="http://schemas.microsoft.com/office/drawing/2014/main" id="{AECCD735-8FB8-4E0B-ACA2-BDF39D3984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xdr:row>
      <xdr:rowOff>535743</xdr:rowOff>
    </xdr:from>
    <xdr:to>
      <xdr:col>64</xdr:col>
      <xdr:colOff>306425</xdr:colOff>
      <xdr:row>39</xdr:row>
      <xdr:rowOff>167628</xdr:rowOff>
    </xdr:to>
    <xdr:pic macro="[0]!VALIDATION_11">
      <xdr:nvPicPr>
        <xdr:cNvPr id="100" name="Maforme40">
          <a:extLst>
            <a:ext uri="{FF2B5EF4-FFF2-40B4-BE49-F238E27FC236}">
              <a16:creationId xmlns:a16="http://schemas.microsoft.com/office/drawing/2014/main" id="{D9B2D569-EAD1-4252-96D9-BFB6EA7B3A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xdr:row>
      <xdr:rowOff>535743</xdr:rowOff>
    </xdr:from>
    <xdr:to>
      <xdr:col>64</xdr:col>
      <xdr:colOff>306425</xdr:colOff>
      <xdr:row>40</xdr:row>
      <xdr:rowOff>167628</xdr:rowOff>
    </xdr:to>
    <xdr:pic macro="[0]!VALIDATION_11">
      <xdr:nvPicPr>
        <xdr:cNvPr id="101" name="Maforme41">
          <a:extLst>
            <a:ext uri="{FF2B5EF4-FFF2-40B4-BE49-F238E27FC236}">
              <a16:creationId xmlns:a16="http://schemas.microsoft.com/office/drawing/2014/main" id="{54713102-3366-4890-8BED-7EA148C255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40</xdr:row>
      <xdr:rowOff>535743</xdr:rowOff>
    </xdr:from>
    <xdr:to>
      <xdr:col>64</xdr:col>
      <xdr:colOff>306425</xdr:colOff>
      <xdr:row>41</xdr:row>
      <xdr:rowOff>167628</xdr:rowOff>
    </xdr:to>
    <xdr:pic macro="[0]!VALIDATION_11">
      <xdr:nvPicPr>
        <xdr:cNvPr id="102" name="Maforme42">
          <a:extLst>
            <a:ext uri="{FF2B5EF4-FFF2-40B4-BE49-F238E27FC236}">
              <a16:creationId xmlns:a16="http://schemas.microsoft.com/office/drawing/2014/main" id="{626B97BC-F6D1-4FF0-BE06-8DC42E0D49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41</xdr:row>
      <xdr:rowOff>535743</xdr:rowOff>
    </xdr:from>
    <xdr:to>
      <xdr:col>64</xdr:col>
      <xdr:colOff>306425</xdr:colOff>
      <xdr:row>42</xdr:row>
      <xdr:rowOff>167628</xdr:rowOff>
    </xdr:to>
    <xdr:pic macro="[0]!VALIDATION_11">
      <xdr:nvPicPr>
        <xdr:cNvPr id="103" name="Maforme43">
          <a:extLst>
            <a:ext uri="{FF2B5EF4-FFF2-40B4-BE49-F238E27FC236}">
              <a16:creationId xmlns:a16="http://schemas.microsoft.com/office/drawing/2014/main" id="{4913EB42-0FBC-4869-B4E6-C917A9304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42</xdr:row>
      <xdr:rowOff>535743</xdr:rowOff>
    </xdr:from>
    <xdr:to>
      <xdr:col>64</xdr:col>
      <xdr:colOff>306425</xdr:colOff>
      <xdr:row>43</xdr:row>
      <xdr:rowOff>167628</xdr:rowOff>
    </xdr:to>
    <xdr:pic macro="[0]!VALIDATION_11">
      <xdr:nvPicPr>
        <xdr:cNvPr id="104" name="Maforme44">
          <a:extLst>
            <a:ext uri="{FF2B5EF4-FFF2-40B4-BE49-F238E27FC236}">
              <a16:creationId xmlns:a16="http://schemas.microsoft.com/office/drawing/2014/main" id="{D7FF2FBF-41B6-4C70-8051-5D7924EA0E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43</xdr:row>
      <xdr:rowOff>535743</xdr:rowOff>
    </xdr:from>
    <xdr:to>
      <xdr:col>64</xdr:col>
      <xdr:colOff>306425</xdr:colOff>
      <xdr:row>44</xdr:row>
      <xdr:rowOff>167628</xdr:rowOff>
    </xdr:to>
    <xdr:pic macro="[0]!VALIDATION_11">
      <xdr:nvPicPr>
        <xdr:cNvPr id="105" name="Maforme45">
          <a:extLst>
            <a:ext uri="{FF2B5EF4-FFF2-40B4-BE49-F238E27FC236}">
              <a16:creationId xmlns:a16="http://schemas.microsoft.com/office/drawing/2014/main" id="{EF931FFD-24A3-49FB-9563-8C3B7981B3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44</xdr:row>
      <xdr:rowOff>535743</xdr:rowOff>
    </xdr:from>
    <xdr:to>
      <xdr:col>64</xdr:col>
      <xdr:colOff>306425</xdr:colOff>
      <xdr:row>45</xdr:row>
      <xdr:rowOff>167628</xdr:rowOff>
    </xdr:to>
    <xdr:pic macro="[0]!VALIDATION_11">
      <xdr:nvPicPr>
        <xdr:cNvPr id="106" name="Maforme46">
          <a:extLst>
            <a:ext uri="{FF2B5EF4-FFF2-40B4-BE49-F238E27FC236}">
              <a16:creationId xmlns:a16="http://schemas.microsoft.com/office/drawing/2014/main" id="{EB44DFC9-0A59-4661-9B6A-64E15BF9CA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45</xdr:row>
      <xdr:rowOff>535743</xdr:rowOff>
    </xdr:from>
    <xdr:to>
      <xdr:col>64</xdr:col>
      <xdr:colOff>306425</xdr:colOff>
      <xdr:row>46</xdr:row>
      <xdr:rowOff>167628</xdr:rowOff>
    </xdr:to>
    <xdr:pic macro="[0]!VALIDATION_11">
      <xdr:nvPicPr>
        <xdr:cNvPr id="107" name="Maforme47">
          <a:extLst>
            <a:ext uri="{FF2B5EF4-FFF2-40B4-BE49-F238E27FC236}">
              <a16:creationId xmlns:a16="http://schemas.microsoft.com/office/drawing/2014/main" id="{D2E2EEDF-DF84-4F68-AFD1-B275961BF3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46</xdr:row>
      <xdr:rowOff>535743</xdr:rowOff>
    </xdr:from>
    <xdr:to>
      <xdr:col>64</xdr:col>
      <xdr:colOff>306425</xdr:colOff>
      <xdr:row>47</xdr:row>
      <xdr:rowOff>167628</xdr:rowOff>
    </xdr:to>
    <xdr:pic macro="[0]!VALIDATION_11">
      <xdr:nvPicPr>
        <xdr:cNvPr id="108" name="Maforme48">
          <a:extLst>
            <a:ext uri="{FF2B5EF4-FFF2-40B4-BE49-F238E27FC236}">
              <a16:creationId xmlns:a16="http://schemas.microsoft.com/office/drawing/2014/main" id="{8DDF8708-3C0F-47B2-BB13-81DE82356D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47</xdr:row>
      <xdr:rowOff>535743</xdr:rowOff>
    </xdr:from>
    <xdr:to>
      <xdr:col>64</xdr:col>
      <xdr:colOff>306425</xdr:colOff>
      <xdr:row>48</xdr:row>
      <xdr:rowOff>167628</xdr:rowOff>
    </xdr:to>
    <xdr:pic macro="[0]!VALIDATION_11">
      <xdr:nvPicPr>
        <xdr:cNvPr id="109" name="Maforme49">
          <a:extLst>
            <a:ext uri="{FF2B5EF4-FFF2-40B4-BE49-F238E27FC236}">
              <a16:creationId xmlns:a16="http://schemas.microsoft.com/office/drawing/2014/main" id="{CFDEE7E8-3293-4AC9-8286-8FAAA6A78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48</xdr:row>
      <xdr:rowOff>535743</xdr:rowOff>
    </xdr:from>
    <xdr:to>
      <xdr:col>64</xdr:col>
      <xdr:colOff>306425</xdr:colOff>
      <xdr:row>49</xdr:row>
      <xdr:rowOff>167628</xdr:rowOff>
    </xdr:to>
    <xdr:pic macro="[0]!VALIDATION_11">
      <xdr:nvPicPr>
        <xdr:cNvPr id="110" name="Maforme50" hidden="1">
          <a:extLst>
            <a:ext uri="{FF2B5EF4-FFF2-40B4-BE49-F238E27FC236}">
              <a16:creationId xmlns:a16="http://schemas.microsoft.com/office/drawing/2014/main" id="{FC84DC73-837E-4827-A401-C4E3F6CA97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49</xdr:row>
      <xdr:rowOff>535743</xdr:rowOff>
    </xdr:from>
    <xdr:to>
      <xdr:col>64</xdr:col>
      <xdr:colOff>306425</xdr:colOff>
      <xdr:row>50</xdr:row>
      <xdr:rowOff>167628</xdr:rowOff>
    </xdr:to>
    <xdr:pic macro="[0]!VALIDATION_11">
      <xdr:nvPicPr>
        <xdr:cNvPr id="111" name="Maforme51">
          <a:extLst>
            <a:ext uri="{FF2B5EF4-FFF2-40B4-BE49-F238E27FC236}">
              <a16:creationId xmlns:a16="http://schemas.microsoft.com/office/drawing/2014/main" id="{1675F205-A0D7-46CC-84E2-A6599A3377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50</xdr:row>
      <xdr:rowOff>535743</xdr:rowOff>
    </xdr:from>
    <xdr:to>
      <xdr:col>64</xdr:col>
      <xdr:colOff>306425</xdr:colOff>
      <xdr:row>51</xdr:row>
      <xdr:rowOff>167628</xdr:rowOff>
    </xdr:to>
    <xdr:pic macro="[0]!VALIDATION_11">
      <xdr:nvPicPr>
        <xdr:cNvPr id="112" name="Maforme52">
          <a:extLst>
            <a:ext uri="{FF2B5EF4-FFF2-40B4-BE49-F238E27FC236}">
              <a16:creationId xmlns:a16="http://schemas.microsoft.com/office/drawing/2014/main" id="{DB6A25B6-2959-4629-B28E-755079DCB3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51</xdr:row>
      <xdr:rowOff>535743</xdr:rowOff>
    </xdr:from>
    <xdr:to>
      <xdr:col>64</xdr:col>
      <xdr:colOff>306425</xdr:colOff>
      <xdr:row>52</xdr:row>
      <xdr:rowOff>167628</xdr:rowOff>
    </xdr:to>
    <xdr:pic macro="[0]!VALIDATION_11">
      <xdr:nvPicPr>
        <xdr:cNvPr id="113" name="Maforme53">
          <a:extLst>
            <a:ext uri="{FF2B5EF4-FFF2-40B4-BE49-F238E27FC236}">
              <a16:creationId xmlns:a16="http://schemas.microsoft.com/office/drawing/2014/main" id="{892C99B9-9975-4324-9779-49D899F57D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52</xdr:row>
      <xdr:rowOff>535743</xdr:rowOff>
    </xdr:from>
    <xdr:to>
      <xdr:col>64</xdr:col>
      <xdr:colOff>306425</xdr:colOff>
      <xdr:row>53</xdr:row>
      <xdr:rowOff>167628</xdr:rowOff>
    </xdr:to>
    <xdr:pic macro="[0]!VALIDATION_11">
      <xdr:nvPicPr>
        <xdr:cNvPr id="114" name="Maforme54">
          <a:extLst>
            <a:ext uri="{FF2B5EF4-FFF2-40B4-BE49-F238E27FC236}">
              <a16:creationId xmlns:a16="http://schemas.microsoft.com/office/drawing/2014/main" id="{4DB20A3B-C3E6-42D5-BF28-CDD19F4CD6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53</xdr:row>
      <xdr:rowOff>535743</xdr:rowOff>
    </xdr:from>
    <xdr:to>
      <xdr:col>64</xdr:col>
      <xdr:colOff>306425</xdr:colOff>
      <xdr:row>54</xdr:row>
      <xdr:rowOff>167628</xdr:rowOff>
    </xdr:to>
    <xdr:pic macro="[0]!VALIDATION_11">
      <xdr:nvPicPr>
        <xdr:cNvPr id="115" name="Maforme55">
          <a:extLst>
            <a:ext uri="{FF2B5EF4-FFF2-40B4-BE49-F238E27FC236}">
              <a16:creationId xmlns:a16="http://schemas.microsoft.com/office/drawing/2014/main" id="{F4C9F3FA-7A3B-456A-AFAC-7EAE8B48BB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54</xdr:row>
      <xdr:rowOff>535743</xdr:rowOff>
    </xdr:from>
    <xdr:to>
      <xdr:col>64</xdr:col>
      <xdr:colOff>306425</xdr:colOff>
      <xdr:row>55</xdr:row>
      <xdr:rowOff>167628</xdr:rowOff>
    </xdr:to>
    <xdr:pic macro="[0]!VALIDATION_11">
      <xdr:nvPicPr>
        <xdr:cNvPr id="116" name="Maforme56">
          <a:extLst>
            <a:ext uri="{FF2B5EF4-FFF2-40B4-BE49-F238E27FC236}">
              <a16:creationId xmlns:a16="http://schemas.microsoft.com/office/drawing/2014/main" id="{754F0C95-3EF6-4BEC-8C7D-E93F39D9AD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55</xdr:row>
      <xdr:rowOff>535743</xdr:rowOff>
    </xdr:from>
    <xdr:to>
      <xdr:col>64</xdr:col>
      <xdr:colOff>306425</xdr:colOff>
      <xdr:row>56</xdr:row>
      <xdr:rowOff>167628</xdr:rowOff>
    </xdr:to>
    <xdr:pic macro="[0]!VALIDATION_11">
      <xdr:nvPicPr>
        <xdr:cNvPr id="117" name="Maforme57">
          <a:extLst>
            <a:ext uri="{FF2B5EF4-FFF2-40B4-BE49-F238E27FC236}">
              <a16:creationId xmlns:a16="http://schemas.microsoft.com/office/drawing/2014/main" id="{C828723F-233B-4381-AB2A-CB580F7D91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56</xdr:row>
      <xdr:rowOff>535743</xdr:rowOff>
    </xdr:from>
    <xdr:to>
      <xdr:col>64</xdr:col>
      <xdr:colOff>306425</xdr:colOff>
      <xdr:row>57</xdr:row>
      <xdr:rowOff>167628</xdr:rowOff>
    </xdr:to>
    <xdr:pic macro="[0]!VALIDATION_11">
      <xdr:nvPicPr>
        <xdr:cNvPr id="118" name="Maforme58">
          <a:extLst>
            <a:ext uri="{FF2B5EF4-FFF2-40B4-BE49-F238E27FC236}">
              <a16:creationId xmlns:a16="http://schemas.microsoft.com/office/drawing/2014/main" id="{D1D7C6EE-EBEA-4EF4-9A1E-D2E12ED12A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57</xdr:row>
      <xdr:rowOff>535743</xdr:rowOff>
    </xdr:from>
    <xdr:to>
      <xdr:col>64</xdr:col>
      <xdr:colOff>306425</xdr:colOff>
      <xdr:row>58</xdr:row>
      <xdr:rowOff>167628</xdr:rowOff>
    </xdr:to>
    <xdr:pic macro="[0]!VALIDATION_11">
      <xdr:nvPicPr>
        <xdr:cNvPr id="119" name="Maforme59">
          <a:extLst>
            <a:ext uri="{FF2B5EF4-FFF2-40B4-BE49-F238E27FC236}">
              <a16:creationId xmlns:a16="http://schemas.microsoft.com/office/drawing/2014/main" id="{F74EEEC9-34C8-4C5F-B9A2-9B3130DCD1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58</xdr:row>
      <xdr:rowOff>535743</xdr:rowOff>
    </xdr:from>
    <xdr:to>
      <xdr:col>64</xdr:col>
      <xdr:colOff>306425</xdr:colOff>
      <xdr:row>59</xdr:row>
      <xdr:rowOff>167628</xdr:rowOff>
    </xdr:to>
    <xdr:pic macro="[0]!VALIDATION_11">
      <xdr:nvPicPr>
        <xdr:cNvPr id="120" name="Maforme60">
          <a:extLst>
            <a:ext uri="{FF2B5EF4-FFF2-40B4-BE49-F238E27FC236}">
              <a16:creationId xmlns:a16="http://schemas.microsoft.com/office/drawing/2014/main" id="{10D69E15-6765-4BF6-A7CB-1A01789E5E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59</xdr:row>
      <xdr:rowOff>535743</xdr:rowOff>
    </xdr:from>
    <xdr:to>
      <xdr:col>64</xdr:col>
      <xdr:colOff>306425</xdr:colOff>
      <xdr:row>60</xdr:row>
      <xdr:rowOff>167628</xdr:rowOff>
    </xdr:to>
    <xdr:pic macro="[0]!VALIDATION_11">
      <xdr:nvPicPr>
        <xdr:cNvPr id="121" name="Maforme61">
          <a:extLst>
            <a:ext uri="{FF2B5EF4-FFF2-40B4-BE49-F238E27FC236}">
              <a16:creationId xmlns:a16="http://schemas.microsoft.com/office/drawing/2014/main" id="{88769AB5-AB0C-46BA-98BA-8E6AF8BF43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60</xdr:row>
      <xdr:rowOff>535743</xdr:rowOff>
    </xdr:from>
    <xdr:to>
      <xdr:col>64</xdr:col>
      <xdr:colOff>306425</xdr:colOff>
      <xdr:row>61</xdr:row>
      <xdr:rowOff>167628</xdr:rowOff>
    </xdr:to>
    <xdr:pic macro="[0]!VALIDATION_11">
      <xdr:nvPicPr>
        <xdr:cNvPr id="122" name="Maforme62">
          <a:extLst>
            <a:ext uri="{FF2B5EF4-FFF2-40B4-BE49-F238E27FC236}">
              <a16:creationId xmlns:a16="http://schemas.microsoft.com/office/drawing/2014/main" id="{9C709170-C7F4-492F-BBA2-E4D646A1D2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61</xdr:row>
      <xdr:rowOff>535743</xdr:rowOff>
    </xdr:from>
    <xdr:to>
      <xdr:col>64</xdr:col>
      <xdr:colOff>306425</xdr:colOff>
      <xdr:row>62</xdr:row>
      <xdr:rowOff>167628</xdr:rowOff>
    </xdr:to>
    <xdr:pic macro="[0]!VALIDATION_11">
      <xdr:nvPicPr>
        <xdr:cNvPr id="123" name="Maforme63" hidden="1">
          <a:extLst>
            <a:ext uri="{FF2B5EF4-FFF2-40B4-BE49-F238E27FC236}">
              <a16:creationId xmlns:a16="http://schemas.microsoft.com/office/drawing/2014/main" id="{7D8B57C0-8076-459A-855A-D6C63198B0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62</xdr:row>
      <xdr:rowOff>535743</xdr:rowOff>
    </xdr:from>
    <xdr:to>
      <xdr:col>64</xdr:col>
      <xdr:colOff>306425</xdr:colOff>
      <xdr:row>63</xdr:row>
      <xdr:rowOff>167628</xdr:rowOff>
    </xdr:to>
    <xdr:pic macro="[0]!VALIDATION_11">
      <xdr:nvPicPr>
        <xdr:cNvPr id="124" name="Maforme64">
          <a:extLst>
            <a:ext uri="{FF2B5EF4-FFF2-40B4-BE49-F238E27FC236}">
              <a16:creationId xmlns:a16="http://schemas.microsoft.com/office/drawing/2014/main" id="{B82B13D2-16FA-45B6-83CD-948EFE3A26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63</xdr:row>
      <xdr:rowOff>535743</xdr:rowOff>
    </xdr:from>
    <xdr:to>
      <xdr:col>64</xdr:col>
      <xdr:colOff>306425</xdr:colOff>
      <xdr:row>64</xdr:row>
      <xdr:rowOff>167628</xdr:rowOff>
    </xdr:to>
    <xdr:pic macro="[0]!VALIDATION_11">
      <xdr:nvPicPr>
        <xdr:cNvPr id="125" name="Maforme65">
          <a:extLst>
            <a:ext uri="{FF2B5EF4-FFF2-40B4-BE49-F238E27FC236}">
              <a16:creationId xmlns:a16="http://schemas.microsoft.com/office/drawing/2014/main" id="{31BF2A9F-C36D-4A61-A938-CF5BDE4401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64</xdr:row>
      <xdr:rowOff>535743</xdr:rowOff>
    </xdr:from>
    <xdr:to>
      <xdr:col>64</xdr:col>
      <xdr:colOff>306425</xdr:colOff>
      <xdr:row>65</xdr:row>
      <xdr:rowOff>167628</xdr:rowOff>
    </xdr:to>
    <xdr:pic macro="[0]!VALIDATION_11">
      <xdr:nvPicPr>
        <xdr:cNvPr id="126" name="Maforme66">
          <a:extLst>
            <a:ext uri="{FF2B5EF4-FFF2-40B4-BE49-F238E27FC236}">
              <a16:creationId xmlns:a16="http://schemas.microsoft.com/office/drawing/2014/main" id="{964826D8-BE00-436D-9898-AB077FD374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65</xdr:row>
      <xdr:rowOff>535743</xdr:rowOff>
    </xdr:from>
    <xdr:to>
      <xdr:col>64</xdr:col>
      <xdr:colOff>306425</xdr:colOff>
      <xdr:row>66</xdr:row>
      <xdr:rowOff>167628</xdr:rowOff>
    </xdr:to>
    <xdr:pic macro="[0]!VALIDATION_11">
      <xdr:nvPicPr>
        <xdr:cNvPr id="127" name="Maforme67">
          <a:extLst>
            <a:ext uri="{FF2B5EF4-FFF2-40B4-BE49-F238E27FC236}">
              <a16:creationId xmlns:a16="http://schemas.microsoft.com/office/drawing/2014/main" id="{AEB67E51-944D-4774-AAE4-2E8F5B8785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66</xdr:row>
      <xdr:rowOff>535743</xdr:rowOff>
    </xdr:from>
    <xdr:to>
      <xdr:col>64</xdr:col>
      <xdr:colOff>306425</xdr:colOff>
      <xdr:row>67</xdr:row>
      <xdr:rowOff>167628</xdr:rowOff>
    </xdr:to>
    <xdr:pic macro="[0]!VALIDATION_11">
      <xdr:nvPicPr>
        <xdr:cNvPr id="128" name="Maforme68">
          <a:extLst>
            <a:ext uri="{FF2B5EF4-FFF2-40B4-BE49-F238E27FC236}">
              <a16:creationId xmlns:a16="http://schemas.microsoft.com/office/drawing/2014/main" id="{E1DA70D6-4BBB-4A78-8B35-843F7371C6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67</xdr:row>
      <xdr:rowOff>535743</xdr:rowOff>
    </xdr:from>
    <xdr:to>
      <xdr:col>64</xdr:col>
      <xdr:colOff>306425</xdr:colOff>
      <xdr:row>68</xdr:row>
      <xdr:rowOff>167628</xdr:rowOff>
    </xdr:to>
    <xdr:pic macro="[0]!VALIDATION_11">
      <xdr:nvPicPr>
        <xdr:cNvPr id="129" name="Maforme69">
          <a:extLst>
            <a:ext uri="{FF2B5EF4-FFF2-40B4-BE49-F238E27FC236}">
              <a16:creationId xmlns:a16="http://schemas.microsoft.com/office/drawing/2014/main" id="{4BF0B9FA-51F0-4A48-809B-244ED34F2C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68</xdr:row>
      <xdr:rowOff>535743</xdr:rowOff>
    </xdr:from>
    <xdr:to>
      <xdr:col>64</xdr:col>
      <xdr:colOff>306425</xdr:colOff>
      <xdr:row>69</xdr:row>
      <xdr:rowOff>167628</xdr:rowOff>
    </xdr:to>
    <xdr:pic macro="[0]!VALIDATION_11">
      <xdr:nvPicPr>
        <xdr:cNvPr id="130" name="Maforme70">
          <a:extLst>
            <a:ext uri="{FF2B5EF4-FFF2-40B4-BE49-F238E27FC236}">
              <a16:creationId xmlns:a16="http://schemas.microsoft.com/office/drawing/2014/main" id="{6B3683E7-54ED-4338-8923-684215B04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69</xdr:row>
      <xdr:rowOff>535743</xdr:rowOff>
    </xdr:from>
    <xdr:to>
      <xdr:col>64</xdr:col>
      <xdr:colOff>306425</xdr:colOff>
      <xdr:row>70</xdr:row>
      <xdr:rowOff>167628</xdr:rowOff>
    </xdr:to>
    <xdr:pic macro="[0]!VALIDATION_11">
      <xdr:nvPicPr>
        <xdr:cNvPr id="131" name="Maforme71">
          <a:extLst>
            <a:ext uri="{FF2B5EF4-FFF2-40B4-BE49-F238E27FC236}">
              <a16:creationId xmlns:a16="http://schemas.microsoft.com/office/drawing/2014/main" id="{DC53B55C-59A4-4530-B767-66F6207818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70</xdr:row>
      <xdr:rowOff>535743</xdr:rowOff>
    </xdr:from>
    <xdr:to>
      <xdr:col>64</xdr:col>
      <xdr:colOff>306425</xdr:colOff>
      <xdr:row>71</xdr:row>
      <xdr:rowOff>167628</xdr:rowOff>
    </xdr:to>
    <xdr:pic macro="[0]!VALIDATION_11">
      <xdr:nvPicPr>
        <xdr:cNvPr id="132" name="Maforme72">
          <a:extLst>
            <a:ext uri="{FF2B5EF4-FFF2-40B4-BE49-F238E27FC236}">
              <a16:creationId xmlns:a16="http://schemas.microsoft.com/office/drawing/2014/main" id="{F93083A8-AD35-4141-AA9F-F08DFA9581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71</xdr:row>
      <xdr:rowOff>535743</xdr:rowOff>
    </xdr:from>
    <xdr:to>
      <xdr:col>64</xdr:col>
      <xdr:colOff>306425</xdr:colOff>
      <xdr:row>72</xdr:row>
      <xdr:rowOff>167628</xdr:rowOff>
    </xdr:to>
    <xdr:pic macro="[0]!VALIDATION_11">
      <xdr:nvPicPr>
        <xdr:cNvPr id="133" name="Maforme73">
          <a:extLst>
            <a:ext uri="{FF2B5EF4-FFF2-40B4-BE49-F238E27FC236}">
              <a16:creationId xmlns:a16="http://schemas.microsoft.com/office/drawing/2014/main" id="{DC555662-8C43-4599-9DF7-89F6F7D1C0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72</xdr:row>
      <xdr:rowOff>535743</xdr:rowOff>
    </xdr:from>
    <xdr:to>
      <xdr:col>64</xdr:col>
      <xdr:colOff>306425</xdr:colOff>
      <xdr:row>73</xdr:row>
      <xdr:rowOff>167628</xdr:rowOff>
    </xdr:to>
    <xdr:pic macro="[0]!VALIDATION_11">
      <xdr:nvPicPr>
        <xdr:cNvPr id="134" name="Maforme74">
          <a:extLst>
            <a:ext uri="{FF2B5EF4-FFF2-40B4-BE49-F238E27FC236}">
              <a16:creationId xmlns:a16="http://schemas.microsoft.com/office/drawing/2014/main" id="{0C3A5427-6B53-4804-AE3D-A5E466CC58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73</xdr:row>
      <xdr:rowOff>535743</xdr:rowOff>
    </xdr:from>
    <xdr:to>
      <xdr:col>64</xdr:col>
      <xdr:colOff>306425</xdr:colOff>
      <xdr:row>74</xdr:row>
      <xdr:rowOff>167628</xdr:rowOff>
    </xdr:to>
    <xdr:pic macro="[0]!VALIDATION_11">
      <xdr:nvPicPr>
        <xdr:cNvPr id="135" name="Maforme75">
          <a:extLst>
            <a:ext uri="{FF2B5EF4-FFF2-40B4-BE49-F238E27FC236}">
              <a16:creationId xmlns:a16="http://schemas.microsoft.com/office/drawing/2014/main" id="{885308DE-8218-4160-87E3-C8DD38DC38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74</xdr:row>
      <xdr:rowOff>535743</xdr:rowOff>
    </xdr:from>
    <xdr:to>
      <xdr:col>64</xdr:col>
      <xdr:colOff>306425</xdr:colOff>
      <xdr:row>75</xdr:row>
      <xdr:rowOff>167628</xdr:rowOff>
    </xdr:to>
    <xdr:pic macro="[0]!VALIDATION_11">
      <xdr:nvPicPr>
        <xdr:cNvPr id="136" name="Maforme76" hidden="1">
          <a:extLst>
            <a:ext uri="{FF2B5EF4-FFF2-40B4-BE49-F238E27FC236}">
              <a16:creationId xmlns:a16="http://schemas.microsoft.com/office/drawing/2014/main" id="{480CA1DC-CCAB-466E-AD54-F284331EFE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75</xdr:row>
      <xdr:rowOff>535743</xdr:rowOff>
    </xdr:from>
    <xdr:to>
      <xdr:col>64</xdr:col>
      <xdr:colOff>306425</xdr:colOff>
      <xdr:row>76</xdr:row>
      <xdr:rowOff>167628</xdr:rowOff>
    </xdr:to>
    <xdr:pic macro="[0]!VALIDATION_11">
      <xdr:nvPicPr>
        <xdr:cNvPr id="137" name="Maforme77">
          <a:extLst>
            <a:ext uri="{FF2B5EF4-FFF2-40B4-BE49-F238E27FC236}">
              <a16:creationId xmlns:a16="http://schemas.microsoft.com/office/drawing/2014/main" id="{A61DB229-B4F6-41C5-9A35-6BE32ED3EE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76</xdr:row>
      <xdr:rowOff>535743</xdr:rowOff>
    </xdr:from>
    <xdr:to>
      <xdr:col>64</xdr:col>
      <xdr:colOff>306425</xdr:colOff>
      <xdr:row>77</xdr:row>
      <xdr:rowOff>167628</xdr:rowOff>
    </xdr:to>
    <xdr:pic macro="[0]!VALIDATION_11">
      <xdr:nvPicPr>
        <xdr:cNvPr id="138" name="Maforme78">
          <a:extLst>
            <a:ext uri="{FF2B5EF4-FFF2-40B4-BE49-F238E27FC236}">
              <a16:creationId xmlns:a16="http://schemas.microsoft.com/office/drawing/2014/main" id="{4C7216F7-21F8-4EE5-98E3-A9E1942A90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77</xdr:row>
      <xdr:rowOff>535743</xdr:rowOff>
    </xdr:from>
    <xdr:to>
      <xdr:col>64</xdr:col>
      <xdr:colOff>306425</xdr:colOff>
      <xdr:row>78</xdr:row>
      <xdr:rowOff>167628</xdr:rowOff>
    </xdr:to>
    <xdr:pic macro="[0]!VALIDATION_11">
      <xdr:nvPicPr>
        <xdr:cNvPr id="139" name="Maforme79">
          <a:extLst>
            <a:ext uri="{FF2B5EF4-FFF2-40B4-BE49-F238E27FC236}">
              <a16:creationId xmlns:a16="http://schemas.microsoft.com/office/drawing/2014/main" id="{F9446330-593D-46D7-A7A3-AF6E7AC157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78</xdr:row>
      <xdr:rowOff>535743</xdr:rowOff>
    </xdr:from>
    <xdr:to>
      <xdr:col>64</xdr:col>
      <xdr:colOff>306425</xdr:colOff>
      <xdr:row>79</xdr:row>
      <xdr:rowOff>167628</xdr:rowOff>
    </xdr:to>
    <xdr:pic macro="[0]!VALIDATION_11">
      <xdr:nvPicPr>
        <xdr:cNvPr id="140" name="Maforme80">
          <a:extLst>
            <a:ext uri="{FF2B5EF4-FFF2-40B4-BE49-F238E27FC236}">
              <a16:creationId xmlns:a16="http://schemas.microsoft.com/office/drawing/2014/main" id="{43D4E4E8-4533-43C9-BFD1-81CA82A8A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79</xdr:row>
      <xdr:rowOff>535743</xdr:rowOff>
    </xdr:from>
    <xdr:to>
      <xdr:col>64</xdr:col>
      <xdr:colOff>306425</xdr:colOff>
      <xdr:row>80</xdr:row>
      <xdr:rowOff>167628</xdr:rowOff>
    </xdr:to>
    <xdr:pic macro="[0]!VALIDATION_11">
      <xdr:nvPicPr>
        <xdr:cNvPr id="141" name="Maforme81">
          <a:extLst>
            <a:ext uri="{FF2B5EF4-FFF2-40B4-BE49-F238E27FC236}">
              <a16:creationId xmlns:a16="http://schemas.microsoft.com/office/drawing/2014/main" id="{48834449-AF5A-4D17-A38F-268218B62E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80</xdr:row>
      <xdr:rowOff>535743</xdr:rowOff>
    </xdr:from>
    <xdr:to>
      <xdr:col>64</xdr:col>
      <xdr:colOff>306425</xdr:colOff>
      <xdr:row>81</xdr:row>
      <xdr:rowOff>167628</xdr:rowOff>
    </xdr:to>
    <xdr:pic macro="[0]!VALIDATION_11">
      <xdr:nvPicPr>
        <xdr:cNvPr id="142" name="Maforme82">
          <a:extLst>
            <a:ext uri="{FF2B5EF4-FFF2-40B4-BE49-F238E27FC236}">
              <a16:creationId xmlns:a16="http://schemas.microsoft.com/office/drawing/2014/main" id="{9172D62F-9A42-411F-B92B-1D33A460FC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81</xdr:row>
      <xdr:rowOff>535743</xdr:rowOff>
    </xdr:from>
    <xdr:to>
      <xdr:col>64</xdr:col>
      <xdr:colOff>306425</xdr:colOff>
      <xdr:row>82</xdr:row>
      <xdr:rowOff>167628</xdr:rowOff>
    </xdr:to>
    <xdr:pic macro="[0]!VALIDATION_11">
      <xdr:nvPicPr>
        <xdr:cNvPr id="143" name="Maforme83">
          <a:extLst>
            <a:ext uri="{FF2B5EF4-FFF2-40B4-BE49-F238E27FC236}">
              <a16:creationId xmlns:a16="http://schemas.microsoft.com/office/drawing/2014/main" id="{715B6B82-6CDF-40A2-9C3D-BC3E45FD13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82</xdr:row>
      <xdr:rowOff>535743</xdr:rowOff>
    </xdr:from>
    <xdr:to>
      <xdr:col>64</xdr:col>
      <xdr:colOff>306425</xdr:colOff>
      <xdr:row>83</xdr:row>
      <xdr:rowOff>167628</xdr:rowOff>
    </xdr:to>
    <xdr:pic macro="[0]!VALIDATION_11">
      <xdr:nvPicPr>
        <xdr:cNvPr id="144" name="Maforme84">
          <a:extLst>
            <a:ext uri="{FF2B5EF4-FFF2-40B4-BE49-F238E27FC236}">
              <a16:creationId xmlns:a16="http://schemas.microsoft.com/office/drawing/2014/main" id="{594CA035-7DB3-4F98-888A-A6E8E57586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83</xdr:row>
      <xdr:rowOff>535743</xdr:rowOff>
    </xdr:from>
    <xdr:to>
      <xdr:col>64</xdr:col>
      <xdr:colOff>306425</xdr:colOff>
      <xdr:row>84</xdr:row>
      <xdr:rowOff>167628</xdr:rowOff>
    </xdr:to>
    <xdr:pic macro="[0]!VALIDATION_11">
      <xdr:nvPicPr>
        <xdr:cNvPr id="145" name="Maforme85">
          <a:extLst>
            <a:ext uri="{FF2B5EF4-FFF2-40B4-BE49-F238E27FC236}">
              <a16:creationId xmlns:a16="http://schemas.microsoft.com/office/drawing/2014/main" id="{2C23ED3B-7851-4E75-AAF3-604348F446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84</xdr:row>
      <xdr:rowOff>535743</xdr:rowOff>
    </xdr:from>
    <xdr:to>
      <xdr:col>64</xdr:col>
      <xdr:colOff>306425</xdr:colOff>
      <xdr:row>85</xdr:row>
      <xdr:rowOff>167628</xdr:rowOff>
    </xdr:to>
    <xdr:pic macro="[0]!VALIDATION_11">
      <xdr:nvPicPr>
        <xdr:cNvPr id="146" name="Maforme86">
          <a:extLst>
            <a:ext uri="{FF2B5EF4-FFF2-40B4-BE49-F238E27FC236}">
              <a16:creationId xmlns:a16="http://schemas.microsoft.com/office/drawing/2014/main" id="{471FAF24-8986-44FA-8461-18B4A21B47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85</xdr:row>
      <xdr:rowOff>535743</xdr:rowOff>
    </xdr:from>
    <xdr:to>
      <xdr:col>64</xdr:col>
      <xdr:colOff>306425</xdr:colOff>
      <xdr:row>86</xdr:row>
      <xdr:rowOff>167628</xdr:rowOff>
    </xdr:to>
    <xdr:pic macro="[0]!VALIDATION_11">
      <xdr:nvPicPr>
        <xdr:cNvPr id="147" name="Maforme87">
          <a:extLst>
            <a:ext uri="{FF2B5EF4-FFF2-40B4-BE49-F238E27FC236}">
              <a16:creationId xmlns:a16="http://schemas.microsoft.com/office/drawing/2014/main" id="{20F313E7-3261-49EB-B8F8-34B3A585E2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86</xdr:row>
      <xdr:rowOff>535743</xdr:rowOff>
    </xdr:from>
    <xdr:to>
      <xdr:col>64</xdr:col>
      <xdr:colOff>306425</xdr:colOff>
      <xdr:row>87</xdr:row>
      <xdr:rowOff>167628</xdr:rowOff>
    </xdr:to>
    <xdr:pic macro="[0]!VALIDATION_11">
      <xdr:nvPicPr>
        <xdr:cNvPr id="148" name="Maforme88">
          <a:extLst>
            <a:ext uri="{FF2B5EF4-FFF2-40B4-BE49-F238E27FC236}">
              <a16:creationId xmlns:a16="http://schemas.microsoft.com/office/drawing/2014/main" id="{7908C012-4DD6-4A1D-9EA6-BCD02F5268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87</xdr:row>
      <xdr:rowOff>535743</xdr:rowOff>
    </xdr:from>
    <xdr:to>
      <xdr:col>64</xdr:col>
      <xdr:colOff>306425</xdr:colOff>
      <xdr:row>88</xdr:row>
      <xdr:rowOff>167628</xdr:rowOff>
    </xdr:to>
    <xdr:pic macro="[0]!VALIDATION_11">
      <xdr:nvPicPr>
        <xdr:cNvPr id="149" name="Maforme89" hidden="1">
          <a:extLst>
            <a:ext uri="{FF2B5EF4-FFF2-40B4-BE49-F238E27FC236}">
              <a16:creationId xmlns:a16="http://schemas.microsoft.com/office/drawing/2014/main" id="{5D9C6FC2-4F11-4592-A93D-6A1BEAFD4B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88</xdr:row>
      <xdr:rowOff>535743</xdr:rowOff>
    </xdr:from>
    <xdr:to>
      <xdr:col>64</xdr:col>
      <xdr:colOff>306425</xdr:colOff>
      <xdr:row>89</xdr:row>
      <xdr:rowOff>167628</xdr:rowOff>
    </xdr:to>
    <xdr:pic macro="[0]!VALIDATION_11">
      <xdr:nvPicPr>
        <xdr:cNvPr id="150" name="Maforme90">
          <a:extLst>
            <a:ext uri="{FF2B5EF4-FFF2-40B4-BE49-F238E27FC236}">
              <a16:creationId xmlns:a16="http://schemas.microsoft.com/office/drawing/2014/main" id="{50459BB9-2B0E-4934-9ADD-01CB5C7E31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89</xdr:row>
      <xdr:rowOff>535743</xdr:rowOff>
    </xdr:from>
    <xdr:to>
      <xdr:col>64</xdr:col>
      <xdr:colOff>306425</xdr:colOff>
      <xdr:row>90</xdr:row>
      <xdr:rowOff>167628</xdr:rowOff>
    </xdr:to>
    <xdr:pic macro="[0]!VALIDATION_11">
      <xdr:nvPicPr>
        <xdr:cNvPr id="151" name="Maforme91">
          <a:extLst>
            <a:ext uri="{FF2B5EF4-FFF2-40B4-BE49-F238E27FC236}">
              <a16:creationId xmlns:a16="http://schemas.microsoft.com/office/drawing/2014/main" id="{719218CA-321B-4D95-97DE-6FA6F39D5A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90</xdr:row>
      <xdr:rowOff>535743</xdr:rowOff>
    </xdr:from>
    <xdr:to>
      <xdr:col>64</xdr:col>
      <xdr:colOff>306425</xdr:colOff>
      <xdr:row>91</xdr:row>
      <xdr:rowOff>167628</xdr:rowOff>
    </xdr:to>
    <xdr:pic macro="[0]!VALIDATION_11">
      <xdr:nvPicPr>
        <xdr:cNvPr id="152" name="Maforme92">
          <a:extLst>
            <a:ext uri="{FF2B5EF4-FFF2-40B4-BE49-F238E27FC236}">
              <a16:creationId xmlns:a16="http://schemas.microsoft.com/office/drawing/2014/main" id="{E4C41E0D-2F62-4488-98CB-33BF7B94E15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91</xdr:row>
      <xdr:rowOff>535743</xdr:rowOff>
    </xdr:from>
    <xdr:to>
      <xdr:col>64</xdr:col>
      <xdr:colOff>306425</xdr:colOff>
      <xdr:row>92</xdr:row>
      <xdr:rowOff>167628</xdr:rowOff>
    </xdr:to>
    <xdr:pic macro="[0]!VALIDATION_11">
      <xdr:nvPicPr>
        <xdr:cNvPr id="153" name="Maforme93">
          <a:extLst>
            <a:ext uri="{FF2B5EF4-FFF2-40B4-BE49-F238E27FC236}">
              <a16:creationId xmlns:a16="http://schemas.microsoft.com/office/drawing/2014/main" id="{E35F6F8E-FCC2-41AA-A8BE-EEF7CA71B4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92</xdr:row>
      <xdr:rowOff>535743</xdr:rowOff>
    </xdr:from>
    <xdr:to>
      <xdr:col>64</xdr:col>
      <xdr:colOff>306425</xdr:colOff>
      <xdr:row>93</xdr:row>
      <xdr:rowOff>167628</xdr:rowOff>
    </xdr:to>
    <xdr:pic macro="[0]!VALIDATION_11">
      <xdr:nvPicPr>
        <xdr:cNvPr id="154" name="Maforme94">
          <a:extLst>
            <a:ext uri="{FF2B5EF4-FFF2-40B4-BE49-F238E27FC236}">
              <a16:creationId xmlns:a16="http://schemas.microsoft.com/office/drawing/2014/main" id="{51AE1C1B-59D1-40B6-BAA2-CA35E5CA16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93</xdr:row>
      <xdr:rowOff>535743</xdr:rowOff>
    </xdr:from>
    <xdr:to>
      <xdr:col>64</xdr:col>
      <xdr:colOff>306425</xdr:colOff>
      <xdr:row>94</xdr:row>
      <xdr:rowOff>167628</xdr:rowOff>
    </xdr:to>
    <xdr:pic macro="[0]!VALIDATION_11">
      <xdr:nvPicPr>
        <xdr:cNvPr id="155" name="Maforme95">
          <a:extLst>
            <a:ext uri="{FF2B5EF4-FFF2-40B4-BE49-F238E27FC236}">
              <a16:creationId xmlns:a16="http://schemas.microsoft.com/office/drawing/2014/main" id="{2C86F98E-6D1E-489C-BCFF-45FD2A68DF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94</xdr:row>
      <xdr:rowOff>535743</xdr:rowOff>
    </xdr:from>
    <xdr:to>
      <xdr:col>64</xdr:col>
      <xdr:colOff>306425</xdr:colOff>
      <xdr:row>95</xdr:row>
      <xdr:rowOff>167628</xdr:rowOff>
    </xdr:to>
    <xdr:pic macro="[0]!VALIDATION_11">
      <xdr:nvPicPr>
        <xdr:cNvPr id="156" name="Maforme96">
          <a:extLst>
            <a:ext uri="{FF2B5EF4-FFF2-40B4-BE49-F238E27FC236}">
              <a16:creationId xmlns:a16="http://schemas.microsoft.com/office/drawing/2014/main" id="{859D2841-C2F6-4F3F-AC78-1CAE0FA77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95</xdr:row>
      <xdr:rowOff>535743</xdr:rowOff>
    </xdr:from>
    <xdr:to>
      <xdr:col>64</xdr:col>
      <xdr:colOff>306425</xdr:colOff>
      <xdr:row>96</xdr:row>
      <xdr:rowOff>167628</xdr:rowOff>
    </xdr:to>
    <xdr:pic macro="[0]!VALIDATION_11">
      <xdr:nvPicPr>
        <xdr:cNvPr id="157" name="Maforme97">
          <a:extLst>
            <a:ext uri="{FF2B5EF4-FFF2-40B4-BE49-F238E27FC236}">
              <a16:creationId xmlns:a16="http://schemas.microsoft.com/office/drawing/2014/main" id="{C986EF90-7599-4AA0-8860-748C0413FC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96</xdr:row>
      <xdr:rowOff>535743</xdr:rowOff>
    </xdr:from>
    <xdr:to>
      <xdr:col>64</xdr:col>
      <xdr:colOff>306425</xdr:colOff>
      <xdr:row>97</xdr:row>
      <xdr:rowOff>167628</xdr:rowOff>
    </xdr:to>
    <xdr:pic macro="[0]!VALIDATION_11">
      <xdr:nvPicPr>
        <xdr:cNvPr id="158" name="Maforme98">
          <a:extLst>
            <a:ext uri="{FF2B5EF4-FFF2-40B4-BE49-F238E27FC236}">
              <a16:creationId xmlns:a16="http://schemas.microsoft.com/office/drawing/2014/main" id="{63477157-4662-4B5A-B851-46CBF788ED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97</xdr:row>
      <xdr:rowOff>535743</xdr:rowOff>
    </xdr:from>
    <xdr:to>
      <xdr:col>64</xdr:col>
      <xdr:colOff>306425</xdr:colOff>
      <xdr:row>98</xdr:row>
      <xdr:rowOff>167628</xdr:rowOff>
    </xdr:to>
    <xdr:pic macro="[0]!VALIDATION_11">
      <xdr:nvPicPr>
        <xdr:cNvPr id="159" name="Maforme99">
          <a:extLst>
            <a:ext uri="{FF2B5EF4-FFF2-40B4-BE49-F238E27FC236}">
              <a16:creationId xmlns:a16="http://schemas.microsoft.com/office/drawing/2014/main" id="{21188454-921B-4FE5-B775-370161B4B3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98</xdr:row>
      <xdr:rowOff>535743</xdr:rowOff>
    </xdr:from>
    <xdr:to>
      <xdr:col>64</xdr:col>
      <xdr:colOff>306425</xdr:colOff>
      <xdr:row>99</xdr:row>
      <xdr:rowOff>167628</xdr:rowOff>
    </xdr:to>
    <xdr:pic macro="[0]!VALIDATION_11">
      <xdr:nvPicPr>
        <xdr:cNvPr id="160" name="Maforme100">
          <a:extLst>
            <a:ext uri="{FF2B5EF4-FFF2-40B4-BE49-F238E27FC236}">
              <a16:creationId xmlns:a16="http://schemas.microsoft.com/office/drawing/2014/main" id="{9CE94EEE-62CE-4BAE-957B-7EFF538C91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99</xdr:row>
      <xdr:rowOff>535743</xdr:rowOff>
    </xdr:from>
    <xdr:to>
      <xdr:col>64</xdr:col>
      <xdr:colOff>306425</xdr:colOff>
      <xdr:row>100</xdr:row>
      <xdr:rowOff>167628</xdr:rowOff>
    </xdr:to>
    <xdr:pic macro="[0]!VALIDATION_11">
      <xdr:nvPicPr>
        <xdr:cNvPr id="161" name="Maforme101">
          <a:extLst>
            <a:ext uri="{FF2B5EF4-FFF2-40B4-BE49-F238E27FC236}">
              <a16:creationId xmlns:a16="http://schemas.microsoft.com/office/drawing/2014/main" id="{507E8EB5-0721-478C-B7C5-9F1FB21EDA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100</xdr:row>
      <xdr:rowOff>535743</xdr:rowOff>
    </xdr:from>
    <xdr:to>
      <xdr:col>64</xdr:col>
      <xdr:colOff>306425</xdr:colOff>
      <xdr:row>101</xdr:row>
      <xdr:rowOff>167628</xdr:rowOff>
    </xdr:to>
    <xdr:pic macro="[0]!VALIDATION_11">
      <xdr:nvPicPr>
        <xdr:cNvPr id="162" name="Maforme102" hidden="1">
          <a:extLst>
            <a:ext uri="{FF2B5EF4-FFF2-40B4-BE49-F238E27FC236}">
              <a16:creationId xmlns:a16="http://schemas.microsoft.com/office/drawing/2014/main" id="{58AEFB2D-8931-482F-B45E-A1A71D2C0B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101</xdr:row>
      <xdr:rowOff>535743</xdr:rowOff>
    </xdr:from>
    <xdr:to>
      <xdr:col>64</xdr:col>
      <xdr:colOff>306425</xdr:colOff>
      <xdr:row>102</xdr:row>
      <xdr:rowOff>167628</xdr:rowOff>
    </xdr:to>
    <xdr:pic macro="[0]!VALIDATION_11">
      <xdr:nvPicPr>
        <xdr:cNvPr id="163" name="Maforme103">
          <a:extLst>
            <a:ext uri="{FF2B5EF4-FFF2-40B4-BE49-F238E27FC236}">
              <a16:creationId xmlns:a16="http://schemas.microsoft.com/office/drawing/2014/main" id="{7AC4C6B8-E4CB-4CC8-A54A-DAB9058AD2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102</xdr:row>
      <xdr:rowOff>535743</xdr:rowOff>
    </xdr:from>
    <xdr:to>
      <xdr:col>64</xdr:col>
      <xdr:colOff>306425</xdr:colOff>
      <xdr:row>103</xdr:row>
      <xdr:rowOff>167628</xdr:rowOff>
    </xdr:to>
    <xdr:pic macro="[0]!VALIDATION_11">
      <xdr:nvPicPr>
        <xdr:cNvPr id="164" name="Maforme104">
          <a:extLst>
            <a:ext uri="{FF2B5EF4-FFF2-40B4-BE49-F238E27FC236}">
              <a16:creationId xmlns:a16="http://schemas.microsoft.com/office/drawing/2014/main" id="{C07778E5-29F8-4A7A-8BBB-904BBE2DEA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103</xdr:row>
      <xdr:rowOff>535743</xdr:rowOff>
    </xdr:from>
    <xdr:to>
      <xdr:col>64</xdr:col>
      <xdr:colOff>306425</xdr:colOff>
      <xdr:row>104</xdr:row>
      <xdr:rowOff>167628</xdr:rowOff>
    </xdr:to>
    <xdr:pic macro="[0]!VALIDATION_11">
      <xdr:nvPicPr>
        <xdr:cNvPr id="165" name="Maforme105">
          <a:extLst>
            <a:ext uri="{FF2B5EF4-FFF2-40B4-BE49-F238E27FC236}">
              <a16:creationId xmlns:a16="http://schemas.microsoft.com/office/drawing/2014/main" id="{8C79F25C-466F-476F-A5E6-8E4D1CF3A8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104</xdr:row>
      <xdr:rowOff>535743</xdr:rowOff>
    </xdr:from>
    <xdr:to>
      <xdr:col>64</xdr:col>
      <xdr:colOff>306425</xdr:colOff>
      <xdr:row>105</xdr:row>
      <xdr:rowOff>167628</xdr:rowOff>
    </xdr:to>
    <xdr:pic macro="[0]!VALIDATION_11">
      <xdr:nvPicPr>
        <xdr:cNvPr id="166" name="Maforme106">
          <a:extLst>
            <a:ext uri="{FF2B5EF4-FFF2-40B4-BE49-F238E27FC236}">
              <a16:creationId xmlns:a16="http://schemas.microsoft.com/office/drawing/2014/main" id="{46667848-8C78-40E4-B0C8-1643A31705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105</xdr:row>
      <xdr:rowOff>535743</xdr:rowOff>
    </xdr:from>
    <xdr:to>
      <xdr:col>64</xdr:col>
      <xdr:colOff>306425</xdr:colOff>
      <xdr:row>106</xdr:row>
      <xdr:rowOff>167628</xdr:rowOff>
    </xdr:to>
    <xdr:pic macro="[0]!VALIDATION_11">
      <xdr:nvPicPr>
        <xdr:cNvPr id="167" name="Maforme107">
          <a:extLst>
            <a:ext uri="{FF2B5EF4-FFF2-40B4-BE49-F238E27FC236}">
              <a16:creationId xmlns:a16="http://schemas.microsoft.com/office/drawing/2014/main" id="{1D19D6D9-A49B-40A0-A06B-4B2D2B5A76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106</xdr:row>
      <xdr:rowOff>535743</xdr:rowOff>
    </xdr:from>
    <xdr:to>
      <xdr:col>64</xdr:col>
      <xdr:colOff>306425</xdr:colOff>
      <xdr:row>107</xdr:row>
      <xdr:rowOff>167628</xdr:rowOff>
    </xdr:to>
    <xdr:pic macro="[0]!VALIDATION_11">
      <xdr:nvPicPr>
        <xdr:cNvPr id="168" name="Maforme108">
          <a:extLst>
            <a:ext uri="{FF2B5EF4-FFF2-40B4-BE49-F238E27FC236}">
              <a16:creationId xmlns:a16="http://schemas.microsoft.com/office/drawing/2014/main" id="{6084DEBD-0314-4E34-B783-066A8F04FF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107</xdr:row>
      <xdr:rowOff>535743</xdr:rowOff>
    </xdr:from>
    <xdr:to>
      <xdr:col>64</xdr:col>
      <xdr:colOff>306425</xdr:colOff>
      <xdr:row>108</xdr:row>
      <xdr:rowOff>167628</xdr:rowOff>
    </xdr:to>
    <xdr:pic macro="[0]!VALIDATION_11">
      <xdr:nvPicPr>
        <xdr:cNvPr id="169" name="Maforme109">
          <a:extLst>
            <a:ext uri="{FF2B5EF4-FFF2-40B4-BE49-F238E27FC236}">
              <a16:creationId xmlns:a16="http://schemas.microsoft.com/office/drawing/2014/main" id="{91BE3D8E-983A-4529-AFDE-47D9DB348F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108</xdr:row>
      <xdr:rowOff>535743</xdr:rowOff>
    </xdr:from>
    <xdr:to>
      <xdr:col>64</xdr:col>
      <xdr:colOff>306425</xdr:colOff>
      <xdr:row>109</xdr:row>
      <xdr:rowOff>167628</xdr:rowOff>
    </xdr:to>
    <xdr:pic macro="[0]!VALIDATION_11">
      <xdr:nvPicPr>
        <xdr:cNvPr id="170" name="Maforme110">
          <a:extLst>
            <a:ext uri="{FF2B5EF4-FFF2-40B4-BE49-F238E27FC236}">
              <a16:creationId xmlns:a16="http://schemas.microsoft.com/office/drawing/2014/main" id="{1A8C55DB-5299-457E-AA8F-D7DCFBEC6A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109</xdr:row>
      <xdr:rowOff>535743</xdr:rowOff>
    </xdr:from>
    <xdr:to>
      <xdr:col>64</xdr:col>
      <xdr:colOff>306425</xdr:colOff>
      <xdr:row>110</xdr:row>
      <xdr:rowOff>167628</xdr:rowOff>
    </xdr:to>
    <xdr:pic macro="[0]!VALIDATION_11">
      <xdr:nvPicPr>
        <xdr:cNvPr id="171" name="Maforme111">
          <a:extLst>
            <a:ext uri="{FF2B5EF4-FFF2-40B4-BE49-F238E27FC236}">
              <a16:creationId xmlns:a16="http://schemas.microsoft.com/office/drawing/2014/main" id="{AE481899-6E03-4128-B45E-427C4D7CC8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110</xdr:row>
      <xdr:rowOff>535743</xdr:rowOff>
    </xdr:from>
    <xdr:to>
      <xdr:col>64</xdr:col>
      <xdr:colOff>306425</xdr:colOff>
      <xdr:row>111</xdr:row>
      <xdr:rowOff>167628</xdr:rowOff>
    </xdr:to>
    <xdr:pic macro="[0]!VALIDATION_11">
      <xdr:nvPicPr>
        <xdr:cNvPr id="172" name="Maforme112">
          <a:extLst>
            <a:ext uri="{FF2B5EF4-FFF2-40B4-BE49-F238E27FC236}">
              <a16:creationId xmlns:a16="http://schemas.microsoft.com/office/drawing/2014/main" id="{0F33880C-C46E-444A-AB2D-1B568079D7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112</xdr:row>
      <xdr:rowOff>5929</xdr:rowOff>
    </xdr:from>
    <xdr:to>
      <xdr:col>64</xdr:col>
      <xdr:colOff>306425</xdr:colOff>
      <xdr:row>112</xdr:row>
      <xdr:rowOff>167628</xdr:rowOff>
    </xdr:to>
    <xdr:pic macro="[0]!VALIDATION_11">
      <xdr:nvPicPr>
        <xdr:cNvPr id="173" name="Maforme113">
          <a:extLst>
            <a:ext uri="{FF2B5EF4-FFF2-40B4-BE49-F238E27FC236}">
              <a16:creationId xmlns:a16="http://schemas.microsoft.com/office/drawing/2014/main" id="{B77884D6-1586-4F87-9F52-4828474B31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20382705"/>
          <a:ext cx="224454" cy="161699"/>
        </a:xfrm>
        <a:prstGeom prst="rect">
          <a:avLst/>
        </a:prstGeom>
      </xdr:spPr>
    </xdr:pic>
    <xdr:clientData/>
  </xdr:twoCellAnchor>
  <xdr:twoCellAnchor>
    <xdr:from>
      <xdr:col>64</xdr:col>
      <xdr:colOff>81971</xdr:colOff>
      <xdr:row>112</xdr:row>
      <xdr:rowOff>535743</xdr:rowOff>
    </xdr:from>
    <xdr:to>
      <xdr:col>64</xdr:col>
      <xdr:colOff>306425</xdr:colOff>
      <xdr:row>113</xdr:row>
      <xdr:rowOff>167628</xdr:rowOff>
    </xdr:to>
    <xdr:pic macro="[0]!VALIDATION_11">
      <xdr:nvPicPr>
        <xdr:cNvPr id="174" name="Maforme114">
          <a:extLst>
            <a:ext uri="{FF2B5EF4-FFF2-40B4-BE49-F238E27FC236}">
              <a16:creationId xmlns:a16="http://schemas.microsoft.com/office/drawing/2014/main" id="{C66575C6-92FB-46D7-8D2B-3B33A5C18D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113</xdr:row>
      <xdr:rowOff>535743</xdr:rowOff>
    </xdr:from>
    <xdr:to>
      <xdr:col>64</xdr:col>
      <xdr:colOff>306425</xdr:colOff>
      <xdr:row>114</xdr:row>
      <xdr:rowOff>167628</xdr:rowOff>
    </xdr:to>
    <xdr:pic macro="[0]!VALIDATION_11">
      <xdr:nvPicPr>
        <xdr:cNvPr id="175" name="Maforme115" hidden="1">
          <a:extLst>
            <a:ext uri="{FF2B5EF4-FFF2-40B4-BE49-F238E27FC236}">
              <a16:creationId xmlns:a16="http://schemas.microsoft.com/office/drawing/2014/main" id="{9CDD85F4-E2E9-468D-A67A-FB2BD8ABC3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114</xdr:row>
      <xdr:rowOff>535743</xdr:rowOff>
    </xdr:from>
    <xdr:to>
      <xdr:col>64</xdr:col>
      <xdr:colOff>306425</xdr:colOff>
      <xdr:row>115</xdr:row>
      <xdr:rowOff>167628</xdr:rowOff>
    </xdr:to>
    <xdr:pic macro="[0]!VALIDATION_11">
      <xdr:nvPicPr>
        <xdr:cNvPr id="176" name="Maforme116">
          <a:extLst>
            <a:ext uri="{FF2B5EF4-FFF2-40B4-BE49-F238E27FC236}">
              <a16:creationId xmlns:a16="http://schemas.microsoft.com/office/drawing/2014/main" id="{9560B103-4669-448D-B626-BBE7AB87F6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115</xdr:row>
      <xdr:rowOff>535743</xdr:rowOff>
    </xdr:from>
    <xdr:to>
      <xdr:col>64</xdr:col>
      <xdr:colOff>306425</xdr:colOff>
      <xdr:row>116</xdr:row>
      <xdr:rowOff>167628</xdr:rowOff>
    </xdr:to>
    <xdr:pic macro="[0]!VALIDATION_11">
      <xdr:nvPicPr>
        <xdr:cNvPr id="177" name="Maforme117">
          <a:extLst>
            <a:ext uri="{FF2B5EF4-FFF2-40B4-BE49-F238E27FC236}">
              <a16:creationId xmlns:a16="http://schemas.microsoft.com/office/drawing/2014/main" id="{4FA461A1-09C1-4582-B46D-579CCE4CE0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116</xdr:row>
      <xdr:rowOff>535743</xdr:rowOff>
    </xdr:from>
    <xdr:to>
      <xdr:col>64</xdr:col>
      <xdr:colOff>306425</xdr:colOff>
      <xdr:row>117</xdr:row>
      <xdr:rowOff>167628</xdr:rowOff>
    </xdr:to>
    <xdr:pic macro="[0]!VALIDATION_11">
      <xdr:nvPicPr>
        <xdr:cNvPr id="178" name="Maforme118">
          <a:extLst>
            <a:ext uri="{FF2B5EF4-FFF2-40B4-BE49-F238E27FC236}">
              <a16:creationId xmlns:a16="http://schemas.microsoft.com/office/drawing/2014/main" id="{ECEAAC02-164A-4CFF-9A57-83A2B1EE5D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117</xdr:row>
      <xdr:rowOff>535743</xdr:rowOff>
    </xdr:from>
    <xdr:to>
      <xdr:col>64</xdr:col>
      <xdr:colOff>306425</xdr:colOff>
      <xdr:row>118</xdr:row>
      <xdr:rowOff>167628</xdr:rowOff>
    </xdr:to>
    <xdr:pic macro="[0]!VALIDATION_11">
      <xdr:nvPicPr>
        <xdr:cNvPr id="179" name="Maforme119">
          <a:extLst>
            <a:ext uri="{FF2B5EF4-FFF2-40B4-BE49-F238E27FC236}">
              <a16:creationId xmlns:a16="http://schemas.microsoft.com/office/drawing/2014/main" id="{63F8A5A9-FDAA-4A27-A787-9522109E8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118</xdr:row>
      <xdr:rowOff>535743</xdr:rowOff>
    </xdr:from>
    <xdr:to>
      <xdr:col>64</xdr:col>
      <xdr:colOff>306425</xdr:colOff>
      <xdr:row>119</xdr:row>
      <xdr:rowOff>167628</xdr:rowOff>
    </xdr:to>
    <xdr:pic macro="[0]!VALIDATION_11">
      <xdr:nvPicPr>
        <xdr:cNvPr id="180" name="Maforme120">
          <a:extLst>
            <a:ext uri="{FF2B5EF4-FFF2-40B4-BE49-F238E27FC236}">
              <a16:creationId xmlns:a16="http://schemas.microsoft.com/office/drawing/2014/main" id="{AB74056A-1BBC-492C-A74F-CAECC7D55D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119</xdr:row>
      <xdr:rowOff>535743</xdr:rowOff>
    </xdr:from>
    <xdr:to>
      <xdr:col>64</xdr:col>
      <xdr:colOff>306425</xdr:colOff>
      <xdr:row>120</xdr:row>
      <xdr:rowOff>167628</xdr:rowOff>
    </xdr:to>
    <xdr:pic macro="[0]!VALIDATION_11">
      <xdr:nvPicPr>
        <xdr:cNvPr id="181" name="Maforme121">
          <a:extLst>
            <a:ext uri="{FF2B5EF4-FFF2-40B4-BE49-F238E27FC236}">
              <a16:creationId xmlns:a16="http://schemas.microsoft.com/office/drawing/2014/main" id="{457AC80B-4BAA-4895-BE85-6F3CED98CB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120</xdr:row>
      <xdr:rowOff>535743</xdr:rowOff>
    </xdr:from>
    <xdr:to>
      <xdr:col>64</xdr:col>
      <xdr:colOff>306425</xdr:colOff>
      <xdr:row>121</xdr:row>
      <xdr:rowOff>167628</xdr:rowOff>
    </xdr:to>
    <xdr:pic macro="[0]!VALIDATION_11">
      <xdr:nvPicPr>
        <xdr:cNvPr id="182" name="Maforme122">
          <a:extLst>
            <a:ext uri="{FF2B5EF4-FFF2-40B4-BE49-F238E27FC236}">
              <a16:creationId xmlns:a16="http://schemas.microsoft.com/office/drawing/2014/main" id="{B7CC1444-BE15-431E-A9AF-75EF943044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121</xdr:row>
      <xdr:rowOff>535743</xdr:rowOff>
    </xdr:from>
    <xdr:to>
      <xdr:col>64</xdr:col>
      <xdr:colOff>306425</xdr:colOff>
      <xdr:row>122</xdr:row>
      <xdr:rowOff>167628</xdr:rowOff>
    </xdr:to>
    <xdr:pic macro="[0]!VALIDATION_11">
      <xdr:nvPicPr>
        <xdr:cNvPr id="183" name="Maforme123">
          <a:extLst>
            <a:ext uri="{FF2B5EF4-FFF2-40B4-BE49-F238E27FC236}">
              <a16:creationId xmlns:a16="http://schemas.microsoft.com/office/drawing/2014/main" id="{AB7DB4B1-AFE8-4C93-8A85-0044C631C1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122</xdr:row>
      <xdr:rowOff>535743</xdr:rowOff>
    </xdr:from>
    <xdr:to>
      <xdr:col>64</xdr:col>
      <xdr:colOff>306425</xdr:colOff>
      <xdr:row>123</xdr:row>
      <xdr:rowOff>167628</xdr:rowOff>
    </xdr:to>
    <xdr:pic macro="[0]!VALIDATION_11">
      <xdr:nvPicPr>
        <xdr:cNvPr id="184" name="Maforme124">
          <a:extLst>
            <a:ext uri="{FF2B5EF4-FFF2-40B4-BE49-F238E27FC236}">
              <a16:creationId xmlns:a16="http://schemas.microsoft.com/office/drawing/2014/main" id="{D68BD2D9-74D7-48FD-A704-B1E13ECDEF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123</xdr:row>
      <xdr:rowOff>535743</xdr:rowOff>
    </xdr:from>
    <xdr:to>
      <xdr:col>64</xdr:col>
      <xdr:colOff>306425</xdr:colOff>
      <xdr:row>124</xdr:row>
      <xdr:rowOff>167628</xdr:rowOff>
    </xdr:to>
    <xdr:pic macro="[0]!VALIDATION_11">
      <xdr:nvPicPr>
        <xdr:cNvPr id="185" name="Maforme125">
          <a:extLst>
            <a:ext uri="{FF2B5EF4-FFF2-40B4-BE49-F238E27FC236}">
              <a16:creationId xmlns:a16="http://schemas.microsoft.com/office/drawing/2014/main" id="{F5A6CB3E-643A-4990-B64B-28BE1C954C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124</xdr:row>
      <xdr:rowOff>535743</xdr:rowOff>
    </xdr:from>
    <xdr:to>
      <xdr:col>64</xdr:col>
      <xdr:colOff>306425</xdr:colOff>
      <xdr:row>125</xdr:row>
      <xdr:rowOff>167628</xdr:rowOff>
    </xdr:to>
    <xdr:pic macro="[0]!VALIDATION_11">
      <xdr:nvPicPr>
        <xdr:cNvPr id="186" name="Maforme126">
          <a:extLst>
            <a:ext uri="{FF2B5EF4-FFF2-40B4-BE49-F238E27FC236}">
              <a16:creationId xmlns:a16="http://schemas.microsoft.com/office/drawing/2014/main" id="{47DE892F-5FB5-45D8-B09E-7D131B923B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125</xdr:row>
      <xdr:rowOff>535743</xdr:rowOff>
    </xdr:from>
    <xdr:to>
      <xdr:col>64</xdr:col>
      <xdr:colOff>306425</xdr:colOff>
      <xdr:row>126</xdr:row>
      <xdr:rowOff>167628</xdr:rowOff>
    </xdr:to>
    <xdr:pic macro="[0]!VALIDATION_11">
      <xdr:nvPicPr>
        <xdr:cNvPr id="187" name="Maforme127">
          <a:extLst>
            <a:ext uri="{FF2B5EF4-FFF2-40B4-BE49-F238E27FC236}">
              <a16:creationId xmlns:a16="http://schemas.microsoft.com/office/drawing/2014/main" id="{FFB5703A-1DC5-479B-97C4-9140D469F8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126</xdr:row>
      <xdr:rowOff>535743</xdr:rowOff>
    </xdr:from>
    <xdr:to>
      <xdr:col>64</xdr:col>
      <xdr:colOff>306425</xdr:colOff>
      <xdr:row>127</xdr:row>
      <xdr:rowOff>167628</xdr:rowOff>
    </xdr:to>
    <xdr:pic macro="[0]!VALIDATION_11">
      <xdr:nvPicPr>
        <xdr:cNvPr id="188" name="Maforme128" hidden="1">
          <a:extLst>
            <a:ext uri="{FF2B5EF4-FFF2-40B4-BE49-F238E27FC236}">
              <a16:creationId xmlns:a16="http://schemas.microsoft.com/office/drawing/2014/main" id="{6E523E03-0F89-475B-A5E0-095FABF65D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127</xdr:row>
      <xdr:rowOff>535743</xdr:rowOff>
    </xdr:from>
    <xdr:to>
      <xdr:col>64</xdr:col>
      <xdr:colOff>306425</xdr:colOff>
      <xdr:row>128</xdr:row>
      <xdr:rowOff>167628</xdr:rowOff>
    </xdr:to>
    <xdr:pic macro="[0]!VALIDATION_11">
      <xdr:nvPicPr>
        <xdr:cNvPr id="189" name="Maforme129">
          <a:extLst>
            <a:ext uri="{FF2B5EF4-FFF2-40B4-BE49-F238E27FC236}">
              <a16:creationId xmlns:a16="http://schemas.microsoft.com/office/drawing/2014/main" id="{BD047910-38B6-495A-B9B8-1096CD55E1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128</xdr:row>
      <xdr:rowOff>535743</xdr:rowOff>
    </xdr:from>
    <xdr:to>
      <xdr:col>64</xdr:col>
      <xdr:colOff>306425</xdr:colOff>
      <xdr:row>129</xdr:row>
      <xdr:rowOff>167628</xdr:rowOff>
    </xdr:to>
    <xdr:pic macro="[0]!VALIDATION_11">
      <xdr:nvPicPr>
        <xdr:cNvPr id="190" name="Maforme130">
          <a:extLst>
            <a:ext uri="{FF2B5EF4-FFF2-40B4-BE49-F238E27FC236}">
              <a16:creationId xmlns:a16="http://schemas.microsoft.com/office/drawing/2014/main" id="{058F6022-6A46-4A80-A3EC-E367B82C25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129</xdr:row>
      <xdr:rowOff>535743</xdr:rowOff>
    </xdr:from>
    <xdr:to>
      <xdr:col>64</xdr:col>
      <xdr:colOff>306425</xdr:colOff>
      <xdr:row>130</xdr:row>
      <xdr:rowOff>167628</xdr:rowOff>
    </xdr:to>
    <xdr:pic macro="[0]!VALIDATION_11">
      <xdr:nvPicPr>
        <xdr:cNvPr id="191" name="Maforme131">
          <a:extLst>
            <a:ext uri="{FF2B5EF4-FFF2-40B4-BE49-F238E27FC236}">
              <a16:creationId xmlns:a16="http://schemas.microsoft.com/office/drawing/2014/main" id="{80FD3D51-B5DB-4293-9AF0-38CBC54A8C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130</xdr:row>
      <xdr:rowOff>535743</xdr:rowOff>
    </xdr:from>
    <xdr:to>
      <xdr:col>64</xdr:col>
      <xdr:colOff>306425</xdr:colOff>
      <xdr:row>131</xdr:row>
      <xdr:rowOff>167628</xdr:rowOff>
    </xdr:to>
    <xdr:pic macro="[0]!VALIDATION_11">
      <xdr:nvPicPr>
        <xdr:cNvPr id="192" name="Maforme132">
          <a:extLst>
            <a:ext uri="{FF2B5EF4-FFF2-40B4-BE49-F238E27FC236}">
              <a16:creationId xmlns:a16="http://schemas.microsoft.com/office/drawing/2014/main" id="{839FDDBB-0AE8-4EC6-B442-C39FC71D8A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131</xdr:row>
      <xdr:rowOff>535743</xdr:rowOff>
    </xdr:from>
    <xdr:to>
      <xdr:col>64</xdr:col>
      <xdr:colOff>306425</xdr:colOff>
      <xdr:row>132</xdr:row>
      <xdr:rowOff>167628</xdr:rowOff>
    </xdr:to>
    <xdr:pic macro="[0]!VALIDATION_11">
      <xdr:nvPicPr>
        <xdr:cNvPr id="193" name="Maforme133">
          <a:extLst>
            <a:ext uri="{FF2B5EF4-FFF2-40B4-BE49-F238E27FC236}">
              <a16:creationId xmlns:a16="http://schemas.microsoft.com/office/drawing/2014/main" id="{3BE46F98-EA47-4A0A-9288-29A01CF877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132</xdr:row>
      <xdr:rowOff>535743</xdr:rowOff>
    </xdr:from>
    <xdr:to>
      <xdr:col>64</xdr:col>
      <xdr:colOff>306425</xdr:colOff>
      <xdr:row>133</xdr:row>
      <xdr:rowOff>167628</xdr:rowOff>
    </xdr:to>
    <xdr:pic macro="[0]!VALIDATION_11">
      <xdr:nvPicPr>
        <xdr:cNvPr id="194" name="Maforme134">
          <a:extLst>
            <a:ext uri="{FF2B5EF4-FFF2-40B4-BE49-F238E27FC236}">
              <a16:creationId xmlns:a16="http://schemas.microsoft.com/office/drawing/2014/main" id="{13DED364-2A83-4BCE-843F-C3BDC245C2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133</xdr:row>
      <xdr:rowOff>535743</xdr:rowOff>
    </xdr:from>
    <xdr:to>
      <xdr:col>64</xdr:col>
      <xdr:colOff>306425</xdr:colOff>
      <xdr:row>134</xdr:row>
      <xdr:rowOff>167628</xdr:rowOff>
    </xdr:to>
    <xdr:pic macro="[0]!VALIDATION_11">
      <xdr:nvPicPr>
        <xdr:cNvPr id="195" name="Maforme135">
          <a:extLst>
            <a:ext uri="{FF2B5EF4-FFF2-40B4-BE49-F238E27FC236}">
              <a16:creationId xmlns:a16="http://schemas.microsoft.com/office/drawing/2014/main" id="{8FCE4925-1237-4A01-B02A-878629DDA8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134</xdr:row>
      <xdr:rowOff>535743</xdr:rowOff>
    </xdr:from>
    <xdr:to>
      <xdr:col>64</xdr:col>
      <xdr:colOff>306425</xdr:colOff>
      <xdr:row>135</xdr:row>
      <xdr:rowOff>167628</xdr:rowOff>
    </xdr:to>
    <xdr:pic macro="[0]!VALIDATION_11">
      <xdr:nvPicPr>
        <xdr:cNvPr id="196" name="Maforme136">
          <a:extLst>
            <a:ext uri="{FF2B5EF4-FFF2-40B4-BE49-F238E27FC236}">
              <a16:creationId xmlns:a16="http://schemas.microsoft.com/office/drawing/2014/main" id="{4A0FD55F-B33E-4379-A8FD-F05E4C4A81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135</xdr:row>
      <xdr:rowOff>535743</xdr:rowOff>
    </xdr:from>
    <xdr:to>
      <xdr:col>64</xdr:col>
      <xdr:colOff>306425</xdr:colOff>
      <xdr:row>136</xdr:row>
      <xdr:rowOff>167628</xdr:rowOff>
    </xdr:to>
    <xdr:pic macro="[0]!VALIDATION_11">
      <xdr:nvPicPr>
        <xdr:cNvPr id="197" name="Maforme137">
          <a:extLst>
            <a:ext uri="{FF2B5EF4-FFF2-40B4-BE49-F238E27FC236}">
              <a16:creationId xmlns:a16="http://schemas.microsoft.com/office/drawing/2014/main" id="{89F68EA9-5407-4C58-91E2-D84E7E2509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136</xdr:row>
      <xdr:rowOff>535743</xdr:rowOff>
    </xdr:from>
    <xdr:to>
      <xdr:col>64</xdr:col>
      <xdr:colOff>306425</xdr:colOff>
      <xdr:row>137</xdr:row>
      <xdr:rowOff>167628</xdr:rowOff>
    </xdr:to>
    <xdr:pic macro="[0]!VALIDATION_11">
      <xdr:nvPicPr>
        <xdr:cNvPr id="198" name="Maforme138">
          <a:extLst>
            <a:ext uri="{FF2B5EF4-FFF2-40B4-BE49-F238E27FC236}">
              <a16:creationId xmlns:a16="http://schemas.microsoft.com/office/drawing/2014/main" id="{F6BE7E5F-77AA-4412-AF4B-9DCD5A71AB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137</xdr:row>
      <xdr:rowOff>535743</xdr:rowOff>
    </xdr:from>
    <xdr:to>
      <xdr:col>64</xdr:col>
      <xdr:colOff>306425</xdr:colOff>
      <xdr:row>138</xdr:row>
      <xdr:rowOff>167628</xdr:rowOff>
    </xdr:to>
    <xdr:pic macro="[0]!VALIDATION_11">
      <xdr:nvPicPr>
        <xdr:cNvPr id="199" name="Maforme139">
          <a:extLst>
            <a:ext uri="{FF2B5EF4-FFF2-40B4-BE49-F238E27FC236}">
              <a16:creationId xmlns:a16="http://schemas.microsoft.com/office/drawing/2014/main" id="{4554D4A0-06A4-4A82-93DE-FEB425C21A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138</xdr:row>
      <xdr:rowOff>535743</xdr:rowOff>
    </xdr:from>
    <xdr:to>
      <xdr:col>64</xdr:col>
      <xdr:colOff>306425</xdr:colOff>
      <xdr:row>139</xdr:row>
      <xdr:rowOff>167628</xdr:rowOff>
    </xdr:to>
    <xdr:pic macro="[0]!VALIDATION_11">
      <xdr:nvPicPr>
        <xdr:cNvPr id="200" name="Maforme140">
          <a:extLst>
            <a:ext uri="{FF2B5EF4-FFF2-40B4-BE49-F238E27FC236}">
              <a16:creationId xmlns:a16="http://schemas.microsoft.com/office/drawing/2014/main" id="{1BBA78DE-CA5A-4D5A-8873-B56D96FBEC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139</xdr:row>
      <xdr:rowOff>535743</xdr:rowOff>
    </xdr:from>
    <xdr:to>
      <xdr:col>64</xdr:col>
      <xdr:colOff>306425</xdr:colOff>
      <xdr:row>140</xdr:row>
      <xdr:rowOff>167628</xdr:rowOff>
    </xdr:to>
    <xdr:pic macro="[0]!VALIDATION_11">
      <xdr:nvPicPr>
        <xdr:cNvPr id="201" name="Maforme141" hidden="1">
          <a:extLst>
            <a:ext uri="{FF2B5EF4-FFF2-40B4-BE49-F238E27FC236}">
              <a16:creationId xmlns:a16="http://schemas.microsoft.com/office/drawing/2014/main" id="{88FE87C8-E30D-447F-937C-D923CD8F3E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140</xdr:row>
      <xdr:rowOff>535743</xdr:rowOff>
    </xdr:from>
    <xdr:to>
      <xdr:col>64</xdr:col>
      <xdr:colOff>306425</xdr:colOff>
      <xdr:row>141</xdr:row>
      <xdr:rowOff>167628</xdr:rowOff>
    </xdr:to>
    <xdr:pic macro="[0]!VALIDATION_11">
      <xdr:nvPicPr>
        <xdr:cNvPr id="202" name="Maforme142">
          <a:extLst>
            <a:ext uri="{FF2B5EF4-FFF2-40B4-BE49-F238E27FC236}">
              <a16:creationId xmlns:a16="http://schemas.microsoft.com/office/drawing/2014/main" id="{D355D4A1-9B0A-4AFB-B8E3-6D0CA73B3C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141</xdr:row>
      <xdr:rowOff>535743</xdr:rowOff>
    </xdr:from>
    <xdr:to>
      <xdr:col>64</xdr:col>
      <xdr:colOff>306425</xdr:colOff>
      <xdr:row>142</xdr:row>
      <xdr:rowOff>167628</xdr:rowOff>
    </xdr:to>
    <xdr:pic macro="[0]!VALIDATION_11">
      <xdr:nvPicPr>
        <xdr:cNvPr id="203" name="Maforme143">
          <a:extLst>
            <a:ext uri="{FF2B5EF4-FFF2-40B4-BE49-F238E27FC236}">
              <a16:creationId xmlns:a16="http://schemas.microsoft.com/office/drawing/2014/main" id="{708E7936-5FC8-4893-93B5-679F433675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142</xdr:row>
      <xdr:rowOff>535743</xdr:rowOff>
    </xdr:from>
    <xdr:to>
      <xdr:col>64</xdr:col>
      <xdr:colOff>306425</xdr:colOff>
      <xdr:row>143</xdr:row>
      <xdr:rowOff>167628</xdr:rowOff>
    </xdr:to>
    <xdr:pic macro="[0]!VALIDATION_11">
      <xdr:nvPicPr>
        <xdr:cNvPr id="204" name="Maforme144">
          <a:extLst>
            <a:ext uri="{FF2B5EF4-FFF2-40B4-BE49-F238E27FC236}">
              <a16:creationId xmlns:a16="http://schemas.microsoft.com/office/drawing/2014/main" id="{34755887-F8CE-4B45-ABAB-FD7ABF8660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143</xdr:row>
      <xdr:rowOff>535743</xdr:rowOff>
    </xdr:from>
    <xdr:to>
      <xdr:col>64</xdr:col>
      <xdr:colOff>306425</xdr:colOff>
      <xdr:row>144</xdr:row>
      <xdr:rowOff>167628</xdr:rowOff>
    </xdr:to>
    <xdr:pic macro="[0]!VALIDATION_11">
      <xdr:nvPicPr>
        <xdr:cNvPr id="205" name="Maforme145">
          <a:extLst>
            <a:ext uri="{FF2B5EF4-FFF2-40B4-BE49-F238E27FC236}">
              <a16:creationId xmlns:a16="http://schemas.microsoft.com/office/drawing/2014/main" id="{7A71371D-BE57-4302-A1C0-43D3970B26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144</xdr:row>
      <xdr:rowOff>535743</xdr:rowOff>
    </xdr:from>
    <xdr:to>
      <xdr:col>64</xdr:col>
      <xdr:colOff>306425</xdr:colOff>
      <xdr:row>145</xdr:row>
      <xdr:rowOff>167628</xdr:rowOff>
    </xdr:to>
    <xdr:pic macro="[0]!VALIDATION_11">
      <xdr:nvPicPr>
        <xdr:cNvPr id="206" name="Maforme146">
          <a:extLst>
            <a:ext uri="{FF2B5EF4-FFF2-40B4-BE49-F238E27FC236}">
              <a16:creationId xmlns:a16="http://schemas.microsoft.com/office/drawing/2014/main" id="{8AF5F371-15FE-4660-BA87-6078562241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145</xdr:row>
      <xdr:rowOff>535743</xdr:rowOff>
    </xdr:from>
    <xdr:to>
      <xdr:col>64</xdr:col>
      <xdr:colOff>306425</xdr:colOff>
      <xdr:row>146</xdr:row>
      <xdr:rowOff>167628</xdr:rowOff>
    </xdr:to>
    <xdr:pic macro="[0]!VALIDATION_11">
      <xdr:nvPicPr>
        <xdr:cNvPr id="207" name="Maforme147">
          <a:extLst>
            <a:ext uri="{FF2B5EF4-FFF2-40B4-BE49-F238E27FC236}">
              <a16:creationId xmlns:a16="http://schemas.microsoft.com/office/drawing/2014/main" id="{2A827635-FE65-4AAC-A807-31DC432DC9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146</xdr:row>
      <xdr:rowOff>535743</xdr:rowOff>
    </xdr:from>
    <xdr:to>
      <xdr:col>64</xdr:col>
      <xdr:colOff>306425</xdr:colOff>
      <xdr:row>147</xdr:row>
      <xdr:rowOff>167628</xdr:rowOff>
    </xdr:to>
    <xdr:pic macro="[0]!VALIDATION_11">
      <xdr:nvPicPr>
        <xdr:cNvPr id="208" name="Maforme148">
          <a:extLst>
            <a:ext uri="{FF2B5EF4-FFF2-40B4-BE49-F238E27FC236}">
              <a16:creationId xmlns:a16="http://schemas.microsoft.com/office/drawing/2014/main" id="{15C6564B-2E44-4C8F-96BB-8C3628535D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147</xdr:row>
      <xdr:rowOff>535743</xdr:rowOff>
    </xdr:from>
    <xdr:to>
      <xdr:col>64</xdr:col>
      <xdr:colOff>306425</xdr:colOff>
      <xdr:row>148</xdr:row>
      <xdr:rowOff>167628</xdr:rowOff>
    </xdr:to>
    <xdr:pic macro="[0]!VALIDATION_11">
      <xdr:nvPicPr>
        <xdr:cNvPr id="209" name="Maforme149">
          <a:extLst>
            <a:ext uri="{FF2B5EF4-FFF2-40B4-BE49-F238E27FC236}">
              <a16:creationId xmlns:a16="http://schemas.microsoft.com/office/drawing/2014/main" id="{EFDCD268-D7E4-4C2C-A1E4-024F4DAF6E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148</xdr:row>
      <xdr:rowOff>535743</xdr:rowOff>
    </xdr:from>
    <xdr:to>
      <xdr:col>64</xdr:col>
      <xdr:colOff>306425</xdr:colOff>
      <xdr:row>149</xdr:row>
      <xdr:rowOff>167628</xdr:rowOff>
    </xdr:to>
    <xdr:pic macro="[0]!VALIDATION_11">
      <xdr:nvPicPr>
        <xdr:cNvPr id="210" name="Maforme150">
          <a:extLst>
            <a:ext uri="{FF2B5EF4-FFF2-40B4-BE49-F238E27FC236}">
              <a16:creationId xmlns:a16="http://schemas.microsoft.com/office/drawing/2014/main" id="{3B17835A-5A7A-472B-AA94-5DA5FAB197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149</xdr:row>
      <xdr:rowOff>535743</xdr:rowOff>
    </xdr:from>
    <xdr:to>
      <xdr:col>64</xdr:col>
      <xdr:colOff>306425</xdr:colOff>
      <xdr:row>150</xdr:row>
      <xdr:rowOff>167628</xdr:rowOff>
    </xdr:to>
    <xdr:pic macro="[0]!VALIDATION_11">
      <xdr:nvPicPr>
        <xdr:cNvPr id="211" name="Maforme151">
          <a:extLst>
            <a:ext uri="{FF2B5EF4-FFF2-40B4-BE49-F238E27FC236}">
              <a16:creationId xmlns:a16="http://schemas.microsoft.com/office/drawing/2014/main" id="{810BD297-DE7A-4150-A90A-D802A39620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150</xdr:row>
      <xdr:rowOff>535743</xdr:rowOff>
    </xdr:from>
    <xdr:to>
      <xdr:col>64</xdr:col>
      <xdr:colOff>306425</xdr:colOff>
      <xdr:row>151</xdr:row>
      <xdr:rowOff>167628</xdr:rowOff>
    </xdr:to>
    <xdr:pic macro="[0]!VALIDATION_11">
      <xdr:nvPicPr>
        <xdr:cNvPr id="212" name="Maforme152">
          <a:extLst>
            <a:ext uri="{FF2B5EF4-FFF2-40B4-BE49-F238E27FC236}">
              <a16:creationId xmlns:a16="http://schemas.microsoft.com/office/drawing/2014/main" id="{19EBF8BE-475E-400F-9851-378BF010025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151</xdr:row>
      <xdr:rowOff>535743</xdr:rowOff>
    </xdr:from>
    <xdr:to>
      <xdr:col>64</xdr:col>
      <xdr:colOff>306425</xdr:colOff>
      <xdr:row>152</xdr:row>
      <xdr:rowOff>167628</xdr:rowOff>
    </xdr:to>
    <xdr:pic macro="[0]!VALIDATION_11">
      <xdr:nvPicPr>
        <xdr:cNvPr id="213" name="Maforme153">
          <a:extLst>
            <a:ext uri="{FF2B5EF4-FFF2-40B4-BE49-F238E27FC236}">
              <a16:creationId xmlns:a16="http://schemas.microsoft.com/office/drawing/2014/main" id="{B9A78D41-31FD-4206-A344-F27CA1E87A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152</xdr:row>
      <xdr:rowOff>535743</xdr:rowOff>
    </xdr:from>
    <xdr:to>
      <xdr:col>64</xdr:col>
      <xdr:colOff>306425</xdr:colOff>
      <xdr:row>153</xdr:row>
      <xdr:rowOff>167628</xdr:rowOff>
    </xdr:to>
    <xdr:pic macro="[0]!VALIDATION_11">
      <xdr:nvPicPr>
        <xdr:cNvPr id="214" name="Maforme154" hidden="1">
          <a:extLst>
            <a:ext uri="{FF2B5EF4-FFF2-40B4-BE49-F238E27FC236}">
              <a16:creationId xmlns:a16="http://schemas.microsoft.com/office/drawing/2014/main" id="{DA27DF45-1544-401D-9F28-4D5CAE4EF2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153</xdr:row>
      <xdr:rowOff>535743</xdr:rowOff>
    </xdr:from>
    <xdr:to>
      <xdr:col>64</xdr:col>
      <xdr:colOff>306425</xdr:colOff>
      <xdr:row>154</xdr:row>
      <xdr:rowOff>167628</xdr:rowOff>
    </xdr:to>
    <xdr:pic macro="[0]!VALIDATION_11">
      <xdr:nvPicPr>
        <xdr:cNvPr id="215" name="Maforme155">
          <a:extLst>
            <a:ext uri="{FF2B5EF4-FFF2-40B4-BE49-F238E27FC236}">
              <a16:creationId xmlns:a16="http://schemas.microsoft.com/office/drawing/2014/main" id="{9668081E-538C-4906-BE66-424FAC62A2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154</xdr:row>
      <xdr:rowOff>535743</xdr:rowOff>
    </xdr:from>
    <xdr:to>
      <xdr:col>64</xdr:col>
      <xdr:colOff>306425</xdr:colOff>
      <xdr:row>155</xdr:row>
      <xdr:rowOff>167628</xdr:rowOff>
    </xdr:to>
    <xdr:pic macro="[0]!VALIDATION_11">
      <xdr:nvPicPr>
        <xdr:cNvPr id="216" name="Maforme156">
          <a:extLst>
            <a:ext uri="{FF2B5EF4-FFF2-40B4-BE49-F238E27FC236}">
              <a16:creationId xmlns:a16="http://schemas.microsoft.com/office/drawing/2014/main" id="{A0C150E7-4331-4B35-9DC7-B1C58C663E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155</xdr:row>
      <xdr:rowOff>535743</xdr:rowOff>
    </xdr:from>
    <xdr:to>
      <xdr:col>64</xdr:col>
      <xdr:colOff>306425</xdr:colOff>
      <xdr:row>156</xdr:row>
      <xdr:rowOff>167628</xdr:rowOff>
    </xdr:to>
    <xdr:pic macro="[0]!VALIDATION_11">
      <xdr:nvPicPr>
        <xdr:cNvPr id="217" name="Maforme157">
          <a:extLst>
            <a:ext uri="{FF2B5EF4-FFF2-40B4-BE49-F238E27FC236}">
              <a16:creationId xmlns:a16="http://schemas.microsoft.com/office/drawing/2014/main" id="{321CC843-415E-475C-B0E7-FA457E2FA1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156</xdr:row>
      <xdr:rowOff>535743</xdr:rowOff>
    </xdr:from>
    <xdr:to>
      <xdr:col>64</xdr:col>
      <xdr:colOff>306425</xdr:colOff>
      <xdr:row>157</xdr:row>
      <xdr:rowOff>167628</xdr:rowOff>
    </xdr:to>
    <xdr:pic macro="[0]!VALIDATION_11">
      <xdr:nvPicPr>
        <xdr:cNvPr id="218" name="Maforme158">
          <a:extLst>
            <a:ext uri="{FF2B5EF4-FFF2-40B4-BE49-F238E27FC236}">
              <a16:creationId xmlns:a16="http://schemas.microsoft.com/office/drawing/2014/main" id="{E6F888B0-C5BD-49A2-82D9-464A250A6A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157</xdr:row>
      <xdr:rowOff>535743</xdr:rowOff>
    </xdr:from>
    <xdr:to>
      <xdr:col>64</xdr:col>
      <xdr:colOff>306425</xdr:colOff>
      <xdr:row>158</xdr:row>
      <xdr:rowOff>167628</xdr:rowOff>
    </xdr:to>
    <xdr:pic macro="[0]!VALIDATION_11">
      <xdr:nvPicPr>
        <xdr:cNvPr id="219" name="Maforme159">
          <a:extLst>
            <a:ext uri="{FF2B5EF4-FFF2-40B4-BE49-F238E27FC236}">
              <a16:creationId xmlns:a16="http://schemas.microsoft.com/office/drawing/2014/main" id="{1CEB164C-8A14-47D4-AD30-64B27DBB66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158</xdr:row>
      <xdr:rowOff>535743</xdr:rowOff>
    </xdr:from>
    <xdr:to>
      <xdr:col>64</xdr:col>
      <xdr:colOff>306425</xdr:colOff>
      <xdr:row>159</xdr:row>
      <xdr:rowOff>167628</xdr:rowOff>
    </xdr:to>
    <xdr:pic macro="[0]!VALIDATION_11">
      <xdr:nvPicPr>
        <xdr:cNvPr id="220" name="Maforme160">
          <a:extLst>
            <a:ext uri="{FF2B5EF4-FFF2-40B4-BE49-F238E27FC236}">
              <a16:creationId xmlns:a16="http://schemas.microsoft.com/office/drawing/2014/main" id="{433513F5-17F8-4234-8614-63F2358A48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159</xdr:row>
      <xdr:rowOff>535743</xdr:rowOff>
    </xdr:from>
    <xdr:to>
      <xdr:col>64</xdr:col>
      <xdr:colOff>306425</xdr:colOff>
      <xdr:row>160</xdr:row>
      <xdr:rowOff>167628</xdr:rowOff>
    </xdr:to>
    <xdr:pic macro="[0]!VALIDATION_11">
      <xdr:nvPicPr>
        <xdr:cNvPr id="221" name="Maforme161">
          <a:extLst>
            <a:ext uri="{FF2B5EF4-FFF2-40B4-BE49-F238E27FC236}">
              <a16:creationId xmlns:a16="http://schemas.microsoft.com/office/drawing/2014/main" id="{58056627-0E18-4434-85C0-880AB11B83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160</xdr:row>
      <xdr:rowOff>535743</xdr:rowOff>
    </xdr:from>
    <xdr:to>
      <xdr:col>64</xdr:col>
      <xdr:colOff>306425</xdr:colOff>
      <xdr:row>161</xdr:row>
      <xdr:rowOff>167628</xdr:rowOff>
    </xdr:to>
    <xdr:pic macro="[0]!VALIDATION_11">
      <xdr:nvPicPr>
        <xdr:cNvPr id="222" name="Maforme162">
          <a:extLst>
            <a:ext uri="{FF2B5EF4-FFF2-40B4-BE49-F238E27FC236}">
              <a16:creationId xmlns:a16="http://schemas.microsoft.com/office/drawing/2014/main" id="{0E4CE5B8-BCC6-4301-A726-96FCDE7B2F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161</xdr:row>
      <xdr:rowOff>535743</xdr:rowOff>
    </xdr:from>
    <xdr:to>
      <xdr:col>64</xdr:col>
      <xdr:colOff>306425</xdr:colOff>
      <xdr:row>162</xdr:row>
      <xdr:rowOff>167628</xdr:rowOff>
    </xdr:to>
    <xdr:pic macro="[0]!VALIDATION_11">
      <xdr:nvPicPr>
        <xdr:cNvPr id="223" name="Maforme163">
          <a:extLst>
            <a:ext uri="{FF2B5EF4-FFF2-40B4-BE49-F238E27FC236}">
              <a16:creationId xmlns:a16="http://schemas.microsoft.com/office/drawing/2014/main" id="{1CEB84C5-209D-462F-A910-F034340043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162</xdr:row>
      <xdr:rowOff>535743</xdr:rowOff>
    </xdr:from>
    <xdr:to>
      <xdr:col>64</xdr:col>
      <xdr:colOff>306425</xdr:colOff>
      <xdr:row>163</xdr:row>
      <xdr:rowOff>167628</xdr:rowOff>
    </xdr:to>
    <xdr:pic macro="[0]!VALIDATION_11">
      <xdr:nvPicPr>
        <xdr:cNvPr id="224" name="Maforme164">
          <a:extLst>
            <a:ext uri="{FF2B5EF4-FFF2-40B4-BE49-F238E27FC236}">
              <a16:creationId xmlns:a16="http://schemas.microsoft.com/office/drawing/2014/main" id="{8B8FAE90-57A5-4CBE-B9C9-CD11EF08C3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163</xdr:row>
      <xdr:rowOff>535743</xdr:rowOff>
    </xdr:from>
    <xdr:to>
      <xdr:col>64</xdr:col>
      <xdr:colOff>306425</xdr:colOff>
      <xdr:row>164</xdr:row>
      <xdr:rowOff>167628</xdr:rowOff>
    </xdr:to>
    <xdr:pic macro="[0]!VALIDATION_11">
      <xdr:nvPicPr>
        <xdr:cNvPr id="225" name="Maforme165">
          <a:extLst>
            <a:ext uri="{FF2B5EF4-FFF2-40B4-BE49-F238E27FC236}">
              <a16:creationId xmlns:a16="http://schemas.microsoft.com/office/drawing/2014/main" id="{19C81C28-29D4-48BE-879A-57211E7623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164</xdr:row>
      <xdr:rowOff>535743</xdr:rowOff>
    </xdr:from>
    <xdr:to>
      <xdr:col>64</xdr:col>
      <xdr:colOff>306425</xdr:colOff>
      <xdr:row>165</xdr:row>
      <xdr:rowOff>167628</xdr:rowOff>
    </xdr:to>
    <xdr:pic macro="[0]!VALIDATION_11">
      <xdr:nvPicPr>
        <xdr:cNvPr id="226" name="Maforme166">
          <a:extLst>
            <a:ext uri="{FF2B5EF4-FFF2-40B4-BE49-F238E27FC236}">
              <a16:creationId xmlns:a16="http://schemas.microsoft.com/office/drawing/2014/main" id="{5426FEFD-2C0D-4CE6-A491-0217ED28EA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165</xdr:row>
      <xdr:rowOff>535743</xdr:rowOff>
    </xdr:from>
    <xdr:to>
      <xdr:col>64</xdr:col>
      <xdr:colOff>306425</xdr:colOff>
      <xdr:row>166</xdr:row>
      <xdr:rowOff>167628</xdr:rowOff>
    </xdr:to>
    <xdr:pic macro="[0]!VALIDATION_11">
      <xdr:nvPicPr>
        <xdr:cNvPr id="227" name="Maforme167" hidden="1">
          <a:extLst>
            <a:ext uri="{FF2B5EF4-FFF2-40B4-BE49-F238E27FC236}">
              <a16:creationId xmlns:a16="http://schemas.microsoft.com/office/drawing/2014/main" id="{BBE45AB5-BE3D-4F30-9AEF-9324221D58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166</xdr:row>
      <xdr:rowOff>535743</xdr:rowOff>
    </xdr:from>
    <xdr:to>
      <xdr:col>64</xdr:col>
      <xdr:colOff>306425</xdr:colOff>
      <xdr:row>167</xdr:row>
      <xdr:rowOff>167628</xdr:rowOff>
    </xdr:to>
    <xdr:pic macro="[0]!VALIDATION_11">
      <xdr:nvPicPr>
        <xdr:cNvPr id="228" name="Maforme168">
          <a:extLst>
            <a:ext uri="{FF2B5EF4-FFF2-40B4-BE49-F238E27FC236}">
              <a16:creationId xmlns:a16="http://schemas.microsoft.com/office/drawing/2014/main" id="{DF9B8289-A199-481F-89D6-D58DB9FD7E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167</xdr:row>
      <xdr:rowOff>535743</xdr:rowOff>
    </xdr:from>
    <xdr:to>
      <xdr:col>64</xdr:col>
      <xdr:colOff>306425</xdr:colOff>
      <xdr:row>168</xdr:row>
      <xdr:rowOff>167628</xdr:rowOff>
    </xdr:to>
    <xdr:pic macro="[0]!VALIDATION_11">
      <xdr:nvPicPr>
        <xdr:cNvPr id="229" name="Maforme169">
          <a:extLst>
            <a:ext uri="{FF2B5EF4-FFF2-40B4-BE49-F238E27FC236}">
              <a16:creationId xmlns:a16="http://schemas.microsoft.com/office/drawing/2014/main" id="{632C36B1-3635-4C81-9805-78A718B828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168</xdr:row>
      <xdr:rowOff>535743</xdr:rowOff>
    </xdr:from>
    <xdr:to>
      <xdr:col>64</xdr:col>
      <xdr:colOff>306425</xdr:colOff>
      <xdr:row>169</xdr:row>
      <xdr:rowOff>167628</xdr:rowOff>
    </xdr:to>
    <xdr:pic macro="[0]!VALIDATION_11">
      <xdr:nvPicPr>
        <xdr:cNvPr id="230" name="Maforme170">
          <a:extLst>
            <a:ext uri="{FF2B5EF4-FFF2-40B4-BE49-F238E27FC236}">
              <a16:creationId xmlns:a16="http://schemas.microsoft.com/office/drawing/2014/main" id="{D49EE797-C0E7-42CA-BB30-CA7BD81CDD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169</xdr:row>
      <xdr:rowOff>535743</xdr:rowOff>
    </xdr:from>
    <xdr:to>
      <xdr:col>64</xdr:col>
      <xdr:colOff>306425</xdr:colOff>
      <xdr:row>170</xdr:row>
      <xdr:rowOff>167628</xdr:rowOff>
    </xdr:to>
    <xdr:pic macro="[0]!VALIDATION_11">
      <xdr:nvPicPr>
        <xdr:cNvPr id="231" name="Maforme171">
          <a:extLst>
            <a:ext uri="{FF2B5EF4-FFF2-40B4-BE49-F238E27FC236}">
              <a16:creationId xmlns:a16="http://schemas.microsoft.com/office/drawing/2014/main" id="{FE314E79-7BE7-4B8B-AEFB-850567F083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170</xdr:row>
      <xdr:rowOff>535743</xdr:rowOff>
    </xdr:from>
    <xdr:to>
      <xdr:col>64</xdr:col>
      <xdr:colOff>306425</xdr:colOff>
      <xdr:row>171</xdr:row>
      <xdr:rowOff>167628</xdr:rowOff>
    </xdr:to>
    <xdr:pic macro="[0]!VALIDATION_11">
      <xdr:nvPicPr>
        <xdr:cNvPr id="232" name="Maforme172">
          <a:extLst>
            <a:ext uri="{FF2B5EF4-FFF2-40B4-BE49-F238E27FC236}">
              <a16:creationId xmlns:a16="http://schemas.microsoft.com/office/drawing/2014/main" id="{15F1F21F-770A-4A91-B5C9-79BC063951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171</xdr:row>
      <xdr:rowOff>535743</xdr:rowOff>
    </xdr:from>
    <xdr:to>
      <xdr:col>64</xdr:col>
      <xdr:colOff>306425</xdr:colOff>
      <xdr:row>172</xdr:row>
      <xdr:rowOff>167628</xdr:rowOff>
    </xdr:to>
    <xdr:pic macro="[0]!VALIDATION_11">
      <xdr:nvPicPr>
        <xdr:cNvPr id="233" name="Maforme173">
          <a:extLst>
            <a:ext uri="{FF2B5EF4-FFF2-40B4-BE49-F238E27FC236}">
              <a16:creationId xmlns:a16="http://schemas.microsoft.com/office/drawing/2014/main" id="{39C70DB8-0CA3-4222-A937-0DD95BD7E3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172</xdr:row>
      <xdr:rowOff>535743</xdr:rowOff>
    </xdr:from>
    <xdr:to>
      <xdr:col>64</xdr:col>
      <xdr:colOff>306425</xdr:colOff>
      <xdr:row>173</xdr:row>
      <xdr:rowOff>167628</xdr:rowOff>
    </xdr:to>
    <xdr:pic macro="[0]!VALIDATION_11">
      <xdr:nvPicPr>
        <xdr:cNvPr id="234" name="Maforme174">
          <a:extLst>
            <a:ext uri="{FF2B5EF4-FFF2-40B4-BE49-F238E27FC236}">
              <a16:creationId xmlns:a16="http://schemas.microsoft.com/office/drawing/2014/main" id="{48B71838-F7C1-4434-B405-2141E487C0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173</xdr:row>
      <xdr:rowOff>535743</xdr:rowOff>
    </xdr:from>
    <xdr:to>
      <xdr:col>64</xdr:col>
      <xdr:colOff>306425</xdr:colOff>
      <xdr:row>174</xdr:row>
      <xdr:rowOff>167628</xdr:rowOff>
    </xdr:to>
    <xdr:pic macro="[0]!VALIDATION_11">
      <xdr:nvPicPr>
        <xdr:cNvPr id="235" name="Maforme175">
          <a:extLst>
            <a:ext uri="{FF2B5EF4-FFF2-40B4-BE49-F238E27FC236}">
              <a16:creationId xmlns:a16="http://schemas.microsoft.com/office/drawing/2014/main" id="{0B9DF15C-7B0D-4105-8592-47EF889B29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174</xdr:row>
      <xdr:rowOff>535743</xdr:rowOff>
    </xdr:from>
    <xdr:to>
      <xdr:col>64</xdr:col>
      <xdr:colOff>306425</xdr:colOff>
      <xdr:row>175</xdr:row>
      <xdr:rowOff>167628</xdr:rowOff>
    </xdr:to>
    <xdr:pic macro="[0]!VALIDATION_11">
      <xdr:nvPicPr>
        <xdr:cNvPr id="236" name="Maforme176">
          <a:extLst>
            <a:ext uri="{FF2B5EF4-FFF2-40B4-BE49-F238E27FC236}">
              <a16:creationId xmlns:a16="http://schemas.microsoft.com/office/drawing/2014/main" id="{378F40C9-EDEF-4D34-9D90-DF55564021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175</xdr:row>
      <xdr:rowOff>535743</xdr:rowOff>
    </xdr:from>
    <xdr:to>
      <xdr:col>64</xdr:col>
      <xdr:colOff>306425</xdr:colOff>
      <xdr:row>176</xdr:row>
      <xdr:rowOff>167628</xdr:rowOff>
    </xdr:to>
    <xdr:pic macro="[0]!VALIDATION_11">
      <xdr:nvPicPr>
        <xdr:cNvPr id="237" name="Maforme177">
          <a:extLst>
            <a:ext uri="{FF2B5EF4-FFF2-40B4-BE49-F238E27FC236}">
              <a16:creationId xmlns:a16="http://schemas.microsoft.com/office/drawing/2014/main" id="{89A7370C-B24E-470E-B052-F1F48752DD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176</xdr:row>
      <xdr:rowOff>535743</xdr:rowOff>
    </xdr:from>
    <xdr:to>
      <xdr:col>64</xdr:col>
      <xdr:colOff>306425</xdr:colOff>
      <xdr:row>177</xdr:row>
      <xdr:rowOff>167628</xdr:rowOff>
    </xdr:to>
    <xdr:pic macro="[0]!VALIDATION_11">
      <xdr:nvPicPr>
        <xdr:cNvPr id="238" name="Maforme178">
          <a:extLst>
            <a:ext uri="{FF2B5EF4-FFF2-40B4-BE49-F238E27FC236}">
              <a16:creationId xmlns:a16="http://schemas.microsoft.com/office/drawing/2014/main" id="{A30B8B68-E5A0-4850-B2FB-C690E0649E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177</xdr:row>
      <xdr:rowOff>535743</xdr:rowOff>
    </xdr:from>
    <xdr:to>
      <xdr:col>64</xdr:col>
      <xdr:colOff>306425</xdr:colOff>
      <xdr:row>178</xdr:row>
      <xdr:rowOff>167628</xdr:rowOff>
    </xdr:to>
    <xdr:pic macro="[0]!VALIDATION_11">
      <xdr:nvPicPr>
        <xdr:cNvPr id="239" name="Maforme179">
          <a:extLst>
            <a:ext uri="{FF2B5EF4-FFF2-40B4-BE49-F238E27FC236}">
              <a16:creationId xmlns:a16="http://schemas.microsoft.com/office/drawing/2014/main" id="{421A9CBA-6838-443D-A3C1-29F707B85D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178</xdr:row>
      <xdr:rowOff>535743</xdr:rowOff>
    </xdr:from>
    <xdr:to>
      <xdr:col>64</xdr:col>
      <xdr:colOff>306425</xdr:colOff>
      <xdr:row>179</xdr:row>
      <xdr:rowOff>167628</xdr:rowOff>
    </xdr:to>
    <xdr:pic macro="[0]!VALIDATION_11">
      <xdr:nvPicPr>
        <xdr:cNvPr id="240" name="Maforme180" hidden="1">
          <a:extLst>
            <a:ext uri="{FF2B5EF4-FFF2-40B4-BE49-F238E27FC236}">
              <a16:creationId xmlns:a16="http://schemas.microsoft.com/office/drawing/2014/main" id="{D32E41A3-B36B-49CD-B40B-5883E23C4A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179</xdr:row>
      <xdr:rowOff>535743</xdr:rowOff>
    </xdr:from>
    <xdr:to>
      <xdr:col>64</xdr:col>
      <xdr:colOff>306425</xdr:colOff>
      <xdr:row>180</xdr:row>
      <xdr:rowOff>167628</xdr:rowOff>
    </xdr:to>
    <xdr:pic macro="[0]!VALIDATION_11">
      <xdr:nvPicPr>
        <xdr:cNvPr id="241" name="Maforme181">
          <a:extLst>
            <a:ext uri="{FF2B5EF4-FFF2-40B4-BE49-F238E27FC236}">
              <a16:creationId xmlns:a16="http://schemas.microsoft.com/office/drawing/2014/main" id="{56F7DE4E-7ECD-4A8B-A9CC-957D6D253F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180</xdr:row>
      <xdr:rowOff>535743</xdr:rowOff>
    </xdr:from>
    <xdr:to>
      <xdr:col>64</xdr:col>
      <xdr:colOff>306425</xdr:colOff>
      <xdr:row>181</xdr:row>
      <xdr:rowOff>167628</xdr:rowOff>
    </xdr:to>
    <xdr:pic macro="[0]!VALIDATION_11">
      <xdr:nvPicPr>
        <xdr:cNvPr id="242" name="Maforme182">
          <a:extLst>
            <a:ext uri="{FF2B5EF4-FFF2-40B4-BE49-F238E27FC236}">
              <a16:creationId xmlns:a16="http://schemas.microsoft.com/office/drawing/2014/main" id="{2A323C1C-F206-407E-9195-8517874CFB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181</xdr:row>
      <xdr:rowOff>535743</xdr:rowOff>
    </xdr:from>
    <xdr:to>
      <xdr:col>64</xdr:col>
      <xdr:colOff>306425</xdr:colOff>
      <xdr:row>182</xdr:row>
      <xdr:rowOff>167628</xdr:rowOff>
    </xdr:to>
    <xdr:pic macro="[0]!VALIDATION_11">
      <xdr:nvPicPr>
        <xdr:cNvPr id="243" name="Maforme183">
          <a:extLst>
            <a:ext uri="{FF2B5EF4-FFF2-40B4-BE49-F238E27FC236}">
              <a16:creationId xmlns:a16="http://schemas.microsoft.com/office/drawing/2014/main" id="{9F1C6DF7-5EFB-4F3C-A3D9-CDFA211578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182</xdr:row>
      <xdr:rowOff>535743</xdr:rowOff>
    </xdr:from>
    <xdr:to>
      <xdr:col>64</xdr:col>
      <xdr:colOff>306425</xdr:colOff>
      <xdr:row>183</xdr:row>
      <xdr:rowOff>167628</xdr:rowOff>
    </xdr:to>
    <xdr:pic macro="[0]!VALIDATION_11">
      <xdr:nvPicPr>
        <xdr:cNvPr id="244" name="Maforme184">
          <a:extLst>
            <a:ext uri="{FF2B5EF4-FFF2-40B4-BE49-F238E27FC236}">
              <a16:creationId xmlns:a16="http://schemas.microsoft.com/office/drawing/2014/main" id="{88AF8BA9-E55D-406F-A1B7-248A873069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183</xdr:row>
      <xdr:rowOff>535743</xdr:rowOff>
    </xdr:from>
    <xdr:to>
      <xdr:col>64</xdr:col>
      <xdr:colOff>306425</xdr:colOff>
      <xdr:row>184</xdr:row>
      <xdr:rowOff>167628</xdr:rowOff>
    </xdr:to>
    <xdr:pic macro="[0]!VALIDATION_11">
      <xdr:nvPicPr>
        <xdr:cNvPr id="245" name="Maforme185">
          <a:extLst>
            <a:ext uri="{FF2B5EF4-FFF2-40B4-BE49-F238E27FC236}">
              <a16:creationId xmlns:a16="http://schemas.microsoft.com/office/drawing/2014/main" id="{AB9619FF-7B6F-4621-94A8-E73A8F7842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184</xdr:row>
      <xdr:rowOff>535743</xdr:rowOff>
    </xdr:from>
    <xdr:to>
      <xdr:col>64</xdr:col>
      <xdr:colOff>306425</xdr:colOff>
      <xdr:row>185</xdr:row>
      <xdr:rowOff>167628</xdr:rowOff>
    </xdr:to>
    <xdr:pic macro="[0]!VALIDATION_11">
      <xdr:nvPicPr>
        <xdr:cNvPr id="246" name="Maforme186">
          <a:extLst>
            <a:ext uri="{FF2B5EF4-FFF2-40B4-BE49-F238E27FC236}">
              <a16:creationId xmlns:a16="http://schemas.microsoft.com/office/drawing/2014/main" id="{1DF58F69-E4EE-4841-92B7-5CB6CB2C35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185</xdr:row>
      <xdr:rowOff>535743</xdr:rowOff>
    </xdr:from>
    <xdr:to>
      <xdr:col>64</xdr:col>
      <xdr:colOff>306425</xdr:colOff>
      <xdr:row>186</xdr:row>
      <xdr:rowOff>167628</xdr:rowOff>
    </xdr:to>
    <xdr:pic macro="[0]!VALIDATION_11">
      <xdr:nvPicPr>
        <xdr:cNvPr id="247" name="Maforme187">
          <a:extLst>
            <a:ext uri="{FF2B5EF4-FFF2-40B4-BE49-F238E27FC236}">
              <a16:creationId xmlns:a16="http://schemas.microsoft.com/office/drawing/2014/main" id="{9AE58E0E-BFEC-47BC-9C66-D52E9D2112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186</xdr:row>
      <xdr:rowOff>535743</xdr:rowOff>
    </xdr:from>
    <xdr:to>
      <xdr:col>64</xdr:col>
      <xdr:colOff>306425</xdr:colOff>
      <xdr:row>187</xdr:row>
      <xdr:rowOff>167628</xdr:rowOff>
    </xdr:to>
    <xdr:pic macro="[0]!VALIDATION_11">
      <xdr:nvPicPr>
        <xdr:cNvPr id="248" name="Maforme188">
          <a:extLst>
            <a:ext uri="{FF2B5EF4-FFF2-40B4-BE49-F238E27FC236}">
              <a16:creationId xmlns:a16="http://schemas.microsoft.com/office/drawing/2014/main" id="{3E0C9B1E-71C1-4ECB-ABB8-EDE2291F61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187</xdr:row>
      <xdr:rowOff>535743</xdr:rowOff>
    </xdr:from>
    <xdr:to>
      <xdr:col>64</xdr:col>
      <xdr:colOff>306425</xdr:colOff>
      <xdr:row>188</xdr:row>
      <xdr:rowOff>167628</xdr:rowOff>
    </xdr:to>
    <xdr:pic macro="[0]!VALIDATION_11">
      <xdr:nvPicPr>
        <xdr:cNvPr id="249" name="Maforme189">
          <a:extLst>
            <a:ext uri="{FF2B5EF4-FFF2-40B4-BE49-F238E27FC236}">
              <a16:creationId xmlns:a16="http://schemas.microsoft.com/office/drawing/2014/main" id="{1EB3E8E1-3D3F-4ABC-946A-50A439217D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188</xdr:row>
      <xdr:rowOff>535743</xdr:rowOff>
    </xdr:from>
    <xdr:to>
      <xdr:col>64</xdr:col>
      <xdr:colOff>306425</xdr:colOff>
      <xdr:row>189</xdr:row>
      <xdr:rowOff>167628</xdr:rowOff>
    </xdr:to>
    <xdr:pic macro="[0]!VALIDATION_11">
      <xdr:nvPicPr>
        <xdr:cNvPr id="250" name="Maforme190">
          <a:extLst>
            <a:ext uri="{FF2B5EF4-FFF2-40B4-BE49-F238E27FC236}">
              <a16:creationId xmlns:a16="http://schemas.microsoft.com/office/drawing/2014/main" id="{3DAAE5F2-DFF6-419A-8CE3-54E78BC4FD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189</xdr:row>
      <xdr:rowOff>535743</xdr:rowOff>
    </xdr:from>
    <xdr:to>
      <xdr:col>64</xdr:col>
      <xdr:colOff>306425</xdr:colOff>
      <xdr:row>190</xdr:row>
      <xdr:rowOff>167628</xdr:rowOff>
    </xdr:to>
    <xdr:pic macro="[0]!VALIDATION_11">
      <xdr:nvPicPr>
        <xdr:cNvPr id="251" name="Maforme191">
          <a:extLst>
            <a:ext uri="{FF2B5EF4-FFF2-40B4-BE49-F238E27FC236}">
              <a16:creationId xmlns:a16="http://schemas.microsoft.com/office/drawing/2014/main" id="{6891F3BF-0CB0-4537-A230-01541D7FB8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190</xdr:row>
      <xdr:rowOff>535743</xdr:rowOff>
    </xdr:from>
    <xdr:to>
      <xdr:col>64</xdr:col>
      <xdr:colOff>306425</xdr:colOff>
      <xdr:row>191</xdr:row>
      <xdr:rowOff>167628</xdr:rowOff>
    </xdr:to>
    <xdr:pic macro="[0]!VALIDATION_11">
      <xdr:nvPicPr>
        <xdr:cNvPr id="252" name="Maforme192">
          <a:extLst>
            <a:ext uri="{FF2B5EF4-FFF2-40B4-BE49-F238E27FC236}">
              <a16:creationId xmlns:a16="http://schemas.microsoft.com/office/drawing/2014/main" id="{82700CF3-B6D7-46B7-81C4-529357F6C9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191</xdr:row>
      <xdr:rowOff>535743</xdr:rowOff>
    </xdr:from>
    <xdr:to>
      <xdr:col>64</xdr:col>
      <xdr:colOff>306425</xdr:colOff>
      <xdr:row>192</xdr:row>
      <xdr:rowOff>167628</xdr:rowOff>
    </xdr:to>
    <xdr:pic macro="[0]!VALIDATION_11">
      <xdr:nvPicPr>
        <xdr:cNvPr id="253" name="Maforme193" hidden="1">
          <a:extLst>
            <a:ext uri="{FF2B5EF4-FFF2-40B4-BE49-F238E27FC236}">
              <a16:creationId xmlns:a16="http://schemas.microsoft.com/office/drawing/2014/main" id="{5BF2B458-2A17-4BDE-A76F-05A5560C26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192</xdr:row>
      <xdr:rowOff>535743</xdr:rowOff>
    </xdr:from>
    <xdr:to>
      <xdr:col>64</xdr:col>
      <xdr:colOff>306425</xdr:colOff>
      <xdr:row>193</xdr:row>
      <xdr:rowOff>167628</xdr:rowOff>
    </xdr:to>
    <xdr:pic macro="[0]!VALIDATION_11">
      <xdr:nvPicPr>
        <xdr:cNvPr id="254" name="Maforme194">
          <a:extLst>
            <a:ext uri="{FF2B5EF4-FFF2-40B4-BE49-F238E27FC236}">
              <a16:creationId xmlns:a16="http://schemas.microsoft.com/office/drawing/2014/main" id="{61D5A8FE-68AE-4D03-8757-3E8B636464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193</xdr:row>
      <xdr:rowOff>535743</xdr:rowOff>
    </xdr:from>
    <xdr:to>
      <xdr:col>64</xdr:col>
      <xdr:colOff>306425</xdr:colOff>
      <xdr:row>194</xdr:row>
      <xdr:rowOff>167628</xdr:rowOff>
    </xdr:to>
    <xdr:pic macro="[0]!VALIDATION_11">
      <xdr:nvPicPr>
        <xdr:cNvPr id="255" name="Maforme195">
          <a:extLst>
            <a:ext uri="{FF2B5EF4-FFF2-40B4-BE49-F238E27FC236}">
              <a16:creationId xmlns:a16="http://schemas.microsoft.com/office/drawing/2014/main" id="{2CB61645-E886-4D0E-8654-FA1FC13CB6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194</xdr:row>
      <xdr:rowOff>535743</xdr:rowOff>
    </xdr:from>
    <xdr:to>
      <xdr:col>64</xdr:col>
      <xdr:colOff>306425</xdr:colOff>
      <xdr:row>195</xdr:row>
      <xdr:rowOff>167628</xdr:rowOff>
    </xdr:to>
    <xdr:pic macro="[0]!VALIDATION_11">
      <xdr:nvPicPr>
        <xdr:cNvPr id="256" name="Maforme196">
          <a:extLst>
            <a:ext uri="{FF2B5EF4-FFF2-40B4-BE49-F238E27FC236}">
              <a16:creationId xmlns:a16="http://schemas.microsoft.com/office/drawing/2014/main" id="{B5B0EA70-F74A-4DEB-81D5-0255CAF027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195</xdr:row>
      <xdr:rowOff>535743</xdr:rowOff>
    </xdr:from>
    <xdr:to>
      <xdr:col>64</xdr:col>
      <xdr:colOff>306425</xdr:colOff>
      <xdr:row>196</xdr:row>
      <xdr:rowOff>167628</xdr:rowOff>
    </xdr:to>
    <xdr:pic macro="[0]!VALIDATION_11">
      <xdr:nvPicPr>
        <xdr:cNvPr id="257" name="Maforme197">
          <a:extLst>
            <a:ext uri="{FF2B5EF4-FFF2-40B4-BE49-F238E27FC236}">
              <a16:creationId xmlns:a16="http://schemas.microsoft.com/office/drawing/2014/main" id="{34165DDE-580F-433C-AAFA-780E12C966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196</xdr:row>
      <xdr:rowOff>535743</xdr:rowOff>
    </xdr:from>
    <xdr:to>
      <xdr:col>64</xdr:col>
      <xdr:colOff>306425</xdr:colOff>
      <xdr:row>197</xdr:row>
      <xdr:rowOff>167628</xdr:rowOff>
    </xdr:to>
    <xdr:pic macro="[0]!VALIDATION_11">
      <xdr:nvPicPr>
        <xdr:cNvPr id="258" name="Maforme198">
          <a:extLst>
            <a:ext uri="{FF2B5EF4-FFF2-40B4-BE49-F238E27FC236}">
              <a16:creationId xmlns:a16="http://schemas.microsoft.com/office/drawing/2014/main" id="{E9DC1D9B-0A7F-4421-AC3E-B0CAF36BA9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197</xdr:row>
      <xdr:rowOff>535743</xdr:rowOff>
    </xdr:from>
    <xdr:to>
      <xdr:col>64</xdr:col>
      <xdr:colOff>306425</xdr:colOff>
      <xdr:row>198</xdr:row>
      <xdr:rowOff>167628</xdr:rowOff>
    </xdr:to>
    <xdr:pic macro="[0]!VALIDATION_11">
      <xdr:nvPicPr>
        <xdr:cNvPr id="259" name="Maforme199">
          <a:extLst>
            <a:ext uri="{FF2B5EF4-FFF2-40B4-BE49-F238E27FC236}">
              <a16:creationId xmlns:a16="http://schemas.microsoft.com/office/drawing/2014/main" id="{CDA42189-045D-4A91-B129-78AC356D36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198</xdr:row>
      <xdr:rowOff>535743</xdr:rowOff>
    </xdr:from>
    <xdr:to>
      <xdr:col>64</xdr:col>
      <xdr:colOff>306425</xdr:colOff>
      <xdr:row>199</xdr:row>
      <xdr:rowOff>167628</xdr:rowOff>
    </xdr:to>
    <xdr:pic macro="[0]!VALIDATION_11">
      <xdr:nvPicPr>
        <xdr:cNvPr id="260" name="Maforme200">
          <a:extLst>
            <a:ext uri="{FF2B5EF4-FFF2-40B4-BE49-F238E27FC236}">
              <a16:creationId xmlns:a16="http://schemas.microsoft.com/office/drawing/2014/main" id="{C360E19C-7AE7-453C-8DAC-62D883E07A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199</xdr:row>
      <xdr:rowOff>535743</xdr:rowOff>
    </xdr:from>
    <xdr:to>
      <xdr:col>64</xdr:col>
      <xdr:colOff>306425</xdr:colOff>
      <xdr:row>200</xdr:row>
      <xdr:rowOff>167628</xdr:rowOff>
    </xdr:to>
    <xdr:pic macro="[0]!VALIDATION_11">
      <xdr:nvPicPr>
        <xdr:cNvPr id="261" name="Maforme201">
          <a:extLst>
            <a:ext uri="{FF2B5EF4-FFF2-40B4-BE49-F238E27FC236}">
              <a16:creationId xmlns:a16="http://schemas.microsoft.com/office/drawing/2014/main" id="{A0F334E2-0CB6-4E16-BD67-64CF63729E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200</xdr:row>
      <xdr:rowOff>535743</xdr:rowOff>
    </xdr:from>
    <xdr:to>
      <xdr:col>64</xdr:col>
      <xdr:colOff>306425</xdr:colOff>
      <xdr:row>201</xdr:row>
      <xdr:rowOff>167628</xdr:rowOff>
    </xdr:to>
    <xdr:pic macro="[0]!VALIDATION_11">
      <xdr:nvPicPr>
        <xdr:cNvPr id="262" name="Maforme202">
          <a:extLst>
            <a:ext uri="{FF2B5EF4-FFF2-40B4-BE49-F238E27FC236}">
              <a16:creationId xmlns:a16="http://schemas.microsoft.com/office/drawing/2014/main" id="{037EDA3B-A3F9-4809-B9C1-5C8579C295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201</xdr:row>
      <xdr:rowOff>535743</xdr:rowOff>
    </xdr:from>
    <xdr:to>
      <xdr:col>64</xdr:col>
      <xdr:colOff>306425</xdr:colOff>
      <xdr:row>202</xdr:row>
      <xdr:rowOff>167628</xdr:rowOff>
    </xdr:to>
    <xdr:pic macro="[0]!VALIDATION_11">
      <xdr:nvPicPr>
        <xdr:cNvPr id="263" name="Maforme203">
          <a:extLst>
            <a:ext uri="{FF2B5EF4-FFF2-40B4-BE49-F238E27FC236}">
              <a16:creationId xmlns:a16="http://schemas.microsoft.com/office/drawing/2014/main" id="{FC47C458-9365-45C7-9D10-1174D66389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202</xdr:row>
      <xdr:rowOff>535743</xdr:rowOff>
    </xdr:from>
    <xdr:to>
      <xdr:col>64</xdr:col>
      <xdr:colOff>306425</xdr:colOff>
      <xdr:row>203</xdr:row>
      <xdr:rowOff>167628</xdr:rowOff>
    </xdr:to>
    <xdr:pic macro="[0]!VALIDATION_11">
      <xdr:nvPicPr>
        <xdr:cNvPr id="264" name="Maforme204">
          <a:extLst>
            <a:ext uri="{FF2B5EF4-FFF2-40B4-BE49-F238E27FC236}">
              <a16:creationId xmlns:a16="http://schemas.microsoft.com/office/drawing/2014/main" id="{6728496C-88E8-4CD4-97E1-8FA97A6597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203</xdr:row>
      <xdr:rowOff>535743</xdr:rowOff>
    </xdr:from>
    <xdr:to>
      <xdr:col>64</xdr:col>
      <xdr:colOff>306425</xdr:colOff>
      <xdr:row>204</xdr:row>
      <xdr:rowOff>167628</xdr:rowOff>
    </xdr:to>
    <xdr:pic macro="[0]!VALIDATION_11">
      <xdr:nvPicPr>
        <xdr:cNvPr id="265" name="Maforme205">
          <a:extLst>
            <a:ext uri="{FF2B5EF4-FFF2-40B4-BE49-F238E27FC236}">
              <a16:creationId xmlns:a16="http://schemas.microsoft.com/office/drawing/2014/main" id="{944D1A6B-4E2F-471E-8B73-DF7BCED0CE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204</xdr:row>
      <xdr:rowOff>535743</xdr:rowOff>
    </xdr:from>
    <xdr:to>
      <xdr:col>64</xdr:col>
      <xdr:colOff>306425</xdr:colOff>
      <xdr:row>205</xdr:row>
      <xdr:rowOff>167628</xdr:rowOff>
    </xdr:to>
    <xdr:pic macro="[0]!VALIDATION_11">
      <xdr:nvPicPr>
        <xdr:cNvPr id="266" name="Maforme206" hidden="1">
          <a:extLst>
            <a:ext uri="{FF2B5EF4-FFF2-40B4-BE49-F238E27FC236}">
              <a16:creationId xmlns:a16="http://schemas.microsoft.com/office/drawing/2014/main" id="{62F498CE-8245-4623-8E4C-2088DB3B0C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205</xdr:row>
      <xdr:rowOff>535743</xdr:rowOff>
    </xdr:from>
    <xdr:to>
      <xdr:col>64</xdr:col>
      <xdr:colOff>306425</xdr:colOff>
      <xdr:row>206</xdr:row>
      <xdr:rowOff>167628</xdr:rowOff>
    </xdr:to>
    <xdr:pic macro="[0]!VALIDATION_11">
      <xdr:nvPicPr>
        <xdr:cNvPr id="267" name="Maforme207">
          <a:extLst>
            <a:ext uri="{FF2B5EF4-FFF2-40B4-BE49-F238E27FC236}">
              <a16:creationId xmlns:a16="http://schemas.microsoft.com/office/drawing/2014/main" id="{53517382-B72A-437C-859E-157D84DFC8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206</xdr:row>
      <xdr:rowOff>535743</xdr:rowOff>
    </xdr:from>
    <xdr:to>
      <xdr:col>64</xdr:col>
      <xdr:colOff>306425</xdr:colOff>
      <xdr:row>207</xdr:row>
      <xdr:rowOff>167628</xdr:rowOff>
    </xdr:to>
    <xdr:pic macro="[0]!VALIDATION_11">
      <xdr:nvPicPr>
        <xdr:cNvPr id="268" name="Maforme208">
          <a:extLst>
            <a:ext uri="{FF2B5EF4-FFF2-40B4-BE49-F238E27FC236}">
              <a16:creationId xmlns:a16="http://schemas.microsoft.com/office/drawing/2014/main" id="{37838D2D-9CED-49E7-806A-5289FE9492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207</xdr:row>
      <xdr:rowOff>535743</xdr:rowOff>
    </xdr:from>
    <xdr:to>
      <xdr:col>64</xdr:col>
      <xdr:colOff>306425</xdr:colOff>
      <xdr:row>208</xdr:row>
      <xdr:rowOff>167628</xdr:rowOff>
    </xdr:to>
    <xdr:pic macro="[0]!VALIDATION_11">
      <xdr:nvPicPr>
        <xdr:cNvPr id="269" name="Maforme209">
          <a:extLst>
            <a:ext uri="{FF2B5EF4-FFF2-40B4-BE49-F238E27FC236}">
              <a16:creationId xmlns:a16="http://schemas.microsoft.com/office/drawing/2014/main" id="{C8C5EB8D-8A44-4520-8B94-351C68E0EB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208</xdr:row>
      <xdr:rowOff>535743</xdr:rowOff>
    </xdr:from>
    <xdr:to>
      <xdr:col>64</xdr:col>
      <xdr:colOff>306425</xdr:colOff>
      <xdr:row>209</xdr:row>
      <xdr:rowOff>167628</xdr:rowOff>
    </xdr:to>
    <xdr:pic macro="[0]!VALIDATION_11">
      <xdr:nvPicPr>
        <xdr:cNvPr id="270" name="Maforme210">
          <a:extLst>
            <a:ext uri="{FF2B5EF4-FFF2-40B4-BE49-F238E27FC236}">
              <a16:creationId xmlns:a16="http://schemas.microsoft.com/office/drawing/2014/main" id="{1274A88E-D497-4637-B482-0324C9F887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209</xdr:row>
      <xdr:rowOff>535743</xdr:rowOff>
    </xdr:from>
    <xdr:to>
      <xdr:col>64</xdr:col>
      <xdr:colOff>306425</xdr:colOff>
      <xdr:row>210</xdr:row>
      <xdr:rowOff>167628</xdr:rowOff>
    </xdr:to>
    <xdr:pic macro="[0]!VALIDATION_11">
      <xdr:nvPicPr>
        <xdr:cNvPr id="271" name="Maforme211">
          <a:extLst>
            <a:ext uri="{FF2B5EF4-FFF2-40B4-BE49-F238E27FC236}">
              <a16:creationId xmlns:a16="http://schemas.microsoft.com/office/drawing/2014/main" id="{DBEEA1F8-AFFB-43DE-BDFF-C4BB3AC3C5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210</xdr:row>
      <xdr:rowOff>535743</xdr:rowOff>
    </xdr:from>
    <xdr:to>
      <xdr:col>64</xdr:col>
      <xdr:colOff>306425</xdr:colOff>
      <xdr:row>211</xdr:row>
      <xdr:rowOff>167628</xdr:rowOff>
    </xdr:to>
    <xdr:pic macro="[0]!VALIDATION_11">
      <xdr:nvPicPr>
        <xdr:cNvPr id="272" name="Maforme212">
          <a:extLst>
            <a:ext uri="{FF2B5EF4-FFF2-40B4-BE49-F238E27FC236}">
              <a16:creationId xmlns:a16="http://schemas.microsoft.com/office/drawing/2014/main" id="{73CD6527-A787-4B5C-874E-51CEFAFFC2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211</xdr:row>
      <xdr:rowOff>535743</xdr:rowOff>
    </xdr:from>
    <xdr:to>
      <xdr:col>64</xdr:col>
      <xdr:colOff>306425</xdr:colOff>
      <xdr:row>212</xdr:row>
      <xdr:rowOff>167628</xdr:rowOff>
    </xdr:to>
    <xdr:pic macro="[0]!VALIDATION_11">
      <xdr:nvPicPr>
        <xdr:cNvPr id="273" name="Maforme213">
          <a:extLst>
            <a:ext uri="{FF2B5EF4-FFF2-40B4-BE49-F238E27FC236}">
              <a16:creationId xmlns:a16="http://schemas.microsoft.com/office/drawing/2014/main" id="{FABF381B-6210-46BC-B50B-39F1622BD6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212</xdr:row>
      <xdr:rowOff>535743</xdr:rowOff>
    </xdr:from>
    <xdr:to>
      <xdr:col>64</xdr:col>
      <xdr:colOff>306425</xdr:colOff>
      <xdr:row>213</xdr:row>
      <xdr:rowOff>167628</xdr:rowOff>
    </xdr:to>
    <xdr:pic macro="[0]!VALIDATION_11">
      <xdr:nvPicPr>
        <xdr:cNvPr id="274" name="Maforme214">
          <a:extLst>
            <a:ext uri="{FF2B5EF4-FFF2-40B4-BE49-F238E27FC236}">
              <a16:creationId xmlns:a16="http://schemas.microsoft.com/office/drawing/2014/main" id="{7EB41EA5-7FC4-4266-855A-097624D198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213</xdr:row>
      <xdr:rowOff>535743</xdr:rowOff>
    </xdr:from>
    <xdr:to>
      <xdr:col>64</xdr:col>
      <xdr:colOff>306425</xdr:colOff>
      <xdr:row>214</xdr:row>
      <xdr:rowOff>167628</xdr:rowOff>
    </xdr:to>
    <xdr:pic macro="[0]!VALIDATION_11">
      <xdr:nvPicPr>
        <xdr:cNvPr id="275" name="Maforme215">
          <a:extLst>
            <a:ext uri="{FF2B5EF4-FFF2-40B4-BE49-F238E27FC236}">
              <a16:creationId xmlns:a16="http://schemas.microsoft.com/office/drawing/2014/main" id="{E18FDC34-8748-4A5B-BB4D-353317B1DF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214</xdr:row>
      <xdr:rowOff>535743</xdr:rowOff>
    </xdr:from>
    <xdr:to>
      <xdr:col>64</xdr:col>
      <xdr:colOff>306425</xdr:colOff>
      <xdr:row>215</xdr:row>
      <xdr:rowOff>167628</xdr:rowOff>
    </xdr:to>
    <xdr:pic macro="[0]!VALIDATION_11">
      <xdr:nvPicPr>
        <xdr:cNvPr id="276" name="Maforme216">
          <a:extLst>
            <a:ext uri="{FF2B5EF4-FFF2-40B4-BE49-F238E27FC236}">
              <a16:creationId xmlns:a16="http://schemas.microsoft.com/office/drawing/2014/main" id="{C6EEFF3D-C6F1-4300-8BFF-A58582E5F5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215</xdr:row>
      <xdr:rowOff>535743</xdr:rowOff>
    </xdr:from>
    <xdr:to>
      <xdr:col>64</xdr:col>
      <xdr:colOff>306425</xdr:colOff>
      <xdr:row>216</xdr:row>
      <xdr:rowOff>167628</xdr:rowOff>
    </xdr:to>
    <xdr:pic macro="[0]!VALIDATION_11">
      <xdr:nvPicPr>
        <xdr:cNvPr id="277" name="Maforme217">
          <a:extLst>
            <a:ext uri="{FF2B5EF4-FFF2-40B4-BE49-F238E27FC236}">
              <a16:creationId xmlns:a16="http://schemas.microsoft.com/office/drawing/2014/main" id="{B67E5612-54DC-4F86-9A7E-663006BFEB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216</xdr:row>
      <xdr:rowOff>535743</xdr:rowOff>
    </xdr:from>
    <xdr:to>
      <xdr:col>64</xdr:col>
      <xdr:colOff>306425</xdr:colOff>
      <xdr:row>217</xdr:row>
      <xdr:rowOff>167628</xdr:rowOff>
    </xdr:to>
    <xdr:pic macro="[0]!VALIDATION_11">
      <xdr:nvPicPr>
        <xdr:cNvPr id="278" name="Maforme218">
          <a:extLst>
            <a:ext uri="{FF2B5EF4-FFF2-40B4-BE49-F238E27FC236}">
              <a16:creationId xmlns:a16="http://schemas.microsoft.com/office/drawing/2014/main" id="{90D1A275-6AF2-46E6-B3EF-D4CAD7086C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217</xdr:row>
      <xdr:rowOff>535743</xdr:rowOff>
    </xdr:from>
    <xdr:to>
      <xdr:col>64</xdr:col>
      <xdr:colOff>306425</xdr:colOff>
      <xdr:row>218</xdr:row>
      <xdr:rowOff>167628</xdr:rowOff>
    </xdr:to>
    <xdr:pic macro="[0]!VALIDATION_11">
      <xdr:nvPicPr>
        <xdr:cNvPr id="279" name="Maforme219" hidden="1">
          <a:extLst>
            <a:ext uri="{FF2B5EF4-FFF2-40B4-BE49-F238E27FC236}">
              <a16:creationId xmlns:a16="http://schemas.microsoft.com/office/drawing/2014/main" id="{5990BC0E-2794-4E17-8789-20A5BD8869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218</xdr:row>
      <xdr:rowOff>535743</xdr:rowOff>
    </xdr:from>
    <xdr:to>
      <xdr:col>64</xdr:col>
      <xdr:colOff>306425</xdr:colOff>
      <xdr:row>219</xdr:row>
      <xdr:rowOff>167628</xdr:rowOff>
    </xdr:to>
    <xdr:pic macro="[0]!VALIDATION_11">
      <xdr:nvPicPr>
        <xdr:cNvPr id="280" name="Maforme220">
          <a:extLst>
            <a:ext uri="{FF2B5EF4-FFF2-40B4-BE49-F238E27FC236}">
              <a16:creationId xmlns:a16="http://schemas.microsoft.com/office/drawing/2014/main" id="{DEF553A4-FCBA-49B8-9F4A-FCDC12469E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219</xdr:row>
      <xdr:rowOff>535743</xdr:rowOff>
    </xdr:from>
    <xdr:to>
      <xdr:col>64</xdr:col>
      <xdr:colOff>306425</xdr:colOff>
      <xdr:row>220</xdr:row>
      <xdr:rowOff>167628</xdr:rowOff>
    </xdr:to>
    <xdr:pic macro="[0]!VALIDATION_11">
      <xdr:nvPicPr>
        <xdr:cNvPr id="281" name="Maforme221">
          <a:extLst>
            <a:ext uri="{FF2B5EF4-FFF2-40B4-BE49-F238E27FC236}">
              <a16:creationId xmlns:a16="http://schemas.microsoft.com/office/drawing/2014/main" id="{8E3383F3-979C-47EF-8E08-FAAD7AA510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220</xdr:row>
      <xdr:rowOff>535743</xdr:rowOff>
    </xdr:from>
    <xdr:to>
      <xdr:col>64</xdr:col>
      <xdr:colOff>306425</xdr:colOff>
      <xdr:row>221</xdr:row>
      <xdr:rowOff>167628</xdr:rowOff>
    </xdr:to>
    <xdr:pic macro="[0]!VALIDATION_11">
      <xdr:nvPicPr>
        <xdr:cNvPr id="282" name="Maforme222">
          <a:extLst>
            <a:ext uri="{FF2B5EF4-FFF2-40B4-BE49-F238E27FC236}">
              <a16:creationId xmlns:a16="http://schemas.microsoft.com/office/drawing/2014/main" id="{ABD4D799-6F46-4B0D-9302-776E429131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221</xdr:row>
      <xdr:rowOff>535743</xdr:rowOff>
    </xdr:from>
    <xdr:to>
      <xdr:col>64</xdr:col>
      <xdr:colOff>306425</xdr:colOff>
      <xdr:row>222</xdr:row>
      <xdr:rowOff>167628</xdr:rowOff>
    </xdr:to>
    <xdr:pic macro="[0]!VALIDATION_11">
      <xdr:nvPicPr>
        <xdr:cNvPr id="283" name="Maforme223">
          <a:extLst>
            <a:ext uri="{FF2B5EF4-FFF2-40B4-BE49-F238E27FC236}">
              <a16:creationId xmlns:a16="http://schemas.microsoft.com/office/drawing/2014/main" id="{4BA3F683-00C7-4207-B09B-008C191667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222</xdr:row>
      <xdr:rowOff>535743</xdr:rowOff>
    </xdr:from>
    <xdr:to>
      <xdr:col>64</xdr:col>
      <xdr:colOff>306425</xdr:colOff>
      <xdr:row>223</xdr:row>
      <xdr:rowOff>167628</xdr:rowOff>
    </xdr:to>
    <xdr:pic macro="[0]!VALIDATION_11">
      <xdr:nvPicPr>
        <xdr:cNvPr id="284" name="Maforme224">
          <a:extLst>
            <a:ext uri="{FF2B5EF4-FFF2-40B4-BE49-F238E27FC236}">
              <a16:creationId xmlns:a16="http://schemas.microsoft.com/office/drawing/2014/main" id="{A4E14B20-441A-4C93-B0D2-E4878504B2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223</xdr:row>
      <xdr:rowOff>535743</xdr:rowOff>
    </xdr:from>
    <xdr:to>
      <xdr:col>64</xdr:col>
      <xdr:colOff>306425</xdr:colOff>
      <xdr:row>224</xdr:row>
      <xdr:rowOff>167628</xdr:rowOff>
    </xdr:to>
    <xdr:pic macro="[0]!VALIDATION_11">
      <xdr:nvPicPr>
        <xdr:cNvPr id="285" name="Maforme225">
          <a:extLst>
            <a:ext uri="{FF2B5EF4-FFF2-40B4-BE49-F238E27FC236}">
              <a16:creationId xmlns:a16="http://schemas.microsoft.com/office/drawing/2014/main" id="{FAF9F39B-A31C-4D1C-809A-305B269BDF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224</xdr:row>
      <xdr:rowOff>535743</xdr:rowOff>
    </xdr:from>
    <xdr:to>
      <xdr:col>64</xdr:col>
      <xdr:colOff>306425</xdr:colOff>
      <xdr:row>225</xdr:row>
      <xdr:rowOff>167628</xdr:rowOff>
    </xdr:to>
    <xdr:pic macro="[0]!VALIDATION_11">
      <xdr:nvPicPr>
        <xdr:cNvPr id="286" name="Maforme226">
          <a:extLst>
            <a:ext uri="{FF2B5EF4-FFF2-40B4-BE49-F238E27FC236}">
              <a16:creationId xmlns:a16="http://schemas.microsoft.com/office/drawing/2014/main" id="{76C0033C-B6F8-4885-AA1A-C271B06028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225</xdr:row>
      <xdr:rowOff>535743</xdr:rowOff>
    </xdr:from>
    <xdr:to>
      <xdr:col>64</xdr:col>
      <xdr:colOff>306425</xdr:colOff>
      <xdr:row>226</xdr:row>
      <xdr:rowOff>167628</xdr:rowOff>
    </xdr:to>
    <xdr:pic macro="[0]!VALIDATION_11">
      <xdr:nvPicPr>
        <xdr:cNvPr id="287" name="Maforme227">
          <a:extLst>
            <a:ext uri="{FF2B5EF4-FFF2-40B4-BE49-F238E27FC236}">
              <a16:creationId xmlns:a16="http://schemas.microsoft.com/office/drawing/2014/main" id="{2455BC4A-32A3-4C19-AD9F-AA920D79EA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226</xdr:row>
      <xdr:rowOff>535743</xdr:rowOff>
    </xdr:from>
    <xdr:to>
      <xdr:col>64</xdr:col>
      <xdr:colOff>306425</xdr:colOff>
      <xdr:row>227</xdr:row>
      <xdr:rowOff>167628</xdr:rowOff>
    </xdr:to>
    <xdr:pic macro="[0]!VALIDATION_11">
      <xdr:nvPicPr>
        <xdr:cNvPr id="288" name="Maforme228">
          <a:extLst>
            <a:ext uri="{FF2B5EF4-FFF2-40B4-BE49-F238E27FC236}">
              <a16:creationId xmlns:a16="http://schemas.microsoft.com/office/drawing/2014/main" id="{ACB794C8-3ED2-4F2B-AD4F-DF305991D5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227</xdr:row>
      <xdr:rowOff>535743</xdr:rowOff>
    </xdr:from>
    <xdr:to>
      <xdr:col>64</xdr:col>
      <xdr:colOff>306425</xdr:colOff>
      <xdr:row>228</xdr:row>
      <xdr:rowOff>167628</xdr:rowOff>
    </xdr:to>
    <xdr:pic macro="[0]!VALIDATION_11">
      <xdr:nvPicPr>
        <xdr:cNvPr id="289" name="Maforme229">
          <a:extLst>
            <a:ext uri="{FF2B5EF4-FFF2-40B4-BE49-F238E27FC236}">
              <a16:creationId xmlns:a16="http://schemas.microsoft.com/office/drawing/2014/main" id="{3E41AF58-1CF0-4A33-971B-A28310511B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228</xdr:row>
      <xdr:rowOff>535743</xdr:rowOff>
    </xdr:from>
    <xdr:to>
      <xdr:col>64</xdr:col>
      <xdr:colOff>306425</xdr:colOff>
      <xdr:row>229</xdr:row>
      <xdr:rowOff>167628</xdr:rowOff>
    </xdr:to>
    <xdr:pic macro="[0]!VALIDATION_11">
      <xdr:nvPicPr>
        <xdr:cNvPr id="290" name="Maforme230">
          <a:extLst>
            <a:ext uri="{FF2B5EF4-FFF2-40B4-BE49-F238E27FC236}">
              <a16:creationId xmlns:a16="http://schemas.microsoft.com/office/drawing/2014/main" id="{B0289AEF-85DB-4331-AA48-017FDF7086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229</xdr:row>
      <xdr:rowOff>535743</xdr:rowOff>
    </xdr:from>
    <xdr:to>
      <xdr:col>64</xdr:col>
      <xdr:colOff>306425</xdr:colOff>
      <xdr:row>230</xdr:row>
      <xdr:rowOff>167628</xdr:rowOff>
    </xdr:to>
    <xdr:pic macro="[0]!VALIDATION_11">
      <xdr:nvPicPr>
        <xdr:cNvPr id="291" name="Maforme231">
          <a:extLst>
            <a:ext uri="{FF2B5EF4-FFF2-40B4-BE49-F238E27FC236}">
              <a16:creationId xmlns:a16="http://schemas.microsoft.com/office/drawing/2014/main" id="{18770CB3-84EB-41F1-81A5-4E99D96E90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230</xdr:row>
      <xdr:rowOff>535743</xdr:rowOff>
    </xdr:from>
    <xdr:to>
      <xdr:col>64</xdr:col>
      <xdr:colOff>306425</xdr:colOff>
      <xdr:row>231</xdr:row>
      <xdr:rowOff>167628</xdr:rowOff>
    </xdr:to>
    <xdr:pic macro="[0]!VALIDATION_11">
      <xdr:nvPicPr>
        <xdr:cNvPr id="292" name="Maforme232" hidden="1">
          <a:extLst>
            <a:ext uri="{FF2B5EF4-FFF2-40B4-BE49-F238E27FC236}">
              <a16:creationId xmlns:a16="http://schemas.microsoft.com/office/drawing/2014/main" id="{0A10B49C-FCCB-4976-9C23-4603A52155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231</xdr:row>
      <xdr:rowOff>535743</xdr:rowOff>
    </xdr:from>
    <xdr:to>
      <xdr:col>64</xdr:col>
      <xdr:colOff>306425</xdr:colOff>
      <xdr:row>232</xdr:row>
      <xdr:rowOff>167628</xdr:rowOff>
    </xdr:to>
    <xdr:pic macro="[0]!VALIDATION_11">
      <xdr:nvPicPr>
        <xdr:cNvPr id="293" name="Maforme233">
          <a:extLst>
            <a:ext uri="{FF2B5EF4-FFF2-40B4-BE49-F238E27FC236}">
              <a16:creationId xmlns:a16="http://schemas.microsoft.com/office/drawing/2014/main" id="{ABCC1BF9-D494-4B88-A005-E759728D1D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232</xdr:row>
      <xdr:rowOff>535743</xdr:rowOff>
    </xdr:from>
    <xdr:to>
      <xdr:col>64</xdr:col>
      <xdr:colOff>306425</xdr:colOff>
      <xdr:row>233</xdr:row>
      <xdr:rowOff>167628</xdr:rowOff>
    </xdr:to>
    <xdr:pic macro="[0]!VALIDATION_11">
      <xdr:nvPicPr>
        <xdr:cNvPr id="294" name="Maforme234">
          <a:extLst>
            <a:ext uri="{FF2B5EF4-FFF2-40B4-BE49-F238E27FC236}">
              <a16:creationId xmlns:a16="http://schemas.microsoft.com/office/drawing/2014/main" id="{E7C9E40F-4A23-4911-8794-FCD5F31501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233</xdr:row>
      <xdr:rowOff>535743</xdr:rowOff>
    </xdr:from>
    <xdr:to>
      <xdr:col>64</xdr:col>
      <xdr:colOff>306425</xdr:colOff>
      <xdr:row>234</xdr:row>
      <xdr:rowOff>167628</xdr:rowOff>
    </xdr:to>
    <xdr:pic macro="[0]!VALIDATION_11">
      <xdr:nvPicPr>
        <xdr:cNvPr id="295" name="Maforme235">
          <a:extLst>
            <a:ext uri="{FF2B5EF4-FFF2-40B4-BE49-F238E27FC236}">
              <a16:creationId xmlns:a16="http://schemas.microsoft.com/office/drawing/2014/main" id="{2B3CEF68-5935-4025-B68D-FEEE5E4CF9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234</xdr:row>
      <xdr:rowOff>535743</xdr:rowOff>
    </xdr:from>
    <xdr:to>
      <xdr:col>64</xdr:col>
      <xdr:colOff>306425</xdr:colOff>
      <xdr:row>235</xdr:row>
      <xdr:rowOff>167628</xdr:rowOff>
    </xdr:to>
    <xdr:pic macro="[0]!VALIDATION_11">
      <xdr:nvPicPr>
        <xdr:cNvPr id="296" name="Maforme236">
          <a:extLst>
            <a:ext uri="{FF2B5EF4-FFF2-40B4-BE49-F238E27FC236}">
              <a16:creationId xmlns:a16="http://schemas.microsoft.com/office/drawing/2014/main" id="{DFA34C10-0FF3-4DB1-A004-D2D891B7B2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235</xdr:row>
      <xdr:rowOff>535743</xdr:rowOff>
    </xdr:from>
    <xdr:to>
      <xdr:col>64</xdr:col>
      <xdr:colOff>306425</xdr:colOff>
      <xdr:row>236</xdr:row>
      <xdr:rowOff>167628</xdr:rowOff>
    </xdr:to>
    <xdr:pic macro="[0]!VALIDATION_11">
      <xdr:nvPicPr>
        <xdr:cNvPr id="297" name="Maforme237">
          <a:extLst>
            <a:ext uri="{FF2B5EF4-FFF2-40B4-BE49-F238E27FC236}">
              <a16:creationId xmlns:a16="http://schemas.microsoft.com/office/drawing/2014/main" id="{599685CD-48BE-4749-820C-641D1EDEC7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236</xdr:row>
      <xdr:rowOff>535743</xdr:rowOff>
    </xdr:from>
    <xdr:to>
      <xdr:col>64</xdr:col>
      <xdr:colOff>306425</xdr:colOff>
      <xdr:row>237</xdr:row>
      <xdr:rowOff>167628</xdr:rowOff>
    </xdr:to>
    <xdr:pic macro="[0]!VALIDATION_11">
      <xdr:nvPicPr>
        <xdr:cNvPr id="298" name="Maforme238">
          <a:extLst>
            <a:ext uri="{FF2B5EF4-FFF2-40B4-BE49-F238E27FC236}">
              <a16:creationId xmlns:a16="http://schemas.microsoft.com/office/drawing/2014/main" id="{2E26443A-2FDE-4766-9885-A27DAC540C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237</xdr:row>
      <xdr:rowOff>535743</xdr:rowOff>
    </xdr:from>
    <xdr:to>
      <xdr:col>64</xdr:col>
      <xdr:colOff>306425</xdr:colOff>
      <xdr:row>238</xdr:row>
      <xdr:rowOff>167628</xdr:rowOff>
    </xdr:to>
    <xdr:pic macro="[0]!VALIDATION_11">
      <xdr:nvPicPr>
        <xdr:cNvPr id="299" name="Maforme239">
          <a:extLst>
            <a:ext uri="{FF2B5EF4-FFF2-40B4-BE49-F238E27FC236}">
              <a16:creationId xmlns:a16="http://schemas.microsoft.com/office/drawing/2014/main" id="{B13B9042-46D9-45B7-A1C9-D63F6EF1F7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238</xdr:row>
      <xdr:rowOff>535743</xdr:rowOff>
    </xdr:from>
    <xdr:to>
      <xdr:col>64</xdr:col>
      <xdr:colOff>306425</xdr:colOff>
      <xdr:row>239</xdr:row>
      <xdr:rowOff>167628</xdr:rowOff>
    </xdr:to>
    <xdr:pic macro="[0]!VALIDATION_11">
      <xdr:nvPicPr>
        <xdr:cNvPr id="300" name="Maforme240">
          <a:extLst>
            <a:ext uri="{FF2B5EF4-FFF2-40B4-BE49-F238E27FC236}">
              <a16:creationId xmlns:a16="http://schemas.microsoft.com/office/drawing/2014/main" id="{E1EF6A47-6D5C-4AFB-8639-C1664D7CDC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239</xdr:row>
      <xdr:rowOff>535743</xdr:rowOff>
    </xdr:from>
    <xdr:to>
      <xdr:col>64</xdr:col>
      <xdr:colOff>306425</xdr:colOff>
      <xdr:row>240</xdr:row>
      <xdr:rowOff>167628</xdr:rowOff>
    </xdr:to>
    <xdr:pic macro="[0]!VALIDATION_11">
      <xdr:nvPicPr>
        <xdr:cNvPr id="301" name="Maforme241">
          <a:extLst>
            <a:ext uri="{FF2B5EF4-FFF2-40B4-BE49-F238E27FC236}">
              <a16:creationId xmlns:a16="http://schemas.microsoft.com/office/drawing/2014/main" id="{B227C2AF-D65E-4878-B8D5-8C64368FEF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240</xdr:row>
      <xdr:rowOff>535743</xdr:rowOff>
    </xdr:from>
    <xdr:to>
      <xdr:col>64</xdr:col>
      <xdr:colOff>306425</xdr:colOff>
      <xdr:row>241</xdr:row>
      <xdr:rowOff>167628</xdr:rowOff>
    </xdr:to>
    <xdr:pic macro="[0]!VALIDATION_11">
      <xdr:nvPicPr>
        <xdr:cNvPr id="302" name="Maforme242">
          <a:extLst>
            <a:ext uri="{FF2B5EF4-FFF2-40B4-BE49-F238E27FC236}">
              <a16:creationId xmlns:a16="http://schemas.microsoft.com/office/drawing/2014/main" id="{3F85C030-36E3-4228-B31E-05AE4FCFE7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241</xdr:row>
      <xdr:rowOff>535743</xdr:rowOff>
    </xdr:from>
    <xdr:to>
      <xdr:col>64</xdr:col>
      <xdr:colOff>306425</xdr:colOff>
      <xdr:row>242</xdr:row>
      <xdr:rowOff>167628</xdr:rowOff>
    </xdr:to>
    <xdr:pic macro="[0]!VALIDATION_11">
      <xdr:nvPicPr>
        <xdr:cNvPr id="303" name="Maforme243">
          <a:extLst>
            <a:ext uri="{FF2B5EF4-FFF2-40B4-BE49-F238E27FC236}">
              <a16:creationId xmlns:a16="http://schemas.microsoft.com/office/drawing/2014/main" id="{D8414707-6EF9-4EE2-82D6-C3C79DA535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242</xdr:row>
      <xdr:rowOff>535743</xdr:rowOff>
    </xdr:from>
    <xdr:to>
      <xdr:col>64</xdr:col>
      <xdr:colOff>306425</xdr:colOff>
      <xdr:row>243</xdr:row>
      <xdr:rowOff>167628</xdr:rowOff>
    </xdr:to>
    <xdr:pic macro="[0]!VALIDATION_11">
      <xdr:nvPicPr>
        <xdr:cNvPr id="304" name="Maforme244">
          <a:extLst>
            <a:ext uri="{FF2B5EF4-FFF2-40B4-BE49-F238E27FC236}">
              <a16:creationId xmlns:a16="http://schemas.microsoft.com/office/drawing/2014/main" id="{A03258B7-FF6A-431D-88E0-7F80B7AD8E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243</xdr:row>
      <xdr:rowOff>535743</xdr:rowOff>
    </xdr:from>
    <xdr:to>
      <xdr:col>64</xdr:col>
      <xdr:colOff>306425</xdr:colOff>
      <xdr:row>244</xdr:row>
      <xdr:rowOff>167628</xdr:rowOff>
    </xdr:to>
    <xdr:pic macro="[0]!VALIDATION_11">
      <xdr:nvPicPr>
        <xdr:cNvPr id="305" name="Maforme245" hidden="1">
          <a:extLst>
            <a:ext uri="{FF2B5EF4-FFF2-40B4-BE49-F238E27FC236}">
              <a16:creationId xmlns:a16="http://schemas.microsoft.com/office/drawing/2014/main" id="{25F28672-ED64-4AF7-84D0-85CB4C3A70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244</xdr:row>
      <xdr:rowOff>535743</xdr:rowOff>
    </xdr:from>
    <xdr:to>
      <xdr:col>64</xdr:col>
      <xdr:colOff>306425</xdr:colOff>
      <xdr:row>245</xdr:row>
      <xdr:rowOff>167628</xdr:rowOff>
    </xdr:to>
    <xdr:pic macro="[0]!VALIDATION_11">
      <xdr:nvPicPr>
        <xdr:cNvPr id="306" name="Maforme246">
          <a:extLst>
            <a:ext uri="{FF2B5EF4-FFF2-40B4-BE49-F238E27FC236}">
              <a16:creationId xmlns:a16="http://schemas.microsoft.com/office/drawing/2014/main" id="{94EDA55E-C3D1-4483-8634-AF40376D5E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245</xdr:row>
      <xdr:rowOff>535743</xdr:rowOff>
    </xdr:from>
    <xdr:to>
      <xdr:col>64</xdr:col>
      <xdr:colOff>306425</xdr:colOff>
      <xdr:row>246</xdr:row>
      <xdr:rowOff>167628</xdr:rowOff>
    </xdr:to>
    <xdr:pic macro="[0]!VALIDATION_11">
      <xdr:nvPicPr>
        <xdr:cNvPr id="307" name="Maforme247">
          <a:extLst>
            <a:ext uri="{FF2B5EF4-FFF2-40B4-BE49-F238E27FC236}">
              <a16:creationId xmlns:a16="http://schemas.microsoft.com/office/drawing/2014/main" id="{70E706E4-F838-4178-A920-5BF3209DE0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246</xdr:row>
      <xdr:rowOff>535743</xdr:rowOff>
    </xdr:from>
    <xdr:to>
      <xdr:col>64</xdr:col>
      <xdr:colOff>306425</xdr:colOff>
      <xdr:row>247</xdr:row>
      <xdr:rowOff>167628</xdr:rowOff>
    </xdr:to>
    <xdr:pic macro="[0]!VALIDATION_11">
      <xdr:nvPicPr>
        <xdr:cNvPr id="308" name="Maforme248">
          <a:extLst>
            <a:ext uri="{FF2B5EF4-FFF2-40B4-BE49-F238E27FC236}">
              <a16:creationId xmlns:a16="http://schemas.microsoft.com/office/drawing/2014/main" id="{942BB090-C0C7-4623-91BF-E3004D229F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247</xdr:row>
      <xdr:rowOff>535743</xdr:rowOff>
    </xdr:from>
    <xdr:to>
      <xdr:col>64</xdr:col>
      <xdr:colOff>306425</xdr:colOff>
      <xdr:row>248</xdr:row>
      <xdr:rowOff>167628</xdr:rowOff>
    </xdr:to>
    <xdr:pic macro="[0]!VALIDATION_11">
      <xdr:nvPicPr>
        <xdr:cNvPr id="309" name="Maforme249">
          <a:extLst>
            <a:ext uri="{FF2B5EF4-FFF2-40B4-BE49-F238E27FC236}">
              <a16:creationId xmlns:a16="http://schemas.microsoft.com/office/drawing/2014/main" id="{DB6D16F9-3FAA-40B5-9A2D-FD98B83CD6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248</xdr:row>
      <xdr:rowOff>535743</xdr:rowOff>
    </xdr:from>
    <xdr:to>
      <xdr:col>64</xdr:col>
      <xdr:colOff>306425</xdr:colOff>
      <xdr:row>249</xdr:row>
      <xdr:rowOff>167628</xdr:rowOff>
    </xdr:to>
    <xdr:pic macro="[0]!VALIDATION_11">
      <xdr:nvPicPr>
        <xdr:cNvPr id="310" name="Maforme250">
          <a:extLst>
            <a:ext uri="{FF2B5EF4-FFF2-40B4-BE49-F238E27FC236}">
              <a16:creationId xmlns:a16="http://schemas.microsoft.com/office/drawing/2014/main" id="{6A41B22D-E597-4572-A79E-1C34A77679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249</xdr:row>
      <xdr:rowOff>535743</xdr:rowOff>
    </xdr:from>
    <xdr:to>
      <xdr:col>64</xdr:col>
      <xdr:colOff>306425</xdr:colOff>
      <xdr:row>250</xdr:row>
      <xdr:rowOff>167628</xdr:rowOff>
    </xdr:to>
    <xdr:pic macro="[0]!VALIDATION_11">
      <xdr:nvPicPr>
        <xdr:cNvPr id="311" name="Maforme251">
          <a:extLst>
            <a:ext uri="{FF2B5EF4-FFF2-40B4-BE49-F238E27FC236}">
              <a16:creationId xmlns:a16="http://schemas.microsoft.com/office/drawing/2014/main" id="{92D58AC3-5923-4599-AF75-C6BA923DC7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250</xdr:row>
      <xdr:rowOff>535743</xdr:rowOff>
    </xdr:from>
    <xdr:to>
      <xdr:col>64</xdr:col>
      <xdr:colOff>306425</xdr:colOff>
      <xdr:row>251</xdr:row>
      <xdr:rowOff>167628</xdr:rowOff>
    </xdr:to>
    <xdr:pic macro="[0]!VALIDATION_11">
      <xdr:nvPicPr>
        <xdr:cNvPr id="312" name="Maforme252">
          <a:extLst>
            <a:ext uri="{FF2B5EF4-FFF2-40B4-BE49-F238E27FC236}">
              <a16:creationId xmlns:a16="http://schemas.microsoft.com/office/drawing/2014/main" id="{54A734CE-9F34-4B31-AC12-252AF9C669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251</xdr:row>
      <xdr:rowOff>535743</xdr:rowOff>
    </xdr:from>
    <xdr:to>
      <xdr:col>64</xdr:col>
      <xdr:colOff>306425</xdr:colOff>
      <xdr:row>252</xdr:row>
      <xdr:rowOff>167628</xdr:rowOff>
    </xdr:to>
    <xdr:pic macro="[0]!VALIDATION_11">
      <xdr:nvPicPr>
        <xdr:cNvPr id="313" name="Maforme253">
          <a:extLst>
            <a:ext uri="{FF2B5EF4-FFF2-40B4-BE49-F238E27FC236}">
              <a16:creationId xmlns:a16="http://schemas.microsoft.com/office/drawing/2014/main" id="{BC1ADBE5-9078-47C5-9147-4DFB82DC79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252</xdr:row>
      <xdr:rowOff>535743</xdr:rowOff>
    </xdr:from>
    <xdr:to>
      <xdr:col>64</xdr:col>
      <xdr:colOff>306425</xdr:colOff>
      <xdr:row>253</xdr:row>
      <xdr:rowOff>167628</xdr:rowOff>
    </xdr:to>
    <xdr:pic macro="[0]!VALIDATION_11">
      <xdr:nvPicPr>
        <xdr:cNvPr id="314" name="Maforme254">
          <a:extLst>
            <a:ext uri="{FF2B5EF4-FFF2-40B4-BE49-F238E27FC236}">
              <a16:creationId xmlns:a16="http://schemas.microsoft.com/office/drawing/2014/main" id="{2B325327-93CD-40F2-B4FD-36AF247785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253</xdr:row>
      <xdr:rowOff>535743</xdr:rowOff>
    </xdr:from>
    <xdr:to>
      <xdr:col>64</xdr:col>
      <xdr:colOff>306425</xdr:colOff>
      <xdr:row>254</xdr:row>
      <xdr:rowOff>167628</xdr:rowOff>
    </xdr:to>
    <xdr:pic macro="[0]!VALIDATION_11">
      <xdr:nvPicPr>
        <xdr:cNvPr id="315" name="Maforme255">
          <a:extLst>
            <a:ext uri="{FF2B5EF4-FFF2-40B4-BE49-F238E27FC236}">
              <a16:creationId xmlns:a16="http://schemas.microsoft.com/office/drawing/2014/main" id="{5420D650-C517-49E2-8B91-8E083B7349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254</xdr:row>
      <xdr:rowOff>535743</xdr:rowOff>
    </xdr:from>
    <xdr:to>
      <xdr:col>64</xdr:col>
      <xdr:colOff>306425</xdr:colOff>
      <xdr:row>255</xdr:row>
      <xdr:rowOff>167628</xdr:rowOff>
    </xdr:to>
    <xdr:pic macro="[0]!VALIDATION_11">
      <xdr:nvPicPr>
        <xdr:cNvPr id="316" name="Maforme256">
          <a:extLst>
            <a:ext uri="{FF2B5EF4-FFF2-40B4-BE49-F238E27FC236}">
              <a16:creationId xmlns:a16="http://schemas.microsoft.com/office/drawing/2014/main" id="{C00417E3-59B9-4203-B457-203E8A49CD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255</xdr:row>
      <xdr:rowOff>535743</xdr:rowOff>
    </xdr:from>
    <xdr:to>
      <xdr:col>64</xdr:col>
      <xdr:colOff>306425</xdr:colOff>
      <xdr:row>256</xdr:row>
      <xdr:rowOff>167628</xdr:rowOff>
    </xdr:to>
    <xdr:pic macro="[0]!VALIDATION_11">
      <xdr:nvPicPr>
        <xdr:cNvPr id="317" name="Maforme257">
          <a:extLst>
            <a:ext uri="{FF2B5EF4-FFF2-40B4-BE49-F238E27FC236}">
              <a16:creationId xmlns:a16="http://schemas.microsoft.com/office/drawing/2014/main" id="{3D46D35B-BBC5-45C9-9EA9-9F80840022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256</xdr:row>
      <xdr:rowOff>535743</xdr:rowOff>
    </xdr:from>
    <xdr:to>
      <xdr:col>64</xdr:col>
      <xdr:colOff>306425</xdr:colOff>
      <xdr:row>257</xdr:row>
      <xdr:rowOff>167628</xdr:rowOff>
    </xdr:to>
    <xdr:pic macro="[0]!VALIDATION_11">
      <xdr:nvPicPr>
        <xdr:cNvPr id="318" name="Maforme258" hidden="1">
          <a:extLst>
            <a:ext uri="{FF2B5EF4-FFF2-40B4-BE49-F238E27FC236}">
              <a16:creationId xmlns:a16="http://schemas.microsoft.com/office/drawing/2014/main" id="{7C1E1C15-3B5D-4E27-8C53-2879BB05CC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257</xdr:row>
      <xdr:rowOff>535743</xdr:rowOff>
    </xdr:from>
    <xdr:to>
      <xdr:col>64</xdr:col>
      <xdr:colOff>306425</xdr:colOff>
      <xdr:row>258</xdr:row>
      <xdr:rowOff>167628</xdr:rowOff>
    </xdr:to>
    <xdr:pic macro="[0]!VALIDATION_11">
      <xdr:nvPicPr>
        <xdr:cNvPr id="319" name="Maforme259">
          <a:extLst>
            <a:ext uri="{FF2B5EF4-FFF2-40B4-BE49-F238E27FC236}">
              <a16:creationId xmlns:a16="http://schemas.microsoft.com/office/drawing/2014/main" id="{E37AEA37-394B-4535-8EEE-DCAE6AF46B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258</xdr:row>
      <xdr:rowOff>535743</xdr:rowOff>
    </xdr:from>
    <xdr:to>
      <xdr:col>64</xdr:col>
      <xdr:colOff>306425</xdr:colOff>
      <xdr:row>259</xdr:row>
      <xdr:rowOff>167628</xdr:rowOff>
    </xdr:to>
    <xdr:pic macro="[0]!VALIDATION_11">
      <xdr:nvPicPr>
        <xdr:cNvPr id="320" name="Maforme260">
          <a:extLst>
            <a:ext uri="{FF2B5EF4-FFF2-40B4-BE49-F238E27FC236}">
              <a16:creationId xmlns:a16="http://schemas.microsoft.com/office/drawing/2014/main" id="{D72E3281-9BAC-4591-B13B-DFB017C22A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259</xdr:row>
      <xdr:rowOff>535743</xdr:rowOff>
    </xdr:from>
    <xdr:to>
      <xdr:col>64</xdr:col>
      <xdr:colOff>306425</xdr:colOff>
      <xdr:row>260</xdr:row>
      <xdr:rowOff>167628</xdr:rowOff>
    </xdr:to>
    <xdr:pic macro="[0]!VALIDATION_11">
      <xdr:nvPicPr>
        <xdr:cNvPr id="321" name="Maforme261">
          <a:extLst>
            <a:ext uri="{FF2B5EF4-FFF2-40B4-BE49-F238E27FC236}">
              <a16:creationId xmlns:a16="http://schemas.microsoft.com/office/drawing/2014/main" id="{6A0A8C1A-B05C-4096-A47D-3521A9982A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260</xdr:row>
      <xdr:rowOff>535743</xdr:rowOff>
    </xdr:from>
    <xdr:to>
      <xdr:col>64</xdr:col>
      <xdr:colOff>306425</xdr:colOff>
      <xdr:row>261</xdr:row>
      <xdr:rowOff>167628</xdr:rowOff>
    </xdr:to>
    <xdr:pic macro="[0]!VALIDATION_11">
      <xdr:nvPicPr>
        <xdr:cNvPr id="322" name="Maforme262">
          <a:extLst>
            <a:ext uri="{FF2B5EF4-FFF2-40B4-BE49-F238E27FC236}">
              <a16:creationId xmlns:a16="http://schemas.microsoft.com/office/drawing/2014/main" id="{3A79B3C8-35C2-4515-8747-2740095CE1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261</xdr:row>
      <xdr:rowOff>535743</xdr:rowOff>
    </xdr:from>
    <xdr:to>
      <xdr:col>64</xdr:col>
      <xdr:colOff>306425</xdr:colOff>
      <xdr:row>262</xdr:row>
      <xdr:rowOff>167628</xdr:rowOff>
    </xdr:to>
    <xdr:pic macro="[0]!VALIDATION_11">
      <xdr:nvPicPr>
        <xdr:cNvPr id="323" name="Maforme263">
          <a:extLst>
            <a:ext uri="{FF2B5EF4-FFF2-40B4-BE49-F238E27FC236}">
              <a16:creationId xmlns:a16="http://schemas.microsoft.com/office/drawing/2014/main" id="{5B352730-23E6-4A48-AE45-0B36B68918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262</xdr:row>
      <xdr:rowOff>535743</xdr:rowOff>
    </xdr:from>
    <xdr:to>
      <xdr:col>64</xdr:col>
      <xdr:colOff>306425</xdr:colOff>
      <xdr:row>263</xdr:row>
      <xdr:rowOff>167628</xdr:rowOff>
    </xdr:to>
    <xdr:pic macro="[0]!VALIDATION_11">
      <xdr:nvPicPr>
        <xdr:cNvPr id="324" name="Maforme264">
          <a:extLst>
            <a:ext uri="{FF2B5EF4-FFF2-40B4-BE49-F238E27FC236}">
              <a16:creationId xmlns:a16="http://schemas.microsoft.com/office/drawing/2014/main" id="{654894E9-D813-470B-B6E1-8060752BE7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263</xdr:row>
      <xdr:rowOff>535743</xdr:rowOff>
    </xdr:from>
    <xdr:to>
      <xdr:col>64</xdr:col>
      <xdr:colOff>306425</xdr:colOff>
      <xdr:row>264</xdr:row>
      <xdr:rowOff>167628</xdr:rowOff>
    </xdr:to>
    <xdr:pic macro="[0]!VALIDATION_11">
      <xdr:nvPicPr>
        <xdr:cNvPr id="325" name="Maforme265">
          <a:extLst>
            <a:ext uri="{FF2B5EF4-FFF2-40B4-BE49-F238E27FC236}">
              <a16:creationId xmlns:a16="http://schemas.microsoft.com/office/drawing/2014/main" id="{4E566DA2-C0EA-402D-B0BB-50EB00C9C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264</xdr:row>
      <xdr:rowOff>535743</xdr:rowOff>
    </xdr:from>
    <xdr:to>
      <xdr:col>64</xdr:col>
      <xdr:colOff>306425</xdr:colOff>
      <xdr:row>265</xdr:row>
      <xdr:rowOff>167628</xdr:rowOff>
    </xdr:to>
    <xdr:pic macro="[0]!VALIDATION_11">
      <xdr:nvPicPr>
        <xdr:cNvPr id="326" name="Maforme266">
          <a:extLst>
            <a:ext uri="{FF2B5EF4-FFF2-40B4-BE49-F238E27FC236}">
              <a16:creationId xmlns:a16="http://schemas.microsoft.com/office/drawing/2014/main" id="{E7B2DE49-DBBA-41B0-AC3E-5D0AFA97E8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265</xdr:row>
      <xdr:rowOff>535743</xdr:rowOff>
    </xdr:from>
    <xdr:to>
      <xdr:col>64</xdr:col>
      <xdr:colOff>306425</xdr:colOff>
      <xdr:row>266</xdr:row>
      <xdr:rowOff>167628</xdr:rowOff>
    </xdr:to>
    <xdr:pic macro="[0]!VALIDATION_11">
      <xdr:nvPicPr>
        <xdr:cNvPr id="327" name="Maforme267">
          <a:extLst>
            <a:ext uri="{FF2B5EF4-FFF2-40B4-BE49-F238E27FC236}">
              <a16:creationId xmlns:a16="http://schemas.microsoft.com/office/drawing/2014/main" id="{996BC922-5B2B-405C-B0CF-6479E0CE81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266</xdr:row>
      <xdr:rowOff>535743</xdr:rowOff>
    </xdr:from>
    <xdr:to>
      <xdr:col>64</xdr:col>
      <xdr:colOff>306425</xdr:colOff>
      <xdr:row>267</xdr:row>
      <xdr:rowOff>167628</xdr:rowOff>
    </xdr:to>
    <xdr:pic macro="[0]!VALIDATION_11">
      <xdr:nvPicPr>
        <xdr:cNvPr id="328" name="Maforme268">
          <a:extLst>
            <a:ext uri="{FF2B5EF4-FFF2-40B4-BE49-F238E27FC236}">
              <a16:creationId xmlns:a16="http://schemas.microsoft.com/office/drawing/2014/main" id="{883C1F2A-0800-41BF-90AB-3772B20C4B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267</xdr:row>
      <xdr:rowOff>535743</xdr:rowOff>
    </xdr:from>
    <xdr:to>
      <xdr:col>64</xdr:col>
      <xdr:colOff>306425</xdr:colOff>
      <xdr:row>268</xdr:row>
      <xdr:rowOff>167628</xdr:rowOff>
    </xdr:to>
    <xdr:pic macro="[0]!VALIDATION_11">
      <xdr:nvPicPr>
        <xdr:cNvPr id="329" name="Maforme269">
          <a:extLst>
            <a:ext uri="{FF2B5EF4-FFF2-40B4-BE49-F238E27FC236}">
              <a16:creationId xmlns:a16="http://schemas.microsoft.com/office/drawing/2014/main" id="{786065D5-8EA3-4C18-BD4D-3D385BE77B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268</xdr:row>
      <xdr:rowOff>535743</xdr:rowOff>
    </xdr:from>
    <xdr:to>
      <xdr:col>64</xdr:col>
      <xdr:colOff>306425</xdr:colOff>
      <xdr:row>269</xdr:row>
      <xdr:rowOff>167628</xdr:rowOff>
    </xdr:to>
    <xdr:pic macro="[0]!VALIDATION_11">
      <xdr:nvPicPr>
        <xdr:cNvPr id="330" name="Maforme270">
          <a:extLst>
            <a:ext uri="{FF2B5EF4-FFF2-40B4-BE49-F238E27FC236}">
              <a16:creationId xmlns:a16="http://schemas.microsoft.com/office/drawing/2014/main" id="{2E15488C-2EF4-4CE1-8977-70C21C38BF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269</xdr:row>
      <xdr:rowOff>535743</xdr:rowOff>
    </xdr:from>
    <xdr:to>
      <xdr:col>64</xdr:col>
      <xdr:colOff>306425</xdr:colOff>
      <xdr:row>270</xdr:row>
      <xdr:rowOff>167628</xdr:rowOff>
    </xdr:to>
    <xdr:pic macro="[0]!VALIDATION_11">
      <xdr:nvPicPr>
        <xdr:cNvPr id="331" name="Maforme271" hidden="1">
          <a:extLst>
            <a:ext uri="{FF2B5EF4-FFF2-40B4-BE49-F238E27FC236}">
              <a16:creationId xmlns:a16="http://schemas.microsoft.com/office/drawing/2014/main" id="{A06EABDE-3435-4065-B6B2-9957E31EA3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270</xdr:row>
      <xdr:rowOff>535743</xdr:rowOff>
    </xdr:from>
    <xdr:to>
      <xdr:col>64</xdr:col>
      <xdr:colOff>306425</xdr:colOff>
      <xdr:row>271</xdr:row>
      <xdr:rowOff>167628</xdr:rowOff>
    </xdr:to>
    <xdr:pic macro="[0]!VALIDATION_11">
      <xdr:nvPicPr>
        <xdr:cNvPr id="332" name="Maforme272">
          <a:extLst>
            <a:ext uri="{FF2B5EF4-FFF2-40B4-BE49-F238E27FC236}">
              <a16:creationId xmlns:a16="http://schemas.microsoft.com/office/drawing/2014/main" id="{0B8DA7E9-0469-4930-8278-685BECDAD0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271</xdr:row>
      <xdr:rowOff>535743</xdr:rowOff>
    </xdr:from>
    <xdr:to>
      <xdr:col>64</xdr:col>
      <xdr:colOff>306425</xdr:colOff>
      <xdr:row>272</xdr:row>
      <xdr:rowOff>167628</xdr:rowOff>
    </xdr:to>
    <xdr:pic macro="[0]!VALIDATION_11">
      <xdr:nvPicPr>
        <xdr:cNvPr id="333" name="Maforme273">
          <a:extLst>
            <a:ext uri="{FF2B5EF4-FFF2-40B4-BE49-F238E27FC236}">
              <a16:creationId xmlns:a16="http://schemas.microsoft.com/office/drawing/2014/main" id="{4111D8B3-9CAA-4062-870F-AA14046279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272</xdr:row>
      <xdr:rowOff>535743</xdr:rowOff>
    </xdr:from>
    <xdr:to>
      <xdr:col>64</xdr:col>
      <xdr:colOff>306425</xdr:colOff>
      <xdr:row>273</xdr:row>
      <xdr:rowOff>167628</xdr:rowOff>
    </xdr:to>
    <xdr:pic macro="[0]!VALIDATION_11">
      <xdr:nvPicPr>
        <xdr:cNvPr id="334" name="Maforme274">
          <a:extLst>
            <a:ext uri="{FF2B5EF4-FFF2-40B4-BE49-F238E27FC236}">
              <a16:creationId xmlns:a16="http://schemas.microsoft.com/office/drawing/2014/main" id="{B347387F-F077-474A-8C00-4A49F0EDB3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273</xdr:row>
      <xdr:rowOff>535743</xdr:rowOff>
    </xdr:from>
    <xdr:to>
      <xdr:col>64</xdr:col>
      <xdr:colOff>306425</xdr:colOff>
      <xdr:row>274</xdr:row>
      <xdr:rowOff>167628</xdr:rowOff>
    </xdr:to>
    <xdr:pic macro="[0]!VALIDATION_11">
      <xdr:nvPicPr>
        <xdr:cNvPr id="335" name="Maforme275">
          <a:extLst>
            <a:ext uri="{FF2B5EF4-FFF2-40B4-BE49-F238E27FC236}">
              <a16:creationId xmlns:a16="http://schemas.microsoft.com/office/drawing/2014/main" id="{FA6ED768-52CE-4C0B-9546-E3ED824ACC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274</xdr:row>
      <xdr:rowOff>535743</xdr:rowOff>
    </xdr:from>
    <xdr:to>
      <xdr:col>64</xdr:col>
      <xdr:colOff>306425</xdr:colOff>
      <xdr:row>275</xdr:row>
      <xdr:rowOff>167628</xdr:rowOff>
    </xdr:to>
    <xdr:pic macro="[0]!VALIDATION_11">
      <xdr:nvPicPr>
        <xdr:cNvPr id="336" name="Maforme276">
          <a:extLst>
            <a:ext uri="{FF2B5EF4-FFF2-40B4-BE49-F238E27FC236}">
              <a16:creationId xmlns:a16="http://schemas.microsoft.com/office/drawing/2014/main" id="{B83A8BA2-2A5D-4D5E-ACA0-5C20C2E37C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275</xdr:row>
      <xdr:rowOff>535743</xdr:rowOff>
    </xdr:from>
    <xdr:to>
      <xdr:col>64</xdr:col>
      <xdr:colOff>306425</xdr:colOff>
      <xdr:row>276</xdr:row>
      <xdr:rowOff>167628</xdr:rowOff>
    </xdr:to>
    <xdr:pic macro="[0]!VALIDATION_11">
      <xdr:nvPicPr>
        <xdr:cNvPr id="337" name="Maforme277">
          <a:extLst>
            <a:ext uri="{FF2B5EF4-FFF2-40B4-BE49-F238E27FC236}">
              <a16:creationId xmlns:a16="http://schemas.microsoft.com/office/drawing/2014/main" id="{ED94272E-C38E-4EBA-8F02-5DC3E815B2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276</xdr:row>
      <xdr:rowOff>535743</xdr:rowOff>
    </xdr:from>
    <xdr:to>
      <xdr:col>64</xdr:col>
      <xdr:colOff>306425</xdr:colOff>
      <xdr:row>277</xdr:row>
      <xdr:rowOff>167628</xdr:rowOff>
    </xdr:to>
    <xdr:pic macro="[0]!VALIDATION_11">
      <xdr:nvPicPr>
        <xdr:cNvPr id="338" name="Maforme278">
          <a:extLst>
            <a:ext uri="{FF2B5EF4-FFF2-40B4-BE49-F238E27FC236}">
              <a16:creationId xmlns:a16="http://schemas.microsoft.com/office/drawing/2014/main" id="{0B5E3121-7A8C-4579-901C-122609D23B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277</xdr:row>
      <xdr:rowOff>535743</xdr:rowOff>
    </xdr:from>
    <xdr:to>
      <xdr:col>64</xdr:col>
      <xdr:colOff>306425</xdr:colOff>
      <xdr:row>278</xdr:row>
      <xdr:rowOff>167628</xdr:rowOff>
    </xdr:to>
    <xdr:pic macro="[0]!VALIDATION_11">
      <xdr:nvPicPr>
        <xdr:cNvPr id="339" name="Maforme279">
          <a:extLst>
            <a:ext uri="{FF2B5EF4-FFF2-40B4-BE49-F238E27FC236}">
              <a16:creationId xmlns:a16="http://schemas.microsoft.com/office/drawing/2014/main" id="{DA4D02C3-E457-4075-B598-C1D64814D4A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278</xdr:row>
      <xdr:rowOff>535743</xdr:rowOff>
    </xdr:from>
    <xdr:to>
      <xdr:col>64</xdr:col>
      <xdr:colOff>306425</xdr:colOff>
      <xdr:row>279</xdr:row>
      <xdr:rowOff>167628</xdr:rowOff>
    </xdr:to>
    <xdr:pic macro="[0]!VALIDATION_11">
      <xdr:nvPicPr>
        <xdr:cNvPr id="340" name="Maforme280">
          <a:extLst>
            <a:ext uri="{FF2B5EF4-FFF2-40B4-BE49-F238E27FC236}">
              <a16:creationId xmlns:a16="http://schemas.microsoft.com/office/drawing/2014/main" id="{A25263A4-CF15-4058-990D-2BCD0A0109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279</xdr:row>
      <xdr:rowOff>535743</xdr:rowOff>
    </xdr:from>
    <xdr:to>
      <xdr:col>64</xdr:col>
      <xdr:colOff>306425</xdr:colOff>
      <xdr:row>280</xdr:row>
      <xdr:rowOff>167628</xdr:rowOff>
    </xdr:to>
    <xdr:pic macro="[0]!VALIDATION_11">
      <xdr:nvPicPr>
        <xdr:cNvPr id="341" name="Maforme281">
          <a:extLst>
            <a:ext uri="{FF2B5EF4-FFF2-40B4-BE49-F238E27FC236}">
              <a16:creationId xmlns:a16="http://schemas.microsoft.com/office/drawing/2014/main" id="{AF9AB44D-7CA3-470B-80ED-9A671F8816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280</xdr:row>
      <xdr:rowOff>535743</xdr:rowOff>
    </xdr:from>
    <xdr:to>
      <xdr:col>64</xdr:col>
      <xdr:colOff>306425</xdr:colOff>
      <xdr:row>281</xdr:row>
      <xdr:rowOff>167628</xdr:rowOff>
    </xdr:to>
    <xdr:pic macro="[0]!VALIDATION_11">
      <xdr:nvPicPr>
        <xdr:cNvPr id="342" name="Maforme282">
          <a:extLst>
            <a:ext uri="{FF2B5EF4-FFF2-40B4-BE49-F238E27FC236}">
              <a16:creationId xmlns:a16="http://schemas.microsoft.com/office/drawing/2014/main" id="{798B04D0-6001-4FA3-AE1E-2806FAF3EC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281</xdr:row>
      <xdr:rowOff>535743</xdr:rowOff>
    </xdr:from>
    <xdr:to>
      <xdr:col>64</xdr:col>
      <xdr:colOff>306425</xdr:colOff>
      <xdr:row>282</xdr:row>
      <xdr:rowOff>167628</xdr:rowOff>
    </xdr:to>
    <xdr:pic macro="[0]!VALIDATION_11">
      <xdr:nvPicPr>
        <xdr:cNvPr id="343" name="Maforme283">
          <a:extLst>
            <a:ext uri="{FF2B5EF4-FFF2-40B4-BE49-F238E27FC236}">
              <a16:creationId xmlns:a16="http://schemas.microsoft.com/office/drawing/2014/main" id="{96532329-8B33-4785-AEA0-3427A93C85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282</xdr:row>
      <xdr:rowOff>535743</xdr:rowOff>
    </xdr:from>
    <xdr:to>
      <xdr:col>64</xdr:col>
      <xdr:colOff>306425</xdr:colOff>
      <xdr:row>283</xdr:row>
      <xdr:rowOff>167628</xdr:rowOff>
    </xdr:to>
    <xdr:pic macro="[0]!VALIDATION_11">
      <xdr:nvPicPr>
        <xdr:cNvPr id="344" name="Maforme284" hidden="1">
          <a:extLst>
            <a:ext uri="{FF2B5EF4-FFF2-40B4-BE49-F238E27FC236}">
              <a16:creationId xmlns:a16="http://schemas.microsoft.com/office/drawing/2014/main" id="{EA9BDA8F-BE68-4FCF-9334-509EA69C15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283</xdr:row>
      <xdr:rowOff>535743</xdr:rowOff>
    </xdr:from>
    <xdr:to>
      <xdr:col>64</xdr:col>
      <xdr:colOff>306425</xdr:colOff>
      <xdr:row>284</xdr:row>
      <xdr:rowOff>167628</xdr:rowOff>
    </xdr:to>
    <xdr:pic macro="[0]!VALIDATION_11">
      <xdr:nvPicPr>
        <xdr:cNvPr id="345" name="Maforme285">
          <a:extLst>
            <a:ext uri="{FF2B5EF4-FFF2-40B4-BE49-F238E27FC236}">
              <a16:creationId xmlns:a16="http://schemas.microsoft.com/office/drawing/2014/main" id="{38A14DC8-9615-4B9B-B388-B4D8943134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284</xdr:row>
      <xdr:rowOff>535743</xdr:rowOff>
    </xdr:from>
    <xdr:to>
      <xdr:col>64</xdr:col>
      <xdr:colOff>306425</xdr:colOff>
      <xdr:row>285</xdr:row>
      <xdr:rowOff>167628</xdr:rowOff>
    </xdr:to>
    <xdr:pic macro="[0]!VALIDATION_11">
      <xdr:nvPicPr>
        <xdr:cNvPr id="346" name="Maforme286">
          <a:extLst>
            <a:ext uri="{FF2B5EF4-FFF2-40B4-BE49-F238E27FC236}">
              <a16:creationId xmlns:a16="http://schemas.microsoft.com/office/drawing/2014/main" id="{A0195AC8-E8C7-465D-9C7F-EAA8F98578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285</xdr:row>
      <xdr:rowOff>535743</xdr:rowOff>
    </xdr:from>
    <xdr:to>
      <xdr:col>64</xdr:col>
      <xdr:colOff>306425</xdr:colOff>
      <xdr:row>286</xdr:row>
      <xdr:rowOff>167628</xdr:rowOff>
    </xdr:to>
    <xdr:pic macro="[0]!VALIDATION_11">
      <xdr:nvPicPr>
        <xdr:cNvPr id="347" name="Maforme287">
          <a:extLst>
            <a:ext uri="{FF2B5EF4-FFF2-40B4-BE49-F238E27FC236}">
              <a16:creationId xmlns:a16="http://schemas.microsoft.com/office/drawing/2014/main" id="{D5885935-74B8-4BB2-9A3C-715F2A06EE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286</xdr:row>
      <xdr:rowOff>535743</xdr:rowOff>
    </xdr:from>
    <xdr:to>
      <xdr:col>64</xdr:col>
      <xdr:colOff>306425</xdr:colOff>
      <xdr:row>287</xdr:row>
      <xdr:rowOff>167628</xdr:rowOff>
    </xdr:to>
    <xdr:pic macro="[0]!VALIDATION_11">
      <xdr:nvPicPr>
        <xdr:cNvPr id="348" name="Maforme288">
          <a:extLst>
            <a:ext uri="{FF2B5EF4-FFF2-40B4-BE49-F238E27FC236}">
              <a16:creationId xmlns:a16="http://schemas.microsoft.com/office/drawing/2014/main" id="{6D8A396C-B980-4884-A40E-2D78EBE2B7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287</xdr:row>
      <xdr:rowOff>535743</xdr:rowOff>
    </xdr:from>
    <xdr:to>
      <xdr:col>64</xdr:col>
      <xdr:colOff>306425</xdr:colOff>
      <xdr:row>288</xdr:row>
      <xdr:rowOff>167628</xdr:rowOff>
    </xdr:to>
    <xdr:pic macro="[0]!VALIDATION_11">
      <xdr:nvPicPr>
        <xdr:cNvPr id="349" name="Maforme289">
          <a:extLst>
            <a:ext uri="{FF2B5EF4-FFF2-40B4-BE49-F238E27FC236}">
              <a16:creationId xmlns:a16="http://schemas.microsoft.com/office/drawing/2014/main" id="{1605F5EC-B79F-45B1-8C23-C50B0D30E0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288</xdr:row>
      <xdr:rowOff>535743</xdr:rowOff>
    </xdr:from>
    <xdr:to>
      <xdr:col>64</xdr:col>
      <xdr:colOff>306425</xdr:colOff>
      <xdr:row>289</xdr:row>
      <xdr:rowOff>167628</xdr:rowOff>
    </xdr:to>
    <xdr:pic macro="[0]!VALIDATION_11">
      <xdr:nvPicPr>
        <xdr:cNvPr id="350" name="Maforme290">
          <a:extLst>
            <a:ext uri="{FF2B5EF4-FFF2-40B4-BE49-F238E27FC236}">
              <a16:creationId xmlns:a16="http://schemas.microsoft.com/office/drawing/2014/main" id="{B16F215C-91AE-47FC-B5A4-8F31BD33AF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289</xdr:row>
      <xdr:rowOff>535743</xdr:rowOff>
    </xdr:from>
    <xdr:to>
      <xdr:col>64</xdr:col>
      <xdr:colOff>306425</xdr:colOff>
      <xdr:row>290</xdr:row>
      <xdr:rowOff>167628</xdr:rowOff>
    </xdr:to>
    <xdr:pic macro="[0]!VALIDATION_11">
      <xdr:nvPicPr>
        <xdr:cNvPr id="351" name="Maforme291">
          <a:extLst>
            <a:ext uri="{FF2B5EF4-FFF2-40B4-BE49-F238E27FC236}">
              <a16:creationId xmlns:a16="http://schemas.microsoft.com/office/drawing/2014/main" id="{5FFCE939-8F74-4AD3-A436-CE97FE8F3C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290</xdr:row>
      <xdr:rowOff>535743</xdr:rowOff>
    </xdr:from>
    <xdr:to>
      <xdr:col>64</xdr:col>
      <xdr:colOff>306425</xdr:colOff>
      <xdr:row>291</xdr:row>
      <xdr:rowOff>167628</xdr:rowOff>
    </xdr:to>
    <xdr:pic macro="[0]!VALIDATION_11">
      <xdr:nvPicPr>
        <xdr:cNvPr id="352" name="Maforme292">
          <a:extLst>
            <a:ext uri="{FF2B5EF4-FFF2-40B4-BE49-F238E27FC236}">
              <a16:creationId xmlns:a16="http://schemas.microsoft.com/office/drawing/2014/main" id="{A95FED47-537F-4E68-AA78-098B7B888C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291</xdr:row>
      <xdr:rowOff>535743</xdr:rowOff>
    </xdr:from>
    <xdr:to>
      <xdr:col>64</xdr:col>
      <xdr:colOff>306425</xdr:colOff>
      <xdr:row>292</xdr:row>
      <xdr:rowOff>167628</xdr:rowOff>
    </xdr:to>
    <xdr:pic macro="[0]!VALIDATION_11">
      <xdr:nvPicPr>
        <xdr:cNvPr id="353" name="Maforme293">
          <a:extLst>
            <a:ext uri="{FF2B5EF4-FFF2-40B4-BE49-F238E27FC236}">
              <a16:creationId xmlns:a16="http://schemas.microsoft.com/office/drawing/2014/main" id="{B8C77323-990D-4F63-A3D1-3C8DCBD9BB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292</xdr:row>
      <xdr:rowOff>535743</xdr:rowOff>
    </xdr:from>
    <xdr:to>
      <xdr:col>64</xdr:col>
      <xdr:colOff>306425</xdr:colOff>
      <xdr:row>293</xdr:row>
      <xdr:rowOff>167628</xdr:rowOff>
    </xdr:to>
    <xdr:pic macro="[0]!VALIDATION_11">
      <xdr:nvPicPr>
        <xdr:cNvPr id="354" name="Maforme294">
          <a:extLst>
            <a:ext uri="{FF2B5EF4-FFF2-40B4-BE49-F238E27FC236}">
              <a16:creationId xmlns:a16="http://schemas.microsoft.com/office/drawing/2014/main" id="{D430BB1C-8FA8-460B-A884-8F00F2631F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293</xdr:row>
      <xdr:rowOff>535743</xdr:rowOff>
    </xdr:from>
    <xdr:to>
      <xdr:col>64</xdr:col>
      <xdr:colOff>306425</xdr:colOff>
      <xdr:row>294</xdr:row>
      <xdr:rowOff>167628</xdr:rowOff>
    </xdr:to>
    <xdr:pic macro="[0]!VALIDATION_11">
      <xdr:nvPicPr>
        <xdr:cNvPr id="355" name="Maforme295">
          <a:extLst>
            <a:ext uri="{FF2B5EF4-FFF2-40B4-BE49-F238E27FC236}">
              <a16:creationId xmlns:a16="http://schemas.microsoft.com/office/drawing/2014/main" id="{E54857B1-6784-44AA-912D-1D4462A048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294</xdr:row>
      <xdr:rowOff>535743</xdr:rowOff>
    </xdr:from>
    <xdr:to>
      <xdr:col>64</xdr:col>
      <xdr:colOff>306425</xdr:colOff>
      <xdr:row>295</xdr:row>
      <xdr:rowOff>167628</xdr:rowOff>
    </xdr:to>
    <xdr:pic macro="[0]!VALIDATION_11">
      <xdr:nvPicPr>
        <xdr:cNvPr id="356" name="Maforme296">
          <a:extLst>
            <a:ext uri="{FF2B5EF4-FFF2-40B4-BE49-F238E27FC236}">
              <a16:creationId xmlns:a16="http://schemas.microsoft.com/office/drawing/2014/main" id="{75A3BEB1-F282-4BE2-9CAB-53E0C3E8F5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295</xdr:row>
      <xdr:rowOff>535743</xdr:rowOff>
    </xdr:from>
    <xdr:to>
      <xdr:col>64</xdr:col>
      <xdr:colOff>306425</xdr:colOff>
      <xdr:row>296</xdr:row>
      <xdr:rowOff>167628</xdr:rowOff>
    </xdr:to>
    <xdr:pic macro="[0]!VALIDATION_11">
      <xdr:nvPicPr>
        <xdr:cNvPr id="357" name="Maforme297" hidden="1">
          <a:extLst>
            <a:ext uri="{FF2B5EF4-FFF2-40B4-BE49-F238E27FC236}">
              <a16:creationId xmlns:a16="http://schemas.microsoft.com/office/drawing/2014/main" id="{5C865E87-584A-45F3-A2E7-4570426AFB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296</xdr:row>
      <xdr:rowOff>535743</xdr:rowOff>
    </xdr:from>
    <xdr:to>
      <xdr:col>64</xdr:col>
      <xdr:colOff>306425</xdr:colOff>
      <xdr:row>297</xdr:row>
      <xdr:rowOff>167628</xdr:rowOff>
    </xdr:to>
    <xdr:pic macro="[0]!VALIDATION_11">
      <xdr:nvPicPr>
        <xdr:cNvPr id="358" name="Maforme298">
          <a:extLst>
            <a:ext uri="{FF2B5EF4-FFF2-40B4-BE49-F238E27FC236}">
              <a16:creationId xmlns:a16="http://schemas.microsoft.com/office/drawing/2014/main" id="{DE4F9C28-04A2-4F21-9FA4-3F9B0DE333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297</xdr:row>
      <xdr:rowOff>535743</xdr:rowOff>
    </xdr:from>
    <xdr:to>
      <xdr:col>64</xdr:col>
      <xdr:colOff>306425</xdr:colOff>
      <xdr:row>298</xdr:row>
      <xdr:rowOff>167628</xdr:rowOff>
    </xdr:to>
    <xdr:pic macro="[0]!VALIDATION_11">
      <xdr:nvPicPr>
        <xdr:cNvPr id="359" name="Maforme299">
          <a:extLst>
            <a:ext uri="{FF2B5EF4-FFF2-40B4-BE49-F238E27FC236}">
              <a16:creationId xmlns:a16="http://schemas.microsoft.com/office/drawing/2014/main" id="{297019F7-5FEB-4829-ABFE-4FA4F7BA31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298</xdr:row>
      <xdr:rowOff>535743</xdr:rowOff>
    </xdr:from>
    <xdr:to>
      <xdr:col>64</xdr:col>
      <xdr:colOff>306425</xdr:colOff>
      <xdr:row>299</xdr:row>
      <xdr:rowOff>167628</xdr:rowOff>
    </xdr:to>
    <xdr:pic macro="[0]!VALIDATION_11">
      <xdr:nvPicPr>
        <xdr:cNvPr id="360" name="Maforme300">
          <a:extLst>
            <a:ext uri="{FF2B5EF4-FFF2-40B4-BE49-F238E27FC236}">
              <a16:creationId xmlns:a16="http://schemas.microsoft.com/office/drawing/2014/main" id="{6DEC2CC5-29D1-43DB-8C5C-D4A44965CF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299</xdr:row>
      <xdr:rowOff>535743</xdr:rowOff>
    </xdr:from>
    <xdr:to>
      <xdr:col>64</xdr:col>
      <xdr:colOff>306425</xdr:colOff>
      <xdr:row>300</xdr:row>
      <xdr:rowOff>167628</xdr:rowOff>
    </xdr:to>
    <xdr:pic macro="[0]!VALIDATION_11">
      <xdr:nvPicPr>
        <xdr:cNvPr id="361" name="Maforme301">
          <a:extLst>
            <a:ext uri="{FF2B5EF4-FFF2-40B4-BE49-F238E27FC236}">
              <a16:creationId xmlns:a16="http://schemas.microsoft.com/office/drawing/2014/main" id="{19873E62-0AA1-4123-853E-18F0D264FC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300</xdr:row>
      <xdr:rowOff>535743</xdr:rowOff>
    </xdr:from>
    <xdr:to>
      <xdr:col>64</xdr:col>
      <xdr:colOff>306425</xdr:colOff>
      <xdr:row>301</xdr:row>
      <xdr:rowOff>167628</xdr:rowOff>
    </xdr:to>
    <xdr:pic macro="[0]!VALIDATION_11">
      <xdr:nvPicPr>
        <xdr:cNvPr id="362" name="Maforme302">
          <a:extLst>
            <a:ext uri="{FF2B5EF4-FFF2-40B4-BE49-F238E27FC236}">
              <a16:creationId xmlns:a16="http://schemas.microsoft.com/office/drawing/2014/main" id="{1EBEB531-2470-4FE2-A576-3657136074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301</xdr:row>
      <xdr:rowOff>535743</xdr:rowOff>
    </xdr:from>
    <xdr:to>
      <xdr:col>64</xdr:col>
      <xdr:colOff>306425</xdr:colOff>
      <xdr:row>302</xdr:row>
      <xdr:rowOff>167628</xdr:rowOff>
    </xdr:to>
    <xdr:pic macro="[0]!VALIDATION_11">
      <xdr:nvPicPr>
        <xdr:cNvPr id="363" name="Maforme303">
          <a:extLst>
            <a:ext uri="{FF2B5EF4-FFF2-40B4-BE49-F238E27FC236}">
              <a16:creationId xmlns:a16="http://schemas.microsoft.com/office/drawing/2014/main" id="{C0F98CD2-5A31-4353-B64E-EC003559D5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302</xdr:row>
      <xdr:rowOff>535743</xdr:rowOff>
    </xdr:from>
    <xdr:to>
      <xdr:col>64</xdr:col>
      <xdr:colOff>306425</xdr:colOff>
      <xdr:row>303</xdr:row>
      <xdr:rowOff>167628</xdr:rowOff>
    </xdr:to>
    <xdr:pic macro="[0]!VALIDATION_11">
      <xdr:nvPicPr>
        <xdr:cNvPr id="364" name="Maforme304">
          <a:extLst>
            <a:ext uri="{FF2B5EF4-FFF2-40B4-BE49-F238E27FC236}">
              <a16:creationId xmlns:a16="http://schemas.microsoft.com/office/drawing/2014/main" id="{BDB1A1EB-1217-4FBA-9509-716855ED47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303</xdr:row>
      <xdr:rowOff>535743</xdr:rowOff>
    </xdr:from>
    <xdr:to>
      <xdr:col>64</xdr:col>
      <xdr:colOff>306425</xdr:colOff>
      <xdr:row>304</xdr:row>
      <xdr:rowOff>167628</xdr:rowOff>
    </xdr:to>
    <xdr:pic macro="[0]!VALIDATION_11">
      <xdr:nvPicPr>
        <xdr:cNvPr id="365" name="Maforme305">
          <a:extLst>
            <a:ext uri="{FF2B5EF4-FFF2-40B4-BE49-F238E27FC236}">
              <a16:creationId xmlns:a16="http://schemas.microsoft.com/office/drawing/2014/main" id="{8F9AD478-54AB-4517-AEA7-47C08C20ED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304</xdr:row>
      <xdr:rowOff>535743</xdr:rowOff>
    </xdr:from>
    <xdr:to>
      <xdr:col>64</xdr:col>
      <xdr:colOff>306425</xdr:colOff>
      <xdr:row>305</xdr:row>
      <xdr:rowOff>167628</xdr:rowOff>
    </xdr:to>
    <xdr:pic macro="[0]!VALIDATION_11">
      <xdr:nvPicPr>
        <xdr:cNvPr id="366" name="Maforme306">
          <a:extLst>
            <a:ext uri="{FF2B5EF4-FFF2-40B4-BE49-F238E27FC236}">
              <a16:creationId xmlns:a16="http://schemas.microsoft.com/office/drawing/2014/main" id="{3AC85544-805E-4DD7-9F66-8F58BD4603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305</xdr:row>
      <xdr:rowOff>535743</xdr:rowOff>
    </xdr:from>
    <xdr:to>
      <xdr:col>64</xdr:col>
      <xdr:colOff>306425</xdr:colOff>
      <xdr:row>306</xdr:row>
      <xdr:rowOff>167628</xdr:rowOff>
    </xdr:to>
    <xdr:pic macro="[0]!VALIDATION_11">
      <xdr:nvPicPr>
        <xdr:cNvPr id="367" name="Maforme307">
          <a:extLst>
            <a:ext uri="{FF2B5EF4-FFF2-40B4-BE49-F238E27FC236}">
              <a16:creationId xmlns:a16="http://schemas.microsoft.com/office/drawing/2014/main" id="{56A72CB7-839D-47CE-8EF3-60E0B3E9A5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306</xdr:row>
      <xdr:rowOff>535743</xdr:rowOff>
    </xdr:from>
    <xdr:to>
      <xdr:col>64</xdr:col>
      <xdr:colOff>306425</xdr:colOff>
      <xdr:row>307</xdr:row>
      <xdr:rowOff>167628</xdr:rowOff>
    </xdr:to>
    <xdr:pic macro="[0]!VALIDATION_11">
      <xdr:nvPicPr>
        <xdr:cNvPr id="368" name="Maforme308">
          <a:extLst>
            <a:ext uri="{FF2B5EF4-FFF2-40B4-BE49-F238E27FC236}">
              <a16:creationId xmlns:a16="http://schemas.microsoft.com/office/drawing/2014/main" id="{F8D37A0E-31A1-4AA9-A283-4071CA0FE1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307</xdr:row>
      <xdr:rowOff>535743</xdr:rowOff>
    </xdr:from>
    <xdr:to>
      <xdr:col>64</xdr:col>
      <xdr:colOff>306425</xdr:colOff>
      <xdr:row>308</xdr:row>
      <xdr:rowOff>167628</xdr:rowOff>
    </xdr:to>
    <xdr:pic macro="[0]!VALIDATION_11">
      <xdr:nvPicPr>
        <xdr:cNvPr id="369" name="Maforme309">
          <a:extLst>
            <a:ext uri="{FF2B5EF4-FFF2-40B4-BE49-F238E27FC236}">
              <a16:creationId xmlns:a16="http://schemas.microsoft.com/office/drawing/2014/main" id="{5A6328E2-99F1-4507-9316-A64EE3790A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308</xdr:row>
      <xdr:rowOff>535743</xdr:rowOff>
    </xdr:from>
    <xdr:to>
      <xdr:col>64</xdr:col>
      <xdr:colOff>306425</xdr:colOff>
      <xdr:row>309</xdr:row>
      <xdr:rowOff>167628</xdr:rowOff>
    </xdr:to>
    <xdr:pic macro="[0]!VALIDATION_11">
      <xdr:nvPicPr>
        <xdr:cNvPr id="370" name="Maforme310" hidden="1">
          <a:extLst>
            <a:ext uri="{FF2B5EF4-FFF2-40B4-BE49-F238E27FC236}">
              <a16:creationId xmlns:a16="http://schemas.microsoft.com/office/drawing/2014/main" id="{7F620946-1627-4604-A5C0-940B648E1B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309</xdr:row>
      <xdr:rowOff>535743</xdr:rowOff>
    </xdr:from>
    <xdr:to>
      <xdr:col>64</xdr:col>
      <xdr:colOff>306425</xdr:colOff>
      <xdr:row>310</xdr:row>
      <xdr:rowOff>167628</xdr:rowOff>
    </xdr:to>
    <xdr:pic macro="[0]!VALIDATION_11">
      <xdr:nvPicPr>
        <xdr:cNvPr id="371" name="Maforme311">
          <a:extLst>
            <a:ext uri="{FF2B5EF4-FFF2-40B4-BE49-F238E27FC236}">
              <a16:creationId xmlns:a16="http://schemas.microsoft.com/office/drawing/2014/main" id="{78C6058A-9EAE-41E9-8FE0-464E997E48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310</xdr:row>
      <xdr:rowOff>535743</xdr:rowOff>
    </xdr:from>
    <xdr:to>
      <xdr:col>64</xdr:col>
      <xdr:colOff>306425</xdr:colOff>
      <xdr:row>311</xdr:row>
      <xdr:rowOff>167628</xdr:rowOff>
    </xdr:to>
    <xdr:pic macro="[0]!VALIDATION_11">
      <xdr:nvPicPr>
        <xdr:cNvPr id="372" name="Maforme312">
          <a:extLst>
            <a:ext uri="{FF2B5EF4-FFF2-40B4-BE49-F238E27FC236}">
              <a16:creationId xmlns:a16="http://schemas.microsoft.com/office/drawing/2014/main" id="{15C28ADF-3C6E-4480-A305-D36E8050C9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311</xdr:row>
      <xdr:rowOff>535743</xdr:rowOff>
    </xdr:from>
    <xdr:to>
      <xdr:col>64</xdr:col>
      <xdr:colOff>306425</xdr:colOff>
      <xdr:row>312</xdr:row>
      <xdr:rowOff>167628</xdr:rowOff>
    </xdr:to>
    <xdr:pic macro="[0]!VALIDATION_11">
      <xdr:nvPicPr>
        <xdr:cNvPr id="373" name="Maforme313">
          <a:extLst>
            <a:ext uri="{FF2B5EF4-FFF2-40B4-BE49-F238E27FC236}">
              <a16:creationId xmlns:a16="http://schemas.microsoft.com/office/drawing/2014/main" id="{6B000139-7644-4AD2-9D62-6328226745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312</xdr:row>
      <xdr:rowOff>535743</xdr:rowOff>
    </xdr:from>
    <xdr:to>
      <xdr:col>64</xdr:col>
      <xdr:colOff>306425</xdr:colOff>
      <xdr:row>313</xdr:row>
      <xdr:rowOff>167628</xdr:rowOff>
    </xdr:to>
    <xdr:pic macro="[0]!VALIDATION_11">
      <xdr:nvPicPr>
        <xdr:cNvPr id="374" name="Maforme314">
          <a:extLst>
            <a:ext uri="{FF2B5EF4-FFF2-40B4-BE49-F238E27FC236}">
              <a16:creationId xmlns:a16="http://schemas.microsoft.com/office/drawing/2014/main" id="{056C8ECE-8883-4F44-BFE3-25F4605B60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313</xdr:row>
      <xdr:rowOff>535743</xdr:rowOff>
    </xdr:from>
    <xdr:to>
      <xdr:col>64</xdr:col>
      <xdr:colOff>306425</xdr:colOff>
      <xdr:row>314</xdr:row>
      <xdr:rowOff>167628</xdr:rowOff>
    </xdr:to>
    <xdr:pic macro="[0]!VALIDATION_11">
      <xdr:nvPicPr>
        <xdr:cNvPr id="375" name="Maforme315">
          <a:extLst>
            <a:ext uri="{FF2B5EF4-FFF2-40B4-BE49-F238E27FC236}">
              <a16:creationId xmlns:a16="http://schemas.microsoft.com/office/drawing/2014/main" id="{D47CD3FB-DC12-473E-9ABC-EDF790786A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314</xdr:row>
      <xdr:rowOff>535743</xdr:rowOff>
    </xdr:from>
    <xdr:to>
      <xdr:col>64</xdr:col>
      <xdr:colOff>306425</xdr:colOff>
      <xdr:row>315</xdr:row>
      <xdr:rowOff>167628</xdr:rowOff>
    </xdr:to>
    <xdr:pic macro="[0]!VALIDATION_11">
      <xdr:nvPicPr>
        <xdr:cNvPr id="376" name="Maforme316">
          <a:extLst>
            <a:ext uri="{FF2B5EF4-FFF2-40B4-BE49-F238E27FC236}">
              <a16:creationId xmlns:a16="http://schemas.microsoft.com/office/drawing/2014/main" id="{0C5A8959-E04F-4632-AAF1-2611426DBD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315</xdr:row>
      <xdr:rowOff>535743</xdr:rowOff>
    </xdr:from>
    <xdr:to>
      <xdr:col>64</xdr:col>
      <xdr:colOff>306425</xdr:colOff>
      <xdr:row>316</xdr:row>
      <xdr:rowOff>167628</xdr:rowOff>
    </xdr:to>
    <xdr:pic macro="[0]!VALIDATION_11">
      <xdr:nvPicPr>
        <xdr:cNvPr id="377" name="Maforme317">
          <a:extLst>
            <a:ext uri="{FF2B5EF4-FFF2-40B4-BE49-F238E27FC236}">
              <a16:creationId xmlns:a16="http://schemas.microsoft.com/office/drawing/2014/main" id="{8382AEEF-9077-4A2A-8A5F-8884281CC1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316</xdr:row>
      <xdr:rowOff>535743</xdr:rowOff>
    </xdr:from>
    <xdr:to>
      <xdr:col>64</xdr:col>
      <xdr:colOff>306425</xdr:colOff>
      <xdr:row>317</xdr:row>
      <xdr:rowOff>167628</xdr:rowOff>
    </xdr:to>
    <xdr:pic macro="[0]!VALIDATION_11">
      <xdr:nvPicPr>
        <xdr:cNvPr id="378" name="Maforme318">
          <a:extLst>
            <a:ext uri="{FF2B5EF4-FFF2-40B4-BE49-F238E27FC236}">
              <a16:creationId xmlns:a16="http://schemas.microsoft.com/office/drawing/2014/main" id="{4890E41D-0866-4D9E-A27A-7FAE1F8B2D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317</xdr:row>
      <xdr:rowOff>535743</xdr:rowOff>
    </xdr:from>
    <xdr:to>
      <xdr:col>64</xdr:col>
      <xdr:colOff>306425</xdr:colOff>
      <xdr:row>318</xdr:row>
      <xdr:rowOff>167628</xdr:rowOff>
    </xdr:to>
    <xdr:pic macro="[0]!VALIDATION_11">
      <xdr:nvPicPr>
        <xdr:cNvPr id="379" name="Maforme319">
          <a:extLst>
            <a:ext uri="{FF2B5EF4-FFF2-40B4-BE49-F238E27FC236}">
              <a16:creationId xmlns:a16="http://schemas.microsoft.com/office/drawing/2014/main" id="{B162A3E6-E95D-4B62-9B8E-25D65F3EE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318</xdr:row>
      <xdr:rowOff>535743</xdr:rowOff>
    </xdr:from>
    <xdr:to>
      <xdr:col>64</xdr:col>
      <xdr:colOff>306425</xdr:colOff>
      <xdr:row>319</xdr:row>
      <xdr:rowOff>167628</xdr:rowOff>
    </xdr:to>
    <xdr:pic macro="[0]!VALIDATION_11">
      <xdr:nvPicPr>
        <xdr:cNvPr id="380" name="Maforme320">
          <a:extLst>
            <a:ext uri="{FF2B5EF4-FFF2-40B4-BE49-F238E27FC236}">
              <a16:creationId xmlns:a16="http://schemas.microsoft.com/office/drawing/2014/main" id="{3435F7B5-4EB9-4644-82B2-CEBB6EB00D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319</xdr:row>
      <xdr:rowOff>535743</xdr:rowOff>
    </xdr:from>
    <xdr:to>
      <xdr:col>64</xdr:col>
      <xdr:colOff>306425</xdr:colOff>
      <xdr:row>320</xdr:row>
      <xdr:rowOff>167628</xdr:rowOff>
    </xdr:to>
    <xdr:pic macro="[0]!VALIDATION_11">
      <xdr:nvPicPr>
        <xdr:cNvPr id="381" name="Maforme321">
          <a:extLst>
            <a:ext uri="{FF2B5EF4-FFF2-40B4-BE49-F238E27FC236}">
              <a16:creationId xmlns:a16="http://schemas.microsoft.com/office/drawing/2014/main" id="{B66B9635-D038-4B4A-87C8-0132653AA8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320</xdr:row>
      <xdr:rowOff>535743</xdr:rowOff>
    </xdr:from>
    <xdr:to>
      <xdr:col>64</xdr:col>
      <xdr:colOff>306425</xdr:colOff>
      <xdr:row>321</xdr:row>
      <xdr:rowOff>167628</xdr:rowOff>
    </xdr:to>
    <xdr:pic macro="[0]!VALIDATION_11">
      <xdr:nvPicPr>
        <xdr:cNvPr id="382" name="Maforme322">
          <a:extLst>
            <a:ext uri="{FF2B5EF4-FFF2-40B4-BE49-F238E27FC236}">
              <a16:creationId xmlns:a16="http://schemas.microsoft.com/office/drawing/2014/main" id="{94AD03C3-2389-425E-8BEB-E70DBE8A97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321</xdr:row>
      <xdr:rowOff>535743</xdr:rowOff>
    </xdr:from>
    <xdr:to>
      <xdr:col>64</xdr:col>
      <xdr:colOff>306425</xdr:colOff>
      <xdr:row>322</xdr:row>
      <xdr:rowOff>167628</xdr:rowOff>
    </xdr:to>
    <xdr:pic macro="[0]!VALIDATION_11">
      <xdr:nvPicPr>
        <xdr:cNvPr id="383" name="Maforme323" hidden="1">
          <a:extLst>
            <a:ext uri="{FF2B5EF4-FFF2-40B4-BE49-F238E27FC236}">
              <a16:creationId xmlns:a16="http://schemas.microsoft.com/office/drawing/2014/main" id="{F1C7CDEF-2B74-4D94-A366-E53126133B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322</xdr:row>
      <xdr:rowOff>535743</xdr:rowOff>
    </xdr:from>
    <xdr:to>
      <xdr:col>64</xdr:col>
      <xdr:colOff>306425</xdr:colOff>
      <xdr:row>323</xdr:row>
      <xdr:rowOff>167628</xdr:rowOff>
    </xdr:to>
    <xdr:pic macro="[0]!VALIDATION_11">
      <xdr:nvPicPr>
        <xdr:cNvPr id="384" name="Maforme324">
          <a:extLst>
            <a:ext uri="{FF2B5EF4-FFF2-40B4-BE49-F238E27FC236}">
              <a16:creationId xmlns:a16="http://schemas.microsoft.com/office/drawing/2014/main" id="{C77BB156-8BAB-4487-9775-F5D5DAACF9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323</xdr:row>
      <xdr:rowOff>535743</xdr:rowOff>
    </xdr:from>
    <xdr:to>
      <xdr:col>64</xdr:col>
      <xdr:colOff>306425</xdr:colOff>
      <xdr:row>324</xdr:row>
      <xdr:rowOff>167628</xdr:rowOff>
    </xdr:to>
    <xdr:pic macro="[0]!VALIDATION_11">
      <xdr:nvPicPr>
        <xdr:cNvPr id="385" name="Maforme325">
          <a:extLst>
            <a:ext uri="{FF2B5EF4-FFF2-40B4-BE49-F238E27FC236}">
              <a16:creationId xmlns:a16="http://schemas.microsoft.com/office/drawing/2014/main" id="{D484C285-04FE-4C63-9C30-9A80F77954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324</xdr:row>
      <xdr:rowOff>535743</xdr:rowOff>
    </xdr:from>
    <xdr:to>
      <xdr:col>64</xdr:col>
      <xdr:colOff>306425</xdr:colOff>
      <xdr:row>325</xdr:row>
      <xdr:rowOff>167628</xdr:rowOff>
    </xdr:to>
    <xdr:pic macro="[0]!VALIDATION_11">
      <xdr:nvPicPr>
        <xdr:cNvPr id="386" name="Maforme326">
          <a:extLst>
            <a:ext uri="{FF2B5EF4-FFF2-40B4-BE49-F238E27FC236}">
              <a16:creationId xmlns:a16="http://schemas.microsoft.com/office/drawing/2014/main" id="{6DF2032E-F0A1-4778-9F75-1AFF7648D5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325</xdr:row>
      <xdr:rowOff>535743</xdr:rowOff>
    </xdr:from>
    <xdr:to>
      <xdr:col>64</xdr:col>
      <xdr:colOff>306425</xdr:colOff>
      <xdr:row>326</xdr:row>
      <xdr:rowOff>167628</xdr:rowOff>
    </xdr:to>
    <xdr:pic macro="[0]!VALIDATION_11">
      <xdr:nvPicPr>
        <xdr:cNvPr id="387" name="Maforme327">
          <a:extLst>
            <a:ext uri="{FF2B5EF4-FFF2-40B4-BE49-F238E27FC236}">
              <a16:creationId xmlns:a16="http://schemas.microsoft.com/office/drawing/2014/main" id="{8D2F5EAC-462C-4A37-B5D5-F870529B93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326</xdr:row>
      <xdr:rowOff>535743</xdr:rowOff>
    </xdr:from>
    <xdr:to>
      <xdr:col>64</xdr:col>
      <xdr:colOff>306425</xdr:colOff>
      <xdr:row>327</xdr:row>
      <xdr:rowOff>167628</xdr:rowOff>
    </xdr:to>
    <xdr:pic macro="[0]!VALIDATION_11">
      <xdr:nvPicPr>
        <xdr:cNvPr id="388" name="Maforme328">
          <a:extLst>
            <a:ext uri="{FF2B5EF4-FFF2-40B4-BE49-F238E27FC236}">
              <a16:creationId xmlns:a16="http://schemas.microsoft.com/office/drawing/2014/main" id="{DA834910-BC7A-46F9-98F9-78425BB018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327</xdr:row>
      <xdr:rowOff>535743</xdr:rowOff>
    </xdr:from>
    <xdr:to>
      <xdr:col>64</xdr:col>
      <xdr:colOff>306425</xdr:colOff>
      <xdr:row>328</xdr:row>
      <xdr:rowOff>167628</xdr:rowOff>
    </xdr:to>
    <xdr:pic macro="[0]!VALIDATION_11">
      <xdr:nvPicPr>
        <xdr:cNvPr id="389" name="Maforme329">
          <a:extLst>
            <a:ext uri="{FF2B5EF4-FFF2-40B4-BE49-F238E27FC236}">
              <a16:creationId xmlns:a16="http://schemas.microsoft.com/office/drawing/2014/main" id="{C46F5A97-C65F-4B2D-A87A-B96E26EC03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328</xdr:row>
      <xdr:rowOff>535743</xdr:rowOff>
    </xdr:from>
    <xdr:to>
      <xdr:col>64</xdr:col>
      <xdr:colOff>306425</xdr:colOff>
      <xdr:row>329</xdr:row>
      <xdr:rowOff>167628</xdr:rowOff>
    </xdr:to>
    <xdr:pic macro="[0]!VALIDATION_11">
      <xdr:nvPicPr>
        <xdr:cNvPr id="390" name="Maforme330">
          <a:extLst>
            <a:ext uri="{FF2B5EF4-FFF2-40B4-BE49-F238E27FC236}">
              <a16:creationId xmlns:a16="http://schemas.microsoft.com/office/drawing/2014/main" id="{AD5F9258-3DB9-47FE-B1D0-32D02D2EFE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329</xdr:row>
      <xdr:rowOff>535743</xdr:rowOff>
    </xdr:from>
    <xdr:to>
      <xdr:col>64</xdr:col>
      <xdr:colOff>306425</xdr:colOff>
      <xdr:row>330</xdr:row>
      <xdr:rowOff>167628</xdr:rowOff>
    </xdr:to>
    <xdr:pic macro="[0]!VALIDATION_11">
      <xdr:nvPicPr>
        <xdr:cNvPr id="391" name="Maforme331">
          <a:extLst>
            <a:ext uri="{FF2B5EF4-FFF2-40B4-BE49-F238E27FC236}">
              <a16:creationId xmlns:a16="http://schemas.microsoft.com/office/drawing/2014/main" id="{63083630-4208-4795-8F1E-35FFDB6433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330</xdr:row>
      <xdr:rowOff>535743</xdr:rowOff>
    </xdr:from>
    <xdr:to>
      <xdr:col>64</xdr:col>
      <xdr:colOff>306425</xdr:colOff>
      <xdr:row>331</xdr:row>
      <xdr:rowOff>167628</xdr:rowOff>
    </xdr:to>
    <xdr:pic macro="[0]!VALIDATION_11">
      <xdr:nvPicPr>
        <xdr:cNvPr id="392" name="Maforme332">
          <a:extLst>
            <a:ext uri="{FF2B5EF4-FFF2-40B4-BE49-F238E27FC236}">
              <a16:creationId xmlns:a16="http://schemas.microsoft.com/office/drawing/2014/main" id="{D8A83826-DEB7-40A9-BDE6-F458054EC9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331</xdr:row>
      <xdr:rowOff>535743</xdr:rowOff>
    </xdr:from>
    <xdr:to>
      <xdr:col>64</xdr:col>
      <xdr:colOff>306425</xdr:colOff>
      <xdr:row>332</xdr:row>
      <xdr:rowOff>167628</xdr:rowOff>
    </xdr:to>
    <xdr:pic macro="[0]!VALIDATION_11">
      <xdr:nvPicPr>
        <xdr:cNvPr id="393" name="Maforme333">
          <a:extLst>
            <a:ext uri="{FF2B5EF4-FFF2-40B4-BE49-F238E27FC236}">
              <a16:creationId xmlns:a16="http://schemas.microsoft.com/office/drawing/2014/main" id="{395801FA-22AD-47D8-A00B-A75203E097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332</xdr:row>
      <xdr:rowOff>535743</xdr:rowOff>
    </xdr:from>
    <xdr:to>
      <xdr:col>64</xdr:col>
      <xdr:colOff>306425</xdr:colOff>
      <xdr:row>333</xdr:row>
      <xdr:rowOff>167628</xdr:rowOff>
    </xdr:to>
    <xdr:pic macro="[0]!VALIDATION_11">
      <xdr:nvPicPr>
        <xdr:cNvPr id="394" name="Maforme334">
          <a:extLst>
            <a:ext uri="{FF2B5EF4-FFF2-40B4-BE49-F238E27FC236}">
              <a16:creationId xmlns:a16="http://schemas.microsoft.com/office/drawing/2014/main" id="{86C89010-EBAD-4D2E-B904-91F46B729E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333</xdr:row>
      <xdr:rowOff>535743</xdr:rowOff>
    </xdr:from>
    <xdr:to>
      <xdr:col>64</xdr:col>
      <xdr:colOff>306425</xdr:colOff>
      <xdr:row>334</xdr:row>
      <xdr:rowOff>167628</xdr:rowOff>
    </xdr:to>
    <xdr:pic macro="[0]!VALIDATION_11">
      <xdr:nvPicPr>
        <xdr:cNvPr id="395" name="Maforme335">
          <a:extLst>
            <a:ext uri="{FF2B5EF4-FFF2-40B4-BE49-F238E27FC236}">
              <a16:creationId xmlns:a16="http://schemas.microsoft.com/office/drawing/2014/main" id="{6C89B3FA-8AFE-4A3C-89D1-341EB7F03C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334</xdr:row>
      <xdr:rowOff>535743</xdr:rowOff>
    </xdr:from>
    <xdr:to>
      <xdr:col>64</xdr:col>
      <xdr:colOff>306425</xdr:colOff>
      <xdr:row>335</xdr:row>
      <xdr:rowOff>167628</xdr:rowOff>
    </xdr:to>
    <xdr:pic macro="[0]!VALIDATION_11">
      <xdr:nvPicPr>
        <xdr:cNvPr id="396" name="Maforme336" hidden="1">
          <a:extLst>
            <a:ext uri="{FF2B5EF4-FFF2-40B4-BE49-F238E27FC236}">
              <a16:creationId xmlns:a16="http://schemas.microsoft.com/office/drawing/2014/main" id="{C74192D9-7FAA-4F0F-B463-B16E4EA072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335</xdr:row>
      <xdr:rowOff>535743</xdr:rowOff>
    </xdr:from>
    <xdr:to>
      <xdr:col>64</xdr:col>
      <xdr:colOff>306425</xdr:colOff>
      <xdr:row>336</xdr:row>
      <xdr:rowOff>167628</xdr:rowOff>
    </xdr:to>
    <xdr:pic macro="[0]!VALIDATION_11">
      <xdr:nvPicPr>
        <xdr:cNvPr id="397" name="Maforme337">
          <a:extLst>
            <a:ext uri="{FF2B5EF4-FFF2-40B4-BE49-F238E27FC236}">
              <a16:creationId xmlns:a16="http://schemas.microsoft.com/office/drawing/2014/main" id="{F15128BC-CC29-4B85-BD54-E62709E212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336</xdr:row>
      <xdr:rowOff>535743</xdr:rowOff>
    </xdr:from>
    <xdr:to>
      <xdr:col>64</xdr:col>
      <xdr:colOff>306425</xdr:colOff>
      <xdr:row>337</xdr:row>
      <xdr:rowOff>167628</xdr:rowOff>
    </xdr:to>
    <xdr:pic macro="[0]!VALIDATION_11">
      <xdr:nvPicPr>
        <xdr:cNvPr id="398" name="Maforme338">
          <a:extLst>
            <a:ext uri="{FF2B5EF4-FFF2-40B4-BE49-F238E27FC236}">
              <a16:creationId xmlns:a16="http://schemas.microsoft.com/office/drawing/2014/main" id="{5A3F4AAB-9A90-4C7B-AEB7-6EEDA499E1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337</xdr:row>
      <xdr:rowOff>535743</xdr:rowOff>
    </xdr:from>
    <xdr:to>
      <xdr:col>64</xdr:col>
      <xdr:colOff>306425</xdr:colOff>
      <xdr:row>338</xdr:row>
      <xdr:rowOff>167628</xdr:rowOff>
    </xdr:to>
    <xdr:pic macro="[0]!VALIDATION_11">
      <xdr:nvPicPr>
        <xdr:cNvPr id="399" name="Maforme339">
          <a:extLst>
            <a:ext uri="{FF2B5EF4-FFF2-40B4-BE49-F238E27FC236}">
              <a16:creationId xmlns:a16="http://schemas.microsoft.com/office/drawing/2014/main" id="{5903E28D-B112-4422-8533-C92D4E879F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338</xdr:row>
      <xdr:rowOff>535743</xdr:rowOff>
    </xdr:from>
    <xdr:to>
      <xdr:col>64</xdr:col>
      <xdr:colOff>306425</xdr:colOff>
      <xdr:row>339</xdr:row>
      <xdr:rowOff>167628</xdr:rowOff>
    </xdr:to>
    <xdr:pic macro="[0]!VALIDATION_11">
      <xdr:nvPicPr>
        <xdr:cNvPr id="400" name="Maforme340">
          <a:extLst>
            <a:ext uri="{FF2B5EF4-FFF2-40B4-BE49-F238E27FC236}">
              <a16:creationId xmlns:a16="http://schemas.microsoft.com/office/drawing/2014/main" id="{0F0F89E1-0EFD-49FF-AE7C-1CD733D032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339</xdr:row>
      <xdr:rowOff>535743</xdr:rowOff>
    </xdr:from>
    <xdr:to>
      <xdr:col>64</xdr:col>
      <xdr:colOff>306425</xdr:colOff>
      <xdr:row>340</xdr:row>
      <xdr:rowOff>167628</xdr:rowOff>
    </xdr:to>
    <xdr:pic macro="[0]!VALIDATION_11">
      <xdr:nvPicPr>
        <xdr:cNvPr id="401" name="Maforme341">
          <a:extLst>
            <a:ext uri="{FF2B5EF4-FFF2-40B4-BE49-F238E27FC236}">
              <a16:creationId xmlns:a16="http://schemas.microsoft.com/office/drawing/2014/main" id="{3856C13E-EC32-4235-AC6F-A96BED29AB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340</xdr:row>
      <xdr:rowOff>535743</xdr:rowOff>
    </xdr:from>
    <xdr:to>
      <xdr:col>64</xdr:col>
      <xdr:colOff>306425</xdr:colOff>
      <xdr:row>341</xdr:row>
      <xdr:rowOff>167628</xdr:rowOff>
    </xdr:to>
    <xdr:pic macro="[0]!VALIDATION_11">
      <xdr:nvPicPr>
        <xdr:cNvPr id="402" name="Maforme342">
          <a:extLst>
            <a:ext uri="{FF2B5EF4-FFF2-40B4-BE49-F238E27FC236}">
              <a16:creationId xmlns:a16="http://schemas.microsoft.com/office/drawing/2014/main" id="{08272976-2371-4558-B493-3989FF978B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341</xdr:row>
      <xdr:rowOff>535743</xdr:rowOff>
    </xdr:from>
    <xdr:to>
      <xdr:col>64</xdr:col>
      <xdr:colOff>306425</xdr:colOff>
      <xdr:row>342</xdr:row>
      <xdr:rowOff>167628</xdr:rowOff>
    </xdr:to>
    <xdr:pic macro="[0]!VALIDATION_11">
      <xdr:nvPicPr>
        <xdr:cNvPr id="403" name="Maforme343">
          <a:extLst>
            <a:ext uri="{FF2B5EF4-FFF2-40B4-BE49-F238E27FC236}">
              <a16:creationId xmlns:a16="http://schemas.microsoft.com/office/drawing/2014/main" id="{E1C157EB-AF2D-4D4E-B791-55070B4B23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342</xdr:row>
      <xdr:rowOff>535743</xdr:rowOff>
    </xdr:from>
    <xdr:to>
      <xdr:col>64</xdr:col>
      <xdr:colOff>306425</xdr:colOff>
      <xdr:row>343</xdr:row>
      <xdr:rowOff>167628</xdr:rowOff>
    </xdr:to>
    <xdr:pic macro="[0]!VALIDATION_11">
      <xdr:nvPicPr>
        <xdr:cNvPr id="404" name="Maforme344">
          <a:extLst>
            <a:ext uri="{FF2B5EF4-FFF2-40B4-BE49-F238E27FC236}">
              <a16:creationId xmlns:a16="http://schemas.microsoft.com/office/drawing/2014/main" id="{4FC2C793-DB42-41BF-AC8C-E5AB399F77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343</xdr:row>
      <xdr:rowOff>535743</xdr:rowOff>
    </xdr:from>
    <xdr:to>
      <xdr:col>64</xdr:col>
      <xdr:colOff>306425</xdr:colOff>
      <xdr:row>344</xdr:row>
      <xdr:rowOff>167628</xdr:rowOff>
    </xdr:to>
    <xdr:pic macro="[0]!VALIDATION_11">
      <xdr:nvPicPr>
        <xdr:cNvPr id="405" name="Maforme345">
          <a:extLst>
            <a:ext uri="{FF2B5EF4-FFF2-40B4-BE49-F238E27FC236}">
              <a16:creationId xmlns:a16="http://schemas.microsoft.com/office/drawing/2014/main" id="{E713D2B7-5DFA-4C6D-9AC7-B3AC2BFFBF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344</xdr:row>
      <xdr:rowOff>535743</xdr:rowOff>
    </xdr:from>
    <xdr:to>
      <xdr:col>64</xdr:col>
      <xdr:colOff>306425</xdr:colOff>
      <xdr:row>345</xdr:row>
      <xdr:rowOff>167628</xdr:rowOff>
    </xdr:to>
    <xdr:pic macro="[0]!VALIDATION_11">
      <xdr:nvPicPr>
        <xdr:cNvPr id="406" name="Maforme346">
          <a:extLst>
            <a:ext uri="{FF2B5EF4-FFF2-40B4-BE49-F238E27FC236}">
              <a16:creationId xmlns:a16="http://schemas.microsoft.com/office/drawing/2014/main" id="{E4894042-E07D-49C1-B912-F457903AD9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345</xdr:row>
      <xdr:rowOff>535743</xdr:rowOff>
    </xdr:from>
    <xdr:to>
      <xdr:col>64</xdr:col>
      <xdr:colOff>306425</xdr:colOff>
      <xdr:row>346</xdr:row>
      <xdr:rowOff>167628</xdr:rowOff>
    </xdr:to>
    <xdr:pic macro="[0]!VALIDATION_11">
      <xdr:nvPicPr>
        <xdr:cNvPr id="407" name="Maforme347">
          <a:extLst>
            <a:ext uri="{FF2B5EF4-FFF2-40B4-BE49-F238E27FC236}">
              <a16:creationId xmlns:a16="http://schemas.microsoft.com/office/drawing/2014/main" id="{167CB388-8A84-44CB-AB4D-A383F05CD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346</xdr:row>
      <xdr:rowOff>535743</xdr:rowOff>
    </xdr:from>
    <xdr:to>
      <xdr:col>64</xdr:col>
      <xdr:colOff>306425</xdr:colOff>
      <xdr:row>347</xdr:row>
      <xdr:rowOff>167628</xdr:rowOff>
    </xdr:to>
    <xdr:pic macro="[0]!VALIDATION_11">
      <xdr:nvPicPr>
        <xdr:cNvPr id="408" name="Maforme348">
          <a:extLst>
            <a:ext uri="{FF2B5EF4-FFF2-40B4-BE49-F238E27FC236}">
              <a16:creationId xmlns:a16="http://schemas.microsoft.com/office/drawing/2014/main" id="{3E1935EE-680F-4D49-A663-9671E9EF33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347</xdr:row>
      <xdr:rowOff>535743</xdr:rowOff>
    </xdr:from>
    <xdr:to>
      <xdr:col>64</xdr:col>
      <xdr:colOff>306425</xdr:colOff>
      <xdr:row>348</xdr:row>
      <xdr:rowOff>167628</xdr:rowOff>
    </xdr:to>
    <xdr:pic macro="[0]!VALIDATION_11">
      <xdr:nvPicPr>
        <xdr:cNvPr id="409" name="Maforme349" hidden="1">
          <a:extLst>
            <a:ext uri="{FF2B5EF4-FFF2-40B4-BE49-F238E27FC236}">
              <a16:creationId xmlns:a16="http://schemas.microsoft.com/office/drawing/2014/main" id="{B72FA93C-F5BE-4A0E-8DC0-F33A9485C4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348</xdr:row>
      <xdr:rowOff>535743</xdr:rowOff>
    </xdr:from>
    <xdr:to>
      <xdr:col>64</xdr:col>
      <xdr:colOff>306425</xdr:colOff>
      <xdr:row>349</xdr:row>
      <xdr:rowOff>167628</xdr:rowOff>
    </xdr:to>
    <xdr:pic macro="[0]!VALIDATION_11">
      <xdr:nvPicPr>
        <xdr:cNvPr id="410" name="Maforme350">
          <a:extLst>
            <a:ext uri="{FF2B5EF4-FFF2-40B4-BE49-F238E27FC236}">
              <a16:creationId xmlns:a16="http://schemas.microsoft.com/office/drawing/2014/main" id="{8433DC1A-6963-4A7E-8BB2-F85ECADC7F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349</xdr:row>
      <xdr:rowOff>535743</xdr:rowOff>
    </xdr:from>
    <xdr:to>
      <xdr:col>64</xdr:col>
      <xdr:colOff>306425</xdr:colOff>
      <xdr:row>350</xdr:row>
      <xdr:rowOff>167628</xdr:rowOff>
    </xdr:to>
    <xdr:pic macro="[0]!VALIDATION_11">
      <xdr:nvPicPr>
        <xdr:cNvPr id="411" name="Maforme351">
          <a:extLst>
            <a:ext uri="{FF2B5EF4-FFF2-40B4-BE49-F238E27FC236}">
              <a16:creationId xmlns:a16="http://schemas.microsoft.com/office/drawing/2014/main" id="{2F632F44-128C-4336-9AEC-7063B1DF52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350</xdr:row>
      <xdr:rowOff>535743</xdr:rowOff>
    </xdr:from>
    <xdr:to>
      <xdr:col>64</xdr:col>
      <xdr:colOff>306425</xdr:colOff>
      <xdr:row>351</xdr:row>
      <xdr:rowOff>167628</xdr:rowOff>
    </xdr:to>
    <xdr:pic macro="[0]!VALIDATION_11">
      <xdr:nvPicPr>
        <xdr:cNvPr id="412" name="Maforme352">
          <a:extLst>
            <a:ext uri="{FF2B5EF4-FFF2-40B4-BE49-F238E27FC236}">
              <a16:creationId xmlns:a16="http://schemas.microsoft.com/office/drawing/2014/main" id="{C8338FA5-D4DA-4D6B-A933-ECADF87D09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351</xdr:row>
      <xdr:rowOff>535743</xdr:rowOff>
    </xdr:from>
    <xdr:to>
      <xdr:col>64</xdr:col>
      <xdr:colOff>306425</xdr:colOff>
      <xdr:row>352</xdr:row>
      <xdr:rowOff>167628</xdr:rowOff>
    </xdr:to>
    <xdr:pic macro="[0]!VALIDATION_11">
      <xdr:nvPicPr>
        <xdr:cNvPr id="413" name="Maforme353">
          <a:extLst>
            <a:ext uri="{FF2B5EF4-FFF2-40B4-BE49-F238E27FC236}">
              <a16:creationId xmlns:a16="http://schemas.microsoft.com/office/drawing/2014/main" id="{C71DF205-F4E2-46BE-A238-EAE4BF4989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352</xdr:row>
      <xdr:rowOff>535743</xdr:rowOff>
    </xdr:from>
    <xdr:to>
      <xdr:col>64</xdr:col>
      <xdr:colOff>306425</xdr:colOff>
      <xdr:row>353</xdr:row>
      <xdr:rowOff>167628</xdr:rowOff>
    </xdr:to>
    <xdr:pic macro="[0]!VALIDATION_11">
      <xdr:nvPicPr>
        <xdr:cNvPr id="414" name="Maforme354">
          <a:extLst>
            <a:ext uri="{FF2B5EF4-FFF2-40B4-BE49-F238E27FC236}">
              <a16:creationId xmlns:a16="http://schemas.microsoft.com/office/drawing/2014/main" id="{F15DDDAD-6119-4EF2-959B-36FC542920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353</xdr:row>
      <xdr:rowOff>535743</xdr:rowOff>
    </xdr:from>
    <xdr:to>
      <xdr:col>64</xdr:col>
      <xdr:colOff>306425</xdr:colOff>
      <xdr:row>354</xdr:row>
      <xdr:rowOff>167628</xdr:rowOff>
    </xdr:to>
    <xdr:pic macro="[0]!VALIDATION_11">
      <xdr:nvPicPr>
        <xdr:cNvPr id="415" name="Maforme355">
          <a:extLst>
            <a:ext uri="{FF2B5EF4-FFF2-40B4-BE49-F238E27FC236}">
              <a16:creationId xmlns:a16="http://schemas.microsoft.com/office/drawing/2014/main" id="{439C43F5-8F1A-43D6-B625-7D50A645CF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354</xdr:row>
      <xdr:rowOff>535743</xdr:rowOff>
    </xdr:from>
    <xdr:to>
      <xdr:col>64</xdr:col>
      <xdr:colOff>306425</xdr:colOff>
      <xdr:row>355</xdr:row>
      <xdr:rowOff>167628</xdr:rowOff>
    </xdr:to>
    <xdr:pic macro="[0]!VALIDATION_11">
      <xdr:nvPicPr>
        <xdr:cNvPr id="416" name="Maforme356">
          <a:extLst>
            <a:ext uri="{FF2B5EF4-FFF2-40B4-BE49-F238E27FC236}">
              <a16:creationId xmlns:a16="http://schemas.microsoft.com/office/drawing/2014/main" id="{097B279E-2F97-4E86-A8C7-ED195AB7C5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355</xdr:row>
      <xdr:rowOff>535743</xdr:rowOff>
    </xdr:from>
    <xdr:to>
      <xdr:col>64</xdr:col>
      <xdr:colOff>306425</xdr:colOff>
      <xdr:row>356</xdr:row>
      <xdr:rowOff>167628</xdr:rowOff>
    </xdr:to>
    <xdr:pic macro="[0]!VALIDATION_11">
      <xdr:nvPicPr>
        <xdr:cNvPr id="417" name="Maforme357">
          <a:extLst>
            <a:ext uri="{FF2B5EF4-FFF2-40B4-BE49-F238E27FC236}">
              <a16:creationId xmlns:a16="http://schemas.microsoft.com/office/drawing/2014/main" id="{1031DFE8-8353-4498-922D-4719A29C99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356</xdr:row>
      <xdr:rowOff>535743</xdr:rowOff>
    </xdr:from>
    <xdr:to>
      <xdr:col>64</xdr:col>
      <xdr:colOff>306425</xdr:colOff>
      <xdr:row>357</xdr:row>
      <xdr:rowOff>167628</xdr:rowOff>
    </xdr:to>
    <xdr:pic macro="[0]!VALIDATION_11">
      <xdr:nvPicPr>
        <xdr:cNvPr id="418" name="Maforme358">
          <a:extLst>
            <a:ext uri="{FF2B5EF4-FFF2-40B4-BE49-F238E27FC236}">
              <a16:creationId xmlns:a16="http://schemas.microsoft.com/office/drawing/2014/main" id="{C796ACDD-5F43-4356-8618-6BA79E7BB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357</xdr:row>
      <xdr:rowOff>535743</xdr:rowOff>
    </xdr:from>
    <xdr:to>
      <xdr:col>64</xdr:col>
      <xdr:colOff>306425</xdr:colOff>
      <xdr:row>358</xdr:row>
      <xdr:rowOff>167628</xdr:rowOff>
    </xdr:to>
    <xdr:pic macro="[0]!VALIDATION_11">
      <xdr:nvPicPr>
        <xdr:cNvPr id="419" name="Maforme359">
          <a:extLst>
            <a:ext uri="{FF2B5EF4-FFF2-40B4-BE49-F238E27FC236}">
              <a16:creationId xmlns:a16="http://schemas.microsoft.com/office/drawing/2014/main" id="{DF7C19CB-B94D-47C3-A8FB-CF5ECD0511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358</xdr:row>
      <xdr:rowOff>535743</xdr:rowOff>
    </xdr:from>
    <xdr:to>
      <xdr:col>64</xdr:col>
      <xdr:colOff>306425</xdr:colOff>
      <xdr:row>359</xdr:row>
      <xdr:rowOff>167628</xdr:rowOff>
    </xdr:to>
    <xdr:pic macro="[0]!VALIDATION_11">
      <xdr:nvPicPr>
        <xdr:cNvPr id="420" name="Maforme360">
          <a:extLst>
            <a:ext uri="{FF2B5EF4-FFF2-40B4-BE49-F238E27FC236}">
              <a16:creationId xmlns:a16="http://schemas.microsoft.com/office/drawing/2014/main" id="{408DD45E-DC3F-4CBC-9461-C1B5554A2E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359</xdr:row>
      <xdr:rowOff>535743</xdr:rowOff>
    </xdr:from>
    <xdr:to>
      <xdr:col>64</xdr:col>
      <xdr:colOff>306425</xdr:colOff>
      <xdr:row>360</xdr:row>
      <xdr:rowOff>167628</xdr:rowOff>
    </xdr:to>
    <xdr:pic macro="[0]!VALIDATION_11">
      <xdr:nvPicPr>
        <xdr:cNvPr id="421" name="Maforme361">
          <a:extLst>
            <a:ext uri="{FF2B5EF4-FFF2-40B4-BE49-F238E27FC236}">
              <a16:creationId xmlns:a16="http://schemas.microsoft.com/office/drawing/2014/main" id="{B87BD1A0-91CB-4F9E-A338-B4F5B9D356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360</xdr:row>
      <xdr:rowOff>535743</xdr:rowOff>
    </xdr:from>
    <xdr:to>
      <xdr:col>64</xdr:col>
      <xdr:colOff>306425</xdr:colOff>
      <xdr:row>361</xdr:row>
      <xdr:rowOff>167628</xdr:rowOff>
    </xdr:to>
    <xdr:pic macro="[0]!VALIDATION_11">
      <xdr:nvPicPr>
        <xdr:cNvPr id="422" name="Maforme362" hidden="1">
          <a:extLst>
            <a:ext uri="{FF2B5EF4-FFF2-40B4-BE49-F238E27FC236}">
              <a16:creationId xmlns:a16="http://schemas.microsoft.com/office/drawing/2014/main" id="{1071D507-4A0A-412D-9717-759E23AFDD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361</xdr:row>
      <xdr:rowOff>535743</xdr:rowOff>
    </xdr:from>
    <xdr:to>
      <xdr:col>64</xdr:col>
      <xdr:colOff>306425</xdr:colOff>
      <xdr:row>362</xdr:row>
      <xdr:rowOff>167628</xdr:rowOff>
    </xdr:to>
    <xdr:pic macro="[0]!VALIDATION_11">
      <xdr:nvPicPr>
        <xdr:cNvPr id="423" name="Maforme363">
          <a:extLst>
            <a:ext uri="{FF2B5EF4-FFF2-40B4-BE49-F238E27FC236}">
              <a16:creationId xmlns:a16="http://schemas.microsoft.com/office/drawing/2014/main" id="{7A09CA26-1907-445C-9914-45646AD0BD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362</xdr:row>
      <xdr:rowOff>535743</xdr:rowOff>
    </xdr:from>
    <xdr:to>
      <xdr:col>64</xdr:col>
      <xdr:colOff>306425</xdr:colOff>
      <xdr:row>363</xdr:row>
      <xdr:rowOff>167628</xdr:rowOff>
    </xdr:to>
    <xdr:pic macro="[0]!VALIDATION_11">
      <xdr:nvPicPr>
        <xdr:cNvPr id="424" name="Maforme364">
          <a:extLst>
            <a:ext uri="{FF2B5EF4-FFF2-40B4-BE49-F238E27FC236}">
              <a16:creationId xmlns:a16="http://schemas.microsoft.com/office/drawing/2014/main" id="{2F24189E-D3DC-40C3-A05E-8B3317A3A2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363</xdr:row>
      <xdr:rowOff>535743</xdr:rowOff>
    </xdr:from>
    <xdr:to>
      <xdr:col>64</xdr:col>
      <xdr:colOff>306425</xdr:colOff>
      <xdr:row>364</xdr:row>
      <xdr:rowOff>167628</xdr:rowOff>
    </xdr:to>
    <xdr:pic macro="[0]!VALIDATION_11">
      <xdr:nvPicPr>
        <xdr:cNvPr id="425" name="Maforme365">
          <a:extLst>
            <a:ext uri="{FF2B5EF4-FFF2-40B4-BE49-F238E27FC236}">
              <a16:creationId xmlns:a16="http://schemas.microsoft.com/office/drawing/2014/main" id="{1E133227-A5AB-456B-9496-5CA9495E43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364</xdr:row>
      <xdr:rowOff>535743</xdr:rowOff>
    </xdr:from>
    <xdr:to>
      <xdr:col>64</xdr:col>
      <xdr:colOff>306425</xdr:colOff>
      <xdr:row>365</xdr:row>
      <xdr:rowOff>167628</xdr:rowOff>
    </xdr:to>
    <xdr:pic macro="[0]!VALIDATION_11">
      <xdr:nvPicPr>
        <xdr:cNvPr id="426" name="Maforme366">
          <a:extLst>
            <a:ext uri="{FF2B5EF4-FFF2-40B4-BE49-F238E27FC236}">
              <a16:creationId xmlns:a16="http://schemas.microsoft.com/office/drawing/2014/main" id="{08380C75-E880-4168-AE81-B1A69D256E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365</xdr:row>
      <xdr:rowOff>535743</xdr:rowOff>
    </xdr:from>
    <xdr:to>
      <xdr:col>64</xdr:col>
      <xdr:colOff>306425</xdr:colOff>
      <xdr:row>366</xdr:row>
      <xdr:rowOff>167628</xdr:rowOff>
    </xdr:to>
    <xdr:pic macro="[0]!VALIDATION_11">
      <xdr:nvPicPr>
        <xdr:cNvPr id="427" name="Maforme367">
          <a:extLst>
            <a:ext uri="{FF2B5EF4-FFF2-40B4-BE49-F238E27FC236}">
              <a16:creationId xmlns:a16="http://schemas.microsoft.com/office/drawing/2014/main" id="{FA7BEDE9-8D6E-4AE1-A28D-F9A4A54747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366</xdr:row>
      <xdr:rowOff>535743</xdr:rowOff>
    </xdr:from>
    <xdr:to>
      <xdr:col>64</xdr:col>
      <xdr:colOff>306425</xdr:colOff>
      <xdr:row>367</xdr:row>
      <xdr:rowOff>167628</xdr:rowOff>
    </xdr:to>
    <xdr:pic macro="[0]!VALIDATION_11">
      <xdr:nvPicPr>
        <xdr:cNvPr id="428" name="Maforme368">
          <a:extLst>
            <a:ext uri="{FF2B5EF4-FFF2-40B4-BE49-F238E27FC236}">
              <a16:creationId xmlns:a16="http://schemas.microsoft.com/office/drawing/2014/main" id="{EB0E9492-A480-494C-9AEB-8DC5AD940E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367</xdr:row>
      <xdr:rowOff>535743</xdr:rowOff>
    </xdr:from>
    <xdr:to>
      <xdr:col>64</xdr:col>
      <xdr:colOff>306425</xdr:colOff>
      <xdr:row>368</xdr:row>
      <xdr:rowOff>167628</xdr:rowOff>
    </xdr:to>
    <xdr:pic macro="[0]!VALIDATION_11">
      <xdr:nvPicPr>
        <xdr:cNvPr id="429" name="Maforme369">
          <a:extLst>
            <a:ext uri="{FF2B5EF4-FFF2-40B4-BE49-F238E27FC236}">
              <a16:creationId xmlns:a16="http://schemas.microsoft.com/office/drawing/2014/main" id="{906FDE85-308B-4E09-A477-F32F691AD4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368</xdr:row>
      <xdr:rowOff>535743</xdr:rowOff>
    </xdr:from>
    <xdr:to>
      <xdr:col>64</xdr:col>
      <xdr:colOff>306425</xdr:colOff>
      <xdr:row>369</xdr:row>
      <xdr:rowOff>167628</xdr:rowOff>
    </xdr:to>
    <xdr:pic macro="[0]!VALIDATION_11">
      <xdr:nvPicPr>
        <xdr:cNvPr id="430" name="Maforme370">
          <a:extLst>
            <a:ext uri="{FF2B5EF4-FFF2-40B4-BE49-F238E27FC236}">
              <a16:creationId xmlns:a16="http://schemas.microsoft.com/office/drawing/2014/main" id="{8151C1C0-ADD7-428A-A602-4531D33E88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369</xdr:row>
      <xdr:rowOff>535743</xdr:rowOff>
    </xdr:from>
    <xdr:to>
      <xdr:col>64</xdr:col>
      <xdr:colOff>306425</xdr:colOff>
      <xdr:row>370</xdr:row>
      <xdr:rowOff>167628</xdr:rowOff>
    </xdr:to>
    <xdr:pic macro="[0]!VALIDATION_11">
      <xdr:nvPicPr>
        <xdr:cNvPr id="431" name="Maforme371">
          <a:extLst>
            <a:ext uri="{FF2B5EF4-FFF2-40B4-BE49-F238E27FC236}">
              <a16:creationId xmlns:a16="http://schemas.microsoft.com/office/drawing/2014/main" id="{10569544-D2F4-406F-BE8C-E2D58F2466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370</xdr:row>
      <xdr:rowOff>535743</xdr:rowOff>
    </xdr:from>
    <xdr:to>
      <xdr:col>64</xdr:col>
      <xdr:colOff>306425</xdr:colOff>
      <xdr:row>371</xdr:row>
      <xdr:rowOff>167628</xdr:rowOff>
    </xdr:to>
    <xdr:pic macro="[0]!VALIDATION_11">
      <xdr:nvPicPr>
        <xdr:cNvPr id="432" name="Maforme372">
          <a:extLst>
            <a:ext uri="{FF2B5EF4-FFF2-40B4-BE49-F238E27FC236}">
              <a16:creationId xmlns:a16="http://schemas.microsoft.com/office/drawing/2014/main" id="{7A0810F2-84C4-454C-9265-0DC7EBDA45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371</xdr:row>
      <xdr:rowOff>535743</xdr:rowOff>
    </xdr:from>
    <xdr:to>
      <xdr:col>64</xdr:col>
      <xdr:colOff>306425</xdr:colOff>
      <xdr:row>372</xdr:row>
      <xdr:rowOff>167628</xdr:rowOff>
    </xdr:to>
    <xdr:pic macro="[0]!VALIDATION_11">
      <xdr:nvPicPr>
        <xdr:cNvPr id="433" name="Maforme373">
          <a:extLst>
            <a:ext uri="{FF2B5EF4-FFF2-40B4-BE49-F238E27FC236}">
              <a16:creationId xmlns:a16="http://schemas.microsoft.com/office/drawing/2014/main" id="{263DF97F-476F-4ED0-9952-81DC0A8373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372</xdr:row>
      <xdr:rowOff>535743</xdr:rowOff>
    </xdr:from>
    <xdr:to>
      <xdr:col>64</xdr:col>
      <xdr:colOff>306425</xdr:colOff>
      <xdr:row>373</xdr:row>
      <xdr:rowOff>167628</xdr:rowOff>
    </xdr:to>
    <xdr:pic macro="[0]!VALIDATION_11">
      <xdr:nvPicPr>
        <xdr:cNvPr id="434" name="Maforme374">
          <a:extLst>
            <a:ext uri="{FF2B5EF4-FFF2-40B4-BE49-F238E27FC236}">
              <a16:creationId xmlns:a16="http://schemas.microsoft.com/office/drawing/2014/main" id="{A1A34917-0376-4887-9EAF-871E49DBFA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373</xdr:row>
      <xdr:rowOff>535743</xdr:rowOff>
    </xdr:from>
    <xdr:to>
      <xdr:col>64</xdr:col>
      <xdr:colOff>306425</xdr:colOff>
      <xdr:row>374</xdr:row>
      <xdr:rowOff>167628</xdr:rowOff>
    </xdr:to>
    <xdr:pic macro="[0]!VALIDATION_11">
      <xdr:nvPicPr>
        <xdr:cNvPr id="435" name="Maforme375" hidden="1">
          <a:extLst>
            <a:ext uri="{FF2B5EF4-FFF2-40B4-BE49-F238E27FC236}">
              <a16:creationId xmlns:a16="http://schemas.microsoft.com/office/drawing/2014/main" id="{F93495CC-D09D-49D8-9BA9-F1C38BA137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374</xdr:row>
      <xdr:rowOff>535743</xdr:rowOff>
    </xdr:from>
    <xdr:to>
      <xdr:col>64</xdr:col>
      <xdr:colOff>306425</xdr:colOff>
      <xdr:row>375</xdr:row>
      <xdr:rowOff>167628</xdr:rowOff>
    </xdr:to>
    <xdr:pic macro="[0]!VALIDATION_11">
      <xdr:nvPicPr>
        <xdr:cNvPr id="436" name="Maforme376">
          <a:extLst>
            <a:ext uri="{FF2B5EF4-FFF2-40B4-BE49-F238E27FC236}">
              <a16:creationId xmlns:a16="http://schemas.microsoft.com/office/drawing/2014/main" id="{0C19F6F8-0324-4DFA-981D-A8FF0D788C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375</xdr:row>
      <xdr:rowOff>535743</xdr:rowOff>
    </xdr:from>
    <xdr:to>
      <xdr:col>64</xdr:col>
      <xdr:colOff>306425</xdr:colOff>
      <xdr:row>376</xdr:row>
      <xdr:rowOff>167628</xdr:rowOff>
    </xdr:to>
    <xdr:pic macro="[0]!VALIDATION_11">
      <xdr:nvPicPr>
        <xdr:cNvPr id="437" name="Maforme377">
          <a:extLst>
            <a:ext uri="{FF2B5EF4-FFF2-40B4-BE49-F238E27FC236}">
              <a16:creationId xmlns:a16="http://schemas.microsoft.com/office/drawing/2014/main" id="{56AF0124-1233-4A39-97BE-6992829531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376</xdr:row>
      <xdr:rowOff>535743</xdr:rowOff>
    </xdr:from>
    <xdr:to>
      <xdr:col>64</xdr:col>
      <xdr:colOff>306425</xdr:colOff>
      <xdr:row>377</xdr:row>
      <xdr:rowOff>167628</xdr:rowOff>
    </xdr:to>
    <xdr:pic macro="[0]!VALIDATION_11">
      <xdr:nvPicPr>
        <xdr:cNvPr id="438" name="Maforme378">
          <a:extLst>
            <a:ext uri="{FF2B5EF4-FFF2-40B4-BE49-F238E27FC236}">
              <a16:creationId xmlns:a16="http://schemas.microsoft.com/office/drawing/2014/main" id="{40CC66FF-86AC-4DC3-AE3C-B763D21AD4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377</xdr:row>
      <xdr:rowOff>535743</xdr:rowOff>
    </xdr:from>
    <xdr:to>
      <xdr:col>64</xdr:col>
      <xdr:colOff>306425</xdr:colOff>
      <xdr:row>378</xdr:row>
      <xdr:rowOff>167628</xdr:rowOff>
    </xdr:to>
    <xdr:pic macro="[0]!VALIDATION_11">
      <xdr:nvPicPr>
        <xdr:cNvPr id="439" name="Maforme379">
          <a:extLst>
            <a:ext uri="{FF2B5EF4-FFF2-40B4-BE49-F238E27FC236}">
              <a16:creationId xmlns:a16="http://schemas.microsoft.com/office/drawing/2014/main" id="{90C13D58-87BD-4DF3-9297-AA21200260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378</xdr:row>
      <xdr:rowOff>535743</xdr:rowOff>
    </xdr:from>
    <xdr:to>
      <xdr:col>64</xdr:col>
      <xdr:colOff>306425</xdr:colOff>
      <xdr:row>379</xdr:row>
      <xdr:rowOff>167628</xdr:rowOff>
    </xdr:to>
    <xdr:pic macro="[0]!VALIDATION_11">
      <xdr:nvPicPr>
        <xdr:cNvPr id="440" name="Maforme380">
          <a:extLst>
            <a:ext uri="{FF2B5EF4-FFF2-40B4-BE49-F238E27FC236}">
              <a16:creationId xmlns:a16="http://schemas.microsoft.com/office/drawing/2014/main" id="{D54974F1-0BAA-4FB4-A914-0B2A7CA2CB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379</xdr:row>
      <xdr:rowOff>535743</xdr:rowOff>
    </xdr:from>
    <xdr:to>
      <xdr:col>64</xdr:col>
      <xdr:colOff>306425</xdr:colOff>
      <xdr:row>380</xdr:row>
      <xdr:rowOff>167628</xdr:rowOff>
    </xdr:to>
    <xdr:pic macro="[0]!VALIDATION_11">
      <xdr:nvPicPr>
        <xdr:cNvPr id="441" name="Maforme381">
          <a:extLst>
            <a:ext uri="{FF2B5EF4-FFF2-40B4-BE49-F238E27FC236}">
              <a16:creationId xmlns:a16="http://schemas.microsoft.com/office/drawing/2014/main" id="{E305DD21-D586-4B11-823B-A8F22EC9D4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380</xdr:row>
      <xdr:rowOff>535743</xdr:rowOff>
    </xdr:from>
    <xdr:to>
      <xdr:col>64</xdr:col>
      <xdr:colOff>306425</xdr:colOff>
      <xdr:row>381</xdr:row>
      <xdr:rowOff>167628</xdr:rowOff>
    </xdr:to>
    <xdr:pic macro="[0]!VALIDATION_11">
      <xdr:nvPicPr>
        <xdr:cNvPr id="442" name="Maforme382">
          <a:extLst>
            <a:ext uri="{FF2B5EF4-FFF2-40B4-BE49-F238E27FC236}">
              <a16:creationId xmlns:a16="http://schemas.microsoft.com/office/drawing/2014/main" id="{9128E0BA-3A39-422D-91EE-964B0911BD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381</xdr:row>
      <xdr:rowOff>535743</xdr:rowOff>
    </xdr:from>
    <xdr:to>
      <xdr:col>64</xdr:col>
      <xdr:colOff>306425</xdr:colOff>
      <xdr:row>382</xdr:row>
      <xdr:rowOff>167628</xdr:rowOff>
    </xdr:to>
    <xdr:pic macro="[0]!VALIDATION_11">
      <xdr:nvPicPr>
        <xdr:cNvPr id="443" name="Maforme383">
          <a:extLst>
            <a:ext uri="{FF2B5EF4-FFF2-40B4-BE49-F238E27FC236}">
              <a16:creationId xmlns:a16="http://schemas.microsoft.com/office/drawing/2014/main" id="{B99112DE-6F9C-4236-B5BC-D3443812CB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382</xdr:row>
      <xdr:rowOff>535743</xdr:rowOff>
    </xdr:from>
    <xdr:to>
      <xdr:col>64</xdr:col>
      <xdr:colOff>306425</xdr:colOff>
      <xdr:row>383</xdr:row>
      <xdr:rowOff>167628</xdr:rowOff>
    </xdr:to>
    <xdr:pic macro="[0]!VALIDATION_11">
      <xdr:nvPicPr>
        <xdr:cNvPr id="444" name="Maforme384">
          <a:extLst>
            <a:ext uri="{FF2B5EF4-FFF2-40B4-BE49-F238E27FC236}">
              <a16:creationId xmlns:a16="http://schemas.microsoft.com/office/drawing/2014/main" id="{B1644218-1486-4203-A337-79ADA8CD80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383</xdr:row>
      <xdr:rowOff>535743</xdr:rowOff>
    </xdr:from>
    <xdr:to>
      <xdr:col>64</xdr:col>
      <xdr:colOff>306425</xdr:colOff>
      <xdr:row>384</xdr:row>
      <xdr:rowOff>167628</xdr:rowOff>
    </xdr:to>
    <xdr:pic macro="[0]!VALIDATION_11">
      <xdr:nvPicPr>
        <xdr:cNvPr id="445" name="Maforme385">
          <a:extLst>
            <a:ext uri="{FF2B5EF4-FFF2-40B4-BE49-F238E27FC236}">
              <a16:creationId xmlns:a16="http://schemas.microsoft.com/office/drawing/2014/main" id="{7853D1D6-A480-4F14-8051-467256D997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384</xdr:row>
      <xdr:rowOff>535743</xdr:rowOff>
    </xdr:from>
    <xdr:to>
      <xdr:col>64</xdr:col>
      <xdr:colOff>306425</xdr:colOff>
      <xdr:row>385</xdr:row>
      <xdr:rowOff>167628</xdr:rowOff>
    </xdr:to>
    <xdr:pic macro="[0]!VALIDATION_11">
      <xdr:nvPicPr>
        <xdr:cNvPr id="446" name="Maforme386">
          <a:extLst>
            <a:ext uri="{FF2B5EF4-FFF2-40B4-BE49-F238E27FC236}">
              <a16:creationId xmlns:a16="http://schemas.microsoft.com/office/drawing/2014/main" id="{80DC5E27-2AB6-42F5-990D-DFB18833EA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385</xdr:row>
      <xdr:rowOff>535743</xdr:rowOff>
    </xdr:from>
    <xdr:to>
      <xdr:col>64</xdr:col>
      <xdr:colOff>306425</xdr:colOff>
      <xdr:row>386</xdr:row>
      <xdr:rowOff>167628</xdr:rowOff>
    </xdr:to>
    <xdr:pic macro="[0]!VALIDATION_11">
      <xdr:nvPicPr>
        <xdr:cNvPr id="447" name="Maforme387">
          <a:extLst>
            <a:ext uri="{FF2B5EF4-FFF2-40B4-BE49-F238E27FC236}">
              <a16:creationId xmlns:a16="http://schemas.microsoft.com/office/drawing/2014/main" id="{1C9BEA6A-CCE5-4549-816F-C748FA71BD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386</xdr:row>
      <xdr:rowOff>535743</xdr:rowOff>
    </xdr:from>
    <xdr:to>
      <xdr:col>64</xdr:col>
      <xdr:colOff>306425</xdr:colOff>
      <xdr:row>387</xdr:row>
      <xdr:rowOff>167628</xdr:rowOff>
    </xdr:to>
    <xdr:pic macro="[0]!VALIDATION_11">
      <xdr:nvPicPr>
        <xdr:cNvPr id="448" name="Maforme388" hidden="1">
          <a:extLst>
            <a:ext uri="{FF2B5EF4-FFF2-40B4-BE49-F238E27FC236}">
              <a16:creationId xmlns:a16="http://schemas.microsoft.com/office/drawing/2014/main" id="{70E278E9-E54F-4B7E-A48E-9B4B7760A2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387</xdr:row>
      <xdr:rowOff>535743</xdr:rowOff>
    </xdr:from>
    <xdr:to>
      <xdr:col>64</xdr:col>
      <xdr:colOff>306425</xdr:colOff>
      <xdr:row>388</xdr:row>
      <xdr:rowOff>167628</xdr:rowOff>
    </xdr:to>
    <xdr:pic macro="[0]!VALIDATION_11">
      <xdr:nvPicPr>
        <xdr:cNvPr id="449" name="Maforme389">
          <a:extLst>
            <a:ext uri="{FF2B5EF4-FFF2-40B4-BE49-F238E27FC236}">
              <a16:creationId xmlns:a16="http://schemas.microsoft.com/office/drawing/2014/main" id="{66542A9A-AF22-4489-90C0-FE6210AE6F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388</xdr:row>
      <xdr:rowOff>535743</xdr:rowOff>
    </xdr:from>
    <xdr:to>
      <xdr:col>64</xdr:col>
      <xdr:colOff>306425</xdr:colOff>
      <xdr:row>389</xdr:row>
      <xdr:rowOff>167628</xdr:rowOff>
    </xdr:to>
    <xdr:pic macro="[0]!VALIDATION_11">
      <xdr:nvPicPr>
        <xdr:cNvPr id="450" name="Maforme390">
          <a:extLst>
            <a:ext uri="{FF2B5EF4-FFF2-40B4-BE49-F238E27FC236}">
              <a16:creationId xmlns:a16="http://schemas.microsoft.com/office/drawing/2014/main" id="{A4EF97DB-D47A-4FC7-A164-412A3A07EB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389</xdr:row>
      <xdr:rowOff>535743</xdr:rowOff>
    </xdr:from>
    <xdr:to>
      <xdr:col>64</xdr:col>
      <xdr:colOff>306425</xdr:colOff>
      <xdr:row>390</xdr:row>
      <xdr:rowOff>167628</xdr:rowOff>
    </xdr:to>
    <xdr:pic macro="[0]!VALIDATION_11">
      <xdr:nvPicPr>
        <xdr:cNvPr id="451" name="Maforme391">
          <a:extLst>
            <a:ext uri="{FF2B5EF4-FFF2-40B4-BE49-F238E27FC236}">
              <a16:creationId xmlns:a16="http://schemas.microsoft.com/office/drawing/2014/main" id="{2C413237-1E83-414D-BC8C-83B0028AF1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390</xdr:row>
      <xdr:rowOff>535743</xdr:rowOff>
    </xdr:from>
    <xdr:to>
      <xdr:col>64</xdr:col>
      <xdr:colOff>306425</xdr:colOff>
      <xdr:row>391</xdr:row>
      <xdr:rowOff>167628</xdr:rowOff>
    </xdr:to>
    <xdr:pic macro="[0]!VALIDATION_11">
      <xdr:nvPicPr>
        <xdr:cNvPr id="452" name="Maforme392">
          <a:extLst>
            <a:ext uri="{FF2B5EF4-FFF2-40B4-BE49-F238E27FC236}">
              <a16:creationId xmlns:a16="http://schemas.microsoft.com/office/drawing/2014/main" id="{69357654-8299-4579-B0B6-7C28962DF6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391</xdr:row>
      <xdr:rowOff>535743</xdr:rowOff>
    </xdr:from>
    <xdr:to>
      <xdr:col>64</xdr:col>
      <xdr:colOff>306425</xdr:colOff>
      <xdr:row>392</xdr:row>
      <xdr:rowOff>167628</xdr:rowOff>
    </xdr:to>
    <xdr:pic macro="[0]!VALIDATION_11">
      <xdr:nvPicPr>
        <xdr:cNvPr id="453" name="Maforme393">
          <a:extLst>
            <a:ext uri="{FF2B5EF4-FFF2-40B4-BE49-F238E27FC236}">
              <a16:creationId xmlns:a16="http://schemas.microsoft.com/office/drawing/2014/main" id="{AF2DD7D0-1BBD-4DB3-B978-6A8580B3B1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392</xdr:row>
      <xdr:rowOff>535743</xdr:rowOff>
    </xdr:from>
    <xdr:to>
      <xdr:col>64</xdr:col>
      <xdr:colOff>306425</xdr:colOff>
      <xdr:row>393</xdr:row>
      <xdr:rowOff>167628</xdr:rowOff>
    </xdr:to>
    <xdr:pic macro="[0]!VALIDATION_11">
      <xdr:nvPicPr>
        <xdr:cNvPr id="454" name="Maforme394">
          <a:extLst>
            <a:ext uri="{FF2B5EF4-FFF2-40B4-BE49-F238E27FC236}">
              <a16:creationId xmlns:a16="http://schemas.microsoft.com/office/drawing/2014/main" id="{917E8BB8-0BB4-4C3C-9913-E65138CFC5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393</xdr:row>
      <xdr:rowOff>535743</xdr:rowOff>
    </xdr:from>
    <xdr:to>
      <xdr:col>64</xdr:col>
      <xdr:colOff>306425</xdr:colOff>
      <xdr:row>394</xdr:row>
      <xdr:rowOff>167628</xdr:rowOff>
    </xdr:to>
    <xdr:pic macro="[0]!VALIDATION_11">
      <xdr:nvPicPr>
        <xdr:cNvPr id="455" name="Maforme395">
          <a:extLst>
            <a:ext uri="{FF2B5EF4-FFF2-40B4-BE49-F238E27FC236}">
              <a16:creationId xmlns:a16="http://schemas.microsoft.com/office/drawing/2014/main" id="{5A3EBE8A-1C56-493E-BCDF-21B661F89F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394</xdr:row>
      <xdr:rowOff>535743</xdr:rowOff>
    </xdr:from>
    <xdr:to>
      <xdr:col>64</xdr:col>
      <xdr:colOff>306425</xdr:colOff>
      <xdr:row>395</xdr:row>
      <xdr:rowOff>167628</xdr:rowOff>
    </xdr:to>
    <xdr:pic macro="[0]!VALIDATION_11">
      <xdr:nvPicPr>
        <xdr:cNvPr id="456" name="Maforme396">
          <a:extLst>
            <a:ext uri="{FF2B5EF4-FFF2-40B4-BE49-F238E27FC236}">
              <a16:creationId xmlns:a16="http://schemas.microsoft.com/office/drawing/2014/main" id="{614EDD3B-2870-49E4-B39B-BDE3ED7D2E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395</xdr:row>
      <xdr:rowOff>535743</xdr:rowOff>
    </xdr:from>
    <xdr:to>
      <xdr:col>64</xdr:col>
      <xdr:colOff>306425</xdr:colOff>
      <xdr:row>396</xdr:row>
      <xdr:rowOff>167628</xdr:rowOff>
    </xdr:to>
    <xdr:pic macro="[0]!VALIDATION_11">
      <xdr:nvPicPr>
        <xdr:cNvPr id="457" name="Maforme397">
          <a:extLst>
            <a:ext uri="{FF2B5EF4-FFF2-40B4-BE49-F238E27FC236}">
              <a16:creationId xmlns:a16="http://schemas.microsoft.com/office/drawing/2014/main" id="{A483A401-5E48-4927-AE22-5034A821FB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396</xdr:row>
      <xdr:rowOff>535743</xdr:rowOff>
    </xdr:from>
    <xdr:to>
      <xdr:col>64</xdr:col>
      <xdr:colOff>306425</xdr:colOff>
      <xdr:row>397</xdr:row>
      <xdr:rowOff>167628</xdr:rowOff>
    </xdr:to>
    <xdr:pic macro="[0]!VALIDATION_11">
      <xdr:nvPicPr>
        <xdr:cNvPr id="458" name="Maforme398">
          <a:extLst>
            <a:ext uri="{FF2B5EF4-FFF2-40B4-BE49-F238E27FC236}">
              <a16:creationId xmlns:a16="http://schemas.microsoft.com/office/drawing/2014/main" id="{C607B094-E4B7-42FD-8648-471D2D57F8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397</xdr:row>
      <xdr:rowOff>535743</xdr:rowOff>
    </xdr:from>
    <xdr:to>
      <xdr:col>64</xdr:col>
      <xdr:colOff>306425</xdr:colOff>
      <xdr:row>398</xdr:row>
      <xdr:rowOff>167628</xdr:rowOff>
    </xdr:to>
    <xdr:pic macro="[0]!VALIDATION_11">
      <xdr:nvPicPr>
        <xdr:cNvPr id="459" name="Maforme399">
          <a:extLst>
            <a:ext uri="{FF2B5EF4-FFF2-40B4-BE49-F238E27FC236}">
              <a16:creationId xmlns:a16="http://schemas.microsoft.com/office/drawing/2014/main" id="{DABB4AD2-A662-43D3-A5C7-4D58EB5CB0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398</xdr:row>
      <xdr:rowOff>535743</xdr:rowOff>
    </xdr:from>
    <xdr:to>
      <xdr:col>64</xdr:col>
      <xdr:colOff>306425</xdr:colOff>
      <xdr:row>399</xdr:row>
      <xdr:rowOff>167628</xdr:rowOff>
    </xdr:to>
    <xdr:pic macro="[0]!VALIDATION_11">
      <xdr:nvPicPr>
        <xdr:cNvPr id="460" name="Maforme400">
          <a:extLst>
            <a:ext uri="{FF2B5EF4-FFF2-40B4-BE49-F238E27FC236}">
              <a16:creationId xmlns:a16="http://schemas.microsoft.com/office/drawing/2014/main" id="{D6143E7A-081E-43CA-B9BD-ADA85F063E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399</xdr:row>
      <xdr:rowOff>535743</xdr:rowOff>
    </xdr:from>
    <xdr:to>
      <xdr:col>64</xdr:col>
      <xdr:colOff>306425</xdr:colOff>
      <xdr:row>400</xdr:row>
      <xdr:rowOff>167628</xdr:rowOff>
    </xdr:to>
    <xdr:pic macro="[0]!VALIDATION_11">
      <xdr:nvPicPr>
        <xdr:cNvPr id="461" name="Maforme401" hidden="1">
          <a:extLst>
            <a:ext uri="{FF2B5EF4-FFF2-40B4-BE49-F238E27FC236}">
              <a16:creationId xmlns:a16="http://schemas.microsoft.com/office/drawing/2014/main" id="{5A54D465-AFCE-4364-895E-F6B9BCEA7E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1013562"/>
          <a:ext cx="224454" cy="167078"/>
        </a:xfrm>
        <a:prstGeom prst="rect">
          <a:avLst/>
        </a:prstGeom>
      </xdr:spPr>
    </xdr:pic>
    <xdr:clientData/>
  </xdr:twoCellAnchor>
  <xdr:twoCellAnchor>
    <xdr:from>
      <xdr:col>64</xdr:col>
      <xdr:colOff>81971</xdr:colOff>
      <xdr:row>400</xdr:row>
      <xdr:rowOff>535743</xdr:rowOff>
    </xdr:from>
    <xdr:to>
      <xdr:col>64</xdr:col>
      <xdr:colOff>306425</xdr:colOff>
      <xdr:row>401</xdr:row>
      <xdr:rowOff>167628</xdr:rowOff>
    </xdr:to>
    <xdr:pic macro="[0]!VALIDATION_11">
      <xdr:nvPicPr>
        <xdr:cNvPr id="464" name="Maforme402">
          <a:extLst>
            <a:ext uri="{FF2B5EF4-FFF2-40B4-BE49-F238E27FC236}">
              <a16:creationId xmlns:a16="http://schemas.microsoft.com/office/drawing/2014/main" id="{08C39304-F781-45D8-A4C9-345F9A5FA3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401</xdr:row>
      <xdr:rowOff>535743</xdr:rowOff>
    </xdr:from>
    <xdr:to>
      <xdr:col>64</xdr:col>
      <xdr:colOff>306425</xdr:colOff>
      <xdr:row>402</xdr:row>
      <xdr:rowOff>167628</xdr:rowOff>
    </xdr:to>
    <xdr:pic macro="[0]!VALIDATION_11">
      <xdr:nvPicPr>
        <xdr:cNvPr id="466" name="Maforme403">
          <a:extLst>
            <a:ext uri="{FF2B5EF4-FFF2-40B4-BE49-F238E27FC236}">
              <a16:creationId xmlns:a16="http://schemas.microsoft.com/office/drawing/2014/main" id="{181B041D-52C3-4953-8455-72C33317CA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402</xdr:row>
      <xdr:rowOff>535743</xdr:rowOff>
    </xdr:from>
    <xdr:to>
      <xdr:col>64</xdr:col>
      <xdr:colOff>306425</xdr:colOff>
      <xdr:row>403</xdr:row>
      <xdr:rowOff>167628</xdr:rowOff>
    </xdr:to>
    <xdr:pic macro="[0]!VALIDATION_11">
      <xdr:nvPicPr>
        <xdr:cNvPr id="468" name="Maforme404">
          <a:extLst>
            <a:ext uri="{FF2B5EF4-FFF2-40B4-BE49-F238E27FC236}">
              <a16:creationId xmlns:a16="http://schemas.microsoft.com/office/drawing/2014/main" id="{AB277363-81E3-4971-88D5-D569E4244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403</xdr:row>
      <xdr:rowOff>535743</xdr:rowOff>
    </xdr:from>
    <xdr:to>
      <xdr:col>64</xdr:col>
      <xdr:colOff>306425</xdr:colOff>
      <xdr:row>404</xdr:row>
      <xdr:rowOff>167628</xdr:rowOff>
    </xdr:to>
    <xdr:pic macro="[0]!VALIDATION_11">
      <xdr:nvPicPr>
        <xdr:cNvPr id="470" name="Maforme405">
          <a:extLst>
            <a:ext uri="{FF2B5EF4-FFF2-40B4-BE49-F238E27FC236}">
              <a16:creationId xmlns:a16="http://schemas.microsoft.com/office/drawing/2014/main" id="{31724899-1145-4254-91FC-B93E9DAFE2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404</xdr:row>
      <xdr:rowOff>535743</xdr:rowOff>
    </xdr:from>
    <xdr:to>
      <xdr:col>64</xdr:col>
      <xdr:colOff>306425</xdr:colOff>
      <xdr:row>405</xdr:row>
      <xdr:rowOff>167628</xdr:rowOff>
    </xdr:to>
    <xdr:pic macro="[0]!VALIDATION_11">
      <xdr:nvPicPr>
        <xdr:cNvPr id="472" name="Maforme406">
          <a:extLst>
            <a:ext uri="{FF2B5EF4-FFF2-40B4-BE49-F238E27FC236}">
              <a16:creationId xmlns:a16="http://schemas.microsoft.com/office/drawing/2014/main" id="{FBA044EC-6A7C-4525-9915-48C4972171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405</xdr:row>
      <xdr:rowOff>535743</xdr:rowOff>
    </xdr:from>
    <xdr:to>
      <xdr:col>64</xdr:col>
      <xdr:colOff>306425</xdr:colOff>
      <xdr:row>406</xdr:row>
      <xdr:rowOff>167628</xdr:rowOff>
    </xdr:to>
    <xdr:pic macro="[0]!VALIDATION_11">
      <xdr:nvPicPr>
        <xdr:cNvPr id="474" name="Maforme407">
          <a:extLst>
            <a:ext uri="{FF2B5EF4-FFF2-40B4-BE49-F238E27FC236}">
              <a16:creationId xmlns:a16="http://schemas.microsoft.com/office/drawing/2014/main" id="{463AD2D6-968B-43AC-BE9F-20FE944717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406</xdr:row>
      <xdr:rowOff>535743</xdr:rowOff>
    </xdr:from>
    <xdr:to>
      <xdr:col>64</xdr:col>
      <xdr:colOff>306425</xdr:colOff>
      <xdr:row>407</xdr:row>
      <xdr:rowOff>167628</xdr:rowOff>
    </xdr:to>
    <xdr:pic macro="[0]!VALIDATION_11">
      <xdr:nvPicPr>
        <xdr:cNvPr id="476" name="Maforme408">
          <a:extLst>
            <a:ext uri="{FF2B5EF4-FFF2-40B4-BE49-F238E27FC236}">
              <a16:creationId xmlns:a16="http://schemas.microsoft.com/office/drawing/2014/main" id="{F7FCEF9B-033E-4CC9-B9E2-2201EF588B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407</xdr:row>
      <xdr:rowOff>535743</xdr:rowOff>
    </xdr:from>
    <xdr:to>
      <xdr:col>64</xdr:col>
      <xdr:colOff>306425</xdr:colOff>
      <xdr:row>408</xdr:row>
      <xdr:rowOff>167628</xdr:rowOff>
    </xdr:to>
    <xdr:pic macro="[0]!VALIDATION_11">
      <xdr:nvPicPr>
        <xdr:cNvPr id="478" name="Maforme409">
          <a:extLst>
            <a:ext uri="{FF2B5EF4-FFF2-40B4-BE49-F238E27FC236}">
              <a16:creationId xmlns:a16="http://schemas.microsoft.com/office/drawing/2014/main" id="{67510439-2287-4550-983E-94E383F441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408</xdr:row>
      <xdr:rowOff>535743</xdr:rowOff>
    </xdr:from>
    <xdr:to>
      <xdr:col>64</xdr:col>
      <xdr:colOff>306425</xdr:colOff>
      <xdr:row>409</xdr:row>
      <xdr:rowOff>167628</xdr:rowOff>
    </xdr:to>
    <xdr:pic macro="[0]!VALIDATION_11">
      <xdr:nvPicPr>
        <xdr:cNvPr id="480" name="Maforme410">
          <a:extLst>
            <a:ext uri="{FF2B5EF4-FFF2-40B4-BE49-F238E27FC236}">
              <a16:creationId xmlns:a16="http://schemas.microsoft.com/office/drawing/2014/main" id="{776B7C1A-7DA2-4098-B878-CF23DCA9BC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409</xdr:row>
      <xdr:rowOff>535743</xdr:rowOff>
    </xdr:from>
    <xdr:to>
      <xdr:col>64</xdr:col>
      <xdr:colOff>306425</xdr:colOff>
      <xdr:row>410</xdr:row>
      <xdr:rowOff>167628</xdr:rowOff>
    </xdr:to>
    <xdr:pic macro="[0]!VALIDATION_11">
      <xdr:nvPicPr>
        <xdr:cNvPr id="482" name="Maforme411">
          <a:extLst>
            <a:ext uri="{FF2B5EF4-FFF2-40B4-BE49-F238E27FC236}">
              <a16:creationId xmlns:a16="http://schemas.microsoft.com/office/drawing/2014/main" id="{1DCA5914-2FF2-4728-A02D-A9565BA185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410</xdr:row>
      <xdr:rowOff>535743</xdr:rowOff>
    </xdr:from>
    <xdr:to>
      <xdr:col>64</xdr:col>
      <xdr:colOff>306425</xdr:colOff>
      <xdr:row>411</xdr:row>
      <xdr:rowOff>167628</xdr:rowOff>
    </xdr:to>
    <xdr:pic macro="[0]!VALIDATION_11">
      <xdr:nvPicPr>
        <xdr:cNvPr id="484" name="Maforme412">
          <a:extLst>
            <a:ext uri="{FF2B5EF4-FFF2-40B4-BE49-F238E27FC236}">
              <a16:creationId xmlns:a16="http://schemas.microsoft.com/office/drawing/2014/main" id="{D4D95628-4DC1-4254-BCEA-E80008FC22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411</xdr:row>
      <xdr:rowOff>535743</xdr:rowOff>
    </xdr:from>
    <xdr:to>
      <xdr:col>64</xdr:col>
      <xdr:colOff>306425</xdr:colOff>
      <xdr:row>412</xdr:row>
      <xdr:rowOff>167628</xdr:rowOff>
    </xdr:to>
    <xdr:pic macro="[0]!VALIDATION_11">
      <xdr:nvPicPr>
        <xdr:cNvPr id="486" name="Maforme413">
          <a:extLst>
            <a:ext uri="{FF2B5EF4-FFF2-40B4-BE49-F238E27FC236}">
              <a16:creationId xmlns:a16="http://schemas.microsoft.com/office/drawing/2014/main" id="{B568CBB9-AEE9-439F-B974-A4A957C4E0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412</xdr:row>
      <xdr:rowOff>535743</xdr:rowOff>
    </xdr:from>
    <xdr:to>
      <xdr:col>64</xdr:col>
      <xdr:colOff>306425</xdr:colOff>
      <xdr:row>413</xdr:row>
      <xdr:rowOff>167628</xdr:rowOff>
    </xdr:to>
    <xdr:pic macro="[0]!VALIDATION_11">
      <xdr:nvPicPr>
        <xdr:cNvPr id="488" name="Maforme414" hidden="1">
          <a:extLst>
            <a:ext uri="{FF2B5EF4-FFF2-40B4-BE49-F238E27FC236}">
              <a16:creationId xmlns:a16="http://schemas.microsoft.com/office/drawing/2014/main" id="{AA6A8340-03C8-4865-9FD0-9BB3B515A5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413</xdr:row>
      <xdr:rowOff>535743</xdr:rowOff>
    </xdr:from>
    <xdr:to>
      <xdr:col>64</xdr:col>
      <xdr:colOff>306425</xdr:colOff>
      <xdr:row>414</xdr:row>
      <xdr:rowOff>167628</xdr:rowOff>
    </xdr:to>
    <xdr:pic macro="[0]!VALIDATION_11">
      <xdr:nvPicPr>
        <xdr:cNvPr id="490" name="Maforme415">
          <a:extLst>
            <a:ext uri="{FF2B5EF4-FFF2-40B4-BE49-F238E27FC236}">
              <a16:creationId xmlns:a16="http://schemas.microsoft.com/office/drawing/2014/main" id="{6AB2BF79-6954-47E9-8E33-2496112E7B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414</xdr:row>
      <xdr:rowOff>535743</xdr:rowOff>
    </xdr:from>
    <xdr:to>
      <xdr:col>64</xdr:col>
      <xdr:colOff>306425</xdr:colOff>
      <xdr:row>415</xdr:row>
      <xdr:rowOff>167628</xdr:rowOff>
    </xdr:to>
    <xdr:pic macro="[0]!VALIDATION_11">
      <xdr:nvPicPr>
        <xdr:cNvPr id="492" name="Maforme416">
          <a:extLst>
            <a:ext uri="{FF2B5EF4-FFF2-40B4-BE49-F238E27FC236}">
              <a16:creationId xmlns:a16="http://schemas.microsoft.com/office/drawing/2014/main" id="{B76503A6-F862-4F69-95C1-AFBD64CE84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415</xdr:row>
      <xdr:rowOff>535743</xdr:rowOff>
    </xdr:from>
    <xdr:to>
      <xdr:col>64</xdr:col>
      <xdr:colOff>306425</xdr:colOff>
      <xdr:row>416</xdr:row>
      <xdr:rowOff>167628</xdr:rowOff>
    </xdr:to>
    <xdr:pic macro="[0]!VALIDATION_11">
      <xdr:nvPicPr>
        <xdr:cNvPr id="494" name="Maforme417">
          <a:extLst>
            <a:ext uri="{FF2B5EF4-FFF2-40B4-BE49-F238E27FC236}">
              <a16:creationId xmlns:a16="http://schemas.microsoft.com/office/drawing/2014/main" id="{9D41D271-BC98-443B-A029-7634559851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416</xdr:row>
      <xdr:rowOff>535743</xdr:rowOff>
    </xdr:from>
    <xdr:to>
      <xdr:col>64</xdr:col>
      <xdr:colOff>306425</xdr:colOff>
      <xdr:row>417</xdr:row>
      <xdr:rowOff>167628</xdr:rowOff>
    </xdr:to>
    <xdr:pic macro="[0]!VALIDATION_11">
      <xdr:nvPicPr>
        <xdr:cNvPr id="496" name="Maforme418">
          <a:extLst>
            <a:ext uri="{FF2B5EF4-FFF2-40B4-BE49-F238E27FC236}">
              <a16:creationId xmlns:a16="http://schemas.microsoft.com/office/drawing/2014/main" id="{54A1048E-F766-49E4-846D-E32583DEE4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417</xdr:row>
      <xdr:rowOff>535743</xdr:rowOff>
    </xdr:from>
    <xdr:to>
      <xdr:col>64</xdr:col>
      <xdr:colOff>306425</xdr:colOff>
      <xdr:row>418</xdr:row>
      <xdr:rowOff>167628</xdr:rowOff>
    </xdr:to>
    <xdr:pic macro="[0]!VALIDATION_11">
      <xdr:nvPicPr>
        <xdr:cNvPr id="498" name="Maforme419">
          <a:extLst>
            <a:ext uri="{FF2B5EF4-FFF2-40B4-BE49-F238E27FC236}">
              <a16:creationId xmlns:a16="http://schemas.microsoft.com/office/drawing/2014/main" id="{4B269DE7-7EED-4016-8CD4-7B5AEE0C72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418</xdr:row>
      <xdr:rowOff>535743</xdr:rowOff>
    </xdr:from>
    <xdr:to>
      <xdr:col>64</xdr:col>
      <xdr:colOff>306425</xdr:colOff>
      <xdr:row>419</xdr:row>
      <xdr:rowOff>167628</xdr:rowOff>
    </xdr:to>
    <xdr:pic macro="[0]!VALIDATION_11">
      <xdr:nvPicPr>
        <xdr:cNvPr id="500" name="Maforme420">
          <a:extLst>
            <a:ext uri="{FF2B5EF4-FFF2-40B4-BE49-F238E27FC236}">
              <a16:creationId xmlns:a16="http://schemas.microsoft.com/office/drawing/2014/main" id="{A4D88E40-3EE6-4321-AB61-A4D252C399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419</xdr:row>
      <xdr:rowOff>535743</xdr:rowOff>
    </xdr:from>
    <xdr:to>
      <xdr:col>64</xdr:col>
      <xdr:colOff>306425</xdr:colOff>
      <xdr:row>420</xdr:row>
      <xdr:rowOff>167628</xdr:rowOff>
    </xdr:to>
    <xdr:pic macro="[0]!VALIDATION_11">
      <xdr:nvPicPr>
        <xdr:cNvPr id="502" name="Maforme421">
          <a:extLst>
            <a:ext uri="{FF2B5EF4-FFF2-40B4-BE49-F238E27FC236}">
              <a16:creationId xmlns:a16="http://schemas.microsoft.com/office/drawing/2014/main" id="{8F3C3713-1972-4415-B15C-517D172EA7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420</xdr:row>
      <xdr:rowOff>535743</xdr:rowOff>
    </xdr:from>
    <xdr:to>
      <xdr:col>64</xdr:col>
      <xdr:colOff>306425</xdr:colOff>
      <xdr:row>421</xdr:row>
      <xdr:rowOff>167628</xdr:rowOff>
    </xdr:to>
    <xdr:pic macro="[0]!VALIDATION_11">
      <xdr:nvPicPr>
        <xdr:cNvPr id="504" name="Maforme422">
          <a:extLst>
            <a:ext uri="{FF2B5EF4-FFF2-40B4-BE49-F238E27FC236}">
              <a16:creationId xmlns:a16="http://schemas.microsoft.com/office/drawing/2014/main" id="{75A5D146-5561-4836-B1A1-2382D0E4F9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421</xdr:row>
      <xdr:rowOff>535743</xdr:rowOff>
    </xdr:from>
    <xdr:to>
      <xdr:col>64</xdr:col>
      <xdr:colOff>306425</xdr:colOff>
      <xdr:row>422</xdr:row>
      <xdr:rowOff>167628</xdr:rowOff>
    </xdr:to>
    <xdr:pic macro="[0]!VALIDATION_11">
      <xdr:nvPicPr>
        <xdr:cNvPr id="506" name="Maforme423">
          <a:extLst>
            <a:ext uri="{FF2B5EF4-FFF2-40B4-BE49-F238E27FC236}">
              <a16:creationId xmlns:a16="http://schemas.microsoft.com/office/drawing/2014/main" id="{C39487B1-482C-4090-B56F-5F1AFE533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422</xdr:row>
      <xdr:rowOff>535743</xdr:rowOff>
    </xdr:from>
    <xdr:to>
      <xdr:col>64</xdr:col>
      <xdr:colOff>306425</xdr:colOff>
      <xdr:row>423</xdr:row>
      <xdr:rowOff>167628</xdr:rowOff>
    </xdr:to>
    <xdr:pic macro="[0]!VALIDATION_11">
      <xdr:nvPicPr>
        <xdr:cNvPr id="508" name="Maforme424">
          <a:extLst>
            <a:ext uri="{FF2B5EF4-FFF2-40B4-BE49-F238E27FC236}">
              <a16:creationId xmlns:a16="http://schemas.microsoft.com/office/drawing/2014/main" id="{FD46B102-F365-408E-B28B-4ADD2493FE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423</xdr:row>
      <xdr:rowOff>535743</xdr:rowOff>
    </xdr:from>
    <xdr:to>
      <xdr:col>64</xdr:col>
      <xdr:colOff>306425</xdr:colOff>
      <xdr:row>424</xdr:row>
      <xdr:rowOff>167628</xdr:rowOff>
    </xdr:to>
    <xdr:pic macro="[0]!VALIDATION_11">
      <xdr:nvPicPr>
        <xdr:cNvPr id="510" name="Maforme425">
          <a:extLst>
            <a:ext uri="{FF2B5EF4-FFF2-40B4-BE49-F238E27FC236}">
              <a16:creationId xmlns:a16="http://schemas.microsoft.com/office/drawing/2014/main" id="{91122111-FE7B-4276-9F79-D2C22DF23D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424</xdr:row>
      <xdr:rowOff>535743</xdr:rowOff>
    </xdr:from>
    <xdr:to>
      <xdr:col>64</xdr:col>
      <xdr:colOff>306425</xdr:colOff>
      <xdr:row>425</xdr:row>
      <xdr:rowOff>167628</xdr:rowOff>
    </xdr:to>
    <xdr:pic macro="[0]!VALIDATION_11">
      <xdr:nvPicPr>
        <xdr:cNvPr id="512" name="Maforme426">
          <a:extLst>
            <a:ext uri="{FF2B5EF4-FFF2-40B4-BE49-F238E27FC236}">
              <a16:creationId xmlns:a16="http://schemas.microsoft.com/office/drawing/2014/main" id="{A9EE4129-2BD8-44CA-B2B2-F08043E9A0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425</xdr:row>
      <xdr:rowOff>535743</xdr:rowOff>
    </xdr:from>
    <xdr:to>
      <xdr:col>64</xdr:col>
      <xdr:colOff>306425</xdr:colOff>
      <xdr:row>426</xdr:row>
      <xdr:rowOff>167628</xdr:rowOff>
    </xdr:to>
    <xdr:pic macro="[0]!VALIDATION_11">
      <xdr:nvPicPr>
        <xdr:cNvPr id="514" name="Maforme427" hidden="1">
          <a:extLst>
            <a:ext uri="{FF2B5EF4-FFF2-40B4-BE49-F238E27FC236}">
              <a16:creationId xmlns:a16="http://schemas.microsoft.com/office/drawing/2014/main" id="{EDE60423-5C9A-4630-8D4B-0624C6FB7B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97100" y="70943647"/>
          <a:ext cx="224454" cy="161699"/>
        </a:xfrm>
        <a:prstGeom prst="rect">
          <a:avLst/>
        </a:prstGeom>
      </xdr:spPr>
    </xdr:pic>
    <xdr:clientData/>
  </xdr:twoCellAnchor>
  <xdr:twoCellAnchor>
    <xdr:from>
      <xdr:col>64</xdr:col>
      <xdr:colOff>81971</xdr:colOff>
      <xdr:row>9</xdr:row>
      <xdr:rowOff>364517</xdr:rowOff>
    </xdr:from>
    <xdr:to>
      <xdr:col>64</xdr:col>
      <xdr:colOff>306425</xdr:colOff>
      <xdr:row>10</xdr:row>
      <xdr:rowOff>158665</xdr:rowOff>
    </xdr:to>
    <xdr:pic macro="[0]!VALIDATION_12">
      <xdr:nvPicPr>
        <xdr:cNvPr id="515" name="Maforme11">
          <a:extLst>
            <a:ext uri="{FF2B5EF4-FFF2-40B4-BE49-F238E27FC236}">
              <a16:creationId xmlns:a16="http://schemas.microsoft.com/office/drawing/2014/main" id="{CE44AD5A-29DA-479D-A448-099311072F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60512" y="2085741"/>
          <a:ext cx="224454" cy="1617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O428"/>
  <sheetViews>
    <sheetView showGridLines="0" tabSelected="1" zoomScale="85" zoomScaleNormal="85" workbookViewId="0">
      <pane xSplit="5" ySplit="10" topLeftCell="F37" activePane="bottomRight" state="frozen"/>
      <selection pane="topRight" activeCell="F1" sqref="F1"/>
      <selection pane="bottomLeft" activeCell="A11" sqref="A11"/>
      <selection pane="bottomRight" activeCell="F13" sqref="F13"/>
    </sheetView>
  </sheetViews>
  <sheetFormatPr baseColWidth="10" defaultColWidth="11.44140625" defaultRowHeight="14.4" outlineLevelRow="1" x14ac:dyDescent="0.3"/>
  <cols>
    <col min="1" max="1" width="2" style="4" customWidth="1"/>
    <col min="2" max="2" width="3" style="4" bestFit="1" customWidth="1"/>
    <col min="3" max="3" width="5.21875" style="4" bestFit="1" customWidth="1"/>
    <col min="4" max="4" width="3" style="4" customWidth="1"/>
    <col min="5" max="5" width="16.88671875" style="5" bestFit="1" customWidth="1"/>
    <col min="6" max="6" width="22.77734375" style="6" bestFit="1" customWidth="1"/>
    <col min="7" max="8" width="10.109375" style="6" customWidth="1"/>
    <col min="9" max="10" width="14" style="6" customWidth="1"/>
    <col min="11" max="11" width="11.44140625" style="6" customWidth="1"/>
    <col min="12" max="12" width="8" style="6" customWidth="1"/>
    <col min="13" max="13" width="11.109375" style="6" customWidth="1"/>
    <col min="14" max="14" width="8.109375" style="6" customWidth="1"/>
    <col min="15" max="15" width="7.33203125" style="6" hidden="1" customWidth="1"/>
    <col min="16" max="16" width="8.44140625" style="6" hidden="1" customWidth="1"/>
    <col min="17" max="17" width="7.6640625" style="6" hidden="1" customWidth="1"/>
    <col min="18" max="18" width="10.109375" style="6" hidden="1" customWidth="1"/>
    <col min="19" max="19" width="9.33203125" style="6" hidden="1" customWidth="1"/>
    <col min="20" max="20" width="8.33203125" style="6" hidden="1" customWidth="1"/>
    <col min="21" max="23" width="8.44140625" style="6" hidden="1" customWidth="1"/>
    <col min="24" max="24" width="7.6640625" style="6" hidden="1" customWidth="1"/>
    <col min="25" max="25" width="11.109375" style="6" hidden="1" customWidth="1"/>
    <col min="26" max="26" width="12.109375" style="6" hidden="1" customWidth="1"/>
    <col min="27" max="28" width="11" style="6" hidden="1" customWidth="1"/>
    <col min="29" max="29" width="14.5546875" style="6" customWidth="1"/>
    <col min="30" max="30" width="14.5546875" style="6" hidden="1" customWidth="1"/>
    <col min="31" max="32" width="14.5546875" style="6" customWidth="1"/>
    <col min="33" max="33" width="14.6640625" style="6" customWidth="1"/>
    <col min="34" max="34" width="11.33203125" style="6" hidden="1" customWidth="1"/>
    <col min="35" max="35" width="13.6640625" style="6" customWidth="1"/>
    <col min="36" max="36" width="13.33203125" style="6" hidden="1" customWidth="1"/>
    <col min="37" max="38" width="14.6640625" style="6" customWidth="1"/>
    <col min="39" max="39" width="13.33203125" style="6" customWidth="1"/>
    <col min="40" max="40" width="27.109375" style="6" customWidth="1"/>
    <col min="41" max="41" width="12.6640625" style="6" customWidth="1"/>
    <col min="42" max="44" width="13.5546875" style="6" customWidth="1"/>
    <col min="45" max="49" width="13.5546875" style="6" hidden="1" customWidth="1"/>
    <col min="50" max="50" width="14" style="6" hidden="1" customWidth="1"/>
    <col min="51" max="51" width="16.109375" style="6" hidden="1" customWidth="1"/>
    <col min="52" max="52" width="14" style="6" hidden="1" customWidth="1"/>
    <col min="53" max="53" width="14" style="6" customWidth="1"/>
    <col min="54" max="54" width="15.33203125" style="6" customWidth="1"/>
    <col min="55" max="64" width="14" style="6" customWidth="1"/>
    <col min="65" max="65" width="8.5546875" style="4" customWidth="1"/>
    <col min="66" max="66" width="19" style="3" customWidth="1"/>
    <col min="67" max="67" width="11.44140625" style="3" hidden="1" customWidth="1"/>
    <col min="68" max="68" width="11.44140625" style="3" customWidth="1"/>
    <col min="69" max="16384" width="11.44140625" style="3"/>
  </cols>
  <sheetData>
    <row r="1" spans="1:67" ht="15" thickBot="1" x14ac:dyDescent="0.35">
      <c r="B1" s="4">
        <v>1</v>
      </c>
    </row>
    <row r="2" spans="1:67" ht="21.6" thickBot="1" x14ac:dyDescent="0.45">
      <c r="E2" s="90" t="str">
        <f>+"CAISSE DE "&amp;E10&amp;" - "&amp;F7</f>
        <v>CAISSE DE SEPTEMBRE 2019 - LE 1838</v>
      </c>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c r="AR2" s="91"/>
      <c r="AS2" s="91"/>
      <c r="AT2" s="91"/>
      <c r="AU2" s="91"/>
      <c r="AV2" s="91"/>
      <c r="AW2" s="91"/>
      <c r="AX2" s="91"/>
      <c r="AY2" s="91"/>
      <c r="AZ2" s="91"/>
      <c r="BA2" s="91"/>
      <c r="BB2" s="91"/>
      <c r="BC2" s="91"/>
      <c r="BD2" s="91"/>
      <c r="BE2" s="91"/>
      <c r="BF2" s="91"/>
      <c r="BG2" s="91"/>
      <c r="BH2" s="91"/>
      <c r="BI2" s="91"/>
      <c r="BJ2" s="91"/>
      <c r="BK2" s="91"/>
      <c r="BL2" s="91"/>
      <c r="BM2" s="77"/>
    </row>
    <row r="4" spans="1:67" outlineLevel="1" x14ac:dyDescent="0.3"/>
    <row r="5" spans="1:67" outlineLevel="1" x14ac:dyDescent="0.3">
      <c r="E5" s="5" t="s">
        <v>0</v>
      </c>
      <c r="F5" s="12">
        <v>9</v>
      </c>
      <c r="G5" s="7">
        <v>1</v>
      </c>
      <c r="H5" s="7">
        <f>+EOMONTH(DATE(F6,F5,1),0)-(EOMONTH(DATE(F6,F5,1),-1))</f>
        <v>30</v>
      </c>
    </row>
    <row r="6" spans="1:67" outlineLevel="1" x14ac:dyDescent="0.3">
      <c r="E6" s="5" t="s">
        <v>1</v>
      </c>
      <c r="F6" s="76">
        <v>2019</v>
      </c>
      <c r="G6" s="8"/>
      <c r="H6" s="8"/>
    </row>
    <row r="7" spans="1:67" outlineLevel="1" x14ac:dyDescent="0.3">
      <c r="E7" s="5" t="s">
        <v>72</v>
      </c>
      <c r="F7" s="13" t="s">
        <v>138</v>
      </c>
    </row>
    <row r="8" spans="1:67" outlineLevel="1" x14ac:dyDescent="0.3"/>
    <row r="9" spans="1:67" outlineLevel="1" x14ac:dyDescent="0.3">
      <c r="E9" s="9" t="str">
        <f>+VLOOKUP(F5,Listes!$A$2:$C$13,3,FALSE)&amp;" "&amp;F6</f>
        <v>Sept. 2019</v>
      </c>
    </row>
    <row r="10" spans="1:67" s="15" customFormat="1" ht="28.8" x14ac:dyDescent="0.3">
      <c r="A10" s="73"/>
      <c r="B10" s="73"/>
      <c r="C10" s="73"/>
      <c r="D10" s="73"/>
      <c r="E10" s="79" t="str">
        <f>+IFERROR(VLOOKUP(F5,Listes!A2:B13,2,FALSE),"")&amp;" "&amp;F6</f>
        <v>SEPTEMBRE 2019</v>
      </c>
      <c r="F10" s="80" t="s">
        <v>119</v>
      </c>
      <c r="G10" s="80" t="s">
        <v>130</v>
      </c>
      <c r="H10" s="80" t="s">
        <v>24</v>
      </c>
      <c r="I10" s="79" t="s">
        <v>120</v>
      </c>
      <c r="J10" s="79" t="s">
        <v>89</v>
      </c>
      <c r="K10" s="80" t="s">
        <v>49</v>
      </c>
      <c r="L10" s="79" t="s">
        <v>64</v>
      </c>
      <c r="M10" s="79" t="s">
        <v>65</v>
      </c>
      <c r="N10" s="79" t="s">
        <v>66</v>
      </c>
      <c r="O10" s="79" t="s">
        <v>67</v>
      </c>
      <c r="P10" s="79" t="s">
        <v>50</v>
      </c>
      <c r="Q10" s="79" t="s">
        <v>51</v>
      </c>
      <c r="R10" s="79" t="s">
        <v>114</v>
      </c>
      <c r="S10" s="79" t="s">
        <v>115</v>
      </c>
      <c r="T10" s="79" t="s">
        <v>116</v>
      </c>
      <c r="U10" s="79" t="s">
        <v>117</v>
      </c>
      <c r="V10" s="79" t="s">
        <v>118</v>
      </c>
      <c r="W10" s="80" t="s">
        <v>52</v>
      </c>
      <c r="X10" s="80" t="s">
        <v>68</v>
      </c>
      <c r="Y10" s="79" t="s">
        <v>53</v>
      </c>
      <c r="Z10" s="79" t="s">
        <v>144</v>
      </c>
      <c r="AA10" s="79" t="s">
        <v>54</v>
      </c>
      <c r="AB10" s="79" t="s">
        <v>56</v>
      </c>
      <c r="AC10" s="79" t="s">
        <v>55</v>
      </c>
      <c r="AD10" s="79" t="s">
        <v>142</v>
      </c>
      <c r="AE10" s="79" t="s">
        <v>143</v>
      </c>
      <c r="AF10" s="79" t="s">
        <v>188</v>
      </c>
      <c r="AG10" s="79" t="s">
        <v>137</v>
      </c>
      <c r="AH10" s="79" t="s">
        <v>57</v>
      </c>
      <c r="AI10" s="79" t="s">
        <v>58</v>
      </c>
      <c r="AJ10" s="79" t="s">
        <v>59</v>
      </c>
      <c r="AK10" s="79" t="s">
        <v>75</v>
      </c>
      <c r="AL10" s="79" t="s">
        <v>69</v>
      </c>
      <c r="AM10" s="79" t="s">
        <v>70</v>
      </c>
      <c r="AN10" s="79" t="s">
        <v>60</v>
      </c>
      <c r="AO10" s="79" t="s">
        <v>136</v>
      </c>
      <c r="AP10" s="79" t="s">
        <v>61</v>
      </c>
      <c r="AQ10" s="79" t="s">
        <v>62</v>
      </c>
      <c r="AR10" s="79" t="s">
        <v>63</v>
      </c>
      <c r="AS10" s="79" t="s">
        <v>134</v>
      </c>
      <c r="AT10" s="79" t="s">
        <v>135</v>
      </c>
      <c r="AU10" s="79" t="s">
        <v>145</v>
      </c>
      <c r="AV10" s="79" t="s">
        <v>131</v>
      </c>
      <c r="AW10" s="79" t="s">
        <v>132</v>
      </c>
      <c r="AX10" s="79" t="s">
        <v>146</v>
      </c>
      <c r="AY10" s="79" t="s">
        <v>147</v>
      </c>
      <c r="AZ10" s="79" t="s">
        <v>148</v>
      </c>
      <c r="BA10" s="79" t="s">
        <v>149</v>
      </c>
      <c r="BB10" s="79" t="s">
        <v>150</v>
      </c>
      <c r="BC10" s="79" t="s">
        <v>151</v>
      </c>
      <c r="BD10" s="79" t="s">
        <v>152</v>
      </c>
      <c r="BE10" s="79" t="s">
        <v>153</v>
      </c>
      <c r="BF10" s="79" t="s">
        <v>154</v>
      </c>
      <c r="BG10" s="79"/>
      <c r="BH10" s="79"/>
      <c r="BI10" s="79"/>
      <c r="BJ10" s="79"/>
      <c r="BK10" s="79"/>
      <c r="BL10" s="79" t="s">
        <v>71</v>
      </c>
      <c r="BM10" s="73"/>
    </row>
    <row r="11" spans="1:67" x14ac:dyDescent="0.3">
      <c r="A11" s="4">
        <v>1</v>
      </c>
      <c r="B11" s="4">
        <v>1</v>
      </c>
      <c r="C11" s="4">
        <f t="shared" ref="C11" si="0">+IF(B11&gt;$H$5,"",B11)</f>
        <v>1</v>
      </c>
      <c r="D11" s="4">
        <f>+IFERROR(WEEKNUM(E11,2),"")</f>
        <v>35</v>
      </c>
      <c r="E11" s="81">
        <f>+IF(AND(C11="",C10&lt;&gt;$H$5),"",IF(C10=$H$5,"TOTAL",IFERROR(DATE($F$6,$F$5,C11),"")))</f>
        <v>43709</v>
      </c>
      <c r="F11" s="82" t="str">
        <f>+IF(AND($E11="TOTAL",SUM($C$11:$C$426)&gt;465),SUM($F10:F$11)/2,IF(AND($E11="TOTAL",SUM($C$11:$C$426)&lt;465),SUM($F10:F$11),IF(COUNT(F12:F23)=0,"",SUM(F12:F23))))</f>
        <v/>
      </c>
      <c r="G11" s="83" t="str">
        <f>IF(F11="","",F11-SUM(AO11:BL11))</f>
        <v/>
      </c>
      <c r="H11" s="83">
        <f>+IFERROR(IF(OR(WEEKDAY(E11)=1,C11=$H$5),SUMIF($D$11:$D$426,WEEKNUM(E11,2),$F$11:$F$426),""),"")</f>
        <v>0</v>
      </c>
      <c r="I11" s="82" t="str">
        <f>+IF(AND($E11="TOTAL",SUM($C$11:$C$426)&gt;465),SUM($I10:I$11)/2,IF(AND($E11="TOTAL",SUM($C$11:$C$426)&lt;465),SUM($I10:I$11),IF(COUNT(I12:I23)=0,"",SUM(I12:I23))))</f>
        <v/>
      </c>
      <c r="J11" s="82" t="str">
        <f>+IF(AND($E11="TOTAL",SUM($C$11:$C$426)&gt;465),SUM($J10:J$11)/2,IF(AND($E11="TOTAL",SUM($C$11:$C$426)&lt;465),SUM($J10:J$11),IF(COUNT(J12:J23)=0,"",SUM(J12:J23))))</f>
        <v/>
      </c>
      <c r="K11" s="84" t="str">
        <f>+IF($E11="TOTAL",(SUM($K10:K$11)),"")</f>
        <v/>
      </c>
      <c r="L11" s="82" t="str">
        <f>+IF($E11="TOTAL",(SUM(L10:$L$11)),IF(F12="","",F12))</f>
        <v/>
      </c>
      <c r="M11" s="84" t="str">
        <f>+IF($E11="TOTAL",(SUM($M10:M$11)),"")</f>
        <v/>
      </c>
      <c r="N11" s="84" t="str">
        <f>+IF($E11="TOTAL",(SUM($N10:N$11)),"")</f>
        <v/>
      </c>
      <c r="O11" s="82" t="str">
        <f>+IF($E11="TOTAL",(SUM($O10:O$11)),IF(F13="","",F13))</f>
        <v/>
      </c>
      <c r="P11" s="84" t="str">
        <f>+IF($E11="TOTAL",(SUM($P10:P$11)),"")</f>
        <v/>
      </c>
      <c r="Q11" s="84" t="str">
        <f>+IF($E11="TOTAL",(SUM($Q10:Q$11)),"")</f>
        <v/>
      </c>
      <c r="R11" s="84" t="str">
        <f>+IF($E11="TOTAL",(SUM($R10:R$11)),"")</f>
        <v/>
      </c>
      <c r="S11" s="84" t="str">
        <f>+IF($E11="TOTAL",(SUM($S10:S$11)),"")</f>
        <v/>
      </c>
      <c r="T11" s="84" t="str">
        <f>+IF($E11="TOTAL",(SUM($T10:T$11)),"")</f>
        <v/>
      </c>
      <c r="U11" s="84" t="str">
        <f>+IF($E11="TOTAL",(SUM($U10:U$11)),"")</f>
        <v/>
      </c>
      <c r="V11" s="84" t="str">
        <f>+IF($E11="TOTAL",(SUM($V10:V$11)),"")</f>
        <v/>
      </c>
      <c r="W11" s="83" t="str">
        <f>+IF(OR(P11="",P11=0,L11="",L11=0),"",L11/P11)</f>
        <v/>
      </c>
      <c r="X11" s="83" t="str">
        <f>+IF(OR(Q11="",Q11=0,O11="",O11=0),"",O11/Q11)</f>
        <v/>
      </c>
      <c r="Y11" s="82" t="str">
        <f>+IF(AND($E11="TOTAL",SUM($C$11:$C$426)&gt;465),SUM($Y10:Y$11)/2,IF(AND($E11="TOTAL",SUM($C$11:$C$426)&lt;465),SUM($Y10:Y$11),IF(COUNT(Y12:Y23)=0,"",SUM(Y12:Y23))))</f>
        <v/>
      </c>
      <c r="Z11" s="82" t="str">
        <f>+IF(AND($E11="TOTAL",SUM($C$11:$C$426)&gt;465),SUM($Z10:Z$11)/2,IF(AND($E11="TOTAL",SUM($C$11:$C$426)&lt;465),SUM($Z10:Z$11),IF(COUNT(Z12:Z23)=0,"",SUM(Z12:Z23))))</f>
        <v/>
      </c>
      <c r="AA11" s="82" t="str">
        <f>+IF(AND($E11="TOTAL",SUM($C$11:$C$426)&gt;465),SUM($AA10:AA$11)/2,IF(AND($E11="TOTAL",SUM($C$11:$C$426)&lt;465),SUM($AA10:AA$11),IF(COUNT(AA12:AA23)=0,"",SUM(AA12:AA23))))</f>
        <v/>
      </c>
      <c r="AB11" s="82" t="str">
        <f>+IF(AND($E11="TOTAL",SUM($C$11:$C$426)&gt;465),SUM($AB10:AB$11)/2,IF(AND($E11="TOTAL",SUM($C$11:$C$426)&lt;465),SUM($AB10:AB$11),IF(COUNT(AB12:AB23)=0,"",SUM(AB12:AB23))))</f>
        <v/>
      </c>
      <c r="AC11" s="82" t="str">
        <f>+IF(AND($E11="TOTAL",SUM($C$11:$C$426)&gt;465),SUM($AC10:AC$11)/2,IF(AND($E11="TOTAL",SUM($C$11:$C$426)&lt;465),SUM($AC10:AC$11),IF(COUNT(AC12:AC23)=0,"",SUM(AC12:AC23))))</f>
        <v/>
      </c>
      <c r="AD11" s="82" t="str">
        <f>+IF(AND($E11="TOTAL",SUM($C$11:$C$426)&gt;465),SUM($AD10:AD$11)/2,IF(AND($E11="TOTAL",SUM($C$11:$C$426)&lt;465),SUM($AD10:AD$11),IF(COUNT(AD12:AD23)=0,"",SUM(AD12:AD23))))</f>
        <v/>
      </c>
      <c r="AE11" s="82" t="str">
        <f>+IF(AND($E11="TOTAL",SUM($C$11:$C$426)&gt;465),SUM($AE10:AE$11)/2,IF(AND($E11="TOTAL",SUM($C$11:$C$426)&lt;465),SUM($AE10:AE$11),IF(COUNT(AE12:AE23)=0,"",SUM(AE12:AE23))))</f>
        <v/>
      </c>
      <c r="AF11" s="82" t="str">
        <f>+IF(AND($E11="TOTAL",SUM($C$11:$C$426)&gt;465),SUM($AF10:AF$11)/2,IF(AND($E11="TOTAL",SUM($C$11:$C$426)&lt;465),SUM($AF10:AF$11),IF(COUNT(AF12:AF23)=0,"",SUM(AF12:AF23))))</f>
        <v/>
      </c>
      <c r="AG11" s="82" t="str">
        <f>+IF(AND($E11="TOTAL",SUM($C$11:$C$426)&gt;465),SUM($AG10:AG$11)/2,IF(AND($E11="TOTAL",SUM($C$11:$C$426)&lt;465),SUM($AG10:AG$11),IF(COUNT(AG12:AG23)=0,"",SUM(AG12:AG23))))</f>
        <v/>
      </c>
      <c r="AH11" s="82" t="str">
        <f>+IFERROR(SUM(Y11:AG11)+AI11,"")</f>
        <v/>
      </c>
      <c r="AI11" s="82" t="str">
        <f>+IF(AND($E11="TOTAL",SUM($C$11:$C$426)&gt;465),SUM($AI10:AI$11)/2,IF(AND($E11="TOTAL",SUM($C$11:$C$426)&lt;465),SUM($AI10:AI$11),IF(COUNT(AI12:AI23)=0,"",SUM(AI12:AI23))))</f>
        <v/>
      </c>
      <c r="AJ11" s="82" t="str">
        <f>+IF(AND($E11="TOTAL",SUM($C$11:$C$426)&gt;465),SUM($AJ10:AJ$11)/2,IF(AND($E11="TOTAL",SUM($C$11:$C$426)&lt;465),SUM($AJ10:AJ$11),IF(COUNT(AJ12:AJ23)=0,"",SUM(AJ12:AJ23))))</f>
        <v/>
      </c>
      <c r="AK11" s="82" t="str">
        <f>+IF(AND($E11="TOTAL",SUM($C$11:$C$426)&gt;465),SUM($AK10:AK$11)/2,IF(AND($E11="TOTAL",SUM($C$11:$C$426)&lt;465),SUM($AK10:AK$11),IF(COUNT(AK12:AK23)=0,"",SUM(AK12:AK23))))</f>
        <v/>
      </c>
      <c r="AL11" s="84" t="str">
        <f>+IF($E11="TOTAL",(SUM($AL10:AL$11)),"")</f>
        <v/>
      </c>
      <c r="AM11" s="84" t="str">
        <f>+IF($E11="TOTAL",(SUM($AM10:AM$11)),"")</f>
        <v/>
      </c>
      <c r="AN11" s="84"/>
      <c r="AO11" s="82" t="str">
        <f>+IF(AND($E11="TOTAL",SUM($C$11:$C$426)&gt;465),SUM($AO10:AO$11)/2,IF(AND($E11="TOTAL",SUM($C$11:$C$426)&lt;465),SUM($AO10:AO$11),IF(COUNT(AO12:AO23)=0,"",SUM(AO12:AO23))))</f>
        <v/>
      </c>
      <c r="AP11" s="82" t="str">
        <f>+IF(AND($E11="TOTAL",SUM($C$11:$C$426)&gt;465),SUM($AP10:AP$11)/2,IF(AND($E11="TOTAL",SUM($C$11:$C$426)&lt;465),SUM($AP10:AP$11),IF(COUNT(AP12:AP23)=0,"",SUM(AP12:AP23))))</f>
        <v/>
      </c>
      <c r="AQ11" s="82" t="str">
        <f>+IF(AND($E11="TOTAL",SUM($C$11:$C$426)&gt;465),SUM($AQ10:AQ$11)/2,IF(AND($E11="TOTAL",SUM($C$11:$C$426)&lt;465),SUM($AQ10:AQ$11),IF(COUNT(AQ12:AQ23)=0,"",SUM(AQ12:AQ23))))</f>
        <v/>
      </c>
      <c r="AR11" s="82" t="str">
        <f>+IF(AND($E11="TOTAL",SUM($C$11:$C$426)&gt;465),SUM($AR10:AR$11)/2,IF(AND($E11="TOTAL",SUM($C$11:$C$426)&lt;465),SUM($AR10:AR$11),IF(COUNT(AR12:AR23)=0,"",SUM(AR12:AR23))))</f>
        <v/>
      </c>
      <c r="AS11" s="82" t="str">
        <f>+IF(AND($E11="TOTAL",SUM($C$11:$C$426)&gt;465),SUM($AS10:AS$11)/2,IF(AND($E11="TOTAL",SUM($C$11:$C$426)&lt;465),SUM($AS10:AS$11),IF(COUNT(AS12:AS23)=0,"",SUM(AS12:AS23))))</f>
        <v/>
      </c>
      <c r="AT11" s="82" t="str">
        <f>+IF(AND($E11="TOTAL",SUM($C$11:$C$426)&gt;465),SUM($AT10:AT$11)/2,IF(AND($E11="TOTAL",SUM($C$11:$C$426)&lt;465),SUM($AT10:AT$11),IF(COUNT(AT12:AT23)=0,"",SUM(AT12:AT23))))</f>
        <v/>
      </c>
      <c r="AU11" s="82" t="str">
        <f>+IF(AND($E11="TOTAL",SUM($C$11:$C$426)&gt;465),SUM($AU10:AU$11)/2,IF(AND($E11="TOTAL",SUM($C$11:$C$426)&lt;465),SUM($AU10:AU$11),IF(COUNT(AU12:AU23)=0,"",SUM(AU12:AU23))))</f>
        <v/>
      </c>
      <c r="AV11" s="82" t="str">
        <f>+IF(AND($E11="TOTAL",SUM($C$11:$C$426)&gt;465),SUM($AV10:AV$11)/2,IF(AND($E11="TOTAL",SUM($C$11:$C$426)&lt;465),SUM($AV10:AV$11),IF(COUNT(AV12:AV23)=0,"",SUM(AV12:AV23))))</f>
        <v/>
      </c>
      <c r="AW11" s="82" t="str">
        <f>+IF(AND($E11="TOTAL",SUM($C$11:$C$426)&gt;465),SUM($AW10:AW$11)/2,IF(AND($E11="TOTAL",SUM($C$11:$C$426)&lt;465),SUM($AW10:AW$11),IF(COUNT(AW12:AW23)=0,"",SUM(AW12:AW23))))</f>
        <v/>
      </c>
      <c r="AX11" s="82" t="str">
        <f>+IF(AND($E11="TOTAL",SUM($C$11:$C$426)&gt;465),SUM($AX10:AX$11)/2,IF(AND($E11="TOTAL",SUM($C$11:$C$426)&lt;465),SUM($AX10:AX$11),IF(COUNT(AX12:AX23)=0,"",SUM(AX12:AX23))))</f>
        <v/>
      </c>
      <c r="AY11" s="82" t="str">
        <f>+IF(AND($E11="TOTAL",SUM($C$11:$C$426)&gt;465),SUM($AY10:AY$11)/2,IF(AND($E11="TOTAL",SUM($C$11:$C$426)&lt;465),SUM($AY10:AY$11),IF(COUNT(AY12:AY23)=0,"",SUM(AY12:AY23))))</f>
        <v/>
      </c>
      <c r="AZ11" s="82" t="str">
        <f>+IF(AND($E11="TOTAL",SUM($C$11:$C$426)&gt;465),SUM($AZ10:AZ$11)/2,IF(AND($E11="TOTAL",SUM($C$11:$C$426)&lt;465),SUM($AZ10:AZ$11),IF(COUNT(AZ12:AZ23)=0,"",SUM(AZ12:AZ23))))</f>
        <v/>
      </c>
      <c r="BA11" s="82" t="str">
        <f>+IF(AND($E11="TOTAL",SUM($C$11:$C$426)&gt;465),SUM($BA10:BA$11)/2,IF(AND($E11="TOTAL",SUM($C$11:$C$426)&lt;465),SUM($BA10:BA$11),IF(COUNT(BA12:BA23)=0,"",SUM(BA12:BA23))))</f>
        <v/>
      </c>
      <c r="BB11" s="82" t="str">
        <f>+IF(AND($E11="TOTAL",SUM($C$11:$C$426)&gt;465),SUM($BB10:BB$11)/2,IF(AND($E11="TOTAL",SUM($C$11:$C$426)&lt;465),SUM($BB10:BB$11),IF(COUNT(BB12:BB23)=0,"",SUM(BB12:BB23))))</f>
        <v/>
      </c>
      <c r="BC11" s="82" t="str">
        <f>+IF(AND($E11="TOTAL",SUM($C$11:$C$426)&gt;465),SUM($BC10:BC$11)/2,IF(AND($E11="TOTAL",SUM($C$11:$C$426)&lt;465),SUM($BC10:BC$11),IF(COUNT(BC12:BC23)=0,"",SUM(BC12:BC23))))</f>
        <v/>
      </c>
      <c r="BD11" s="82" t="str">
        <f>+IF(AND($E11="TOTAL",SUM($C$11:$C$426)&gt;465),SUM($BD10:BD$11)/2,IF(AND($E11="TOTAL",SUM($C$11:$C$426)&lt;465),SUM($BD10:BD$11),IF(COUNT(BD12:BD23)=0,"",SUM(BD12:BD23))))</f>
        <v/>
      </c>
      <c r="BE11" s="82" t="str">
        <f>+IF(AND($E11="TOTAL",SUM($C$11:$C$426)&gt;465),SUM($BE10:BE$11)/2,IF(AND($E11="TOTAL",SUM($C$11:$C$426)&lt;465),SUM($BE10:BE$11),IF(COUNT(BE12:BE23)=0,"",SUM(BE12:BE23))))</f>
        <v/>
      </c>
      <c r="BF11" s="82" t="str">
        <f>+IF(AND($E11="TOTAL",SUM($C$11:$C$426)&gt;465),SUM($BF10:BF$11)/2,IF(AND($E11="TOTAL",SUM($C$11:$C$426)&lt;465),SUM($BF10:BF$11),IF(COUNT(BF12:BF23)=0,"",SUM(BF12:BF23))))</f>
        <v/>
      </c>
      <c r="BG11" s="82" t="str">
        <f>+IF(AND($E11="TOTAL",SUM($C$11:$C$426)&gt;465),SUM($BG10:BG$11)/2,IF(AND($E11="TOTAL",SUM($C$11:$C$426)&lt;465),SUM($BG10:BG$11),IF(COUNT(BG12:BG23)=0,"",SUM(BG12:BG23))))</f>
        <v/>
      </c>
      <c r="BH11" s="82" t="str">
        <f>+IF(AND($E11="TOTAL",SUM($C$11:$C$426)&gt;465),SUM($BH10:BH$11)/2,IF(AND($E11="TOTAL",SUM($C$11:$C$426)&lt;465),SUM($BH10:BH$11),IF(COUNT(BH12:BH23)=0,"",SUM(BH12:BH23))))</f>
        <v/>
      </c>
      <c r="BI11" s="82" t="str">
        <f>+IF(AND($E11="TOTAL",SUM($C$11:$C$426)&gt;465),SUM($BI10:BI$11)/2,IF(AND($E11="TOTAL",SUM($C$11:$C$426)&lt;465),SUM($BI10:BI$11),IF(COUNT(BI12:BI23)=0,"",SUM(BI12:BI23))))</f>
        <v/>
      </c>
      <c r="BJ11" s="82" t="str">
        <f>+IF(AND($E11="TOTAL",SUM($C$11:$C$426)&gt;465),SUM($BJ10:BJ$11)/2,IF(AND($E11="TOTAL",SUM($C$11:$C$426)&lt;465),SUM($BJ10:BJ$11),IF(COUNT(BJ12:BJ23)=0,"",SUM(BJ12:BJ23))))</f>
        <v/>
      </c>
      <c r="BK11" s="82" t="str">
        <f>+IF(AND($E11="TOTAL",SUM($C$11:$C$426)&gt;465),SUM($BK10:BK$11)/2,IF(AND($E11="TOTAL",SUM($C$11:$C$426)&lt;465),SUM($BK10:BK$11),IF(COUNT(BK12:BK23)=0,"",SUM(BK12:BK23))))</f>
        <v/>
      </c>
      <c r="BL11" s="82" t="str">
        <f>+IF(AND($E11="TOTAL",SUM($C$11:$C$426)&gt;465),SUM($BL10:BL$11)/2,IF(AND($E11="TOTAL",SUM($C$11:$C$426)&lt;465),SUM($BL10:BL$11),IF(COUNT(BL12:BL23)=0,"",SUM(BL12:BL23))))</f>
        <v/>
      </c>
      <c r="BM11" s="78" t="str">
        <f>+IF(OR(E11="",COUNTIF(E11,"*TOTAL*"),A11=1),"","ok")</f>
        <v/>
      </c>
      <c r="BN11" s="14" t="str">
        <f>+IF(OR(A11=1,F11=""),"","&lt;== PENSEZ A VALIDER VOTRE CAISSE UNE FOIS TOUS LES ELEMENTS SAISIS !!")</f>
        <v/>
      </c>
    </row>
    <row r="12" spans="1:67" s="19" customFormat="1" outlineLevel="1" x14ac:dyDescent="0.3">
      <c r="A12" s="17"/>
      <c r="B12" s="17" t="str">
        <f>+IF(OR(B11="",E11="TOTAL"),"","ok")</f>
        <v>ok</v>
      </c>
      <c r="C12" s="17">
        <f>+INDEX(Listes!$N$1:$AD$13,MATCH(D12,Listes!$N$1:$N$13,0),MATCH($F$7,Listes!$N$1:$AD$1,0))</f>
        <v>10</v>
      </c>
      <c r="D12" s="74" t="s">
        <v>160</v>
      </c>
      <c r="E12" s="85" t="s">
        <v>160</v>
      </c>
      <c r="F12" s="86"/>
      <c r="G12" s="85" t="str">
        <f>IF(F12="","",F12-SUM(AO12:BL12))</f>
        <v/>
      </c>
      <c r="H12" s="85"/>
      <c r="I12" s="85"/>
      <c r="J12" s="85"/>
      <c r="K12" s="85"/>
      <c r="L12" s="85"/>
      <c r="M12" s="85"/>
      <c r="N12" s="85"/>
      <c r="O12" s="85"/>
      <c r="P12" s="85"/>
      <c r="Q12" s="85"/>
      <c r="R12" s="85"/>
      <c r="S12" s="85"/>
      <c r="T12" s="85"/>
      <c r="U12" s="85"/>
      <c r="V12" s="85"/>
      <c r="W12" s="85"/>
      <c r="X12" s="85"/>
      <c r="Y12" s="85"/>
      <c r="Z12" s="85"/>
      <c r="AA12" s="85"/>
      <c r="AB12" s="85"/>
      <c r="AC12" s="85"/>
      <c r="AD12" s="85"/>
      <c r="AE12" s="85"/>
      <c r="AF12" s="85"/>
      <c r="AG12" s="85"/>
      <c r="AH12" s="85" t="str">
        <f>+IFERROR(SUM(Y12:AG12)+AI12,"")</f>
        <v/>
      </c>
      <c r="AI12" s="85" t="str">
        <f t="shared" ref="AI12:AI23" si="1">IF(SUM(Y12:AG12)=0,"",0)</f>
        <v/>
      </c>
      <c r="AJ12" s="85" t="str">
        <f>+IFERROR(IF(OR(AND(AH12&lt;&gt;"",G12=""),AND(AH12="",G12&lt;&gt;"")),"TOTAL ou Z non renseigné !!!",ROUND(AH12-G12,2)),"")</f>
        <v/>
      </c>
      <c r="AK12" s="85"/>
      <c r="AL12" s="85"/>
      <c r="AM12" s="85"/>
      <c r="AN12" s="85"/>
      <c r="AO12" s="85"/>
      <c r="AP12" s="85"/>
      <c r="AQ12" s="85"/>
      <c r="AR12" s="85"/>
      <c r="AS12" s="85"/>
      <c r="AT12" s="85"/>
      <c r="AU12" s="85"/>
      <c r="AV12" s="85"/>
      <c r="AW12" s="85"/>
      <c r="AX12" s="85"/>
      <c r="AY12" s="85"/>
      <c r="AZ12" s="85"/>
      <c r="BA12" s="85"/>
      <c r="BB12" s="85"/>
      <c r="BC12" s="85"/>
      <c r="BD12" s="85"/>
      <c r="BE12" s="85"/>
      <c r="BF12" s="85"/>
      <c r="BG12" s="85"/>
      <c r="BH12" s="85"/>
      <c r="BI12" s="85"/>
      <c r="BJ12" s="85"/>
      <c r="BK12" s="85"/>
      <c r="BL12" s="85"/>
      <c r="BM12" s="78" t="str">
        <f>+IF(OR(E12="",COUNTIF(E12,"*TOTAL*"),A12=1),"","ok")</f>
        <v>ok</v>
      </c>
      <c r="BN12" s="14" t="str">
        <f t="shared" ref="BN12:BN75" si="2">+IF(OR(A12=1,F12=""),"","&lt;== PENSEZ A VALIDER VOTRE CAISSE UNE FOIS TOUS LES ELEMENTS SAISIS !!")</f>
        <v/>
      </c>
    </row>
    <row r="13" spans="1:67" s="19" customFormat="1" outlineLevel="1" x14ac:dyDescent="0.3">
      <c r="A13" s="17"/>
      <c r="B13" s="17" t="str">
        <f>+IF(OR(B11="",E11="TOTAL"),"","ok")</f>
        <v>ok</v>
      </c>
      <c r="C13" s="17">
        <f>+INDEX(Listes!$N$1:$AD$13,MATCH(D13,Listes!$N$1:$N$13,0),MATCH($F$7,Listes!$N$1:$AD$1,0))</f>
        <v>10</v>
      </c>
      <c r="D13" s="74" t="s">
        <v>161</v>
      </c>
      <c r="E13" s="85" t="s">
        <v>161</v>
      </c>
      <c r="F13" s="86"/>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c r="AF13" s="85"/>
      <c r="AG13" s="85"/>
      <c r="AH13" s="85" t="str">
        <f t="shared" ref="AH13:AH23" si="3">+IFERROR(SUM(Y13:AG13)+AI13,"")</f>
        <v/>
      </c>
      <c r="AI13" s="85" t="str">
        <f t="shared" si="1"/>
        <v/>
      </c>
      <c r="AJ13" s="85" t="str">
        <f>+IFERROR(IF(OR(AND(AH13&lt;&gt;"",G13=""),AND(AH13="",G13&lt;&gt;"")),"TOTAL ou Z non renseigné !!!",IF($E13="TOTAL",SUM($AJ$11:AJ12),ROUND(AH13-G13,2))),"")</f>
        <v/>
      </c>
      <c r="AK13" s="85"/>
      <c r="AL13" s="85"/>
      <c r="AM13" s="85"/>
      <c r="AN13" s="85"/>
      <c r="AO13" s="85"/>
      <c r="AP13" s="85"/>
      <c r="AQ13" s="85"/>
      <c r="AR13" s="85"/>
      <c r="AS13" s="85"/>
      <c r="AT13" s="85"/>
      <c r="AU13" s="85"/>
      <c r="AV13" s="85"/>
      <c r="AW13" s="85"/>
      <c r="AX13" s="85"/>
      <c r="AY13" s="85"/>
      <c r="AZ13" s="85"/>
      <c r="BA13" s="85"/>
      <c r="BB13" s="85"/>
      <c r="BC13" s="85"/>
      <c r="BD13" s="85"/>
      <c r="BE13" s="85"/>
      <c r="BF13" s="85"/>
      <c r="BG13" s="85"/>
      <c r="BH13" s="85"/>
      <c r="BI13" s="85"/>
      <c r="BJ13" s="85"/>
      <c r="BK13" s="85"/>
      <c r="BL13" s="85"/>
      <c r="BM13" s="78" t="str">
        <f>+IF(OR(E13="",COUNTIF(E13,"*TOTAL*"),A13=1),"","ok")</f>
        <v>ok</v>
      </c>
      <c r="BN13" s="14" t="str">
        <f t="shared" si="2"/>
        <v/>
      </c>
      <c r="BO13" s="3"/>
    </row>
    <row r="14" spans="1:67" s="19" customFormat="1" outlineLevel="1" x14ac:dyDescent="0.3">
      <c r="A14" s="17"/>
      <c r="B14" s="17" t="str">
        <f>+IF(OR(B11="",E11="TOTAL"),"","ok")</f>
        <v>ok</v>
      </c>
      <c r="C14" s="17">
        <f>+INDEX(Listes!$N$1:$AD$13,MATCH(D14,Listes!$N$1:$N$13,0),MATCH($F$7,Listes!$N$1:$AD$1,0))</f>
        <v>10</v>
      </c>
      <c r="D14" s="75" t="s">
        <v>163</v>
      </c>
      <c r="E14" s="87" t="s">
        <v>162</v>
      </c>
      <c r="F14" s="88"/>
      <c r="G14" s="89"/>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t="str">
        <f t="shared" si="3"/>
        <v/>
      </c>
      <c r="AI14" s="89" t="str">
        <f t="shared" si="1"/>
        <v/>
      </c>
      <c r="AJ14" s="89" t="str">
        <f>+IFERROR(IF(OR(AND(AH14&lt;&gt;"",G14=""),AND(AH14="",G14&lt;&gt;"")),"TOTAL ou Z non renseigné !!!",IF($E14="TOTAL",SUM($AJ$11:AJ13),ROUND(AH14-G14,2))),"")</f>
        <v/>
      </c>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78" t="str">
        <f t="shared" ref="BM14:BM75" si="4">+IF(OR(E14="",COUNTIF(E14,"*TOTAL*"),A14=1),"","ok")</f>
        <v>ok</v>
      </c>
      <c r="BN14" s="14" t="str">
        <f t="shared" si="2"/>
        <v/>
      </c>
    </row>
    <row r="15" spans="1:67" s="19" customFormat="1" outlineLevel="1" x14ac:dyDescent="0.3">
      <c r="A15" s="17"/>
      <c r="B15" s="17" t="str">
        <f>+IF(OR(B11="",E11="TOTAL"),"","ok")</f>
        <v>ok</v>
      </c>
      <c r="C15" s="17">
        <f>+INDEX(Listes!$N$1:$AD$13,MATCH(D15,Listes!$N$1:$N$13,0),MATCH($F$7,Listes!$N$1:$AD$1,0))</f>
        <v>10</v>
      </c>
      <c r="D15" s="75" t="s">
        <v>164</v>
      </c>
      <c r="E15" s="87" t="s">
        <v>162</v>
      </c>
      <c r="F15" s="86"/>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H15" s="85" t="str">
        <f t="shared" si="3"/>
        <v/>
      </c>
      <c r="AI15" s="85" t="str">
        <f t="shared" si="1"/>
        <v/>
      </c>
      <c r="AJ15" s="85" t="str">
        <f>+IFERROR(IF(OR(AND(AH15&lt;&gt;"",G15=""),AND(AH15="",G15&lt;&gt;"")),"TOTAL ou Z non renseigné !!!",IF($E15="TOTAL",SUM($AJ$11:AJ14),ROUND(AH15-G15,2))),"")</f>
        <v/>
      </c>
      <c r="AK15" s="85"/>
      <c r="AL15" s="85"/>
      <c r="AM15" s="85"/>
      <c r="AN15" s="85"/>
      <c r="AO15" s="85"/>
      <c r="AP15" s="85"/>
      <c r="AQ15" s="85"/>
      <c r="AR15" s="85"/>
      <c r="AS15" s="85"/>
      <c r="AT15" s="85"/>
      <c r="AU15" s="85"/>
      <c r="AV15" s="85"/>
      <c r="AW15" s="85"/>
      <c r="AX15" s="85"/>
      <c r="AY15" s="85"/>
      <c r="AZ15" s="85"/>
      <c r="BA15" s="85"/>
      <c r="BB15" s="85"/>
      <c r="BC15" s="85"/>
      <c r="BD15" s="85"/>
      <c r="BE15" s="85"/>
      <c r="BF15" s="85"/>
      <c r="BG15" s="85"/>
      <c r="BH15" s="85"/>
      <c r="BI15" s="85"/>
      <c r="BJ15" s="85"/>
      <c r="BK15" s="85"/>
      <c r="BL15" s="85"/>
      <c r="BM15" s="78" t="str">
        <f t="shared" si="4"/>
        <v>ok</v>
      </c>
      <c r="BN15" s="14" t="str">
        <f t="shared" si="2"/>
        <v/>
      </c>
      <c r="BO15" s="3"/>
    </row>
    <row r="16" spans="1:67" s="19" customFormat="1" outlineLevel="1" x14ac:dyDescent="0.3">
      <c r="A16" s="17"/>
      <c r="B16" s="17" t="str">
        <f>+IF(OR(B11="",E11="TOTAL"),"","ok")</f>
        <v>ok</v>
      </c>
      <c r="C16" s="17">
        <f>+INDEX(Listes!$N$1:$AD$13,MATCH(D16,Listes!$N$1:$N$13,0),MATCH($F$7,Listes!$N$1:$AD$1,0))</f>
        <v>10</v>
      </c>
      <c r="D16" s="75" t="s">
        <v>165</v>
      </c>
      <c r="E16" s="87" t="s">
        <v>162</v>
      </c>
      <c r="F16" s="86"/>
      <c r="G16" s="85"/>
      <c r="H16" s="85"/>
      <c r="I16" s="85"/>
      <c r="J16" s="85"/>
      <c r="K16" s="85"/>
      <c r="L16" s="85"/>
      <c r="M16" s="85"/>
      <c r="N16" s="85"/>
      <c r="O16" s="85"/>
      <c r="P16" s="85"/>
      <c r="Q16" s="85"/>
      <c r="R16" s="85"/>
      <c r="S16" s="85"/>
      <c r="T16" s="85"/>
      <c r="U16" s="85"/>
      <c r="V16" s="85"/>
      <c r="W16" s="85"/>
      <c r="X16" s="85"/>
      <c r="Y16" s="85"/>
      <c r="Z16" s="85"/>
      <c r="AA16" s="85"/>
      <c r="AB16" s="85"/>
      <c r="AC16" s="85"/>
      <c r="AD16" s="85"/>
      <c r="AE16" s="85"/>
      <c r="AF16" s="85"/>
      <c r="AG16" s="85"/>
      <c r="AH16" s="85" t="str">
        <f t="shared" si="3"/>
        <v/>
      </c>
      <c r="AI16" s="85" t="str">
        <f t="shared" si="1"/>
        <v/>
      </c>
      <c r="AJ16" s="85" t="str">
        <f>+IFERROR(IF(OR(AND(AH16&lt;&gt;"",G16=""),AND(AH16="",G16&lt;&gt;"")),"TOTAL ou Z non renseigné !!!",IF($E16="TOTAL",SUM($AJ$11:AJ15),ROUND(AH16-G16,2))),"")</f>
        <v/>
      </c>
      <c r="AK16" s="85"/>
      <c r="AL16" s="85"/>
      <c r="AM16" s="85"/>
      <c r="AN16" s="85"/>
      <c r="AO16" s="85"/>
      <c r="AP16" s="85"/>
      <c r="AQ16" s="85"/>
      <c r="AR16" s="85"/>
      <c r="AS16" s="85"/>
      <c r="AT16" s="85"/>
      <c r="AU16" s="85"/>
      <c r="AV16" s="85"/>
      <c r="AW16" s="85"/>
      <c r="AX16" s="85"/>
      <c r="AY16" s="85"/>
      <c r="AZ16" s="85"/>
      <c r="BA16" s="85"/>
      <c r="BB16" s="85"/>
      <c r="BC16" s="85"/>
      <c r="BD16" s="85"/>
      <c r="BE16" s="85"/>
      <c r="BF16" s="85"/>
      <c r="BG16" s="85"/>
      <c r="BH16" s="85"/>
      <c r="BI16" s="85"/>
      <c r="BJ16" s="85"/>
      <c r="BK16" s="85"/>
      <c r="BL16" s="85"/>
      <c r="BM16" s="78" t="str">
        <f t="shared" si="4"/>
        <v>ok</v>
      </c>
      <c r="BN16" s="14" t="str">
        <f t="shared" si="2"/>
        <v/>
      </c>
    </row>
    <row r="17" spans="1:67" s="19" customFormat="1" outlineLevel="1" x14ac:dyDescent="0.3">
      <c r="A17" s="17"/>
      <c r="B17" s="17" t="str">
        <f>+IF(OR(B11="",E11="TOTAL"),"","ok")</f>
        <v>ok</v>
      </c>
      <c r="C17" s="17">
        <f>+INDEX(Listes!$N$1:$AD$13,MATCH(D17,Listes!$N$1:$N$13,0),MATCH($F$7,Listes!$N$1:$AD$1,0))</f>
        <v>10</v>
      </c>
      <c r="D17" s="75" t="s">
        <v>166</v>
      </c>
      <c r="E17" s="87" t="s">
        <v>162</v>
      </c>
      <c r="F17" s="86"/>
      <c r="G17" s="85"/>
      <c r="H17" s="85"/>
      <c r="I17" s="85"/>
      <c r="J17" s="85"/>
      <c r="K17" s="85"/>
      <c r="L17" s="85"/>
      <c r="M17" s="85"/>
      <c r="N17" s="85"/>
      <c r="O17" s="85"/>
      <c r="P17" s="85"/>
      <c r="Q17" s="85"/>
      <c r="R17" s="85"/>
      <c r="S17" s="85"/>
      <c r="T17" s="85"/>
      <c r="U17" s="85"/>
      <c r="V17" s="85"/>
      <c r="W17" s="85"/>
      <c r="X17" s="85"/>
      <c r="Y17" s="85"/>
      <c r="Z17" s="85"/>
      <c r="AA17" s="85"/>
      <c r="AB17" s="85"/>
      <c r="AC17" s="85"/>
      <c r="AD17" s="85"/>
      <c r="AE17" s="85"/>
      <c r="AF17" s="85"/>
      <c r="AG17" s="85"/>
      <c r="AH17" s="85" t="str">
        <f t="shared" si="3"/>
        <v/>
      </c>
      <c r="AI17" s="85" t="str">
        <f t="shared" si="1"/>
        <v/>
      </c>
      <c r="AJ17" s="85" t="str">
        <f>+IFERROR(IF(OR(AND(AH17&lt;&gt;"",G17=""),AND(AH17="",G17&lt;&gt;"")),"TOTAL ou Z non renseigné !!!",IF($E17="TOTAL",SUM($AJ$11:AJ16),ROUND(AH17-G17,2))),"")</f>
        <v/>
      </c>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78" t="str">
        <f t="shared" si="4"/>
        <v>ok</v>
      </c>
      <c r="BN17" s="14" t="str">
        <f t="shared" si="2"/>
        <v/>
      </c>
      <c r="BO17" s="3"/>
    </row>
    <row r="18" spans="1:67" s="19" customFormat="1" outlineLevel="1" x14ac:dyDescent="0.3">
      <c r="A18" s="17"/>
      <c r="B18" s="17" t="str">
        <f>+IF(OR(B11="",E11="TOTAL"),"","ok")</f>
        <v>ok</v>
      </c>
      <c r="C18" s="17">
        <f>+INDEX(Listes!$N$1:$AD$13,MATCH(D18,Listes!$N$1:$N$13,0),MATCH($F$7,Listes!$N$1:$AD$1,0))</f>
        <v>10</v>
      </c>
      <c r="D18" s="75" t="s">
        <v>167</v>
      </c>
      <c r="E18" s="87" t="s">
        <v>162</v>
      </c>
      <c r="F18" s="86"/>
      <c r="G18" s="85"/>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t="str">
        <f t="shared" si="3"/>
        <v/>
      </c>
      <c r="AI18" s="85" t="str">
        <f t="shared" si="1"/>
        <v/>
      </c>
      <c r="AJ18" s="85" t="str">
        <f>+IFERROR(IF(OR(AND(AH18&lt;&gt;"",G18=""),AND(AH18="",G18&lt;&gt;"")),"TOTAL ou Z non renseigné !!!",IF($E18="TOTAL",SUM($AJ$11:AJ17),ROUND(AH18-G18,2))),"")</f>
        <v/>
      </c>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78" t="str">
        <f t="shared" si="4"/>
        <v>ok</v>
      </c>
      <c r="BN18" s="14" t="str">
        <f t="shared" si="2"/>
        <v/>
      </c>
    </row>
    <row r="19" spans="1:67" s="19" customFormat="1" outlineLevel="1" x14ac:dyDescent="0.3">
      <c r="A19" s="17"/>
      <c r="B19" s="17" t="str">
        <f>+IF(OR(B11="",E11="TOTAL"),"","ok")</f>
        <v>ok</v>
      </c>
      <c r="C19" s="17">
        <f>+INDEX(Listes!$N$1:$AD$13,MATCH(D19,Listes!$N$1:$N$13,0),MATCH($F$7,Listes!$N$1:$AD$1,0))</f>
        <v>10</v>
      </c>
      <c r="D19" s="75" t="s">
        <v>168</v>
      </c>
      <c r="E19" s="87" t="s">
        <v>162</v>
      </c>
      <c r="F19" s="86"/>
      <c r="G19" s="85"/>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t="str">
        <f t="shared" si="3"/>
        <v/>
      </c>
      <c r="AI19" s="85" t="str">
        <f t="shared" si="1"/>
        <v/>
      </c>
      <c r="AJ19" s="85" t="str">
        <f>+IFERROR(IF(OR(AND(AH19&lt;&gt;"",G19=""),AND(AH19="",G19&lt;&gt;"")),"TOTAL ou Z non renseigné !!!",IF($E19="TOTAL",SUM($AJ$11:AJ18),ROUND(AH19-G19,2))),"")</f>
        <v/>
      </c>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78" t="str">
        <f t="shared" si="4"/>
        <v>ok</v>
      </c>
      <c r="BN19" s="14" t="str">
        <f t="shared" si="2"/>
        <v/>
      </c>
      <c r="BO19" s="3"/>
    </row>
    <row r="20" spans="1:67" s="19" customFormat="1" outlineLevel="1" x14ac:dyDescent="0.3">
      <c r="A20" s="17"/>
      <c r="B20" s="17" t="str">
        <f>+IF(OR(B11="",E11="TOTAL"),"","ok")</f>
        <v>ok</v>
      </c>
      <c r="C20" s="17">
        <f>+INDEX(Listes!$N$1:$AD$13,MATCH(D20,Listes!$N$1:$N$13,0),MATCH($F$7,Listes!$N$1:$AD$1,0))</f>
        <v>0</v>
      </c>
      <c r="D20" s="75" t="s">
        <v>169</v>
      </c>
      <c r="E20" s="87" t="s">
        <v>162</v>
      </c>
      <c r="F20" s="86"/>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t="str">
        <f t="shared" si="3"/>
        <v/>
      </c>
      <c r="AI20" s="85" t="str">
        <f t="shared" si="1"/>
        <v/>
      </c>
      <c r="AJ20" s="85" t="str">
        <f>+IFERROR(IF(OR(AND(AH20&lt;&gt;"",G20=""),AND(AH20="",G20&lt;&gt;"")),"TOTAL ou Z non renseigné !!!",IF($E20="TOTAL",SUM($AJ$11:AJ19),ROUND(AH20-G20,2))),"")</f>
        <v/>
      </c>
      <c r="AK20" s="85"/>
      <c r="AL20" s="85"/>
      <c r="AM20" s="85"/>
      <c r="AN20" s="85"/>
      <c r="AO20" s="85"/>
      <c r="AP20" s="85"/>
      <c r="AQ20" s="85"/>
      <c r="AR20" s="85"/>
      <c r="AS20" s="85"/>
      <c r="AT20" s="85"/>
      <c r="AU20" s="85"/>
      <c r="AV20" s="85"/>
      <c r="AW20" s="85"/>
      <c r="AX20" s="85"/>
      <c r="AY20" s="85"/>
      <c r="AZ20" s="85"/>
      <c r="BA20" s="85"/>
      <c r="BB20" s="85"/>
      <c r="BC20" s="85"/>
      <c r="BD20" s="85"/>
      <c r="BE20" s="85"/>
      <c r="BF20" s="85"/>
      <c r="BG20" s="85"/>
      <c r="BH20" s="85"/>
      <c r="BI20" s="85"/>
      <c r="BJ20" s="85"/>
      <c r="BK20" s="85"/>
      <c r="BL20" s="85"/>
      <c r="BM20" s="78" t="str">
        <f t="shared" si="4"/>
        <v>ok</v>
      </c>
      <c r="BN20" s="14" t="str">
        <f t="shared" si="2"/>
        <v/>
      </c>
    </row>
    <row r="21" spans="1:67" s="19" customFormat="1" outlineLevel="1" x14ac:dyDescent="0.3">
      <c r="A21" s="17"/>
      <c r="B21" s="17" t="str">
        <f>+IF(OR(B11="",E11="TOTAL"),"","ok")</f>
        <v>ok</v>
      </c>
      <c r="C21" s="17">
        <f>+INDEX(Listes!$N$1:$AD$13,MATCH(D21,Listes!$N$1:$N$13,0),MATCH($F$7,Listes!$N$1:$AD$1,0))</f>
        <v>0</v>
      </c>
      <c r="D21" s="75" t="s">
        <v>170</v>
      </c>
      <c r="E21" s="87" t="s">
        <v>162</v>
      </c>
      <c r="F21" s="86"/>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c r="AH21" s="85" t="str">
        <f t="shared" si="3"/>
        <v/>
      </c>
      <c r="AI21" s="85" t="str">
        <f t="shared" si="1"/>
        <v/>
      </c>
      <c r="AJ21" s="85" t="str">
        <f>+IFERROR(IF(OR(AND(AH21&lt;&gt;"",G21=""),AND(AH21="",G21&lt;&gt;"")),"TOTAL ou Z non renseigné !!!",IF($E21="TOTAL",SUM($AJ$11:AJ20),ROUND(AH21-G21,2))),"")</f>
        <v/>
      </c>
      <c r="AK21" s="85"/>
      <c r="AL21" s="85"/>
      <c r="AM21" s="85"/>
      <c r="AN21" s="85"/>
      <c r="AO21" s="85"/>
      <c r="AP21" s="85"/>
      <c r="AQ21" s="85"/>
      <c r="AR21" s="85"/>
      <c r="AS21" s="85"/>
      <c r="AT21" s="85"/>
      <c r="AU21" s="85"/>
      <c r="AV21" s="85"/>
      <c r="AW21" s="85"/>
      <c r="AX21" s="85"/>
      <c r="AY21" s="85"/>
      <c r="AZ21" s="85"/>
      <c r="BA21" s="85"/>
      <c r="BB21" s="85"/>
      <c r="BC21" s="85"/>
      <c r="BD21" s="85"/>
      <c r="BE21" s="85"/>
      <c r="BF21" s="85"/>
      <c r="BG21" s="85"/>
      <c r="BH21" s="85"/>
      <c r="BI21" s="85"/>
      <c r="BJ21" s="85"/>
      <c r="BK21" s="85"/>
      <c r="BL21" s="85"/>
      <c r="BM21" s="78" t="str">
        <f t="shared" si="4"/>
        <v>ok</v>
      </c>
      <c r="BN21" s="14" t="str">
        <f t="shared" si="2"/>
        <v/>
      </c>
      <c r="BO21" s="3"/>
    </row>
    <row r="22" spans="1:67" s="19" customFormat="1" outlineLevel="1" x14ac:dyDescent="0.3">
      <c r="A22" s="17"/>
      <c r="B22" s="17" t="str">
        <f>+IF(OR(B11="",E11="TOTAL"),"","ok")</f>
        <v>ok</v>
      </c>
      <c r="C22" s="17">
        <f>+INDEX(Listes!$N$1:$AD$13,MATCH(D22,Listes!$N$1:$N$13,0),MATCH($F$7,Listes!$N$1:$AD$1,0))</f>
        <v>0</v>
      </c>
      <c r="D22" s="75" t="s">
        <v>171</v>
      </c>
      <c r="E22" s="87" t="s">
        <v>162</v>
      </c>
      <c r="F22" s="86"/>
      <c r="G22" s="85"/>
      <c r="H22" s="85"/>
      <c r="I22" s="85"/>
      <c r="J22" s="85"/>
      <c r="K22" s="85"/>
      <c r="L22" s="85"/>
      <c r="M22" s="85"/>
      <c r="N22" s="85"/>
      <c r="O22" s="85"/>
      <c r="P22" s="85"/>
      <c r="Q22" s="85"/>
      <c r="R22" s="85"/>
      <c r="S22" s="85"/>
      <c r="T22" s="85"/>
      <c r="U22" s="85"/>
      <c r="V22" s="85"/>
      <c r="W22" s="85"/>
      <c r="X22" s="85"/>
      <c r="Y22" s="85"/>
      <c r="Z22" s="85"/>
      <c r="AA22" s="85"/>
      <c r="AB22" s="85"/>
      <c r="AC22" s="85"/>
      <c r="AD22" s="85"/>
      <c r="AE22" s="85"/>
      <c r="AF22" s="85"/>
      <c r="AG22" s="85"/>
      <c r="AH22" s="85" t="str">
        <f t="shared" si="3"/>
        <v/>
      </c>
      <c r="AI22" s="85" t="str">
        <f t="shared" si="1"/>
        <v/>
      </c>
      <c r="AJ22" s="85" t="str">
        <f>+IFERROR(IF(OR(AND(AH22&lt;&gt;"",G22=""),AND(AH22="",G22&lt;&gt;"")),"TOTAL ou Z non renseigné !!!",IF($E22="TOTAL",SUM($AJ$11:AJ21),ROUND(AH22-G22,2))),"")</f>
        <v/>
      </c>
      <c r="AK22" s="85"/>
      <c r="AL22" s="85"/>
      <c r="AM22" s="85"/>
      <c r="AN22" s="85"/>
      <c r="AO22" s="85"/>
      <c r="AP22" s="85"/>
      <c r="AQ22" s="85"/>
      <c r="AR22" s="85"/>
      <c r="AS22" s="85"/>
      <c r="AT22" s="85"/>
      <c r="AU22" s="85"/>
      <c r="AV22" s="85"/>
      <c r="AW22" s="85"/>
      <c r="AX22" s="85"/>
      <c r="AY22" s="85"/>
      <c r="AZ22" s="85"/>
      <c r="BA22" s="85"/>
      <c r="BB22" s="85"/>
      <c r="BC22" s="85"/>
      <c r="BD22" s="85"/>
      <c r="BE22" s="85"/>
      <c r="BF22" s="85"/>
      <c r="BG22" s="85"/>
      <c r="BH22" s="85"/>
      <c r="BI22" s="85"/>
      <c r="BJ22" s="85"/>
      <c r="BK22" s="85"/>
      <c r="BL22" s="85"/>
      <c r="BM22" s="78" t="str">
        <f t="shared" si="4"/>
        <v>ok</v>
      </c>
      <c r="BN22" s="14" t="str">
        <f t="shared" si="2"/>
        <v/>
      </c>
    </row>
    <row r="23" spans="1:67" s="19" customFormat="1" outlineLevel="1" x14ac:dyDescent="0.3">
      <c r="A23" s="17"/>
      <c r="B23" s="17" t="str">
        <f>+IF(OR(B11="",E11="TOTAL"),"","ok")</f>
        <v>ok</v>
      </c>
      <c r="C23" s="17">
        <f>+INDEX(Listes!$N$1:$AD$13,MATCH(D23,Listes!$N$1:$N$13,0),MATCH($F$7,Listes!$N$1:$AD$1,0))</f>
        <v>0</v>
      </c>
      <c r="D23" s="75" t="s">
        <v>172</v>
      </c>
      <c r="E23" s="87" t="s">
        <v>162</v>
      </c>
      <c r="F23" s="86"/>
      <c r="G23" s="85"/>
      <c r="H23" s="85"/>
      <c r="I23" s="85"/>
      <c r="J23" s="85"/>
      <c r="K23" s="85"/>
      <c r="L23" s="85"/>
      <c r="M23" s="85"/>
      <c r="N23" s="85"/>
      <c r="O23" s="85"/>
      <c r="P23" s="85"/>
      <c r="Q23" s="85"/>
      <c r="R23" s="85"/>
      <c r="S23" s="85"/>
      <c r="T23" s="85"/>
      <c r="U23" s="85"/>
      <c r="V23" s="85"/>
      <c r="W23" s="85"/>
      <c r="X23" s="85"/>
      <c r="Y23" s="85"/>
      <c r="Z23" s="85"/>
      <c r="AA23" s="85"/>
      <c r="AB23" s="85"/>
      <c r="AC23" s="85"/>
      <c r="AD23" s="85"/>
      <c r="AE23" s="85"/>
      <c r="AF23" s="85"/>
      <c r="AG23" s="85"/>
      <c r="AH23" s="85" t="str">
        <f t="shared" si="3"/>
        <v/>
      </c>
      <c r="AI23" s="85" t="str">
        <f t="shared" si="1"/>
        <v/>
      </c>
      <c r="AJ23" s="85" t="str">
        <f>+IFERROR(IF(OR(AND(AH23&lt;&gt;"",G23=""),AND(AH23="",G23&lt;&gt;"")),"TOTAL ou Z non renseigné !!!",IF($E23="TOTAL",SUM($AJ$11:AJ22),ROUND(AH23-G23,2))),"")</f>
        <v/>
      </c>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78" t="str">
        <f t="shared" si="4"/>
        <v>ok</v>
      </c>
      <c r="BN23" s="14" t="str">
        <f t="shared" si="2"/>
        <v/>
      </c>
      <c r="BO23" s="3"/>
    </row>
    <row r="24" spans="1:67" x14ac:dyDescent="0.3">
      <c r="A24" s="4">
        <f>+IF(SUM(C25:C36)=0,"",1)</f>
        <v>1</v>
      </c>
      <c r="B24" s="4">
        <v>2</v>
      </c>
      <c r="C24" s="4">
        <f t="shared" ref="C24" si="5">+IF(B24&gt;$H$5,"",B24)</f>
        <v>2</v>
      </c>
      <c r="D24" s="4">
        <f>+IFERROR(WEEKNUM(E24,2),"")</f>
        <v>36</v>
      </c>
      <c r="E24" s="81">
        <f>+IF(AND(C24="",C11&lt;&gt;$H$5),"",IF(C11=$H$5,"TOTAL",IFERROR(DATE($F$6,$F$5,C24),"")))</f>
        <v>43710</v>
      </c>
      <c r="F24" s="82" t="str">
        <f>+IF(AND($E24="TOTAL",SUM($C$11:$C$426)&gt;465),SUM($F$11:F23)/2,IF(AND($E24="TOTAL",SUM($C$11:$C$426)&lt;465),SUM($F$11:F23),IF(COUNT(F25:F36)=0,"",SUM(F25:F36))))</f>
        <v/>
      </c>
      <c r="G24" s="83" t="str">
        <f>IF(F24="","",F24-SUM(AO24:BL24))</f>
        <v/>
      </c>
      <c r="H24" s="83" t="str">
        <f>+IFERROR(IF(OR(WEEKDAY(E24)=1,C24=$H$5),SUMIF($D$11:$D$426,WEEKNUM(E24,2),$F$11:$F$426),""),"")</f>
        <v/>
      </c>
      <c r="I24" s="82" t="str">
        <f>+IF(AND($E24="TOTAL",SUM($C$11:$C$426)&gt;465),SUM($I$11:I23)/2,IF(AND($E24="TOTAL",SUM($C$11:$C$426)&lt;465),SUM($I$11:I23),IF(COUNT(I25:I36)=0,"",SUM(I25:I36))))</f>
        <v/>
      </c>
      <c r="J24" s="82" t="str">
        <f>+IF(AND($E24="TOTAL",SUM($C$11:$C$426)&gt;465),SUM($J$11:J23)/2,IF(AND($E24="TOTAL",SUM($C$11:$C$426)&lt;465),SUM($J$11:J23),IF(COUNT(J25:J36)=0,"",SUM(J25:J36))))</f>
        <v/>
      </c>
      <c r="K24" s="84" t="str">
        <f>+IF($E24="TOTAL",(SUM($K$11:K23)),"")</f>
        <v/>
      </c>
      <c r="L24" s="82" t="str">
        <f>+IF($E24="TOTAL",(SUM(L$11:$L23)),IF(F25="","",F25))</f>
        <v/>
      </c>
      <c r="M24" s="84" t="str">
        <f>+IF($E24="TOTAL",(SUM($M$11:M23)),"")</f>
        <v/>
      </c>
      <c r="N24" s="84" t="str">
        <f>+IF($E24="TOTAL",(SUM($N$11:N23)),"")</f>
        <v/>
      </c>
      <c r="O24" s="82" t="str">
        <f>+IF($E24="TOTAL",(SUM($O$11:O23)),IF(F26="","",F26))</f>
        <v/>
      </c>
      <c r="P24" s="84" t="str">
        <f>+IF($E24="TOTAL",(SUM($P$11:P23)),"")</f>
        <v/>
      </c>
      <c r="Q24" s="84" t="str">
        <f>+IF($E24="TOTAL",(SUM($Q$11:Q23)),"")</f>
        <v/>
      </c>
      <c r="R24" s="84" t="str">
        <f>+IF($E24="TOTAL",(SUM($R$11:R23)),"")</f>
        <v/>
      </c>
      <c r="S24" s="84" t="str">
        <f>+IF($E24="TOTAL",(SUM($S$11:S23)),"")</f>
        <v/>
      </c>
      <c r="T24" s="84" t="str">
        <f>+IF($E24="TOTAL",(SUM($T$11:T23)),"")</f>
        <v/>
      </c>
      <c r="U24" s="84" t="str">
        <f>+IF($E24="TOTAL",(SUM($U$11:U23)),"")</f>
        <v/>
      </c>
      <c r="V24" s="84" t="str">
        <f>+IF($E24="TOTAL",(SUM($V$11:V23)),"")</f>
        <v/>
      </c>
      <c r="W24" s="83" t="str">
        <f>+IF(OR(P24="",P24=0,L24="",L24=0),"",L24/P24)</f>
        <v/>
      </c>
      <c r="X24" s="83" t="str">
        <f>+IF(OR(Q24="",Q24=0,O24="",O24=0),"",O24/Q24)</f>
        <v/>
      </c>
      <c r="Y24" s="82" t="str">
        <f>+IF(AND($E24="TOTAL",SUM($C$11:$C$426)&gt;465),SUM($Y$11:Y23)/2,IF(AND($E24="TOTAL",SUM($C$11:$C$426)&lt;465),SUM($Y$11:Y23),IF(COUNT(Y25:Y36)=0,"",SUM(Y25:Y36))))</f>
        <v/>
      </c>
      <c r="Z24" s="82" t="str">
        <f>+IF(AND($E24="TOTAL",SUM($C$11:$C$426)&gt;465),SUM($Z$11:Z23)/2,IF(AND($E24="TOTAL",SUM($C$11:$C$426)&lt;465),SUM($Z$11:Z23),IF(COUNT(Z25:Z36)=0,"",SUM(Z25:Z36))))</f>
        <v/>
      </c>
      <c r="AA24" s="82" t="str">
        <f>+IF(AND($E24="TOTAL",SUM($C$11:$C$426)&gt;465),SUM($AA$11:AA23)/2,IF(AND($E24="TOTAL",SUM($C$11:$C$426)&lt;465),SUM($AA$11:AA23),IF(COUNT(AA25:AA36)=0,"",SUM(AA25:AA36))))</f>
        <v/>
      </c>
      <c r="AB24" s="82" t="str">
        <f>+IF(AND($E24="TOTAL",SUM($C$11:$C$426)&gt;465),SUM($AB$11:AB23)/2,IF(AND($E24="TOTAL",SUM($C$11:$C$426)&lt;465),SUM($AB$11:AB23),IF(COUNT(AB25:AB36)=0,"",SUM(AB25:AB36))))</f>
        <v/>
      </c>
      <c r="AC24" s="82" t="str">
        <f>+IF(AND($E24="TOTAL",SUM($C$11:$C$426)&gt;465),SUM($AC$11:AC23)/2,IF(AND($E24="TOTAL",SUM($C$11:$C$426)&lt;465),SUM($AC$11:AC23),IF(COUNT(AC25:AC36)=0,"",SUM(AC25:AC36))))</f>
        <v/>
      </c>
      <c r="AD24" s="82" t="str">
        <f>+IF(AND($E24="TOTAL",SUM($C$11:$C$426)&gt;465),SUM($AD$11:AD23)/2,IF(AND($E24="TOTAL",SUM($C$11:$C$426)&lt;465),SUM($AD$11:AD23),IF(COUNT(AD25:AD36)=0,"",SUM(AD25:AD36))))</f>
        <v/>
      </c>
      <c r="AE24" s="82" t="str">
        <f>+IF(AND($E24="TOTAL",SUM($C$11:$C$426)&gt;465),SUM($AE$11:AE23)/2,IF(AND($E24="TOTAL",SUM($C$11:$C$426)&lt;465),SUM($AE$11:AE23),IF(COUNT(AE25:AE36)=0,"",SUM(AE25:AE36))))</f>
        <v/>
      </c>
      <c r="AF24" s="82" t="str">
        <f>+IF(AND($E24="TOTAL",SUM($C$11:$C$426)&gt;465),SUM($AF$11:AF23)/2,IF(AND($E24="TOTAL",SUM($C$11:$C$426)&lt;465),SUM($AF$11:AF23),IF(COUNT(AF25:AF36)=0,"",SUM(AF25:AF36))))</f>
        <v/>
      </c>
      <c r="AG24" s="82" t="str">
        <f>+IF(AND($E24="TOTAL",SUM($C$11:$C$426)&gt;465),SUM($AG$11:AG23)/2,IF(AND($E24="TOTAL",SUM($C$11:$C$426)&lt;465),SUM($AG$11:AG23),IF(COUNT(AG25:AG36)=0,"",SUM(AG25:AG36))))</f>
        <v/>
      </c>
      <c r="AH24" s="82" t="str">
        <f>+IFERROR(SUM(Y24:AG24)+AI24,"")</f>
        <v/>
      </c>
      <c r="AI24" s="82" t="str">
        <f>+IF(AND($E24="TOTAL",SUM($C$11:$C$426)&gt;465),SUM($AI$11:AI23)/2,IF(AND($E24="TOTAL",SUM($C$11:$C$426)&lt;465),SUM($AI$11:AI23),IF(COUNT(AI25:AI36)=0,"",SUM(AI25:AI36))))</f>
        <v/>
      </c>
      <c r="AJ24" s="82" t="str">
        <f>+IF(AND($E24="TOTAL",SUM($C$11:$C$426)&gt;465),SUM($AJ$11:AJ23)/2,IF(AND($E24="TOTAL",SUM($C$11:$C$426)&lt;465),SUM($AJ$11:AJ23),IF(COUNT(AJ25:AJ36)=0,"",SUM(AJ25:AJ36))))</f>
        <v/>
      </c>
      <c r="AK24" s="82" t="str">
        <f>+IF(AND($E24="TOTAL",SUM($C$11:$C$426)&gt;465),SUM($AK$11:AK23)/2,IF(AND($E24="TOTAL",SUM($C$11:$C$426)&lt;465),SUM($AK$11:AK23),IF(COUNT(AK25:AK36)=0,"",SUM(AK25:AK36))))</f>
        <v/>
      </c>
      <c r="AL24" s="84" t="str">
        <f>+IF($E24="TOTAL",(SUM($AL$11:AL23)),"")</f>
        <v/>
      </c>
      <c r="AM24" s="84" t="str">
        <f>+IF($E24="TOTAL",(SUM($AM$11:AM23)),"")</f>
        <v/>
      </c>
      <c r="AN24" s="84"/>
      <c r="AO24" s="82" t="str">
        <f>+IF(AND($E24="TOTAL",SUM($C$11:$C$426)&gt;465),SUM($AO$11:AO23)/2,IF(AND($E24="TOTAL",SUM($C$11:$C$426)&lt;465),SUM($AO$11:AO23),IF(COUNT(AO25:AO36)=0,"",SUM(AO25:AO36))))</f>
        <v/>
      </c>
      <c r="AP24" s="82" t="str">
        <f>+IF(AND($E24="TOTAL",SUM($C$11:$C$426)&gt;465),SUM($AP$11:AP23)/2,IF(AND($E24="TOTAL",SUM($C$11:$C$426)&lt;465),SUM($AP$11:AP23),IF(COUNT(AP25:AP36)=0,"",SUM(AP25:AP36))))</f>
        <v/>
      </c>
      <c r="AQ24" s="82" t="str">
        <f>+IF(AND($E24="TOTAL",SUM($C$11:$C$426)&gt;465),SUM($AQ$11:AQ23)/2,IF(AND($E24="TOTAL",SUM($C$11:$C$426)&lt;465),SUM($AQ$11:AQ23),IF(COUNT(AQ25:AQ36)=0,"",SUM(AQ25:AQ36))))</f>
        <v/>
      </c>
      <c r="AR24" s="82" t="str">
        <f>+IF(AND($E24="TOTAL",SUM($C$11:$C$426)&gt;465),SUM($AR$11:AR23)/2,IF(AND($E24="TOTAL",SUM($C$11:$C$426)&lt;465),SUM($AR$11:AR23),IF(COUNT(AR25:AR36)=0,"",SUM(AR25:AR36))))</f>
        <v/>
      </c>
      <c r="AS24" s="82" t="str">
        <f>+IF(AND($E24="TOTAL",SUM($C$11:$C$426)&gt;465),SUM($AS$11:AS23)/2,IF(AND($E24="TOTAL",SUM($C$11:$C$426)&lt;465),SUM($AS$11:AS23),IF(COUNT(AS25:AS36)=0,"",SUM(AS25:AS36))))</f>
        <v/>
      </c>
      <c r="AT24" s="82" t="str">
        <f>+IF(AND($E24="TOTAL",SUM($C$11:$C$426)&gt;465),SUM($AT$11:AT23)/2,IF(AND($E24="TOTAL",SUM($C$11:$C$426)&lt;465),SUM($AT$11:AT23),IF(COUNT(AT25:AT36)=0,"",SUM(AT25:AT36))))</f>
        <v/>
      </c>
      <c r="AU24" s="82" t="str">
        <f>+IF(AND($E24="TOTAL",SUM($C$11:$C$426)&gt;465),SUM($AU$11:AU23)/2,IF(AND($E24="TOTAL",SUM($C$11:$C$426)&lt;465),SUM($AU$11:AU23),IF(COUNT(AU25:AU36)=0,"",SUM(AU25:AU36))))</f>
        <v/>
      </c>
      <c r="AV24" s="82" t="str">
        <f>+IF(AND($E24="TOTAL",SUM($C$11:$C$426)&gt;465),SUM($AV$11:AV23)/2,IF(AND($E24="TOTAL",SUM($C$11:$C$426)&lt;465),SUM($AV$11:AV23),IF(COUNT(AV25:AV36)=0,"",SUM(AV25:AV36))))</f>
        <v/>
      </c>
      <c r="AW24" s="82" t="str">
        <f>+IF(AND($E24="TOTAL",SUM($C$11:$C$426)&gt;465),SUM($AW$11:AW23)/2,IF(AND($E24="TOTAL",SUM($C$11:$C$426)&lt;465),SUM($AW$11:AW23),IF(COUNT(AW25:AW36)=0,"",SUM(AW25:AW36))))</f>
        <v/>
      </c>
      <c r="AX24" s="82" t="str">
        <f>+IF(AND($E24="TOTAL",SUM($C$11:$C$426)&gt;465),SUM($AX$11:AX23)/2,IF(AND($E24="TOTAL",SUM($C$11:$C$426)&lt;465),SUM($AX$11:AX23),IF(COUNT(AX25:AX36)=0,"",SUM(AX25:AX36))))</f>
        <v/>
      </c>
      <c r="AY24" s="82" t="str">
        <f>+IF(AND($E24="TOTAL",SUM($C$11:$C$426)&gt;465),SUM($AY$11:AY23)/2,IF(AND($E24="TOTAL",SUM($C$11:$C$426)&lt;465),SUM($AY$11:AY23),IF(COUNT(AY25:AY36)=0,"",SUM(AY25:AY36))))</f>
        <v/>
      </c>
      <c r="AZ24" s="82" t="str">
        <f>+IF(AND($E24="TOTAL",SUM($C$11:$C$426)&gt;465),SUM($AZ$11:AZ23)/2,IF(AND($E24="TOTAL",SUM($C$11:$C$426)&lt;465),SUM($AZ$11:AZ23),IF(COUNT(AZ25:AZ36)=0,"",SUM(AZ25:AZ36))))</f>
        <v/>
      </c>
      <c r="BA24" s="82" t="str">
        <f>+IF(AND($E24="TOTAL",SUM($C$11:$C$426)&gt;465),SUM($BA$11:BA23)/2,IF(AND($E24="TOTAL",SUM($C$11:$C$426)&lt;465),SUM($BA$11:BA23),IF(COUNT(BA25:BA36)=0,"",SUM(BA25:BA36))))</f>
        <v/>
      </c>
      <c r="BB24" s="82" t="str">
        <f>+IF(AND($E24="TOTAL",SUM($C$11:$C$426)&gt;465),SUM($BB$11:BB23)/2,IF(AND($E24="TOTAL",SUM($C$11:$C$426)&lt;465),SUM($BB$11:BB23),IF(COUNT(BB25:BB36)=0,"",SUM(BB25:BB36))))</f>
        <v/>
      </c>
      <c r="BC24" s="82" t="str">
        <f>+IF(AND($E24="TOTAL",SUM($C$11:$C$426)&gt;465),SUM($BC$11:BC23)/2,IF(AND($E24="TOTAL",SUM($C$11:$C$426)&lt;465),SUM($BC$11:BC23),IF(COUNT(BC25:BC36)=0,"",SUM(BC25:BC36))))</f>
        <v/>
      </c>
      <c r="BD24" s="82" t="str">
        <f>+IF(AND($E24="TOTAL",SUM($C$11:$C$426)&gt;465),SUM($BD$11:BD23)/2,IF(AND($E24="TOTAL",SUM($C$11:$C$426)&lt;465),SUM($BD$11:BD23),IF(COUNT(BD25:BD36)=0,"",SUM(BD25:BD36))))</f>
        <v/>
      </c>
      <c r="BE24" s="82" t="str">
        <f>+IF(AND($E24="TOTAL",SUM($C$11:$C$426)&gt;465),SUM($BE$11:BE23)/2,IF(AND($E24="TOTAL",SUM($C$11:$C$426)&lt;465),SUM($BE$11:BE23),IF(COUNT(BE25:BE36)=0,"",SUM(BE25:BE36))))</f>
        <v/>
      </c>
      <c r="BF24" s="82" t="str">
        <f>+IF(AND($E24="TOTAL",SUM($C$11:$C$426)&gt;465),SUM($BF$11:BF23)/2,IF(AND($E24="TOTAL",SUM($C$11:$C$426)&lt;465),SUM($BF$11:BF23),IF(COUNT(BF25:BF36)=0,"",SUM(BF25:BF36))))</f>
        <v/>
      </c>
      <c r="BG24" s="82" t="str">
        <f>+IF(AND($E24="TOTAL",SUM($C$11:$C$426)&gt;465),SUM($BG$11:BG23)/2,IF(AND($E24="TOTAL",SUM($C$11:$C$426)&lt;465),SUM($BG$11:BG23),IF(COUNT(BG25:BG36)=0,"",SUM(BG25:BG36))))</f>
        <v/>
      </c>
      <c r="BH24" s="82" t="str">
        <f>+IF(AND($E24="TOTAL",SUM($C$11:$C$426)&gt;465),SUM($BH$11:BH23)/2,IF(AND($E24="TOTAL",SUM($C$11:$C$426)&lt;465),SUM($BH$11:BH23),IF(COUNT(BH25:BH36)=0,"",SUM(BH25:BH36))))</f>
        <v/>
      </c>
      <c r="BI24" s="82" t="str">
        <f>+IF(AND($E24="TOTAL",SUM($C$11:$C$426)&gt;465),SUM($BI$11:BI23)/2,IF(AND($E24="TOTAL",SUM($C$11:$C$426)&lt;465),SUM($BI$11:BI23),IF(COUNT(BI25:BI36)=0,"",SUM(BI25:BI36))))</f>
        <v/>
      </c>
      <c r="BJ24" s="82" t="str">
        <f>+IF(AND($E24="TOTAL",SUM($C$11:$C$426)&gt;465),SUM($BJ$11:BJ23)/2,IF(AND($E24="TOTAL",SUM($C$11:$C$426)&lt;465),SUM($BJ$11:BJ23),IF(COUNT(BJ25:BJ36)=0,"",SUM(BJ25:BJ36))))</f>
        <v/>
      </c>
      <c r="BK24" s="82" t="str">
        <f>+IF(AND($E24="TOTAL",SUM($C$11:$C$426)&gt;465),SUM($BK$11:BK23)/2,IF(AND($E24="TOTAL",SUM($C$11:$C$426)&lt;465),SUM($BK$11:BK23),IF(COUNT(BK25:BK36)=0,"",SUM(BK25:BK36))))</f>
        <v/>
      </c>
      <c r="BL24" s="82" t="str">
        <f>+IF(AND($E24="TOTAL",SUM($C$11:$C$426)&gt;465),SUM($BL$11:BL23)/2,IF(AND($E24="TOTAL",SUM($C$11:$C$426)&lt;465),SUM($BL$11:BL23),IF(COUNT(BL25:BL36)=0,"",SUM(BL25:BL36))))</f>
        <v/>
      </c>
      <c r="BM24" s="78" t="str">
        <f>+IF(OR(E24="",COUNTIF(E24,"*TOTAL*"),A24=1),"","ok")</f>
        <v/>
      </c>
      <c r="BN24" s="14" t="str">
        <f t="shared" si="2"/>
        <v/>
      </c>
      <c r="BO24" s="19"/>
    </row>
    <row r="25" spans="1:67" s="19" customFormat="1" outlineLevel="1" x14ac:dyDescent="0.3">
      <c r="A25" s="17"/>
      <c r="B25" s="17" t="str">
        <f>+IF(OR(B24="",E24="TOTAL"),"","ok")</f>
        <v>ok</v>
      </c>
      <c r="C25" s="17">
        <f>+INDEX(Listes!$N$1:$AD$13,MATCH(D25,Listes!$N$1:$N$13,0),MATCH($F$7,Listes!$N$1:$AD$1,0))</f>
        <v>10</v>
      </c>
      <c r="D25" s="74" t="s">
        <v>160</v>
      </c>
      <c r="E25" s="85" t="s">
        <v>160</v>
      </c>
      <c r="F25" s="86"/>
      <c r="G25" s="85" t="str">
        <f>IF(F25="","",F25-SUM(AO25:BL25))</f>
        <v/>
      </c>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t="str">
        <f>+IFERROR(SUM(Y25:AG25)+AI25,"")</f>
        <v/>
      </c>
      <c r="AI25" s="85" t="str">
        <f t="shared" ref="AI25:AI36" si="6">IF(SUM(Y25:AG25)=0,"",0)</f>
        <v/>
      </c>
      <c r="AJ25" s="85" t="str">
        <f>+IFERROR(IF(OR(AND(AH25&lt;&gt;"",G25=""),AND(AH25="",G25&lt;&gt;"")),"TOTAL ou Z non renseigné !!!",ROUND(AH25-G25,2)),"")</f>
        <v/>
      </c>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c r="BM25" s="78" t="str">
        <f t="shared" si="4"/>
        <v>ok</v>
      </c>
      <c r="BN25" s="14" t="str">
        <f t="shared" si="2"/>
        <v/>
      </c>
      <c r="BO25" s="3"/>
    </row>
    <row r="26" spans="1:67" s="19" customFormat="1" outlineLevel="1" x14ac:dyDescent="0.3">
      <c r="A26" s="17"/>
      <c r="B26" s="17" t="str">
        <f>+IF(OR(B24="",E24="TOTAL"),"","ok")</f>
        <v>ok</v>
      </c>
      <c r="C26" s="17">
        <f>+INDEX(Listes!$N$1:$AD$13,MATCH(D26,Listes!$N$1:$N$13,0),MATCH($F$7,Listes!$N$1:$AD$1,0))</f>
        <v>10</v>
      </c>
      <c r="D26" s="74" t="s">
        <v>161</v>
      </c>
      <c r="E26" s="85" t="s">
        <v>161</v>
      </c>
      <c r="F26" s="86"/>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t="str">
        <f t="shared" ref="AH26:AH36" si="7">+IFERROR(SUM(Y26:AG26)+AI26,"")</f>
        <v/>
      </c>
      <c r="AI26" s="85" t="str">
        <f t="shared" si="6"/>
        <v/>
      </c>
      <c r="AJ26" s="85" t="str">
        <f>+IFERROR(IF(OR(AND(AH26&lt;&gt;"",G26=""),AND(AH26="",G26&lt;&gt;"")),"TOTAL ou Z non renseigné !!!",IF($E26="TOTAL",SUM($AJ$11:AJ25),ROUND(AH26-G26,2))),"")</f>
        <v/>
      </c>
      <c r="AK26" s="85"/>
      <c r="AL26" s="85"/>
      <c r="AM26" s="85"/>
      <c r="AN26" s="85"/>
      <c r="AO26" s="85"/>
      <c r="AP26" s="85"/>
      <c r="AQ26" s="85"/>
      <c r="AR26" s="85"/>
      <c r="AS26" s="85"/>
      <c r="AT26" s="85"/>
      <c r="AU26" s="85"/>
      <c r="AV26" s="85"/>
      <c r="AW26" s="85"/>
      <c r="AX26" s="85"/>
      <c r="AY26" s="85"/>
      <c r="AZ26" s="85"/>
      <c r="BA26" s="85"/>
      <c r="BB26" s="85"/>
      <c r="BC26" s="85"/>
      <c r="BD26" s="85"/>
      <c r="BE26" s="85"/>
      <c r="BF26" s="85"/>
      <c r="BG26" s="85"/>
      <c r="BH26" s="85"/>
      <c r="BI26" s="85"/>
      <c r="BJ26" s="85"/>
      <c r="BK26" s="85"/>
      <c r="BL26" s="85"/>
      <c r="BM26" s="78" t="str">
        <f t="shared" si="4"/>
        <v>ok</v>
      </c>
      <c r="BN26" s="14" t="str">
        <f t="shared" si="2"/>
        <v/>
      </c>
    </row>
    <row r="27" spans="1:67" s="19" customFormat="1" outlineLevel="1" x14ac:dyDescent="0.3">
      <c r="A27" s="17"/>
      <c r="B27" s="17" t="str">
        <f>+IF(OR(B24="",E24="TOTAL"),"","ok")</f>
        <v>ok</v>
      </c>
      <c r="C27" s="17">
        <f>+INDEX(Listes!$N$1:$AD$13,MATCH(D27,Listes!$N$1:$N$13,0),MATCH($F$7,Listes!$N$1:$AD$1,0))</f>
        <v>10</v>
      </c>
      <c r="D27" s="75" t="s">
        <v>163</v>
      </c>
      <c r="E27" s="87" t="s">
        <v>162</v>
      </c>
      <c r="F27" s="86"/>
      <c r="G27" s="85"/>
      <c r="H27" s="85"/>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t="str">
        <f t="shared" si="7"/>
        <v/>
      </c>
      <c r="AI27" s="85" t="str">
        <f t="shared" si="6"/>
        <v/>
      </c>
      <c r="AJ27" s="85" t="str">
        <f>+IFERROR(IF(OR(AND(AH27&lt;&gt;"",G27=""),AND(AH27="",G27&lt;&gt;"")),"TOTAL ou Z non renseigné !!!",IF($E27="TOTAL",SUM($AJ$11:AJ26),ROUND(AH27-G27,2))),"")</f>
        <v/>
      </c>
      <c r="AK27" s="85"/>
      <c r="AL27" s="85"/>
      <c r="AM27" s="85"/>
      <c r="AN27" s="85"/>
      <c r="AO27" s="85"/>
      <c r="AP27" s="85"/>
      <c r="AQ27" s="85"/>
      <c r="AR27" s="85"/>
      <c r="AS27" s="85"/>
      <c r="AT27" s="85"/>
      <c r="AU27" s="85"/>
      <c r="AV27" s="85"/>
      <c r="AW27" s="85"/>
      <c r="AX27" s="85"/>
      <c r="AY27" s="85"/>
      <c r="AZ27" s="85"/>
      <c r="BA27" s="85"/>
      <c r="BB27" s="85"/>
      <c r="BC27" s="85"/>
      <c r="BD27" s="85"/>
      <c r="BE27" s="85"/>
      <c r="BF27" s="85"/>
      <c r="BG27" s="85"/>
      <c r="BH27" s="85"/>
      <c r="BI27" s="85"/>
      <c r="BJ27" s="85"/>
      <c r="BK27" s="85"/>
      <c r="BL27" s="85"/>
      <c r="BM27" s="78" t="str">
        <f t="shared" si="4"/>
        <v>ok</v>
      </c>
      <c r="BN27" s="14" t="str">
        <f t="shared" si="2"/>
        <v/>
      </c>
      <c r="BO27" s="3"/>
    </row>
    <row r="28" spans="1:67" s="19" customFormat="1" outlineLevel="1" x14ac:dyDescent="0.3">
      <c r="A28" s="17"/>
      <c r="B28" s="17" t="str">
        <f>+IF(OR(B24="",E24="TOTAL"),"","ok")</f>
        <v>ok</v>
      </c>
      <c r="C28" s="17">
        <f>+INDEX(Listes!$N$1:$AD$13,MATCH(D28,Listes!$N$1:$N$13,0),MATCH($F$7,Listes!$N$1:$AD$1,0))</f>
        <v>10</v>
      </c>
      <c r="D28" s="75" t="s">
        <v>164</v>
      </c>
      <c r="E28" s="87" t="s">
        <v>162</v>
      </c>
      <c r="F28" s="86"/>
      <c r="G28" s="85"/>
      <c r="H28" s="85"/>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85"/>
      <c r="AH28" s="85" t="str">
        <f t="shared" si="7"/>
        <v/>
      </c>
      <c r="AI28" s="85" t="str">
        <f t="shared" si="6"/>
        <v/>
      </c>
      <c r="AJ28" s="85" t="str">
        <f>+IFERROR(IF(OR(AND(AH28&lt;&gt;"",G28=""),AND(AH28="",G28&lt;&gt;"")),"TOTAL ou Z non renseigné !!!",IF($E28="TOTAL",SUM($AJ$11:AJ27),ROUND(AH28-G28,2))),"")</f>
        <v/>
      </c>
      <c r="AK28" s="85"/>
      <c r="AL28" s="85"/>
      <c r="AM28" s="85"/>
      <c r="AN28" s="85"/>
      <c r="AO28" s="85"/>
      <c r="AP28" s="85"/>
      <c r="AQ28" s="85"/>
      <c r="AR28" s="85"/>
      <c r="AS28" s="85"/>
      <c r="AT28" s="85"/>
      <c r="AU28" s="85"/>
      <c r="AV28" s="85"/>
      <c r="AW28" s="85"/>
      <c r="AX28" s="85"/>
      <c r="AY28" s="85"/>
      <c r="AZ28" s="85"/>
      <c r="BA28" s="85"/>
      <c r="BB28" s="85"/>
      <c r="BC28" s="85"/>
      <c r="BD28" s="85"/>
      <c r="BE28" s="85"/>
      <c r="BF28" s="85"/>
      <c r="BG28" s="85"/>
      <c r="BH28" s="85"/>
      <c r="BI28" s="85"/>
      <c r="BJ28" s="85"/>
      <c r="BK28" s="85"/>
      <c r="BL28" s="85"/>
      <c r="BM28" s="78" t="str">
        <f t="shared" si="4"/>
        <v>ok</v>
      </c>
      <c r="BN28" s="14" t="str">
        <f t="shared" si="2"/>
        <v/>
      </c>
    </row>
    <row r="29" spans="1:67" s="19" customFormat="1" outlineLevel="1" x14ac:dyDescent="0.3">
      <c r="A29" s="17"/>
      <c r="B29" s="17" t="str">
        <f>+IF(OR(B24="",E24="TOTAL"),"","ok")</f>
        <v>ok</v>
      </c>
      <c r="C29" s="17">
        <f>+INDEX(Listes!$N$1:$AD$13,MATCH(D29,Listes!$N$1:$N$13,0),MATCH($F$7,Listes!$N$1:$AD$1,0))</f>
        <v>10</v>
      </c>
      <c r="D29" s="75" t="s">
        <v>165</v>
      </c>
      <c r="E29" s="87" t="s">
        <v>162</v>
      </c>
      <c r="F29" s="86"/>
      <c r="G29" s="85"/>
      <c r="H29" s="85"/>
      <c r="I29" s="85"/>
      <c r="J29" s="85"/>
      <c r="K29" s="85"/>
      <c r="L29" s="85"/>
      <c r="M29" s="85"/>
      <c r="N29" s="85"/>
      <c r="O29" s="85"/>
      <c r="P29" s="85"/>
      <c r="Q29" s="85"/>
      <c r="R29" s="85"/>
      <c r="S29" s="85"/>
      <c r="T29" s="85"/>
      <c r="U29" s="85"/>
      <c r="V29" s="85"/>
      <c r="W29" s="85"/>
      <c r="X29" s="85"/>
      <c r="Y29" s="85"/>
      <c r="Z29" s="85"/>
      <c r="AA29" s="85"/>
      <c r="AB29" s="85"/>
      <c r="AC29" s="85"/>
      <c r="AD29" s="85"/>
      <c r="AE29" s="85"/>
      <c r="AF29" s="85"/>
      <c r="AG29" s="85"/>
      <c r="AH29" s="85" t="str">
        <f t="shared" si="7"/>
        <v/>
      </c>
      <c r="AI29" s="85" t="str">
        <f t="shared" si="6"/>
        <v/>
      </c>
      <c r="AJ29" s="85" t="str">
        <f>+IFERROR(IF(OR(AND(AH29&lt;&gt;"",G29=""),AND(AH29="",G29&lt;&gt;"")),"TOTAL ou Z non renseigné !!!",IF($E29="TOTAL",SUM($AJ$11:AJ28),ROUND(AH29-G29,2))),"")</f>
        <v/>
      </c>
      <c r="AK29" s="85"/>
      <c r="AL29" s="85"/>
      <c r="AM29" s="85"/>
      <c r="AN29" s="85"/>
      <c r="AO29" s="85"/>
      <c r="AP29" s="85"/>
      <c r="AQ29" s="85"/>
      <c r="AR29" s="85"/>
      <c r="AS29" s="85"/>
      <c r="AT29" s="85"/>
      <c r="AU29" s="85"/>
      <c r="AV29" s="85"/>
      <c r="AW29" s="85"/>
      <c r="AX29" s="85"/>
      <c r="AY29" s="85"/>
      <c r="AZ29" s="85"/>
      <c r="BA29" s="85"/>
      <c r="BB29" s="85"/>
      <c r="BC29" s="85"/>
      <c r="BD29" s="85"/>
      <c r="BE29" s="85"/>
      <c r="BF29" s="85"/>
      <c r="BG29" s="85"/>
      <c r="BH29" s="85"/>
      <c r="BI29" s="85"/>
      <c r="BJ29" s="85"/>
      <c r="BK29" s="85"/>
      <c r="BL29" s="85"/>
      <c r="BM29" s="78" t="str">
        <f t="shared" si="4"/>
        <v>ok</v>
      </c>
      <c r="BN29" s="14" t="str">
        <f t="shared" si="2"/>
        <v/>
      </c>
      <c r="BO29" s="3"/>
    </row>
    <row r="30" spans="1:67" s="19" customFormat="1" outlineLevel="1" x14ac:dyDescent="0.3">
      <c r="A30" s="17"/>
      <c r="B30" s="17" t="str">
        <f>+IF(OR(B24="",E24="TOTAL"),"","ok")</f>
        <v>ok</v>
      </c>
      <c r="C30" s="17">
        <f>+INDEX(Listes!$N$1:$AD$13,MATCH(D30,Listes!$N$1:$N$13,0),MATCH($F$7,Listes!$N$1:$AD$1,0))</f>
        <v>10</v>
      </c>
      <c r="D30" s="75" t="s">
        <v>166</v>
      </c>
      <c r="E30" s="87" t="s">
        <v>162</v>
      </c>
      <c r="F30" s="86"/>
      <c r="G30" s="85"/>
      <c r="H30" s="85"/>
      <c r="I30" s="85"/>
      <c r="J30" s="85"/>
      <c r="K30" s="85"/>
      <c r="L30" s="85"/>
      <c r="M30" s="85"/>
      <c r="N30" s="85"/>
      <c r="O30" s="85"/>
      <c r="P30" s="85"/>
      <c r="Q30" s="85"/>
      <c r="R30" s="85"/>
      <c r="S30" s="85"/>
      <c r="T30" s="85"/>
      <c r="U30" s="85"/>
      <c r="V30" s="85"/>
      <c r="W30" s="85"/>
      <c r="X30" s="85"/>
      <c r="Y30" s="85"/>
      <c r="Z30" s="85"/>
      <c r="AA30" s="85"/>
      <c r="AB30" s="85"/>
      <c r="AC30" s="85"/>
      <c r="AD30" s="85"/>
      <c r="AE30" s="85"/>
      <c r="AF30" s="85"/>
      <c r="AG30" s="85"/>
      <c r="AH30" s="85" t="str">
        <f t="shared" si="7"/>
        <v/>
      </c>
      <c r="AI30" s="85" t="str">
        <f t="shared" si="6"/>
        <v/>
      </c>
      <c r="AJ30" s="85" t="str">
        <f>+IFERROR(IF(OR(AND(AH30&lt;&gt;"",G30=""),AND(AH30="",G30&lt;&gt;"")),"TOTAL ou Z non renseigné !!!",IF($E30="TOTAL",SUM($AJ$11:AJ29),ROUND(AH30-G30,2))),"")</f>
        <v/>
      </c>
      <c r="AK30" s="85"/>
      <c r="AL30" s="85"/>
      <c r="AM30" s="85"/>
      <c r="AN30" s="85"/>
      <c r="AO30" s="85"/>
      <c r="AP30" s="85"/>
      <c r="AQ30" s="85"/>
      <c r="AR30" s="85"/>
      <c r="AS30" s="85"/>
      <c r="AT30" s="85"/>
      <c r="AU30" s="85"/>
      <c r="AV30" s="85"/>
      <c r="AW30" s="85"/>
      <c r="AX30" s="85"/>
      <c r="AY30" s="85"/>
      <c r="AZ30" s="85"/>
      <c r="BA30" s="85"/>
      <c r="BB30" s="85"/>
      <c r="BC30" s="85"/>
      <c r="BD30" s="85"/>
      <c r="BE30" s="85"/>
      <c r="BF30" s="85"/>
      <c r="BG30" s="85"/>
      <c r="BH30" s="85"/>
      <c r="BI30" s="85"/>
      <c r="BJ30" s="85"/>
      <c r="BK30" s="85"/>
      <c r="BL30" s="85"/>
      <c r="BM30" s="78" t="str">
        <f t="shared" si="4"/>
        <v>ok</v>
      </c>
      <c r="BN30" s="14" t="str">
        <f t="shared" si="2"/>
        <v/>
      </c>
    </row>
    <row r="31" spans="1:67" s="19" customFormat="1" outlineLevel="1" x14ac:dyDescent="0.3">
      <c r="A31" s="17"/>
      <c r="B31" s="17" t="str">
        <f>+IF(OR(B24="",E24="TOTAL"),"","ok")</f>
        <v>ok</v>
      </c>
      <c r="C31" s="17">
        <f>+INDEX(Listes!$N$1:$AD$13,MATCH(D31,Listes!$N$1:$N$13,0),MATCH($F$7,Listes!$N$1:$AD$1,0))</f>
        <v>10</v>
      </c>
      <c r="D31" s="75" t="s">
        <v>167</v>
      </c>
      <c r="E31" s="87" t="s">
        <v>162</v>
      </c>
      <c r="F31" s="86"/>
      <c r="G31" s="85"/>
      <c r="H31" s="85"/>
      <c r="I31" s="85"/>
      <c r="J31" s="85"/>
      <c r="K31" s="85"/>
      <c r="L31" s="85"/>
      <c r="M31" s="85"/>
      <c r="N31" s="85"/>
      <c r="O31" s="85"/>
      <c r="P31" s="85"/>
      <c r="Q31" s="85"/>
      <c r="R31" s="85"/>
      <c r="S31" s="85"/>
      <c r="T31" s="85"/>
      <c r="U31" s="85"/>
      <c r="V31" s="85"/>
      <c r="W31" s="85"/>
      <c r="X31" s="85"/>
      <c r="Y31" s="85"/>
      <c r="Z31" s="85"/>
      <c r="AA31" s="85"/>
      <c r="AB31" s="85"/>
      <c r="AC31" s="85"/>
      <c r="AD31" s="85"/>
      <c r="AE31" s="85"/>
      <c r="AF31" s="85"/>
      <c r="AG31" s="85"/>
      <c r="AH31" s="85" t="str">
        <f t="shared" si="7"/>
        <v/>
      </c>
      <c r="AI31" s="85" t="str">
        <f t="shared" si="6"/>
        <v/>
      </c>
      <c r="AJ31" s="85" t="str">
        <f>+IFERROR(IF(OR(AND(AH31&lt;&gt;"",G31=""),AND(AH31="",G31&lt;&gt;"")),"TOTAL ou Z non renseigné !!!",IF($E31="TOTAL",SUM($AJ$11:AJ30),ROUND(AH31-G31,2))),"")</f>
        <v/>
      </c>
      <c r="AK31" s="85"/>
      <c r="AL31" s="85"/>
      <c r="AM31" s="85"/>
      <c r="AN31" s="85"/>
      <c r="AO31" s="85"/>
      <c r="AP31" s="85"/>
      <c r="AQ31" s="85"/>
      <c r="AR31" s="85"/>
      <c r="AS31" s="85"/>
      <c r="AT31" s="85"/>
      <c r="AU31" s="85"/>
      <c r="AV31" s="85"/>
      <c r="AW31" s="85"/>
      <c r="AX31" s="85"/>
      <c r="AY31" s="85"/>
      <c r="AZ31" s="85"/>
      <c r="BA31" s="85"/>
      <c r="BB31" s="85"/>
      <c r="BC31" s="85"/>
      <c r="BD31" s="85"/>
      <c r="BE31" s="85"/>
      <c r="BF31" s="85"/>
      <c r="BG31" s="85"/>
      <c r="BH31" s="85"/>
      <c r="BI31" s="85"/>
      <c r="BJ31" s="85"/>
      <c r="BK31" s="85"/>
      <c r="BL31" s="85"/>
      <c r="BM31" s="78" t="str">
        <f t="shared" si="4"/>
        <v>ok</v>
      </c>
      <c r="BN31" s="14" t="str">
        <f t="shared" si="2"/>
        <v/>
      </c>
      <c r="BO31" s="3"/>
    </row>
    <row r="32" spans="1:67" s="19" customFormat="1" outlineLevel="1" x14ac:dyDescent="0.3">
      <c r="A32" s="17"/>
      <c r="B32" s="17" t="str">
        <f>+IF(OR(B24="",E24="TOTAL"),"","ok")</f>
        <v>ok</v>
      </c>
      <c r="C32" s="17">
        <f>+INDEX(Listes!$N$1:$AD$13,MATCH(D32,Listes!$N$1:$N$13,0),MATCH($F$7,Listes!$N$1:$AD$1,0))</f>
        <v>10</v>
      </c>
      <c r="D32" s="75" t="s">
        <v>168</v>
      </c>
      <c r="E32" s="87" t="s">
        <v>162</v>
      </c>
      <c r="F32" s="86"/>
      <c r="G32" s="85"/>
      <c r="H32" s="85"/>
      <c r="I32" s="85"/>
      <c r="J32" s="85"/>
      <c r="K32" s="85"/>
      <c r="L32" s="85"/>
      <c r="M32" s="85"/>
      <c r="N32" s="85"/>
      <c r="O32" s="85"/>
      <c r="P32" s="85"/>
      <c r="Q32" s="85"/>
      <c r="R32" s="85"/>
      <c r="S32" s="85"/>
      <c r="T32" s="85"/>
      <c r="U32" s="85"/>
      <c r="V32" s="85"/>
      <c r="W32" s="85"/>
      <c r="X32" s="85"/>
      <c r="Y32" s="85"/>
      <c r="Z32" s="85"/>
      <c r="AA32" s="85"/>
      <c r="AB32" s="85"/>
      <c r="AC32" s="85"/>
      <c r="AD32" s="85"/>
      <c r="AE32" s="85"/>
      <c r="AF32" s="85"/>
      <c r="AG32" s="85"/>
      <c r="AH32" s="85" t="str">
        <f t="shared" si="7"/>
        <v/>
      </c>
      <c r="AI32" s="85" t="str">
        <f t="shared" si="6"/>
        <v/>
      </c>
      <c r="AJ32" s="85" t="str">
        <f>+IFERROR(IF(OR(AND(AH32&lt;&gt;"",G32=""),AND(AH32="",G32&lt;&gt;"")),"TOTAL ou Z non renseigné !!!",IF($E32="TOTAL",SUM($AJ$11:AJ31),ROUND(AH32-G32,2))),"")</f>
        <v/>
      </c>
      <c r="AK32" s="85"/>
      <c r="AL32" s="85"/>
      <c r="AM32" s="85"/>
      <c r="AN32" s="85"/>
      <c r="AO32" s="85"/>
      <c r="AP32" s="85"/>
      <c r="AQ32" s="85"/>
      <c r="AR32" s="85"/>
      <c r="AS32" s="85"/>
      <c r="AT32" s="85"/>
      <c r="AU32" s="85"/>
      <c r="AV32" s="85"/>
      <c r="AW32" s="85"/>
      <c r="AX32" s="85"/>
      <c r="AY32" s="85"/>
      <c r="AZ32" s="85"/>
      <c r="BA32" s="85"/>
      <c r="BB32" s="85"/>
      <c r="BC32" s="85"/>
      <c r="BD32" s="85"/>
      <c r="BE32" s="85"/>
      <c r="BF32" s="85"/>
      <c r="BG32" s="85"/>
      <c r="BH32" s="85"/>
      <c r="BI32" s="85"/>
      <c r="BJ32" s="85"/>
      <c r="BK32" s="85"/>
      <c r="BL32" s="85"/>
      <c r="BM32" s="78" t="str">
        <f t="shared" si="4"/>
        <v>ok</v>
      </c>
      <c r="BN32" s="14" t="str">
        <f t="shared" si="2"/>
        <v/>
      </c>
    </row>
    <row r="33" spans="1:67" s="19" customFormat="1" hidden="1" outlineLevel="1" x14ac:dyDescent="0.3">
      <c r="A33" s="17"/>
      <c r="B33" s="17" t="str">
        <f>+IF(OR(B24="",E24="TOTAL"),"","ok")</f>
        <v>ok</v>
      </c>
      <c r="C33" s="17">
        <f>+INDEX(Listes!$N$1:$AD$13,MATCH(D33,Listes!$N$1:$N$13,0),MATCH($F$7,Listes!$N$1:$AD$1,0))</f>
        <v>0</v>
      </c>
      <c r="D33" s="75" t="s">
        <v>169</v>
      </c>
      <c r="E33" s="87" t="s">
        <v>162</v>
      </c>
      <c r="F33" s="86"/>
      <c r="G33" s="85"/>
      <c r="H33" s="85"/>
      <c r="I33" s="85"/>
      <c r="J33" s="85"/>
      <c r="K33" s="85"/>
      <c r="L33" s="85"/>
      <c r="M33" s="85"/>
      <c r="N33" s="85"/>
      <c r="O33" s="85"/>
      <c r="P33" s="85"/>
      <c r="Q33" s="85"/>
      <c r="R33" s="85"/>
      <c r="S33" s="85"/>
      <c r="T33" s="85"/>
      <c r="U33" s="85"/>
      <c r="V33" s="85"/>
      <c r="W33" s="85"/>
      <c r="X33" s="85"/>
      <c r="Y33" s="85"/>
      <c r="Z33" s="85"/>
      <c r="AA33" s="85"/>
      <c r="AB33" s="85"/>
      <c r="AC33" s="85"/>
      <c r="AD33" s="85"/>
      <c r="AE33" s="85"/>
      <c r="AF33" s="85"/>
      <c r="AG33" s="85"/>
      <c r="AH33" s="85" t="str">
        <f t="shared" si="7"/>
        <v/>
      </c>
      <c r="AI33" s="85" t="str">
        <f t="shared" si="6"/>
        <v/>
      </c>
      <c r="AJ33" s="85" t="str">
        <f>+IFERROR(IF(OR(AND(AH33&lt;&gt;"",G33=""),AND(AH33="",G33&lt;&gt;"")),"TOTAL ou Z non renseigné !!!",IF($E33="TOTAL",SUM($AJ$11:AJ32),ROUND(AH33-G33,2))),"")</f>
        <v/>
      </c>
      <c r="AK33" s="85"/>
      <c r="AL33" s="85"/>
      <c r="AM33" s="85"/>
      <c r="AN33" s="85"/>
      <c r="AO33" s="85"/>
      <c r="AP33" s="85"/>
      <c r="AQ33" s="85"/>
      <c r="AR33" s="85"/>
      <c r="AS33" s="85"/>
      <c r="AT33" s="85"/>
      <c r="AU33" s="85"/>
      <c r="AV33" s="85"/>
      <c r="AW33" s="85"/>
      <c r="AX33" s="85"/>
      <c r="AY33" s="85"/>
      <c r="AZ33" s="85"/>
      <c r="BA33" s="85"/>
      <c r="BB33" s="85"/>
      <c r="BC33" s="85"/>
      <c r="BD33" s="85"/>
      <c r="BE33" s="85"/>
      <c r="BF33" s="85"/>
      <c r="BG33" s="85"/>
      <c r="BH33" s="85"/>
      <c r="BI33" s="85"/>
      <c r="BJ33" s="85"/>
      <c r="BK33" s="85"/>
      <c r="BL33" s="85"/>
      <c r="BM33" s="78" t="str">
        <f t="shared" si="4"/>
        <v>ok</v>
      </c>
      <c r="BN33" s="14" t="str">
        <f t="shared" si="2"/>
        <v/>
      </c>
      <c r="BO33" s="3"/>
    </row>
    <row r="34" spans="1:67" s="19" customFormat="1" hidden="1" outlineLevel="1" x14ac:dyDescent="0.3">
      <c r="A34" s="17"/>
      <c r="B34" s="17" t="str">
        <f>+IF(OR(B24="",E24="TOTAL"),"","ok")</f>
        <v>ok</v>
      </c>
      <c r="C34" s="17">
        <f>+INDEX(Listes!$N$1:$AD$13,MATCH(D34,Listes!$N$1:$N$13,0),MATCH($F$7,Listes!$N$1:$AD$1,0))</f>
        <v>0</v>
      </c>
      <c r="D34" s="75" t="s">
        <v>170</v>
      </c>
      <c r="E34" s="87" t="s">
        <v>162</v>
      </c>
      <c r="F34" s="86"/>
      <c r="G34" s="85"/>
      <c r="H34" s="85"/>
      <c r="I34" s="85"/>
      <c r="J34" s="85"/>
      <c r="K34" s="85"/>
      <c r="L34" s="85"/>
      <c r="M34" s="85"/>
      <c r="N34" s="85"/>
      <c r="O34" s="85"/>
      <c r="P34" s="85"/>
      <c r="Q34" s="85"/>
      <c r="R34" s="85"/>
      <c r="S34" s="85"/>
      <c r="T34" s="85"/>
      <c r="U34" s="85"/>
      <c r="V34" s="85"/>
      <c r="W34" s="85"/>
      <c r="X34" s="85"/>
      <c r="Y34" s="85"/>
      <c r="Z34" s="85"/>
      <c r="AA34" s="85"/>
      <c r="AB34" s="85"/>
      <c r="AC34" s="85"/>
      <c r="AD34" s="85"/>
      <c r="AE34" s="85"/>
      <c r="AF34" s="85"/>
      <c r="AG34" s="85"/>
      <c r="AH34" s="85" t="str">
        <f t="shared" si="7"/>
        <v/>
      </c>
      <c r="AI34" s="85" t="str">
        <f t="shared" si="6"/>
        <v/>
      </c>
      <c r="AJ34" s="85" t="str">
        <f>+IFERROR(IF(OR(AND(AH34&lt;&gt;"",G34=""),AND(AH34="",G34&lt;&gt;"")),"TOTAL ou Z non renseigné !!!",IF($E34="TOTAL",SUM($AJ$11:AJ33),ROUND(AH34-G34,2))),"")</f>
        <v/>
      </c>
      <c r="AK34" s="85"/>
      <c r="AL34" s="85"/>
      <c r="AM34" s="85"/>
      <c r="AN34" s="85"/>
      <c r="AO34" s="85"/>
      <c r="AP34" s="85"/>
      <c r="AQ34" s="85"/>
      <c r="AR34" s="85"/>
      <c r="AS34" s="85"/>
      <c r="AT34" s="85"/>
      <c r="AU34" s="85"/>
      <c r="AV34" s="85"/>
      <c r="AW34" s="85"/>
      <c r="AX34" s="85"/>
      <c r="AY34" s="85"/>
      <c r="AZ34" s="85"/>
      <c r="BA34" s="85"/>
      <c r="BB34" s="85"/>
      <c r="BC34" s="85"/>
      <c r="BD34" s="85"/>
      <c r="BE34" s="85"/>
      <c r="BF34" s="85"/>
      <c r="BG34" s="85"/>
      <c r="BH34" s="85"/>
      <c r="BI34" s="85"/>
      <c r="BJ34" s="85"/>
      <c r="BK34" s="85"/>
      <c r="BL34" s="85"/>
      <c r="BM34" s="78" t="str">
        <f t="shared" si="4"/>
        <v>ok</v>
      </c>
      <c r="BN34" s="14" t="str">
        <f t="shared" si="2"/>
        <v/>
      </c>
    </row>
    <row r="35" spans="1:67" s="19" customFormat="1" hidden="1" outlineLevel="1" x14ac:dyDescent="0.3">
      <c r="A35" s="17"/>
      <c r="B35" s="17" t="str">
        <f>+IF(OR(B24="",E24="TOTAL"),"","ok")</f>
        <v>ok</v>
      </c>
      <c r="C35" s="17">
        <f>+INDEX(Listes!$N$1:$AD$13,MATCH(D35,Listes!$N$1:$N$13,0),MATCH($F$7,Listes!$N$1:$AD$1,0))</f>
        <v>0</v>
      </c>
      <c r="D35" s="75" t="s">
        <v>171</v>
      </c>
      <c r="E35" s="87" t="s">
        <v>162</v>
      </c>
      <c r="F35" s="86"/>
      <c r="G35" s="85"/>
      <c r="H35" s="85"/>
      <c r="I35" s="85"/>
      <c r="J35" s="85"/>
      <c r="K35" s="85"/>
      <c r="L35" s="85"/>
      <c r="M35" s="85"/>
      <c r="N35" s="85"/>
      <c r="O35" s="85"/>
      <c r="P35" s="85"/>
      <c r="Q35" s="85"/>
      <c r="R35" s="85"/>
      <c r="S35" s="85"/>
      <c r="T35" s="85"/>
      <c r="U35" s="85"/>
      <c r="V35" s="85"/>
      <c r="W35" s="85"/>
      <c r="X35" s="85"/>
      <c r="Y35" s="85"/>
      <c r="Z35" s="85"/>
      <c r="AA35" s="85"/>
      <c r="AB35" s="85"/>
      <c r="AC35" s="85"/>
      <c r="AD35" s="85"/>
      <c r="AE35" s="85"/>
      <c r="AF35" s="85"/>
      <c r="AG35" s="85"/>
      <c r="AH35" s="85" t="str">
        <f t="shared" si="7"/>
        <v/>
      </c>
      <c r="AI35" s="85" t="str">
        <f t="shared" si="6"/>
        <v/>
      </c>
      <c r="AJ35" s="85" t="str">
        <f>+IFERROR(IF(OR(AND(AH35&lt;&gt;"",G35=""),AND(AH35="",G35&lt;&gt;"")),"TOTAL ou Z non renseigné !!!",IF($E35="TOTAL",SUM($AJ$11:AJ34),ROUND(AH35-G35,2))),"")</f>
        <v/>
      </c>
      <c r="AK35" s="85"/>
      <c r="AL35" s="85"/>
      <c r="AM35" s="85"/>
      <c r="AN35" s="85"/>
      <c r="AO35" s="85"/>
      <c r="AP35" s="85"/>
      <c r="AQ35" s="85"/>
      <c r="AR35" s="85"/>
      <c r="AS35" s="85"/>
      <c r="AT35" s="85"/>
      <c r="AU35" s="85"/>
      <c r="AV35" s="85"/>
      <c r="AW35" s="85"/>
      <c r="AX35" s="85"/>
      <c r="AY35" s="85"/>
      <c r="AZ35" s="85"/>
      <c r="BA35" s="85"/>
      <c r="BB35" s="85"/>
      <c r="BC35" s="85"/>
      <c r="BD35" s="85"/>
      <c r="BE35" s="85"/>
      <c r="BF35" s="85"/>
      <c r="BG35" s="85"/>
      <c r="BH35" s="85"/>
      <c r="BI35" s="85"/>
      <c r="BJ35" s="85"/>
      <c r="BK35" s="85"/>
      <c r="BL35" s="85"/>
      <c r="BM35" s="78" t="str">
        <f t="shared" si="4"/>
        <v>ok</v>
      </c>
      <c r="BN35" s="14" t="str">
        <f t="shared" si="2"/>
        <v/>
      </c>
      <c r="BO35" s="3"/>
    </row>
    <row r="36" spans="1:67" s="19" customFormat="1" hidden="1" outlineLevel="1" x14ac:dyDescent="0.3">
      <c r="A36" s="17"/>
      <c r="B36" s="17" t="str">
        <f>+IF(OR(B24="",E24="TOTAL"),"","ok")</f>
        <v>ok</v>
      </c>
      <c r="C36" s="17">
        <f>+INDEX(Listes!$N$1:$AD$13,MATCH(D36,Listes!$N$1:$N$13,0),MATCH($F$7,Listes!$N$1:$AD$1,0))</f>
        <v>0</v>
      </c>
      <c r="D36" s="75" t="s">
        <v>172</v>
      </c>
      <c r="E36" s="87" t="s">
        <v>162</v>
      </c>
      <c r="F36" s="86"/>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t="str">
        <f t="shared" si="7"/>
        <v/>
      </c>
      <c r="AI36" s="85" t="str">
        <f t="shared" si="6"/>
        <v/>
      </c>
      <c r="AJ36" s="85" t="str">
        <f>+IFERROR(IF(OR(AND(AH36&lt;&gt;"",G36=""),AND(AH36="",G36&lt;&gt;"")),"TOTAL ou Z non renseigné !!!",IF($E36="TOTAL",SUM($AJ$11:AJ35),ROUND(AH36-G36,2))),"")</f>
        <v/>
      </c>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78" t="str">
        <f t="shared" si="4"/>
        <v>ok</v>
      </c>
      <c r="BN36" s="14" t="str">
        <f t="shared" si="2"/>
        <v/>
      </c>
    </row>
    <row r="37" spans="1:67" x14ac:dyDescent="0.3">
      <c r="A37" s="4">
        <f>+IF(SUM(C38:C49)=0,"",1)</f>
        <v>1</v>
      </c>
      <c r="B37" s="4">
        <v>3</v>
      </c>
      <c r="C37" s="4">
        <f t="shared" ref="C37" si="8">+IF(B37&gt;$H$5,"",B37)</f>
        <v>3</v>
      </c>
      <c r="D37" s="4">
        <f>+IFERROR(WEEKNUM(E37,2),"")</f>
        <v>36</v>
      </c>
      <c r="E37" s="81">
        <f t="shared" ref="E37:E89" si="9">+IF(AND(C37="",C24&lt;&gt;$H$5),"",IF(C24=$H$5,"TOTAL",IFERROR(DATE($F$6,$F$5,C37),"")))</f>
        <v>43711</v>
      </c>
      <c r="F37" s="82" t="str">
        <f>+IF(AND($E37="TOTAL",SUM($C$11:$C$426)&gt;465),SUM($F$11:F36)/2,IF(AND($E37="TOTAL",SUM($C$11:$C$426)&lt;465),SUM($F$11:F36),IF(COUNT(F38:F49)=0,"",SUM(F38:F49))))</f>
        <v/>
      </c>
      <c r="G37" s="83" t="str">
        <f>IF(F37="","",F37-SUM(AO37:BL37))</f>
        <v/>
      </c>
      <c r="H37" s="83" t="str">
        <f>+IFERROR(IF(OR(WEEKDAY(E37)=1,C37=$H$5),SUMIF($D$11:$D$426,WEEKNUM(E37,2),$F$11:$F$426),""),"")</f>
        <v/>
      </c>
      <c r="I37" s="82" t="str">
        <f>+IF(AND($E37="TOTAL",SUM($C$11:$C$426)&gt;465),SUM($I$11:I36)/2,IF(AND($E37="TOTAL",SUM($C$11:$C$426)&lt;465),SUM($I$11:I36),IF(COUNT(I38:I49)=0,"",SUM(I38:I49))))</f>
        <v/>
      </c>
      <c r="J37" s="82" t="str">
        <f>+IF(AND($E37="TOTAL",SUM($C$11:$C$426)&gt;465),SUM($J$11:J36)/2,IF(AND($E37="TOTAL",SUM($C$11:$C$426)&lt;465),SUM($J$11:J36),IF(COUNT(J38:J49)=0,"",SUM(J38:J49))))</f>
        <v/>
      </c>
      <c r="K37" s="84" t="str">
        <f>+IF($E37="TOTAL",(SUM($K$11:K36)),"")</f>
        <v/>
      </c>
      <c r="L37" s="82" t="str">
        <f>+IF($E37="TOTAL",(SUM(L$11:$L36)),IF(F38="","",F38))</f>
        <v/>
      </c>
      <c r="M37" s="84" t="str">
        <f>+IF($E37="TOTAL",(SUM($M$11:M36)),"")</f>
        <v/>
      </c>
      <c r="N37" s="84" t="str">
        <f>+IF($E37="TOTAL",(SUM($N$11:N36)),"")</f>
        <v/>
      </c>
      <c r="O37" s="82" t="str">
        <f>+IF($E37="TOTAL",(SUM($O$11:O36)),IF(F39="","",F39))</f>
        <v/>
      </c>
      <c r="P37" s="84" t="str">
        <f>+IF($E37="TOTAL",(SUM($P$11:P36)),"")</f>
        <v/>
      </c>
      <c r="Q37" s="84" t="str">
        <f>+IF($E37="TOTAL",(SUM($Q$11:Q36)),"")</f>
        <v/>
      </c>
      <c r="R37" s="84" t="str">
        <f>+IF($E37="TOTAL",(SUM($R$11:R36)),"")</f>
        <v/>
      </c>
      <c r="S37" s="84" t="str">
        <f>+IF($E37="TOTAL",(SUM($S$11:S36)),"")</f>
        <v/>
      </c>
      <c r="T37" s="84" t="str">
        <f>+IF($E37="TOTAL",(SUM($T$11:T36)),"")</f>
        <v/>
      </c>
      <c r="U37" s="84" t="str">
        <f>+IF($E37="TOTAL",(SUM($U$11:U36)),"")</f>
        <v/>
      </c>
      <c r="V37" s="84" t="str">
        <f>+IF($E37="TOTAL",(SUM($V$11:V36)),"")</f>
        <v/>
      </c>
      <c r="W37" s="83" t="str">
        <f>+IF(OR(P37="",P37=0,L37="",L37=0),"",L37/P37)</f>
        <v/>
      </c>
      <c r="X37" s="83" t="str">
        <f>+IF(OR(Q37="",Q37=0,O37="",O37=0),"",O37/Q37)</f>
        <v/>
      </c>
      <c r="Y37" s="82" t="str">
        <f>+IF(AND($E37="TOTAL",SUM($C$11:$C$426)&gt;465),SUM($Y$11:Y36)/2,IF(AND($E37="TOTAL",SUM($C$11:$C$426)&lt;465),SUM($Y$11:Y36),IF(COUNT(Y38:Y49)=0,"",SUM(Y38:Y49))))</f>
        <v/>
      </c>
      <c r="Z37" s="82" t="str">
        <f>+IF(AND($E37="TOTAL",SUM($C$11:$C$426)&gt;465),SUM($Z$11:Z36)/2,IF(AND($E37="TOTAL",SUM($C$11:$C$426)&lt;465),SUM($Z$11:Z36),IF(COUNT(Z38:Z49)=0,"",SUM(Z38:Z49))))</f>
        <v/>
      </c>
      <c r="AA37" s="82" t="str">
        <f>+IF(AND($E37="TOTAL",SUM($C$11:$C$426)&gt;465),SUM($AA$11:AA36)/2,IF(AND($E37="TOTAL",SUM($C$11:$C$426)&lt;465),SUM($AA$11:AA36),IF(COUNT(AA38:AA49)=0,"",SUM(AA38:AA49))))</f>
        <v/>
      </c>
      <c r="AB37" s="82" t="str">
        <f>+IF(AND($E37="TOTAL",SUM($C$11:$C$426)&gt;465),SUM($AB$11:AB36)/2,IF(AND($E37="TOTAL",SUM($C$11:$C$426)&lt;465),SUM($AB$11:AB36),IF(COUNT(AB38:AB49)=0,"",SUM(AB38:AB49))))</f>
        <v/>
      </c>
      <c r="AC37" s="82" t="str">
        <f>+IF(AND($E37="TOTAL",SUM($C$11:$C$426)&gt;465),SUM($AC$11:AC36)/2,IF(AND($E37="TOTAL",SUM($C$11:$C$426)&lt;465),SUM($AC$11:AC36),IF(COUNT(AC38:AC49)=0,"",SUM(AC38:AC49))))</f>
        <v/>
      </c>
      <c r="AD37" s="82" t="str">
        <f>+IF(AND($E37="TOTAL",SUM($C$11:$C$426)&gt;465),SUM($AD$11:AD36)/2,IF(AND($E37="TOTAL",SUM($C$11:$C$426)&lt;465),SUM($AD$11:AD36),IF(COUNT(AD38:AD49)=0,"",SUM(AD38:AD49))))</f>
        <v/>
      </c>
      <c r="AE37" s="82" t="str">
        <f>+IF(AND($E37="TOTAL",SUM($C$11:$C$426)&gt;465),SUM($AE$11:AE36)/2,IF(AND($E37="TOTAL",SUM($C$11:$C$426)&lt;465),SUM($AE$11:AE36),IF(COUNT(AE38:AE49)=0,"",SUM(AE38:AE49))))</f>
        <v/>
      </c>
      <c r="AF37" s="82" t="str">
        <f>+IF(AND($E37="TOTAL",SUM($C$11:$C$426)&gt;465),SUM($AF$11:AF36)/2,IF(AND($E37="TOTAL",SUM($C$11:$C$426)&lt;465),SUM($AF$11:AF36),IF(COUNT(AF38:AF49)=0,"",SUM(AF38:AF49))))</f>
        <v/>
      </c>
      <c r="AG37" s="82" t="str">
        <f>+IF(AND($E37="TOTAL",SUM($C$11:$C$426)&gt;465),SUM($AG$11:AG36)/2,IF(AND($E37="TOTAL",SUM($C$11:$C$426)&lt;465),SUM($AG$11:AG36),IF(COUNT(AG38:AG49)=0,"",SUM(AG38:AG49))))</f>
        <v/>
      </c>
      <c r="AH37" s="82" t="str">
        <f>+IFERROR(SUM(Y37:AG37)+AI37,"")</f>
        <v/>
      </c>
      <c r="AI37" s="82" t="str">
        <f>+IF(AND($E37="TOTAL",SUM($C$11:$C$426)&gt;465),SUM($AI$11:AI36)/2,IF(AND($E37="TOTAL",SUM($C$11:$C$426)&lt;465),SUM($AI$11:AI36),IF(COUNT(AI38:AI49)=0,"",SUM(AI38:AI49))))</f>
        <v/>
      </c>
      <c r="AJ37" s="82" t="str">
        <f>+IF(AND($E37="TOTAL",SUM($C$11:$C$426)&gt;465),SUM($AJ$11:AJ36)/2,IF(AND($E37="TOTAL",SUM($C$11:$C$426)&lt;465),SUM($AJ$11:AJ36),IF(COUNT(AJ38:AJ49)=0,"",SUM(AJ38:AJ49))))</f>
        <v/>
      </c>
      <c r="AK37" s="82" t="str">
        <f>+IF(AND($E37="TOTAL",SUM($C$11:$C$426)&gt;465),SUM($AK$11:AK36)/2,IF(AND($E37="TOTAL",SUM($C$11:$C$426)&lt;465),SUM($AK$11:AK36),IF(COUNT(AK38:AK49)=0,"",SUM(AK38:AK49))))</f>
        <v/>
      </c>
      <c r="AL37" s="84" t="str">
        <f>+IF($E37="TOTAL",(SUM($AL$11:AL36)),"")</f>
        <v/>
      </c>
      <c r="AM37" s="84" t="str">
        <f>+IF($E37="TOTAL",(SUM($AM$11:AM36)),"")</f>
        <v/>
      </c>
      <c r="AN37" s="84"/>
      <c r="AO37" s="82" t="str">
        <f>+IF(AND($E37="TOTAL",SUM($C$11:$C$426)&gt;465),SUM($AO$11:AO36)/2,IF(AND($E37="TOTAL",SUM($C$11:$C$426)&lt;465),SUM($AO$11:AO36),IF(COUNT(AO38:AO49)=0,"",SUM(AO38:AO49))))</f>
        <v/>
      </c>
      <c r="AP37" s="82" t="str">
        <f>+IF(AND($E37="TOTAL",SUM($C$11:$C$426)&gt;465),SUM($AP$11:AP36)/2,IF(AND($E37="TOTAL",SUM($C$11:$C$426)&lt;465),SUM($AP$11:AP36),IF(COUNT(AP38:AP49)=0,"",SUM(AP38:AP49))))</f>
        <v/>
      </c>
      <c r="AQ37" s="82" t="str">
        <f>+IF(AND($E37="TOTAL",SUM($C$11:$C$426)&gt;465),SUM($AQ$11:AQ36)/2,IF(AND($E37="TOTAL",SUM($C$11:$C$426)&lt;465),SUM($AQ$11:AQ36),IF(COUNT(AQ38:AQ49)=0,"",SUM(AQ38:AQ49))))</f>
        <v/>
      </c>
      <c r="AR37" s="82" t="str">
        <f>+IF(AND($E37="TOTAL",SUM($C$11:$C$426)&gt;465),SUM($AR$11:AR36)/2,IF(AND($E37="TOTAL",SUM($C$11:$C$426)&lt;465),SUM($AR$11:AR36),IF(COUNT(AR38:AR49)=0,"",SUM(AR38:AR49))))</f>
        <v/>
      </c>
      <c r="AS37" s="82" t="str">
        <f>+IF(AND($E37="TOTAL",SUM($C$11:$C$426)&gt;465),SUM($AS$11:AS36)/2,IF(AND($E37="TOTAL",SUM($C$11:$C$426)&lt;465),SUM($AS$11:AS36),IF(COUNT(AS38:AS49)=0,"",SUM(AS38:AS49))))</f>
        <v/>
      </c>
      <c r="AT37" s="82" t="str">
        <f>+IF(AND($E37="TOTAL",SUM($C$11:$C$426)&gt;465),SUM($AT$11:AT36)/2,IF(AND($E37="TOTAL",SUM($C$11:$C$426)&lt;465),SUM($AT$11:AT36),IF(COUNT(AT38:AT49)=0,"",SUM(AT38:AT49))))</f>
        <v/>
      </c>
      <c r="AU37" s="82" t="str">
        <f>+IF(AND($E37="TOTAL",SUM($C$11:$C$426)&gt;465),SUM($AU$11:AU36)/2,IF(AND($E37="TOTAL",SUM($C$11:$C$426)&lt;465),SUM($AU$11:AU36),IF(COUNT(AU38:AU49)=0,"",SUM(AU38:AU49))))</f>
        <v/>
      </c>
      <c r="AV37" s="82" t="str">
        <f>+IF(AND($E37="TOTAL",SUM($C$11:$C$426)&gt;465),SUM($AV$11:AV36)/2,IF(AND($E37="TOTAL",SUM($C$11:$C$426)&lt;465),SUM($AV$11:AV36),IF(COUNT(AV38:AV49)=0,"",SUM(AV38:AV49))))</f>
        <v/>
      </c>
      <c r="AW37" s="82" t="str">
        <f>+IF(AND($E37="TOTAL",SUM($C$11:$C$426)&gt;465),SUM($AW$11:AW36)/2,IF(AND($E37="TOTAL",SUM($C$11:$C$426)&lt;465),SUM($AW$11:AW36),IF(COUNT(AW38:AW49)=0,"",SUM(AW38:AW49))))</f>
        <v/>
      </c>
      <c r="AX37" s="82" t="str">
        <f>+IF(AND($E37="TOTAL",SUM($C$11:$C$426)&gt;465),SUM($AX$11:AX36)/2,IF(AND($E37="TOTAL",SUM($C$11:$C$426)&lt;465),SUM($AX$11:AX36),IF(COUNT(AX38:AX49)=0,"",SUM(AX38:AX49))))</f>
        <v/>
      </c>
      <c r="AY37" s="82" t="str">
        <f>+IF(AND($E37="TOTAL",SUM($C$11:$C$426)&gt;465),SUM($AY$11:AY36)/2,IF(AND($E37="TOTAL",SUM($C$11:$C$426)&lt;465),SUM($AY$11:AY36),IF(COUNT(AY38:AY49)=0,"",SUM(AY38:AY49))))</f>
        <v/>
      </c>
      <c r="AZ37" s="82" t="str">
        <f>+IF(AND($E37="TOTAL",SUM($C$11:$C$426)&gt;465),SUM($AZ$11:AZ36)/2,IF(AND($E37="TOTAL",SUM($C$11:$C$426)&lt;465),SUM($AZ$11:AZ36),IF(COUNT(AZ38:AZ49)=0,"",SUM(AZ38:AZ49))))</f>
        <v/>
      </c>
      <c r="BA37" s="82" t="str">
        <f>+IF(AND($E37="TOTAL",SUM($C$11:$C$426)&gt;465),SUM($BA$11:BA36)/2,IF(AND($E37="TOTAL",SUM($C$11:$C$426)&lt;465),SUM($BA$11:BA36),IF(COUNT(BA38:BA49)=0,"",SUM(BA38:BA49))))</f>
        <v/>
      </c>
      <c r="BB37" s="82" t="str">
        <f>+IF(AND($E37="TOTAL",SUM($C$11:$C$426)&gt;465),SUM($BB$11:BB36)/2,IF(AND($E37="TOTAL",SUM($C$11:$C$426)&lt;465),SUM($BB$11:BB36),IF(COUNT(BB38:BB49)=0,"",SUM(BB38:BB49))))</f>
        <v/>
      </c>
      <c r="BC37" s="82" t="str">
        <f>+IF(AND($E37="TOTAL",SUM($C$11:$C$426)&gt;465),SUM($BC$11:BC36)/2,IF(AND($E37="TOTAL",SUM($C$11:$C$426)&lt;465),SUM($BC$11:BC36),IF(COUNT(BC38:BC49)=0,"",SUM(BC38:BC49))))</f>
        <v/>
      </c>
      <c r="BD37" s="82" t="str">
        <f>+IF(AND($E37="TOTAL",SUM($C$11:$C$426)&gt;465),SUM($BD$11:BD36)/2,IF(AND($E37="TOTAL",SUM($C$11:$C$426)&lt;465),SUM($BD$11:BD36),IF(COUNT(BD38:BD49)=0,"",SUM(BD38:BD49))))</f>
        <v/>
      </c>
      <c r="BE37" s="82" t="str">
        <f>+IF(AND($E37="TOTAL",SUM($C$11:$C$426)&gt;465),SUM($BE$11:BE36)/2,IF(AND($E37="TOTAL",SUM($C$11:$C$426)&lt;465),SUM($BE$11:BE36),IF(COUNT(BE38:BE49)=0,"",SUM(BE38:BE49))))</f>
        <v/>
      </c>
      <c r="BF37" s="82" t="str">
        <f>+IF(AND($E37="TOTAL",SUM($C$11:$C$426)&gt;465),SUM($BF$11:BF36)/2,IF(AND($E37="TOTAL",SUM($C$11:$C$426)&lt;465),SUM($BF$11:BF36),IF(COUNT(BF38:BF49)=0,"",SUM(BF38:BF49))))</f>
        <v/>
      </c>
      <c r="BG37" s="82" t="str">
        <f>+IF(AND($E37="TOTAL",SUM($C$11:$C$426)&gt;465),SUM($BG$11:BG36)/2,IF(AND($E37="TOTAL",SUM($C$11:$C$426)&lt;465),SUM($BG$11:BG36),IF(COUNT(BG38:BG49)=0,"",SUM(BG38:BG49))))</f>
        <v/>
      </c>
      <c r="BH37" s="82" t="str">
        <f>+IF(AND($E37="TOTAL",SUM($C$11:$C$426)&gt;465),SUM($BH$11:BH36)/2,IF(AND($E37="TOTAL",SUM($C$11:$C$426)&lt;465),SUM($BH$11:BH36),IF(COUNT(BH38:BH49)=0,"",SUM(BH38:BH49))))</f>
        <v/>
      </c>
      <c r="BI37" s="82" t="str">
        <f>+IF(AND($E37="TOTAL",SUM($C$11:$C$426)&gt;465),SUM($BI$11:BI36)/2,IF(AND($E37="TOTAL",SUM($C$11:$C$426)&lt;465),SUM($BI$11:BI36),IF(COUNT(BI38:BI49)=0,"",SUM(BI38:BI49))))</f>
        <v/>
      </c>
      <c r="BJ37" s="82" t="str">
        <f>+IF(AND($E37="TOTAL",SUM($C$11:$C$426)&gt;465),SUM($BJ$11:BJ36)/2,IF(AND($E37="TOTAL",SUM($C$11:$C$426)&lt;465),SUM($BJ$11:BJ36),IF(COUNT(BJ38:BJ49)=0,"",SUM(BJ38:BJ49))))</f>
        <v/>
      </c>
      <c r="BK37" s="82" t="str">
        <f>+IF(AND($E37="TOTAL",SUM($C$11:$C$426)&gt;465),SUM($BK$11:BK36)/2,IF(AND($E37="TOTAL",SUM($C$11:$C$426)&lt;465),SUM($BK$11:BK36),IF(COUNT(BK38:BK49)=0,"",SUM(BK38:BK49))))</f>
        <v/>
      </c>
      <c r="BL37" s="82" t="str">
        <f>+IF(AND($E37="TOTAL",SUM($C$11:$C$426)&gt;465),SUM($BL$11:BL36)/2,IF(AND($E37="TOTAL",SUM($C$11:$C$426)&lt;465),SUM($BL$11:BL36),IF(COUNT(BL38:BL49)=0,"",SUM(BL38:BL49))))</f>
        <v/>
      </c>
      <c r="BM37" s="78" t="str">
        <f t="shared" si="4"/>
        <v/>
      </c>
      <c r="BN37" s="14" t="str">
        <f t="shared" si="2"/>
        <v/>
      </c>
    </row>
    <row r="38" spans="1:67" s="19" customFormat="1" outlineLevel="1" x14ac:dyDescent="0.3">
      <c r="A38" s="17"/>
      <c r="B38" s="17" t="str">
        <f>+IF(OR(B37="",E37="TOTAL"),"","ok")</f>
        <v>ok</v>
      </c>
      <c r="C38" s="17">
        <f>+INDEX(Listes!$N$1:$AD$13,MATCH(D38,Listes!$N$1:$N$13,0),MATCH($F$7,Listes!$N$1:$AD$1,0))</f>
        <v>10</v>
      </c>
      <c r="D38" s="74" t="s">
        <v>160</v>
      </c>
      <c r="E38" s="85" t="s">
        <v>160</v>
      </c>
      <c r="F38" s="86"/>
      <c r="G38" s="85" t="str">
        <f>IF(F38="","",F38-SUM(AO38:BL38))</f>
        <v/>
      </c>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t="str">
        <f>+IFERROR(SUM(Y38:AG38)+AI38,"")</f>
        <v/>
      </c>
      <c r="AI38" s="85" t="str">
        <f t="shared" ref="AI38:AI49" si="10">IF(SUM(Y38:AG38)=0,"",0)</f>
        <v/>
      </c>
      <c r="AJ38" s="85" t="str">
        <f>+IFERROR(IF(OR(AND(AH38&lt;&gt;"",G38=""),AND(AH38="",G38&lt;&gt;"")),"TOTAL ou Z non renseigné !!!",ROUND(AH38-G38,2)),"")</f>
        <v/>
      </c>
      <c r="AK38" s="85"/>
      <c r="AL38" s="85"/>
      <c r="AM38" s="85"/>
      <c r="AN38" s="85"/>
      <c r="AO38" s="85"/>
      <c r="AP38" s="85"/>
      <c r="AQ38" s="85"/>
      <c r="AR38" s="85"/>
      <c r="AS38" s="85"/>
      <c r="AT38" s="85"/>
      <c r="AU38" s="85"/>
      <c r="AV38" s="85"/>
      <c r="AW38" s="85"/>
      <c r="AX38" s="85"/>
      <c r="AY38" s="85"/>
      <c r="AZ38" s="85"/>
      <c r="BA38" s="85"/>
      <c r="BB38" s="85"/>
      <c r="BC38" s="85"/>
      <c r="BD38" s="85"/>
      <c r="BE38" s="85"/>
      <c r="BF38" s="85"/>
      <c r="BG38" s="85"/>
      <c r="BH38" s="85"/>
      <c r="BI38" s="85"/>
      <c r="BJ38" s="85"/>
      <c r="BK38" s="85"/>
      <c r="BL38" s="85"/>
      <c r="BM38" s="78" t="str">
        <f t="shared" si="4"/>
        <v>ok</v>
      </c>
      <c r="BN38" s="14" t="str">
        <f t="shared" si="2"/>
        <v/>
      </c>
    </row>
    <row r="39" spans="1:67" s="19" customFormat="1" outlineLevel="1" x14ac:dyDescent="0.3">
      <c r="A39" s="17"/>
      <c r="B39" s="17" t="str">
        <f>+IF(OR(B37="",E37="TOTAL"),"","ok")</f>
        <v>ok</v>
      </c>
      <c r="C39" s="17">
        <f>+INDEX(Listes!$N$1:$AD$13,MATCH(D39,Listes!$N$1:$N$13,0),MATCH($F$7,Listes!$N$1:$AD$1,0))</f>
        <v>10</v>
      </c>
      <c r="D39" s="74" t="s">
        <v>161</v>
      </c>
      <c r="E39" s="85" t="s">
        <v>161</v>
      </c>
      <c r="F39" s="86"/>
      <c r="G39" s="85"/>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t="str">
        <f t="shared" ref="AH39:AH49" si="11">+IFERROR(SUM(Y39:AG39)+AI39,"")</f>
        <v/>
      </c>
      <c r="AI39" s="85" t="str">
        <f t="shared" si="10"/>
        <v/>
      </c>
      <c r="AJ39" s="85" t="str">
        <f>+IFERROR(IF(OR(AND(AH39&lt;&gt;"",G39=""),AND(AH39="",G39&lt;&gt;"")),"TOTAL ou Z non renseigné !!!",IF($E39="TOTAL",SUM($AJ$11:AJ38),ROUND(AH39-G39,2))),"")</f>
        <v/>
      </c>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85"/>
      <c r="BI39" s="85"/>
      <c r="BJ39" s="85"/>
      <c r="BK39" s="85"/>
      <c r="BL39" s="85"/>
      <c r="BM39" s="78" t="str">
        <f t="shared" si="4"/>
        <v>ok</v>
      </c>
      <c r="BN39" s="14" t="str">
        <f t="shared" si="2"/>
        <v/>
      </c>
      <c r="BO39" s="3"/>
    </row>
    <row r="40" spans="1:67" s="19" customFormat="1" outlineLevel="1" x14ac:dyDescent="0.3">
      <c r="A40" s="17"/>
      <c r="B40" s="17" t="str">
        <f>+IF(OR(B37="",E37="TOTAL"),"","ok")</f>
        <v>ok</v>
      </c>
      <c r="C40" s="17">
        <f>+INDEX(Listes!$N$1:$AD$13,MATCH(D40,Listes!$N$1:$N$13,0),MATCH($F$7,Listes!$N$1:$AD$1,0))</f>
        <v>10</v>
      </c>
      <c r="D40" s="75" t="s">
        <v>163</v>
      </c>
      <c r="E40" s="87" t="s">
        <v>162</v>
      </c>
      <c r="F40" s="86"/>
      <c r="G40" s="85"/>
      <c r="H40" s="85"/>
      <c r="I40" s="85"/>
      <c r="J40" s="85"/>
      <c r="K40" s="85"/>
      <c r="L40" s="85"/>
      <c r="M40" s="85"/>
      <c r="N40" s="85"/>
      <c r="O40" s="85"/>
      <c r="P40" s="85"/>
      <c r="Q40" s="85"/>
      <c r="R40" s="85"/>
      <c r="S40" s="85"/>
      <c r="T40" s="85"/>
      <c r="U40" s="85"/>
      <c r="V40" s="85"/>
      <c r="W40" s="85"/>
      <c r="X40" s="85"/>
      <c r="Y40" s="85"/>
      <c r="Z40" s="85"/>
      <c r="AA40" s="85"/>
      <c r="AB40" s="85"/>
      <c r="AC40" s="85"/>
      <c r="AD40" s="85"/>
      <c r="AE40" s="85"/>
      <c r="AF40" s="85"/>
      <c r="AG40" s="85"/>
      <c r="AH40" s="85" t="str">
        <f t="shared" si="11"/>
        <v/>
      </c>
      <c r="AI40" s="85" t="str">
        <f t="shared" si="10"/>
        <v/>
      </c>
      <c r="AJ40" s="85" t="str">
        <f>+IFERROR(IF(OR(AND(AH40&lt;&gt;"",G40=""),AND(AH40="",G40&lt;&gt;"")),"TOTAL ou Z non renseigné !!!",IF($E40="TOTAL",SUM($AJ$11:AJ39),ROUND(AH40-G40,2))),"")</f>
        <v/>
      </c>
      <c r="AK40" s="85"/>
      <c r="AL40" s="85"/>
      <c r="AM40" s="85"/>
      <c r="AN40" s="85"/>
      <c r="AO40" s="85"/>
      <c r="AP40" s="85"/>
      <c r="AQ40" s="85"/>
      <c r="AR40" s="85"/>
      <c r="AS40" s="85"/>
      <c r="AT40" s="85"/>
      <c r="AU40" s="85"/>
      <c r="AV40" s="85"/>
      <c r="AW40" s="85"/>
      <c r="AX40" s="85"/>
      <c r="AY40" s="85"/>
      <c r="AZ40" s="85"/>
      <c r="BA40" s="85"/>
      <c r="BB40" s="85"/>
      <c r="BC40" s="85"/>
      <c r="BD40" s="85"/>
      <c r="BE40" s="85"/>
      <c r="BF40" s="85"/>
      <c r="BG40" s="85"/>
      <c r="BH40" s="85"/>
      <c r="BI40" s="85"/>
      <c r="BJ40" s="85"/>
      <c r="BK40" s="85"/>
      <c r="BL40" s="85"/>
      <c r="BM40" s="78" t="str">
        <f t="shared" si="4"/>
        <v>ok</v>
      </c>
      <c r="BN40" s="14" t="str">
        <f t="shared" si="2"/>
        <v/>
      </c>
    </row>
    <row r="41" spans="1:67" s="19" customFormat="1" outlineLevel="1" x14ac:dyDescent="0.3">
      <c r="A41" s="17"/>
      <c r="B41" s="17" t="str">
        <f>+IF(OR(B37="",E37="TOTAL"),"","ok")</f>
        <v>ok</v>
      </c>
      <c r="C41" s="17">
        <f>+INDEX(Listes!$N$1:$AD$13,MATCH(D41,Listes!$N$1:$N$13,0),MATCH($F$7,Listes!$N$1:$AD$1,0))</f>
        <v>10</v>
      </c>
      <c r="D41" s="75" t="s">
        <v>164</v>
      </c>
      <c r="E41" s="87" t="s">
        <v>162</v>
      </c>
      <c r="F41" s="86"/>
      <c r="G41" s="85"/>
      <c r="H41" s="85"/>
      <c r="I41" s="85"/>
      <c r="J41" s="85"/>
      <c r="K41" s="85"/>
      <c r="L41" s="85"/>
      <c r="M41" s="85"/>
      <c r="N41" s="85"/>
      <c r="O41" s="85"/>
      <c r="P41" s="85"/>
      <c r="Q41" s="85"/>
      <c r="R41" s="85"/>
      <c r="S41" s="85"/>
      <c r="T41" s="85"/>
      <c r="U41" s="85"/>
      <c r="V41" s="85"/>
      <c r="W41" s="85"/>
      <c r="X41" s="85"/>
      <c r="Y41" s="85"/>
      <c r="Z41" s="85"/>
      <c r="AA41" s="85"/>
      <c r="AB41" s="85"/>
      <c r="AC41" s="85"/>
      <c r="AD41" s="85"/>
      <c r="AE41" s="85"/>
      <c r="AF41" s="85"/>
      <c r="AG41" s="85"/>
      <c r="AH41" s="85" t="str">
        <f t="shared" si="11"/>
        <v/>
      </c>
      <c r="AI41" s="85" t="str">
        <f t="shared" si="10"/>
        <v/>
      </c>
      <c r="AJ41" s="85" t="str">
        <f>+IFERROR(IF(OR(AND(AH41&lt;&gt;"",G41=""),AND(AH41="",G41&lt;&gt;"")),"TOTAL ou Z non renseigné !!!",IF($E41="TOTAL",SUM($AJ$11:AJ40),ROUND(AH41-G41,2))),"")</f>
        <v/>
      </c>
      <c r="AK41" s="85"/>
      <c r="AL41" s="85"/>
      <c r="AM41" s="85"/>
      <c r="AN41" s="85"/>
      <c r="AO41" s="85"/>
      <c r="AP41" s="85"/>
      <c r="AQ41" s="85"/>
      <c r="AR41" s="85"/>
      <c r="AS41" s="85"/>
      <c r="AT41" s="85"/>
      <c r="AU41" s="85"/>
      <c r="AV41" s="85"/>
      <c r="AW41" s="85"/>
      <c r="AX41" s="85"/>
      <c r="AY41" s="85"/>
      <c r="AZ41" s="85"/>
      <c r="BA41" s="85"/>
      <c r="BB41" s="85"/>
      <c r="BC41" s="85"/>
      <c r="BD41" s="85"/>
      <c r="BE41" s="85"/>
      <c r="BF41" s="85"/>
      <c r="BG41" s="85"/>
      <c r="BH41" s="85"/>
      <c r="BI41" s="85"/>
      <c r="BJ41" s="85"/>
      <c r="BK41" s="85"/>
      <c r="BL41" s="85"/>
      <c r="BM41" s="78" t="str">
        <f t="shared" si="4"/>
        <v>ok</v>
      </c>
      <c r="BN41" s="14" t="str">
        <f t="shared" si="2"/>
        <v/>
      </c>
      <c r="BO41" s="3"/>
    </row>
    <row r="42" spans="1:67" s="19" customFormat="1" outlineLevel="1" x14ac:dyDescent="0.3">
      <c r="A42" s="17"/>
      <c r="B42" s="17" t="str">
        <f>+IF(OR(B37="",E37="TOTAL"),"","ok")</f>
        <v>ok</v>
      </c>
      <c r="C42" s="17">
        <f>+INDEX(Listes!$N$1:$AD$13,MATCH(D42,Listes!$N$1:$N$13,0),MATCH($F$7,Listes!$N$1:$AD$1,0))</f>
        <v>10</v>
      </c>
      <c r="D42" s="75" t="s">
        <v>165</v>
      </c>
      <c r="E42" s="87" t="s">
        <v>162</v>
      </c>
      <c r="F42" s="86"/>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F42" s="85"/>
      <c r="AG42" s="85"/>
      <c r="AH42" s="85" t="str">
        <f t="shared" si="11"/>
        <v/>
      </c>
      <c r="AI42" s="85" t="str">
        <f t="shared" si="10"/>
        <v/>
      </c>
      <c r="AJ42" s="85" t="str">
        <f>+IFERROR(IF(OR(AND(AH42&lt;&gt;"",G42=""),AND(AH42="",G42&lt;&gt;"")),"TOTAL ou Z non renseigné !!!",IF($E42="TOTAL",SUM($AJ$11:AJ41),ROUND(AH42-G42,2))),"")</f>
        <v/>
      </c>
      <c r="AK42" s="85"/>
      <c r="AL42" s="85"/>
      <c r="AM42" s="85"/>
      <c r="AN42" s="85"/>
      <c r="AO42" s="85"/>
      <c r="AP42" s="85"/>
      <c r="AQ42" s="85"/>
      <c r="AR42" s="85"/>
      <c r="AS42" s="85"/>
      <c r="AT42" s="85"/>
      <c r="AU42" s="85"/>
      <c r="AV42" s="85"/>
      <c r="AW42" s="85"/>
      <c r="AX42" s="85"/>
      <c r="AY42" s="85"/>
      <c r="AZ42" s="85"/>
      <c r="BA42" s="85"/>
      <c r="BB42" s="85"/>
      <c r="BC42" s="85"/>
      <c r="BD42" s="85"/>
      <c r="BE42" s="85"/>
      <c r="BF42" s="85"/>
      <c r="BG42" s="85"/>
      <c r="BH42" s="85"/>
      <c r="BI42" s="85"/>
      <c r="BJ42" s="85"/>
      <c r="BK42" s="85"/>
      <c r="BL42" s="85"/>
      <c r="BM42" s="78" t="str">
        <f t="shared" si="4"/>
        <v>ok</v>
      </c>
      <c r="BN42" s="14" t="str">
        <f t="shared" si="2"/>
        <v/>
      </c>
    </row>
    <row r="43" spans="1:67" s="19" customFormat="1" outlineLevel="1" x14ac:dyDescent="0.3">
      <c r="A43" s="17"/>
      <c r="B43" s="17" t="str">
        <f>+IF(OR(B37="",E37="TOTAL"),"","ok")</f>
        <v>ok</v>
      </c>
      <c r="C43" s="17">
        <f>+INDEX(Listes!$N$1:$AD$13,MATCH(D43,Listes!$N$1:$N$13,0),MATCH($F$7,Listes!$N$1:$AD$1,0))</f>
        <v>10</v>
      </c>
      <c r="D43" s="75" t="s">
        <v>166</v>
      </c>
      <c r="E43" s="87" t="s">
        <v>162</v>
      </c>
      <c r="F43" s="86"/>
      <c r="G43" s="85"/>
      <c r="H43" s="85"/>
      <c r="I43" s="85"/>
      <c r="J43" s="85"/>
      <c r="K43" s="85"/>
      <c r="L43" s="85"/>
      <c r="M43" s="85"/>
      <c r="N43" s="85"/>
      <c r="O43" s="85"/>
      <c r="P43" s="85"/>
      <c r="Q43" s="85"/>
      <c r="R43" s="85"/>
      <c r="S43" s="85"/>
      <c r="T43" s="85"/>
      <c r="U43" s="85"/>
      <c r="V43" s="85"/>
      <c r="W43" s="85"/>
      <c r="X43" s="85"/>
      <c r="Y43" s="85"/>
      <c r="Z43" s="85"/>
      <c r="AA43" s="85"/>
      <c r="AB43" s="85"/>
      <c r="AC43" s="85"/>
      <c r="AD43" s="85"/>
      <c r="AE43" s="85"/>
      <c r="AF43" s="85"/>
      <c r="AG43" s="85"/>
      <c r="AH43" s="85" t="str">
        <f t="shared" si="11"/>
        <v/>
      </c>
      <c r="AI43" s="85" t="str">
        <f t="shared" si="10"/>
        <v/>
      </c>
      <c r="AJ43" s="85" t="str">
        <f>+IFERROR(IF(OR(AND(AH43&lt;&gt;"",G43=""),AND(AH43="",G43&lt;&gt;"")),"TOTAL ou Z non renseigné !!!",IF($E43="TOTAL",SUM($AJ$11:AJ42),ROUND(AH43-G43,2))),"")</f>
        <v/>
      </c>
      <c r="AK43" s="85"/>
      <c r="AL43" s="85"/>
      <c r="AM43" s="85"/>
      <c r="AN43" s="85"/>
      <c r="AO43" s="85"/>
      <c r="AP43" s="85"/>
      <c r="AQ43" s="85"/>
      <c r="AR43" s="85"/>
      <c r="AS43" s="85"/>
      <c r="AT43" s="85"/>
      <c r="AU43" s="85"/>
      <c r="AV43" s="85"/>
      <c r="AW43" s="85"/>
      <c r="AX43" s="85"/>
      <c r="AY43" s="85"/>
      <c r="AZ43" s="85"/>
      <c r="BA43" s="85"/>
      <c r="BB43" s="85"/>
      <c r="BC43" s="85"/>
      <c r="BD43" s="85"/>
      <c r="BE43" s="85"/>
      <c r="BF43" s="85"/>
      <c r="BG43" s="85"/>
      <c r="BH43" s="85"/>
      <c r="BI43" s="85"/>
      <c r="BJ43" s="85"/>
      <c r="BK43" s="85"/>
      <c r="BL43" s="85"/>
      <c r="BM43" s="78" t="str">
        <f t="shared" si="4"/>
        <v>ok</v>
      </c>
      <c r="BN43" s="14" t="str">
        <f t="shared" si="2"/>
        <v/>
      </c>
      <c r="BO43" s="3"/>
    </row>
    <row r="44" spans="1:67" s="19" customFormat="1" outlineLevel="1" x14ac:dyDescent="0.3">
      <c r="A44" s="17"/>
      <c r="B44" s="17" t="str">
        <f>+IF(OR(B37="",E37="TOTAL"),"","ok")</f>
        <v>ok</v>
      </c>
      <c r="C44" s="17">
        <f>+INDEX(Listes!$N$1:$AD$13,MATCH(D44,Listes!$N$1:$N$13,0),MATCH($F$7,Listes!$N$1:$AD$1,0))</f>
        <v>10</v>
      </c>
      <c r="D44" s="75" t="s">
        <v>167</v>
      </c>
      <c r="E44" s="87" t="s">
        <v>162</v>
      </c>
      <c r="F44" s="86"/>
      <c r="G44" s="85"/>
      <c r="H44" s="85"/>
      <c r="I44" s="85"/>
      <c r="J44" s="85"/>
      <c r="K44" s="85"/>
      <c r="L44" s="85"/>
      <c r="M44" s="85"/>
      <c r="N44" s="85"/>
      <c r="O44" s="85"/>
      <c r="P44" s="85"/>
      <c r="Q44" s="85"/>
      <c r="R44" s="85"/>
      <c r="S44" s="85"/>
      <c r="T44" s="85"/>
      <c r="U44" s="85"/>
      <c r="V44" s="85"/>
      <c r="W44" s="85"/>
      <c r="X44" s="85"/>
      <c r="Y44" s="85"/>
      <c r="Z44" s="85"/>
      <c r="AA44" s="85"/>
      <c r="AB44" s="85"/>
      <c r="AC44" s="85"/>
      <c r="AD44" s="85"/>
      <c r="AE44" s="85"/>
      <c r="AF44" s="85"/>
      <c r="AG44" s="85"/>
      <c r="AH44" s="85" t="str">
        <f t="shared" si="11"/>
        <v/>
      </c>
      <c r="AI44" s="85" t="str">
        <f t="shared" si="10"/>
        <v/>
      </c>
      <c r="AJ44" s="85" t="str">
        <f>+IFERROR(IF(OR(AND(AH44&lt;&gt;"",G44=""),AND(AH44="",G44&lt;&gt;"")),"TOTAL ou Z non renseigné !!!",IF($E44="TOTAL",SUM($AJ$11:AJ43),ROUND(AH44-G44,2))),"")</f>
        <v/>
      </c>
      <c r="AK44" s="85"/>
      <c r="AL44" s="85"/>
      <c r="AM44" s="85"/>
      <c r="AN44" s="85"/>
      <c r="AO44" s="85"/>
      <c r="AP44" s="85"/>
      <c r="AQ44" s="85"/>
      <c r="AR44" s="85"/>
      <c r="AS44" s="85"/>
      <c r="AT44" s="85"/>
      <c r="AU44" s="85"/>
      <c r="AV44" s="85"/>
      <c r="AW44" s="85"/>
      <c r="AX44" s="85"/>
      <c r="AY44" s="85"/>
      <c r="AZ44" s="85"/>
      <c r="BA44" s="85"/>
      <c r="BB44" s="85"/>
      <c r="BC44" s="85"/>
      <c r="BD44" s="85"/>
      <c r="BE44" s="85"/>
      <c r="BF44" s="85"/>
      <c r="BG44" s="85"/>
      <c r="BH44" s="85"/>
      <c r="BI44" s="85"/>
      <c r="BJ44" s="85"/>
      <c r="BK44" s="85"/>
      <c r="BL44" s="85"/>
      <c r="BM44" s="78" t="str">
        <f t="shared" si="4"/>
        <v>ok</v>
      </c>
      <c r="BN44" s="14" t="str">
        <f t="shared" si="2"/>
        <v/>
      </c>
    </row>
    <row r="45" spans="1:67" s="19" customFormat="1" outlineLevel="1" x14ac:dyDescent="0.3">
      <c r="A45" s="17"/>
      <c r="B45" s="17" t="str">
        <f>+IF(OR(B37="",E37="TOTAL"),"","ok")</f>
        <v>ok</v>
      </c>
      <c r="C45" s="17">
        <f>+INDEX(Listes!$N$1:$AD$13,MATCH(D45,Listes!$N$1:$N$13,0),MATCH($F$7,Listes!$N$1:$AD$1,0))</f>
        <v>10</v>
      </c>
      <c r="D45" s="75" t="s">
        <v>168</v>
      </c>
      <c r="E45" s="87" t="s">
        <v>162</v>
      </c>
      <c r="F45" s="86"/>
      <c r="G45" s="85"/>
      <c r="H45" s="85"/>
      <c r="I45" s="85"/>
      <c r="J45" s="85"/>
      <c r="K45" s="85"/>
      <c r="L45" s="85"/>
      <c r="M45" s="85"/>
      <c r="N45" s="85"/>
      <c r="O45" s="85"/>
      <c r="P45" s="85"/>
      <c r="Q45" s="85"/>
      <c r="R45" s="85"/>
      <c r="S45" s="85"/>
      <c r="T45" s="85"/>
      <c r="U45" s="85"/>
      <c r="V45" s="85"/>
      <c r="W45" s="85"/>
      <c r="X45" s="85"/>
      <c r="Y45" s="85"/>
      <c r="Z45" s="85"/>
      <c r="AA45" s="85"/>
      <c r="AB45" s="85"/>
      <c r="AC45" s="85"/>
      <c r="AD45" s="85"/>
      <c r="AE45" s="85"/>
      <c r="AF45" s="85"/>
      <c r="AG45" s="85"/>
      <c r="AH45" s="85" t="str">
        <f t="shared" si="11"/>
        <v/>
      </c>
      <c r="AI45" s="85" t="str">
        <f t="shared" si="10"/>
        <v/>
      </c>
      <c r="AJ45" s="85" t="str">
        <f>+IFERROR(IF(OR(AND(AH45&lt;&gt;"",G45=""),AND(AH45="",G45&lt;&gt;"")),"TOTAL ou Z non renseigné !!!",IF($E45="TOTAL",SUM($AJ$11:AJ44),ROUND(AH45-G45,2))),"")</f>
        <v/>
      </c>
      <c r="AK45" s="85"/>
      <c r="AL45" s="85"/>
      <c r="AM45" s="85"/>
      <c r="AN45" s="85"/>
      <c r="AO45" s="85"/>
      <c r="AP45" s="85"/>
      <c r="AQ45" s="85"/>
      <c r="AR45" s="85"/>
      <c r="AS45" s="85"/>
      <c r="AT45" s="85"/>
      <c r="AU45" s="85"/>
      <c r="AV45" s="85"/>
      <c r="AW45" s="85"/>
      <c r="AX45" s="85"/>
      <c r="AY45" s="85"/>
      <c r="AZ45" s="85"/>
      <c r="BA45" s="85"/>
      <c r="BB45" s="85"/>
      <c r="BC45" s="85"/>
      <c r="BD45" s="85"/>
      <c r="BE45" s="85"/>
      <c r="BF45" s="85"/>
      <c r="BG45" s="85"/>
      <c r="BH45" s="85"/>
      <c r="BI45" s="85"/>
      <c r="BJ45" s="85"/>
      <c r="BK45" s="85"/>
      <c r="BL45" s="85"/>
      <c r="BM45" s="78" t="str">
        <f t="shared" si="4"/>
        <v>ok</v>
      </c>
      <c r="BN45" s="14" t="str">
        <f t="shared" si="2"/>
        <v/>
      </c>
      <c r="BO45" s="3"/>
    </row>
    <row r="46" spans="1:67" s="19" customFormat="1" hidden="1" outlineLevel="1" x14ac:dyDescent="0.3">
      <c r="A46" s="17"/>
      <c r="B46" s="17" t="str">
        <f>+IF(OR(B37="",E37="TOTAL"),"","ok")</f>
        <v>ok</v>
      </c>
      <c r="C46" s="17">
        <f>+INDEX(Listes!$N$1:$AD$13,MATCH(D46,Listes!$N$1:$N$13,0),MATCH($F$7,Listes!$N$1:$AD$1,0))</f>
        <v>0</v>
      </c>
      <c r="D46" s="75" t="s">
        <v>169</v>
      </c>
      <c r="E46" s="87" t="s">
        <v>162</v>
      </c>
      <c r="F46" s="86"/>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c r="AH46" s="85" t="str">
        <f t="shared" si="11"/>
        <v/>
      </c>
      <c r="AI46" s="85" t="str">
        <f t="shared" si="10"/>
        <v/>
      </c>
      <c r="AJ46" s="85" t="str">
        <f>+IFERROR(IF(OR(AND(AH46&lt;&gt;"",G46=""),AND(AH46="",G46&lt;&gt;"")),"TOTAL ou Z non renseigné !!!",IF($E46="TOTAL",SUM($AJ$11:AJ45),ROUND(AH46-G46,2))),"")</f>
        <v/>
      </c>
      <c r="AK46" s="85"/>
      <c r="AL46" s="85"/>
      <c r="AM46" s="85"/>
      <c r="AN46" s="85"/>
      <c r="AO46" s="85"/>
      <c r="AP46" s="85"/>
      <c r="AQ46" s="85"/>
      <c r="AR46" s="85"/>
      <c r="AS46" s="85"/>
      <c r="AT46" s="85"/>
      <c r="AU46" s="85"/>
      <c r="AV46" s="85"/>
      <c r="AW46" s="85"/>
      <c r="AX46" s="85"/>
      <c r="AY46" s="85"/>
      <c r="AZ46" s="85"/>
      <c r="BA46" s="85"/>
      <c r="BB46" s="85"/>
      <c r="BC46" s="85"/>
      <c r="BD46" s="85"/>
      <c r="BE46" s="85"/>
      <c r="BF46" s="85"/>
      <c r="BG46" s="85"/>
      <c r="BH46" s="85"/>
      <c r="BI46" s="85"/>
      <c r="BJ46" s="85"/>
      <c r="BK46" s="85"/>
      <c r="BL46" s="85"/>
      <c r="BM46" s="78" t="str">
        <f t="shared" si="4"/>
        <v>ok</v>
      </c>
      <c r="BN46" s="14" t="str">
        <f t="shared" si="2"/>
        <v/>
      </c>
    </row>
    <row r="47" spans="1:67" s="19" customFormat="1" hidden="1" outlineLevel="1" x14ac:dyDescent="0.3">
      <c r="A47" s="17"/>
      <c r="B47" s="17" t="str">
        <f>+IF(OR(B37="",E37="TOTAL"),"","ok")</f>
        <v>ok</v>
      </c>
      <c r="C47" s="17">
        <f>+INDEX(Listes!$N$1:$AD$13,MATCH(D47,Listes!$N$1:$N$13,0),MATCH($F$7,Listes!$N$1:$AD$1,0))</f>
        <v>0</v>
      </c>
      <c r="D47" s="75" t="s">
        <v>170</v>
      </c>
      <c r="E47" s="87" t="s">
        <v>162</v>
      </c>
      <c r="F47" s="86"/>
      <c r="G47" s="85"/>
      <c r="H47" s="85"/>
      <c r="I47" s="85"/>
      <c r="J47" s="85"/>
      <c r="K47" s="85"/>
      <c r="L47" s="85"/>
      <c r="M47" s="85"/>
      <c r="N47" s="85"/>
      <c r="O47" s="85"/>
      <c r="P47" s="85"/>
      <c r="Q47" s="85"/>
      <c r="R47" s="85"/>
      <c r="S47" s="85"/>
      <c r="T47" s="85"/>
      <c r="U47" s="85"/>
      <c r="V47" s="85"/>
      <c r="W47" s="85"/>
      <c r="X47" s="85"/>
      <c r="Y47" s="85"/>
      <c r="Z47" s="85"/>
      <c r="AA47" s="85"/>
      <c r="AB47" s="85"/>
      <c r="AC47" s="85"/>
      <c r="AD47" s="85"/>
      <c r="AE47" s="85"/>
      <c r="AF47" s="85"/>
      <c r="AG47" s="85"/>
      <c r="AH47" s="85" t="str">
        <f t="shared" si="11"/>
        <v/>
      </c>
      <c r="AI47" s="85" t="str">
        <f t="shared" si="10"/>
        <v/>
      </c>
      <c r="AJ47" s="85" t="str">
        <f>+IFERROR(IF(OR(AND(AH47&lt;&gt;"",G47=""),AND(AH47="",G47&lt;&gt;"")),"TOTAL ou Z non renseigné !!!",IF($E47="TOTAL",SUM($AJ$11:AJ46),ROUND(AH47-G47,2))),"")</f>
        <v/>
      </c>
      <c r="AK47" s="85"/>
      <c r="AL47" s="85"/>
      <c r="AM47" s="85"/>
      <c r="AN47" s="85"/>
      <c r="AO47" s="85"/>
      <c r="AP47" s="85"/>
      <c r="AQ47" s="85"/>
      <c r="AR47" s="85"/>
      <c r="AS47" s="85"/>
      <c r="AT47" s="85"/>
      <c r="AU47" s="85"/>
      <c r="AV47" s="85"/>
      <c r="AW47" s="85"/>
      <c r="AX47" s="85"/>
      <c r="AY47" s="85"/>
      <c r="AZ47" s="85"/>
      <c r="BA47" s="85"/>
      <c r="BB47" s="85"/>
      <c r="BC47" s="85"/>
      <c r="BD47" s="85"/>
      <c r="BE47" s="85"/>
      <c r="BF47" s="85"/>
      <c r="BG47" s="85"/>
      <c r="BH47" s="85"/>
      <c r="BI47" s="85"/>
      <c r="BJ47" s="85"/>
      <c r="BK47" s="85"/>
      <c r="BL47" s="85"/>
      <c r="BM47" s="78" t="str">
        <f t="shared" si="4"/>
        <v>ok</v>
      </c>
      <c r="BN47" s="14" t="str">
        <f t="shared" si="2"/>
        <v/>
      </c>
      <c r="BO47" s="3"/>
    </row>
    <row r="48" spans="1:67" s="19" customFormat="1" hidden="1" outlineLevel="1" x14ac:dyDescent="0.3">
      <c r="A48" s="17"/>
      <c r="B48" s="17" t="str">
        <f>+IF(OR(B37="",E37="TOTAL"),"","ok")</f>
        <v>ok</v>
      </c>
      <c r="C48" s="17">
        <f>+INDEX(Listes!$N$1:$AD$13,MATCH(D48,Listes!$N$1:$N$13,0),MATCH($F$7,Listes!$N$1:$AD$1,0))</f>
        <v>0</v>
      </c>
      <c r="D48" s="75" t="s">
        <v>171</v>
      </c>
      <c r="E48" s="87" t="s">
        <v>162</v>
      </c>
      <c r="F48" s="86"/>
      <c r="G48" s="85"/>
      <c r="H48" s="85"/>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c r="AH48" s="85" t="str">
        <f t="shared" si="11"/>
        <v/>
      </c>
      <c r="AI48" s="85" t="str">
        <f t="shared" si="10"/>
        <v/>
      </c>
      <c r="AJ48" s="85" t="str">
        <f>+IFERROR(IF(OR(AND(AH48&lt;&gt;"",G48=""),AND(AH48="",G48&lt;&gt;"")),"TOTAL ou Z non renseigné !!!",IF($E48="TOTAL",SUM($AJ$11:AJ47),ROUND(AH48-G48,2))),"")</f>
        <v/>
      </c>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78" t="str">
        <f t="shared" si="4"/>
        <v>ok</v>
      </c>
      <c r="BN48" s="14" t="str">
        <f t="shared" si="2"/>
        <v/>
      </c>
    </row>
    <row r="49" spans="1:67" s="19" customFormat="1" hidden="1" outlineLevel="1" x14ac:dyDescent="0.3">
      <c r="A49" s="17"/>
      <c r="B49" s="17" t="str">
        <f>+IF(OR(B37="",E37="TOTAL"),"","ok")</f>
        <v>ok</v>
      </c>
      <c r="C49" s="17">
        <f>+INDEX(Listes!$N$1:$AD$13,MATCH(D49,Listes!$N$1:$N$13,0),MATCH($F$7,Listes!$N$1:$AD$1,0))</f>
        <v>0</v>
      </c>
      <c r="D49" s="75" t="s">
        <v>172</v>
      </c>
      <c r="E49" s="87" t="s">
        <v>162</v>
      </c>
      <c r="F49" s="86"/>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t="str">
        <f t="shared" si="11"/>
        <v/>
      </c>
      <c r="AI49" s="85" t="str">
        <f t="shared" si="10"/>
        <v/>
      </c>
      <c r="AJ49" s="85" t="str">
        <f>+IFERROR(IF(OR(AND(AH49&lt;&gt;"",G49=""),AND(AH49="",G49&lt;&gt;"")),"TOTAL ou Z non renseigné !!!",IF($E49="TOTAL",SUM($AJ$11:AJ48),ROUND(AH49-G49,2))),"")</f>
        <v/>
      </c>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78" t="str">
        <f t="shared" si="4"/>
        <v>ok</v>
      </c>
      <c r="BN49" s="14" t="str">
        <f t="shared" si="2"/>
        <v/>
      </c>
      <c r="BO49" s="3"/>
    </row>
    <row r="50" spans="1:67" x14ac:dyDescent="0.3">
      <c r="A50" s="4">
        <f>+IF(SUM(C51:C62)=0,"",1)</f>
        <v>1</v>
      </c>
      <c r="B50" s="4">
        <v>4</v>
      </c>
      <c r="C50" s="4">
        <f t="shared" ref="C50" si="12">+IF(B50&gt;$H$5,"",B50)</f>
        <v>4</v>
      </c>
      <c r="D50" s="4">
        <f>+IFERROR(WEEKNUM(E50,2),"")</f>
        <v>36</v>
      </c>
      <c r="E50" s="81">
        <f t="shared" si="9"/>
        <v>43712</v>
      </c>
      <c r="F50" s="82" t="str">
        <f>+IF(AND($E50="TOTAL",SUM($C$11:$C$426)&gt;465),SUM($F$11:F49)/2,IF(AND($E50="TOTAL",SUM($C$11:$C$426)&lt;465),SUM($F$11:F49),IF(COUNT(F51:F62)=0,"",SUM(F51:F62))))</f>
        <v/>
      </c>
      <c r="G50" s="83" t="str">
        <f>IF(F50="","",F50-SUM(AO50:BL50))</f>
        <v/>
      </c>
      <c r="H50" s="83" t="str">
        <f>+IFERROR(IF(OR(WEEKDAY(E50)=1,C50=$H$5),SUMIF($D$11:$D$426,WEEKNUM(E50,2),$F$11:$F$426),""),"")</f>
        <v/>
      </c>
      <c r="I50" s="82" t="str">
        <f>+IF(AND($E50="TOTAL",SUM($C$11:$C$426)&gt;465),SUM($I$11:I49)/2,IF(AND($E50="TOTAL",SUM($C$11:$C$426)&lt;465),SUM($I$11:I49),IF(COUNT(I51:I62)=0,"",SUM(I51:I62))))</f>
        <v/>
      </c>
      <c r="J50" s="82" t="str">
        <f>+IF(AND($E50="TOTAL",SUM($C$11:$C$426)&gt;465),SUM($J$11:J49)/2,IF(AND($E50="TOTAL",SUM($C$11:$C$426)&lt;465),SUM($J$11:J49),IF(COUNT(J51:J62)=0,"",SUM(J51:J62))))</f>
        <v/>
      </c>
      <c r="K50" s="84" t="str">
        <f>+IF($E50="TOTAL",(SUM($K$11:K49)),"")</f>
        <v/>
      </c>
      <c r="L50" s="82" t="str">
        <f>+IF($E50="TOTAL",(SUM(L$11:$L49)),IF(F51="","",F51))</f>
        <v/>
      </c>
      <c r="M50" s="84" t="str">
        <f>+IF($E50="TOTAL",(SUM($M$11:M49)),"")</f>
        <v/>
      </c>
      <c r="N50" s="84" t="str">
        <f>+IF($E50="TOTAL",(SUM($N$11:N49)),"")</f>
        <v/>
      </c>
      <c r="O50" s="82" t="str">
        <f>+IF($E50="TOTAL",(SUM($O$11:O49)),IF(F52="","",F52))</f>
        <v/>
      </c>
      <c r="P50" s="84" t="str">
        <f>+IF($E50="TOTAL",(SUM($P$11:P49)),"")</f>
        <v/>
      </c>
      <c r="Q50" s="84" t="str">
        <f>+IF($E50="TOTAL",(SUM($Q$11:Q49)),"")</f>
        <v/>
      </c>
      <c r="R50" s="84" t="str">
        <f>+IF($E50="TOTAL",(SUM($R$11:R49)),"")</f>
        <v/>
      </c>
      <c r="S50" s="84" t="str">
        <f>+IF($E50="TOTAL",(SUM($S$11:S49)),"")</f>
        <v/>
      </c>
      <c r="T50" s="84" t="str">
        <f>+IF($E50="TOTAL",(SUM($T$11:T49)),"")</f>
        <v/>
      </c>
      <c r="U50" s="84" t="str">
        <f>+IF($E50="TOTAL",(SUM($U$11:U49)),"")</f>
        <v/>
      </c>
      <c r="V50" s="84" t="str">
        <f>+IF($E50="TOTAL",(SUM($V$11:V49)),"")</f>
        <v/>
      </c>
      <c r="W50" s="83" t="str">
        <f>+IF(OR(P50="",P50=0,L50="",L50=0),"",L50/P50)</f>
        <v/>
      </c>
      <c r="X50" s="83" t="str">
        <f>+IF(OR(Q50="",Q50=0,O50="",O50=0),"",O50/Q50)</f>
        <v/>
      </c>
      <c r="Y50" s="82" t="str">
        <f>+IF(AND($E50="TOTAL",SUM($C$11:$C$426)&gt;465),SUM($Y$11:Y49)/2,IF(AND($E50="TOTAL",SUM($C$11:$C$426)&lt;465),SUM($Y$11:Y49),IF(COUNT(Y51:Y62)=0,"",SUM(Y51:Y62))))</f>
        <v/>
      </c>
      <c r="Z50" s="82" t="str">
        <f>+IF(AND($E50="TOTAL",SUM($C$11:$C$426)&gt;465),SUM($Z$11:Z49)/2,IF(AND($E50="TOTAL",SUM($C$11:$C$426)&lt;465),SUM($Z$11:Z49),IF(COUNT(Z51:Z62)=0,"",SUM(Z51:Z62))))</f>
        <v/>
      </c>
      <c r="AA50" s="82" t="str">
        <f>+IF(AND($E50="TOTAL",SUM($C$11:$C$426)&gt;465),SUM($AA$11:AA49)/2,IF(AND($E50="TOTAL",SUM($C$11:$C$426)&lt;465),SUM($AA$11:AA49),IF(COUNT(AA51:AA62)=0,"",SUM(AA51:AA62))))</f>
        <v/>
      </c>
      <c r="AB50" s="82" t="str">
        <f>+IF(AND($E50="TOTAL",SUM($C$11:$C$426)&gt;465),SUM($AB$11:AB49)/2,IF(AND($E50="TOTAL",SUM($C$11:$C$426)&lt;465),SUM($AB$11:AB49),IF(COUNT(AB51:AB62)=0,"",SUM(AB51:AB62))))</f>
        <v/>
      </c>
      <c r="AC50" s="82" t="str">
        <f>+IF(AND($E50="TOTAL",SUM($C$11:$C$426)&gt;465),SUM($AC$11:AC49)/2,IF(AND($E50="TOTAL",SUM($C$11:$C$426)&lt;465),SUM($AC$11:AC49),IF(COUNT(AC51:AC62)=0,"",SUM(AC51:AC62))))</f>
        <v/>
      </c>
      <c r="AD50" s="82" t="str">
        <f>+IF(AND($E50="TOTAL",SUM($C$11:$C$426)&gt;465),SUM($AD$11:AD49)/2,IF(AND($E50="TOTAL",SUM($C$11:$C$426)&lt;465),SUM($AD$11:AD49),IF(COUNT(AD51:AD62)=0,"",SUM(AD51:AD62))))</f>
        <v/>
      </c>
      <c r="AE50" s="82" t="str">
        <f>+IF(AND($E50="TOTAL",SUM($C$11:$C$426)&gt;465),SUM($AE$11:AE49)/2,IF(AND($E50="TOTAL",SUM($C$11:$C$426)&lt;465),SUM($AE$11:AE49),IF(COUNT(AE51:AE62)=0,"",SUM(AE51:AE62))))</f>
        <v/>
      </c>
      <c r="AF50" s="82" t="str">
        <f>+IF(AND($E50="TOTAL",SUM($C$11:$C$426)&gt;465),SUM($AF$11:AF49)/2,IF(AND($E50="TOTAL",SUM($C$11:$C$426)&lt;465),SUM($AF$11:AF49),IF(COUNT(AF51:AF62)=0,"",SUM(AF51:AF62))))</f>
        <v/>
      </c>
      <c r="AG50" s="82" t="str">
        <f>+IF(AND($E50="TOTAL",SUM($C$11:$C$426)&gt;465),SUM($AG$11:AG49)/2,IF(AND($E50="TOTAL",SUM($C$11:$C$426)&lt;465),SUM($AG$11:AG49),IF(COUNT(AG51:AG62)=0,"",SUM(AG51:AG62))))</f>
        <v/>
      </c>
      <c r="AH50" s="82" t="str">
        <f>+IFERROR(SUM(Y50:AG50)+AI50,"")</f>
        <v/>
      </c>
      <c r="AI50" s="82" t="str">
        <f>+IF(AND($E50="TOTAL",SUM($C$11:$C$426)&gt;465),SUM($AI$11:AI49)/2,IF(AND($E50="TOTAL",SUM($C$11:$C$426)&lt;465),SUM($AI$11:AI49),IF(COUNT(AI51:AI62)=0,"",SUM(AI51:AI62))))</f>
        <v/>
      </c>
      <c r="AJ50" s="82" t="str">
        <f>+IF(AND($E50="TOTAL",SUM($C$11:$C$426)&gt;465),SUM($AJ$11:AJ49)/2,IF(AND($E50="TOTAL",SUM($C$11:$C$426)&lt;465),SUM($AJ$11:AJ49),IF(COUNT(AJ51:AJ62)=0,"",SUM(AJ51:AJ62))))</f>
        <v/>
      </c>
      <c r="AK50" s="82" t="str">
        <f>+IF(AND($E50="TOTAL",SUM($C$11:$C$426)&gt;465),SUM($AK$11:AK49)/2,IF(AND($E50="TOTAL",SUM($C$11:$C$426)&lt;465),SUM($AK$11:AK49),IF(COUNT(AK51:AK62)=0,"",SUM(AK51:AK62))))</f>
        <v/>
      </c>
      <c r="AL50" s="84" t="str">
        <f>+IF($E50="TOTAL",(SUM($AL$11:AL49)),"")</f>
        <v/>
      </c>
      <c r="AM50" s="84" t="str">
        <f>+IF($E50="TOTAL",(SUM($AM$11:AM49)),"")</f>
        <v/>
      </c>
      <c r="AN50" s="84"/>
      <c r="AO50" s="82" t="str">
        <f>+IF(AND($E50="TOTAL",SUM($C$11:$C$426)&gt;465),SUM($AO$11:AO49)/2,IF(AND($E50="TOTAL",SUM($C$11:$C$426)&lt;465),SUM($AO$11:AO49),IF(COUNT(AO51:AO62)=0,"",SUM(AO51:AO62))))</f>
        <v/>
      </c>
      <c r="AP50" s="82" t="str">
        <f>+IF(AND($E50="TOTAL",SUM($C$11:$C$426)&gt;465),SUM($AP$11:AP49)/2,IF(AND($E50="TOTAL",SUM($C$11:$C$426)&lt;465),SUM($AP$11:AP49),IF(COUNT(AP51:AP62)=0,"",SUM(AP51:AP62))))</f>
        <v/>
      </c>
      <c r="AQ50" s="82" t="str">
        <f>+IF(AND($E50="TOTAL",SUM($C$11:$C$426)&gt;465),SUM($AQ$11:AQ49)/2,IF(AND($E50="TOTAL",SUM($C$11:$C$426)&lt;465),SUM($AQ$11:AQ49),IF(COUNT(AQ51:AQ62)=0,"",SUM(AQ51:AQ62))))</f>
        <v/>
      </c>
      <c r="AR50" s="82" t="str">
        <f>+IF(AND($E50="TOTAL",SUM($C$11:$C$426)&gt;465),SUM($AR$11:AR49)/2,IF(AND($E50="TOTAL",SUM($C$11:$C$426)&lt;465),SUM($AR$11:AR49),IF(COUNT(AR51:AR62)=0,"",SUM(AR51:AR62))))</f>
        <v/>
      </c>
      <c r="AS50" s="82" t="str">
        <f>+IF(AND($E50="TOTAL",SUM($C$11:$C$426)&gt;465),SUM($AS$11:AS49)/2,IF(AND($E50="TOTAL",SUM($C$11:$C$426)&lt;465),SUM($AS$11:AS49),IF(COUNT(AS51:AS62)=0,"",SUM(AS51:AS62))))</f>
        <v/>
      </c>
      <c r="AT50" s="82" t="str">
        <f>+IF(AND($E50="TOTAL",SUM($C$11:$C$426)&gt;465),SUM($AT$11:AT49)/2,IF(AND($E50="TOTAL",SUM($C$11:$C$426)&lt;465),SUM($AT$11:AT49),IF(COUNT(AT51:AT62)=0,"",SUM(AT51:AT62))))</f>
        <v/>
      </c>
      <c r="AU50" s="82" t="str">
        <f>+IF(AND($E50="TOTAL",SUM($C$11:$C$426)&gt;465),SUM($AU$11:AU49)/2,IF(AND($E50="TOTAL",SUM($C$11:$C$426)&lt;465),SUM($AU$11:AU49),IF(COUNT(AU51:AU62)=0,"",SUM(AU51:AU62))))</f>
        <v/>
      </c>
      <c r="AV50" s="82" t="str">
        <f>+IF(AND($E50="TOTAL",SUM($C$11:$C$426)&gt;465),SUM($AV$11:AV49)/2,IF(AND($E50="TOTAL",SUM($C$11:$C$426)&lt;465),SUM($AV$11:AV49),IF(COUNT(AV51:AV62)=0,"",SUM(AV51:AV62))))</f>
        <v/>
      </c>
      <c r="AW50" s="82" t="str">
        <f>+IF(AND($E50="TOTAL",SUM($C$11:$C$426)&gt;465),SUM($AW$11:AW49)/2,IF(AND($E50="TOTAL",SUM($C$11:$C$426)&lt;465),SUM($AW$11:AW49),IF(COUNT(AW51:AW62)=0,"",SUM(AW51:AW62))))</f>
        <v/>
      </c>
      <c r="AX50" s="82" t="str">
        <f>+IF(AND($E50="TOTAL",SUM($C$11:$C$426)&gt;465),SUM($AX$11:AX49)/2,IF(AND($E50="TOTAL",SUM($C$11:$C$426)&lt;465),SUM($AX$11:AX49),IF(COUNT(AX51:AX62)=0,"",SUM(AX51:AX62))))</f>
        <v/>
      </c>
      <c r="AY50" s="82" t="str">
        <f>+IF(AND($E50="TOTAL",SUM($C$11:$C$426)&gt;465),SUM($AY$11:AY49)/2,IF(AND($E50="TOTAL",SUM($C$11:$C$426)&lt;465),SUM($AY$11:AY49),IF(COUNT(AY51:AY62)=0,"",SUM(AY51:AY62))))</f>
        <v/>
      </c>
      <c r="AZ50" s="82" t="str">
        <f>+IF(AND($E50="TOTAL",SUM($C$11:$C$426)&gt;465),SUM($AZ$11:AZ49)/2,IF(AND($E50="TOTAL",SUM($C$11:$C$426)&lt;465),SUM($AZ$11:AZ49),IF(COUNT(AZ51:AZ62)=0,"",SUM(AZ51:AZ62))))</f>
        <v/>
      </c>
      <c r="BA50" s="82" t="str">
        <f>+IF(AND($E50="TOTAL",SUM($C$11:$C$426)&gt;465),SUM($BA$11:BA49)/2,IF(AND($E50="TOTAL",SUM($C$11:$C$426)&lt;465),SUM($BA$11:BA49),IF(COUNT(BA51:BA62)=0,"",SUM(BA51:BA62))))</f>
        <v/>
      </c>
      <c r="BB50" s="82" t="str">
        <f>+IF(AND($E50="TOTAL",SUM($C$11:$C$426)&gt;465),SUM($BB$11:BB49)/2,IF(AND($E50="TOTAL",SUM($C$11:$C$426)&lt;465),SUM($BB$11:BB49),IF(COUNT(BB51:BB62)=0,"",SUM(BB51:BB62))))</f>
        <v/>
      </c>
      <c r="BC50" s="82" t="str">
        <f>+IF(AND($E50="TOTAL",SUM($C$11:$C$426)&gt;465),SUM($BC$11:BC49)/2,IF(AND($E50="TOTAL",SUM($C$11:$C$426)&lt;465),SUM($BC$11:BC49),IF(COUNT(BC51:BC62)=0,"",SUM(BC51:BC62))))</f>
        <v/>
      </c>
      <c r="BD50" s="82" t="str">
        <f>+IF(AND($E50="TOTAL",SUM($C$11:$C$426)&gt;465),SUM($BD$11:BD49)/2,IF(AND($E50="TOTAL",SUM($C$11:$C$426)&lt;465),SUM($BD$11:BD49),IF(COUNT(BD51:BD62)=0,"",SUM(BD51:BD62))))</f>
        <v/>
      </c>
      <c r="BE50" s="82" t="str">
        <f>+IF(AND($E50="TOTAL",SUM($C$11:$C$426)&gt;465),SUM($BE$11:BE49)/2,IF(AND($E50="TOTAL",SUM($C$11:$C$426)&lt;465),SUM($BE$11:BE49),IF(COUNT(BE51:BE62)=0,"",SUM(BE51:BE62))))</f>
        <v/>
      </c>
      <c r="BF50" s="82" t="str">
        <f>+IF(AND($E50="TOTAL",SUM($C$11:$C$426)&gt;465),SUM($BF$11:BF49)/2,IF(AND($E50="TOTAL",SUM($C$11:$C$426)&lt;465),SUM($BF$11:BF49),IF(COUNT(BF51:BF62)=0,"",SUM(BF51:BF62))))</f>
        <v/>
      </c>
      <c r="BG50" s="82" t="str">
        <f>+IF(AND($E50="TOTAL",SUM($C$11:$C$426)&gt;465),SUM($BG$11:BG49)/2,IF(AND($E50="TOTAL",SUM($C$11:$C$426)&lt;465),SUM($BG$11:BG49),IF(COUNT(BG51:BG62)=0,"",SUM(BG51:BG62))))</f>
        <v/>
      </c>
      <c r="BH50" s="82" t="str">
        <f>+IF(AND($E50="TOTAL",SUM($C$11:$C$426)&gt;465),SUM($BH$11:BH49)/2,IF(AND($E50="TOTAL",SUM($C$11:$C$426)&lt;465),SUM($BH$11:BH49),IF(COUNT(BH51:BH62)=0,"",SUM(BH51:BH62))))</f>
        <v/>
      </c>
      <c r="BI50" s="82" t="str">
        <f>+IF(AND($E50="TOTAL",SUM($C$11:$C$426)&gt;465),SUM($BI$11:BI49)/2,IF(AND($E50="TOTAL",SUM($C$11:$C$426)&lt;465),SUM($BI$11:BI49),IF(COUNT(BI51:BI62)=0,"",SUM(BI51:BI62))))</f>
        <v/>
      </c>
      <c r="BJ50" s="82" t="str">
        <f>+IF(AND($E50="TOTAL",SUM($C$11:$C$426)&gt;465),SUM($BJ$11:BJ49)/2,IF(AND($E50="TOTAL",SUM($C$11:$C$426)&lt;465),SUM($BJ$11:BJ49),IF(COUNT(BJ51:BJ62)=0,"",SUM(BJ51:BJ62))))</f>
        <v/>
      </c>
      <c r="BK50" s="82" t="str">
        <f>+IF(AND($E50="TOTAL",SUM($C$11:$C$426)&gt;465),SUM($BK$11:BK49)/2,IF(AND($E50="TOTAL",SUM($C$11:$C$426)&lt;465),SUM($BK$11:BK49),IF(COUNT(BK51:BK62)=0,"",SUM(BK51:BK62))))</f>
        <v/>
      </c>
      <c r="BL50" s="82" t="str">
        <f>+IF(AND($E50="TOTAL",SUM($C$11:$C$426)&gt;465),SUM($BL$11:BL49)/2,IF(AND($E50="TOTAL",SUM($C$11:$C$426)&lt;465),SUM($BL$11:BL49),IF(COUNT(BL51:BL62)=0,"",SUM(BL51:BL62))))</f>
        <v/>
      </c>
      <c r="BM50" s="78" t="str">
        <f t="shared" si="4"/>
        <v/>
      </c>
      <c r="BN50" s="14" t="str">
        <f t="shared" si="2"/>
        <v/>
      </c>
      <c r="BO50" s="19"/>
    </row>
    <row r="51" spans="1:67" s="19" customFormat="1" outlineLevel="1" x14ac:dyDescent="0.3">
      <c r="A51" s="17"/>
      <c r="B51" s="17" t="str">
        <f>+IF(OR(B50="",E50="TOTAL"),"","ok")</f>
        <v>ok</v>
      </c>
      <c r="C51" s="17">
        <f>+INDEX(Listes!$N$1:$AD$13,MATCH(D51,Listes!$N$1:$N$13,0),MATCH($F$7,Listes!$N$1:$AD$1,0))</f>
        <v>10</v>
      </c>
      <c r="D51" s="74" t="s">
        <v>160</v>
      </c>
      <c r="E51" s="85" t="s">
        <v>160</v>
      </c>
      <c r="F51" s="86"/>
      <c r="G51" s="85" t="str">
        <f>IF(F51="","",F51-SUM(AO51:BL51))</f>
        <v/>
      </c>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85"/>
      <c r="AH51" s="85" t="str">
        <f>+IFERROR(SUM(Y51:AG51)+AI51,"")</f>
        <v/>
      </c>
      <c r="AI51" s="85" t="str">
        <f t="shared" ref="AI51:AI62" si="13">IF(SUM(Y51:AG51)=0,"",0)</f>
        <v/>
      </c>
      <c r="AJ51" s="85" t="str">
        <f>+IFERROR(IF(OR(AND(AH51&lt;&gt;"",G51=""),AND(AH51="",G51&lt;&gt;"")),"TOTAL ou Z non renseigné !!!",ROUND(AH51-G51,2)),"")</f>
        <v/>
      </c>
      <c r="AK51" s="85"/>
      <c r="AL51" s="85"/>
      <c r="AM51" s="85"/>
      <c r="AN51" s="85"/>
      <c r="AO51" s="85"/>
      <c r="AP51" s="85"/>
      <c r="AQ51" s="85"/>
      <c r="AR51" s="85"/>
      <c r="AS51" s="85"/>
      <c r="AT51" s="85"/>
      <c r="AU51" s="85"/>
      <c r="AV51" s="85"/>
      <c r="AW51" s="85"/>
      <c r="AX51" s="85"/>
      <c r="AY51" s="85"/>
      <c r="AZ51" s="85"/>
      <c r="BA51" s="85"/>
      <c r="BB51" s="85"/>
      <c r="BC51" s="85"/>
      <c r="BD51" s="85"/>
      <c r="BE51" s="85"/>
      <c r="BF51" s="85"/>
      <c r="BG51" s="85"/>
      <c r="BH51" s="85"/>
      <c r="BI51" s="85"/>
      <c r="BJ51" s="85"/>
      <c r="BK51" s="85"/>
      <c r="BL51" s="85"/>
      <c r="BM51" s="78" t="str">
        <f t="shared" si="4"/>
        <v>ok</v>
      </c>
      <c r="BN51" s="14" t="str">
        <f t="shared" si="2"/>
        <v/>
      </c>
      <c r="BO51" s="3"/>
    </row>
    <row r="52" spans="1:67" s="19" customFormat="1" outlineLevel="1" x14ac:dyDescent="0.3">
      <c r="A52" s="17"/>
      <c r="B52" s="17" t="str">
        <f>+IF(OR(B50="",E50="TOTAL"),"","ok")</f>
        <v>ok</v>
      </c>
      <c r="C52" s="17">
        <f>+INDEX(Listes!$N$1:$AD$13,MATCH(D52,Listes!$N$1:$N$13,0),MATCH($F$7,Listes!$N$1:$AD$1,0))</f>
        <v>10</v>
      </c>
      <c r="D52" s="74" t="s">
        <v>161</v>
      </c>
      <c r="E52" s="85" t="s">
        <v>161</v>
      </c>
      <c r="F52" s="86"/>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c r="AG52" s="85"/>
      <c r="AH52" s="85" t="str">
        <f t="shared" ref="AH52:AH62" si="14">+IFERROR(SUM(Y52:AG52)+AI52,"")</f>
        <v/>
      </c>
      <c r="AI52" s="85" t="str">
        <f t="shared" si="13"/>
        <v/>
      </c>
      <c r="AJ52" s="85" t="str">
        <f>+IFERROR(IF(OR(AND(AH52&lt;&gt;"",G52=""),AND(AH52="",G52&lt;&gt;"")),"TOTAL ou Z non renseigné !!!",IF($E52="TOTAL",SUM($AJ$11:AJ51),ROUND(AH52-G52,2))),"")</f>
        <v/>
      </c>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5"/>
      <c r="BI52" s="85"/>
      <c r="BJ52" s="85"/>
      <c r="BK52" s="85"/>
      <c r="BL52" s="85"/>
      <c r="BM52" s="78" t="str">
        <f t="shared" si="4"/>
        <v>ok</v>
      </c>
      <c r="BN52" s="14" t="str">
        <f t="shared" si="2"/>
        <v/>
      </c>
    </row>
    <row r="53" spans="1:67" s="19" customFormat="1" outlineLevel="1" x14ac:dyDescent="0.3">
      <c r="A53" s="17"/>
      <c r="B53" s="17" t="str">
        <f>+IF(OR(B50="",E50="TOTAL"),"","ok")</f>
        <v>ok</v>
      </c>
      <c r="C53" s="17">
        <f>+INDEX(Listes!$N$1:$AD$13,MATCH(D53,Listes!$N$1:$N$13,0),MATCH($F$7,Listes!$N$1:$AD$1,0))</f>
        <v>10</v>
      </c>
      <c r="D53" s="75" t="s">
        <v>163</v>
      </c>
      <c r="E53" s="87" t="s">
        <v>162</v>
      </c>
      <c r="F53" s="86"/>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c r="AG53" s="85"/>
      <c r="AH53" s="85" t="str">
        <f t="shared" si="14"/>
        <v/>
      </c>
      <c r="AI53" s="85" t="str">
        <f t="shared" si="13"/>
        <v/>
      </c>
      <c r="AJ53" s="85" t="str">
        <f>+IFERROR(IF(OR(AND(AH53&lt;&gt;"",G53=""),AND(AH53="",G53&lt;&gt;"")),"TOTAL ou Z non renseigné !!!",IF($E53="TOTAL",SUM($AJ$11:AJ52),ROUND(AH53-G53,2))),"")</f>
        <v/>
      </c>
      <c r="AK53" s="85"/>
      <c r="AL53" s="85"/>
      <c r="AM53" s="85"/>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c r="BM53" s="78" t="str">
        <f t="shared" si="4"/>
        <v>ok</v>
      </c>
      <c r="BN53" s="14" t="str">
        <f t="shared" si="2"/>
        <v/>
      </c>
      <c r="BO53" s="3"/>
    </row>
    <row r="54" spans="1:67" s="19" customFormat="1" outlineLevel="1" x14ac:dyDescent="0.3">
      <c r="A54" s="17"/>
      <c r="B54" s="17" t="str">
        <f>+IF(OR(B50="",E50="TOTAL"),"","ok")</f>
        <v>ok</v>
      </c>
      <c r="C54" s="17">
        <f>+INDEX(Listes!$N$1:$AD$13,MATCH(D54,Listes!$N$1:$N$13,0),MATCH($F$7,Listes!$N$1:$AD$1,0))</f>
        <v>10</v>
      </c>
      <c r="D54" s="75" t="s">
        <v>164</v>
      </c>
      <c r="E54" s="87" t="s">
        <v>162</v>
      </c>
      <c r="F54" s="86"/>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t="str">
        <f t="shared" si="14"/>
        <v/>
      </c>
      <c r="AI54" s="85" t="str">
        <f t="shared" si="13"/>
        <v/>
      </c>
      <c r="AJ54" s="85" t="str">
        <f>+IFERROR(IF(OR(AND(AH54&lt;&gt;"",G54=""),AND(AH54="",G54&lt;&gt;"")),"TOTAL ou Z non renseigné !!!",IF($E54="TOTAL",SUM($AJ$11:AJ53),ROUND(AH54-G54,2))),"")</f>
        <v/>
      </c>
      <c r="AK54" s="85"/>
      <c r="AL54" s="85"/>
      <c r="AM54" s="85"/>
      <c r="AN54" s="85"/>
      <c r="AO54" s="85"/>
      <c r="AP54" s="85"/>
      <c r="AQ54" s="85"/>
      <c r="AR54" s="85"/>
      <c r="AS54" s="85"/>
      <c r="AT54" s="85"/>
      <c r="AU54" s="85"/>
      <c r="AV54" s="85"/>
      <c r="AW54" s="85"/>
      <c r="AX54" s="85"/>
      <c r="AY54" s="85"/>
      <c r="AZ54" s="85"/>
      <c r="BA54" s="85"/>
      <c r="BB54" s="85"/>
      <c r="BC54" s="85"/>
      <c r="BD54" s="85"/>
      <c r="BE54" s="85"/>
      <c r="BF54" s="85"/>
      <c r="BG54" s="85"/>
      <c r="BH54" s="85"/>
      <c r="BI54" s="85"/>
      <c r="BJ54" s="85"/>
      <c r="BK54" s="85"/>
      <c r="BL54" s="85"/>
      <c r="BM54" s="78" t="str">
        <f t="shared" si="4"/>
        <v>ok</v>
      </c>
      <c r="BN54" s="14" t="str">
        <f t="shared" si="2"/>
        <v/>
      </c>
    </row>
    <row r="55" spans="1:67" s="19" customFormat="1" outlineLevel="1" x14ac:dyDescent="0.3">
      <c r="A55" s="17"/>
      <c r="B55" s="17" t="str">
        <f>+IF(OR(B50="",E50="TOTAL"),"","ok")</f>
        <v>ok</v>
      </c>
      <c r="C55" s="17">
        <f>+INDEX(Listes!$N$1:$AD$13,MATCH(D55,Listes!$N$1:$N$13,0),MATCH($F$7,Listes!$N$1:$AD$1,0))</f>
        <v>10</v>
      </c>
      <c r="D55" s="75" t="s">
        <v>165</v>
      </c>
      <c r="E55" s="87" t="s">
        <v>162</v>
      </c>
      <c r="F55" s="86"/>
      <c r="G55" s="85"/>
      <c r="H55" s="85"/>
      <c r="I55" s="85"/>
      <c r="J55" s="85"/>
      <c r="K55" s="85"/>
      <c r="L55" s="85"/>
      <c r="M55" s="85"/>
      <c r="N55" s="85"/>
      <c r="O55" s="85"/>
      <c r="P55" s="85"/>
      <c r="Q55" s="85"/>
      <c r="R55" s="85"/>
      <c r="S55" s="85"/>
      <c r="T55" s="85"/>
      <c r="U55" s="85"/>
      <c r="V55" s="85"/>
      <c r="W55" s="85"/>
      <c r="X55" s="85"/>
      <c r="Y55" s="85"/>
      <c r="Z55" s="85"/>
      <c r="AA55" s="85"/>
      <c r="AB55" s="85"/>
      <c r="AC55" s="85"/>
      <c r="AD55" s="85"/>
      <c r="AE55" s="85"/>
      <c r="AF55" s="85"/>
      <c r="AG55" s="85"/>
      <c r="AH55" s="85" t="str">
        <f t="shared" si="14"/>
        <v/>
      </c>
      <c r="AI55" s="85" t="str">
        <f t="shared" si="13"/>
        <v/>
      </c>
      <c r="AJ55" s="85" t="str">
        <f>+IFERROR(IF(OR(AND(AH55&lt;&gt;"",G55=""),AND(AH55="",G55&lt;&gt;"")),"TOTAL ou Z non renseigné !!!",IF($E55="TOTAL",SUM($AJ$11:AJ54),ROUND(AH55-G55,2))),"")</f>
        <v/>
      </c>
      <c r="AK55" s="85"/>
      <c r="AL55" s="85"/>
      <c r="AM55" s="85"/>
      <c r="AN55" s="85"/>
      <c r="AO55" s="85"/>
      <c r="AP55" s="85"/>
      <c r="AQ55" s="85"/>
      <c r="AR55" s="85"/>
      <c r="AS55" s="85"/>
      <c r="AT55" s="85"/>
      <c r="AU55" s="85"/>
      <c r="AV55" s="85"/>
      <c r="AW55" s="85"/>
      <c r="AX55" s="85"/>
      <c r="AY55" s="85"/>
      <c r="AZ55" s="85"/>
      <c r="BA55" s="85"/>
      <c r="BB55" s="85"/>
      <c r="BC55" s="85"/>
      <c r="BD55" s="85"/>
      <c r="BE55" s="85"/>
      <c r="BF55" s="85"/>
      <c r="BG55" s="85"/>
      <c r="BH55" s="85"/>
      <c r="BI55" s="85"/>
      <c r="BJ55" s="85"/>
      <c r="BK55" s="85"/>
      <c r="BL55" s="85"/>
      <c r="BM55" s="78" t="str">
        <f t="shared" si="4"/>
        <v>ok</v>
      </c>
      <c r="BN55" s="14" t="str">
        <f t="shared" si="2"/>
        <v/>
      </c>
      <c r="BO55" s="3"/>
    </row>
    <row r="56" spans="1:67" s="19" customFormat="1" outlineLevel="1" x14ac:dyDescent="0.3">
      <c r="A56" s="17"/>
      <c r="B56" s="17" t="str">
        <f>+IF(OR(B50="",E50="TOTAL"),"","ok")</f>
        <v>ok</v>
      </c>
      <c r="C56" s="17">
        <f>+INDEX(Listes!$N$1:$AD$13,MATCH(D56,Listes!$N$1:$N$13,0),MATCH($F$7,Listes!$N$1:$AD$1,0))</f>
        <v>10</v>
      </c>
      <c r="D56" s="75" t="s">
        <v>166</v>
      </c>
      <c r="E56" s="87" t="s">
        <v>162</v>
      </c>
      <c r="F56" s="86"/>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c r="AH56" s="85" t="str">
        <f t="shared" si="14"/>
        <v/>
      </c>
      <c r="AI56" s="85" t="str">
        <f t="shared" si="13"/>
        <v/>
      </c>
      <c r="AJ56" s="85" t="str">
        <f>+IFERROR(IF(OR(AND(AH56&lt;&gt;"",G56=""),AND(AH56="",G56&lt;&gt;"")),"TOTAL ou Z non renseigné !!!",IF($E56="TOTAL",SUM($AJ$11:AJ55),ROUND(AH56-G56,2))),"")</f>
        <v/>
      </c>
      <c r="AK56" s="85"/>
      <c r="AL56" s="85"/>
      <c r="AM56" s="85"/>
      <c r="AN56" s="85"/>
      <c r="AO56" s="85"/>
      <c r="AP56" s="85"/>
      <c r="AQ56" s="85"/>
      <c r="AR56" s="85"/>
      <c r="AS56" s="85"/>
      <c r="AT56" s="85"/>
      <c r="AU56" s="85"/>
      <c r="AV56" s="85"/>
      <c r="AW56" s="85"/>
      <c r="AX56" s="85"/>
      <c r="AY56" s="85"/>
      <c r="AZ56" s="85"/>
      <c r="BA56" s="85"/>
      <c r="BB56" s="85"/>
      <c r="BC56" s="85"/>
      <c r="BD56" s="85"/>
      <c r="BE56" s="85"/>
      <c r="BF56" s="85"/>
      <c r="BG56" s="85"/>
      <c r="BH56" s="85"/>
      <c r="BI56" s="85"/>
      <c r="BJ56" s="85"/>
      <c r="BK56" s="85"/>
      <c r="BL56" s="85"/>
      <c r="BM56" s="78" t="str">
        <f t="shared" si="4"/>
        <v>ok</v>
      </c>
      <c r="BN56" s="14" t="str">
        <f t="shared" si="2"/>
        <v/>
      </c>
    </row>
    <row r="57" spans="1:67" s="19" customFormat="1" outlineLevel="1" x14ac:dyDescent="0.3">
      <c r="A57" s="17"/>
      <c r="B57" s="17" t="str">
        <f>+IF(OR(B50="",E50="TOTAL"),"","ok")</f>
        <v>ok</v>
      </c>
      <c r="C57" s="17">
        <f>+INDEX(Listes!$N$1:$AD$13,MATCH(D57,Listes!$N$1:$N$13,0),MATCH($F$7,Listes!$N$1:$AD$1,0))</f>
        <v>10</v>
      </c>
      <c r="D57" s="75" t="s">
        <v>167</v>
      </c>
      <c r="E57" s="87" t="s">
        <v>162</v>
      </c>
      <c r="F57" s="86"/>
      <c r="G57" s="85"/>
      <c r="H57" s="85"/>
      <c r="I57" s="85"/>
      <c r="J57" s="85"/>
      <c r="K57" s="85"/>
      <c r="L57" s="85"/>
      <c r="M57" s="85"/>
      <c r="N57" s="85"/>
      <c r="O57" s="85"/>
      <c r="P57" s="85"/>
      <c r="Q57" s="85"/>
      <c r="R57" s="85"/>
      <c r="S57" s="85"/>
      <c r="T57" s="85"/>
      <c r="U57" s="85"/>
      <c r="V57" s="85"/>
      <c r="W57" s="85"/>
      <c r="X57" s="85"/>
      <c r="Y57" s="85"/>
      <c r="Z57" s="85"/>
      <c r="AA57" s="85"/>
      <c r="AB57" s="85"/>
      <c r="AC57" s="85"/>
      <c r="AD57" s="85"/>
      <c r="AE57" s="85"/>
      <c r="AF57" s="85"/>
      <c r="AG57" s="85"/>
      <c r="AH57" s="85" t="str">
        <f t="shared" si="14"/>
        <v/>
      </c>
      <c r="AI57" s="85" t="str">
        <f t="shared" si="13"/>
        <v/>
      </c>
      <c r="AJ57" s="85" t="str">
        <f>+IFERROR(IF(OR(AND(AH57&lt;&gt;"",G57=""),AND(AH57="",G57&lt;&gt;"")),"TOTAL ou Z non renseigné !!!",IF($E57="TOTAL",SUM($AJ$11:AJ56),ROUND(AH57-G57,2))),"")</f>
        <v/>
      </c>
      <c r="AK57" s="85"/>
      <c r="AL57" s="85"/>
      <c r="AM57" s="85"/>
      <c r="AN57" s="85"/>
      <c r="AO57" s="85"/>
      <c r="AP57" s="85"/>
      <c r="AQ57" s="85"/>
      <c r="AR57" s="85"/>
      <c r="AS57" s="85"/>
      <c r="AT57" s="85"/>
      <c r="AU57" s="85"/>
      <c r="AV57" s="85"/>
      <c r="AW57" s="85"/>
      <c r="AX57" s="85"/>
      <c r="AY57" s="85"/>
      <c r="AZ57" s="85"/>
      <c r="BA57" s="85"/>
      <c r="BB57" s="85"/>
      <c r="BC57" s="85"/>
      <c r="BD57" s="85"/>
      <c r="BE57" s="85"/>
      <c r="BF57" s="85"/>
      <c r="BG57" s="85"/>
      <c r="BH57" s="85"/>
      <c r="BI57" s="85"/>
      <c r="BJ57" s="85"/>
      <c r="BK57" s="85"/>
      <c r="BL57" s="85"/>
      <c r="BM57" s="78" t="str">
        <f t="shared" si="4"/>
        <v>ok</v>
      </c>
      <c r="BN57" s="14" t="str">
        <f t="shared" si="2"/>
        <v/>
      </c>
      <c r="BO57" s="3"/>
    </row>
    <row r="58" spans="1:67" s="19" customFormat="1" outlineLevel="1" x14ac:dyDescent="0.3">
      <c r="A58" s="17"/>
      <c r="B58" s="17" t="str">
        <f>+IF(OR(B50="",E50="TOTAL"),"","ok")</f>
        <v>ok</v>
      </c>
      <c r="C58" s="17">
        <f>+INDEX(Listes!$N$1:$AD$13,MATCH(D58,Listes!$N$1:$N$13,0),MATCH($F$7,Listes!$N$1:$AD$1,0))</f>
        <v>10</v>
      </c>
      <c r="D58" s="75" t="s">
        <v>168</v>
      </c>
      <c r="E58" s="87" t="s">
        <v>162</v>
      </c>
      <c r="F58" s="86"/>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c r="AH58" s="85" t="str">
        <f t="shared" si="14"/>
        <v/>
      </c>
      <c r="AI58" s="85" t="str">
        <f t="shared" si="13"/>
        <v/>
      </c>
      <c r="AJ58" s="85" t="str">
        <f>+IFERROR(IF(OR(AND(AH58&lt;&gt;"",G58=""),AND(AH58="",G58&lt;&gt;"")),"TOTAL ou Z non renseigné !!!",IF($E58="TOTAL",SUM($AJ$11:AJ57),ROUND(AH58-G58,2))),"")</f>
        <v/>
      </c>
      <c r="AK58" s="85"/>
      <c r="AL58" s="85"/>
      <c r="AM58" s="85"/>
      <c r="AN58" s="85"/>
      <c r="AO58" s="85"/>
      <c r="AP58" s="85"/>
      <c r="AQ58" s="85"/>
      <c r="AR58" s="85"/>
      <c r="AS58" s="85"/>
      <c r="AT58" s="85"/>
      <c r="AU58" s="85"/>
      <c r="AV58" s="85"/>
      <c r="AW58" s="85"/>
      <c r="AX58" s="85"/>
      <c r="AY58" s="85"/>
      <c r="AZ58" s="85"/>
      <c r="BA58" s="85"/>
      <c r="BB58" s="85"/>
      <c r="BC58" s="85"/>
      <c r="BD58" s="85"/>
      <c r="BE58" s="85"/>
      <c r="BF58" s="85"/>
      <c r="BG58" s="85"/>
      <c r="BH58" s="85"/>
      <c r="BI58" s="85"/>
      <c r="BJ58" s="85"/>
      <c r="BK58" s="85"/>
      <c r="BL58" s="85"/>
      <c r="BM58" s="78" t="str">
        <f t="shared" si="4"/>
        <v>ok</v>
      </c>
      <c r="BN58" s="14" t="str">
        <f t="shared" si="2"/>
        <v/>
      </c>
    </row>
    <row r="59" spans="1:67" s="19" customFormat="1" hidden="1" outlineLevel="1" x14ac:dyDescent="0.3">
      <c r="A59" s="17"/>
      <c r="B59" s="17" t="str">
        <f>+IF(OR(B50="",E50="TOTAL"),"","ok")</f>
        <v>ok</v>
      </c>
      <c r="C59" s="17">
        <f>+INDEX(Listes!$N$1:$AD$13,MATCH(D59,Listes!$N$1:$N$13,0),MATCH($F$7,Listes!$N$1:$AD$1,0))</f>
        <v>0</v>
      </c>
      <c r="D59" s="75" t="s">
        <v>169</v>
      </c>
      <c r="E59" s="87" t="s">
        <v>162</v>
      </c>
      <c r="F59" s="86"/>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t="str">
        <f t="shared" si="14"/>
        <v/>
      </c>
      <c r="AI59" s="85" t="str">
        <f t="shared" si="13"/>
        <v/>
      </c>
      <c r="AJ59" s="85" t="str">
        <f>+IFERROR(IF(OR(AND(AH59&lt;&gt;"",G59=""),AND(AH59="",G59&lt;&gt;"")),"TOTAL ou Z non renseigné !!!",IF($E59="TOTAL",SUM($AJ$11:AJ58),ROUND(AH59-G59,2))),"")</f>
        <v/>
      </c>
      <c r="AK59" s="85"/>
      <c r="AL59" s="85"/>
      <c r="AM59" s="85"/>
      <c r="AN59" s="85"/>
      <c r="AO59" s="85"/>
      <c r="AP59" s="85"/>
      <c r="AQ59" s="85"/>
      <c r="AR59" s="85"/>
      <c r="AS59" s="85"/>
      <c r="AT59" s="85"/>
      <c r="AU59" s="85"/>
      <c r="AV59" s="85"/>
      <c r="AW59" s="85"/>
      <c r="AX59" s="85"/>
      <c r="AY59" s="85"/>
      <c r="AZ59" s="85"/>
      <c r="BA59" s="85"/>
      <c r="BB59" s="85"/>
      <c r="BC59" s="85"/>
      <c r="BD59" s="85"/>
      <c r="BE59" s="85"/>
      <c r="BF59" s="85"/>
      <c r="BG59" s="85"/>
      <c r="BH59" s="85"/>
      <c r="BI59" s="85"/>
      <c r="BJ59" s="85"/>
      <c r="BK59" s="85"/>
      <c r="BL59" s="85"/>
      <c r="BM59" s="78" t="str">
        <f t="shared" si="4"/>
        <v>ok</v>
      </c>
      <c r="BN59" s="14" t="str">
        <f t="shared" si="2"/>
        <v/>
      </c>
      <c r="BO59" s="3"/>
    </row>
    <row r="60" spans="1:67" s="19" customFormat="1" hidden="1" outlineLevel="1" x14ac:dyDescent="0.3">
      <c r="A60" s="17"/>
      <c r="B60" s="17" t="str">
        <f>+IF(OR(B50="",E50="TOTAL"),"","ok")</f>
        <v>ok</v>
      </c>
      <c r="C60" s="17">
        <f>+INDEX(Listes!$N$1:$AD$13,MATCH(D60,Listes!$N$1:$N$13,0),MATCH($F$7,Listes!$N$1:$AD$1,0))</f>
        <v>0</v>
      </c>
      <c r="D60" s="75" t="s">
        <v>170</v>
      </c>
      <c r="E60" s="87" t="s">
        <v>162</v>
      </c>
      <c r="F60" s="86"/>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c r="AG60" s="85"/>
      <c r="AH60" s="85" t="str">
        <f t="shared" si="14"/>
        <v/>
      </c>
      <c r="AI60" s="85" t="str">
        <f t="shared" si="13"/>
        <v/>
      </c>
      <c r="AJ60" s="85" t="str">
        <f>+IFERROR(IF(OR(AND(AH60&lt;&gt;"",G60=""),AND(AH60="",G60&lt;&gt;"")),"TOTAL ou Z non renseigné !!!",IF($E60="TOTAL",SUM($AJ$11:AJ59),ROUND(AH60-G60,2))),"")</f>
        <v/>
      </c>
      <c r="AK60" s="85"/>
      <c r="AL60" s="85"/>
      <c r="AM60" s="85"/>
      <c r="AN60" s="85"/>
      <c r="AO60" s="85"/>
      <c r="AP60" s="85"/>
      <c r="AQ60" s="85"/>
      <c r="AR60" s="85"/>
      <c r="AS60" s="85"/>
      <c r="AT60" s="85"/>
      <c r="AU60" s="85"/>
      <c r="AV60" s="85"/>
      <c r="AW60" s="85"/>
      <c r="AX60" s="85"/>
      <c r="AY60" s="85"/>
      <c r="AZ60" s="85"/>
      <c r="BA60" s="85"/>
      <c r="BB60" s="85"/>
      <c r="BC60" s="85"/>
      <c r="BD60" s="85"/>
      <c r="BE60" s="85"/>
      <c r="BF60" s="85"/>
      <c r="BG60" s="85"/>
      <c r="BH60" s="85"/>
      <c r="BI60" s="85"/>
      <c r="BJ60" s="85"/>
      <c r="BK60" s="85"/>
      <c r="BL60" s="85"/>
      <c r="BM60" s="78" t="str">
        <f t="shared" si="4"/>
        <v>ok</v>
      </c>
      <c r="BN60" s="14" t="str">
        <f t="shared" si="2"/>
        <v/>
      </c>
    </row>
    <row r="61" spans="1:67" s="19" customFormat="1" hidden="1" outlineLevel="1" x14ac:dyDescent="0.3">
      <c r="A61" s="17"/>
      <c r="B61" s="17" t="str">
        <f>+IF(OR(B50="",E50="TOTAL"),"","ok")</f>
        <v>ok</v>
      </c>
      <c r="C61" s="17">
        <f>+INDEX(Listes!$N$1:$AD$13,MATCH(D61,Listes!$N$1:$N$13,0),MATCH($F$7,Listes!$N$1:$AD$1,0))</f>
        <v>0</v>
      </c>
      <c r="D61" s="75" t="s">
        <v>171</v>
      </c>
      <c r="E61" s="87" t="s">
        <v>162</v>
      </c>
      <c r="F61" s="86"/>
      <c r="G61" s="85"/>
      <c r="H61" s="85"/>
      <c r="I61" s="85"/>
      <c r="J61" s="85"/>
      <c r="K61" s="85"/>
      <c r="L61" s="85"/>
      <c r="M61" s="85"/>
      <c r="N61" s="85"/>
      <c r="O61" s="85"/>
      <c r="P61" s="85"/>
      <c r="Q61" s="85"/>
      <c r="R61" s="85"/>
      <c r="S61" s="85"/>
      <c r="T61" s="85"/>
      <c r="U61" s="85"/>
      <c r="V61" s="85"/>
      <c r="W61" s="85"/>
      <c r="X61" s="85"/>
      <c r="Y61" s="85"/>
      <c r="Z61" s="85"/>
      <c r="AA61" s="85"/>
      <c r="AB61" s="85"/>
      <c r="AC61" s="85"/>
      <c r="AD61" s="85"/>
      <c r="AE61" s="85"/>
      <c r="AF61" s="85"/>
      <c r="AG61" s="85"/>
      <c r="AH61" s="85" t="str">
        <f t="shared" si="14"/>
        <v/>
      </c>
      <c r="AI61" s="85" t="str">
        <f t="shared" si="13"/>
        <v/>
      </c>
      <c r="AJ61" s="85" t="str">
        <f>+IFERROR(IF(OR(AND(AH61&lt;&gt;"",G61=""),AND(AH61="",G61&lt;&gt;"")),"TOTAL ou Z non renseigné !!!",IF($E61="TOTAL",SUM($AJ$11:AJ60),ROUND(AH61-G61,2))),"")</f>
        <v/>
      </c>
      <c r="AK61" s="85"/>
      <c r="AL61" s="85"/>
      <c r="AM61" s="85"/>
      <c r="AN61" s="85"/>
      <c r="AO61" s="85"/>
      <c r="AP61" s="85"/>
      <c r="AQ61" s="85"/>
      <c r="AR61" s="85"/>
      <c r="AS61" s="85"/>
      <c r="AT61" s="85"/>
      <c r="AU61" s="85"/>
      <c r="AV61" s="85"/>
      <c r="AW61" s="85"/>
      <c r="AX61" s="85"/>
      <c r="AY61" s="85"/>
      <c r="AZ61" s="85"/>
      <c r="BA61" s="85"/>
      <c r="BB61" s="85"/>
      <c r="BC61" s="85"/>
      <c r="BD61" s="85"/>
      <c r="BE61" s="85"/>
      <c r="BF61" s="85"/>
      <c r="BG61" s="85"/>
      <c r="BH61" s="85"/>
      <c r="BI61" s="85"/>
      <c r="BJ61" s="85"/>
      <c r="BK61" s="85"/>
      <c r="BL61" s="85"/>
      <c r="BM61" s="78" t="str">
        <f t="shared" si="4"/>
        <v>ok</v>
      </c>
      <c r="BN61" s="14" t="str">
        <f t="shared" si="2"/>
        <v/>
      </c>
      <c r="BO61" s="3"/>
    </row>
    <row r="62" spans="1:67" s="19" customFormat="1" hidden="1" outlineLevel="1" x14ac:dyDescent="0.3">
      <c r="A62" s="17"/>
      <c r="B62" s="17" t="str">
        <f>+IF(OR(B50="",E50="TOTAL"),"","ok")</f>
        <v>ok</v>
      </c>
      <c r="C62" s="17">
        <f>+INDEX(Listes!$N$1:$AD$13,MATCH(D62,Listes!$N$1:$N$13,0),MATCH($F$7,Listes!$N$1:$AD$1,0))</f>
        <v>0</v>
      </c>
      <c r="D62" s="75" t="s">
        <v>172</v>
      </c>
      <c r="E62" s="87" t="s">
        <v>162</v>
      </c>
      <c r="F62" s="86"/>
      <c r="G62" s="85"/>
      <c r="H62" s="85"/>
      <c r="I62" s="85"/>
      <c r="J62" s="85"/>
      <c r="K62" s="85"/>
      <c r="L62" s="85"/>
      <c r="M62" s="85"/>
      <c r="N62" s="85"/>
      <c r="O62" s="85"/>
      <c r="P62" s="85"/>
      <c r="Q62" s="85"/>
      <c r="R62" s="85"/>
      <c r="S62" s="85"/>
      <c r="T62" s="85"/>
      <c r="U62" s="85"/>
      <c r="V62" s="85"/>
      <c r="W62" s="85"/>
      <c r="X62" s="85"/>
      <c r="Y62" s="85"/>
      <c r="Z62" s="85"/>
      <c r="AA62" s="85"/>
      <c r="AB62" s="85"/>
      <c r="AC62" s="85"/>
      <c r="AD62" s="85"/>
      <c r="AE62" s="85"/>
      <c r="AF62" s="85"/>
      <c r="AG62" s="85"/>
      <c r="AH62" s="85" t="str">
        <f t="shared" si="14"/>
        <v/>
      </c>
      <c r="AI62" s="85" t="str">
        <f t="shared" si="13"/>
        <v/>
      </c>
      <c r="AJ62" s="85" t="str">
        <f>+IFERROR(IF(OR(AND(AH62&lt;&gt;"",G62=""),AND(AH62="",G62&lt;&gt;"")),"TOTAL ou Z non renseigné !!!",IF($E62="TOTAL",SUM($AJ$11:AJ61),ROUND(AH62-G62,2))),"")</f>
        <v/>
      </c>
      <c r="AK62" s="85"/>
      <c r="AL62" s="85"/>
      <c r="AM62" s="85"/>
      <c r="AN62" s="85"/>
      <c r="AO62" s="85"/>
      <c r="AP62" s="85"/>
      <c r="AQ62" s="85"/>
      <c r="AR62" s="85"/>
      <c r="AS62" s="85"/>
      <c r="AT62" s="85"/>
      <c r="AU62" s="85"/>
      <c r="AV62" s="85"/>
      <c r="AW62" s="85"/>
      <c r="AX62" s="85"/>
      <c r="AY62" s="85"/>
      <c r="AZ62" s="85"/>
      <c r="BA62" s="85"/>
      <c r="BB62" s="85"/>
      <c r="BC62" s="85"/>
      <c r="BD62" s="85"/>
      <c r="BE62" s="85"/>
      <c r="BF62" s="85"/>
      <c r="BG62" s="85"/>
      <c r="BH62" s="85"/>
      <c r="BI62" s="85"/>
      <c r="BJ62" s="85"/>
      <c r="BK62" s="85"/>
      <c r="BL62" s="85"/>
      <c r="BM62" s="78" t="str">
        <f t="shared" si="4"/>
        <v>ok</v>
      </c>
      <c r="BN62" s="14" t="str">
        <f t="shared" si="2"/>
        <v/>
      </c>
    </row>
    <row r="63" spans="1:67" x14ac:dyDescent="0.3">
      <c r="A63" s="4">
        <f>+IF(SUM(C64:C75)=0,"",1)</f>
        <v>1</v>
      </c>
      <c r="B63" s="4">
        <v>5</v>
      </c>
      <c r="C63" s="4">
        <f t="shared" ref="C63" si="15">+IF(B63&gt;$H$5,"",B63)</f>
        <v>5</v>
      </c>
      <c r="D63" s="4">
        <f>+IFERROR(WEEKNUM(E63,2),"")</f>
        <v>36</v>
      </c>
      <c r="E63" s="81">
        <f t="shared" si="9"/>
        <v>43713</v>
      </c>
      <c r="F63" s="82" t="str">
        <f>+IF(AND($E63="TOTAL",SUM($C$11:$C$426)&gt;465),SUM($F$11:F62)/2,IF(AND($E63="TOTAL",SUM($C$11:$C$426)&lt;465),SUM($F$11:F62),IF(COUNT(F64:F75)=0,"",SUM(F64:F75))))</f>
        <v/>
      </c>
      <c r="G63" s="83" t="str">
        <f>IF(F63="","",F63-SUM(AO63:BL63))</f>
        <v/>
      </c>
      <c r="H63" s="83" t="str">
        <f>+IFERROR(IF(OR(WEEKDAY(E63)=1,C63=$H$5),SUMIF($D$11:$D$426,WEEKNUM(E63,2),$F$11:$F$426),""),"")</f>
        <v/>
      </c>
      <c r="I63" s="82" t="str">
        <f>+IF(AND($E63="TOTAL",SUM($C$11:$C$426)&gt;465),SUM($I$11:I62)/2,IF(AND($E63="TOTAL",SUM($C$11:$C$426)&lt;465),SUM($I$11:I62),IF(COUNT(I64:I75)=0,"",SUM(I64:I75))))</f>
        <v/>
      </c>
      <c r="J63" s="82" t="str">
        <f>+IF(AND($E63="TOTAL",SUM($C$11:$C$426)&gt;465),SUM($J$11:J62)/2,IF(AND($E63="TOTAL",SUM($C$11:$C$426)&lt;465),SUM($J$11:J62),IF(COUNT(J64:J75)=0,"",SUM(J64:J75))))</f>
        <v/>
      </c>
      <c r="K63" s="84" t="str">
        <f>+IF($E63="TOTAL",(SUM($K$11:K62)),"")</f>
        <v/>
      </c>
      <c r="L63" s="82" t="str">
        <f>+IF($E63="TOTAL",(SUM(L$11:$L62)),IF(F64="","",F64))</f>
        <v/>
      </c>
      <c r="M63" s="84" t="str">
        <f>+IF($E63="TOTAL",(SUM($M$11:M62)),"")</f>
        <v/>
      </c>
      <c r="N63" s="84" t="str">
        <f>+IF($E63="TOTAL",(SUM($N$11:N62)),"")</f>
        <v/>
      </c>
      <c r="O63" s="82" t="str">
        <f>+IF($E63="TOTAL",(SUM($O$11:O62)),IF(F65="","",F65))</f>
        <v/>
      </c>
      <c r="P63" s="84" t="str">
        <f>+IF($E63="TOTAL",(SUM($P$11:P62)),"")</f>
        <v/>
      </c>
      <c r="Q63" s="84" t="str">
        <f>+IF($E63="TOTAL",(SUM($Q$11:Q62)),"")</f>
        <v/>
      </c>
      <c r="R63" s="84" t="str">
        <f>+IF($E63="TOTAL",(SUM($R$11:R62)),"")</f>
        <v/>
      </c>
      <c r="S63" s="84" t="str">
        <f>+IF($E63="TOTAL",(SUM($S$11:S62)),"")</f>
        <v/>
      </c>
      <c r="T63" s="84" t="str">
        <f>+IF($E63="TOTAL",(SUM($T$11:T62)),"")</f>
        <v/>
      </c>
      <c r="U63" s="84" t="str">
        <f>+IF($E63="TOTAL",(SUM($U$11:U62)),"")</f>
        <v/>
      </c>
      <c r="V63" s="84" t="str">
        <f>+IF($E63="TOTAL",(SUM($V$11:V62)),"")</f>
        <v/>
      </c>
      <c r="W63" s="83" t="str">
        <f>+IF(OR(P63="",P63=0,L63="",L63=0),"",L63/P63)</f>
        <v/>
      </c>
      <c r="X63" s="83" t="str">
        <f>+IF(OR(Q63="",Q63=0,O63="",O63=0),"",O63/Q63)</f>
        <v/>
      </c>
      <c r="Y63" s="82" t="str">
        <f>+IF(AND($E63="TOTAL",SUM($C$11:$C$426)&gt;465),SUM($Y$11:Y62)/2,IF(AND($E63="TOTAL",SUM($C$11:$C$426)&lt;465),SUM($Y$11:Y62),IF(COUNT(Y64:Y75)=0,"",SUM(Y64:Y75))))</f>
        <v/>
      </c>
      <c r="Z63" s="82" t="str">
        <f>+IF(AND($E63="TOTAL",SUM($C$11:$C$426)&gt;465),SUM($Z$11:Z62)/2,IF(AND($E63="TOTAL",SUM($C$11:$C$426)&lt;465),SUM($Z$11:Z62),IF(COUNT(Z64:Z75)=0,"",SUM(Z64:Z75))))</f>
        <v/>
      </c>
      <c r="AA63" s="82" t="str">
        <f>+IF(AND($E63="TOTAL",SUM($C$11:$C$426)&gt;465),SUM($AA$11:AA62)/2,IF(AND($E63="TOTAL",SUM($C$11:$C$426)&lt;465),SUM($AA$11:AA62),IF(COUNT(AA64:AA75)=0,"",SUM(AA64:AA75))))</f>
        <v/>
      </c>
      <c r="AB63" s="82" t="str">
        <f>+IF(AND($E63="TOTAL",SUM($C$11:$C$426)&gt;465),SUM($AB$11:AB62)/2,IF(AND($E63="TOTAL",SUM($C$11:$C$426)&lt;465),SUM($AB$11:AB62),IF(COUNT(AB64:AB75)=0,"",SUM(AB64:AB75))))</f>
        <v/>
      </c>
      <c r="AC63" s="82" t="str">
        <f>+IF(AND($E63="TOTAL",SUM($C$11:$C$426)&gt;465),SUM($AC$11:AC62)/2,IF(AND($E63="TOTAL",SUM($C$11:$C$426)&lt;465),SUM($AC$11:AC62),IF(COUNT(AC64:AC75)=0,"",SUM(AC64:AC75))))</f>
        <v/>
      </c>
      <c r="AD63" s="82" t="str">
        <f>+IF(AND($E63="TOTAL",SUM($C$11:$C$426)&gt;465),SUM($AD$11:AD62)/2,IF(AND($E63="TOTAL",SUM($C$11:$C$426)&lt;465),SUM($AD$11:AD62),IF(COUNT(AD64:AD75)=0,"",SUM(AD64:AD75))))</f>
        <v/>
      </c>
      <c r="AE63" s="82" t="str">
        <f>+IF(AND($E63="TOTAL",SUM($C$11:$C$426)&gt;465),SUM($AE$11:AE62)/2,IF(AND($E63="TOTAL",SUM($C$11:$C$426)&lt;465),SUM($AE$11:AE62),IF(COUNT(AE64:AE75)=0,"",SUM(AE64:AE75))))</f>
        <v/>
      </c>
      <c r="AF63" s="82" t="str">
        <f>+IF(AND($E63="TOTAL",SUM($C$11:$C$426)&gt;465),SUM($AF$11:AF62)/2,IF(AND($E63="TOTAL",SUM($C$11:$C$426)&lt;465),SUM($AF$11:AF62),IF(COUNT(AF64:AF75)=0,"",SUM(AF64:AF75))))</f>
        <v/>
      </c>
      <c r="AG63" s="82" t="str">
        <f>+IF(AND($E63="TOTAL",SUM($C$11:$C$426)&gt;465),SUM($AG$11:AG62)/2,IF(AND($E63="TOTAL",SUM($C$11:$C$426)&lt;465),SUM($AG$11:AG62),IF(COUNT(AG64:AG75)=0,"",SUM(AG64:AG75))))</f>
        <v/>
      </c>
      <c r="AH63" s="82" t="str">
        <f>+IFERROR(SUM(Y63:AG63)+AI63,"")</f>
        <v/>
      </c>
      <c r="AI63" s="82" t="str">
        <f>+IF(AND($E63="TOTAL",SUM($C$11:$C$426)&gt;465),SUM($AI$11:AI62)/2,IF(AND($E63="TOTAL",SUM($C$11:$C$426)&lt;465),SUM($AI$11:AI62),IF(COUNT(AI64:AI75)=0,"",SUM(AI64:AI75))))</f>
        <v/>
      </c>
      <c r="AJ63" s="82" t="str">
        <f>+IF(AND($E63="TOTAL",SUM($C$11:$C$426)&gt;465),SUM($AJ$11:AJ62)/2,IF(AND($E63="TOTAL",SUM($C$11:$C$426)&lt;465),SUM($AJ$11:AJ62),IF(COUNT(AJ64:AJ75)=0,"",SUM(AJ64:AJ75))))</f>
        <v/>
      </c>
      <c r="AK63" s="82" t="str">
        <f>+IF(AND($E63="TOTAL",SUM($C$11:$C$426)&gt;465),SUM($AK$11:AK62)/2,IF(AND($E63="TOTAL",SUM($C$11:$C$426)&lt;465),SUM($AK$11:AK62),IF(COUNT(AK64:AK75)=0,"",SUM(AK64:AK75))))</f>
        <v/>
      </c>
      <c r="AL63" s="84" t="str">
        <f>+IF($E63="TOTAL",(SUM($AL$11:AL62)),"")</f>
        <v/>
      </c>
      <c r="AM63" s="84" t="str">
        <f>+IF($E63="TOTAL",(SUM($AM$11:AM62)),"")</f>
        <v/>
      </c>
      <c r="AN63" s="84"/>
      <c r="AO63" s="82" t="str">
        <f>+IF(AND($E63="TOTAL",SUM($C$11:$C$426)&gt;465),SUM($AO$11:AO62)/2,IF(AND($E63="TOTAL",SUM($C$11:$C$426)&lt;465),SUM($AO$11:AO62),IF(COUNT(AO64:AO75)=0,"",SUM(AO64:AO75))))</f>
        <v/>
      </c>
      <c r="AP63" s="82" t="str">
        <f>+IF(AND($E63="TOTAL",SUM($C$11:$C$426)&gt;465),SUM($AP$11:AP62)/2,IF(AND($E63="TOTAL",SUM($C$11:$C$426)&lt;465),SUM($AP$11:AP62),IF(COUNT(AP64:AP75)=0,"",SUM(AP64:AP75))))</f>
        <v/>
      </c>
      <c r="AQ63" s="82" t="str">
        <f>+IF(AND($E63="TOTAL",SUM($C$11:$C$426)&gt;465),SUM($AQ$11:AQ62)/2,IF(AND($E63="TOTAL",SUM($C$11:$C$426)&lt;465),SUM($AQ$11:AQ62),IF(COUNT(AQ64:AQ75)=0,"",SUM(AQ64:AQ75))))</f>
        <v/>
      </c>
      <c r="AR63" s="82" t="str">
        <f>+IF(AND($E63="TOTAL",SUM($C$11:$C$426)&gt;465),SUM($AR$11:AR62)/2,IF(AND($E63="TOTAL",SUM($C$11:$C$426)&lt;465),SUM($AR$11:AR62),IF(COUNT(AR64:AR75)=0,"",SUM(AR64:AR75))))</f>
        <v/>
      </c>
      <c r="AS63" s="82" t="str">
        <f>+IF(AND($E63="TOTAL",SUM($C$11:$C$426)&gt;465),SUM($AS$11:AS62)/2,IF(AND($E63="TOTAL",SUM($C$11:$C$426)&lt;465),SUM($AS$11:AS62),IF(COUNT(AS64:AS75)=0,"",SUM(AS64:AS75))))</f>
        <v/>
      </c>
      <c r="AT63" s="82" t="str">
        <f>+IF(AND($E63="TOTAL",SUM($C$11:$C$426)&gt;465),SUM($AT$11:AT62)/2,IF(AND($E63="TOTAL",SUM($C$11:$C$426)&lt;465),SUM($AT$11:AT62),IF(COUNT(AT64:AT75)=0,"",SUM(AT64:AT75))))</f>
        <v/>
      </c>
      <c r="AU63" s="82" t="str">
        <f>+IF(AND($E63="TOTAL",SUM($C$11:$C$426)&gt;465),SUM($AU$11:AU62)/2,IF(AND($E63="TOTAL",SUM($C$11:$C$426)&lt;465),SUM($AU$11:AU62),IF(COUNT(AU64:AU75)=0,"",SUM(AU64:AU75))))</f>
        <v/>
      </c>
      <c r="AV63" s="82" t="str">
        <f>+IF(AND($E63="TOTAL",SUM($C$11:$C$426)&gt;465),SUM($AV$11:AV62)/2,IF(AND($E63="TOTAL",SUM($C$11:$C$426)&lt;465),SUM($AV$11:AV62),IF(COUNT(AV64:AV75)=0,"",SUM(AV64:AV75))))</f>
        <v/>
      </c>
      <c r="AW63" s="82" t="str">
        <f>+IF(AND($E63="TOTAL",SUM($C$11:$C$426)&gt;465),SUM($AW$11:AW62)/2,IF(AND($E63="TOTAL",SUM($C$11:$C$426)&lt;465),SUM($AW$11:AW62),IF(COUNT(AW64:AW75)=0,"",SUM(AW64:AW75))))</f>
        <v/>
      </c>
      <c r="AX63" s="82" t="str">
        <f>+IF(AND($E63="TOTAL",SUM($C$11:$C$426)&gt;465),SUM($AX$11:AX62)/2,IF(AND($E63="TOTAL",SUM($C$11:$C$426)&lt;465),SUM($AX$11:AX62),IF(COUNT(AX64:AX75)=0,"",SUM(AX64:AX75))))</f>
        <v/>
      </c>
      <c r="AY63" s="82" t="str">
        <f>+IF(AND($E63="TOTAL",SUM($C$11:$C$426)&gt;465),SUM($AY$11:AY62)/2,IF(AND($E63="TOTAL",SUM($C$11:$C$426)&lt;465),SUM($AY$11:AY62),IF(COUNT(AY64:AY75)=0,"",SUM(AY64:AY75))))</f>
        <v/>
      </c>
      <c r="AZ63" s="82" t="str">
        <f>+IF(AND($E63="TOTAL",SUM($C$11:$C$426)&gt;465),SUM($AZ$11:AZ62)/2,IF(AND($E63="TOTAL",SUM($C$11:$C$426)&lt;465),SUM($AZ$11:AZ62),IF(COUNT(AZ64:AZ75)=0,"",SUM(AZ64:AZ75))))</f>
        <v/>
      </c>
      <c r="BA63" s="82" t="str">
        <f>+IF(AND($E63="TOTAL",SUM($C$11:$C$426)&gt;465),SUM($BA$11:BA62)/2,IF(AND($E63="TOTAL",SUM($C$11:$C$426)&lt;465),SUM($BA$11:BA62),IF(COUNT(BA64:BA75)=0,"",SUM(BA64:BA75))))</f>
        <v/>
      </c>
      <c r="BB63" s="82" t="str">
        <f>+IF(AND($E63="TOTAL",SUM($C$11:$C$426)&gt;465),SUM($BB$11:BB62)/2,IF(AND($E63="TOTAL",SUM($C$11:$C$426)&lt;465),SUM($BB$11:BB62),IF(COUNT(BB64:BB75)=0,"",SUM(BB64:BB75))))</f>
        <v/>
      </c>
      <c r="BC63" s="82" t="str">
        <f>+IF(AND($E63="TOTAL",SUM($C$11:$C$426)&gt;465),SUM($BC$11:BC62)/2,IF(AND($E63="TOTAL",SUM($C$11:$C$426)&lt;465),SUM($BC$11:BC62),IF(COUNT(BC64:BC75)=0,"",SUM(BC64:BC75))))</f>
        <v/>
      </c>
      <c r="BD63" s="82" t="str">
        <f>+IF(AND($E63="TOTAL",SUM($C$11:$C$426)&gt;465),SUM($BD$11:BD62)/2,IF(AND($E63="TOTAL",SUM($C$11:$C$426)&lt;465),SUM($BD$11:BD62),IF(COUNT(BD64:BD75)=0,"",SUM(BD64:BD75))))</f>
        <v/>
      </c>
      <c r="BE63" s="82" t="str">
        <f>+IF(AND($E63="TOTAL",SUM($C$11:$C$426)&gt;465),SUM($BE$11:BE62)/2,IF(AND($E63="TOTAL",SUM($C$11:$C$426)&lt;465),SUM($BE$11:BE62),IF(COUNT(BE64:BE75)=0,"",SUM(BE64:BE75))))</f>
        <v/>
      </c>
      <c r="BF63" s="82" t="str">
        <f>+IF(AND($E63="TOTAL",SUM($C$11:$C$426)&gt;465),SUM($BF$11:BF62)/2,IF(AND($E63="TOTAL",SUM($C$11:$C$426)&lt;465),SUM($BF$11:BF62),IF(COUNT(BF64:BF75)=0,"",SUM(BF64:BF75))))</f>
        <v/>
      </c>
      <c r="BG63" s="82" t="str">
        <f>+IF(AND($E63="TOTAL",SUM($C$11:$C$426)&gt;465),SUM($BG$11:BG62)/2,IF(AND($E63="TOTAL",SUM($C$11:$C$426)&lt;465),SUM($BG$11:BG62),IF(COUNT(BG64:BG75)=0,"",SUM(BG64:BG75))))</f>
        <v/>
      </c>
      <c r="BH63" s="82" t="str">
        <f>+IF(AND($E63="TOTAL",SUM($C$11:$C$426)&gt;465),SUM($BH$11:BH62)/2,IF(AND($E63="TOTAL",SUM($C$11:$C$426)&lt;465),SUM($BH$11:BH62),IF(COUNT(BH64:BH75)=0,"",SUM(BH64:BH75))))</f>
        <v/>
      </c>
      <c r="BI63" s="82" t="str">
        <f>+IF(AND($E63="TOTAL",SUM($C$11:$C$426)&gt;465),SUM($BI$11:BI62)/2,IF(AND($E63="TOTAL",SUM($C$11:$C$426)&lt;465),SUM($BI$11:BI62),IF(COUNT(BI64:BI75)=0,"",SUM(BI64:BI75))))</f>
        <v/>
      </c>
      <c r="BJ63" s="82" t="str">
        <f>+IF(AND($E63="TOTAL",SUM($C$11:$C$426)&gt;465),SUM($BJ$11:BJ62)/2,IF(AND($E63="TOTAL",SUM($C$11:$C$426)&lt;465),SUM($BJ$11:BJ62),IF(COUNT(BJ64:BJ75)=0,"",SUM(BJ64:BJ75))))</f>
        <v/>
      </c>
      <c r="BK63" s="82" t="str">
        <f>+IF(AND($E63="TOTAL",SUM($C$11:$C$426)&gt;465),SUM($BK$11:BK62)/2,IF(AND($E63="TOTAL",SUM($C$11:$C$426)&lt;465),SUM($BK$11:BK62),IF(COUNT(BK64:BK75)=0,"",SUM(BK64:BK75))))</f>
        <v/>
      </c>
      <c r="BL63" s="82" t="str">
        <f>+IF(AND($E63="TOTAL",SUM($C$11:$C$426)&gt;465),SUM($BL$11:BL62)/2,IF(AND($E63="TOTAL",SUM($C$11:$C$426)&lt;465),SUM($BL$11:BL62),IF(COUNT(BL64:BL75)=0,"",SUM(BL64:BL75))))</f>
        <v/>
      </c>
      <c r="BM63" s="78" t="str">
        <f t="shared" si="4"/>
        <v/>
      </c>
      <c r="BN63" s="14" t="str">
        <f t="shared" si="2"/>
        <v/>
      </c>
    </row>
    <row r="64" spans="1:67" s="19" customFormat="1" outlineLevel="1" x14ac:dyDescent="0.3">
      <c r="A64" s="17"/>
      <c r="B64" s="17" t="str">
        <f>+IF(OR(B63="",E63="TOTAL"),"","ok")</f>
        <v>ok</v>
      </c>
      <c r="C64" s="17">
        <f>+INDEX(Listes!$N$1:$AD$13,MATCH(D64,Listes!$N$1:$N$13,0),MATCH($F$7,Listes!$N$1:$AD$1,0))</f>
        <v>10</v>
      </c>
      <c r="D64" s="74" t="s">
        <v>160</v>
      </c>
      <c r="E64" s="85" t="s">
        <v>160</v>
      </c>
      <c r="F64" s="86"/>
      <c r="G64" s="85" t="str">
        <f>IF(F64="","",F64-SUM(AO64:BL64))</f>
        <v/>
      </c>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c r="AG64" s="85"/>
      <c r="AH64" s="85" t="str">
        <f>+IFERROR(SUM(Y64:AG64)+AI64,"")</f>
        <v/>
      </c>
      <c r="AI64" s="85" t="str">
        <f t="shared" ref="AI64:AI75" si="16">IF(SUM(Y64:AG64)=0,"",0)</f>
        <v/>
      </c>
      <c r="AJ64" s="85" t="str">
        <f>+IFERROR(IF(OR(AND(AH64&lt;&gt;"",G64=""),AND(AH64="",G64&lt;&gt;"")),"TOTAL ou Z non renseigné !!!",ROUND(AH64-G64,2)),"")</f>
        <v/>
      </c>
      <c r="AK64" s="85"/>
      <c r="AL64" s="85"/>
      <c r="AM64" s="85"/>
      <c r="AN64" s="85"/>
      <c r="AO64" s="85"/>
      <c r="AP64" s="85"/>
      <c r="AQ64" s="85"/>
      <c r="AR64" s="85"/>
      <c r="AS64" s="85"/>
      <c r="AT64" s="85"/>
      <c r="AU64" s="85"/>
      <c r="AV64" s="85"/>
      <c r="AW64" s="85"/>
      <c r="AX64" s="85"/>
      <c r="AY64" s="85"/>
      <c r="AZ64" s="85"/>
      <c r="BA64" s="85"/>
      <c r="BB64" s="85"/>
      <c r="BC64" s="85"/>
      <c r="BD64" s="85"/>
      <c r="BE64" s="85"/>
      <c r="BF64" s="85"/>
      <c r="BG64" s="85"/>
      <c r="BH64" s="85"/>
      <c r="BI64" s="85"/>
      <c r="BJ64" s="85"/>
      <c r="BK64" s="85"/>
      <c r="BL64" s="85"/>
      <c r="BM64" s="78" t="str">
        <f t="shared" si="4"/>
        <v>ok</v>
      </c>
      <c r="BN64" s="14" t="str">
        <f t="shared" si="2"/>
        <v/>
      </c>
    </row>
    <row r="65" spans="1:67" s="19" customFormat="1" outlineLevel="1" x14ac:dyDescent="0.3">
      <c r="A65" s="17"/>
      <c r="B65" s="17" t="str">
        <f>+IF(OR(B63="",E63="TOTAL"),"","ok")</f>
        <v>ok</v>
      </c>
      <c r="C65" s="17">
        <f>+INDEX(Listes!$N$1:$AD$13,MATCH(D65,Listes!$N$1:$N$13,0),MATCH($F$7,Listes!$N$1:$AD$1,0))</f>
        <v>10</v>
      </c>
      <c r="D65" s="74" t="s">
        <v>161</v>
      </c>
      <c r="E65" s="85" t="s">
        <v>161</v>
      </c>
      <c r="F65" s="86"/>
      <c r="G65" s="85"/>
      <c r="H65" s="85"/>
      <c r="I65" s="85"/>
      <c r="J65" s="85"/>
      <c r="K65" s="85"/>
      <c r="L65" s="85"/>
      <c r="M65" s="85"/>
      <c r="N65" s="85"/>
      <c r="O65" s="85"/>
      <c r="P65" s="85"/>
      <c r="Q65" s="85"/>
      <c r="R65" s="85"/>
      <c r="S65" s="85"/>
      <c r="T65" s="85"/>
      <c r="U65" s="85"/>
      <c r="V65" s="85"/>
      <c r="W65" s="85"/>
      <c r="X65" s="85"/>
      <c r="Y65" s="85"/>
      <c r="Z65" s="85"/>
      <c r="AA65" s="85"/>
      <c r="AB65" s="85"/>
      <c r="AC65" s="85"/>
      <c r="AD65" s="85"/>
      <c r="AE65" s="85"/>
      <c r="AF65" s="85"/>
      <c r="AG65" s="85"/>
      <c r="AH65" s="85" t="str">
        <f t="shared" ref="AH65:AH75" si="17">+IFERROR(SUM(Y65:AG65)+AI65,"")</f>
        <v/>
      </c>
      <c r="AI65" s="85" t="str">
        <f t="shared" si="16"/>
        <v/>
      </c>
      <c r="AJ65" s="85" t="str">
        <f>+IFERROR(IF(OR(AND(AH65&lt;&gt;"",G65=""),AND(AH65="",G65&lt;&gt;"")),"TOTAL ou Z non renseigné !!!",IF($E65="TOTAL",SUM($AJ$11:AJ64),ROUND(AH65-G65,2))),"")</f>
        <v/>
      </c>
      <c r="AK65" s="85"/>
      <c r="AL65" s="85"/>
      <c r="AM65" s="85"/>
      <c r="AN65" s="85"/>
      <c r="AO65" s="85"/>
      <c r="AP65" s="85"/>
      <c r="AQ65" s="85"/>
      <c r="AR65" s="85"/>
      <c r="AS65" s="85"/>
      <c r="AT65" s="85"/>
      <c r="AU65" s="85"/>
      <c r="AV65" s="85"/>
      <c r="AW65" s="85"/>
      <c r="AX65" s="85"/>
      <c r="AY65" s="85"/>
      <c r="AZ65" s="85"/>
      <c r="BA65" s="85"/>
      <c r="BB65" s="85"/>
      <c r="BC65" s="85"/>
      <c r="BD65" s="85"/>
      <c r="BE65" s="85"/>
      <c r="BF65" s="85"/>
      <c r="BG65" s="85"/>
      <c r="BH65" s="85"/>
      <c r="BI65" s="85"/>
      <c r="BJ65" s="85"/>
      <c r="BK65" s="85"/>
      <c r="BL65" s="85"/>
      <c r="BM65" s="78" t="str">
        <f t="shared" si="4"/>
        <v>ok</v>
      </c>
      <c r="BN65" s="14" t="str">
        <f t="shared" si="2"/>
        <v/>
      </c>
      <c r="BO65" s="3"/>
    </row>
    <row r="66" spans="1:67" s="19" customFormat="1" outlineLevel="1" x14ac:dyDescent="0.3">
      <c r="A66" s="17"/>
      <c r="B66" s="17" t="str">
        <f>+IF(OR(B63="",E63="TOTAL"),"","ok")</f>
        <v>ok</v>
      </c>
      <c r="C66" s="17">
        <f>+INDEX(Listes!$N$1:$AD$13,MATCH(D66,Listes!$N$1:$N$13,0),MATCH($F$7,Listes!$N$1:$AD$1,0))</f>
        <v>10</v>
      </c>
      <c r="D66" s="75" t="s">
        <v>163</v>
      </c>
      <c r="E66" s="87" t="s">
        <v>162</v>
      </c>
      <c r="F66" s="86"/>
      <c r="G66" s="85"/>
      <c r="H66" s="85"/>
      <c r="I66" s="85"/>
      <c r="J66" s="85"/>
      <c r="K66" s="85"/>
      <c r="L66" s="85"/>
      <c r="M66" s="85"/>
      <c r="N66" s="85"/>
      <c r="O66" s="85"/>
      <c r="P66" s="85"/>
      <c r="Q66" s="85"/>
      <c r="R66" s="85"/>
      <c r="S66" s="85"/>
      <c r="T66" s="85"/>
      <c r="U66" s="85"/>
      <c r="V66" s="85"/>
      <c r="W66" s="85"/>
      <c r="X66" s="85"/>
      <c r="Y66" s="85"/>
      <c r="Z66" s="85"/>
      <c r="AA66" s="85"/>
      <c r="AB66" s="85"/>
      <c r="AC66" s="85"/>
      <c r="AD66" s="85"/>
      <c r="AE66" s="85"/>
      <c r="AF66" s="85"/>
      <c r="AG66" s="85"/>
      <c r="AH66" s="85" t="str">
        <f t="shared" si="17"/>
        <v/>
      </c>
      <c r="AI66" s="85" t="str">
        <f t="shared" si="16"/>
        <v/>
      </c>
      <c r="AJ66" s="85" t="str">
        <f>+IFERROR(IF(OR(AND(AH66&lt;&gt;"",G66=""),AND(AH66="",G66&lt;&gt;"")),"TOTAL ou Z non renseigné !!!",IF($E66="TOTAL",SUM($AJ$11:AJ65),ROUND(AH66-G66,2))),"")</f>
        <v/>
      </c>
      <c r="AK66" s="85"/>
      <c r="AL66" s="85"/>
      <c r="AM66" s="85"/>
      <c r="AN66" s="85"/>
      <c r="AO66" s="85"/>
      <c r="AP66" s="85"/>
      <c r="AQ66" s="85"/>
      <c r="AR66" s="85"/>
      <c r="AS66" s="85"/>
      <c r="AT66" s="85"/>
      <c r="AU66" s="85"/>
      <c r="AV66" s="85"/>
      <c r="AW66" s="85"/>
      <c r="AX66" s="85"/>
      <c r="AY66" s="85"/>
      <c r="AZ66" s="85"/>
      <c r="BA66" s="85"/>
      <c r="BB66" s="85"/>
      <c r="BC66" s="85"/>
      <c r="BD66" s="85"/>
      <c r="BE66" s="85"/>
      <c r="BF66" s="85"/>
      <c r="BG66" s="85"/>
      <c r="BH66" s="85"/>
      <c r="BI66" s="85"/>
      <c r="BJ66" s="85"/>
      <c r="BK66" s="85"/>
      <c r="BL66" s="85"/>
      <c r="BM66" s="78" t="str">
        <f t="shared" si="4"/>
        <v>ok</v>
      </c>
      <c r="BN66" s="14" t="str">
        <f t="shared" si="2"/>
        <v/>
      </c>
    </row>
    <row r="67" spans="1:67" s="19" customFormat="1" outlineLevel="1" x14ac:dyDescent="0.3">
      <c r="A67" s="17"/>
      <c r="B67" s="17" t="str">
        <f>+IF(OR(B63="",E63="TOTAL"),"","ok")</f>
        <v>ok</v>
      </c>
      <c r="C67" s="17">
        <f>+INDEX(Listes!$N$1:$AD$13,MATCH(D67,Listes!$N$1:$N$13,0),MATCH($F$7,Listes!$N$1:$AD$1,0))</f>
        <v>10</v>
      </c>
      <c r="D67" s="75" t="s">
        <v>164</v>
      </c>
      <c r="E67" s="87" t="s">
        <v>162</v>
      </c>
      <c r="F67" s="86"/>
      <c r="G67" s="85"/>
      <c r="H67" s="85"/>
      <c r="I67" s="85"/>
      <c r="J67" s="85"/>
      <c r="K67" s="85"/>
      <c r="L67" s="85"/>
      <c r="M67" s="85"/>
      <c r="N67" s="85"/>
      <c r="O67" s="85"/>
      <c r="P67" s="85"/>
      <c r="Q67" s="85"/>
      <c r="R67" s="85"/>
      <c r="S67" s="85"/>
      <c r="T67" s="85"/>
      <c r="U67" s="85"/>
      <c r="V67" s="85"/>
      <c r="W67" s="85"/>
      <c r="X67" s="85"/>
      <c r="Y67" s="85"/>
      <c r="Z67" s="85"/>
      <c r="AA67" s="85"/>
      <c r="AB67" s="85"/>
      <c r="AC67" s="85"/>
      <c r="AD67" s="85"/>
      <c r="AE67" s="85"/>
      <c r="AF67" s="85"/>
      <c r="AG67" s="85"/>
      <c r="AH67" s="85" t="str">
        <f t="shared" si="17"/>
        <v/>
      </c>
      <c r="AI67" s="85" t="str">
        <f t="shared" si="16"/>
        <v/>
      </c>
      <c r="AJ67" s="85" t="str">
        <f>+IFERROR(IF(OR(AND(AH67&lt;&gt;"",G67=""),AND(AH67="",G67&lt;&gt;"")),"TOTAL ou Z non renseigné !!!",IF($E67="TOTAL",SUM($AJ$11:AJ66),ROUND(AH67-G67,2))),"")</f>
        <v/>
      </c>
      <c r="AK67" s="85"/>
      <c r="AL67" s="85"/>
      <c r="AM67" s="85"/>
      <c r="AN67" s="85"/>
      <c r="AO67" s="85"/>
      <c r="AP67" s="85"/>
      <c r="AQ67" s="85"/>
      <c r="AR67" s="85"/>
      <c r="AS67" s="85"/>
      <c r="AT67" s="85"/>
      <c r="AU67" s="85"/>
      <c r="AV67" s="85"/>
      <c r="AW67" s="85"/>
      <c r="AX67" s="85"/>
      <c r="AY67" s="85"/>
      <c r="AZ67" s="85"/>
      <c r="BA67" s="85"/>
      <c r="BB67" s="85"/>
      <c r="BC67" s="85"/>
      <c r="BD67" s="85"/>
      <c r="BE67" s="85"/>
      <c r="BF67" s="85"/>
      <c r="BG67" s="85"/>
      <c r="BH67" s="85"/>
      <c r="BI67" s="85"/>
      <c r="BJ67" s="85"/>
      <c r="BK67" s="85"/>
      <c r="BL67" s="85"/>
      <c r="BM67" s="78" t="str">
        <f t="shared" si="4"/>
        <v>ok</v>
      </c>
      <c r="BN67" s="14" t="str">
        <f t="shared" si="2"/>
        <v/>
      </c>
      <c r="BO67" s="3"/>
    </row>
    <row r="68" spans="1:67" s="19" customFormat="1" outlineLevel="1" x14ac:dyDescent="0.3">
      <c r="A68" s="17"/>
      <c r="B68" s="17" t="str">
        <f>+IF(OR(B63="",E63="TOTAL"),"","ok")</f>
        <v>ok</v>
      </c>
      <c r="C68" s="17">
        <f>+INDEX(Listes!$N$1:$AD$13,MATCH(D68,Listes!$N$1:$N$13,0),MATCH($F$7,Listes!$N$1:$AD$1,0))</f>
        <v>10</v>
      </c>
      <c r="D68" s="75" t="s">
        <v>165</v>
      </c>
      <c r="E68" s="87" t="s">
        <v>162</v>
      </c>
      <c r="F68" s="86"/>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c r="AH68" s="85" t="str">
        <f t="shared" si="17"/>
        <v/>
      </c>
      <c r="AI68" s="85" t="str">
        <f t="shared" si="16"/>
        <v/>
      </c>
      <c r="AJ68" s="85" t="str">
        <f>+IFERROR(IF(OR(AND(AH68&lt;&gt;"",G68=""),AND(AH68="",G68&lt;&gt;"")),"TOTAL ou Z non renseigné !!!",IF($E68="TOTAL",SUM($AJ$11:AJ67),ROUND(AH68-G68,2))),"")</f>
        <v/>
      </c>
      <c r="AK68" s="85"/>
      <c r="AL68" s="85"/>
      <c r="AM68" s="85"/>
      <c r="AN68" s="85"/>
      <c r="AO68" s="85"/>
      <c r="AP68" s="85"/>
      <c r="AQ68" s="85"/>
      <c r="AR68" s="85"/>
      <c r="AS68" s="85"/>
      <c r="AT68" s="85"/>
      <c r="AU68" s="85"/>
      <c r="AV68" s="85"/>
      <c r="AW68" s="85"/>
      <c r="AX68" s="85"/>
      <c r="AY68" s="85"/>
      <c r="AZ68" s="85"/>
      <c r="BA68" s="85"/>
      <c r="BB68" s="85"/>
      <c r="BC68" s="85"/>
      <c r="BD68" s="85"/>
      <c r="BE68" s="85"/>
      <c r="BF68" s="85"/>
      <c r="BG68" s="85"/>
      <c r="BH68" s="85"/>
      <c r="BI68" s="85"/>
      <c r="BJ68" s="85"/>
      <c r="BK68" s="85"/>
      <c r="BL68" s="85"/>
      <c r="BM68" s="78" t="str">
        <f t="shared" si="4"/>
        <v>ok</v>
      </c>
      <c r="BN68" s="14" t="str">
        <f t="shared" si="2"/>
        <v/>
      </c>
    </row>
    <row r="69" spans="1:67" s="19" customFormat="1" outlineLevel="1" x14ac:dyDescent="0.3">
      <c r="A69" s="17"/>
      <c r="B69" s="17" t="str">
        <f>+IF(OR(B63="",E63="TOTAL"),"","ok")</f>
        <v>ok</v>
      </c>
      <c r="C69" s="17">
        <f>+INDEX(Listes!$N$1:$AD$13,MATCH(D69,Listes!$N$1:$N$13,0),MATCH($F$7,Listes!$N$1:$AD$1,0))</f>
        <v>10</v>
      </c>
      <c r="D69" s="75" t="s">
        <v>166</v>
      </c>
      <c r="E69" s="87" t="s">
        <v>162</v>
      </c>
      <c r="F69" s="86"/>
      <c r="G69" s="85"/>
      <c r="H69" s="85"/>
      <c r="I69" s="85"/>
      <c r="J69" s="85"/>
      <c r="K69" s="85"/>
      <c r="L69" s="85"/>
      <c r="M69" s="85"/>
      <c r="N69" s="85"/>
      <c r="O69" s="85"/>
      <c r="P69" s="85"/>
      <c r="Q69" s="85"/>
      <c r="R69" s="85"/>
      <c r="S69" s="85"/>
      <c r="T69" s="85"/>
      <c r="U69" s="85"/>
      <c r="V69" s="85"/>
      <c r="W69" s="85"/>
      <c r="X69" s="85"/>
      <c r="Y69" s="85"/>
      <c r="Z69" s="85"/>
      <c r="AA69" s="85"/>
      <c r="AB69" s="85"/>
      <c r="AC69" s="85"/>
      <c r="AD69" s="85"/>
      <c r="AE69" s="85"/>
      <c r="AF69" s="85"/>
      <c r="AG69" s="85"/>
      <c r="AH69" s="85" t="str">
        <f t="shared" si="17"/>
        <v/>
      </c>
      <c r="AI69" s="85" t="str">
        <f t="shared" si="16"/>
        <v/>
      </c>
      <c r="AJ69" s="85" t="str">
        <f>+IFERROR(IF(OR(AND(AH69&lt;&gt;"",G69=""),AND(AH69="",G69&lt;&gt;"")),"TOTAL ou Z non renseigné !!!",IF($E69="TOTAL",SUM($AJ$11:AJ68),ROUND(AH69-G69,2))),"")</f>
        <v/>
      </c>
      <c r="AK69" s="85"/>
      <c r="AL69" s="85"/>
      <c r="AM69" s="85"/>
      <c r="AN69" s="85"/>
      <c r="AO69" s="85"/>
      <c r="AP69" s="85"/>
      <c r="AQ69" s="85"/>
      <c r="AR69" s="85"/>
      <c r="AS69" s="85"/>
      <c r="AT69" s="85"/>
      <c r="AU69" s="85"/>
      <c r="AV69" s="85"/>
      <c r="AW69" s="85"/>
      <c r="AX69" s="85"/>
      <c r="AY69" s="85"/>
      <c r="AZ69" s="85"/>
      <c r="BA69" s="85"/>
      <c r="BB69" s="85"/>
      <c r="BC69" s="85"/>
      <c r="BD69" s="85"/>
      <c r="BE69" s="85"/>
      <c r="BF69" s="85"/>
      <c r="BG69" s="85"/>
      <c r="BH69" s="85"/>
      <c r="BI69" s="85"/>
      <c r="BJ69" s="85"/>
      <c r="BK69" s="85"/>
      <c r="BL69" s="85"/>
      <c r="BM69" s="78" t="str">
        <f t="shared" si="4"/>
        <v>ok</v>
      </c>
      <c r="BN69" s="14" t="str">
        <f t="shared" si="2"/>
        <v/>
      </c>
      <c r="BO69" s="3"/>
    </row>
    <row r="70" spans="1:67" s="19" customFormat="1" outlineLevel="1" x14ac:dyDescent="0.3">
      <c r="A70" s="17"/>
      <c r="B70" s="17" t="str">
        <f>+IF(OR(B63="",E63="TOTAL"),"","ok")</f>
        <v>ok</v>
      </c>
      <c r="C70" s="17">
        <f>+INDEX(Listes!$N$1:$AD$13,MATCH(D70,Listes!$N$1:$N$13,0),MATCH($F$7,Listes!$N$1:$AD$1,0))</f>
        <v>10</v>
      </c>
      <c r="D70" s="75" t="s">
        <v>167</v>
      </c>
      <c r="E70" s="87" t="s">
        <v>162</v>
      </c>
      <c r="F70" s="86"/>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c r="AH70" s="85" t="str">
        <f t="shared" si="17"/>
        <v/>
      </c>
      <c r="AI70" s="85" t="str">
        <f t="shared" si="16"/>
        <v/>
      </c>
      <c r="AJ70" s="85" t="str">
        <f>+IFERROR(IF(OR(AND(AH70&lt;&gt;"",G70=""),AND(AH70="",G70&lt;&gt;"")),"TOTAL ou Z non renseigné !!!",IF($E70="TOTAL",SUM($AJ$11:AJ69),ROUND(AH70-G70,2))),"")</f>
        <v/>
      </c>
      <c r="AK70" s="85"/>
      <c r="AL70" s="85"/>
      <c r="AM70" s="85"/>
      <c r="AN70" s="85"/>
      <c r="AO70" s="85"/>
      <c r="AP70" s="85"/>
      <c r="AQ70" s="85"/>
      <c r="AR70" s="85"/>
      <c r="AS70" s="85"/>
      <c r="AT70" s="85"/>
      <c r="AU70" s="85"/>
      <c r="AV70" s="85"/>
      <c r="AW70" s="85"/>
      <c r="AX70" s="85"/>
      <c r="AY70" s="85"/>
      <c r="AZ70" s="85"/>
      <c r="BA70" s="85"/>
      <c r="BB70" s="85"/>
      <c r="BC70" s="85"/>
      <c r="BD70" s="85"/>
      <c r="BE70" s="85"/>
      <c r="BF70" s="85"/>
      <c r="BG70" s="85"/>
      <c r="BH70" s="85"/>
      <c r="BI70" s="85"/>
      <c r="BJ70" s="85"/>
      <c r="BK70" s="85"/>
      <c r="BL70" s="85"/>
      <c r="BM70" s="78" t="str">
        <f t="shared" si="4"/>
        <v>ok</v>
      </c>
      <c r="BN70" s="14" t="str">
        <f t="shared" si="2"/>
        <v/>
      </c>
    </row>
    <row r="71" spans="1:67" s="19" customFormat="1" outlineLevel="1" x14ac:dyDescent="0.3">
      <c r="A71" s="17"/>
      <c r="B71" s="17" t="str">
        <f>+IF(OR(B63="",E63="TOTAL"),"","ok")</f>
        <v>ok</v>
      </c>
      <c r="C71" s="17">
        <f>+INDEX(Listes!$N$1:$AD$13,MATCH(D71,Listes!$N$1:$N$13,0),MATCH($F$7,Listes!$N$1:$AD$1,0))</f>
        <v>10</v>
      </c>
      <c r="D71" s="75" t="s">
        <v>168</v>
      </c>
      <c r="E71" s="87" t="s">
        <v>162</v>
      </c>
      <c r="F71" s="86"/>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5"/>
      <c r="AG71" s="85"/>
      <c r="AH71" s="85" t="str">
        <f t="shared" si="17"/>
        <v/>
      </c>
      <c r="AI71" s="85" t="str">
        <f t="shared" si="16"/>
        <v/>
      </c>
      <c r="AJ71" s="85" t="str">
        <f>+IFERROR(IF(OR(AND(AH71&lt;&gt;"",G71=""),AND(AH71="",G71&lt;&gt;"")),"TOTAL ou Z non renseigné !!!",IF($E71="TOTAL",SUM($AJ$11:AJ70),ROUND(AH71-G71,2))),"")</f>
        <v/>
      </c>
      <c r="AK71" s="85"/>
      <c r="AL71" s="85"/>
      <c r="AM71" s="85"/>
      <c r="AN71" s="85"/>
      <c r="AO71" s="85"/>
      <c r="AP71" s="85"/>
      <c r="AQ71" s="85"/>
      <c r="AR71" s="85"/>
      <c r="AS71" s="85"/>
      <c r="AT71" s="85"/>
      <c r="AU71" s="85"/>
      <c r="AV71" s="85"/>
      <c r="AW71" s="85"/>
      <c r="AX71" s="85"/>
      <c r="AY71" s="85"/>
      <c r="AZ71" s="85"/>
      <c r="BA71" s="85"/>
      <c r="BB71" s="85"/>
      <c r="BC71" s="85"/>
      <c r="BD71" s="85"/>
      <c r="BE71" s="85"/>
      <c r="BF71" s="85"/>
      <c r="BG71" s="85"/>
      <c r="BH71" s="85"/>
      <c r="BI71" s="85"/>
      <c r="BJ71" s="85"/>
      <c r="BK71" s="85"/>
      <c r="BL71" s="85"/>
      <c r="BM71" s="78" t="str">
        <f t="shared" si="4"/>
        <v>ok</v>
      </c>
      <c r="BN71" s="14" t="str">
        <f t="shared" si="2"/>
        <v/>
      </c>
      <c r="BO71" s="3"/>
    </row>
    <row r="72" spans="1:67" s="19" customFormat="1" hidden="1" outlineLevel="1" x14ac:dyDescent="0.3">
      <c r="A72" s="17"/>
      <c r="B72" s="17" t="str">
        <f>+IF(OR(B63="",E63="TOTAL"),"","ok")</f>
        <v>ok</v>
      </c>
      <c r="C72" s="17">
        <f>+INDEX(Listes!$N$1:$AD$13,MATCH(D72,Listes!$N$1:$N$13,0),MATCH($F$7,Listes!$N$1:$AD$1,0))</f>
        <v>0</v>
      </c>
      <c r="D72" s="75" t="s">
        <v>169</v>
      </c>
      <c r="E72" s="87" t="s">
        <v>162</v>
      </c>
      <c r="F72" s="86"/>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5"/>
      <c r="AG72" s="85"/>
      <c r="AH72" s="85" t="str">
        <f t="shared" si="17"/>
        <v/>
      </c>
      <c r="AI72" s="85" t="str">
        <f t="shared" si="16"/>
        <v/>
      </c>
      <c r="AJ72" s="85" t="str">
        <f>+IFERROR(IF(OR(AND(AH72&lt;&gt;"",G72=""),AND(AH72="",G72&lt;&gt;"")),"TOTAL ou Z non renseigné !!!",IF($E72="TOTAL",SUM($AJ$11:AJ71),ROUND(AH72-G72,2))),"")</f>
        <v/>
      </c>
      <c r="AK72" s="85"/>
      <c r="AL72" s="85"/>
      <c r="AM72" s="85"/>
      <c r="AN72" s="85"/>
      <c r="AO72" s="85"/>
      <c r="AP72" s="85"/>
      <c r="AQ72" s="85"/>
      <c r="AR72" s="85"/>
      <c r="AS72" s="85"/>
      <c r="AT72" s="85"/>
      <c r="AU72" s="85"/>
      <c r="AV72" s="85"/>
      <c r="AW72" s="85"/>
      <c r="AX72" s="85"/>
      <c r="AY72" s="85"/>
      <c r="AZ72" s="85"/>
      <c r="BA72" s="85"/>
      <c r="BB72" s="85"/>
      <c r="BC72" s="85"/>
      <c r="BD72" s="85"/>
      <c r="BE72" s="85"/>
      <c r="BF72" s="85"/>
      <c r="BG72" s="85"/>
      <c r="BH72" s="85"/>
      <c r="BI72" s="85"/>
      <c r="BJ72" s="85"/>
      <c r="BK72" s="85"/>
      <c r="BL72" s="85"/>
      <c r="BM72" s="78" t="str">
        <f t="shared" si="4"/>
        <v>ok</v>
      </c>
      <c r="BN72" s="14" t="str">
        <f t="shared" si="2"/>
        <v/>
      </c>
    </row>
    <row r="73" spans="1:67" s="19" customFormat="1" hidden="1" outlineLevel="1" x14ac:dyDescent="0.3">
      <c r="A73" s="17"/>
      <c r="B73" s="17" t="str">
        <f>+IF(OR(B63="",E63="TOTAL"),"","ok")</f>
        <v>ok</v>
      </c>
      <c r="C73" s="17">
        <f>+INDEX(Listes!$N$1:$AD$13,MATCH(D73,Listes!$N$1:$N$13,0),MATCH($F$7,Listes!$N$1:$AD$1,0))</f>
        <v>0</v>
      </c>
      <c r="D73" s="75" t="s">
        <v>170</v>
      </c>
      <c r="E73" s="87" t="s">
        <v>162</v>
      </c>
      <c r="F73" s="86"/>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c r="AG73" s="85"/>
      <c r="AH73" s="85" t="str">
        <f t="shared" si="17"/>
        <v/>
      </c>
      <c r="AI73" s="85" t="str">
        <f t="shared" si="16"/>
        <v/>
      </c>
      <c r="AJ73" s="85" t="str">
        <f>+IFERROR(IF(OR(AND(AH73&lt;&gt;"",G73=""),AND(AH73="",G73&lt;&gt;"")),"TOTAL ou Z non renseigné !!!",IF($E73="TOTAL",SUM($AJ$11:AJ72),ROUND(AH73-G73,2))),"")</f>
        <v/>
      </c>
      <c r="AK73" s="85"/>
      <c r="AL73" s="85"/>
      <c r="AM73" s="85"/>
      <c r="AN73" s="85"/>
      <c r="AO73" s="85"/>
      <c r="AP73" s="85"/>
      <c r="AQ73" s="85"/>
      <c r="AR73" s="85"/>
      <c r="AS73" s="85"/>
      <c r="AT73" s="85"/>
      <c r="AU73" s="85"/>
      <c r="AV73" s="85"/>
      <c r="AW73" s="85"/>
      <c r="AX73" s="85"/>
      <c r="AY73" s="85"/>
      <c r="AZ73" s="85"/>
      <c r="BA73" s="85"/>
      <c r="BB73" s="85"/>
      <c r="BC73" s="85"/>
      <c r="BD73" s="85"/>
      <c r="BE73" s="85"/>
      <c r="BF73" s="85"/>
      <c r="BG73" s="85"/>
      <c r="BH73" s="85"/>
      <c r="BI73" s="85"/>
      <c r="BJ73" s="85"/>
      <c r="BK73" s="85"/>
      <c r="BL73" s="85"/>
      <c r="BM73" s="78" t="str">
        <f t="shared" si="4"/>
        <v>ok</v>
      </c>
      <c r="BN73" s="14" t="str">
        <f t="shared" si="2"/>
        <v/>
      </c>
      <c r="BO73" s="3"/>
    </row>
    <row r="74" spans="1:67" s="19" customFormat="1" hidden="1" outlineLevel="1" x14ac:dyDescent="0.3">
      <c r="A74" s="17"/>
      <c r="B74" s="17" t="str">
        <f>+IF(OR(B63="",E63="TOTAL"),"","ok")</f>
        <v>ok</v>
      </c>
      <c r="C74" s="17">
        <f>+INDEX(Listes!$N$1:$AD$13,MATCH(D74,Listes!$N$1:$N$13,0),MATCH($F$7,Listes!$N$1:$AD$1,0))</f>
        <v>0</v>
      </c>
      <c r="D74" s="75" t="s">
        <v>171</v>
      </c>
      <c r="E74" s="87" t="s">
        <v>162</v>
      </c>
      <c r="F74" s="86"/>
      <c r="G74" s="85"/>
      <c r="H74" s="85"/>
      <c r="I74" s="85"/>
      <c r="J74" s="85"/>
      <c r="K74" s="85"/>
      <c r="L74" s="85"/>
      <c r="M74" s="85"/>
      <c r="N74" s="85"/>
      <c r="O74" s="85"/>
      <c r="P74" s="85"/>
      <c r="Q74" s="85"/>
      <c r="R74" s="85"/>
      <c r="S74" s="85"/>
      <c r="T74" s="85"/>
      <c r="U74" s="85"/>
      <c r="V74" s="85"/>
      <c r="W74" s="85"/>
      <c r="X74" s="85"/>
      <c r="Y74" s="85"/>
      <c r="Z74" s="85"/>
      <c r="AA74" s="85"/>
      <c r="AB74" s="85"/>
      <c r="AC74" s="85"/>
      <c r="AD74" s="85"/>
      <c r="AE74" s="85"/>
      <c r="AF74" s="85"/>
      <c r="AG74" s="85"/>
      <c r="AH74" s="85" t="str">
        <f t="shared" si="17"/>
        <v/>
      </c>
      <c r="AI74" s="85" t="str">
        <f t="shared" si="16"/>
        <v/>
      </c>
      <c r="AJ74" s="85" t="str">
        <f>+IFERROR(IF(OR(AND(AH74&lt;&gt;"",G74=""),AND(AH74="",G74&lt;&gt;"")),"TOTAL ou Z non renseigné !!!",IF($E74="TOTAL",SUM($AJ$11:AJ73),ROUND(AH74-G74,2))),"")</f>
        <v/>
      </c>
      <c r="AK74" s="85"/>
      <c r="AL74" s="85"/>
      <c r="AM74" s="85"/>
      <c r="AN74" s="85"/>
      <c r="AO74" s="85"/>
      <c r="AP74" s="85"/>
      <c r="AQ74" s="85"/>
      <c r="AR74" s="85"/>
      <c r="AS74" s="85"/>
      <c r="AT74" s="85"/>
      <c r="AU74" s="85"/>
      <c r="AV74" s="85"/>
      <c r="AW74" s="85"/>
      <c r="AX74" s="85"/>
      <c r="AY74" s="85"/>
      <c r="AZ74" s="85"/>
      <c r="BA74" s="85"/>
      <c r="BB74" s="85"/>
      <c r="BC74" s="85"/>
      <c r="BD74" s="85"/>
      <c r="BE74" s="85"/>
      <c r="BF74" s="85"/>
      <c r="BG74" s="85"/>
      <c r="BH74" s="85"/>
      <c r="BI74" s="85"/>
      <c r="BJ74" s="85"/>
      <c r="BK74" s="85"/>
      <c r="BL74" s="85"/>
      <c r="BM74" s="78" t="str">
        <f t="shared" si="4"/>
        <v>ok</v>
      </c>
      <c r="BN74" s="14" t="str">
        <f t="shared" si="2"/>
        <v/>
      </c>
    </row>
    <row r="75" spans="1:67" s="19" customFormat="1" hidden="1" outlineLevel="1" x14ac:dyDescent="0.3">
      <c r="A75" s="17"/>
      <c r="B75" s="17" t="str">
        <f>+IF(OR(B63="",E63="TOTAL"),"","ok")</f>
        <v>ok</v>
      </c>
      <c r="C75" s="17">
        <f>+INDEX(Listes!$N$1:$AD$13,MATCH(D75,Listes!$N$1:$N$13,0),MATCH($F$7,Listes!$N$1:$AD$1,0))</f>
        <v>0</v>
      </c>
      <c r="D75" s="75" t="s">
        <v>172</v>
      </c>
      <c r="E75" s="87" t="s">
        <v>162</v>
      </c>
      <c r="F75" s="86"/>
      <c r="G75" s="85"/>
      <c r="H75" s="85"/>
      <c r="I75" s="85"/>
      <c r="J75" s="85"/>
      <c r="K75" s="85"/>
      <c r="L75" s="85"/>
      <c r="M75" s="85"/>
      <c r="N75" s="85"/>
      <c r="O75" s="85"/>
      <c r="P75" s="85"/>
      <c r="Q75" s="85"/>
      <c r="R75" s="85"/>
      <c r="S75" s="85"/>
      <c r="T75" s="85"/>
      <c r="U75" s="85"/>
      <c r="V75" s="85"/>
      <c r="W75" s="85"/>
      <c r="X75" s="85"/>
      <c r="Y75" s="85"/>
      <c r="Z75" s="85"/>
      <c r="AA75" s="85"/>
      <c r="AB75" s="85"/>
      <c r="AC75" s="85"/>
      <c r="AD75" s="85"/>
      <c r="AE75" s="85"/>
      <c r="AF75" s="85"/>
      <c r="AG75" s="85"/>
      <c r="AH75" s="85" t="str">
        <f t="shared" si="17"/>
        <v/>
      </c>
      <c r="AI75" s="85" t="str">
        <f t="shared" si="16"/>
        <v/>
      </c>
      <c r="AJ75" s="85" t="str">
        <f>+IFERROR(IF(OR(AND(AH75&lt;&gt;"",G75=""),AND(AH75="",G75&lt;&gt;"")),"TOTAL ou Z non renseigné !!!",IF($E75="TOTAL",SUM($AJ$11:AJ74),ROUND(AH75-G75,2))),"")</f>
        <v/>
      </c>
      <c r="AK75" s="85"/>
      <c r="AL75" s="85"/>
      <c r="AM75" s="85"/>
      <c r="AN75" s="85"/>
      <c r="AO75" s="85"/>
      <c r="AP75" s="85"/>
      <c r="AQ75" s="85"/>
      <c r="AR75" s="85"/>
      <c r="AS75" s="85"/>
      <c r="AT75" s="85"/>
      <c r="AU75" s="85"/>
      <c r="AV75" s="85"/>
      <c r="AW75" s="85"/>
      <c r="AX75" s="85"/>
      <c r="AY75" s="85"/>
      <c r="AZ75" s="85"/>
      <c r="BA75" s="85"/>
      <c r="BB75" s="85"/>
      <c r="BC75" s="85"/>
      <c r="BD75" s="85"/>
      <c r="BE75" s="85"/>
      <c r="BF75" s="85"/>
      <c r="BG75" s="85"/>
      <c r="BH75" s="85"/>
      <c r="BI75" s="85"/>
      <c r="BJ75" s="85"/>
      <c r="BK75" s="85"/>
      <c r="BL75" s="85"/>
      <c r="BM75" s="78" t="str">
        <f t="shared" si="4"/>
        <v>ok</v>
      </c>
      <c r="BN75" s="14" t="str">
        <f t="shared" si="2"/>
        <v/>
      </c>
      <c r="BO75" s="3"/>
    </row>
    <row r="76" spans="1:67" x14ac:dyDescent="0.3">
      <c r="A76" s="4">
        <f>+IF(SUM(C77:C88)=0,"",1)</f>
        <v>1</v>
      </c>
      <c r="B76" s="4">
        <v>6</v>
      </c>
      <c r="C76" s="4">
        <f t="shared" ref="C76" si="18">+IF(B76&gt;$H$5,"",B76)</f>
        <v>6</v>
      </c>
      <c r="D76" s="4">
        <f>+IFERROR(WEEKNUM(E76,2),"")</f>
        <v>36</v>
      </c>
      <c r="E76" s="81">
        <f t="shared" si="9"/>
        <v>43714</v>
      </c>
      <c r="F76" s="82" t="str">
        <f>+IF(AND($E76="TOTAL",SUM($C$11:$C$426)&gt;465),SUM($F$11:F75)/2,IF(AND($E76="TOTAL",SUM($C$11:$C$426)&lt;465),SUM($F$11:F75),IF(COUNT(F77:F88)=0,"",SUM(F77:F88))))</f>
        <v/>
      </c>
      <c r="G76" s="83" t="str">
        <f>IF(F76="","",F76-SUM(AO76:BL76))</f>
        <v/>
      </c>
      <c r="H76" s="83" t="str">
        <f>+IFERROR(IF(OR(WEEKDAY(E76)=1,C76=$H$5),SUMIF($D$11:$D$426,WEEKNUM(E76,2),$F$11:$F$426),""),"")</f>
        <v/>
      </c>
      <c r="I76" s="82" t="str">
        <f>+IF(AND($E76="TOTAL",SUM($C$11:$C$426)&gt;465),SUM($I$11:I75)/2,IF(AND($E76="TOTAL",SUM($C$11:$C$426)&lt;465),SUM($I$11:I75),IF(COUNT(I77:I88)=0,"",SUM(I77:I88))))</f>
        <v/>
      </c>
      <c r="J76" s="82" t="str">
        <f>+IF(AND($E76="TOTAL",SUM($C$11:$C$426)&gt;465),SUM($J$11:J75)/2,IF(AND($E76="TOTAL",SUM($C$11:$C$426)&lt;465),SUM($J$11:J75),IF(COUNT(J77:J88)=0,"",SUM(J77:J88))))</f>
        <v/>
      </c>
      <c r="K76" s="84" t="str">
        <f>+IF($E76="TOTAL",(SUM($K$11:K75)),"")</f>
        <v/>
      </c>
      <c r="L76" s="82" t="str">
        <f>+IF($E76="TOTAL",(SUM(L$11:$L75)),IF(F77="","",F77))</f>
        <v/>
      </c>
      <c r="M76" s="84" t="str">
        <f>+IF($E76="TOTAL",(SUM($M$11:M75)),"")</f>
        <v/>
      </c>
      <c r="N76" s="84" t="str">
        <f>+IF($E76="TOTAL",(SUM($N$11:N75)),"")</f>
        <v/>
      </c>
      <c r="O76" s="82" t="str">
        <f>+IF($E76="TOTAL",(SUM($O$11:O75)),IF(F78="","",F78))</f>
        <v/>
      </c>
      <c r="P76" s="84" t="str">
        <f>+IF($E76="TOTAL",(SUM($P$11:P75)),"")</f>
        <v/>
      </c>
      <c r="Q76" s="84" t="str">
        <f>+IF($E76="TOTAL",(SUM($Q$11:Q75)),"")</f>
        <v/>
      </c>
      <c r="R76" s="84" t="str">
        <f>+IF($E76="TOTAL",(SUM($R$11:R75)),"")</f>
        <v/>
      </c>
      <c r="S76" s="84" t="str">
        <f>+IF($E76="TOTAL",(SUM($S$11:S75)),"")</f>
        <v/>
      </c>
      <c r="T76" s="84" t="str">
        <f>+IF($E76="TOTAL",(SUM($T$11:T75)),"")</f>
        <v/>
      </c>
      <c r="U76" s="84" t="str">
        <f>+IF($E76="TOTAL",(SUM($U$11:U75)),"")</f>
        <v/>
      </c>
      <c r="V76" s="84" t="str">
        <f>+IF($E76="TOTAL",(SUM($V$11:V75)),"")</f>
        <v/>
      </c>
      <c r="W76" s="83" t="str">
        <f>+IF(OR(P76="",P76=0,L76="",L76=0),"",L76/P76)</f>
        <v/>
      </c>
      <c r="X76" s="83" t="str">
        <f>+IF(OR(Q76="",Q76=0,O76="",O76=0),"",O76/Q76)</f>
        <v/>
      </c>
      <c r="Y76" s="82" t="str">
        <f>+IF(AND($E76="TOTAL",SUM($C$11:$C$426)&gt;465),SUM($Y$11:Y75)/2,IF(AND($E76="TOTAL",SUM($C$11:$C$426)&lt;465),SUM($Y$11:Y75),IF(COUNT(Y77:Y88)=0,"",SUM(Y77:Y88))))</f>
        <v/>
      </c>
      <c r="Z76" s="82" t="str">
        <f>+IF(AND($E76="TOTAL",SUM($C$11:$C$426)&gt;465),SUM($Z$11:Z75)/2,IF(AND($E76="TOTAL",SUM($C$11:$C$426)&lt;465),SUM($Z$11:Z75),IF(COUNT(Z77:Z88)=0,"",SUM(Z77:Z88))))</f>
        <v/>
      </c>
      <c r="AA76" s="82" t="str">
        <f>+IF(AND($E76="TOTAL",SUM($C$11:$C$426)&gt;465),SUM($AA$11:AA75)/2,IF(AND($E76="TOTAL",SUM($C$11:$C$426)&lt;465),SUM($AA$11:AA75),IF(COUNT(AA77:AA88)=0,"",SUM(AA77:AA88))))</f>
        <v/>
      </c>
      <c r="AB76" s="82" t="str">
        <f>+IF(AND($E76="TOTAL",SUM($C$11:$C$426)&gt;465),SUM($AB$11:AB75)/2,IF(AND($E76="TOTAL",SUM($C$11:$C$426)&lt;465),SUM($AB$11:AB75),IF(COUNT(AB77:AB88)=0,"",SUM(AB77:AB88))))</f>
        <v/>
      </c>
      <c r="AC76" s="82" t="str">
        <f>+IF(AND($E76="TOTAL",SUM($C$11:$C$426)&gt;465),SUM($AC$11:AC75)/2,IF(AND($E76="TOTAL",SUM($C$11:$C$426)&lt;465),SUM($AC$11:AC75),IF(COUNT(AC77:AC88)=0,"",SUM(AC77:AC88))))</f>
        <v/>
      </c>
      <c r="AD76" s="82" t="str">
        <f>+IF(AND($E76="TOTAL",SUM($C$11:$C$426)&gt;465),SUM($AD$11:AD75)/2,IF(AND($E76="TOTAL",SUM($C$11:$C$426)&lt;465),SUM($AD$11:AD75),IF(COUNT(AD77:AD88)=0,"",SUM(AD77:AD88))))</f>
        <v/>
      </c>
      <c r="AE76" s="82" t="str">
        <f>+IF(AND($E76="TOTAL",SUM($C$11:$C$426)&gt;465),SUM($AE$11:AE75)/2,IF(AND($E76="TOTAL",SUM($C$11:$C$426)&lt;465),SUM($AE$11:AE75),IF(COUNT(AE77:AE88)=0,"",SUM(AE77:AE88))))</f>
        <v/>
      </c>
      <c r="AF76" s="82" t="str">
        <f>+IF(AND($E76="TOTAL",SUM($C$11:$C$426)&gt;465),SUM($AF$11:AF75)/2,IF(AND($E76="TOTAL",SUM($C$11:$C$426)&lt;465),SUM($AF$11:AF75),IF(COUNT(AF77:AF88)=0,"",SUM(AF77:AF88))))</f>
        <v/>
      </c>
      <c r="AG76" s="82" t="str">
        <f>+IF(AND($E76="TOTAL",SUM($C$11:$C$426)&gt;465),SUM($AG$11:AG75)/2,IF(AND($E76="TOTAL",SUM($C$11:$C$426)&lt;465),SUM($AG$11:AG75),IF(COUNT(AG77:AG88)=0,"",SUM(AG77:AG88))))</f>
        <v/>
      </c>
      <c r="AH76" s="82" t="str">
        <f>+IFERROR(SUM(Y76:AG76)+AI76,"")</f>
        <v/>
      </c>
      <c r="AI76" s="82" t="str">
        <f>+IF(AND($E76="TOTAL",SUM($C$11:$C$426)&gt;465),SUM($AI$11:AI75)/2,IF(AND($E76="TOTAL",SUM($C$11:$C$426)&lt;465),SUM($AI$11:AI75),IF(COUNT(AI77:AI88)=0,"",SUM(AI77:AI88))))</f>
        <v/>
      </c>
      <c r="AJ76" s="82" t="str">
        <f>+IF(AND($E76="TOTAL",SUM($C$11:$C$426)&gt;465),SUM($AJ$11:AJ75)/2,IF(AND($E76="TOTAL",SUM($C$11:$C$426)&lt;465),SUM($AJ$11:AJ75),IF(COUNT(AJ77:AJ88)=0,"",SUM(AJ77:AJ88))))</f>
        <v/>
      </c>
      <c r="AK76" s="82" t="str">
        <f>+IF(AND($E76="TOTAL",SUM($C$11:$C$426)&gt;465),SUM($AK$11:AK75)/2,IF(AND($E76="TOTAL",SUM($C$11:$C$426)&lt;465),SUM($AK$11:AK75),IF(COUNT(AK77:AK88)=0,"",SUM(AK77:AK88))))</f>
        <v/>
      </c>
      <c r="AL76" s="84" t="str">
        <f>+IF($E76="TOTAL",(SUM($AL$11:AL75)),"")</f>
        <v/>
      </c>
      <c r="AM76" s="84" t="str">
        <f>+IF($E76="TOTAL",(SUM($AM$11:AM75)),"")</f>
        <v/>
      </c>
      <c r="AN76" s="84"/>
      <c r="AO76" s="82" t="str">
        <f>+IF(AND($E76="TOTAL",SUM($C$11:$C$426)&gt;465),SUM($AO$11:AO75)/2,IF(AND($E76="TOTAL",SUM($C$11:$C$426)&lt;465),SUM($AO$11:AO75),IF(COUNT(AO77:AO88)=0,"",SUM(AO77:AO88))))</f>
        <v/>
      </c>
      <c r="AP76" s="82" t="str">
        <f>+IF(AND($E76="TOTAL",SUM($C$11:$C$426)&gt;465),SUM($AP$11:AP75)/2,IF(AND($E76="TOTAL",SUM($C$11:$C$426)&lt;465),SUM($AP$11:AP75),IF(COUNT(AP77:AP88)=0,"",SUM(AP77:AP88))))</f>
        <v/>
      </c>
      <c r="AQ76" s="82" t="str">
        <f>+IF(AND($E76="TOTAL",SUM($C$11:$C$426)&gt;465),SUM($AQ$11:AQ75)/2,IF(AND($E76="TOTAL",SUM($C$11:$C$426)&lt;465),SUM($AQ$11:AQ75),IF(COUNT(AQ77:AQ88)=0,"",SUM(AQ77:AQ88))))</f>
        <v/>
      </c>
      <c r="AR76" s="82" t="str">
        <f>+IF(AND($E76="TOTAL",SUM($C$11:$C$426)&gt;465),SUM($AR$11:AR75)/2,IF(AND($E76="TOTAL",SUM($C$11:$C$426)&lt;465),SUM($AR$11:AR75),IF(COUNT(AR77:AR88)=0,"",SUM(AR77:AR88))))</f>
        <v/>
      </c>
      <c r="AS76" s="82" t="str">
        <f>+IF(AND($E76="TOTAL",SUM($C$11:$C$426)&gt;465),SUM($AS$11:AS75)/2,IF(AND($E76="TOTAL",SUM($C$11:$C$426)&lt;465),SUM($AS$11:AS75),IF(COUNT(AS77:AS88)=0,"",SUM(AS77:AS88))))</f>
        <v/>
      </c>
      <c r="AT76" s="82" t="str">
        <f>+IF(AND($E76="TOTAL",SUM($C$11:$C$426)&gt;465),SUM($AT$11:AT75)/2,IF(AND($E76="TOTAL",SUM($C$11:$C$426)&lt;465),SUM($AT$11:AT75),IF(COUNT(AT77:AT88)=0,"",SUM(AT77:AT88))))</f>
        <v/>
      </c>
      <c r="AU76" s="82" t="str">
        <f>+IF(AND($E76="TOTAL",SUM($C$11:$C$426)&gt;465),SUM($AU$11:AU75)/2,IF(AND($E76="TOTAL",SUM($C$11:$C$426)&lt;465),SUM($AU$11:AU75),IF(COUNT(AU77:AU88)=0,"",SUM(AU77:AU88))))</f>
        <v/>
      </c>
      <c r="AV76" s="82" t="str">
        <f>+IF(AND($E76="TOTAL",SUM($C$11:$C$426)&gt;465),SUM($AV$11:AV75)/2,IF(AND($E76="TOTAL",SUM($C$11:$C$426)&lt;465),SUM($AV$11:AV75),IF(COUNT(AV77:AV88)=0,"",SUM(AV77:AV88))))</f>
        <v/>
      </c>
      <c r="AW76" s="82" t="str">
        <f>+IF(AND($E76="TOTAL",SUM($C$11:$C$426)&gt;465),SUM($AW$11:AW75)/2,IF(AND($E76="TOTAL",SUM($C$11:$C$426)&lt;465),SUM($AW$11:AW75),IF(COUNT(AW77:AW88)=0,"",SUM(AW77:AW88))))</f>
        <v/>
      </c>
      <c r="AX76" s="82" t="str">
        <f>+IF(AND($E76="TOTAL",SUM($C$11:$C$426)&gt;465),SUM($AX$11:AX75)/2,IF(AND($E76="TOTAL",SUM($C$11:$C$426)&lt;465),SUM($AX$11:AX75),IF(COUNT(AX77:AX88)=0,"",SUM(AX77:AX88))))</f>
        <v/>
      </c>
      <c r="AY76" s="82" t="str">
        <f>+IF(AND($E76="TOTAL",SUM($C$11:$C$426)&gt;465),SUM($AY$11:AY75)/2,IF(AND($E76="TOTAL",SUM($C$11:$C$426)&lt;465),SUM($AY$11:AY75),IF(COUNT(AY77:AY88)=0,"",SUM(AY77:AY88))))</f>
        <v/>
      </c>
      <c r="AZ76" s="82" t="str">
        <f>+IF(AND($E76="TOTAL",SUM($C$11:$C$426)&gt;465),SUM($AZ$11:AZ75)/2,IF(AND($E76="TOTAL",SUM($C$11:$C$426)&lt;465),SUM($AZ$11:AZ75),IF(COUNT(AZ77:AZ88)=0,"",SUM(AZ77:AZ88))))</f>
        <v/>
      </c>
      <c r="BA76" s="82" t="str">
        <f>+IF(AND($E76="TOTAL",SUM($C$11:$C$426)&gt;465),SUM($BA$11:BA75)/2,IF(AND($E76="TOTAL",SUM($C$11:$C$426)&lt;465),SUM($BA$11:BA75),IF(COUNT(BA77:BA88)=0,"",SUM(BA77:BA88))))</f>
        <v/>
      </c>
      <c r="BB76" s="82" t="str">
        <f>+IF(AND($E76="TOTAL",SUM($C$11:$C$426)&gt;465),SUM($BB$11:BB75)/2,IF(AND($E76="TOTAL",SUM($C$11:$C$426)&lt;465),SUM($BB$11:BB75),IF(COUNT(BB77:BB88)=0,"",SUM(BB77:BB88))))</f>
        <v/>
      </c>
      <c r="BC76" s="82" t="str">
        <f>+IF(AND($E76="TOTAL",SUM($C$11:$C$426)&gt;465),SUM($BC$11:BC75)/2,IF(AND($E76="TOTAL",SUM($C$11:$C$426)&lt;465),SUM($BC$11:BC75),IF(COUNT(BC77:BC88)=0,"",SUM(BC77:BC88))))</f>
        <v/>
      </c>
      <c r="BD76" s="82" t="str">
        <f>+IF(AND($E76="TOTAL",SUM($C$11:$C$426)&gt;465),SUM($BD$11:BD75)/2,IF(AND($E76="TOTAL",SUM($C$11:$C$426)&lt;465),SUM($BD$11:BD75),IF(COUNT(BD77:BD88)=0,"",SUM(BD77:BD88))))</f>
        <v/>
      </c>
      <c r="BE76" s="82" t="str">
        <f>+IF(AND($E76="TOTAL",SUM($C$11:$C$426)&gt;465),SUM($BE$11:BE75)/2,IF(AND($E76="TOTAL",SUM($C$11:$C$426)&lt;465),SUM($BE$11:BE75),IF(COUNT(BE77:BE88)=0,"",SUM(BE77:BE88))))</f>
        <v/>
      </c>
      <c r="BF76" s="82" t="str">
        <f>+IF(AND($E76="TOTAL",SUM($C$11:$C$426)&gt;465),SUM($BF$11:BF75)/2,IF(AND($E76="TOTAL",SUM($C$11:$C$426)&lt;465),SUM($BF$11:BF75),IF(COUNT(BF77:BF88)=0,"",SUM(BF77:BF88))))</f>
        <v/>
      </c>
      <c r="BG76" s="82" t="str">
        <f>+IF(AND($E76="TOTAL",SUM($C$11:$C$426)&gt;465),SUM($BG$11:BG75)/2,IF(AND($E76="TOTAL",SUM($C$11:$C$426)&lt;465),SUM($BG$11:BG75),IF(COUNT(BG77:BG88)=0,"",SUM(BG77:BG88))))</f>
        <v/>
      </c>
      <c r="BH76" s="82" t="str">
        <f>+IF(AND($E76="TOTAL",SUM($C$11:$C$426)&gt;465),SUM($BH$11:BH75)/2,IF(AND($E76="TOTAL",SUM($C$11:$C$426)&lt;465),SUM($BH$11:BH75),IF(COUNT(BH77:BH88)=0,"",SUM(BH77:BH88))))</f>
        <v/>
      </c>
      <c r="BI76" s="82" t="str">
        <f>+IF(AND($E76="TOTAL",SUM($C$11:$C$426)&gt;465),SUM($BI$11:BI75)/2,IF(AND($E76="TOTAL",SUM($C$11:$C$426)&lt;465),SUM($BI$11:BI75),IF(COUNT(BI77:BI88)=0,"",SUM(BI77:BI88))))</f>
        <v/>
      </c>
      <c r="BJ76" s="82" t="str">
        <f>+IF(AND($E76="TOTAL",SUM($C$11:$C$426)&gt;465),SUM($BJ$11:BJ75)/2,IF(AND($E76="TOTAL",SUM($C$11:$C$426)&lt;465),SUM($BJ$11:BJ75),IF(COUNT(BJ77:BJ88)=0,"",SUM(BJ77:BJ88))))</f>
        <v/>
      </c>
      <c r="BK76" s="82" t="str">
        <f>+IF(AND($E76="TOTAL",SUM($C$11:$C$426)&gt;465),SUM($BK$11:BK75)/2,IF(AND($E76="TOTAL",SUM($C$11:$C$426)&lt;465),SUM($BK$11:BK75),IF(COUNT(BK77:BK88)=0,"",SUM(BK77:BK88))))</f>
        <v/>
      </c>
      <c r="BL76" s="82" t="str">
        <f>+IF(AND($E76="TOTAL",SUM($C$11:$C$426)&gt;465),SUM($BL$11:BL75)/2,IF(AND($E76="TOTAL",SUM($C$11:$C$426)&lt;465),SUM($BL$11:BL75),IF(COUNT(BL77:BL88)=0,"",SUM(BL77:BL88))))</f>
        <v/>
      </c>
      <c r="BM76" s="78" t="str">
        <f t="shared" ref="BM76:BM139" si="19">+IF(OR(E76="",COUNTIF(E76,"*TOTAL*"),A76=1),"","ok")</f>
        <v/>
      </c>
      <c r="BN76" s="14" t="str">
        <f t="shared" ref="BN76:BN139" si="20">+IF(OR(A76=1,F76=""),"","&lt;== PENSEZ A VALIDER VOTRE CAISSE UNE FOIS TOUS LES ELEMENTS SAISIS !!")</f>
        <v/>
      </c>
      <c r="BO76" s="19"/>
    </row>
    <row r="77" spans="1:67" s="19" customFormat="1" outlineLevel="1" x14ac:dyDescent="0.3">
      <c r="A77" s="17"/>
      <c r="B77" s="17" t="str">
        <f>+IF(OR(B76="",E76="TOTAL"),"","ok")</f>
        <v>ok</v>
      </c>
      <c r="C77" s="17">
        <f>+INDEX(Listes!$N$1:$AD$13,MATCH(D77,Listes!$N$1:$N$13,0),MATCH($F$7,Listes!$N$1:$AD$1,0))</f>
        <v>10</v>
      </c>
      <c r="D77" s="74" t="s">
        <v>160</v>
      </c>
      <c r="E77" s="85" t="s">
        <v>160</v>
      </c>
      <c r="F77" s="86"/>
      <c r="G77" s="85" t="str">
        <f>IF(F77="","",F77-SUM(AO77:BL77))</f>
        <v/>
      </c>
      <c r="H77" s="85"/>
      <c r="I77" s="85"/>
      <c r="J77" s="85"/>
      <c r="K77" s="85"/>
      <c r="L77" s="85"/>
      <c r="M77" s="85"/>
      <c r="N77" s="85"/>
      <c r="O77" s="85"/>
      <c r="P77" s="85"/>
      <c r="Q77" s="85"/>
      <c r="R77" s="85"/>
      <c r="S77" s="85"/>
      <c r="T77" s="85"/>
      <c r="U77" s="85"/>
      <c r="V77" s="85"/>
      <c r="W77" s="85"/>
      <c r="X77" s="85"/>
      <c r="Y77" s="85"/>
      <c r="Z77" s="85"/>
      <c r="AA77" s="85"/>
      <c r="AB77" s="85"/>
      <c r="AC77" s="85"/>
      <c r="AD77" s="85"/>
      <c r="AE77" s="85"/>
      <c r="AF77" s="85"/>
      <c r="AG77" s="85"/>
      <c r="AH77" s="85" t="str">
        <f>+IFERROR(SUM(Y77:AG77)+AI77,"")</f>
        <v/>
      </c>
      <c r="AI77" s="85" t="str">
        <f t="shared" ref="AI77:AI88" si="21">IF(SUM(Y77:AG77)=0,"",0)</f>
        <v/>
      </c>
      <c r="AJ77" s="85" t="str">
        <f>+IFERROR(IF(OR(AND(AH77&lt;&gt;"",G77=""),AND(AH77="",G77&lt;&gt;"")),"TOTAL ou Z non renseigné !!!",ROUND(AH77-G77,2)),"")</f>
        <v/>
      </c>
      <c r="AK77" s="85"/>
      <c r="AL77" s="85"/>
      <c r="AM77" s="85"/>
      <c r="AN77" s="85"/>
      <c r="AO77" s="85"/>
      <c r="AP77" s="85"/>
      <c r="AQ77" s="85"/>
      <c r="AR77" s="85"/>
      <c r="AS77" s="85"/>
      <c r="AT77" s="85"/>
      <c r="AU77" s="85"/>
      <c r="AV77" s="85"/>
      <c r="AW77" s="85"/>
      <c r="AX77" s="85"/>
      <c r="AY77" s="85"/>
      <c r="AZ77" s="85"/>
      <c r="BA77" s="85"/>
      <c r="BB77" s="85"/>
      <c r="BC77" s="85"/>
      <c r="BD77" s="85"/>
      <c r="BE77" s="85"/>
      <c r="BF77" s="85"/>
      <c r="BG77" s="85"/>
      <c r="BH77" s="85"/>
      <c r="BI77" s="85"/>
      <c r="BJ77" s="85"/>
      <c r="BK77" s="85"/>
      <c r="BL77" s="85"/>
      <c r="BM77" s="78" t="str">
        <f t="shared" si="19"/>
        <v>ok</v>
      </c>
      <c r="BN77" s="14" t="str">
        <f t="shared" si="20"/>
        <v/>
      </c>
      <c r="BO77" s="3"/>
    </row>
    <row r="78" spans="1:67" s="19" customFormat="1" outlineLevel="1" x14ac:dyDescent="0.3">
      <c r="A78" s="17"/>
      <c r="B78" s="17" t="str">
        <f>+IF(OR(B76="",E76="TOTAL"),"","ok")</f>
        <v>ok</v>
      </c>
      <c r="C78" s="17">
        <f>+INDEX(Listes!$N$1:$AD$13,MATCH(D78,Listes!$N$1:$N$13,0),MATCH($F$7,Listes!$N$1:$AD$1,0))</f>
        <v>10</v>
      </c>
      <c r="D78" s="74" t="s">
        <v>161</v>
      </c>
      <c r="E78" s="85" t="s">
        <v>161</v>
      </c>
      <c r="F78" s="86"/>
      <c r="G78" s="85"/>
      <c r="H78" s="85"/>
      <c r="I78" s="85"/>
      <c r="J78" s="85"/>
      <c r="K78" s="85"/>
      <c r="L78" s="85"/>
      <c r="M78" s="85"/>
      <c r="N78" s="85"/>
      <c r="O78" s="85"/>
      <c r="P78" s="85"/>
      <c r="Q78" s="85"/>
      <c r="R78" s="85"/>
      <c r="S78" s="85"/>
      <c r="T78" s="85"/>
      <c r="U78" s="85"/>
      <c r="V78" s="85"/>
      <c r="W78" s="85"/>
      <c r="X78" s="85"/>
      <c r="Y78" s="85"/>
      <c r="Z78" s="85"/>
      <c r="AA78" s="85"/>
      <c r="AB78" s="85"/>
      <c r="AC78" s="85"/>
      <c r="AD78" s="85"/>
      <c r="AE78" s="85"/>
      <c r="AF78" s="85"/>
      <c r="AG78" s="85"/>
      <c r="AH78" s="85" t="str">
        <f t="shared" ref="AH78:AH88" si="22">+IFERROR(SUM(Y78:AG78)+AI78,"")</f>
        <v/>
      </c>
      <c r="AI78" s="85" t="str">
        <f t="shared" si="21"/>
        <v/>
      </c>
      <c r="AJ78" s="85" t="str">
        <f>+IFERROR(IF(OR(AND(AH78&lt;&gt;"",G78=""),AND(AH78="",G78&lt;&gt;"")),"TOTAL ou Z non renseigné !!!",IF($E78="TOTAL",SUM($AJ$11:AJ77),ROUND(AH78-G78,2))),"")</f>
        <v/>
      </c>
      <c r="AK78" s="85"/>
      <c r="AL78" s="85"/>
      <c r="AM78" s="85"/>
      <c r="AN78" s="85"/>
      <c r="AO78" s="85"/>
      <c r="AP78" s="85"/>
      <c r="AQ78" s="85"/>
      <c r="AR78" s="85"/>
      <c r="AS78" s="85"/>
      <c r="AT78" s="85"/>
      <c r="AU78" s="85"/>
      <c r="AV78" s="85"/>
      <c r="AW78" s="85"/>
      <c r="AX78" s="85"/>
      <c r="AY78" s="85"/>
      <c r="AZ78" s="85"/>
      <c r="BA78" s="85"/>
      <c r="BB78" s="85"/>
      <c r="BC78" s="85"/>
      <c r="BD78" s="85"/>
      <c r="BE78" s="85"/>
      <c r="BF78" s="85"/>
      <c r="BG78" s="85"/>
      <c r="BH78" s="85"/>
      <c r="BI78" s="85"/>
      <c r="BJ78" s="85"/>
      <c r="BK78" s="85"/>
      <c r="BL78" s="85"/>
      <c r="BM78" s="78" t="str">
        <f t="shared" si="19"/>
        <v>ok</v>
      </c>
      <c r="BN78" s="14" t="str">
        <f t="shared" si="20"/>
        <v/>
      </c>
    </row>
    <row r="79" spans="1:67" s="19" customFormat="1" outlineLevel="1" x14ac:dyDescent="0.3">
      <c r="A79" s="17"/>
      <c r="B79" s="17" t="str">
        <f>+IF(OR(B76="",E76="TOTAL"),"","ok")</f>
        <v>ok</v>
      </c>
      <c r="C79" s="17">
        <f>+INDEX(Listes!$N$1:$AD$13,MATCH(D79,Listes!$N$1:$N$13,0),MATCH($F$7,Listes!$N$1:$AD$1,0))</f>
        <v>10</v>
      </c>
      <c r="D79" s="75" t="s">
        <v>163</v>
      </c>
      <c r="E79" s="87" t="s">
        <v>162</v>
      </c>
      <c r="F79" s="86"/>
      <c r="G79" s="85"/>
      <c r="H79" s="85"/>
      <c r="I79" s="85"/>
      <c r="J79" s="85"/>
      <c r="K79" s="85"/>
      <c r="L79" s="85"/>
      <c r="M79" s="85"/>
      <c r="N79" s="85"/>
      <c r="O79" s="85"/>
      <c r="P79" s="85"/>
      <c r="Q79" s="85"/>
      <c r="R79" s="85"/>
      <c r="S79" s="85"/>
      <c r="T79" s="85"/>
      <c r="U79" s="85"/>
      <c r="V79" s="85"/>
      <c r="W79" s="85"/>
      <c r="X79" s="85"/>
      <c r="Y79" s="85"/>
      <c r="Z79" s="85"/>
      <c r="AA79" s="85"/>
      <c r="AB79" s="85"/>
      <c r="AC79" s="85"/>
      <c r="AD79" s="85"/>
      <c r="AE79" s="85"/>
      <c r="AF79" s="85"/>
      <c r="AG79" s="85"/>
      <c r="AH79" s="85" t="str">
        <f t="shared" si="22"/>
        <v/>
      </c>
      <c r="AI79" s="85" t="str">
        <f t="shared" si="21"/>
        <v/>
      </c>
      <c r="AJ79" s="85" t="str">
        <f>+IFERROR(IF(OR(AND(AH79&lt;&gt;"",G79=""),AND(AH79="",G79&lt;&gt;"")),"TOTAL ou Z non renseigné !!!",IF($E79="TOTAL",SUM($AJ$11:AJ78),ROUND(AH79-G79,2))),"")</f>
        <v/>
      </c>
      <c r="AK79" s="85"/>
      <c r="AL79" s="85"/>
      <c r="AM79" s="85"/>
      <c r="AN79" s="85"/>
      <c r="AO79" s="85"/>
      <c r="AP79" s="85"/>
      <c r="AQ79" s="85"/>
      <c r="AR79" s="85"/>
      <c r="AS79" s="85"/>
      <c r="AT79" s="85"/>
      <c r="AU79" s="85"/>
      <c r="AV79" s="85"/>
      <c r="AW79" s="85"/>
      <c r="AX79" s="85"/>
      <c r="AY79" s="85"/>
      <c r="AZ79" s="85"/>
      <c r="BA79" s="85"/>
      <c r="BB79" s="85"/>
      <c r="BC79" s="85"/>
      <c r="BD79" s="85"/>
      <c r="BE79" s="85"/>
      <c r="BF79" s="85"/>
      <c r="BG79" s="85"/>
      <c r="BH79" s="85"/>
      <c r="BI79" s="85"/>
      <c r="BJ79" s="85"/>
      <c r="BK79" s="85"/>
      <c r="BL79" s="85"/>
      <c r="BM79" s="78" t="str">
        <f t="shared" si="19"/>
        <v>ok</v>
      </c>
      <c r="BN79" s="14" t="str">
        <f t="shared" si="20"/>
        <v/>
      </c>
      <c r="BO79" s="3"/>
    </row>
    <row r="80" spans="1:67" s="19" customFormat="1" outlineLevel="1" x14ac:dyDescent="0.3">
      <c r="A80" s="17"/>
      <c r="B80" s="17" t="str">
        <f>+IF(OR(B76="",E76="TOTAL"),"","ok")</f>
        <v>ok</v>
      </c>
      <c r="C80" s="17">
        <f>+INDEX(Listes!$N$1:$AD$13,MATCH(D80,Listes!$N$1:$N$13,0),MATCH($F$7,Listes!$N$1:$AD$1,0))</f>
        <v>10</v>
      </c>
      <c r="D80" s="75" t="s">
        <v>164</v>
      </c>
      <c r="E80" s="87" t="s">
        <v>162</v>
      </c>
      <c r="F80" s="86"/>
      <c r="G80" s="85"/>
      <c r="H80" s="85"/>
      <c r="I80" s="85"/>
      <c r="J80" s="85"/>
      <c r="K80" s="85"/>
      <c r="L80" s="85"/>
      <c r="M80" s="85"/>
      <c r="N80" s="85"/>
      <c r="O80" s="85"/>
      <c r="P80" s="85"/>
      <c r="Q80" s="85"/>
      <c r="R80" s="85"/>
      <c r="S80" s="85"/>
      <c r="T80" s="85"/>
      <c r="U80" s="85"/>
      <c r="V80" s="85"/>
      <c r="W80" s="85"/>
      <c r="X80" s="85"/>
      <c r="Y80" s="85"/>
      <c r="Z80" s="85"/>
      <c r="AA80" s="85"/>
      <c r="AB80" s="85"/>
      <c r="AC80" s="85"/>
      <c r="AD80" s="85"/>
      <c r="AE80" s="85"/>
      <c r="AF80" s="85"/>
      <c r="AG80" s="85"/>
      <c r="AH80" s="85" t="str">
        <f t="shared" si="22"/>
        <v/>
      </c>
      <c r="AI80" s="85" t="str">
        <f t="shared" si="21"/>
        <v/>
      </c>
      <c r="AJ80" s="85" t="str">
        <f>+IFERROR(IF(OR(AND(AH80&lt;&gt;"",G80=""),AND(AH80="",G80&lt;&gt;"")),"TOTAL ou Z non renseigné !!!",IF($E80="TOTAL",SUM($AJ$11:AJ79),ROUND(AH80-G80,2))),"")</f>
        <v/>
      </c>
      <c r="AK80" s="85"/>
      <c r="AL80" s="85"/>
      <c r="AM80" s="85"/>
      <c r="AN80" s="85"/>
      <c r="AO80" s="85"/>
      <c r="AP80" s="85"/>
      <c r="AQ80" s="85"/>
      <c r="AR80" s="85"/>
      <c r="AS80" s="85"/>
      <c r="AT80" s="85"/>
      <c r="AU80" s="85"/>
      <c r="AV80" s="85"/>
      <c r="AW80" s="85"/>
      <c r="AX80" s="85"/>
      <c r="AY80" s="85"/>
      <c r="AZ80" s="85"/>
      <c r="BA80" s="85"/>
      <c r="BB80" s="85"/>
      <c r="BC80" s="85"/>
      <c r="BD80" s="85"/>
      <c r="BE80" s="85"/>
      <c r="BF80" s="85"/>
      <c r="BG80" s="85"/>
      <c r="BH80" s="85"/>
      <c r="BI80" s="85"/>
      <c r="BJ80" s="85"/>
      <c r="BK80" s="85"/>
      <c r="BL80" s="85"/>
      <c r="BM80" s="78" t="str">
        <f t="shared" si="19"/>
        <v>ok</v>
      </c>
      <c r="BN80" s="14" t="str">
        <f t="shared" si="20"/>
        <v/>
      </c>
    </row>
    <row r="81" spans="1:67" s="19" customFormat="1" outlineLevel="1" x14ac:dyDescent="0.3">
      <c r="A81" s="17"/>
      <c r="B81" s="17" t="str">
        <f>+IF(OR(B76="",E76="TOTAL"),"","ok")</f>
        <v>ok</v>
      </c>
      <c r="C81" s="17">
        <f>+INDEX(Listes!$N$1:$AD$13,MATCH(D81,Listes!$N$1:$N$13,0),MATCH($F$7,Listes!$N$1:$AD$1,0))</f>
        <v>10</v>
      </c>
      <c r="D81" s="75" t="s">
        <v>165</v>
      </c>
      <c r="E81" s="87" t="s">
        <v>162</v>
      </c>
      <c r="F81" s="86"/>
      <c r="G81" s="85"/>
      <c r="H81" s="85"/>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c r="AH81" s="85" t="str">
        <f t="shared" si="22"/>
        <v/>
      </c>
      <c r="AI81" s="85" t="str">
        <f t="shared" si="21"/>
        <v/>
      </c>
      <c r="AJ81" s="85" t="str">
        <f>+IFERROR(IF(OR(AND(AH81&lt;&gt;"",G81=""),AND(AH81="",G81&lt;&gt;"")),"TOTAL ou Z non renseigné !!!",IF($E81="TOTAL",SUM($AJ$11:AJ80),ROUND(AH81-G81,2))),"")</f>
        <v/>
      </c>
      <c r="AK81" s="85"/>
      <c r="AL81" s="85"/>
      <c r="AM81" s="85"/>
      <c r="AN81" s="85"/>
      <c r="AO81" s="85"/>
      <c r="AP81" s="85"/>
      <c r="AQ81" s="85"/>
      <c r="AR81" s="85"/>
      <c r="AS81" s="85"/>
      <c r="AT81" s="85"/>
      <c r="AU81" s="85"/>
      <c r="AV81" s="85"/>
      <c r="AW81" s="85"/>
      <c r="AX81" s="85"/>
      <c r="AY81" s="85"/>
      <c r="AZ81" s="85"/>
      <c r="BA81" s="85"/>
      <c r="BB81" s="85"/>
      <c r="BC81" s="85"/>
      <c r="BD81" s="85"/>
      <c r="BE81" s="85"/>
      <c r="BF81" s="85"/>
      <c r="BG81" s="85"/>
      <c r="BH81" s="85"/>
      <c r="BI81" s="85"/>
      <c r="BJ81" s="85"/>
      <c r="BK81" s="85"/>
      <c r="BL81" s="85"/>
      <c r="BM81" s="78" t="str">
        <f t="shared" si="19"/>
        <v>ok</v>
      </c>
      <c r="BN81" s="14" t="str">
        <f t="shared" si="20"/>
        <v/>
      </c>
      <c r="BO81" s="3"/>
    </row>
    <row r="82" spans="1:67" s="19" customFormat="1" outlineLevel="1" x14ac:dyDescent="0.3">
      <c r="A82" s="17"/>
      <c r="B82" s="17" t="str">
        <f>+IF(OR(B76="",E76="TOTAL"),"","ok")</f>
        <v>ok</v>
      </c>
      <c r="C82" s="17">
        <f>+INDEX(Listes!$N$1:$AD$13,MATCH(D82,Listes!$N$1:$N$13,0),MATCH($F$7,Listes!$N$1:$AD$1,0))</f>
        <v>10</v>
      </c>
      <c r="D82" s="75" t="s">
        <v>166</v>
      </c>
      <c r="E82" s="87" t="s">
        <v>162</v>
      </c>
      <c r="F82" s="86"/>
      <c r="G82" s="85"/>
      <c r="H82" s="85"/>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c r="AH82" s="85" t="str">
        <f t="shared" si="22"/>
        <v/>
      </c>
      <c r="AI82" s="85" t="str">
        <f t="shared" si="21"/>
        <v/>
      </c>
      <c r="AJ82" s="85" t="str">
        <f>+IFERROR(IF(OR(AND(AH82&lt;&gt;"",G82=""),AND(AH82="",G82&lt;&gt;"")),"TOTAL ou Z non renseigné !!!",IF($E82="TOTAL",SUM($AJ$11:AJ81),ROUND(AH82-G82,2))),"")</f>
        <v/>
      </c>
      <c r="AK82" s="85"/>
      <c r="AL82" s="85"/>
      <c r="AM82" s="85"/>
      <c r="AN82" s="85"/>
      <c r="AO82" s="85"/>
      <c r="AP82" s="85"/>
      <c r="AQ82" s="85"/>
      <c r="AR82" s="85"/>
      <c r="AS82" s="85"/>
      <c r="AT82" s="85"/>
      <c r="AU82" s="85"/>
      <c r="AV82" s="85"/>
      <c r="AW82" s="85"/>
      <c r="AX82" s="85"/>
      <c r="AY82" s="85"/>
      <c r="AZ82" s="85"/>
      <c r="BA82" s="85"/>
      <c r="BB82" s="85"/>
      <c r="BC82" s="85"/>
      <c r="BD82" s="85"/>
      <c r="BE82" s="85"/>
      <c r="BF82" s="85"/>
      <c r="BG82" s="85"/>
      <c r="BH82" s="85"/>
      <c r="BI82" s="85"/>
      <c r="BJ82" s="85"/>
      <c r="BK82" s="85"/>
      <c r="BL82" s="85"/>
      <c r="BM82" s="78" t="str">
        <f t="shared" si="19"/>
        <v>ok</v>
      </c>
      <c r="BN82" s="14" t="str">
        <f t="shared" si="20"/>
        <v/>
      </c>
    </row>
    <row r="83" spans="1:67" s="19" customFormat="1" outlineLevel="1" x14ac:dyDescent="0.3">
      <c r="A83" s="17"/>
      <c r="B83" s="17" t="str">
        <f>+IF(OR(B76="",E76="TOTAL"),"","ok")</f>
        <v>ok</v>
      </c>
      <c r="C83" s="17">
        <f>+INDEX(Listes!$N$1:$AD$13,MATCH(D83,Listes!$N$1:$N$13,0),MATCH($F$7,Listes!$N$1:$AD$1,0))</f>
        <v>10</v>
      </c>
      <c r="D83" s="75" t="s">
        <v>167</v>
      </c>
      <c r="E83" s="87" t="s">
        <v>162</v>
      </c>
      <c r="F83" s="86"/>
      <c r="G83" s="85"/>
      <c r="H83" s="85"/>
      <c r="I83" s="85"/>
      <c r="J83" s="85"/>
      <c r="K83" s="85"/>
      <c r="L83" s="85"/>
      <c r="M83" s="85"/>
      <c r="N83" s="85"/>
      <c r="O83" s="85"/>
      <c r="P83" s="85"/>
      <c r="Q83" s="85"/>
      <c r="R83" s="85"/>
      <c r="S83" s="85"/>
      <c r="T83" s="85"/>
      <c r="U83" s="85"/>
      <c r="V83" s="85"/>
      <c r="W83" s="85"/>
      <c r="X83" s="85"/>
      <c r="Y83" s="85"/>
      <c r="Z83" s="85"/>
      <c r="AA83" s="85"/>
      <c r="AB83" s="85"/>
      <c r="AC83" s="85"/>
      <c r="AD83" s="85"/>
      <c r="AE83" s="85"/>
      <c r="AF83" s="85"/>
      <c r="AG83" s="85"/>
      <c r="AH83" s="85" t="str">
        <f t="shared" si="22"/>
        <v/>
      </c>
      <c r="AI83" s="85" t="str">
        <f t="shared" si="21"/>
        <v/>
      </c>
      <c r="AJ83" s="85" t="str">
        <f>+IFERROR(IF(OR(AND(AH83&lt;&gt;"",G83=""),AND(AH83="",G83&lt;&gt;"")),"TOTAL ou Z non renseigné !!!",IF($E83="TOTAL",SUM($AJ$11:AJ82),ROUND(AH83-G83,2))),"")</f>
        <v/>
      </c>
      <c r="AK83" s="85"/>
      <c r="AL83" s="85"/>
      <c r="AM83" s="85"/>
      <c r="AN83" s="85"/>
      <c r="AO83" s="85"/>
      <c r="AP83" s="85"/>
      <c r="AQ83" s="85"/>
      <c r="AR83" s="85"/>
      <c r="AS83" s="85"/>
      <c r="AT83" s="85"/>
      <c r="AU83" s="85"/>
      <c r="AV83" s="85"/>
      <c r="AW83" s="85"/>
      <c r="AX83" s="85"/>
      <c r="AY83" s="85"/>
      <c r="AZ83" s="85"/>
      <c r="BA83" s="85"/>
      <c r="BB83" s="85"/>
      <c r="BC83" s="85"/>
      <c r="BD83" s="85"/>
      <c r="BE83" s="85"/>
      <c r="BF83" s="85"/>
      <c r="BG83" s="85"/>
      <c r="BH83" s="85"/>
      <c r="BI83" s="85"/>
      <c r="BJ83" s="85"/>
      <c r="BK83" s="85"/>
      <c r="BL83" s="85"/>
      <c r="BM83" s="78" t="str">
        <f t="shared" si="19"/>
        <v>ok</v>
      </c>
      <c r="BN83" s="14" t="str">
        <f t="shared" si="20"/>
        <v/>
      </c>
      <c r="BO83" s="3"/>
    </row>
    <row r="84" spans="1:67" s="19" customFormat="1" outlineLevel="1" x14ac:dyDescent="0.3">
      <c r="A84" s="17"/>
      <c r="B84" s="17" t="str">
        <f>+IF(OR(B76="",E76="TOTAL"),"","ok")</f>
        <v>ok</v>
      </c>
      <c r="C84" s="17">
        <f>+INDEX(Listes!$N$1:$AD$13,MATCH(D84,Listes!$N$1:$N$13,0),MATCH($F$7,Listes!$N$1:$AD$1,0))</f>
        <v>10</v>
      </c>
      <c r="D84" s="75" t="s">
        <v>168</v>
      </c>
      <c r="E84" s="87" t="s">
        <v>162</v>
      </c>
      <c r="F84" s="86"/>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t="str">
        <f t="shared" si="22"/>
        <v/>
      </c>
      <c r="AI84" s="85" t="str">
        <f t="shared" si="21"/>
        <v/>
      </c>
      <c r="AJ84" s="85" t="str">
        <f>+IFERROR(IF(OR(AND(AH84&lt;&gt;"",G84=""),AND(AH84="",G84&lt;&gt;"")),"TOTAL ou Z non renseigné !!!",IF($E84="TOTAL",SUM($AJ$11:AJ83),ROUND(AH84-G84,2))),"")</f>
        <v/>
      </c>
      <c r="AK84" s="85"/>
      <c r="AL84" s="85"/>
      <c r="AM84" s="85"/>
      <c r="AN84" s="85"/>
      <c r="AO84" s="85"/>
      <c r="AP84" s="85"/>
      <c r="AQ84" s="85"/>
      <c r="AR84" s="85"/>
      <c r="AS84" s="85"/>
      <c r="AT84" s="85"/>
      <c r="AU84" s="85"/>
      <c r="AV84" s="85"/>
      <c r="AW84" s="85"/>
      <c r="AX84" s="85"/>
      <c r="AY84" s="85"/>
      <c r="AZ84" s="85"/>
      <c r="BA84" s="85"/>
      <c r="BB84" s="85"/>
      <c r="BC84" s="85"/>
      <c r="BD84" s="85"/>
      <c r="BE84" s="85"/>
      <c r="BF84" s="85"/>
      <c r="BG84" s="85"/>
      <c r="BH84" s="85"/>
      <c r="BI84" s="85"/>
      <c r="BJ84" s="85"/>
      <c r="BK84" s="85"/>
      <c r="BL84" s="85"/>
      <c r="BM84" s="78" t="str">
        <f t="shared" si="19"/>
        <v>ok</v>
      </c>
      <c r="BN84" s="14" t="str">
        <f t="shared" si="20"/>
        <v/>
      </c>
    </row>
    <row r="85" spans="1:67" s="19" customFormat="1" hidden="1" outlineLevel="1" x14ac:dyDescent="0.3">
      <c r="A85" s="17"/>
      <c r="B85" s="17" t="str">
        <f>+IF(OR(B76="",E76="TOTAL"),"","ok")</f>
        <v>ok</v>
      </c>
      <c r="C85" s="17">
        <f>+INDEX(Listes!$N$1:$AD$13,MATCH(D85,Listes!$N$1:$N$13,0),MATCH($F$7,Listes!$N$1:$AD$1,0))</f>
        <v>0</v>
      </c>
      <c r="D85" s="75" t="s">
        <v>169</v>
      </c>
      <c r="E85" s="87" t="s">
        <v>162</v>
      </c>
      <c r="F85" s="86"/>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t="str">
        <f t="shared" si="22"/>
        <v/>
      </c>
      <c r="AI85" s="85" t="str">
        <f t="shared" si="21"/>
        <v/>
      </c>
      <c r="AJ85" s="85" t="str">
        <f>+IFERROR(IF(OR(AND(AH85&lt;&gt;"",G85=""),AND(AH85="",G85&lt;&gt;"")),"TOTAL ou Z non renseigné !!!",IF($E85="TOTAL",SUM($AJ$11:AJ84),ROUND(AH85-G85,2))),"")</f>
        <v/>
      </c>
      <c r="AK85" s="85"/>
      <c r="AL85" s="85"/>
      <c r="AM85" s="85"/>
      <c r="AN85" s="85"/>
      <c r="AO85" s="85"/>
      <c r="AP85" s="85"/>
      <c r="AQ85" s="85"/>
      <c r="AR85" s="85"/>
      <c r="AS85" s="85"/>
      <c r="AT85" s="85"/>
      <c r="AU85" s="85"/>
      <c r="AV85" s="85"/>
      <c r="AW85" s="85"/>
      <c r="AX85" s="85"/>
      <c r="AY85" s="85"/>
      <c r="AZ85" s="85"/>
      <c r="BA85" s="85"/>
      <c r="BB85" s="85"/>
      <c r="BC85" s="85"/>
      <c r="BD85" s="85"/>
      <c r="BE85" s="85"/>
      <c r="BF85" s="85"/>
      <c r="BG85" s="85"/>
      <c r="BH85" s="85"/>
      <c r="BI85" s="85"/>
      <c r="BJ85" s="85"/>
      <c r="BK85" s="85"/>
      <c r="BL85" s="85"/>
      <c r="BM85" s="78" t="str">
        <f t="shared" si="19"/>
        <v>ok</v>
      </c>
      <c r="BN85" s="14" t="str">
        <f t="shared" si="20"/>
        <v/>
      </c>
      <c r="BO85" s="3"/>
    </row>
    <row r="86" spans="1:67" s="19" customFormat="1" hidden="1" outlineLevel="1" x14ac:dyDescent="0.3">
      <c r="A86" s="17"/>
      <c r="B86" s="17" t="str">
        <f>+IF(OR(B76="",E76="TOTAL"),"","ok")</f>
        <v>ok</v>
      </c>
      <c r="C86" s="17">
        <f>+INDEX(Listes!$N$1:$AD$13,MATCH(D86,Listes!$N$1:$N$13,0),MATCH($F$7,Listes!$N$1:$AD$1,0))</f>
        <v>0</v>
      </c>
      <c r="D86" s="75" t="s">
        <v>170</v>
      </c>
      <c r="E86" s="87" t="s">
        <v>162</v>
      </c>
      <c r="F86" s="86"/>
      <c r="G86" s="85"/>
      <c r="H86" s="85"/>
      <c r="I86" s="85"/>
      <c r="J86" s="85"/>
      <c r="K86" s="85"/>
      <c r="L86" s="85"/>
      <c r="M86" s="85"/>
      <c r="N86" s="85"/>
      <c r="O86" s="85"/>
      <c r="P86" s="85"/>
      <c r="Q86" s="85"/>
      <c r="R86" s="85"/>
      <c r="S86" s="85"/>
      <c r="T86" s="85"/>
      <c r="U86" s="85"/>
      <c r="V86" s="85"/>
      <c r="W86" s="85"/>
      <c r="X86" s="85"/>
      <c r="Y86" s="85"/>
      <c r="Z86" s="85"/>
      <c r="AA86" s="85"/>
      <c r="AB86" s="85"/>
      <c r="AC86" s="85"/>
      <c r="AD86" s="85"/>
      <c r="AE86" s="85"/>
      <c r="AF86" s="85"/>
      <c r="AG86" s="85"/>
      <c r="AH86" s="85" t="str">
        <f t="shared" si="22"/>
        <v/>
      </c>
      <c r="AI86" s="85" t="str">
        <f t="shared" si="21"/>
        <v/>
      </c>
      <c r="AJ86" s="85" t="str">
        <f>+IFERROR(IF(OR(AND(AH86&lt;&gt;"",G86=""),AND(AH86="",G86&lt;&gt;"")),"TOTAL ou Z non renseigné !!!",IF($E86="TOTAL",SUM($AJ$11:AJ85),ROUND(AH86-G86,2))),"")</f>
        <v/>
      </c>
      <c r="AK86" s="85"/>
      <c r="AL86" s="85"/>
      <c r="AM86" s="85"/>
      <c r="AN86" s="85"/>
      <c r="AO86" s="85"/>
      <c r="AP86" s="85"/>
      <c r="AQ86" s="85"/>
      <c r="AR86" s="85"/>
      <c r="AS86" s="85"/>
      <c r="AT86" s="85"/>
      <c r="AU86" s="85"/>
      <c r="AV86" s="85"/>
      <c r="AW86" s="85"/>
      <c r="AX86" s="85"/>
      <c r="AY86" s="85"/>
      <c r="AZ86" s="85"/>
      <c r="BA86" s="85"/>
      <c r="BB86" s="85"/>
      <c r="BC86" s="85"/>
      <c r="BD86" s="85"/>
      <c r="BE86" s="85"/>
      <c r="BF86" s="85"/>
      <c r="BG86" s="85"/>
      <c r="BH86" s="85"/>
      <c r="BI86" s="85"/>
      <c r="BJ86" s="85"/>
      <c r="BK86" s="85"/>
      <c r="BL86" s="85"/>
      <c r="BM86" s="78" t="str">
        <f t="shared" si="19"/>
        <v>ok</v>
      </c>
      <c r="BN86" s="14" t="str">
        <f t="shared" si="20"/>
        <v/>
      </c>
    </row>
    <row r="87" spans="1:67" s="19" customFormat="1" hidden="1" outlineLevel="1" x14ac:dyDescent="0.3">
      <c r="A87" s="17"/>
      <c r="B87" s="17" t="str">
        <f>+IF(OR(B76="",E76="TOTAL"),"","ok")</f>
        <v>ok</v>
      </c>
      <c r="C87" s="17">
        <f>+INDEX(Listes!$N$1:$AD$13,MATCH(D87,Listes!$N$1:$N$13,0),MATCH($F$7,Listes!$N$1:$AD$1,0))</f>
        <v>0</v>
      </c>
      <c r="D87" s="75" t="s">
        <v>171</v>
      </c>
      <c r="E87" s="87" t="s">
        <v>162</v>
      </c>
      <c r="F87" s="86"/>
      <c r="G87" s="85"/>
      <c r="H87" s="85"/>
      <c r="I87" s="85"/>
      <c r="J87" s="85"/>
      <c r="K87" s="85"/>
      <c r="L87" s="85"/>
      <c r="M87" s="85"/>
      <c r="N87" s="85"/>
      <c r="O87" s="85"/>
      <c r="P87" s="85"/>
      <c r="Q87" s="85"/>
      <c r="R87" s="85"/>
      <c r="S87" s="85"/>
      <c r="T87" s="85"/>
      <c r="U87" s="85"/>
      <c r="V87" s="85"/>
      <c r="W87" s="85"/>
      <c r="X87" s="85"/>
      <c r="Y87" s="85"/>
      <c r="Z87" s="85"/>
      <c r="AA87" s="85"/>
      <c r="AB87" s="85"/>
      <c r="AC87" s="85"/>
      <c r="AD87" s="85"/>
      <c r="AE87" s="85"/>
      <c r="AF87" s="85"/>
      <c r="AG87" s="85"/>
      <c r="AH87" s="85" t="str">
        <f t="shared" si="22"/>
        <v/>
      </c>
      <c r="AI87" s="85" t="str">
        <f t="shared" si="21"/>
        <v/>
      </c>
      <c r="AJ87" s="85" t="str">
        <f>+IFERROR(IF(OR(AND(AH87&lt;&gt;"",G87=""),AND(AH87="",G87&lt;&gt;"")),"TOTAL ou Z non renseigné !!!",IF($E87="TOTAL",SUM($AJ$11:AJ86),ROUND(AH87-G87,2))),"")</f>
        <v/>
      </c>
      <c r="AK87" s="85"/>
      <c r="AL87" s="85"/>
      <c r="AM87" s="85"/>
      <c r="AN87" s="85"/>
      <c r="AO87" s="85"/>
      <c r="AP87" s="85"/>
      <c r="AQ87" s="85"/>
      <c r="AR87" s="85"/>
      <c r="AS87" s="85"/>
      <c r="AT87" s="85"/>
      <c r="AU87" s="85"/>
      <c r="AV87" s="85"/>
      <c r="AW87" s="85"/>
      <c r="AX87" s="85"/>
      <c r="AY87" s="85"/>
      <c r="AZ87" s="85"/>
      <c r="BA87" s="85"/>
      <c r="BB87" s="85"/>
      <c r="BC87" s="85"/>
      <c r="BD87" s="85"/>
      <c r="BE87" s="85"/>
      <c r="BF87" s="85"/>
      <c r="BG87" s="85"/>
      <c r="BH87" s="85"/>
      <c r="BI87" s="85"/>
      <c r="BJ87" s="85"/>
      <c r="BK87" s="85"/>
      <c r="BL87" s="85"/>
      <c r="BM87" s="78" t="str">
        <f t="shared" si="19"/>
        <v>ok</v>
      </c>
      <c r="BN87" s="14" t="str">
        <f t="shared" si="20"/>
        <v/>
      </c>
      <c r="BO87" s="3"/>
    </row>
    <row r="88" spans="1:67" s="19" customFormat="1" hidden="1" outlineLevel="1" x14ac:dyDescent="0.3">
      <c r="A88" s="17"/>
      <c r="B88" s="17" t="str">
        <f>+IF(OR(B76="",E76="TOTAL"),"","ok")</f>
        <v>ok</v>
      </c>
      <c r="C88" s="17">
        <f>+INDEX(Listes!$N$1:$AD$13,MATCH(D88,Listes!$N$1:$N$13,0),MATCH($F$7,Listes!$N$1:$AD$1,0))</f>
        <v>0</v>
      </c>
      <c r="D88" s="75" t="s">
        <v>172</v>
      </c>
      <c r="E88" s="87" t="s">
        <v>162</v>
      </c>
      <c r="F88" s="86"/>
      <c r="G88" s="85"/>
      <c r="H88" s="85"/>
      <c r="I88" s="85"/>
      <c r="J88" s="85"/>
      <c r="K88" s="85"/>
      <c r="L88" s="85"/>
      <c r="M88" s="85"/>
      <c r="N88" s="85"/>
      <c r="O88" s="85"/>
      <c r="P88" s="85"/>
      <c r="Q88" s="85"/>
      <c r="R88" s="85"/>
      <c r="S88" s="85"/>
      <c r="T88" s="85"/>
      <c r="U88" s="85"/>
      <c r="V88" s="85"/>
      <c r="W88" s="85"/>
      <c r="X88" s="85"/>
      <c r="Y88" s="85"/>
      <c r="Z88" s="85"/>
      <c r="AA88" s="85"/>
      <c r="AB88" s="85"/>
      <c r="AC88" s="85"/>
      <c r="AD88" s="85"/>
      <c r="AE88" s="85"/>
      <c r="AF88" s="85"/>
      <c r="AG88" s="85"/>
      <c r="AH88" s="85" t="str">
        <f t="shared" si="22"/>
        <v/>
      </c>
      <c r="AI88" s="85" t="str">
        <f t="shared" si="21"/>
        <v/>
      </c>
      <c r="AJ88" s="85" t="str">
        <f>+IFERROR(IF(OR(AND(AH88&lt;&gt;"",G88=""),AND(AH88="",G88&lt;&gt;"")),"TOTAL ou Z non renseigné !!!",IF($E88="TOTAL",SUM($AJ$11:AJ87),ROUND(AH88-G88,2))),"")</f>
        <v/>
      </c>
      <c r="AK88" s="85"/>
      <c r="AL88" s="85"/>
      <c r="AM88" s="85"/>
      <c r="AN88" s="85"/>
      <c r="AO88" s="85"/>
      <c r="AP88" s="85"/>
      <c r="AQ88" s="85"/>
      <c r="AR88" s="85"/>
      <c r="AS88" s="85"/>
      <c r="AT88" s="85"/>
      <c r="AU88" s="85"/>
      <c r="AV88" s="85"/>
      <c r="AW88" s="85"/>
      <c r="AX88" s="85"/>
      <c r="AY88" s="85"/>
      <c r="AZ88" s="85"/>
      <c r="BA88" s="85"/>
      <c r="BB88" s="85"/>
      <c r="BC88" s="85"/>
      <c r="BD88" s="85"/>
      <c r="BE88" s="85"/>
      <c r="BF88" s="85"/>
      <c r="BG88" s="85"/>
      <c r="BH88" s="85"/>
      <c r="BI88" s="85"/>
      <c r="BJ88" s="85"/>
      <c r="BK88" s="85"/>
      <c r="BL88" s="85"/>
      <c r="BM88" s="78" t="str">
        <f t="shared" si="19"/>
        <v>ok</v>
      </c>
      <c r="BN88" s="14" t="str">
        <f t="shared" si="20"/>
        <v/>
      </c>
    </row>
    <row r="89" spans="1:67" x14ac:dyDescent="0.3">
      <c r="A89" s="4">
        <f>+IF(SUM(C90:C101)=0,"",1)</f>
        <v>1</v>
      </c>
      <c r="B89" s="4">
        <v>7</v>
      </c>
      <c r="C89" s="4">
        <f t="shared" ref="C89" si="23">+IF(B89&gt;$H$5,"",B89)</f>
        <v>7</v>
      </c>
      <c r="D89" s="4">
        <f>+IFERROR(WEEKNUM(E89,2),"")</f>
        <v>36</v>
      </c>
      <c r="E89" s="81">
        <f t="shared" si="9"/>
        <v>43715</v>
      </c>
      <c r="F89" s="82" t="str">
        <f>+IF(AND($E89="TOTAL",SUM($C$11:$C$426)&gt;465),SUM($F$11:F88)/2,IF(AND($E89="TOTAL",SUM($C$11:$C$426)&lt;465),SUM($F$11:F88),IF(COUNT(F90:F101)=0,"",SUM(F90:F101))))</f>
        <v/>
      </c>
      <c r="G89" s="83" t="str">
        <f>IF(F89="","",F89-SUM(AO89:BL89))</f>
        <v/>
      </c>
      <c r="H89" s="83" t="str">
        <f>+IFERROR(IF(OR(WEEKDAY(E89)=1,C89=$H$5),SUMIF($D$11:$D$426,WEEKNUM(E89,2),$F$11:$F$426),""),"")</f>
        <v/>
      </c>
      <c r="I89" s="82" t="str">
        <f>+IF(AND($E89="TOTAL",SUM($C$11:$C$426)&gt;465),SUM($I$11:I88)/2,IF(AND($E89="TOTAL",SUM($C$11:$C$426)&lt;465),SUM($I$11:I88),IF(COUNT(I90:I101)=0,"",SUM(I90:I101))))</f>
        <v/>
      </c>
      <c r="J89" s="82" t="str">
        <f>+IF(AND($E89="TOTAL",SUM($C$11:$C$426)&gt;465),SUM($J$11:J88)/2,IF(AND($E89="TOTAL",SUM($C$11:$C$426)&lt;465),SUM($J$11:J88),IF(COUNT(J90:J101)=0,"",SUM(J90:J101))))</f>
        <v/>
      </c>
      <c r="K89" s="84" t="str">
        <f>+IF($E89="TOTAL",(SUM($K$11:K88)),"")</f>
        <v/>
      </c>
      <c r="L89" s="82" t="str">
        <f>+IF($E89="TOTAL",(SUM(L$11:$L88)),IF(F90="","",F90))</f>
        <v/>
      </c>
      <c r="M89" s="84" t="str">
        <f>+IF($E89="TOTAL",(SUM($M$11:M88)),"")</f>
        <v/>
      </c>
      <c r="N89" s="84" t="str">
        <f>+IF($E89="TOTAL",(SUM($N$11:N88)),"")</f>
        <v/>
      </c>
      <c r="O89" s="82" t="str">
        <f>+IF($E89="TOTAL",(SUM($O$11:O88)),IF(F91="","",F91))</f>
        <v/>
      </c>
      <c r="P89" s="84" t="str">
        <f>+IF($E89="TOTAL",(SUM($P$11:P88)),"")</f>
        <v/>
      </c>
      <c r="Q89" s="84" t="str">
        <f>+IF($E89="TOTAL",(SUM($Q$11:Q88)),"")</f>
        <v/>
      </c>
      <c r="R89" s="84" t="str">
        <f>+IF($E89="TOTAL",(SUM($R$11:R88)),"")</f>
        <v/>
      </c>
      <c r="S89" s="84" t="str">
        <f>+IF($E89="TOTAL",(SUM($S$11:S88)),"")</f>
        <v/>
      </c>
      <c r="T89" s="84" t="str">
        <f>+IF($E89="TOTAL",(SUM($T$11:T88)),"")</f>
        <v/>
      </c>
      <c r="U89" s="84" t="str">
        <f>+IF($E89="TOTAL",(SUM($U$11:U88)),"")</f>
        <v/>
      </c>
      <c r="V89" s="84" t="str">
        <f>+IF($E89="TOTAL",(SUM($V$11:V88)),"")</f>
        <v/>
      </c>
      <c r="W89" s="83" t="str">
        <f>+IF(OR(P89="",P89=0,L89="",L89=0),"",L89/P89)</f>
        <v/>
      </c>
      <c r="X89" s="83" t="str">
        <f>+IF(OR(Q89="",Q89=0,O89="",O89=0),"",O89/Q89)</f>
        <v/>
      </c>
      <c r="Y89" s="82" t="str">
        <f>+IF(AND($E89="TOTAL",SUM($C$11:$C$426)&gt;465),SUM($Y$11:Y88)/2,IF(AND($E89="TOTAL",SUM($C$11:$C$426)&lt;465),SUM($Y$11:Y88),IF(COUNT(Y90:Y101)=0,"",SUM(Y90:Y101))))</f>
        <v/>
      </c>
      <c r="Z89" s="82" t="str">
        <f>+IF(AND($E89="TOTAL",SUM($C$11:$C$426)&gt;465),SUM($Z$11:Z88)/2,IF(AND($E89="TOTAL",SUM($C$11:$C$426)&lt;465),SUM($Z$11:Z88),IF(COUNT(Z90:Z101)=0,"",SUM(Z90:Z101))))</f>
        <v/>
      </c>
      <c r="AA89" s="82" t="str">
        <f>+IF(AND($E89="TOTAL",SUM($C$11:$C$426)&gt;465),SUM($AA$11:AA88)/2,IF(AND($E89="TOTAL",SUM($C$11:$C$426)&lt;465),SUM($AA$11:AA88),IF(COUNT(AA90:AA101)=0,"",SUM(AA90:AA101))))</f>
        <v/>
      </c>
      <c r="AB89" s="82" t="str">
        <f>+IF(AND($E89="TOTAL",SUM($C$11:$C$426)&gt;465),SUM($AB$11:AB88)/2,IF(AND($E89="TOTAL",SUM($C$11:$C$426)&lt;465),SUM($AB$11:AB88),IF(COUNT(AB90:AB101)=0,"",SUM(AB90:AB101))))</f>
        <v/>
      </c>
      <c r="AC89" s="82" t="str">
        <f>+IF(AND($E89="TOTAL",SUM($C$11:$C$426)&gt;465),SUM($AC$11:AC88)/2,IF(AND($E89="TOTAL",SUM($C$11:$C$426)&lt;465),SUM($AC$11:AC88),IF(COUNT(AC90:AC101)=0,"",SUM(AC90:AC101))))</f>
        <v/>
      </c>
      <c r="AD89" s="82" t="str">
        <f>+IF(AND($E89="TOTAL",SUM($C$11:$C$426)&gt;465),SUM($AD$11:AD88)/2,IF(AND($E89="TOTAL",SUM($C$11:$C$426)&lt;465),SUM($AD$11:AD88),IF(COUNT(AD90:AD101)=0,"",SUM(AD90:AD101))))</f>
        <v/>
      </c>
      <c r="AE89" s="82" t="str">
        <f>+IF(AND($E89="TOTAL",SUM($C$11:$C$426)&gt;465),SUM($AE$11:AE88)/2,IF(AND($E89="TOTAL",SUM($C$11:$C$426)&lt;465),SUM($AE$11:AE88),IF(COUNT(AE90:AE101)=0,"",SUM(AE90:AE101))))</f>
        <v/>
      </c>
      <c r="AF89" s="82" t="str">
        <f>+IF(AND($E89="TOTAL",SUM($C$11:$C$426)&gt;465),SUM($AF$11:AF88)/2,IF(AND($E89="TOTAL",SUM($C$11:$C$426)&lt;465),SUM($AF$11:AF88),IF(COUNT(AF90:AF101)=0,"",SUM(AF90:AF101))))</f>
        <v/>
      </c>
      <c r="AG89" s="82" t="str">
        <f>+IF(AND($E89="TOTAL",SUM($C$11:$C$426)&gt;465),SUM($AG$11:AG88)/2,IF(AND($E89="TOTAL",SUM($C$11:$C$426)&lt;465),SUM($AG$11:AG88),IF(COUNT(AG90:AG101)=0,"",SUM(AG90:AG101))))</f>
        <v/>
      </c>
      <c r="AH89" s="82" t="str">
        <f>+IFERROR(SUM(Y89:AG89)+AI89,"")</f>
        <v/>
      </c>
      <c r="AI89" s="82" t="str">
        <f>+IF(AND($E89="TOTAL",SUM($C$11:$C$426)&gt;465),SUM($AI$11:AI88)/2,IF(AND($E89="TOTAL",SUM($C$11:$C$426)&lt;465),SUM($AI$11:AI88),IF(COUNT(AI90:AI101)=0,"",SUM(AI90:AI101))))</f>
        <v/>
      </c>
      <c r="AJ89" s="82" t="str">
        <f>+IF(AND($E89="TOTAL",SUM($C$11:$C$426)&gt;465),SUM($AJ$11:AJ88)/2,IF(AND($E89="TOTAL",SUM($C$11:$C$426)&lt;465),SUM($AJ$11:AJ88),IF(COUNT(AJ90:AJ101)=0,"",SUM(AJ90:AJ101))))</f>
        <v/>
      </c>
      <c r="AK89" s="82" t="str">
        <f>+IF(AND($E89="TOTAL",SUM($C$11:$C$426)&gt;465),SUM($AK$11:AK88)/2,IF(AND($E89="TOTAL",SUM($C$11:$C$426)&lt;465),SUM($AK$11:AK88),IF(COUNT(AK90:AK101)=0,"",SUM(AK90:AK101))))</f>
        <v/>
      </c>
      <c r="AL89" s="84" t="str">
        <f>+IF($E89="TOTAL",(SUM($AL$11:AL88)),"")</f>
        <v/>
      </c>
      <c r="AM89" s="84" t="str">
        <f>+IF($E89="TOTAL",(SUM($AM$11:AM88)),"")</f>
        <v/>
      </c>
      <c r="AN89" s="84"/>
      <c r="AO89" s="82" t="str">
        <f>+IF(AND($E89="TOTAL",SUM($C$11:$C$426)&gt;465),SUM($AO$11:AO88)/2,IF(AND($E89="TOTAL",SUM($C$11:$C$426)&lt;465),SUM($AO$11:AO88),IF(COUNT(AO90:AO101)=0,"",SUM(AO90:AO101))))</f>
        <v/>
      </c>
      <c r="AP89" s="82" t="str">
        <f>+IF(AND($E89="TOTAL",SUM($C$11:$C$426)&gt;465),SUM($AP$11:AP88)/2,IF(AND($E89="TOTAL",SUM($C$11:$C$426)&lt;465),SUM($AP$11:AP88),IF(COUNT(AP90:AP101)=0,"",SUM(AP90:AP101))))</f>
        <v/>
      </c>
      <c r="AQ89" s="82" t="str">
        <f>+IF(AND($E89="TOTAL",SUM($C$11:$C$426)&gt;465),SUM($AQ$11:AQ88)/2,IF(AND($E89="TOTAL",SUM($C$11:$C$426)&lt;465),SUM($AQ$11:AQ88),IF(COUNT(AQ90:AQ101)=0,"",SUM(AQ90:AQ101))))</f>
        <v/>
      </c>
      <c r="AR89" s="82" t="str">
        <f>+IF(AND($E89="TOTAL",SUM($C$11:$C$426)&gt;465),SUM($AR$11:AR88)/2,IF(AND($E89="TOTAL",SUM($C$11:$C$426)&lt;465),SUM($AR$11:AR88),IF(COUNT(AR90:AR101)=0,"",SUM(AR90:AR101))))</f>
        <v/>
      </c>
      <c r="AS89" s="82" t="str">
        <f>+IF(AND($E89="TOTAL",SUM($C$11:$C$426)&gt;465),SUM($AS$11:AS88)/2,IF(AND($E89="TOTAL",SUM($C$11:$C$426)&lt;465),SUM($AS$11:AS88),IF(COUNT(AS90:AS101)=0,"",SUM(AS90:AS101))))</f>
        <v/>
      </c>
      <c r="AT89" s="82" t="str">
        <f>+IF(AND($E89="TOTAL",SUM($C$11:$C$426)&gt;465),SUM($AT$11:AT88)/2,IF(AND($E89="TOTAL",SUM($C$11:$C$426)&lt;465),SUM($AT$11:AT88),IF(COUNT(AT90:AT101)=0,"",SUM(AT90:AT101))))</f>
        <v/>
      </c>
      <c r="AU89" s="82" t="str">
        <f>+IF(AND($E89="TOTAL",SUM($C$11:$C$426)&gt;465),SUM($AU$11:AU88)/2,IF(AND($E89="TOTAL",SUM($C$11:$C$426)&lt;465),SUM($AU$11:AU88),IF(COUNT(AU90:AU101)=0,"",SUM(AU90:AU101))))</f>
        <v/>
      </c>
      <c r="AV89" s="82" t="str">
        <f>+IF(AND($E89="TOTAL",SUM($C$11:$C$426)&gt;465),SUM($AV$11:AV88)/2,IF(AND($E89="TOTAL",SUM($C$11:$C$426)&lt;465),SUM($AV$11:AV88),IF(COUNT(AV90:AV101)=0,"",SUM(AV90:AV101))))</f>
        <v/>
      </c>
      <c r="AW89" s="82" t="str">
        <f>+IF(AND($E89="TOTAL",SUM($C$11:$C$426)&gt;465),SUM($AW$11:AW88)/2,IF(AND($E89="TOTAL",SUM($C$11:$C$426)&lt;465),SUM($AW$11:AW88),IF(COUNT(AW90:AW101)=0,"",SUM(AW90:AW101))))</f>
        <v/>
      </c>
      <c r="AX89" s="82" t="str">
        <f>+IF(AND($E89="TOTAL",SUM($C$11:$C$426)&gt;465),SUM($AX$11:AX88)/2,IF(AND($E89="TOTAL",SUM($C$11:$C$426)&lt;465),SUM($AX$11:AX88),IF(COUNT(AX90:AX101)=0,"",SUM(AX90:AX101))))</f>
        <v/>
      </c>
      <c r="AY89" s="82" t="str">
        <f>+IF(AND($E89="TOTAL",SUM($C$11:$C$426)&gt;465),SUM($AY$11:AY88)/2,IF(AND($E89="TOTAL",SUM($C$11:$C$426)&lt;465),SUM($AY$11:AY88),IF(COUNT(AY90:AY101)=0,"",SUM(AY90:AY101))))</f>
        <v/>
      </c>
      <c r="AZ89" s="82" t="str">
        <f>+IF(AND($E89="TOTAL",SUM($C$11:$C$426)&gt;465),SUM($AZ$11:AZ88)/2,IF(AND($E89="TOTAL",SUM($C$11:$C$426)&lt;465),SUM($AZ$11:AZ88),IF(COUNT(AZ90:AZ101)=0,"",SUM(AZ90:AZ101))))</f>
        <v/>
      </c>
      <c r="BA89" s="82" t="str">
        <f>+IF(AND($E89="TOTAL",SUM($C$11:$C$426)&gt;465),SUM($BA$11:BA88)/2,IF(AND($E89="TOTAL",SUM($C$11:$C$426)&lt;465),SUM($BA$11:BA88),IF(COUNT(BA90:BA101)=0,"",SUM(BA90:BA101))))</f>
        <v/>
      </c>
      <c r="BB89" s="82" t="str">
        <f>+IF(AND($E89="TOTAL",SUM($C$11:$C$426)&gt;465),SUM($BB$11:BB88)/2,IF(AND($E89="TOTAL",SUM($C$11:$C$426)&lt;465),SUM($BB$11:BB88),IF(COUNT(BB90:BB101)=0,"",SUM(BB90:BB101))))</f>
        <v/>
      </c>
      <c r="BC89" s="82" t="str">
        <f>+IF(AND($E89="TOTAL",SUM($C$11:$C$426)&gt;465),SUM($BC$11:BC88)/2,IF(AND($E89="TOTAL",SUM($C$11:$C$426)&lt;465),SUM($BC$11:BC88),IF(COUNT(BC90:BC101)=0,"",SUM(BC90:BC101))))</f>
        <v/>
      </c>
      <c r="BD89" s="82" t="str">
        <f>+IF(AND($E89="TOTAL",SUM($C$11:$C$426)&gt;465),SUM($BD$11:BD88)/2,IF(AND($E89="TOTAL",SUM($C$11:$C$426)&lt;465),SUM($BD$11:BD88),IF(COUNT(BD90:BD101)=0,"",SUM(BD90:BD101))))</f>
        <v/>
      </c>
      <c r="BE89" s="82" t="str">
        <f>+IF(AND($E89="TOTAL",SUM($C$11:$C$426)&gt;465),SUM($BE$11:BE88)/2,IF(AND($E89="TOTAL",SUM($C$11:$C$426)&lt;465),SUM($BE$11:BE88),IF(COUNT(BE90:BE101)=0,"",SUM(BE90:BE101))))</f>
        <v/>
      </c>
      <c r="BF89" s="82" t="str">
        <f>+IF(AND($E89="TOTAL",SUM($C$11:$C$426)&gt;465),SUM($BF$11:BF88)/2,IF(AND($E89="TOTAL",SUM($C$11:$C$426)&lt;465),SUM($BF$11:BF88),IF(COUNT(BF90:BF101)=0,"",SUM(BF90:BF101))))</f>
        <v/>
      </c>
      <c r="BG89" s="82" t="str">
        <f>+IF(AND($E89="TOTAL",SUM($C$11:$C$426)&gt;465),SUM($BG$11:BG88)/2,IF(AND($E89="TOTAL",SUM($C$11:$C$426)&lt;465),SUM($BG$11:BG88),IF(COUNT(BG90:BG101)=0,"",SUM(BG90:BG101))))</f>
        <v/>
      </c>
      <c r="BH89" s="82" t="str">
        <f>+IF(AND($E89="TOTAL",SUM($C$11:$C$426)&gt;465),SUM($BH$11:BH88)/2,IF(AND($E89="TOTAL",SUM($C$11:$C$426)&lt;465),SUM($BH$11:BH88),IF(COUNT(BH90:BH101)=0,"",SUM(BH90:BH101))))</f>
        <v/>
      </c>
      <c r="BI89" s="82" t="str">
        <f>+IF(AND($E89="TOTAL",SUM($C$11:$C$426)&gt;465),SUM($BI$11:BI88)/2,IF(AND($E89="TOTAL",SUM($C$11:$C$426)&lt;465),SUM($BI$11:BI88),IF(COUNT(BI90:BI101)=0,"",SUM(BI90:BI101))))</f>
        <v/>
      </c>
      <c r="BJ89" s="82" t="str">
        <f>+IF(AND($E89="TOTAL",SUM($C$11:$C$426)&gt;465),SUM($BJ$11:BJ88)/2,IF(AND($E89="TOTAL",SUM($C$11:$C$426)&lt;465),SUM($BJ$11:BJ88),IF(COUNT(BJ90:BJ101)=0,"",SUM(BJ90:BJ101))))</f>
        <v/>
      </c>
      <c r="BK89" s="82" t="str">
        <f>+IF(AND($E89="TOTAL",SUM($C$11:$C$426)&gt;465),SUM($BK$11:BK88)/2,IF(AND($E89="TOTAL",SUM($C$11:$C$426)&lt;465),SUM($BK$11:BK88),IF(COUNT(BK90:BK101)=0,"",SUM(BK90:BK101))))</f>
        <v/>
      </c>
      <c r="BL89" s="82" t="str">
        <f>+IF(AND($E89="TOTAL",SUM($C$11:$C$426)&gt;465),SUM($BL$11:BL88)/2,IF(AND($E89="TOTAL",SUM($C$11:$C$426)&lt;465),SUM($BL$11:BL88),IF(COUNT(BL90:BL101)=0,"",SUM(BL90:BL101))))</f>
        <v/>
      </c>
      <c r="BM89" s="78" t="str">
        <f t="shared" si="19"/>
        <v/>
      </c>
      <c r="BN89" s="14" t="str">
        <f t="shared" si="20"/>
        <v/>
      </c>
    </row>
    <row r="90" spans="1:67" s="19" customFormat="1" outlineLevel="1" x14ac:dyDescent="0.3">
      <c r="A90" s="17"/>
      <c r="B90" s="17" t="str">
        <f>+IF(OR(B89="",E89="TOTAL"),"","ok")</f>
        <v>ok</v>
      </c>
      <c r="C90" s="17">
        <f>+INDEX(Listes!$N$1:$AD$13,MATCH(D90,Listes!$N$1:$N$13,0),MATCH($F$7,Listes!$N$1:$AD$1,0))</f>
        <v>10</v>
      </c>
      <c r="D90" s="74" t="s">
        <v>160</v>
      </c>
      <c r="E90" s="85" t="s">
        <v>160</v>
      </c>
      <c r="F90" s="86"/>
      <c r="G90" s="85" t="str">
        <f>IF(F90="","",F90-SUM(AO90:BL90))</f>
        <v/>
      </c>
      <c r="H90" s="85"/>
      <c r="I90" s="85"/>
      <c r="J90" s="85"/>
      <c r="K90" s="85"/>
      <c r="L90" s="85"/>
      <c r="M90" s="85"/>
      <c r="N90" s="85"/>
      <c r="O90" s="85"/>
      <c r="P90" s="85"/>
      <c r="Q90" s="85"/>
      <c r="R90" s="85"/>
      <c r="S90" s="85"/>
      <c r="T90" s="85"/>
      <c r="U90" s="85"/>
      <c r="V90" s="85"/>
      <c r="W90" s="85"/>
      <c r="X90" s="85"/>
      <c r="Y90" s="85"/>
      <c r="Z90" s="85"/>
      <c r="AA90" s="85"/>
      <c r="AB90" s="85"/>
      <c r="AC90" s="85"/>
      <c r="AD90" s="85"/>
      <c r="AE90" s="85"/>
      <c r="AF90" s="85"/>
      <c r="AG90" s="85"/>
      <c r="AH90" s="85" t="str">
        <f>+IFERROR(SUM(Y90:AG90)+AI90,"")</f>
        <v/>
      </c>
      <c r="AI90" s="85" t="str">
        <f t="shared" ref="AI90:AI101" si="24">IF(SUM(Y90:AG90)=0,"",0)</f>
        <v/>
      </c>
      <c r="AJ90" s="85" t="str">
        <f>+IFERROR(IF(OR(AND(AH90&lt;&gt;"",G90=""),AND(AH90="",G90&lt;&gt;"")),"TOTAL ou Z non renseigné !!!",ROUND(AH90-G90,2)),"")</f>
        <v/>
      </c>
      <c r="AK90" s="85"/>
      <c r="AL90" s="85"/>
      <c r="AM90" s="85"/>
      <c r="AN90" s="85"/>
      <c r="AO90" s="85"/>
      <c r="AP90" s="85"/>
      <c r="AQ90" s="85"/>
      <c r="AR90" s="85"/>
      <c r="AS90" s="85"/>
      <c r="AT90" s="85"/>
      <c r="AU90" s="85"/>
      <c r="AV90" s="85"/>
      <c r="AW90" s="85"/>
      <c r="AX90" s="85"/>
      <c r="AY90" s="85"/>
      <c r="AZ90" s="85"/>
      <c r="BA90" s="85"/>
      <c r="BB90" s="85"/>
      <c r="BC90" s="85"/>
      <c r="BD90" s="85"/>
      <c r="BE90" s="85"/>
      <c r="BF90" s="85"/>
      <c r="BG90" s="85"/>
      <c r="BH90" s="85"/>
      <c r="BI90" s="85"/>
      <c r="BJ90" s="85"/>
      <c r="BK90" s="85"/>
      <c r="BL90" s="85"/>
      <c r="BM90" s="78" t="str">
        <f t="shared" si="19"/>
        <v>ok</v>
      </c>
      <c r="BN90" s="14" t="str">
        <f t="shared" si="20"/>
        <v/>
      </c>
    </row>
    <row r="91" spans="1:67" s="19" customFormat="1" outlineLevel="1" x14ac:dyDescent="0.3">
      <c r="A91" s="17"/>
      <c r="B91" s="17" t="str">
        <f>+IF(OR(B89="",E89="TOTAL"),"","ok")</f>
        <v>ok</v>
      </c>
      <c r="C91" s="17">
        <f>+INDEX(Listes!$N$1:$AD$13,MATCH(D91,Listes!$N$1:$N$13,0),MATCH($F$7,Listes!$N$1:$AD$1,0))</f>
        <v>10</v>
      </c>
      <c r="D91" s="74" t="s">
        <v>161</v>
      </c>
      <c r="E91" s="85" t="s">
        <v>161</v>
      </c>
      <c r="F91" s="86"/>
      <c r="G91" s="85"/>
      <c r="H91" s="85"/>
      <c r="I91" s="85"/>
      <c r="J91" s="85"/>
      <c r="K91" s="85"/>
      <c r="L91" s="85"/>
      <c r="M91" s="85"/>
      <c r="N91" s="85"/>
      <c r="O91" s="85"/>
      <c r="P91" s="85"/>
      <c r="Q91" s="85"/>
      <c r="R91" s="85"/>
      <c r="S91" s="85"/>
      <c r="T91" s="85"/>
      <c r="U91" s="85"/>
      <c r="V91" s="85"/>
      <c r="W91" s="85"/>
      <c r="X91" s="85"/>
      <c r="Y91" s="85"/>
      <c r="Z91" s="85"/>
      <c r="AA91" s="85"/>
      <c r="AB91" s="85"/>
      <c r="AC91" s="85"/>
      <c r="AD91" s="85"/>
      <c r="AE91" s="85"/>
      <c r="AF91" s="85"/>
      <c r="AG91" s="85"/>
      <c r="AH91" s="85" t="str">
        <f t="shared" ref="AH91:AH101" si="25">+IFERROR(SUM(Y91:AG91)+AI91,"")</f>
        <v/>
      </c>
      <c r="AI91" s="85" t="str">
        <f t="shared" si="24"/>
        <v/>
      </c>
      <c r="AJ91" s="85" t="str">
        <f>+IFERROR(IF(OR(AND(AH91&lt;&gt;"",G91=""),AND(AH91="",G91&lt;&gt;"")),"TOTAL ou Z non renseigné !!!",IF($E91="TOTAL",SUM($AJ$11:AJ90),ROUND(AH91-G91,2))),"")</f>
        <v/>
      </c>
      <c r="AK91" s="85"/>
      <c r="AL91" s="85"/>
      <c r="AM91" s="85"/>
      <c r="AN91" s="85"/>
      <c r="AO91" s="85"/>
      <c r="AP91" s="85"/>
      <c r="AQ91" s="85"/>
      <c r="AR91" s="85"/>
      <c r="AS91" s="85"/>
      <c r="AT91" s="85"/>
      <c r="AU91" s="85"/>
      <c r="AV91" s="85"/>
      <c r="AW91" s="85"/>
      <c r="AX91" s="85"/>
      <c r="AY91" s="85"/>
      <c r="AZ91" s="85"/>
      <c r="BA91" s="85"/>
      <c r="BB91" s="85"/>
      <c r="BC91" s="85"/>
      <c r="BD91" s="85"/>
      <c r="BE91" s="85"/>
      <c r="BF91" s="85"/>
      <c r="BG91" s="85"/>
      <c r="BH91" s="85"/>
      <c r="BI91" s="85"/>
      <c r="BJ91" s="85"/>
      <c r="BK91" s="85"/>
      <c r="BL91" s="85"/>
      <c r="BM91" s="78" t="str">
        <f t="shared" si="19"/>
        <v>ok</v>
      </c>
      <c r="BN91" s="14" t="str">
        <f t="shared" si="20"/>
        <v/>
      </c>
      <c r="BO91" s="3"/>
    </row>
    <row r="92" spans="1:67" s="19" customFormat="1" outlineLevel="1" x14ac:dyDescent="0.3">
      <c r="A92" s="17"/>
      <c r="B92" s="17" t="str">
        <f>+IF(OR(B89="",E89="TOTAL"),"","ok")</f>
        <v>ok</v>
      </c>
      <c r="C92" s="17">
        <f>+INDEX(Listes!$N$1:$AD$13,MATCH(D92,Listes!$N$1:$N$13,0),MATCH($F$7,Listes!$N$1:$AD$1,0))</f>
        <v>10</v>
      </c>
      <c r="D92" s="75" t="s">
        <v>163</v>
      </c>
      <c r="E92" s="87" t="s">
        <v>162</v>
      </c>
      <c r="F92" s="86"/>
      <c r="G92" s="85"/>
      <c r="H92" s="85"/>
      <c r="I92" s="85"/>
      <c r="J92" s="85"/>
      <c r="K92" s="85"/>
      <c r="L92" s="85"/>
      <c r="M92" s="85"/>
      <c r="N92" s="85"/>
      <c r="O92" s="85"/>
      <c r="P92" s="85"/>
      <c r="Q92" s="85"/>
      <c r="R92" s="85"/>
      <c r="S92" s="85"/>
      <c r="T92" s="85"/>
      <c r="U92" s="85"/>
      <c r="V92" s="85"/>
      <c r="W92" s="85"/>
      <c r="X92" s="85"/>
      <c r="Y92" s="85"/>
      <c r="Z92" s="85"/>
      <c r="AA92" s="85"/>
      <c r="AB92" s="85"/>
      <c r="AC92" s="85"/>
      <c r="AD92" s="85"/>
      <c r="AE92" s="85"/>
      <c r="AF92" s="85"/>
      <c r="AG92" s="85"/>
      <c r="AH92" s="85" t="str">
        <f t="shared" si="25"/>
        <v/>
      </c>
      <c r="AI92" s="85" t="str">
        <f t="shared" si="24"/>
        <v/>
      </c>
      <c r="AJ92" s="85" t="str">
        <f>+IFERROR(IF(OR(AND(AH92&lt;&gt;"",G92=""),AND(AH92="",G92&lt;&gt;"")),"TOTAL ou Z non renseigné !!!",IF($E92="TOTAL",SUM($AJ$11:AJ91),ROUND(AH92-G92,2))),"")</f>
        <v/>
      </c>
      <c r="AK92" s="85"/>
      <c r="AL92" s="85"/>
      <c r="AM92" s="85"/>
      <c r="AN92" s="85"/>
      <c r="AO92" s="85"/>
      <c r="AP92" s="85"/>
      <c r="AQ92" s="85"/>
      <c r="AR92" s="85"/>
      <c r="AS92" s="85"/>
      <c r="AT92" s="85"/>
      <c r="AU92" s="85"/>
      <c r="AV92" s="85"/>
      <c r="AW92" s="85"/>
      <c r="AX92" s="85"/>
      <c r="AY92" s="85"/>
      <c r="AZ92" s="85"/>
      <c r="BA92" s="85"/>
      <c r="BB92" s="85"/>
      <c r="BC92" s="85"/>
      <c r="BD92" s="85"/>
      <c r="BE92" s="85"/>
      <c r="BF92" s="85"/>
      <c r="BG92" s="85"/>
      <c r="BH92" s="85"/>
      <c r="BI92" s="85"/>
      <c r="BJ92" s="85"/>
      <c r="BK92" s="85"/>
      <c r="BL92" s="85"/>
      <c r="BM92" s="78" t="str">
        <f t="shared" si="19"/>
        <v>ok</v>
      </c>
      <c r="BN92" s="14" t="str">
        <f t="shared" si="20"/>
        <v/>
      </c>
    </row>
    <row r="93" spans="1:67" s="19" customFormat="1" outlineLevel="1" x14ac:dyDescent="0.3">
      <c r="A93" s="17"/>
      <c r="B93" s="17" t="str">
        <f>+IF(OR(B89="",E89="TOTAL"),"","ok")</f>
        <v>ok</v>
      </c>
      <c r="C93" s="17">
        <f>+INDEX(Listes!$N$1:$AD$13,MATCH(D93,Listes!$N$1:$N$13,0),MATCH($F$7,Listes!$N$1:$AD$1,0))</f>
        <v>10</v>
      </c>
      <c r="D93" s="75" t="s">
        <v>164</v>
      </c>
      <c r="E93" s="87" t="s">
        <v>162</v>
      </c>
      <c r="F93" s="86"/>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5"/>
      <c r="AG93" s="85"/>
      <c r="AH93" s="85" t="str">
        <f t="shared" si="25"/>
        <v/>
      </c>
      <c r="AI93" s="85" t="str">
        <f t="shared" si="24"/>
        <v/>
      </c>
      <c r="AJ93" s="85" t="str">
        <f>+IFERROR(IF(OR(AND(AH93&lt;&gt;"",G93=""),AND(AH93="",G93&lt;&gt;"")),"TOTAL ou Z non renseigné !!!",IF($E93="TOTAL",SUM($AJ$11:AJ92),ROUND(AH93-G93,2))),"")</f>
        <v/>
      </c>
      <c r="AK93" s="85"/>
      <c r="AL93" s="85"/>
      <c r="AM93" s="85"/>
      <c r="AN93" s="85"/>
      <c r="AO93" s="85"/>
      <c r="AP93" s="85"/>
      <c r="AQ93" s="85"/>
      <c r="AR93" s="85"/>
      <c r="AS93" s="85"/>
      <c r="AT93" s="85"/>
      <c r="AU93" s="85"/>
      <c r="AV93" s="85"/>
      <c r="AW93" s="85"/>
      <c r="AX93" s="85"/>
      <c r="AY93" s="85"/>
      <c r="AZ93" s="85"/>
      <c r="BA93" s="85"/>
      <c r="BB93" s="85"/>
      <c r="BC93" s="85"/>
      <c r="BD93" s="85"/>
      <c r="BE93" s="85"/>
      <c r="BF93" s="85"/>
      <c r="BG93" s="85"/>
      <c r="BH93" s="85"/>
      <c r="BI93" s="85"/>
      <c r="BJ93" s="85"/>
      <c r="BK93" s="85"/>
      <c r="BL93" s="85"/>
      <c r="BM93" s="78" t="str">
        <f t="shared" si="19"/>
        <v>ok</v>
      </c>
      <c r="BN93" s="14" t="str">
        <f t="shared" si="20"/>
        <v/>
      </c>
      <c r="BO93" s="3"/>
    </row>
    <row r="94" spans="1:67" s="19" customFormat="1" outlineLevel="1" x14ac:dyDescent="0.3">
      <c r="A94" s="17"/>
      <c r="B94" s="17" t="str">
        <f>+IF(OR(B89="",E89="TOTAL"),"","ok")</f>
        <v>ok</v>
      </c>
      <c r="C94" s="17">
        <f>+INDEX(Listes!$N$1:$AD$13,MATCH(D94,Listes!$N$1:$N$13,0),MATCH($F$7,Listes!$N$1:$AD$1,0))</f>
        <v>10</v>
      </c>
      <c r="D94" s="75" t="s">
        <v>165</v>
      </c>
      <c r="E94" s="87" t="s">
        <v>162</v>
      </c>
      <c r="F94" s="86"/>
      <c r="G94" s="85"/>
      <c r="H94" s="85"/>
      <c r="I94" s="85"/>
      <c r="J94" s="85"/>
      <c r="K94" s="85"/>
      <c r="L94" s="85"/>
      <c r="M94" s="85"/>
      <c r="N94" s="85"/>
      <c r="O94" s="85"/>
      <c r="P94" s="85"/>
      <c r="Q94" s="85"/>
      <c r="R94" s="85"/>
      <c r="S94" s="85"/>
      <c r="T94" s="85"/>
      <c r="U94" s="85"/>
      <c r="V94" s="85"/>
      <c r="W94" s="85"/>
      <c r="X94" s="85"/>
      <c r="Y94" s="85"/>
      <c r="Z94" s="85"/>
      <c r="AA94" s="85"/>
      <c r="AB94" s="85"/>
      <c r="AC94" s="85"/>
      <c r="AD94" s="85"/>
      <c r="AE94" s="85"/>
      <c r="AF94" s="85"/>
      <c r="AG94" s="85"/>
      <c r="AH94" s="85" t="str">
        <f t="shared" si="25"/>
        <v/>
      </c>
      <c r="AI94" s="85" t="str">
        <f t="shared" si="24"/>
        <v/>
      </c>
      <c r="AJ94" s="85" t="str">
        <f>+IFERROR(IF(OR(AND(AH94&lt;&gt;"",G94=""),AND(AH94="",G94&lt;&gt;"")),"TOTAL ou Z non renseigné !!!",IF($E94="TOTAL",SUM($AJ$11:AJ93),ROUND(AH94-G94,2))),"")</f>
        <v/>
      </c>
      <c r="AK94" s="85"/>
      <c r="AL94" s="85"/>
      <c r="AM94" s="85"/>
      <c r="AN94" s="85"/>
      <c r="AO94" s="85"/>
      <c r="AP94" s="85"/>
      <c r="AQ94" s="85"/>
      <c r="AR94" s="85"/>
      <c r="AS94" s="85"/>
      <c r="AT94" s="85"/>
      <c r="AU94" s="85"/>
      <c r="AV94" s="85"/>
      <c r="AW94" s="85"/>
      <c r="AX94" s="85"/>
      <c r="AY94" s="85"/>
      <c r="AZ94" s="85"/>
      <c r="BA94" s="85"/>
      <c r="BB94" s="85"/>
      <c r="BC94" s="85"/>
      <c r="BD94" s="85"/>
      <c r="BE94" s="85"/>
      <c r="BF94" s="85"/>
      <c r="BG94" s="85"/>
      <c r="BH94" s="85"/>
      <c r="BI94" s="85"/>
      <c r="BJ94" s="85"/>
      <c r="BK94" s="85"/>
      <c r="BL94" s="85"/>
      <c r="BM94" s="78" t="str">
        <f t="shared" si="19"/>
        <v>ok</v>
      </c>
      <c r="BN94" s="14" t="str">
        <f t="shared" si="20"/>
        <v/>
      </c>
    </row>
    <row r="95" spans="1:67" s="19" customFormat="1" outlineLevel="1" x14ac:dyDescent="0.3">
      <c r="A95" s="17"/>
      <c r="B95" s="17" t="str">
        <f>+IF(OR(B89="",E89="TOTAL"),"","ok")</f>
        <v>ok</v>
      </c>
      <c r="C95" s="17">
        <f>+INDEX(Listes!$N$1:$AD$13,MATCH(D95,Listes!$N$1:$N$13,0),MATCH($F$7,Listes!$N$1:$AD$1,0))</f>
        <v>10</v>
      </c>
      <c r="D95" s="75" t="s">
        <v>166</v>
      </c>
      <c r="E95" s="87" t="s">
        <v>162</v>
      </c>
      <c r="F95" s="86"/>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t="str">
        <f t="shared" si="25"/>
        <v/>
      </c>
      <c r="AI95" s="85" t="str">
        <f t="shared" si="24"/>
        <v/>
      </c>
      <c r="AJ95" s="85" t="str">
        <f>+IFERROR(IF(OR(AND(AH95&lt;&gt;"",G95=""),AND(AH95="",G95&lt;&gt;"")),"TOTAL ou Z non renseigné !!!",IF($E95="TOTAL",SUM($AJ$11:AJ94),ROUND(AH95-G95,2))),"")</f>
        <v/>
      </c>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78" t="str">
        <f t="shared" si="19"/>
        <v>ok</v>
      </c>
      <c r="BN95" s="14" t="str">
        <f t="shared" si="20"/>
        <v/>
      </c>
      <c r="BO95" s="3"/>
    </row>
    <row r="96" spans="1:67" s="19" customFormat="1" outlineLevel="1" x14ac:dyDescent="0.3">
      <c r="A96" s="17"/>
      <c r="B96" s="17" t="str">
        <f>+IF(OR(B89="",E89="TOTAL"),"","ok")</f>
        <v>ok</v>
      </c>
      <c r="C96" s="17">
        <f>+INDEX(Listes!$N$1:$AD$13,MATCH(D96,Listes!$N$1:$N$13,0),MATCH($F$7,Listes!$N$1:$AD$1,0))</f>
        <v>10</v>
      </c>
      <c r="D96" s="75" t="s">
        <v>167</v>
      </c>
      <c r="E96" s="87" t="s">
        <v>162</v>
      </c>
      <c r="F96" s="86"/>
      <c r="G96" s="85"/>
      <c r="H96" s="85"/>
      <c r="I96" s="85"/>
      <c r="J96" s="85"/>
      <c r="K96" s="85"/>
      <c r="L96" s="85"/>
      <c r="M96" s="85"/>
      <c r="N96" s="85"/>
      <c r="O96" s="85"/>
      <c r="P96" s="85"/>
      <c r="Q96" s="85"/>
      <c r="R96" s="85"/>
      <c r="S96" s="85"/>
      <c r="T96" s="85"/>
      <c r="U96" s="85"/>
      <c r="V96" s="85"/>
      <c r="W96" s="85"/>
      <c r="X96" s="85"/>
      <c r="Y96" s="85"/>
      <c r="Z96" s="85"/>
      <c r="AA96" s="85"/>
      <c r="AB96" s="85"/>
      <c r="AC96" s="85"/>
      <c r="AD96" s="85"/>
      <c r="AE96" s="85"/>
      <c r="AF96" s="85"/>
      <c r="AG96" s="85"/>
      <c r="AH96" s="85" t="str">
        <f t="shared" si="25"/>
        <v/>
      </c>
      <c r="AI96" s="85" t="str">
        <f t="shared" si="24"/>
        <v/>
      </c>
      <c r="AJ96" s="85" t="str">
        <f>+IFERROR(IF(OR(AND(AH96&lt;&gt;"",G96=""),AND(AH96="",G96&lt;&gt;"")),"TOTAL ou Z non renseigné !!!",IF($E96="TOTAL",SUM($AJ$11:AJ95),ROUND(AH96-G96,2))),"")</f>
        <v/>
      </c>
      <c r="AK96" s="85"/>
      <c r="AL96" s="85"/>
      <c r="AM96" s="85"/>
      <c r="AN96" s="85"/>
      <c r="AO96" s="85"/>
      <c r="AP96" s="85"/>
      <c r="AQ96" s="85"/>
      <c r="AR96" s="85"/>
      <c r="AS96" s="85"/>
      <c r="AT96" s="85"/>
      <c r="AU96" s="85"/>
      <c r="AV96" s="85"/>
      <c r="AW96" s="85"/>
      <c r="AX96" s="85"/>
      <c r="AY96" s="85"/>
      <c r="AZ96" s="85"/>
      <c r="BA96" s="85"/>
      <c r="BB96" s="85"/>
      <c r="BC96" s="85"/>
      <c r="BD96" s="85"/>
      <c r="BE96" s="85"/>
      <c r="BF96" s="85"/>
      <c r="BG96" s="85"/>
      <c r="BH96" s="85"/>
      <c r="BI96" s="85"/>
      <c r="BJ96" s="85"/>
      <c r="BK96" s="85"/>
      <c r="BL96" s="85"/>
      <c r="BM96" s="78" t="str">
        <f t="shared" si="19"/>
        <v>ok</v>
      </c>
      <c r="BN96" s="14" t="str">
        <f t="shared" si="20"/>
        <v/>
      </c>
    </row>
    <row r="97" spans="1:67" s="19" customFormat="1" outlineLevel="1" x14ac:dyDescent="0.3">
      <c r="A97" s="17"/>
      <c r="B97" s="17" t="str">
        <f>+IF(OR(B89="",E89="TOTAL"),"","ok")</f>
        <v>ok</v>
      </c>
      <c r="C97" s="17">
        <f>+INDEX(Listes!$N$1:$AD$13,MATCH(D97,Listes!$N$1:$N$13,0),MATCH($F$7,Listes!$N$1:$AD$1,0))</f>
        <v>10</v>
      </c>
      <c r="D97" s="75" t="s">
        <v>168</v>
      </c>
      <c r="E97" s="87" t="s">
        <v>162</v>
      </c>
      <c r="F97" s="86"/>
      <c r="G97" s="85"/>
      <c r="H97" s="85"/>
      <c r="I97" s="85"/>
      <c r="J97" s="85"/>
      <c r="K97" s="85"/>
      <c r="L97" s="85"/>
      <c r="M97" s="85"/>
      <c r="N97" s="85"/>
      <c r="O97" s="85"/>
      <c r="P97" s="85"/>
      <c r="Q97" s="85"/>
      <c r="R97" s="85"/>
      <c r="S97" s="85"/>
      <c r="T97" s="85"/>
      <c r="U97" s="85"/>
      <c r="V97" s="85"/>
      <c r="W97" s="85"/>
      <c r="X97" s="85"/>
      <c r="Y97" s="85"/>
      <c r="Z97" s="85"/>
      <c r="AA97" s="85"/>
      <c r="AB97" s="85"/>
      <c r="AC97" s="85"/>
      <c r="AD97" s="85"/>
      <c r="AE97" s="85"/>
      <c r="AF97" s="85"/>
      <c r="AG97" s="85"/>
      <c r="AH97" s="85" t="str">
        <f t="shared" si="25"/>
        <v/>
      </c>
      <c r="AI97" s="85" t="str">
        <f t="shared" si="24"/>
        <v/>
      </c>
      <c r="AJ97" s="85" t="str">
        <f>+IFERROR(IF(OR(AND(AH97&lt;&gt;"",G97=""),AND(AH97="",G97&lt;&gt;"")),"TOTAL ou Z non renseigné !!!",IF($E97="TOTAL",SUM($AJ$11:AJ96),ROUND(AH97-G97,2))),"")</f>
        <v/>
      </c>
      <c r="AK97" s="85"/>
      <c r="AL97" s="85"/>
      <c r="AM97" s="85"/>
      <c r="AN97" s="85"/>
      <c r="AO97" s="85"/>
      <c r="AP97" s="85"/>
      <c r="AQ97" s="85"/>
      <c r="AR97" s="85"/>
      <c r="AS97" s="85"/>
      <c r="AT97" s="85"/>
      <c r="AU97" s="85"/>
      <c r="AV97" s="85"/>
      <c r="AW97" s="85"/>
      <c r="AX97" s="85"/>
      <c r="AY97" s="85"/>
      <c r="AZ97" s="85"/>
      <c r="BA97" s="85"/>
      <c r="BB97" s="85"/>
      <c r="BC97" s="85"/>
      <c r="BD97" s="85"/>
      <c r="BE97" s="85"/>
      <c r="BF97" s="85"/>
      <c r="BG97" s="85"/>
      <c r="BH97" s="85"/>
      <c r="BI97" s="85"/>
      <c r="BJ97" s="85"/>
      <c r="BK97" s="85"/>
      <c r="BL97" s="85"/>
      <c r="BM97" s="78" t="str">
        <f t="shared" si="19"/>
        <v>ok</v>
      </c>
      <c r="BN97" s="14" t="str">
        <f t="shared" si="20"/>
        <v/>
      </c>
      <c r="BO97" s="3"/>
    </row>
    <row r="98" spans="1:67" s="19" customFormat="1" hidden="1" outlineLevel="1" x14ac:dyDescent="0.3">
      <c r="A98" s="17"/>
      <c r="B98" s="17" t="str">
        <f>+IF(OR(B89="",E89="TOTAL"),"","ok")</f>
        <v>ok</v>
      </c>
      <c r="C98" s="17">
        <f>+INDEX(Listes!$N$1:$AD$13,MATCH(D98,Listes!$N$1:$N$13,0),MATCH($F$7,Listes!$N$1:$AD$1,0))</f>
        <v>0</v>
      </c>
      <c r="D98" s="75" t="s">
        <v>169</v>
      </c>
      <c r="E98" s="87" t="s">
        <v>162</v>
      </c>
      <c r="F98" s="86"/>
      <c r="G98" s="85"/>
      <c r="H98" s="85"/>
      <c r="I98" s="85"/>
      <c r="J98" s="85"/>
      <c r="K98" s="85"/>
      <c r="L98" s="85"/>
      <c r="M98" s="85"/>
      <c r="N98" s="85"/>
      <c r="O98" s="85"/>
      <c r="P98" s="85"/>
      <c r="Q98" s="85"/>
      <c r="R98" s="85"/>
      <c r="S98" s="85"/>
      <c r="T98" s="85"/>
      <c r="U98" s="85"/>
      <c r="V98" s="85"/>
      <c r="W98" s="85"/>
      <c r="X98" s="85"/>
      <c r="Y98" s="85"/>
      <c r="Z98" s="85"/>
      <c r="AA98" s="85"/>
      <c r="AB98" s="85"/>
      <c r="AC98" s="85"/>
      <c r="AD98" s="85"/>
      <c r="AE98" s="85"/>
      <c r="AF98" s="85"/>
      <c r="AG98" s="85"/>
      <c r="AH98" s="85" t="str">
        <f t="shared" si="25"/>
        <v/>
      </c>
      <c r="AI98" s="85" t="str">
        <f t="shared" si="24"/>
        <v/>
      </c>
      <c r="AJ98" s="85" t="str">
        <f>+IFERROR(IF(OR(AND(AH98&lt;&gt;"",G98=""),AND(AH98="",G98&lt;&gt;"")),"TOTAL ou Z non renseigné !!!",IF($E98="TOTAL",SUM($AJ$11:AJ97),ROUND(AH98-G98,2))),"")</f>
        <v/>
      </c>
      <c r="AK98" s="85"/>
      <c r="AL98" s="85"/>
      <c r="AM98" s="85"/>
      <c r="AN98" s="85"/>
      <c r="AO98" s="85"/>
      <c r="AP98" s="85"/>
      <c r="AQ98" s="85"/>
      <c r="AR98" s="85"/>
      <c r="AS98" s="85"/>
      <c r="AT98" s="85"/>
      <c r="AU98" s="85"/>
      <c r="AV98" s="85"/>
      <c r="AW98" s="85"/>
      <c r="AX98" s="85"/>
      <c r="AY98" s="85"/>
      <c r="AZ98" s="85"/>
      <c r="BA98" s="85"/>
      <c r="BB98" s="85"/>
      <c r="BC98" s="85"/>
      <c r="BD98" s="85"/>
      <c r="BE98" s="85"/>
      <c r="BF98" s="85"/>
      <c r="BG98" s="85"/>
      <c r="BH98" s="85"/>
      <c r="BI98" s="85"/>
      <c r="BJ98" s="85"/>
      <c r="BK98" s="85"/>
      <c r="BL98" s="85"/>
      <c r="BM98" s="78" t="str">
        <f t="shared" si="19"/>
        <v>ok</v>
      </c>
      <c r="BN98" s="14" t="str">
        <f t="shared" si="20"/>
        <v/>
      </c>
    </row>
    <row r="99" spans="1:67" s="19" customFormat="1" hidden="1" outlineLevel="1" x14ac:dyDescent="0.3">
      <c r="A99" s="17"/>
      <c r="B99" s="17" t="str">
        <f>+IF(OR(B89="",E89="TOTAL"),"","ok")</f>
        <v>ok</v>
      </c>
      <c r="C99" s="17">
        <f>+INDEX(Listes!$N$1:$AD$13,MATCH(D99,Listes!$N$1:$N$13,0),MATCH($F$7,Listes!$N$1:$AD$1,0))</f>
        <v>0</v>
      </c>
      <c r="D99" s="75" t="s">
        <v>170</v>
      </c>
      <c r="E99" s="87" t="s">
        <v>162</v>
      </c>
      <c r="F99" s="86"/>
      <c r="G99" s="85"/>
      <c r="H99" s="85"/>
      <c r="I99" s="85"/>
      <c r="J99" s="85"/>
      <c r="K99" s="85"/>
      <c r="L99" s="85"/>
      <c r="M99" s="85"/>
      <c r="N99" s="85"/>
      <c r="O99" s="85"/>
      <c r="P99" s="85"/>
      <c r="Q99" s="85"/>
      <c r="R99" s="85"/>
      <c r="S99" s="85"/>
      <c r="T99" s="85"/>
      <c r="U99" s="85"/>
      <c r="V99" s="85"/>
      <c r="W99" s="85"/>
      <c r="X99" s="85"/>
      <c r="Y99" s="85"/>
      <c r="Z99" s="85"/>
      <c r="AA99" s="85"/>
      <c r="AB99" s="85"/>
      <c r="AC99" s="85"/>
      <c r="AD99" s="85"/>
      <c r="AE99" s="85"/>
      <c r="AF99" s="85"/>
      <c r="AG99" s="85"/>
      <c r="AH99" s="85" t="str">
        <f t="shared" si="25"/>
        <v/>
      </c>
      <c r="AI99" s="85" t="str">
        <f t="shared" si="24"/>
        <v/>
      </c>
      <c r="AJ99" s="85" t="str">
        <f>+IFERROR(IF(OR(AND(AH99&lt;&gt;"",G99=""),AND(AH99="",G99&lt;&gt;"")),"TOTAL ou Z non renseigné !!!",IF($E99="TOTAL",SUM($AJ$11:AJ98),ROUND(AH99-G99,2))),"")</f>
        <v/>
      </c>
      <c r="AK99" s="85"/>
      <c r="AL99" s="85"/>
      <c r="AM99" s="85"/>
      <c r="AN99" s="85"/>
      <c r="AO99" s="85"/>
      <c r="AP99" s="85"/>
      <c r="AQ99" s="85"/>
      <c r="AR99" s="85"/>
      <c r="AS99" s="85"/>
      <c r="AT99" s="85"/>
      <c r="AU99" s="85"/>
      <c r="AV99" s="85"/>
      <c r="AW99" s="85"/>
      <c r="AX99" s="85"/>
      <c r="AY99" s="85"/>
      <c r="AZ99" s="85"/>
      <c r="BA99" s="85"/>
      <c r="BB99" s="85"/>
      <c r="BC99" s="85"/>
      <c r="BD99" s="85"/>
      <c r="BE99" s="85"/>
      <c r="BF99" s="85"/>
      <c r="BG99" s="85"/>
      <c r="BH99" s="85"/>
      <c r="BI99" s="85"/>
      <c r="BJ99" s="85"/>
      <c r="BK99" s="85"/>
      <c r="BL99" s="85"/>
      <c r="BM99" s="78" t="str">
        <f t="shared" si="19"/>
        <v>ok</v>
      </c>
      <c r="BN99" s="14" t="str">
        <f t="shared" si="20"/>
        <v/>
      </c>
      <c r="BO99" s="3"/>
    </row>
    <row r="100" spans="1:67" s="19" customFormat="1" hidden="1" outlineLevel="1" x14ac:dyDescent="0.3">
      <c r="A100" s="17"/>
      <c r="B100" s="17" t="str">
        <f>+IF(OR(B89="",E89="TOTAL"),"","ok")</f>
        <v>ok</v>
      </c>
      <c r="C100" s="17">
        <f>+INDEX(Listes!$N$1:$AD$13,MATCH(D100,Listes!$N$1:$N$13,0),MATCH($F$7,Listes!$N$1:$AD$1,0))</f>
        <v>0</v>
      </c>
      <c r="D100" s="75" t="s">
        <v>171</v>
      </c>
      <c r="E100" s="87" t="s">
        <v>162</v>
      </c>
      <c r="F100" s="86"/>
      <c r="G100" s="85"/>
      <c r="H100" s="85"/>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c r="AH100" s="85" t="str">
        <f t="shared" si="25"/>
        <v/>
      </c>
      <c r="AI100" s="85" t="str">
        <f t="shared" si="24"/>
        <v/>
      </c>
      <c r="AJ100" s="85" t="str">
        <f>+IFERROR(IF(OR(AND(AH100&lt;&gt;"",G100=""),AND(AH100="",G100&lt;&gt;"")),"TOTAL ou Z non renseigné !!!",IF($E100="TOTAL",SUM($AJ$11:AJ99),ROUND(AH100-G100,2))),"")</f>
        <v/>
      </c>
      <c r="AK100" s="85"/>
      <c r="AL100" s="85"/>
      <c r="AM100" s="85"/>
      <c r="AN100" s="85"/>
      <c r="AO100" s="85"/>
      <c r="AP100" s="85"/>
      <c r="AQ100" s="85"/>
      <c r="AR100" s="85"/>
      <c r="AS100" s="85"/>
      <c r="AT100" s="85"/>
      <c r="AU100" s="85"/>
      <c r="AV100" s="85"/>
      <c r="AW100" s="85"/>
      <c r="AX100" s="85"/>
      <c r="AY100" s="85"/>
      <c r="AZ100" s="85"/>
      <c r="BA100" s="85"/>
      <c r="BB100" s="85"/>
      <c r="BC100" s="85"/>
      <c r="BD100" s="85"/>
      <c r="BE100" s="85"/>
      <c r="BF100" s="85"/>
      <c r="BG100" s="85"/>
      <c r="BH100" s="85"/>
      <c r="BI100" s="85"/>
      <c r="BJ100" s="85"/>
      <c r="BK100" s="85"/>
      <c r="BL100" s="85"/>
      <c r="BM100" s="78" t="str">
        <f t="shared" si="19"/>
        <v>ok</v>
      </c>
      <c r="BN100" s="14" t="str">
        <f t="shared" si="20"/>
        <v/>
      </c>
    </row>
    <row r="101" spans="1:67" s="19" customFormat="1" hidden="1" outlineLevel="1" x14ac:dyDescent="0.3">
      <c r="A101" s="17"/>
      <c r="B101" s="17" t="str">
        <f>+IF(OR(B89="",E89="TOTAL"),"","ok")</f>
        <v>ok</v>
      </c>
      <c r="C101" s="17">
        <f>+INDEX(Listes!$N$1:$AD$13,MATCH(D101,Listes!$N$1:$N$13,0),MATCH($F$7,Listes!$N$1:$AD$1,0))</f>
        <v>0</v>
      </c>
      <c r="D101" s="75" t="s">
        <v>172</v>
      </c>
      <c r="E101" s="87" t="s">
        <v>162</v>
      </c>
      <c r="F101" s="86"/>
      <c r="G101" s="85"/>
      <c r="H101" s="85"/>
      <c r="I101" s="85"/>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c r="AH101" s="85" t="str">
        <f t="shared" si="25"/>
        <v/>
      </c>
      <c r="AI101" s="85" t="str">
        <f t="shared" si="24"/>
        <v/>
      </c>
      <c r="AJ101" s="85" t="str">
        <f>+IFERROR(IF(OR(AND(AH101&lt;&gt;"",G101=""),AND(AH101="",G101&lt;&gt;"")),"TOTAL ou Z non renseigné !!!",IF($E101="TOTAL",SUM($AJ$11:AJ100),ROUND(AH101-G101,2))),"")</f>
        <v/>
      </c>
      <c r="AK101" s="85"/>
      <c r="AL101" s="85"/>
      <c r="AM101" s="85"/>
      <c r="AN101" s="85"/>
      <c r="AO101" s="85"/>
      <c r="AP101" s="85"/>
      <c r="AQ101" s="85"/>
      <c r="AR101" s="85"/>
      <c r="AS101" s="85"/>
      <c r="AT101" s="85"/>
      <c r="AU101" s="85"/>
      <c r="AV101" s="85"/>
      <c r="AW101" s="85"/>
      <c r="AX101" s="85"/>
      <c r="AY101" s="85"/>
      <c r="AZ101" s="85"/>
      <c r="BA101" s="85"/>
      <c r="BB101" s="85"/>
      <c r="BC101" s="85"/>
      <c r="BD101" s="85"/>
      <c r="BE101" s="85"/>
      <c r="BF101" s="85"/>
      <c r="BG101" s="85"/>
      <c r="BH101" s="85"/>
      <c r="BI101" s="85"/>
      <c r="BJ101" s="85"/>
      <c r="BK101" s="85"/>
      <c r="BL101" s="85"/>
      <c r="BM101" s="78" t="str">
        <f t="shared" si="19"/>
        <v>ok</v>
      </c>
      <c r="BN101" s="14" t="str">
        <f t="shared" si="20"/>
        <v/>
      </c>
      <c r="BO101" s="3"/>
    </row>
    <row r="102" spans="1:67" x14ac:dyDescent="0.3">
      <c r="A102" s="4">
        <f>+IF(SUM(C103:C114)=0,"",1)</f>
        <v>1</v>
      </c>
      <c r="B102" s="4">
        <v>8</v>
      </c>
      <c r="C102" s="4">
        <f t="shared" ref="C102" si="26">+IF(B102&gt;$H$5,"",B102)</f>
        <v>8</v>
      </c>
      <c r="D102" s="4">
        <f>+IFERROR(WEEKNUM(E102,2),"")</f>
        <v>36</v>
      </c>
      <c r="E102" s="81">
        <f t="shared" ref="E102:E154" si="27">+IF(AND(C102="",C89&lt;&gt;$H$5),"",IF(C89=$H$5,"TOTAL",IFERROR(DATE($F$6,$F$5,C102),"")))</f>
        <v>43716</v>
      </c>
      <c r="F102" s="82" t="str">
        <f>+IF(AND($E102="TOTAL",SUM($C$11:$C$426)&gt;465),SUM($F$11:F101)/2,IF(AND($E102="TOTAL",SUM($C$11:$C$426)&lt;465),SUM($F$11:F101),IF(COUNT(F103:F114)=0,"",SUM(F103:F114))))</f>
        <v/>
      </c>
      <c r="G102" s="83" t="str">
        <f>IF(F102="","",F102-SUM(AO102:BL102))</f>
        <v/>
      </c>
      <c r="H102" s="83">
        <f>+IFERROR(IF(OR(WEEKDAY(E102)=1,C102=$H$5),SUMIF($D$11:$D$426,WEEKNUM(E102,2),$F$11:$F$426),""),"")</f>
        <v>0</v>
      </c>
      <c r="I102" s="82" t="str">
        <f>+IF(AND($E102="TOTAL",SUM($C$11:$C$426)&gt;465),SUM($I$11:I101)/2,IF(AND($E102="TOTAL",SUM($C$11:$C$426)&lt;465),SUM($I$11:I101),IF(COUNT(I103:I114)=0,"",SUM(I103:I114))))</f>
        <v/>
      </c>
      <c r="J102" s="82" t="str">
        <f>+IF(AND($E102="TOTAL",SUM($C$11:$C$426)&gt;465),SUM($J$11:J101)/2,IF(AND($E102="TOTAL",SUM($C$11:$C$426)&lt;465),SUM($J$11:J101),IF(COUNT(J103:J114)=0,"",SUM(J103:J114))))</f>
        <v/>
      </c>
      <c r="K102" s="84" t="str">
        <f>+IF($E102="TOTAL",(SUM($K$11:K101)),"")</f>
        <v/>
      </c>
      <c r="L102" s="82" t="str">
        <f>+IF($E102="TOTAL",(SUM(L$11:$L101)),IF(F103="","",F103))</f>
        <v/>
      </c>
      <c r="M102" s="84" t="str">
        <f>+IF($E102="TOTAL",(SUM($M$11:M101)),"")</f>
        <v/>
      </c>
      <c r="N102" s="84" t="str">
        <f>+IF($E102="TOTAL",(SUM($N$11:N101)),"")</f>
        <v/>
      </c>
      <c r="O102" s="82" t="str">
        <f>+IF($E102="TOTAL",(SUM($O$11:O101)),IF(F104="","",F104))</f>
        <v/>
      </c>
      <c r="P102" s="84" t="str">
        <f>+IF($E102="TOTAL",(SUM($P$11:P101)),"")</f>
        <v/>
      </c>
      <c r="Q102" s="84" t="str">
        <f>+IF($E102="TOTAL",(SUM($Q$11:Q101)),"")</f>
        <v/>
      </c>
      <c r="R102" s="84" t="str">
        <f>+IF($E102="TOTAL",(SUM($R$11:R101)),"")</f>
        <v/>
      </c>
      <c r="S102" s="84" t="str">
        <f>+IF($E102="TOTAL",(SUM($S$11:S101)),"")</f>
        <v/>
      </c>
      <c r="T102" s="84" t="str">
        <f>+IF($E102="TOTAL",(SUM($T$11:T101)),"")</f>
        <v/>
      </c>
      <c r="U102" s="84" t="str">
        <f>+IF($E102="TOTAL",(SUM($U$11:U101)),"")</f>
        <v/>
      </c>
      <c r="V102" s="84" t="str">
        <f>+IF($E102="TOTAL",(SUM($V$11:V101)),"")</f>
        <v/>
      </c>
      <c r="W102" s="83" t="str">
        <f>+IF(OR(P102="",P102=0,L102="",L102=0),"",L102/P102)</f>
        <v/>
      </c>
      <c r="X102" s="83" t="str">
        <f>+IF(OR(Q102="",Q102=0,O102="",O102=0),"",O102/Q102)</f>
        <v/>
      </c>
      <c r="Y102" s="82" t="str">
        <f>+IF(AND($E102="TOTAL",SUM($C$11:$C$426)&gt;465),SUM($Y$11:Y101)/2,IF(AND($E102="TOTAL",SUM($C$11:$C$426)&lt;465),SUM($Y$11:Y101),IF(COUNT(Y103:Y114)=0,"",SUM(Y103:Y114))))</f>
        <v/>
      </c>
      <c r="Z102" s="82" t="str">
        <f>+IF(AND($E102="TOTAL",SUM($C$11:$C$426)&gt;465),SUM($Z$11:Z101)/2,IF(AND($E102="TOTAL",SUM($C$11:$C$426)&lt;465),SUM($Z$11:Z101),IF(COUNT(Z103:Z114)=0,"",SUM(Z103:Z114))))</f>
        <v/>
      </c>
      <c r="AA102" s="82" t="str">
        <f>+IF(AND($E102="TOTAL",SUM($C$11:$C$426)&gt;465),SUM($AA$11:AA101)/2,IF(AND($E102="TOTAL",SUM($C$11:$C$426)&lt;465),SUM($AA$11:AA101),IF(COUNT(AA103:AA114)=0,"",SUM(AA103:AA114))))</f>
        <v/>
      </c>
      <c r="AB102" s="82" t="str">
        <f>+IF(AND($E102="TOTAL",SUM($C$11:$C$426)&gt;465),SUM($AB$11:AB101)/2,IF(AND($E102="TOTAL",SUM($C$11:$C$426)&lt;465),SUM($AB$11:AB101),IF(COUNT(AB103:AB114)=0,"",SUM(AB103:AB114))))</f>
        <v/>
      </c>
      <c r="AC102" s="82" t="str">
        <f>+IF(AND($E102="TOTAL",SUM($C$11:$C$426)&gt;465),SUM($AC$11:AC101)/2,IF(AND($E102="TOTAL",SUM($C$11:$C$426)&lt;465),SUM($AC$11:AC101),IF(COUNT(AC103:AC114)=0,"",SUM(AC103:AC114))))</f>
        <v/>
      </c>
      <c r="AD102" s="82" t="str">
        <f>+IF(AND($E102="TOTAL",SUM($C$11:$C$426)&gt;465),SUM($AD$11:AD101)/2,IF(AND($E102="TOTAL",SUM($C$11:$C$426)&lt;465),SUM($AD$11:AD101),IF(COUNT(AD103:AD114)=0,"",SUM(AD103:AD114))))</f>
        <v/>
      </c>
      <c r="AE102" s="82" t="str">
        <f>+IF(AND($E102="TOTAL",SUM($C$11:$C$426)&gt;465),SUM($AE$11:AE101)/2,IF(AND($E102="TOTAL",SUM($C$11:$C$426)&lt;465),SUM($AE$11:AE101),IF(COUNT(AE103:AE114)=0,"",SUM(AE103:AE114))))</f>
        <v/>
      </c>
      <c r="AF102" s="82" t="str">
        <f>+IF(AND($E102="TOTAL",SUM($C$11:$C$426)&gt;465),SUM($AF$11:AF101)/2,IF(AND($E102="TOTAL",SUM($C$11:$C$426)&lt;465),SUM($AF$11:AF101),IF(COUNT(AF103:AF114)=0,"",SUM(AF103:AF114))))</f>
        <v/>
      </c>
      <c r="AG102" s="82" t="str">
        <f>+IF(AND($E102="TOTAL",SUM($C$11:$C$426)&gt;465),SUM($AG$11:AG101)/2,IF(AND($E102="TOTAL",SUM($C$11:$C$426)&lt;465),SUM($AG$11:AG101),IF(COUNT(AG103:AG114)=0,"",SUM(AG103:AG114))))</f>
        <v/>
      </c>
      <c r="AH102" s="82" t="str">
        <f>+IFERROR(SUM(Y102:AG102)+AI102,"")</f>
        <v/>
      </c>
      <c r="AI102" s="82" t="str">
        <f>+IF(AND($E102="TOTAL",SUM($C$11:$C$426)&gt;465),SUM($AI$11:AI101)/2,IF(AND($E102="TOTAL",SUM($C$11:$C$426)&lt;465),SUM($AI$11:AI101),IF(COUNT(AI103:AI114)=0,"",SUM(AI103:AI114))))</f>
        <v/>
      </c>
      <c r="AJ102" s="82" t="str">
        <f>+IF(AND($E102="TOTAL",SUM($C$11:$C$426)&gt;465),SUM($AJ$11:AJ101)/2,IF(AND($E102="TOTAL",SUM($C$11:$C$426)&lt;465),SUM($AJ$11:AJ101),IF(COUNT(AJ103:AJ114)=0,"",SUM(AJ103:AJ114))))</f>
        <v/>
      </c>
      <c r="AK102" s="82" t="str">
        <f>+IF(AND($E102="TOTAL",SUM($C$11:$C$426)&gt;465),SUM($AK$11:AK101)/2,IF(AND($E102="TOTAL",SUM($C$11:$C$426)&lt;465),SUM($AK$11:AK101),IF(COUNT(AK103:AK114)=0,"",SUM(AK103:AK114))))</f>
        <v/>
      </c>
      <c r="AL102" s="84" t="str">
        <f>+IF($E102="TOTAL",(SUM($AL$11:AL101)),"")</f>
        <v/>
      </c>
      <c r="AM102" s="84" t="str">
        <f>+IF($E102="TOTAL",(SUM($AM$11:AM101)),"")</f>
        <v/>
      </c>
      <c r="AN102" s="84"/>
      <c r="AO102" s="82" t="str">
        <f>+IF(AND($E102="TOTAL",SUM($C$11:$C$426)&gt;465),SUM($AO$11:AO101)/2,IF(AND($E102="TOTAL",SUM($C$11:$C$426)&lt;465),SUM($AO$11:AO101),IF(COUNT(AO103:AO114)=0,"",SUM(AO103:AO114))))</f>
        <v/>
      </c>
      <c r="AP102" s="82" t="str">
        <f>+IF(AND($E102="TOTAL",SUM($C$11:$C$426)&gt;465),SUM($AP$11:AP101)/2,IF(AND($E102="TOTAL",SUM($C$11:$C$426)&lt;465),SUM($AP$11:AP101),IF(COUNT(AP103:AP114)=0,"",SUM(AP103:AP114))))</f>
        <v/>
      </c>
      <c r="AQ102" s="82" t="str">
        <f>+IF(AND($E102="TOTAL",SUM($C$11:$C$426)&gt;465),SUM($AQ$11:AQ101)/2,IF(AND($E102="TOTAL",SUM($C$11:$C$426)&lt;465),SUM($AQ$11:AQ101),IF(COUNT(AQ103:AQ114)=0,"",SUM(AQ103:AQ114))))</f>
        <v/>
      </c>
      <c r="AR102" s="82" t="str">
        <f>+IF(AND($E102="TOTAL",SUM($C$11:$C$426)&gt;465),SUM($AR$11:AR101)/2,IF(AND($E102="TOTAL",SUM($C$11:$C$426)&lt;465),SUM($AR$11:AR101),IF(COUNT(AR103:AR114)=0,"",SUM(AR103:AR114))))</f>
        <v/>
      </c>
      <c r="AS102" s="82" t="str">
        <f>+IF(AND($E102="TOTAL",SUM($C$11:$C$426)&gt;465),SUM($AS$11:AS101)/2,IF(AND($E102="TOTAL",SUM($C$11:$C$426)&lt;465),SUM($AS$11:AS101),IF(COUNT(AS103:AS114)=0,"",SUM(AS103:AS114))))</f>
        <v/>
      </c>
      <c r="AT102" s="82" t="str">
        <f>+IF(AND($E102="TOTAL",SUM($C$11:$C$426)&gt;465),SUM($AT$11:AT101)/2,IF(AND($E102="TOTAL",SUM($C$11:$C$426)&lt;465),SUM($AT$11:AT101),IF(COUNT(AT103:AT114)=0,"",SUM(AT103:AT114))))</f>
        <v/>
      </c>
      <c r="AU102" s="82" t="str">
        <f>+IF(AND($E102="TOTAL",SUM($C$11:$C$426)&gt;465),SUM($AU$11:AU101)/2,IF(AND($E102="TOTAL",SUM($C$11:$C$426)&lt;465),SUM($AU$11:AU101),IF(COUNT(AU103:AU114)=0,"",SUM(AU103:AU114))))</f>
        <v/>
      </c>
      <c r="AV102" s="82" t="str">
        <f>+IF(AND($E102="TOTAL",SUM($C$11:$C$426)&gt;465),SUM($AV$11:AV101)/2,IF(AND($E102="TOTAL",SUM($C$11:$C$426)&lt;465),SUM($AV$11:AV101),IF(COUNT(AV103:AV114)=0,"",SUM(AV103:AV114))))</f>
        <v/>
      </c>
      <c r="AW102" s="82" t="str">
        <f>+IF(AND($E102="TOTAL",SUM($C$11:$C$426)&gt;465),SUM($AW$11:AW101)/2,IF(AND($E102="TOTAL",SUM($C$11:$C$426)&lt;465),SUM($AW$11:AW101),IF(COUNT(AW103:AW114)=0,"",SUM(AW103:AW114))))</f>
        <v/>
      </c>
      <c r="AX102" s="82" t="str">
        <f>+IF(AND($E102="TOTAL",SUM($C$11:$C$426)&gt;465),SUM($AX$11:AX101)/2,IF(AND($E102="TOTAL",SUM($C$11:$C$426)&lt;465),SUM($AX$11:AX101),IF(COUNT(AX103:AX114)=0,"",SUM(AX103:AX114))))</f>
        <v/>
      </c>
      <c r="AY102" s="82" t="str">
        <f>+IF(AND($E102="TOTAL",SUM($C$11:$C$426)&gt;465),SUM($AY$11:AY101)/2,IF(AND($E102="TOTAL",SUM($C$11:$C$426)&lt;465),SUM($AY$11:AY101),IF(COUNT(AY103:AY114)=0,"",SUM(AY103:AY114))))</f>
        <v/>
      </c>
      <c r="AZ102" s="82" t="str">
        <f>+IF(AND($E102="TOTAL",SUM($C$11:$C$426)&gt;465),SUM($AZ$11:AZ101)/2,IF(AND($E102="TOTAL",SUM($C$11:$C$426)&lt;465),SUM($AZ$11:AZ101),IF(COUNT(AZ103:AZ114)=0,"",SUM(AZ103:AZ114))))</f>
        <v/>
      </c>
      <c r="BA102" s="82" t="str">
        <f>+IF(AND($E102="TOTAL",SUM($C$11:$C$426)&gt;465),SUM($BA$11:BA101)/2,IF(AND($E102="TOTAL",SUM($C$11:$C$426)&lt;465),SUM($BA$11:BA101),IF(COUNT(BA103:BA114)=0,"",SUM(BA103:BA114))))</f>
        <v/>
      </c>
      <c r="BB102" s="82" t="str">
        <f>+IF(AND($E102="TOTAL",SUM($C$11:$C$426)&gt;465),SUM($BB$11:BB101)/2,IF(AND($E102="TOTAL",SUM($C$11:$C$426)&lt;465),SUM($BB$11:BB101),IF(COUNT(BB103:BB114)=0,"",SUM(BB103:BB114))))</f>
        <v/>
      </c>
      <c r="BC102" s="82" t="str">
        <f>+IF(AND($E102="TOTAL",SUM($C$11:$C$426)&gt;465),SUM($BC$11:BC101)/2,IF(AND($E102="TOTAL",SUM($C$11:$C$426)&lt;465),SUM($BC$11:BC101),IF(COUNT(BC103:BC114)=0,"",SUM(BC103:BC114))))</f>
        <v/>
      </c>
      <c r="BD102" s="82" t="str">
        <f>+IF(AND($E102="TOTAL",SUM($C$11:$C$426)&gt;465),SUM($BD$11:BD101)/2,IF(AND($E102="TOTAL",SUM($C$11:$C$426)&lt;465),SUM($BD$11:BD101),IF(COUNT(BD103:BD114)=0,"",SUM(BD103:BD114))))</f>
        <v/>
      </c>
      <c r="BE102" s="82" t="str">
        <f>+IF(AND($E102="TOTAL",SUM($C$11:$C$426)&gt;465),SUM($BE$11:BE101)/2,IF(AND($E102="TOTAL",SUM($C$11:$C$426)&lt;465),SUM($BE$11:BE101),IF(COUNT(BE103:BE114)=0,"",SUM(BE103:BE114))))</f>
        <v/>
      </c>
      <c r="BF102" s="82" t="str">
        <f>+IF(AND($E102="TOTAL",SUM($C$11:$C$426)&gt;465),SUM($BF$11:BF101)/2,IF(AND($E102="TOTAL",SUM($C$11:$C$426)&lt;465),SUM($BF$11:BF101),IF(COUNT(BF103:BF114)=0,"",SUM(BF103:BF114))))</f>
        <v/>
      </c>
      <c r="BG102" s="82" t="str">
        <f>+IF(AND($E102="TOTAL",SUM($C$11:$C$426)&gt;465),SUM($BG$11:BG101)/2,IF(AND($E102="TOTAL",SUM($C$11:$C$426)&lt;465),SUM($BG$11:BG101),IF(COUNT(BG103:BG114)=0,"",SUM(BG103:BG114))))</f>
        <v/>
      </c>
      <c r="BH102" s="82" t="str">
        <f>+IF(AND($E102="TOTAL",SUM($C$11:$C$426)&gt;465),SUM($BH$11:BH101)/2,IF(AND($E102="TOTAL",SUM($C$11:$C$426)&lt;465),SUM($BH$11:BH101),IF(COUNT(BH103:BH114)=0,"",SUM(BH103:BH114))))</f>
        <v/>
      </c>
      <c r="BI102" s="82" t="str">
        <f>+IF(AND($E102="TOTAL",SUM($C$11:$C$426)&gt;465),SUM($BI$11:BI101)/2,IF(AND($E102="TOTAL",SUM($C$11:$C$426)&lt;465),SUM($BI$11:BI101),IF(COUNT(BI103:BI114)=0,"",SUM(BI103:BI114))))</f>
        <v/>
      </c>
      <c r="BJ102" s="82" t="str">
        <f>+IF(AND($E102="TOTAL",SUM($C$11:$C$426)&gt;465),SUM($BJ$11:BJ101)/2,IF(AND($E102="TOTAL",SUM($C$11:$C$426)&lt;465),SUM($BJ$11:BJ101),IF(COUNT(BJ103:BJ114)=0,"",SUM(BJ103:BJ114))))</f>
        <v/>
      </c>
      <c r="BK102" s="82" t="str">
        <f>+IF(AND($E102="TOTAL",SUM($C$11:$C$426)&gt;465),SUM($BK$11:BK101)/2,IF(AND($E102="TOTAL",SUM($C$11:$C$426)&lt;465),SUM($BK$11:BK101),IF(COUNT(BK103:BK114)=0,"",SUM(BK103:BK114))))</f>
        <v/>
      </c>
      <c r="BL102" s="82" t="str">
        <f>+IF(AND($E102="TOTAL",SUM($C$11:$C$426)&gt;465),SUM($BL$11:BL101)/2,IF(AND($E102="TOTAL",SUM($C$11:$C$426)&lt;465),SUM($BL$11:BL101),IF(COUNT(BL103:BL114)=0,"",SUM(BL103:BL114))))</f>
        <v/>
      </c>
      <c r="BM102" s="78" t="str">
        <f t="shared" si="19"/>
        <v/>
      </c>
      <c r="BN102" s="14" t="str">
        <f t="shared" si="20"/>
        <v/>
      </c>
      <c r="BO102" s="19"/>
    </row>
    <row r="103" spans="1:67" s="19" customFormat="1" outlineLevel="1" x14ac:dyDescent="0.3">
      <c r="A103" s="17"/>
      <c r="B103" s="17" t="str">
        <f>+IF(OR(B102="",E102="TOTAL"),"","ok")</f>
        <v>ok</v>
      </c>
      <c r="C103" s="17">
        <f>+INDEX(Listes!$N$1:$AD$13,MATCH(D103,Listes!$N$1:$N$13,0),MATCH($F$7,Listes!$N$1:$AD$1,0))</f>
        <v>10</v>
      </c>
      <c r="D103" s="74" t="s">
        <v>160</v>
      </c>
      <c r="E103" s="85" t="s">
        <v>160</v>
      </c>
      <c r="F103" s="86"/>
      <c r="G103" s="85" t="str">
        <f>IF(F103="","",F103-SUM(AO103:BL103))</f>
        <v/>
      </c>
      <c r="H103" s="85"/>
      <c r="I103" s="85"/>
      <c r="J103" s="85"/>
      <c r="K103" s="85"/>
      <c r="L103" s="85"/>
      <c r="M103" s="85"/>
      <c r="N103" s="85"/>
      <c r="O103" s="85"/>
      <c r="P103" s="85"/>
      <c r="Q103" s="85"/>
      <c r="R103" s="85"/>
      <c r="S103" s="85"/>
      <c r="T103" s="85"/>
      <c r="U103" s="85"/>
      <c r="V103" s="85"/>
      <c r="W103" s="85"/>
      <c r="X103" s="85"/>
      <c r="Y103" s="85"/>
      <c r="Z103" s="85"/>
      <c r="AA103" s="85"/>
      <c r="AB103" s="85"/>
      <c r="AC103" s="85"/>
      <c r="AD103" s="85"/>
      <c r="AE103" s="85"/>
      <c r="AF103" s="85"/>
      <c r="AG103" s="85"/>
      <c r="AH103" s="85" t="str">
        <f>+IFERROR(SUM(Y103:AG103)+AI103,"")</f>
        <v/>
      </c>
      <c r="AI103" s="85" t="str">
        <f t="shared" ref="AI103:AI114" si="28">IF(SUM(Y103:AG103)=0,"",0)</f>
        <v/>
      </c>
      <c r="AJ103" s="85" t="str">
        <f>+IFERROR(IF(OR(AND(AH103&lt;&gt;"",G103=""),AND(AH103="",G103&lt;&gt;"")),"TOTAL ou Z non renseigné !!!",ROUND(AH103-G103,2)),"")</f>
        <v/>
      </c>
      <c r="AK103" s="85"/>
      <c r="AL103" s="85"/>
      <c r="AM103" s="85"/>
      <c r="AN103" s="85"/>
      <c r="AO103" s="85"/>
      <c r="AP103" s="85"/>
      <c r="AQ103" s="85"/>
      <c r="AR103" s="85"/>
      <c r="AS103" s="85"/>
      <c r="AT103" s="85"/>
      <c r="AU103" s="85"/>
      <c r="AV103" s="85"/>
      <c r="AW103" s="85"/>
      <c r="AX103" s="85"/>
      <c r="AY103" s="85"/>
      <c r="AZ103" s="85"/>
      <c r="BA103" s="85"/>
      <c r="BB103" s="85"/>
      <c r="BC103" s="85"/>
      <c r="BD103" s="85"/>
      <c r="BE103" s="85"/>
      <c r="BF103" s="85"/>
      <c r="BG103" s="85"/>
      <c r="BH103" s="85"/>
      <c r="BI103" s="85"/>
      <c r="BJ103" s="85"/>
      <c r="BK103" s="85"/>
      <c r="BL103" s="85"/>
      <c r="BM103" s="78" t="str">
        <f t="shared" si="19"/>
        <v>ok</v>
      </c>
      <c r="BN103" s="14" t="str">
        <f t="shared" si="20"/>
        <v/>
      </c>
      <c r="BO103" s="3"/>
    </row>
    <row r="104" spans="1:67" s="19" customFormat="1" outlineLevel="1" x14ac:dyDescent="0.3">
      <c r="A104" s="17"/>
      <c r="B104" s="17" t="str">
        <f>+IF(OR(B102="",E102="TOTAL"),"","ok")</f>
        <v>ok</v>
      </c>
      <c r="C104" s="17">
        <f>+INDEX(Listes!$N$1:$AD$13,MATCH(D104,Listes!$N$1:$N$13,0),MATCH($F$7,Listes!$N$1:$AD$1,0))</f>
        <v>10</v>
      </c>
      <c r="D104" s="74" t="s">
        <v>161</v>
      </c>
      <c r="E104" s="85" t="s">
        <v>161</v>
      </c>
      <c r="F104" s="86"/>
      <c r="G104" s="85"/>
      <c r="H104" s="85"/>
      <c r="I104" s="85"/>
      <c r="J104" s="85"/>
      <c r="K104" s="85"/>
      <c r="L104" s="85"/>
      <c r="M104" s="85"/>
      <c r="N104" s="85"/>
      <c r="O104" s="85"/>
      <c r="P104" s="85"/>
      <c r="Q104" s="85"/>
      <c r="R104" s="85"/>
      <c r="S104" s="85"/>
      <c r="T104" s="85"/>
      <c r="U104" s="85"/>
      <c r="V104" s="85"/>
      <c r="W104" s="85"/>
      <c r="X104" s="85"/>
      <c r="Y104" s="85"/>
      <c r="Z104" s="85"/>
      <c r="AA104" s="85"/>
      <c r="AB104" s="85"/>
      <c r="AC104" s="85"/>
      <c r="AD104" s="85"/>
      <c r="AE104" s="85"/>
      <c r="AF104" s="85"/>
      <c r="AG104" s="85"/>
      <c r="AH104" s="85" t="str">
        <f t="shared" ref="AH104:AH114" si="29">+IFERROR(SUM(Y104:AG104)+AI104,"")</f>
        <v/>
      </c>
      <c r="AI104" s="85" t="str">
        <f t="shared" si="28"/>
        <v/>
      </c>
      <c r="AJ104" s="85" t="str">
        <f>+IFERROR(IF(OR(AND(AH104&lt;&gt;"",G104=""),AND(AH104="",G104&lt;&gt;"")),"TOTAL ou Z non renseigné !!!",IF($E104="TOTAL",SUM($AJ$11:AJ103),ROUND(AH104-G104,2))),"")</f>
        <v/>
      </c>
      <c r="AK104" s="85"/>
      <c r="AL104" s="85"/>
      <c r="AM104" s="85"/>
      <c r="AN104" s="85"/>
      <c r="AO104" s="85"/>
      <c r="AP104" s="85"/>
      <c r="AQ104" s="85"/>
      <c r="AR104" s="85"/>
      <c r="AS104" s="85"/>
      <c r="AT104" s="85"/>
      <c r="AU104" s="85"/>
      <c r="AV104" s="85"/>
      <c r="AW104" s="85"/>
      <c r="AX104" s="85"/>
      <c r="AY104" s="85"/>
      <c r="AZ104" s="85"/>
      <c r="BA104" s="85"/>
      <c r="BB104" s="85"/>
      <c r="BC104" s="85"/>
      <c r="BD104" s="85"/>
      <c r="BE104" s="85"/>
      <c r="BF104" s="85"/>
      <c r="BG104" s="85"/>
      <c r="BH104" s="85"/>
      <c r="BI104" s="85"/>
      <c r="BJ104" s="85"/>
      <c r="BK104" s="85"/>
      <c r="BL104" s="85"/>
      <c r="BM104" s="78" t="str">
        <f t="shared" si="19"/>
        <v>ok</v>
      </c>
      <c r="BN104" s="14" t="str">
        <f t="shared" si="20"/>
        <v/>
      </c>
    </row>
    <row r="105" spans="1:67" s="19" customFormat="1" outlineLevel="1" x14ac:dyDescent="0.3">
      <c r="A105" s="17"/>
      <c r="B105" s="17" t="str">
        <f>+IF(OR(B102="",E102="TOTAL"),"","ok")</f>
        <v>ok</v>
      </c>
      <c r="C105" s="17">
        <f>+INDEX(Listes!$N$1:$AD$13,MATCH(D105,Listes!$N$1:$N$13,0),MATCH($F$7,Listes!$N$1:$AD$1,0))</f>
        <v>10</v>
      </c>
      <c r="D105" s="75" t="s">
        <v>163</v>
      </c>
      <c r="E105" s="87" t="s">
        <v>162</v>
      </c>
      <c r="F105" s="86"/>
      <c r="G105" s="85"/>
      <c r="H105" s="85"/>
      <c r="I105" s="85"/>
      <c r="J105" s="85"/>
      <c r="K105" s="85"/>
      <c r="L105" s="85"/>
      <c r="M105" s="85"/>
      <c r="N105" s="85"/>
      <c r="O105" s="85"/>
      <c r="P105" s="85"/>
      <c r="Q105" s="85"/>
      <c r="R105" s="85"/>
      <c r="S105" s="85"/>
      <c r="T105" s="85"/>
      <c r="U105" s="85"/>
      <c r="V105" s="85"/>
      <c r="W105" s="85"/>
      <c r="X105" s="85"/>
      <c r="Y105" s="85"/>
      <c r="Z105" s="85"/>
      <c r="AA105" s="85"/>
      <c r="AB105" s="85"/>
      <c r="AC105" s="85"/>
      <c r="AD105" s="85"/>
      <c r="AE105" s="85"/>
      <c r="AF105" s="85"/>
      <c r="AG105" s="85"/>
      <c r="AH105" s="85" t="str">
        <f t="shared" si="29"/>
        <v/>
      </c>
      <c r="AI105" s="85" t="str">
        <f t="shared" si="28"/>
        <v/>
      </c>
      <c r="AJ105" s="85" t="str">
        <f>+IFERROR(IF(OR(AND(AH105&lt;&gt;"",G105=""),AND(AH105="",G105&lt;&gt;"")),"TOTAL ou Z non renseigné !!!",IF($E105="TOTAL",SUM($AJ$11:AJ104),ROUND(AH105-G105,2))),"")</f>
        <v/>
      </c>
      <c r="AK105" s="85"/>
      <c r="AL105" s="85"/>
      <c r="AM105" s="85"/>
      <c r="AN105" s="85"/>
      <c r="AO105" s="85"/>
      <c r="AP105" s="85"/>
      <c r="AQ105" s="85"/>
      <c r="AR105" s="85"/>
      <c r="AS105" s="85"/>
      <c r="AT105" s="85"/>
      <c r="AU105" s="85"/>
      <c r="AV105" s="85"/>
      <c r="AW105" s="85"/>
      <c r="AX105" s="85"/>
      <c r="AY105" s="85"/>
      <c r="AZ105" s="85"/>
      <c r="BA105" s="85"/>
      <c r="BB105" s="85"/>
      <c r="BC105" s="85"/>
      <c r="BD105" s="85"/>
      <c r="BE105" s="85"/>
      <c r="BF105" s="85"/>
      <c r="BG105" s="85"/>
      <c r="BH105" s="85"/>
      <c r="BI105" s="85"/>
      <c r="BJ105" s="85"/>
      <c r="BK105" s="85"/>
      <c r="BL105" s="85"/>
      <c r="BM105" s="78" t="str">
        <f t="shared" si="19"/>
        <v>ok</v>
      </c>
      <c r="BN105" s="14" t="str">
        <f t="shared" si="20"/>
        <v/>
      </c>
      <c r="BO105" s="3"/>
    </row>
    <row r="106" spans="1:67" s="19" customFormat="1" outlineLevel="1" x14ac:dyDescent="0.3">
      <c r="A106" s="17"/>
      <c r="B106" s="17" t="str">
        <f>+IF(OR(B102="",E102="TOTAL"),"","ok")</f>
        <v>ok</v>
      </c>
      <c r="C106" s="17">
        <f>+INDEX(Listes!$N$1:$AD$13,MATCH(D106,Listes!$N$1:$N$13,0),MATCH($F$7,Listes!$N$1:$AD$1,0))</f>
        <v>10</v>
      </c>
      <c r="D106" s="75" t="s">
        <v>164</v>
      </c>
      <c r="E106" s="87" t="s">
        <v>162</v>
      </c>
      <c r="F106" s="86"/>
      <c r="G106" s="85"/>
      <c r="H106" s="85"/>
      <c r="I106" s="85"/>
      <c r="J106" s="85"/>
      <c r="K106" s="85"/>
      <c r="L106" s="85"/>
      <c r="M106" s="85"/>
      <c r="N106" s="85"/>
      <c r="O106" s="85"/>
      <c r="P106" s="85"/>
      <c r="Q106" s="85"/>
      <c r="R106" s="85"/>
      <c r="S106" s="85"/>
      <c r="T106" s="85"/>
      <c r="U106" s="85"/>
      <c r="V106" s="85"/>
      <c r="W106" s="85"/>
      <c r="X106" s="85"/>
      <c r="Y106" s="85"/>
      <c r="Z106" s="85"/>
      <c r="AA106" s="85"/>
      <c r="AB106" s="85"/>
      <c r="AC106" s="85"/>
      <c r="AD106" s="85"/>
      <c r="AE106" s="85"/>
      <c r="AF106" s="85"/>
      <c r="AG106" s="85"/>
      <c r="AH106" s="85" t="str">
        <f t="shared" si="29"/>
        <v/>
      </c>
      <c r="AI106" s="85" t="str">
        <f t="shared" si="28"/>
        <v/>
      </c>
      <c r="AJ106" s="85" t="str">
        <f>+IFERROR(IF(OR(AND(AH106&lt;&gt;"",G106=""),AND(AH106="",G106&lt;&gt;"")),"TOTAL ou Z non renseigné !!!",IF($E106="TOTAL",SUM($AJ$11:AJ105),ROUND(AH106-G106,2))),"")</f>
        <v/>
      </c>
      <c r="AK106" s="85"/>
      <c r="AL106" s="85"/>
      <c r="AM106" s="85"/>
      <c r="AN106" s="85"/>
      <c r="AO106" s="85"/>
      <c r="AP106" s="85"/>
      <c r="AQ106" s="85"/>
      <c r="AR106" s="85"/>
      <c r="AS106" s="85"/>
      <c r="AT106" s="85"/>
      <c r="AU106" s="85"/>
      <c r="AV106" s="85"/>
      <c r="AW106" s="85"/>
      <c r="AX106" s="85"/>
      <c r="AY106" s="85"/>
      <c r="AZ106" s="85"/>
      <c r="BA106" s="85"/>
      <c r="BB106" s="85"/>
      <c r="BC106" s="85"/>
      <c r="BD106" s="85"/>
      <c r="BE106" s="85"/>
      <c r="BF106" s="85"/>
      <c r="BG106" s="85"/>
      <c r="BH106" s="85"/>
      <c r="BI106" s="85"/>
      <c r="BJ106" s="85"/>
      <c r="BK106" s="85"/>
      <c r="BL106" s="85"/>
      <c r="BM106" s="78" t="str">
        <f t="shared" si="19"/>
        <v>ok</v>
      </c>
      <c r="BN106" s="14" t="str">
        <f t="shared" si="20"/>
        <v/>
      </c>
    </row>
    <row r="107" spans="1:67" s="19" customFormat="1" outlineLevel="1" x14ac:dyDescent="0.3">
      <c r="A107" s="17"/>
      <c r="B107" s="17" t="str">
        <f>+IF(OR(B102="",E102="TOTAL"),"","ok")</f>
        <v>ok</v>
      </c>
      <c r="C107" s="17">
        <f>+INDEX(Listes!$N$1:$AD$13,MATCH(D107,Listes!$N$1:$N$13,0),MATCH($F$7,Listes!$N$1:$AD$1,0))</f>
        <v>10</v>
      </c>
      <c r="D107" s="75" t="s">
        <v>165</v>
      </c>
      <c r="E107" s="87" t="s">
        <v>162</v>
      </c>
      <c r="F107" s="86"/>
      <c r="G107" s="85"/>
      <c r="H107" s="85"/>
      <c r="I107" s="85"/>
      <c r="J107" s="85"/>
      <c r="K107" s="85"/>
      <c r="L107" s="85"/>
      <c r="M107" s="85"/>
      <c r="N107" s="85"/>
      <c r="O107" s="85"/>
      <c r="P107" s="85"/>
      <c r="Q107" s="85"/>
      <c r="R107" s="85"/>
      <c r="S107" s="85"/>
      <c r="T107" s="85"/>
      <c r="U107" s="85"/>
      <c r="V107" s="85"/>
      <c r="W107" s="85"/>
      <c r="X107" s="85"/>
      <c r="Y107" s="85"/>
      <c r="Z107" s="85"/>
      <c r="AA107" s="85"/>
      <c r="AB107" s="85"/>
      <c r="AC107" s="85"/>
      <c r="AD107" s="85"/>
      <c r="AE107" s="85"/>
      <c r="AF107" s="85"/>
      <c r="AG107" s="85"/>
      <c r="AH107" s="85" t="str">
        <f t="shared" si="29"/>
        <v/>
      </c>
      <c r="AI107" s="85" t="str">
        <f t="shared" si="28"/>
        <v/>
      </c>
      <c r="AJ107" s="85" t="str">
        <f>+IFERROR(IF(OR(AND(AH107&lt;&gt;"",G107=""),AND(AH107="",G107&lt;&gt;"")),"TOTAL ou Z non renseigné !!!",IF($E107="TOTAL",SUM($AJ$11:AJ106),ROUND(AH107-G107,2))),"")</f>
        <v/>
      </c>
      <c r="AK107" s="85"/>
      <c r="AL107" s="85"/>
      <c r="AM107" s="85"/>
      <c r="AN107" s="85"/>
      <c r="AO107" s="85"/>
      <c r="AP107" s="85"/>
      <c r="AQ107" s="85"/>
      <c r="AR107" s="85"/>
      <c r="AS107" s="85"/>
      <c r="AT107" s="85"/>
      <c r="AU107" s="85"/>
      <c r="AV107" s="85"/>
      <c r="AW107" s="85"/>
      <c r="AX107" s="85"/>
      <c r="AY107" s="85"/>
      <c r="AZ107" s="85"/>
      <c r="BA107" s="85"/>
      <c r="BB107" s="85"/>
      <c r="BC107" s="85"/>
      <c r="BD107" s="85"/>
      <c r="BE107" s="85"/>
      <c r="BF107" s="85"/>
      <c r="BG107" s="85"/>
      <c r="BH107" s="85"/>
      <c r="BI107" s="85"/>
      <c r="BJ107" s="85"/>
      <c r="BK107" s="85"/>
      <c r="BL107" s="85"/>
      <c r="BM107" s="78" t="str">
        <f t="shared" si="19"/>
        <v>ok</v>
      </c>
      <c r="BN107" s="14" t="str">
        <f t="shared" si="20"/>
        <v/>
      </c>
      <c r="BO107" s="3"/>
    </row>
    <row r="108" spans="1:67" s="19" customFormat="1" outlineLevel="1" x14ac:dyDescent="0.3">
      <c r="A108" s="17"/>
      <c r="B108" s="17" t="str">
        <f>+IF(OR(B102="",E102="TOTAL"),"","ok")</f>
        <v>ok</v>
      </c>
      <c r="C108" s="17">
        <f>+INDEX(Listes!$N$1:$AD$13,MATCH(D108,Listes!$N$1:$N$13,0),MATCH($F$7,Listes!$N$1:$AD$1,0))</f>
        <v>10</v>
      </c>
      <c r="D108" s="75" t="s">
        <v>166</v>
      </c>
      <c r="E108" s="87" t="s">
        <v>162</v>
      </c>
      <c r="F108" s="86"/>
      <c r="G108" s="85"/>
      <c r="H108" s="85"/>
      <c r="I108" s="85"/>
      <c r="J108" s="85"/>
      <c r="K108" s="85"/>
      <c r="L108" s="85"/>
      <c r="M108" s="85"/>
      <c r="N108" s="85"/>
      <c r="O108" s="85"/>
      <c r="P108" s="85"/>
      <c r="Q108" s="85"/>
      <c r="R108" s="85"/>
      <c r="S108" s="85"/>
      <c r="T108" s="85"/>
      <c r="U108" s="85"/>
      <c r="V108" s="85"/>
      <c r="W108" s="85"/>
      <c r="X108" s="85"/>
      <c r="Y108" s="85"/>
      <c r="Z108" s="85"/>
      <c r="AA108" s="85"/>
      <c r="AB108" s="85"/>
      <c r="AC108" s="85"/>
      <c r="AD108" s="85"/>
      <c r="AE108" s="85"/>
      <c r="AF108" s="85"/>
      <c r="AG108" s="85"/>
      <c r="AH108" s="85" t="str">
        <f t="shared" si="29"/>
        <v/>
      </c>
      <c r="AI108" s="85" t="str">
        <f t="shared" si="28"/>
        <v/>
      </c>
      <c r="AJ108" s="85" t="str">
        <f>+IFERROR(IF(OR(AND(AH108&lt;&gt;"",G108=""),AND(AH108="",G108&lt;&gt;"")),"TOTAL ou Z non renseigné !!!",IF($E108="TOTAL",SUM($AJ$11:AJ107),ROUND(AH108-G108,2))),"")</f>
        <v/>
      </c>
      <c r="AK108" s="85"/>
      <c r="AL108" s="85"/>
      <c r="AM108" s="85"/>
      <c r="AN108" s="85"/>
      <c r="AO108" s="85"/>
      <c r="AP108" s="85"/>
      <c r="AQ108" s="85"/>
      <c r="AR108" s="85"/>
      <c r="AS108" s="85"/>
      <c r="AT108" s="85"/>
      <c r="AU108" s="85"/>
      <c r="AV108" s="85"/>
      <c r="AW108" s="85"/>
      <c r="AX108" s="85"/>
      <c r="AY108" s="85"/>
      <c r="AZ108" s="85"/>
      <c r="BA108" s="85"/>
      <c r="BB108" s="85"/>
      <c r="BC108" s="85"/>
      <c r="BD108" s="85"/>
      <c r="BE108" s="85"/>
      <c r="BF108" s="85"/>
      <c r="BG108" s="85"/>
      <c r="BH108" s="85"/>
      <c r="BI108" s="85"/>
      <c r="BJ108" s="85"/>
      <c r="BK108" s="85"/>
      <c r="BL108" s="85"/>
      <c r="BM108" s="78" t="str">
        <f t="shared" si="19"/>
        <v>ok</v>
      </c>
      <c r="BN108" s="14" t="str">
        <f t="shared" si="20"/>
        <v/>
      </c>
    </row>
    <row r="109" spans="1:67" s="19" customFormat="1" outlineLevel="1" x14ac:dyDescent="0.3">
      <c r="A109" s="17"/>
      <c r="B109" s="17" t="str">
        <f>+IF(OR(B102="",E102="TOTAL"),"","ok")</f>
        <v>ok</v>
      </c>
      <c r="C109" s="17">
        <f>+INDEX(Listes!$N$1:$AD$13,MATCH(D109,Listes!$N$1:$N$13,0),MATCH($F$7,Listes!$N$1:$AD$1,0))</f>
        <v>10</v>
      </c>
      <c r="D109" s="75" t="s">
        <v>167</v>
      </c>
      <c r="E109" s="87" t="s">
        <v>162</v>
      </c>
      <c r="F109" s="86"/>
      <c r="G109" s="85"/>
      <c r="H109" s="85"/>
      <c r="I109" s="85"/>
      <c r="J109" s="85"/>
      <c r="K109" s="85"/>
      <c r="L109" s="85"/>
      <c r="M109" s="85"/>
      <c r="N109" s="85"/>
      <c r="O109" s="85"/>
      <c r="P109" s="85"/>
      <c r="Q109" s="85"/>
      <c r="R109" s="85"/>
      <c r="S109" s="85"/>
      <c r="T109" s="85"/>
      <c r="U109" s="85"/>
      <c r="V109" s="85"/>
      <c r="W109" s="85"/>
      <c r="X109" s="85"/>
      <c r="Y109" s="85"/>
      <c r="Z109" s="85"/>
      <c r="AA109" s="85"/>
      <c r="AB109" s="85"/>
      <c r="AC109" s="85"/>
      <c r="AD109" s="85"/>
      <c r="AE109" s="85"/>
      <c r="AF109" s="85"/>
      <c r="AG109" s="85"/>
      <c r="AH109" s="85" t="str">
        <f t="shared" si="29"/>
        <v/>
      </c>
      <c r="AI109" s="85" t="str">
        <f t="shared" si="28"/>
        <v/>
      </c>
      <c r="AJ109" s="85" t="str">
        <f>+IFERROR(IF(OR(AND(AH109&lt;&gt;"",G109=""),AND(AH109="",G109&lt;&gt;"")),"TOTAL ou Z non renseigné !!!",IF($E109="TOTAL",SUM($AJ$11:AJ108),ROUND(AH109-G109,2))),"")</f>
        <v/>
      </c>
      <c r="AK109" s="85"/>
      <c r="AL109" s="85"/>
      <c r="AM109" s="85"/>
      <c r="AN109" s="85"/>
      <c r="AO109" s="85"/>
      <c r="AP109" s="85"/>
      <c r="AQ109" s="85"/>
      <c r="AR109" s="85"/>
      <c r="AS109" s="85"/>
      <c r="AT109" s="85"/>
      <c r="AU109" s="85"/>
      <c r="AV109" s="85"/>
      <c r="AW109" s="85"/>
      <c r="AX109" s="85"/>
      <c r="AY109" s="85"/>
      <c r="AZ109" s="85"/>
      <c r="BA109" s="85"/>
      <c r="BB109" s="85"/>
      <c r="BC109" s="85"/>
      <c r="BD109" s="85"/>
      <c r="BE109" s="85"/>
      <c r="BF109" s="85"/>
      <c r="BG109" s="85"/>
      <c r="BH109" s="85"/>
      <c r="BI109" s="85"/>
      <c r="BJ109" s="85"/>
      <c r="BK109" s="85"/>
      <c r="BL109" s="85"/>
      <c r="BM109" s="78" t="str">
        <f t="shared" si="19"/>
        <v>ok</v>
      </c>
      <c r="BN109" s="14" t="str">
        <f t="shared" si="20"/>
        <v/>
      </c>
      <c r="BO109" s="3"/>
    </row>
    <row r="110" spans="1:67" s="19" customFormat="1" outlineLevel="1" x14ac:dyDescent="0.3">
      <c r="A110" s="17"/>
      <c r="B110" s="17" t="str">
        <f>+IF(OR(B102="",E102="TOTAL"),"","ok")</f>
        <v>ok</v>
      </c>
      <c r="C110" s="17">
        <f>+INDEX(Listes!$N$1:$AD$13,MATCH(D110,Listes!$N$1:$N$13,0),MATCH($F$7,Listes!$N$1:$AD$1,0))</f>
        <v>10</v>
      </c>
      <c r="D110" s="75" t="s">
        <v>168</v>
      </c>
      <c r="E110" s="87" t="s">
        <v>162</v>
      </c>
      <c r="F110" s="86"/>
      <c r="G110" s="85"/>
      <c r="H110" s="85"/>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c r="AH110" s="85" t="str">
        <f t="shared" si="29"/>
        <v/>
      </c>
      <c r="AI110" s="85" t="str">
        <f t="shared" si="28"/>
        <v/>
      </c>
      <c r="AJ110" s="85" t="str">
        <f>+IFERROR(IF(OR(AND(AH110&lt;&gt;"",G110=""),AND(AH110="",G110&lt;&gt;"")),"TOTAL ou Z non renseigné !!!",IF($E110="TOTAL",SUM($AJ$11:AJ109),ROUND(AH110-G110,2))),"")</f>
        <v/>
      </c>
      <c r="AK110" s="85"/>
      <c r="AL110" s="85"/>
      <c r="AM110" s="85"/>
      <c r="AN110" s="85"/>
      <c r="AO110" s="85"/>
      <c r="AP110" s="85"/>
      <c r="AQ110" s="85"/>
      <c r="AR110" s="85"/>
      <c r="AS110" s="85"/>
      <c r="AT110" s="85"/>
      <c r="AU110" s="85"/>
      <c r="AV110" s="85"/>
      <c r="AW110" s="85"/>
      <c r="AX110" s="85"/>
      <c r="AY110" s="85"/>
      <c r="AZ110" s="85"/>
      <c r="BA110" s="85"/>
      <c r="BB110" s="85"/>
      <c r="BC110" s="85"/>
      <c r="BD110" s="85"/>
      <c r="BE110" s="85"/>
      <c r="BF110" s="85"/>
      <c r="BG110" s="85"/>
      <c r="BH110" s="85"/>
      <c r="BI110" s="85"/>
      <c r="BJ110" s="85"/>
      <c r="BK110" s="85"/>
      <c r="BL110" s="85"/>
      <c r="BM110" s="78" t="str">
        <f t="shared" si="19"/>
        <v>ok</v>
      </c>
      <c r="BN110" s="14" t="str">
        <f t="shared" si="20"/>
        <v/>
      </c>
    </row>
    <row r="111" spans="1:67" s="19" customFormat="1" hidden="1" outlineLevel="1" x14ac:dyDescent="0.3">
      <c r="A111" s="17"/>
      <c r="B111" s="17" t="str">
        <f>+IF(OR(B102="",E102="TOTAL"),"","ok")</f>
        <v>ok</v>
      </c>
      <c r="C111" s="17">
        <f>+INDEX(Listes!$N$1:$AD$13,MATCH(D111,Listes!$N$1:$N$13,0),MATCH($F$7,Listes!$N$1:$AD$1,0))</f>
        <v>0</v>
      </c>
      <c r="D111" s="75" t="s">
        <v>169</v>
      </c>
      <c r="E111" s="87" t="s">
        <v>162</v>
      </c>
      <c r="F111" s="86"/>
      <c r="G111" s="85"/>
      <c r="H111" s="85"/>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c r="AH111" s="85" t="str">
        <f t="shared" si="29"/>
        <v/>
      </c>
      <c r="AI111" s="85" t="str">
        <f t="shared" si="28"/>
        <v/>
      </c>
      <c r="AJ111" s="85" t="str">
        <f>+IFERROR(IF(OR(AND(AH111&lt;&gt;"",G111=""),AND(AH111="",G111&lt;&gt;"")),"TOTAL ou Z non renseigné !!!",IF($E111="TOTAL",SUM($AJ$11:AJ110),ROUND(AH111-G111,2))),"")</f>
        <v/>
      </c>
      <c r="AK111" s="85"/>
      <c r="AL111" s="85"/>
      <c r="AM111" s="85"/>
      <c r="AN111" s="85"/>
      <c r="AO111" s="85"/>
      <c r="AP111" s="85"/>
      <c r="AQ111" s="85"/>
      <c r="AR111" s="85"/>
      <c r="AS111" s="85"/>
      <c r="AT111" s="85"/>
      <c r="AU111" s="85"/>
      <c r="AV111" s="85"/>
      <c r="AW111" s="85"/>
      <c r="AX111" s="85"/>
      <c r="AY111" s="85"/>
      <c r="AZ111" s="85"/>
      <c r="BA111" s="85"/>
      <c r="BB111" s="85"/>
      <c r="BC111" s="85"/>
      <c r="BD111" s="85"/>
      <c r="BE111" s="85"/>
      <c r="BF111" s="85"/>
      <c r="BG111" s="85"/>
      <c r="BH111" s="85"/>
      <c r="BI111" s="85"/>
      <c r="BJ111" s="85"/>
      <c r="BK111" s="85"/>
      <c r="BL111" s="85"/>
      <c r="BM111" s="78" t="str">
        <f t="shared" si="19"/>
        <v>ok</v>
      </c>
      <c r="BN111" s="14" t="str">
        <f t="shared" si="20"/>
        <v/>
      </c>
      <c r="BO111" s="3"/>
    </row>
    <row r="112" spans="1:67" s="19" customFormat="1" hidden="1" outlineLevel="1" x14ac:dyDescent="0.3">
      <c r="A112" s="17"/>
      <c r="B112" s="17" t="str">
        <f>+IF(OR(B102="",E102="TOTAL"),"","ok")</f>
        <v>ok</v>
      </c>
      <c r="C112" s="17">
        <f>+INDEX(Listes!$N$1:$AD$13,MATCH(D112,Listes!$N$1:$N$13,0),MATCH($F$7,Listes!$N$1:$AD$1,0))</f>
        <v>0</v>
      </c>
      <c r="D112" s="75" t="s">
        <v>170</v>
      </c>
      <c r="E112" s="87" t="s">
        <v>162</v>
      </c>
      <c r="F112" s="86"/>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t="str">
        <f t="shared" si="29"/>
        <v/>
      </c>
      <c r="AI112" s="85" t="str">
        <f t="shared" si="28"/>
        <v/>
      </c>
      <c r="AJ112" s="85" t="str">
        <f>+IFERROR(IF(OR(AND(AH112&lt;&gt;"",G112=""),AND(AH112="",G112&lt;&gt;"")),"TOTAL ou Z non renseigné !!!",IF($E112="TOTAL",SUM($AJ$11:AJ111),ROUND(AH112-G112,2))),"")</f>
        <v/>
      </c>
      <c r="AK112" s="85"/>
      <c r="AL112" s="85"/>
      <c r="AM112" s="85"/>
      <c r="AN112" s="85"/>
      <c r="AO112" s="85"/>
      <c r="AP112" s="85"/>
      <c r="AQ112" s="85"/>
      <c r="AR112" s="85"/>
      <c r="AS112" s="85"/>
      <c r="AT112" s="85"/>
      <c r="AU112" s="85"/>
      <c r="AV112" s="85"/>
      <c r="AW112" s="85"/>
      <c r="AX112" s="85"/>
      <c r="AY112" s="85"/>
      <c r="AZ112" s="85"/>
      <c r="BA112" s="85"/>
      <c r="BB112" s="85"/>
      <c r="BC112" s="85"/>
      <c r="BD112" s="85"/>
      <c r="BE112" s="85"/>
      <c r="BF112" s="85"/>
      <c r="BG112" s="85"/>
      <c r="BH112" s="85"/>
      <c r="BI112" s="85"/>
      <c r="BJ112" s="85"/>
      <c r="BK112" s="85"/>
      <c r="BL112" s="85"/>
      <c r="BM112" s="78" t="str">
        <f t="shared" si="19"/>
        <v>ok</v>
      </c>
      <c r="BN112" s="14" t="str">
        <f t="shared" si="20"/>
        <v/>
      </c>
    </row>
    <row r="113" spans="1:67" s="19" customFormat="1" hidden="1" outlineLevel="1" x14ac:dyDescent="0.3">
      <c r="A113" s="17"/>
      <c r="B113" s="17" t="str">
        <f>+IF(OR(B102="",E102="TOTAL"),"","ok")</f>
        <v>ok</v>
      </c>
      <c r="C113" s="17">
        <f>+INDEX(Listes!$N$1:$AD$13,MATCH(D113,Listes!$N$1:$N$13,0),MATCH($F$7,Listes!$N$1:$AD$1,0))</f>
        <v>0</v>
      </c>
      <c r="D113" s="75" t="s">
        <v>171</v>
      </c>
      <c r="E113" s="87" t="s">
        <v>162</v>
      </c>
      <c r="F113" s="86"/>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t="str">
        <f t="shared" si="29"/>
        <v/>
      </c>
      <c r="AI113" s="85" t="str">
        <f t="shared" si="28"/>
        <v/>
      </c>
      <c r="AJ113" s="85" t="str">
        <f>+IFERROR(IF(OR(AND(AH113&lt;&gt;"",G113=""),AND(AH113="",G113&lt;&gt;"")),"TOTAL ou Z non renseigné !!!",IF($E113="TOTAL",SUM($AJ$11:AJ112),ROUND(AH113-G113,2))),"")</f>
        <v/>
      </c>
      <c r="AK113" s="85"/>
      <c r="AL113" s="85"/>
      <c r="AM113" s="85"/>
      <c r="AN113" s="85"/>
      <c r="AO113" s="85"/>
      <c r="AP113" s="85"/>
      <c r="AQ113" s="85"/>
      <c r="AR113" s="85"/>
      <c r="AS113" s="85"/>
      <c r="AT113" s="85"/>
      <c r="AU113" s="85"/>
      <c r="AV113" s="85"/>
      <c r="AW113" s="85"/>
      <c r="AX113" s="85"/>
      <c r="AY113" s="85"/>
      <c r="AZ113" s="85"/>
      <c r="BA113" s="85"/>
      <c r="BB113" s="85"/>
      <c r="BC113" s="85"/>
      <c r="BD113" s="85"/>
      <c r="BE113" s="85"/>
      <c r="BF113" s="85"/>
      <c r="BG113" s="85"/>
      <c r="BH113" s="85"/>
      <c r="BI113" s="85"/>
      <c r="BJ113" s="85"/>
      <c r="BK113" s="85"/>
      <c r="BL113" s="85"/>
      <c r="BM113" s="78" t="str">
        <f t="shared" si="19"/>
        <v>ok</v>
      </c>
      <c r="BN113" s="14" t="str">
        <f t="shared" si="20"/>
        <v/>
      </c>
      <c r="BO113" s="3"/>
    </row>
    <row r="114" spans="1:67" s="19" customFormat="1" hidden="1" outlineLevel="1" x14ac:dyDescent="0.3">
      <c r="A114" s="17"/>
      <c r="B114" s="17" t="str">
        <f>+IF(OR(B102="",E102="TOTAL"),"","ok")</f>
        <v>ok</v>
      </c>
      <c r="C114" s="17">
        <f>+INDEX(Listes!$N$1:$AD$13,MATCH(D114,Listes!$N$1:$N$13,0),MATCH($F$7,Listes!$N$1:$AD$1,0))</f>
        <v>0</v>
      </c>
      <c r="D114" s="75" t="s">
        <v>172</v>
      </c>
      <c r="E114" s="87" t="s">
        <v>162</v>
      </c>
      <c r="F114" s="86"/>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t="str">
        <f t="shared" si="29"/>
        <v/>
      </c>
      <c r="AI114" s="85" t="str">
        <f t="shared" si="28"/>
        <v/>
      </c>
      <c r="AJ114" s="85" t="str">
        <f>+IFERROR(IF(OR(AND(AH114&lt;&gt;"",G114=""),AND(AH114="",G114&lt;&gt;"")),"TOTAL ou Z non renseigné !!!",IF($E114="TOTAL",SUM($AJ$11:AJ113),ROUND(AH114-G114,2))),"")</f>
        <v/>
      </c>
      <c r="AK114" s="85"/>
      <c r="AL114" s="85"/>
      <c r="AM114" s="85"/>
      <c r="AN114" s="85"/>
      <c r="AO114" s="85"/>
      <c r="AP114" s="85"/>
      <c r="AQ114" s="85"/>
      <c r="AR114" s="85"/>
      <c r="AS114" s="85"/>
      <c r="AT114" s="85"/>
      <c r="AU114" s="85"/>
      <c r="AV114" s="85"/>
      <c r="AW114" s="85"/>
      <c r="AX114" s="85"/>
      <c r="AY114" s="85"/>
      <c r="AZ114" s="85"/>
      <c r="BA114" s="85"/>
      <c r="BB114" s="85"/>
      <c r="BC114" s="85"/>
      <c r="BD114" s="85"/>
      <c r="BE114" s="85"/>
      <c r="BF114" s="85"/>
      <c r="BG114" s="85"/>
      <c r="BH114" s="85"/>
      <c r="BI114" s="85"/>
      <c r="BJ114" s="85"/>
      <c r="BK114" s="85"/>
      <c r="BL114" s="85"/>
      <c r="BM114" s="78" t="str">
        <f t="shared" si="19"/>
        <v>ok</v>
      </c>
      <c r="BN114" s="14" t="str">
        <f t="shared" si="20"/>
        <v/>
      </c>
    </row>
    <row r="115" spans="1:67" x14ac:dyDescent="0.3">
      <c r="A115" s="4">
        <f>+IF(SUM(C116:C127)=0,"",1)</f>
        <v>1</v>
      </c>
      <c r="B115" s="4">
        <v>9</v>
      </c>
      <c r="C115" s="4">
        <f t="shared" ref="C115" si="30">+IF(B115&gt;$H$5,"",B115)</f>
        <v>9</v>
      </c>
      <c r="D115" s="4">
        <f>+IFERROR(WEEKNUM(E115,2),"")</f>
        <v>37</v>
      </c>
      <c r="E115" s="81">
        <f t="shared" si="27"/>
        <v>43717</v>
      </c>
      <c r="F115" s="82" t="str">
        <f>+IF(AND($E115="TOTAL",SUM($C$11:$C$426)&gt;465),SUM($F$11:F114)/2,IF(AND($E115="TOTAL",SUM($C$11:$C$426)&lt;465),SUM($F$11:F114),IF(COUNT(F116:F127)=0,"",SUM(F116:F127))))</f>
        <v/>
      </c>
      <c r="G115" s="83" t="str">
        <f>IF(F115="","",F115-SUM(AO115:BL115))</f>
        <v/>
      </c>
      <c r="H115" s="83" t="str">
        <f>+IFERROR(IF(OR(WEEKDAY(E115)=1,C115=$H$5),SUMIF($D$11:$D$426,WEEKNUM(E115,2),$F$11:$F$426),""),"")</f>
        <v/>
      </c>
      <c r="I115" s="82" t="str">
        <f>+IF(AND($E115="TOTAL",SUM($C$11:$C$426)&gt;465),SUM($I$11:I114)/2,IF(AND($E115="TOTAL",SUM($C$11:$C$426)&lt;465),SUM($I$11:I114),IF(COUNT(I116:I127)=0,"",SUM(I116:I127))))</f>
        <v/>
      </c>
      <c r="J115" s="82" t="str">
        <f>+IF(AND($E115="TOTAL",SUM($C$11:$C$426)&gt;465),SUM($J$11:J114)/2,IF(AND($E115="TOTAL",SUM($C$11:$C$426)&lt;465),SUM($J$11:J114),IF(COUNT(J116:J127)=0,"",SUM(J116:J127))))</f>
        <v/>
      </c>
      <c r="K115" s="84" t="str">
        <f>+IF($E115="TOTAL",(SUM($K$11:K114)),"")</f>
        <v/>
      </c>
      <c r="L115" s="82" t="str">
        <f>+IF($E115="TOTAL",(SUM(L$11:$L114)),IF(F116="","",F116))</f>
        <v/>
      </c>
      <c r="M115" s="84" t="str">
        <f>+IF($E115="TOTAL",(SUM($M$11:M114)),"")</f>
        <v/>
      </c>
      <c r="N115" s="84" t="str">
        <f>+IF($E115="TOTAL",(SUM($N$11:N114)),"")</f>
        <v/>
      </c>
      <c r="O115" s="82" t="str">
        <f>+IF($E115="TOTAL",(SUM($O$11:O114)),IF(F117="","",F117))</f>
        <v/>
      </c>
      <c r="P115" s="84" t="str">
        <f>+IF($E115="TOTAL",(SUM($P$11:P114)),"")</f>
        <v/>
      </c>
      <c r="Q115" s="84" t="str">
        <f>+IF($E115="TOTAL",(SUM($Q$11:Q114)),"")</f>
        <v/>
      </c>
      <c r="R115" s="84" t="str">
        <f>+IF($E115="TOTAL",(SUM($R$11:R114)),"")</f>
        <v/>
      </c>
      <c r="S115" s="84" t="str">
        <f>+IF($E115="TOTAL",(SUM($S$11:S114)),"")</f>
        <v/>
      </c>
      <c r="T115" s="84" t="str">
        <f>+IF($E115="TOTAL",(SUM($T$11:T114)),"")</f>
        <v/>
      </c>
      <c r="U115" s="84" t="str">
        <f>+IF($E115="TOTAL",(SUM($U$11:U114)),"")</f>
        <v/>
      </c>
      <c r="V115" s="84" t="str">
        <f>+IF($E115="TOTAL",(SUM($V$11:V114)),"")</f>
        <v/>
      </c>
      <c r="W115" s="83" t="str">
        <f>+IF(OR(P115="",P115=0,L115="",L115=0),"",L115/P115)</f>
        <v/>
      </c>
      <c r="X115" s="83" t="str">
        <f>+IF(OR(Q115="",Q115=0,O115="",O115=0),"",O115/Q115)</f>
        <v/>
      </c>
      <c r="Y115" s="82" t="str">
        <f>+IF(AND($E115="TOTAL",SUM($C$11:$C$426)&gt;465),SUM($Y$11:Y114)/2,IF(AND($E115="TOTAL",SUM($C$11:$C$426)&lt;465),SUM($Y$11:Y114),IF(COUNT(Y116:Y127)=0,"",SUM(Y116:Y127))))</f>
        <v/>
      </c>
      <c r="Z115" s="82" t="str">
        <f>+IF(AND($E115="TOTAL",SUM($C$11:$C$426)&gt;465),SUM($Z$11:Z114)/2,IF(AND($E115="TOTAL",SUM($C$11:$C$426)&lt;465),SUM($Z$11:Z114),IF(COUNT(Z116:Z127)=0,"",SUM(Z116:Z127))))</f>
        <v/>
      </c>
      <c r="AA115" s="82" t="str">
        <f>+IF(AND($E115="TOTAL",SUM($C$11:$C$426)&gt;465),SUM($AA$11:AA114)/2,IF(AND($E115="TOTAL",SUM($C$11:$C$426)&lt;465),SUM($AA$11:AA114),IF(COUNT(AA116:AA127)=0,"",SUM(AA116:AA127))))</f>
        <v/>
      </c>
      <c r="AB115" s="82" t="str">
        <f>+IF(AND($E115="TOTAL",SUM($C$11:$C$426)&gt;465),SUM($AB$11:AB114)/2,IF(AND($E115="TOTAL",SUM($C$11:$C$426)&lt;465),SUM($AB$11:AB114),IF(COUNT(AB116:AB127)=0,"",SUM(AB116:AB127))))</f>
        <v/>
      </c>
      <c r="AC115" s="82" t="str">
        <f>+IF(AND($E115="TOTAL",SUM($C$11:$C$426)&gt;465),SUM($AC$11:AC114)/2,IF(AND($E115="TOTAL",SUM($C$11:$C$426)&lt;465),SUM($AC$11:AC114),IF(COUNT(AC116:AC127)=0,"",SUM(AC116:AC127))))</f>
        <v/>
      </c>
      <c r="AD115" s="82" t="str">
        <f>+IF(AND($E115="TOTAL",SUM($C$11:$C$426)&gt;465),SUM($AD$11:AD114)/2,IF(AND($E115="TOTAL",SUM($C$11:$C$426)&lt;465),SUM($AD$11:AD114),IF(COUNT(AD116:AD127)=0,"",SUM(AD116:AD127))))</f>
        <v/>
      </c>
      <c r="AE115" s="82" t="str">
        <f>+IF(AND($E115="TOTAL",SUM($C$11:$C$426)&gt;465),SUM($AE$11:AE114)/2,IF(AND($E115="TOTAL",SUM($C$11:$C$426)&lt;465),SUM($AE$11:AE114),IF(COUNT(AE116:AE127)=0,"",SUM(AE116:AE127))))</f>
        <v/>
      </c>
      <c r="AF115" s="82" t="str">
        <f>+IF(AND($E115="TOTAL",SUM($C$11:$C$426)&gt;465),SUM($AF$11:AF114)/2,IF(AND($E115="TOTAL",SUM($C$11:$C$426)&lt;465),SUM($AF$11:AF114),IF(COUNT(AF116:AF127)=0,"",SUM(AF116:AF127))))</f>
        <v/>
      </c>
      <c r="AG115" s="82" t="str">
        <f>+IF(AND($E115="TOTAL",SUM($C$11:$C$426)&gt;465),SUM($AG$11:AG114)/2,IF(AND($E115="TOTAL",SUM($C$11:$C$426)&lt;465),SUM($AG$11:AG114),IF(COUNT(AG116:AG127)=0,"",SUM(AG116:AG127))))</f>
        <v/>
      </c>
      <c r="AH115" s="82" t="str">
        <f>+IFERROR(SUM(Y115:AG115)+AI115,"")</f>
        <v/>
      </c>
      <c r="AI115" s="82" t="str">
        <f>+IF(AND($E115="TOTAL",SUM($C$11:$C$426)&gt;465),SUM($AI$11:AI114)/2,IF(AND($E115="TOTAL",SUM($C$11:$C$426)&lt;465),SUM($AI$11:AI114),IF(COUNT(AI116:AI127)=0,"",SUM(AI116:AI127))))</f>
        <v/>
      </c>
      <c r="AJ115" s="82" t="str">
        <f>+IF(AND($E115="TOTAL",SUM($C$11:$C$426)&gt;465),SUM($AJ$11:AJ114)/2,IF(AND($E115="TOTAL",SUM($C$11:$C$426)&lt;465),SUM($AJ$11:AJ114),IF(COUNT(AJ116:AJ127)=0,"",SUM(AJ116:AJ127))))</f>
        <v/>
      </c>
      <c r="AK115" s="82" t="str">
        <f>+IF(AND($E115="TOTAL",SUM($C$11:$C$426)&gt;465),SUM($AK$11:AK114)/2,IF(AND($E115="TOTAL",SUM($C$11:$C$426)&lt;465),SUM($AK$11:AK114),IF(COUNT(AK116:AK127)=0,"",SUM(AK116:AK127))))</f>
        <v/>
      </c>
      <c r="AL115" s="84" t="str">
        <f>+IF($E115="TOTAL",(SUM($AL$11:AL114)),"")</f>
        <v/>
      </c>
      <c r="AM115" s="84" t="str">
        <f>+IF($E115="TOTAL",(SUM($AM$11:AM114)),"")</f>
        <v/>
      </c>
      <c r="AN115" s="84"/>
      <c r="AO115" s="82" t="str">
        <f>+IF(AND($E115="TOTAL",SUM($C$11:$C$426)&gt;465),SUM($AO$11:AO114)/2,IF(AND($E115="TOTAL",SUM($C$11:$C$426)&lt;465),SUM($AO$11:AO114),IF(COUNT(AO116:AO127)=0,"",SUM(AO116:AO127))))</f>
        <v/>
      </c>
      <c r="AP115" s="82" t="str">
        <f>+IF(AND($E115="TOTAL",SUM($C$11:$C$426)&gt;465),SUM($AP$11:AP114)/2,IF(AND($E115="TOTAL",SUM($C$11:$C$426)&lt;465),SUM($AP$11:AP114),IF(COUNT(AP116:AP127)=0,"",SUM(AP116:AP127))))</f>
        <v/>
      </c>
      <c r="AQ115" s="82" t="str">
        <f>+IF(AND($E115="TOTAL",SUM($C$11:$C$426)&gt;465),SUM($AQ$11:AQ114)/2,IF(AND($E115="TOTAL",SUM($C$11:$C$426)&lt;465),SUM($AQ$11:AQ114),IF(COUNT(AQ116:AQ127)=0,"",SUM(AQ116:AQ127))))</f>
        <v/>
      </c>
      <c r="AR115" s="82" t="str">
        <f>+IF(AND($E115="TOTAL",SUM($C$11:$C$426)&gt;465),SUM($AR$11:AR114)/2,IF(AND($E115="TOTAL",SUM($C$11:$C$426)&lt;465),SUM($AR$11:AR114),IF(COUNT(AR116:AR127)=0,"",SUM(AR116:AR127))))</f>
        <v/>
      </c>
      <c r="AS115" s="82" t="str">
        <f>+IF(AND($E115="TOTAL",SUM($C$11:$C$426)&gt;465),SUM($AS$11:AS114)/2,IF(AND($E115="TOTAL",SUM($C$11:$C$426)&lt;465),SUM($AS$11:AS114),IF(COUNT(AS116:AS127)=0,"",SUM(AS116:AS127))))</f>
        <v/>
      </c>
      <c r="AT115" s="82" t="str">
        <f>+IF(AND($E115="TOTAL",SUM($C$11:$C$426)&gt;465),SUM($AT$11:AT114)/2,IF(AND($E115="TOTAL",SUM($C$11:$C$426)&lt;465),SUM($AT$11:AT114),IF(COUNT(AT116:AT127)=0,"",SUM(AT116:AT127))))</f>
        <v/>
      </c>
      <c r="AU115" s="82" t="str">
        <f>+IF(AND($E115="TOTAL",SUM($C$11:$C$426)&gt;465),SUM($AU$11:AU114)/2,IF(AND($E115="TOTAL",SUM($C$11:$C$426)&lt;465),SUM($AU$11:AU114),IF(COUNT(AU116:AU127)=0,"",SUM(AU116:AU127))))</f>
        <v/>
      </c>
      <c r="AV115" s="82" t="str">
        <f>+IF(AND($E115="TOTAL",SUM($C$11:$C$426)&gt;465),SUM($AV$11:AV114)/2,IF(AND($E115="TOTAL",SUM($C$11:$C$426)&lt;465),SUM($AV$11:AV114),IF(COUNT(AV116:AV127)=0,"",SUM(AV116:AV127))))</f>
        <v/>
      </c>
      <c r="AW115" s="82" t="str">
        <f>+IF(AND($E115="TOTAL",SUM($C$11:$C$426)&gt;465),SUM($AW$11:AW114)/2,IF(AND($E115="TOTAL",SUM($C$11:$C$426)&lt;465),SUM($AW$11:AW114),IF(COUNT(AW116:AW127)=0,"",SUM(AW116:AW127))))</f>
        <v/>
      </c>
      <c r="AX115" s="82" t="str">
        <f>+IF(AND($E115="TOTAL",SUM($C$11:$C$426)&gt;465),SUM($AX$11:AX114)/2,IF(AND($E115="TOTAL",SUM($C$11:$C$426)&lt;465),SUM($AX$11:AX114),IF(COUNT(AX116:AX127)=0,"",SUM(AX116:AX127))))</f>
        <v/>
      </c>
      <c r="AY115" s="82" t="str">
        <f>+IF(AND($E115="TOTAL",SUM($C$11:$C$426)&gt;465),SUM($AY$11:AY114)/2,IF(AND($E115="TOTAL",SUM($C$11:$C$426)&lt;465),SUM($AY$11:AY114),IF(COUNT(AY116:AY127)=0,"",SUM(AY116:AY127))))</f>
        <v/>
      </c>
      <c r="AZ115" s="82" t="str">
        <f>+IF(AND($E115="TOTAL",SUM($C$11:$C$426)&gt;465),SUM($AZ$11:AZ114)/2,IF(AND($E115="TOTAL",SUM($C$11:$C$426)&lt;465),SUM($AZ$11:AZ114),IF(COUNT(AZ116:AZ127)=0,"",SUM(AZ116:AZ127))))</f>
        <v/>
      </c>
      <c r="BA115" s="82" t="str">
        <f>+IF(AND($E115="TOTAL",SUM($C$11:$C$426)&gt;465),SUM($BA$11:BA114)/2,IF(AND($E115="TOTAL",SUM($C$11:$C$426)&lt;465),SUM($BA$11:BA114),IF(COUNT(BA116:BA127)=0,"",SUM(BA116:BA127))))</f>
        <v/>
      </c>
      <c r="BB115" s="82" t="str">
        <f>+IF(AND($E115="TOTAL",SUM($C$11:$C$426)&gt;465),SUM($BB$11:BB114)/2,IF(AND($E115="TOTAL",SUM($C$11:$C$426)&lt;465),SUM($BB$11:BB114),IF(COUNT(BB116:BB127)=0,"",SUM(BB116:BB127))))</f>
        <v/>
      </c>
      <c r="BC115" s="82" t="str">
        <f>+IF(AND($E115="TOTAL",SUM($C$11:$C$426)&gt;465),SUM($BC$11:BC114)/2,IF(AND($E115="TOTAL",SUM($C$11:$C$426)&lt;465),SUM($BC$11:BC114),IF(COUNT(BC116:BC127)=0,"",SUM(BC116:BC127))))</f>
        <v/>
      </c>
      <c r="BD115" s="82" t="str">
        <f>+IF(AND($E115="TOTAL",SUM($C$11:$C$426)&gt;465),SUM($BD$11:BD114)/2,IF(AND($E115="TOTAL",SUM($C$11:$C$426)&lt;465),SUM($BD$11:BD114),IF(COUNT(BD116:BD127)=0,"",SUM(BD116:BD127))))</f>
        <v/>
      </c>
      <c r="BE115" s="82" t="str">
        <f>+IF(AND($E115="TOTAL",SUM($C$11:$C$426)&gt;465),SUM($BE$11:BE114)/2,IF(AND($E115="TOTAL",SUM($C$11:$C$426)&lt;465),SUM($BE$11:BE114),IF(COUNT(BE116:BE127)=0,"",SUM(BE116:BE127))))</f>
        <v/>
      </c>
      <c r="BF115" s="82" t="str">
        <f>+IF(AND($E115="TOTAL",SUM($C$11:$C$426)&gt;465),SUM($BF$11:BF114)/2,IF(AND($E115="TOTAL",SUM($C$11:$C$426)&lt;465),SUM($BF$11:BF114),IF(COUNT(BF116:BF127)=0,"",SUM(BF116:BF127))))</f>
        <v/>
      </c>
      <c r="BG115" s="82" t="str">
        <f>+IF(AND($E115="TOTAL",SUM($C$11:$C$426)&gt;465),SUM($BG$11:BG114)/2,IF(AND($E115="TOTAL",SUM($C$11:$C$426)&lt;465),SUM($BG$11:BG114),IF(COUNT(BG116:BG127)=0,"",SUM(BG116:BG127))))</f>
        <v/>
      </c>
      <c r="BH115" s="82" t="str">
        <f>+IF(AND($E115="TOTAL",SUM($C$11:$C$426)&gt;465),SUM($BH$11:BH114)/2,IF(AND($E115="TOTAL",SUM($C$11:$C$426)&lt;465),SUM($BH$11:BH114),IF(COUNT(BH116:BH127)=0,"",SUM(BH116:BH127))))</f>
        <v/>
      </c>
      <c r="BI115" s="82" t="str">
        <f>+IF(AND($E115="TOTAL",SUM($C$11:$C$426)&gt;465),SUM($BI$11:BI114)/2,IF(AND($E115="TOTAL",SUM($C$11:$C$426)&lt;465),SUM($BI$11:BI114),IF(COUNT(BI116:BI127)=0,"",SUM(BI116:BI127))))</f>
        <v/>
      </c>
      <c r="BJ115" s="82" t="str">
        <f>+IF(AND($E115="TOTAL",SUM($C$11:$C$426)&gt;465),SUM($BJ$11:BJ114)/2,IF(AND($E115="TOTAL",SUM($C$11:$C$426)&lt;465),SUM($BJ$11:BJ114),IF(COUNT(BJ116:BJ127)=0,"",SUM(BJ116:BJ127))))</f>
        <v/>
      </c>
      <c r="BK115" s="82" t="str">
        <f>+IF(AND($E115="TOTAL",SUM($C$11:$C$426)&gt;465),SUM($BK$11:BK114)/2,IF(AND($E115="TOTAL",SUM($C$11:$C$426)&lt;465),SUM($BK$11:BK114),IF(COUNT(BK116:BK127)=0,"",SUM(BK116:BK127))))</f>
        <v/>
      </c>
      <c r="BL115" s="82" t="str">
        <f>+IF(AND($E115="TOTAL",SUM($C$11:$C$426)&gt;465),SUM($BL$11:BL114)/2,IF(AND($E115="TOTAL",SUM($C$11:$C$426)&lt;465),SUM($BL$11:BL114),IF(COUNT(BL116:BL127)=0,"",SUM(BL116:BL127))))</f>
        <v/>
      </c>
      <c r="BM115" s="78" t="str">
        <f t="shared" si="19"/>
        <v/>
      </c>
      <c r="BN115" s="14" t="str">
        <f t="shared" si="20"/>
        <v/>
      </c>
    </row>
    <row r="116" spans="1:67" s="19" customFormat="1" outlineLevel="1" x14ac:dyDescent="0.3">
      <c r="A116" s="17"/>
      <c r="B116" s="17" t="str">
        <f>+IF(OR(B115="",E115="TOTAL"),"","ok")</f>
        <v>ok</v>
      </c>
      <c r="C116" s="17">
        <f>+INDEX(Listes!$N$1:$AD$13,MATCH(D116,Listes!$N$1:$N$13,0),MATCH($F$7,Listes!$N$1:$AD$1,0))</f>
        <v>10</v>
      </c>
      <c r="D116" s="74" t="s">
        <v>160</v>
      </c>
      <c r="E116" s="85" t="s">
        <v>160</v>
      </c>
      <c r="F116" s="86"/>
      <c r="G116" s="85" t="str">
        <f>IF(F116="","",F116-SUM(AO116:BL116))</f>
        <v/>
      </c>
      <c r="H116" s="85"/>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t="str">
        <f>+IFERROR(SUM(Y116:AG116)+AI116,"")</f>
        <v/>
      </c>
      <c r="AI116" s="85" t="str">
        <f t="shared" ref="AI116:AI127" si="31">IF(SUM(Y116:AG116)=0,"",0)</f>
        <v/>
      </c>
      <c r="AJ116" s="85" t="str">
        <f>+IFERROR(IF(OR(AND(AH116&lt;&gt;"",G116=""),AND(AH116="",G116&lt;&gt;"")),"TOTAL ou Z non renseigné !!!",ROUND(AH116-G116,2)),"")</f>
        <v/>
      </c>
      <c r="AK116" s="85"/>
      <c r="AL116" s="85"/>
      <c r="AM116" s="85"/>
      <c r="AN116" s="85"/>
      <c r="AO116" s="85"/>
      <c r="AP116" s="85"/>
      <c r="AQ116" s="85"/>
      <c r="AR116" s="85"/>
      <c r="AS116" s="85"/>
      <c r="AT116" s="85"/>
      <c r="AU116" s="85"/>
      <c r="AV116" s="85"/>
      <c r="AW116" s="85"/>
      <c r="AX116" s="85"/>
      <c r="AY116" s="85"/>
      <c r="AZ116" s="85"/>
      <c r="BA116" s="85"/>
      <c r="BB116" s="85"/>
      <c r="BC116" s="85"/>
      <c r="BD116" s="85"/>
      <c r="BE116" s="85"/>
      <c r="BF116" s="85"/>
      <c r="BG116" s="85"/>
      <c r="BH116" s="85"/>
      <c r="BI116" s="85"/>
      <c r="BJ116" s="85"/>
      <c r="BK116" s="85"/>
      <c r="BL116" s="85"/>
      <c r="BM116" s="78" t="str">
        <f t="shared" si="19"/>
        <v>ok</v>
      </c>
      <c r="BN116" s="14" t="str">
        <f t="shared" si="20"/>
        <v/>
      </c>
    </row>
    <row r="117" spans="1:67" s="19" customFormat="1" outlineLevel="1" x14ac:dyDescent="0.3">
      <c r="A117" s="17"/>
      <c r="B117" s="17" t="str">
        <f>+IF(OR(B115="",E115="TOTAL"),"","ok")</f>
        <v>ok</v>
      </c>
      <c r="C117" s="17">
        <f>+INDEX(Listes!$N$1:$AD$13,MATCH(D117,Listes!$N$1:$N$13,0),MATCH($F$7,Listes!$N$1:$AD$1,0))</f>
        <v>10</v>
      </c>
      <c r="D117" s="74" t="s">
        <v>161</v>
      </c>
      <c r="E117" s="85" t="s">
        <v>161</v>
      </c>
      <c r="F117" s="86"/>
      <c r="G117" s="85"/>
      <c r="H117" s="85"/>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t="str">
        <f t="shared" ref="AH117:AH127" si="32">+IFERROR(SUM(Y117:AG117)+AI117,"")</f>
        <v/>
      </c>
      <c r="AI117" s="85" t="str">
        <f t="shared" si="31"/>
        <v/>
      </c>
      <c r="AJ117" s="85" t="str">
        <f>+IFERROR(IF(OR(AND(AH117&lt;&gt;"",G117=""),AND(AH117="",G117&lt;&gt;"")),"TOTAL ou Z non renseigné !!!",IF($E117="TOTAL",SUM($AJ$11:AJ116),ROUND(AH117-G117,2))),"")</f>
        <v/>
      </c>
      <c r="AK117" s="85"/>
      <c r="AL117" s="85"/>
      <c r="AM117" s="85"/>
      <c r="AN117" s="85"/>
      <c r="AO117" s="85"/>
      <c r="AP117" s="85"/>
      <c r="AQ117" s="85"/>
      <c r="AR117" s="85"/>
      <c r="AS117" s="85"/>
      <c r="AT117" s="85"/>
      <c r="AU117" s="85"/>
      <c r="AV117" s="85"/>
      <c r="AW117" s="85"/>
      <c r="AX117" s="85"/>
      <c r="AY117" s="85"/>
      <c r="AZ117" s="85"/>
      <c r="BA117" s="85"/>
      <c r="BB117" s="85"/>
      <c r="BC117" s="85"/>
      <c r="BD117" s="85"/>
      <c r="BE117" s="85"/>
      <c r="BF117" s="85"/>
      <c r="BG117" s="85"/>
      <c r="BH117" s="85"/>
      <c r="BI117" s="85"/>
      <c r="BJ117" s="85"/>
      <c r="BK117" s="85"/>
      <c r="BL117" s="85"/>
      <c r="BM117" s="78" t="str">
        <f t="shared" si="19"/>
        <v>ok</v>
      </c>
      <c r="BN117" s="14" t="str">
        <f t="shared" si="20"/>
        <v/>
      </c>
      <c r="BO117" s="3"/>
    </row>
    <row r="118" spans="1:67" s="19" customFormat="1" outlineLevel="1" x14ac:dyDescent="0.3">
      <c r="A118" s="17"/>
      <c r="B118" s="17" t="str">
        <f>+IF(OR(B115="",E115="TOTAL"),"","ok")</f>
        <v>ok</v>
      </c>
      <c r="C118" s="17">
        <f>+INDEX(Listes!$N$1:$AD$13,MATCH(D118,Listes!$N$1:$N$13,0),MATCH($F$7,Listes!$N$1:$AD$1,0))</f>
        <v>10</v>
      </c>
      <c r="D118" s="75" t="s">
        <v>163</v>
      </c>
      <c r="E118" s="87" t="s">
        <v>162</v>
      </c>
      <c r="F118" s="86"/>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t="str">
        <f t="shared" si="32"/>
        <v/>
      </c>
      <c r="AI118" s="85" t="str">
        <f t="shared" si="31"/>
        <v/>
      </c>
      <c r="AJ118" s="85" t="str">
        <f>+IFERROR(IF(OR(AND(AH118&lt;&gt;"",G118=""),AND(AH118="",G118&lt;&gt;"")),"TOTAL ou Z non renseigné !!!",IF($E118="TOTAL",SUM($AJ$11:AJ117),ROUND(AH118-G118,2))),"")</f>
        <v/>
      </c>
      <c r="AK118" s="85"/>
      <c r="AL118" s="85"/>
      <c r="AM118" s="85"/>
      <c r="AN118" s="85"/>
      <c r="AO118" s="85"/>
      <c r="AP118" s="85"/>
      <c r="AQ118" s="85"/>
      <c r="AR118" s="85"/>
      <c r="AS118" s="85"/>
      <c r="AT118" s="85"/>
      <c r="AU118" s="85"/>
      <c r="AV118" s="85"/>
      <c r="AW118" s="85"/>
      <c r="AX118" s="85"/>
      <c r="AY118" s="85"/>
      <c r="AZ118" s="85"/>
      <c r="BA118" s="85"/>
      <c r="BB118" s="85"/>
      <c r="BC118" s="85"/>
      <c r="BD118" s="85"/>
      <c r="BE118" s="85"/>
      <c r="BF118" s="85"/>
      <c r="BG118" s="85"/>
      <c r="BH118" s="85"/>
      <c r="BI118" s="85"/>
      <c r="BJ118" s="85"/>
      <c r="BK118" s="85"/>
      <c r="BL118" s="85"/>
      <c r="BM118" s="78" t="str">
        <f t="shared" si="19"/>
        <v>ok</v>
      </c>
      <c r="BN118" s="14" t="str">
        <f t="shared" si="20"/>
        <v/>
      </c>
    </row>
    <row r="119" spans="1:67" s="19" customFormat="1" outlineLevel="1" x14ac:dyDescent="0.3">
      <c r="A119" s="17"/>
      <c r="B119" s="17" t="str">
        <f>+IF(OR(B115="",E115="TOTAL"),"","ok")</f>
        <v>ok</v>
      </c>
      <c r="C119" s="17">
        <f>+INDEX(Listes!$N$1:$AD$13,MATCH(D119,Listes!$N$1:$N$13,0),MATCH($F$7,Listes!$N$1:$AD$1,0))</f>
        <v>10</v>
      </c>
      <c r="D119" s="75" t="s">
        <v>164</v>
      </c>
      <c r="E119" s="87" t="s">
        <v>162</v>
      </c>
      <c r="F119" s="86"/>
      <c r="G119" s="85"/>
      <c r="H119" s="85"/>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t="str">
        <f t="shared" si="32"/>
        <v/>
      </c>
      <c r="AI119" s="85" t="str">
        <f t="shared" si="31"/>
        <v/>
      </c>
      <c r="AJ119" s="85" t="str">
        <f>+IFERROR(IF(OR(AND(AH119&lt;&gt;"",G119=""),AND(AH119="",G119&lt;&gt;"")),"TOTAL ou Z non renseigné !!!",IF($E119="TOTAL",SUM($AJ$11:AJ118),ROUND(AH119-G119,2))),"")</f>
        <v/>
      </c>
      <c r="AK119" s="85"/>
      <c r="AL119" s="85"/>
      <c r="AM119" s="85"/>
      <c r="AN119" s="85"/>
      <c r="AO119" s="85"/>
      <c r="AP119" s="85"/>
      <c r="AQ119" s="85"/>
      <c r="AR119" s="85"/>
      <c r="AS119" s="85"/>
      <c r="AT119" s="85"/>
      <c r="AU119" s="85"/>
      <c r="AV119" s="85"/>
      <c r="AW119" s="85"/>
      <c r="AX119" s="85"/>
      <c r="AY119" s="85"/>
      <c r="AZ119" s="85"/>
      <c r="BA119" s="85"/>
      <c r="BB119" s="85"/>
      <c r="BC119" s="85"/>
      <c r="BD119" s="85"/>
      <c r="BE119" s="85"/>
      <c r="BF119" s="85"/>
      <c r="BG119" s="85"/>
      <c r="BH119" s="85"/>
      <c r="BI119" s="85"/>
      <c r="BJ119" s="85"/>
      <c r="BK119" s="85"/>
      <c r="BL119" s="85"/>
      <c r="BM119" s="78" t="str">
        <f t="shared" si="19"/>
        <v>ok</v>
      </c>
      <c r="BN119" s="14" t="str">
        <f t="shared" si="20"/>
        <v/>
      </c>
      <c r="BO119" s="3"/>
    </row>
    <row r="120" spans="1:67" s="19" customFormat="1" outlineLevel="1" x14ac:dyDescent="0.3">
      <c r="A120" s="17"/>
      <c r="B120" s="17" t="str">
        <f>+IF(OR(B115="",E115="TOTAL"),"","ok")</f>
        <v>ok</v>
      </c>
      <c r="C120" s="17">
        <f>+INDEX(Listes!$N$1:$AD$13,MATCH(D120,Listes!$N$1:$N$13,0),MATCH($F$7,Listes!$N$1:$AD$1,0))</f>
        <v>10</v>
      </c>
      <c r="D120" s="75" t="s">
        <v>165</v>
      </c>
      <c r="E120" s="87" t="s">
        <v>162</v>
      </c>
      <c r="F120" s="86"/>
      <c r="G120" s="85"/>
      <c r="H120" s="85"/>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t="str">
        <f t="shared" si="32"/>
        <v/>
      </c>
      <c r="AI120" s="85" t="str">
        <f t="shared" si="31"/>
        <v/>
      </c>
      <c r="AJ120" s="85" t="str">
        <f>+IFERROR(IF(OR(AND(AH120&lt;&gt;"",G120=""),AND(AH120="",G120&lt;&gt;"")),"TOTAL ou Z non renseigné !!!",IF($E120="TOTAL",SUM($AJ$11:AJ119),ROUND(AH120-G120,2))),"")</f>
        <v/>
      </c>
      <c r="AK120" s="85"/>
      <c r="AL120" s="85"/>
      <c r="AM120" s="85"/>
      <c r="AN120" s="85"/>
      <c r="AO120" s="85"/>
      <c r="AP120" s="85"/>
      <c r="AQ120" s="85"/>
      <c r="AR120" s="85"/>
      <c r="AS120" s="85"/>
      <c r="AT120" s="85"/>
      <c r="AU120" s="85"/>
      <c r="AV120" s="85"/>
      <c r="AW120" s="85"/>
      <c r="AX120" s="85"/>
      <c r="AY120" s="85"/>
      <c r="AZ120" s="85"/>
      <c r="BA120" s="85"/>
      <c r="BB120" s="85"/>
      <c r="BC120" s="85"/>
      <c r="BD120" s="85"/>
      <c r="BE120" s="85"/>
      <c r="BF120" s="85"/>
      <c r="BG120" s="85"/>
      <c r="BH120" s="85"/>
      <c r="BI120" s="85"/>
      <c r="BJ120" s="85"/>
      <c r="BK120" s="85"/>
      <c r="BL120" s="85"/>
      <c r="BM120" s="78" t="str">
        <f t="shared" si="19"/>
        <v>ok</v>
      </c>
      <c r="BN120" s="14" t="str">
        <f t="shared" si="20"/>
        <v/>
      </c>
    </row>
    <row r="121" spans="1:67" s="19" customFormat="1" outlineLevel="1" x14ac:dyDescent="0.3">
      <c r="A121" s="17"/>
      <c r="B121" s="17" t="str">
        <f>+IF(OR(B115="",E115="TOTAL"),"","ok")</f>
        <v>ok</v>
      </c>
      <c r="C121" s="17">
        <f>+INDEX(Listes!$N$1:$AD$13,MATCH(D121,Listes!$N$1:$N$13,0),MATCH($F$7,Listes!$N$1:$AD$1,0))</f>
        <v>10</v>
      </c>
      <c r="D121" s="75" t="s">
        <v>166</v>
      </c>
      <c r="E121" s="87" t="s">
        <v>162</v>
      </c>
      <c r="F121" s="86"/>
      <c r="G121" s="85"/>
      <c r="H121" s="85"/>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t="str">
        <f t="shared" si="32"/>
        <v/>
      </c>
      <c r="AI121" s="85" t="str">
        <f t="shared" si="31"/>
        <v/>
      </c>
      <c r="AJ121" s="85" t="str">
        <f>+IFERROR(IF(OR(AND(AH121&lt;&gt;"",G121=""),AND(AH121="",G121&lt;&gt;"")),"TOTAL ou Z non renseigné !!!",IF($E121="TOTAL",SUM($AJ$11:AJ120),ROUND(AH121-G121,2))),"")</f>
        <v/>
      </c>
      <c r="AK121" s="85"/>
      <c r="AL121" s="85"/>
      <c r="AM121" s="85"/>
      <c r="AN121" s="85"/>
      <c r="AO121" s="85"/>
      <c r="AP121" s="85"/>
      <c r="AQ121" s="85"/>
      <c r="AR121" s="85"/>
      <c r="AS121" s="85"/>
      <c r="AT121" s="85"/>
      <c r="AU121" s="85"/>
      <c r="AV121" s="85"/>
      <c r="AW121" s="85"/>
      <c r="AX121" s="85"/>
      <c r="AY121" s="85"/>
      <c r="AZ121" s="85"/>
      <c r="BA121" s="85"/>
      <c r="BB121" s="85"/>
      <c r="BC121" s="85"/>
      <c r="BD121" s="85"/>
      <c r="BE121" s="85"/>
      <c r="BF121" s="85"/>
      <c r="BG121" s="85"/>
      <c r="BH121" s="85"/>
      <c r="BI121" s="85"/>
      <c r="BJ121" s="85"/>
      <c r="BK121" s="85"/>
      <c r="BL121" s="85"/>
      <c r="BM121" s="78" t="str">
        <f t="shared" si="19"/>
        <v>ok</v>
      </c>
      <c r="BN121" s="14" t="str">
        <f t="shared" si="20"/>
        <v/>
      </c>
      <c r="BO121" s="3"/>
    </row>
    <row r="122" spans="1:67" s="19" customFormat="1" outlineLevel="1" x14ac:dyDescent="0.3">
      <c r="A122" s="17"/>
      <c r="B122" s="17" t="str">
        <f>+IF(OR(B115="",E115="TOTAL"),"","ok")</f>
        <v>ok</v>
      </c>
      <c r="C122" s="17">
        <f>+INDEX(Listes!$N$1:$AD$13,MATCH(D122,Listes!$N$1:$N$13,0),MATCH($F$7,Listes!$N$1:$AD$1,0))</f>
        <v>10</v>
      </c>
      <c r="D122" s="75" t="s">
        <v>167</v>
      </c>
      <c r="E122" s="87" t="s">
        <v>162</v>
      </c>
      <c r="F122" s="86"/>
      <c r="G122" s="85"/>
      <c r="H122" s="85"/>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t="str">
        <f t="shared" si="32"/>
        <v/>
      </c>
      <c r="AI122" s="85" t="str">
        <f t="shared" si="31"/>
        <v/>
      </c>
      <c r="AJ122" s="85" t="str">
        <f>+IFERROR(IF(OR(AND(AH122&lt;&gt;"",G122=""),AND(AH122="",G122&lt;&gt;"")),"TOTAL ou Z non renseigné !!!",IF($E122="TOTAL",SUM($AJ$11:AJ121),ROUND(AH122-G122,2))),"")</f>
        <v/>
      </c>
      <c r="AK122" s="85"/>
      <c r="AL122" s="85"/>
      <c r="AM122" s="85"/>
      <c r="AN122" s="85"/>
      <c r="AO122" s="85"/>
      <c r="AP122" s="85"/>
      <c r="AQ122" s="85"/>
      <c r="AR122" s="85"/>
      <c r="AS122" s="85"/>
      <c r="AT122" s="85"/>
      <c r="AU122" s="85"/>
      <c r="AV122" s="85"/>
      <c r="AW122" s="85"/>
      <c r="AX122" s="85"/>
      <c r="AY122" s="85"/>
      <c r="AZ122" s="85"/>
      <c r="BA122" s="85"/>
      <c r="BB122" s="85"/>
      <c r="BC122" s="85"/>
      <c r="BD122" s="85"/>
      <c r="BE122" s="85"/>
      <c r="BF122" s="85"/>
      <c r="BG122" s="85"/>
      <c r="BH122" s="85"/>
      <c r="BI122" s="85"/>
      <c r="BJ122" s="85"/>
      <c r="BK122" s="85"/>
      <c r="BL122" s="85"/>
      <c r="BM122" s="78" t="str">
        <f t="shared" si="19"/>
        <v>ok</v>
      </c>
      <c r="BN122" s="14" t="str">
        <f t="shared" si="20"/>
        <v/>
      </c>
    </row>
    <row r="123" spans="1:67" s="19" customFormat="1" outlineLevel="1" x14ac:dyDescent="0.3">
      <c r="A123" s="17"/>
      <c r="B123" s="17" t="str">
        <f>+IF(OR(B115="",E115="TOTAL"),"","ok")</f>
        <v>ok</v>
      </c>
      <c r="C123" s="17">
        <f>+INDEX(Listes!$N$1:$AD$13,MATCH(D123,Listes!$N$1:$N$13,0),MATCH($F$7,Listes!$N$1:$AD$1,0))</f>
        <v>10</v>
      </c>
      <c r="D123" s="75" t="s">
        <v>168</v>
      </c>
      <c r="E123" s="87" t="s">
        <v>162</v>
      </c>
      <c r="F123" s="86"/>
      <c r="G123" s="85"/>
      <c r="H123" s="85"/>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t="str">
        <f t="shared" si="32"/>
        <v/>
      </c>
      <c r="AI123" s="85" t="str">
        <f t="shared" si="31"/>
        <v/>
      </c>
      <c r="AJ123" s="85" t="str">
        <f>+IFERROR(IF(OR(AND(AH123&lt;&gt;"",G123=""),AND(AH123="",G123&lt;&gt;"")),"TOTAL ou Z non renseigné !!!",IF($E123="TOTAL",SUM($AJ$11:AJ122),ROUND(AH123-G123,2))),"")</f>
        <v/>
      </c>
      <c r="AK123" s="85"/>
      <c r="AL123" s="85"/>
      <c r="AM123" s="85"/>
      <c r="AN123" s="85"/>
      <c r="AO123" s="85"/>
      <c r="AP123" s="85"/>
      <c r="AQ123" s="85"/>
      <c r="AR123" s="85"/>
      <c r="AS123" s="85"/>
      <c r="AT123" s="85"/>
      <c r="AU123" s="85"/>
      <c r="AV123" s="85"/>
      <c r="AW123" s="85"/>
      <c r="AX123" s="85"/>
      <c r="AY123" s="85"/>
      <c r="AZ123" s="85"/>
      <c r="BA123" s="85"/>
      <c r="BB123" s="85"/>
      <c r="BC123" s="85"/>
      <c r="BD123" s="85"/>
      <c r="BE123" s="85"/>
      <c r="BF123" s="85"/>
      <c r="BG123" s="85"/>
      <c r="BH123" s="85"/>
      <c r="BI123" s="85"/>
      <c r="BJ123" s="85"/>
      <c r="BK123" s="85"/>
      <c r="BL123" s="85"/>
      <c r="BM123" s="78" t="str">
        <f t="shared" si="19"/>
        <v>ok</v>
      </c>
      <c r="BN123" s="14" t="str">
        <f t="shared" si="20"/>
        <v/>
      </c>
      <c r="BO123" s="3"/>
    </row>
    <row r="124" spans="1:67" s="19" customFormat="1" hidden="1" outlineLevel="1" x14ac:dyDescent="0.3">
      <c r="A124" s="17"/>
      <c r="B124" s="17" t="str">
        <f>+IF(OR(B115="",E115="TOTAL"),"","ok")</f>
        <v>ok</v>
      </c>
      <c r="C124" s="17">
        <f>+INDEX(Listes!$N$1:$AD$13,MATCH(D124,Listes!$N$1:$N$13,0),MATCH($F$7,Listes!$N$1:$AD$1,0))</f>
        <v>0</v>
      </c>
      <c r="D124" s="75" t="s">
        <v>169</v>
      </c>
      <c r="E124" s="87" t="s">
        <v>162</v>
      </c>
      <c r="F124" s="86"/>
      <c r="G124" s="85"/>
      <c r="H124" s="85"/>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t="str">
        <f t="shared" si="32"/>
        <v/>
      </c>
      <c r="AI124" s="85" t="str">
        <f t="shared" si="31"/>
        <v/>
      </c>
      <c r="AJ124" s="85" t="str">
        <f>+IFERROR(IF(OR(AND(AH124&lt;&gt;"",G124=""),AND(AH124="",G124&lt;&gt;"")),"TOTAL ou Z non renseigné !!!",IF($E124="TOTAL",SUM($AJ$11:AJ123),ROUND(AH124-G124,2))),"")</f>
        <v/>
      </c>
      <c r="AK124" s="85"/>
      <c r="AL124" s="85"/>
      <c r="AM124" s="85"/>
      <c r="AN124" s="85"/>
      <c r="AO124" s="85"/>
      <c r="AP124" s="85"/>
      <c r="AQ124" s="85"/>
      <c r="AR124" s="85"/>
      <c r="AS124" s="85"/>
      <c r="AT124" s="85"/>
      <c r="AU124" s="85"/>
      <c r="AV124" s="85"/>
      <c r="AW124" s="85"/>
      <c r="AX124" s="85"/>
      <c r="AY124" s="85"/>
      <c r="AZ124" s="85"/>
      <c r="BA124" s="85"/>
      <c r="BB124" s="85"/>
      <c r="BC124" s="85"/>
      <c r="BD124" s="85"/>
      <c r="BE124" s="85"/>
      <c r="BF124" s="85"/>
      <c r="BG124" s="85"/>
      <c r="BH124" s="85"/>
      <c r="BI124" s="85"/>
      <c r="BJ124" s="85"/>
      <c r="BK124" s="85"/>
      <c r="BL124" s="85"/>
      <c r="BM124" s="78" t="str">
        <f t="shared" si="19"/>
        <v>ok</v>
      </c>
      <c r="BN124" s="14" t="str">
        <f t="shared" si="20"/>
        <v/>
      </c>
    </row>
    <row r="125" spans="1:67" s="19" customFormat="1" hidden="1" outlineLevel="1" x14ac:dyDescent="0.3">
      <c r="A125" s="17"/>
      <c r="B125" s="17" t="str">
        <f>+IF(OR(B115="",E115="TOTAL"),"","ok")</f>
        <v>ok</v>
      </c>
      <c r="C125" s="17">
        <f>+INDEX(Listes!$N$1:$AD$13,MATCH(D125,Listes!$N$1:$N$13,0),MATCH($F$7,Listes!$N$1:$AD$1,0))</f>
        <v>0</v>
      </c>
      <c r="D125" s="75" t="s">
        <v>170</v>
      </c>
      <c r="E125" s="87" t="s">
        <v>162</v>
      </c>
      <c r="F125" s="86"/>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t="str">
        <f t="shared" si="32"/>
        <v/>
      </c>
      <c r="AI125" s="85" t="str">
        <f t="shared" si="31"/>
        <v/>
      </c>
      <c r="AJ125" s="85" t="str">
        <f>+IFERROR(IF(OR(AND(AH125&lt;&gt;"",G125=""),AND(AH125="",G125&lt;&gt;"")),"TOTAL ou Z non renseigné !!!",IF($E125="TOTAL",SUM($AJ$11:AJ124),ROUND(AH125-G125,2))),"")</f>
        <v/>
      </c>
      <c r="AK125" s="85"/>
      <c r="AL125" s="85"/>
      <c r="AM125" s="85"/>
      <c r="AN125" s="85"/>
      <c r="AO125" s="85"/>
      <c r="AP125" s="85"/>
      <c r="AQ125" s="85"/>
      <c r="AR125" s="85"/>
      <c r="AS125" s="85"/>
      <c r="AT125" s="85"/>
      <c r="AU125" s="85"/>
      <c r="AV125" s="85"/>
      <c r="AW125" s="85"/>
      <c r="AX125" s="85"/>
      <c r="AY125" s="85"/>
      <c r="AZ125" s="85"/>
      <c r="BA125" s="85"/>
      <c r="BB125" s="85"/>
      <c r="BC125" s="85"/>
      <c r="BD125" s="85"/>
      <c r="BE125" s="85"/>
      <c r="BF125" s="85"/>
      <c r="BG125" s="85"/>
      <c r="BH125" s="85"/>
      <c r="BI125" s="85"/>
      <c r="BJ125" s="85"/>
      <c r="BK125" s="85"/>
      <c r="BL125" s="85"/>
      <c r="BM125" s="78" t="str">
        <f t="shared" si="19"/>
        <v>ok</v>
      </c>
      <c r="BN125" s="14" t="str">
        <f t="shared" si="20"/>
        <v/>
      </c>
      <c r="BO125" s="3"/>
    </row>
    <row r="126" spans="1:67" s="19" customFormat="1" hidden="1" outlineLevel="1" x14ac:dyDescent="0.3">
      <c r="A126" s="17"/>
      <c r="B126" s="17" t="str">
        <f>+IF(OR(B115="",E115="TOTAL"),"","ok")</f>
        <v>ok</v>
      </c>
      <c r="C126" s="17">
        <f>+INDEX(Listes!$N$1:$AD$13,MATCH(D126,Listes!$N$1:$N$13,0),MATCH($F$7,Listes!$N$1:$AD$1,0))</f>
        <v>0</v>
      </c>
      <c r="D126" s="75" t="s">
        <v>171</v>
      </c>
      <c r="E126" s="87" t="s">
        <v>162</v>
      </c>
      <c r="F126" s="86"/>
      <c r="G126" s="85"/>
      <c r="H126" s="85"/>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t="str">
        <f t="shared" si="32"/>
        <v/>
      </c>
      <c r="AI126" s="85" t="str">
        <f t="shared" si="31"/>
        <v/>
      </c>
      <c r="AJ126" s="85" t="str">
        <f>+IFERROR(IF(OR(AND(AH126&lt;&gt;"",G126=""),AND(AH126="",G126&lt;&gt;"")),"TOTAL ou Z non renseigné !!!",IF($E126="TOTAL",SUM($AJ$11:AJ125),ROUND(AH126-G126,2))),"")</f>
        <v/>
      </c>
      <c r="AK126" s="85"/>
      <c r="AL126" s="85"/>
      <c r="AM126" s="85"/>
      <c r="AN126" s="85"/>
      <c r="AO126" s="85"/>
      <c r="AP126" s="85"/>
      <c r="AQ126" s="85"/>
      <c r="AR126" s="85"/>
      <c r="AS126" s="85"/>
      <c r="AT126" s="85"/>
      <c r="AU126" s="85"/>
      <c r="AV126" s="85"/>
      <c r="AW126" s="85"/>
      <c r="AX126" s="85"/>
      <c r="AY126" s="85"/>
      <c r="AZ126" s="85"/>
      <c r="BA126" s="85"/>
      <c r="BB126" s="85"/>
      <c r="BC126" s="85"/>
      <c r="BD126" s="85"/>
      <c r="BE126" s="85"/>
      <c r="BF126" s="85"/>
      <c r="BG126" s="85"/>
      <c r="BH126" s="85"/>
      <c r="BI126" s="85"/>
      <c r="BJ126" s="85"/>
      <c r="BK126" s="85"/>
      <c r="BL126" s="85"/>
      <c r="BM126" s="78" t="str">
        <f t="shared" si="19"/>
        <v>ok</v>
      </c>
      <c r="BN126" s="14" t="str">
        <f t="shared" si="20"/>
        <v/>
      </c>
    </row>
    <row r="127" spans="1:67" s="19" customFormat="1" hidden="1" outlineLevel="1" x14ac:dyDescent="0.3">
      <c r="A127" s="17"/>
      <c r="B127" s="17" t="str">
        <f>+IF(OR(B115="",E115="TOTAL"),"","ok")</f>
        <v>ok</v>
      </c>
      <c r="C127" s="17">
        <f>+INDEX(Listes!$N$1:$AD$13,MATCH(D127,Listes!$N$1:$N$13,0),MATCH($F$7,Listes!$N$1:$AD$1,0))</f>
        <v>0</v>
      </c>
      <c r="D127" s="75" t="s">
        <v>172</v>
      </c>
      <c r="E127" s="87" t="s">
        <v>162</v>
      </c>
      <c r="F127" s="86"/>
      <c r="G127" s="85"/>
      <c r="H127" s="85"/>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t="str">
        <f t="shared" si="32"/>
        <v/>
      </c>
      <c r="AI127" s="85" t="str">
        <f t="shared" si="31"/>
        <v/>
      </c>
      <c r="AJ127" s="85" t="str">
        <f>+IFERROR(IF(OR(AND(AH127&lt;&gt;"",G127=""),AND(AH127="",G127&lt;&gt;"")),"TOTAL ou Z non renseigné !!!",IF($E127="TOTAL",SUM($AJ$11:AJ126),ROUND(AH127-G127,2))),"")</f>
        <v/>
      </c>
      <c r="AK127" s="85"/>
      <c r="AL127" s="85"/>
      <c r="AM127" s="85"/>
      <c r="AN127" s="85"/>
      <c r="AO127" s="85"/>
      <c r="AP127" s="85"/>
      <c r="AQ127" s="85"/>
      <c r="AR127" s="85"/>
      <c r="AS127" s="85"/>
      <c r="AT127" s="85"/>
      <c r="AU127" s="85"/>
      <c r="AV127" s="85"/>
      <c r="AW127" s="85"/>
      <c r="AX127" s="85"/>
      <c r="AY127" s="85"/>
      <c r="AZ127" s="85"/>
      <c r="BA127" s="85"/>
      <c r="BB127" s="85"/>
      <c r="BC127" s="85"/>
      <c r="BD127" s="85"/>
      <c r="BE127" s="85"/>
      <c r="BF127" s="85"/>
      <c r="BG127" s="85"/>
      <c r="BH127" s="85"/>
      <c r="BI127" s="85"/>
      <c r="BJ127" s="85"/>
      <c r="BK127" s="85"/>
      <c r="BL127" s="85"/>
      <c r="BM127" s="78" t="str">
        <f t="shared" si="19"/>
        <v>ok</v>
      </c>
      <c r="BN127" s="14" t="str">
        <f t="shared" si="20"/>
        <v/>
      </c>
      <c r="BO127" s="3"/>
    </row>
    <row r="128" spans="1:67" x14ac:dyDescent="0.3">
      <c r="A128" s="4">
        <f>+IF(SUM(C129:C140)=0,"",1)</f>
        <v>1</v>
      </c>
      <c r="B128" s="4">
        <v>10</v>
      </c>
      <c r="C128" s="4">
        <f t="shared" ref="C128" si="33">+IF(B128&gt;$H$5,"",B128)</f>
        <v>10</v>
      </c>
      <c r="D128" s="4">
        <f>+IFERROR(WEEKNUM(E128,2),"")</f>
        <v>37</v>
      </c>
      <c r="E128" s="81">
        <f t="shared" si="27"/>
        <v>43718</v>
      </c>
      <c r="F128" s="82" t="str">
        <f>+IF(AND($E128="TOTAL",SUM($C$11:$C$426)&gt;465),SUM($F$11:F127)/2,IF(AND($E128="TOTAL",SUM($C$11:$C$426)&lt;465),SUM($F$11:F127),IF(COUNT(F129:F140)=0,"",SUM(F129:F140))))</f>
        <v/>
      </c>
      <c r="G128" s="83" t="str">
        <f>IF(F128="","",F128-SUM(AO128:BL128))</f>
        <v/>
      </c>
      <c r="H128" s="83" t="str">
        <f>+IFERROR(IF(OR(WEEKDAY(E128)=1,C128=$H$5),SUMIF($D$11:$D$426,WEEKNUM(E128,2),$F$11:$F$426),""),"")</f>
        <v/>
      </c>
      <c r="I128" s="82" t="str">
        <f>+IF(AND($E128="TOTAL",SUM($C$11:$C$426)&gt;465),SUM($I$11:I127)/2,IF(AND($E128="TOTAL",SUM($C$11:$C$426)&lt;465),SUM($I$11:I127),IF(COUNT(I129:I140)=0,"",SUM(I129:I140))))</f>
        <v/>
      </c>
      <c r="J128" s="82" t="str">
        <f>+IF(AND($E128="TOTAL",SUM($C$11:$C$426)&gt;465),SUM($J$11:J127)/2,IF(AND($E128="TOTAL",SUM($C$11:$C$426)&lt;465),SUM($J$11:J127),IF(COUNT(J129:J140)=0,"",SUM(J129:J140))))</f>
        <v/>
      </c>
      <c r="K128" s="84" t="str">
        <f>+IF($E128="TOTAL",(SUM($K$11:K127)),"")</f>
        <v/>
      </c>
      <c r="L128" s="82" t="str">
        <f>+IF($E128="TOTAL",(SUM(L$11:$L127)),IF(F129="","",F129))</f>
        <v/>
      </c>
      <c r="M128" s="84" t="str">
        <f>+IF($E128="TOTAL",(SUM($M$11:M127)),"")</f>
        <v/>
      </c>
      <c r="N128" s="84" t="str">
        <f>+IF($E128="TOTAL",(SUM($N$11:N127)),"")</f>
        <v/>
      </c>
      <c r="O128" s="82" t="str">
        <f>+IF($E128="TOTAL",(SUM($O$11:O127)),IF(F130="","",F130))</f>
        <v/>
      </c>
      <c r="P128" s="84" t="str">
        <f>+IF($E128="TOTAL",(SUM($P$11:P127)),"")</f>
        <v/>
      </c>
      <c r="Q128" s="84" t="str">
        <f>+IF($E128="TOTAL",(SUM($Q$11:Q127)),"")</f>
        <v/>
      </c>
      <c r="R128" s="84" t="str">
        <f>+IF($E128="TOTAL",(SUM($R$11:R127)),"")</f>
        <v/>
      </c>
      <c r="S128" s="84" t="str">
        <f>+IF($E128="TOTAL",(SUM($S$11:S127)),"")</f>
        <v/>
      </c>
      <c r="T128" s="84" t="str">
        <f>+IF($E128="TOTAL",(SUM($T$11:T127)),"")</f>
        <v/>
      </c>
      <c r="U128" s="84" t="str">
        <f>+IF($E128="TOTAL",(SUM($U$11:U127)),"")</f>
        <v/>
      </c>
      <c r="V128" s="84" t="str">
        <f>+IF($E128="TOTAL",(SUM($V$11:V127)),"")</f>
        <v/>
      </c>
      <c r="W128" s="83" t="str">
        <f>+IF(OR(P128="",P128=0,L128="",L128=0),"",L128/P128)</f>
        <v/>
      </c>
      <c r="X128" s="83" t="str">
        <f>+IF(OR(Q128="",Q128=0,O128="",O128=0),"",O128/Q128)</f>
        <v/>
      </c>
      <c r="Y128" s="82" t="str">
        <f>+IF(AND($E128="TOTAL",SUM($C$11:$C$426)&gt;465),SUM($Y$11:Y127)/2,IF(AND($E128="TOTAL",SUM($C$11:$C$426)&lt;465),SUM($Y$11:Y127),IF(COUNT(Y129:Y140)=0,"",SUM(Y129:Y140))))</f>
        <v/>
      </c>
      <c r="Z128" s="82" t="str">
        <f>+IF(AND($E128="TOTAL",SUM($C$11:$C$426)&gt;465),SUM($Z$11:Z127)/2,IF(AND($E128="TOTAL",SUM($C$11:$C$426)&lt;465),SUM($Z$11:Z127),IF(COUNT(Z129:Z140)=0,"",SUM(Z129:Z140))))</f>
        <v/>
      </c>
      <c r="AA128" s="82" t="str">
        <f>+IF(AND($E128="TOTAL",SUM($C$11:$C$426)&gt;465),SUM($AA$11:AA127)/2,IF(AND($E128="TOTAL",SUM($C$11:$C$426)&lt;465),SUM($AA$11:AA127),IF(COUNT(AA129:AA140)=0,"",SUM(AA129:AA140))))</f>
        <v/>
      </c>
      <c r="AB128" s="82" t="str">
        <f>+IF(AND($E128="TOTAL",SUM($C$11:$C$426)&gt;465),SUM($AB$11:AB127)/2,IF(AND($E128="TOTAL",SUM($C$11:$C$426)&lt;465),SUM($AB$11:AB127),IF(COUNT(AB129:AB140)=0,"",SUM(AB129:AB140))))</f>
        <v/>
      </c>
      <c r="AC128" s="82" t="str">
        <f>+IF(AND($E128="TOTAL",SUM($C$11:$C$426)&gt;465),SUM($AC$11:AC127)/2,IF(AND($E128="TOTAL",SUM($C$11:$C$426)&lt;465),SUM($AC$11:AC127),IF(COUNT(AC129:AC140)=0,"",SUM(AC129:AC140))))</f>
        <v/>
      </c>
      <c r="AD128" s="82" t="str">
        <f>+IF(AND($E128="TOTAL",SUM($C$11:$C$426)&gt;465),SUM($AD$11:AD127)/2,IF(AND($E128="TOTAL",SUM($C$11:$C$426)&lt;465),SUM($AD$11:AD127),IF(COUNT(AD129:AD140)=0,"",SUM(AD129:AD140))))</f>
        <v/>
      </c>
      <c r="AE128" s="82" t="str">
        <f>+IF(AND($E128="TOTAL",SUM($C$11:$C$426)&gt;465),SUM($AE$11:AE127)/2,IF(AND($E128="TOTAL",SUM($C$11:$C$426)&lt;465),SUM($AE$11:AE127),IF(COUNT(AE129:AE140)=0,"",SUM(AE129:AE140))))</f>
        <v/>
      </c>
      <c r="AF128" s="82" t="str">
        <f>+IF(AND($E128="TOTAL",SUM($C$11:$C$426)&gt;465),SUM($AF$11:AF127)/2,IF(AND($E128="TOTAL",SUM($C$11:$C$426)&lt;465),SUM($AF$11:AF127),IF(COUNT(AF129:AF140)=0,"",SUM(AF129:AF140))))</f>
        <v/>
      </c>
      <c r="AG128" s="82" t="str">
        <f>+IF(AND($E128="TOTAL",SUM($C$11:$C$426)&gt;465),SUM($AG$11:AG127)/2,IF(AND($E128="TOTAL",SUM($C$11:$C$426)&lt;465),SUM($AG$11:AG127),IF(COUNT(AG129:AG140)=0,"",SUM(AG129:AG140))))</f>
        <v/>
      </c>
      <c r="AH128" s="82" t="str">
        <f>+IFERROR(SUM(Y128:AG128)+AI128,"")</f>
        <v/>
      </c>
      <c r="AI128" s="82" t="str">
        <f>+IF(AND($E128="TOTAL",SUM($C$11:$C$426)&gt;465),SUM($AI$11:AI127)/2,IF(AND($E128="TOTAL",SUM($C$11:$C$426)&lt;465),SUM($AI$11:AI127),IF(COUNT(AI129:AI140)=0,"",SUM(AI129:AI140))))</f>
        <v/>
      </c>
      <c r="AJ128" s="82" t="str">
        <f>+IF(AND($E128="TOTAL",SUM($C$11:$C$426)&gt;465),SUM($AJ$11:AJ127)/2,IF(AND($E128="TOTAL",SUM($C$11:$C$426)&lt;465),SUM($AJ$11:AJ127),IF(COUNT(AJ129:AJ140)=0,"",SUM(AJ129:AJ140))))</f>
        <v/>
      </c>
      <c r="AK128" s="82" t="str">
        <f>+IF(AND($E128="TOTAL",SUM($C$11:$C$426)&gt;465),SUM($AK$11:AK127)/2,IF(AND($E128="TOTAL",SUM($C$11:$C$426)&lt;465),SUM($AK$11:AK127),IF(COUNT(AK129:AK140)=0,"",SUM(AK129:AK140))))</f>
        <v/>
      </c>
      <c r="AL128" s="84" t="str">
        <f>+IF($E128="TOTAL",(SUM($AL$11:AL127)),"")</f>
        <v/>
      </c>
      <c r="AM128" s="84" t="str">
        <f>+IF($E128="TOTAL",(SUM($AM$11:AM127)),"")</f>
        <v/>
      </c>
      <c r="AN128" s="84"/>
      <c r="AO128" s="82" t="str">
        <f>+IF(AND($E128="TOTAL",SUM($C$11:$C$426)&gt;465),SUM($AO$11:AO127)/2,IF(AND($E128="TOTAL",SUM($C$11:$C$426)&lt;465),SUM($AO$11:AO127),IF(COUNT(AO129:AO140)=0,"",SUM(AO129:AO140))))</f>
        <v/>
      </c>
      <c r="AP128" s="82" t="str">
        <f>+IF(AND($E128="TOTAL",SUM($C$11:$C$426)&gt;465),SUM($AP$11:AP127)/2,IF(AND($E128="TOTAL",SUM($C$11:$C$426)&lt;465),SUM($AP$11:AP127),IF(COUNT(AP129:AP140)=0,"",SUM(AP129:AP140))))</f>
        <v/>
      </c>
      <c r="AQ128" s="82" t="str">
        <f>+IF(AND($E128="TOTAL",SUM($C$11:$C$426)&gt;465),SUM($AQ$11:AQ127)/2,IF(AND($E128="TOTAL",SUM($C$11:$C$426)&lt;465),SUM($AQ$11:AQ127),IF(COUNT(AQ129:AQ140)=0,"",SUM(AQ129:AQ140))))</f>
        <v/>
      </c>
      <c r="AR128" s="82" t="str">
        <f>+IF(AND($E128="TOTAL",SUM($C$11:$C$426)&gt;465),SUM($AR$11:AR127)/2,IF(AND($E128="TOTAL",SUM($C$11:$C$426)&lt;465),SUM($AR$11:AR127),IF(COUNT(AR129:AR140)=0,"",SUM(AR129:AR140))))</f>
        <v/>
      </c>
      <c r="AS128" s="82" t="str">
        <f>+IF(AND($E128="TOTAL",SUM($C$11:$C$426)&gt;465),SUM($AS$11:AS127)/2,IF(AND($E128="TOTAL",SUM($C$11:$C$426)&lt;465),SUM($AS$11:AS127),IF(COUNT(AS129:AS140)=0,"",SUM(AS129:AS140))))</f>
        <v/>
      </c>
      <c r="AT128" s="82" t="str">
        <f>+IF(AND($E128="TOTAL",SUM($C$11:$C$426)&gt;465),SUM($AT$11:AT127)/2,IF(AND($E128="TOTAL",SUM($C$11:$C$426)&lt;465),SUM($AT$11:AT127),IF(COUNT(AT129:AT140)=0,"",SUM(AT129:AT140))))</f>
        <v/>
      </c>
      <c r="AU128" s="82" t="str">
        <f>+IF(AND($E128="TOTAL",SUM($C$11:$C$426)&gt;465),SUM($AU$11:AU127)/2,IF(AND($E128="TOTAL",SUM($C$11:$C$426)&lt;465),SUM($AU$11:AU127),IF(COUNT(AU129:AU140)=0,"",SUM(AU129:AU140))))</f>
        <v/>
      </c>
      <c r="AV128" s="82" t="str">
        <f>+IF(AND($E128="TOTAL",SUM($C$11:$C$426)&gt;465),SUM($AV$11:AV127)/2,IF(AND($E128="TOTAL",SUM($C$11:$C$426)&lt;465),SUM($AV$11:AV127),IF(COUNT(AV129:AV140)=0,"",SUM(AV129:AV140))))</f>
        <v/>
      </c>
      <c r="AW128" s="82" t="str">
        <f>+IF(AND($E128="TOTAL",SUM($C$11:$C$426)&gt;465),SUM($AW$11:AW127)/2,IF(AND($E128="TOTAL",SUM($C$11:$C$426)&lt;465),SUM($AW$11:AW127),IF(COUNT(AW129:AW140)=0,"",SUM(AW129:AW140))))</f>
        <v/>
      </c>
      <c r="AX128" s="82" t="str">
        <f>+IF(AND($E128="TOTAL",SUM($C$11:$C$426)&gt;465),SUM($AX$11:AX127)/2,IF(AND($E128="TOTAL",SUM($C$11:$C$426)&lt;465),SUM($AX$11:AX127),IF(COUNT(AX129:AX140)=0,"",SUM(AX129:AX140))))</f>
        <v/>
      </c>
      <c r="AY128" s="82" t="str">
        <f>+IF(AND($E128="TOTAL",SUM($C$11:$C$426)&gt;465),SUM($AY$11:AY127)/2,IF(AND($E128="TOTAL",SUM($C$11:$C$426)&lt;465),SUM($AY$11:AY127),IF(COUNT(AY129:AY140)=0,"",SUM(AY129:AY140))))</f>
        <v/>
      </c>
      <c r="AZ128" s="82" t="str">
        <f>+IF(AND($E128="TOTAL",SUM($C$11:$C$426)&gt;465),SUM($AZ$11:AZ127)/2,IF(AND($E128="TOTAL",SUM($C$11:$C$426)&lt;465),SUM($AZ$11:AZ127),IF(COUNT(AZ129:AZ140)=0,"",SUM(AZ129:AZ140))))</f>
        <v/>
      </c>
      <c r="BA128" s="82" t="str">
        <f>+IF(AND($E128="TOTAL",SUM($C$11:$C$426)&gt;465),SUM($BA$11:BA127)/2,IF(AND($E128="TOTAL",SUM($C$11:$C$426)&lt;465),SUM($BA$11:BA127),IF(COUNT(BA129:BA140)=0,"",SUM(BA129:BA140))))</f>
        <v/>
      </c>
      <c r="BB128" s="82" t="str">
        <f>+IF(AND($E128="TOTAL",SUM($C$11:$C$426)&gt;465),SUM($BB$11:BB127)/2,IF(AND($E128="TOTAL",SUM($C$11:$C$426)&lt;465),SUM($BB$11:BB127),IF(COUNT(BB129:BB140)=0,"",SUM(BB129:BB140))))</f>
        <v/>
      </c>
      <c r="BC128" s="82" t="str">
        <f>+IF(AND($E128="TOTAL",SUM($C$11:$C$426)&gt;465),SUM($BC$11:BC127)/2,IF(AND($E128="TOTAL",SUM($C$11:$C$426)&lt;465),SUM($BC$11:BC127),IF(COUNT(BC129:BC140)=0,"",SUM(BC129:BC140))))</f>
        <v/>
      </c>
      <c r="BD128" s="82" t="str">
        <f>+IF(AND($E128="TOTAL",SUM($C$11:$C$426)&gt;465),SUM($BD$11:BD127)/2,IF(AND($E128="TOTAL",SUM($C$11:$C$426)&lt;465),SUM($BD$11:BD127),IF(COUNT(BD129:BD140)=0,"",SUM(BD129:BD140))))</f>
        <v/>
      </c>
      <c r="BE128" s="82" t="str">
        <f>+IF(AND($E128="TOTAL",SUM($C$11:$C$426)&gt;465),SUM($BE$11:BE127)/2,IF(AND($E128="TOTAL",SUM($C$11:$C$426)&lt;465),SUM($BE$11:BE127),IF(COUNT(BE129:BE140)=0,"",SUM(BE129:BE140))))</f>
        <v/>
      </c>
      <c r="BF128" s="82" t="str">
        <f>+IF(AND($E128="TOTAL",SUM($C$11:$C$426)&gt;465),SUM($BF$11:BF127)/2,IF(AND($E128="TOTAL",SUM($C$11:$C$426)&lt;465),SUM($BF$11:BF127),IF(COUNT(BF129:BF140)=0,"",SUM(BF129:BF140))))</f>
        <v/>
      </c>
      <c r="BG128" s="82" t="str">
        <f>+IF(AND($E128="TOTAL",SUM($C$11:$C$426)&gt;465),SUM($BG$11:BG127)/2,IF(AND($E128="TOTAL",SUM($C$11:$C$426)&lt;465),SUM($BG$11:BG127),IF(COUNT(BG129:BG140)=0,"",SUM(BG129:BG140))))</f>
        <v/>
      </c>
      <c r="BH128" s="82" t="str">
        <f>+IF(AND($E128="TOTAL",SUM($C$11:$C$426)&gt;465),SUM($BH$11:BH127)/2,IF(AND($E128="TOTAL",SUM($C$11:$C$426)&lt;465),SUM($BH$11:BH127),IF(COUNT(BH129:BH140)=0,"",SUM(BH129:BH140))))</f>
        <v/>
      </c>
      <c r="BI128" s="82" t="str">
        <f>+IF(AND($E128="TOTAL",SUM($C$11:$C$426)&gt;465),SUM($BI$11:BI127)/2,IF(AND($E128="TOTAL",SUM($C$11:$C$426)&lt;465),SUM($BI$11:BI127),IF(COUNT(BI129:BI140)=0,"",SUM(BI129:BI140))))</f>
        <v/>
      </c>
      <c r="BJ128" s="82" t="str">
        <f>+IF(AND($E128="TOTAL",SUM($C$11:$C$426)&gt;465),SUM($BJ$11:BJ127)/2,IF(AND($E128="TOTAL",SUM($C$11:$C$426)&lt;465),SUM($BJ$11:BJ127),IF(COUNT(BJ129:BJ140)=0,"",SUM(BJ129:BJ140))))</f>
        <v/>
      </c>
      <c r="BK128" s="82" t="str">
        <f>+IF(AND($E128="TOTAL",SUM($C$11:$C$426)&gt;465),SUM($BK$11:BK127)/2,IF(AND($E128="TOTAL",SUM($C$11:$C$426)&lt;465),SUM($BK$11:BK127),IF(COUNT(BK129:BK140)=0,"",SUM(BK129:BK140))))</f>
        <v/>
      </c>
      <c r="BL128" s="82" t="str">
        <f>+IF(AND($E128="TOTAL",SUM($C$11:$C$426)&gt;465),SUM($BL$11:BL127)/2,IF(AND($E128="TOTAL",SUM($C$11:$C$426)&lt;465),SUM($BL$11:BL127),IF(COUNT(BL129:BL140)=0,"",SUM(BL129:BL140))))</f>
        <v/>
      </c>
      <c r="BM128" s="78" t="str">
        <f t="shared" si="19"/>
        <v/>
      </c>
      <c r="BN128" s="14" t="str">
        <f t="shared" si="20"/>
        <v/>
      </c>
      <c r="BO128" s="19"/>
    </row>
    <row r="129" spans="1:67" s="19" customFormat="1" outlineLevel="1" x14ac:dyDescent="0.3">
      <c r="A129" s="17"/>
      <c r="B129" s="17" t="str">
        <f>+IF(OR(B128="",E128="TOTAL"),"","ok")</f>
        <v>ok</v>
      </c>
      <c r="C129" s="17">
        <f>+INDEX(Listes!$N$1:$AD$13,MATCH(D129,Listes!$N$1:$N$13,0),MATCH($F$7,Listes!$N$1:$AD$1,0))</f>
        <v>10</v>
      </c>
      <c r="D129" s="74" t="s">
        <v>160</v>
      </c>
      <c r="E129" s="85" t="s">
        <v>160</v>
      </c>
      <c r="F129" s="86"/>
      <c r="G129" s="85" t="str">
        <f>IF(F129="","",F129-SUM(AO129:BL129))</f>
        <v/>
      </c>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t="str">
        <f>+IFERROR(SUM(Y129:AG129)+AI129,"")</f>
        <v/>
      </c>
      <c r="AI129" s="85" t="str">
        <f t="shared" ref="AI129:AI140" si="34">IF(SUM(Y129:AG129)=0,"",0)</f>
        <v/>
      </c>
      <c r="AJ129" s="85" t="str">
        <f>+IFERROR(IF(OR(AND(AH129&lt;&gt;"",G129=""),AND(AH129="",G129&lt;&gt;"")),"TOTAL ou Z non renseigné !!!",ROUND(AH129-G129,2)),"")</f>
        <v/>
      </c>
      <c r="AK129" s="85"/>
      <c r="AL129" s="85"/>
      <c r="AM129" s="85"/>
      <c r="AN129" s="85"/>
      <c r="AO129" s="85"/>
      <c r="AP129" s="85"/>
      <c r="AQ129" s="85"/>
      <c r="AR129" s="85"/>
      <c r="AS129" s="85"/>
      <c r="AT129" s="85"/>
      <c r="AU129" s="85"/>
      <c r="AV129" s="85"/>
      <c r="AW129" s="85"/>
      <c r="AX129" s="85"/>
      <c r="AY129" s="85"/>
      <c r="AZ129" s="85"/>
      <c r="BA129" s="85"/>
      <c r="BB129" s="85"/>
      <c r="BC129" s="85"/>
      <c r="BD129" s="85"/>
      <c r="BE129" s="85"/>
      <c r="BF129" s="85"/>
      <c r="BG129" s="85"/>
      <c r="BH129" s="85"/>
      <c r="BI129" s="85"/>
      <c r="BJ129" s="85"/>
      <c r="BK129" s="85"/>
      <c r="BL129" s="85"/>
      <c r="BM129" s="78" t="str">
        <f t="shared" si="19"/>
        <v>ok</v>
      </c>
      <c r="BN129" s="14" t="str">
        <f t="shared" si="20"/>
        <v/>
      </c>
      <c r="BO129" s="3"/>
    </row>
    <row r="130" spans="1:67" s="19" customFormat="1" outlineLevel="1" x14ac:dyDescent="0.3">
      <c r="A130" s="17"/>
      <c r="B130" s="17" t="str">
        <f>+IF(OR(B128="",E128="TOTAL"),"","ok")</f>
        <v>ok</v>
      </c>
      <c r="C130" s="17">
        <f>+INDEX(Listes!$N$1:$AD$13,MATCH(D130,Listes!$N$1:$N$13,0),MATCH($F$7,Listes!$N$1:$AD$1,0))</f>
        <v>10</v>
      </c>
      <c r="D130" s="74" t="s">
        <v>161</v>
      </c>
      <c r="E130" s="85" t="s">
        <v>161</v>
      </c>
      <c r="F130" s="86"/>
      <c r="G130" s="85"/>
      <c r="H130" s="85"/>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t="str">
        <f t="shared" ref="AH130:AH140" si="35">+IFERROR(SUM(Y130:AG130)+AI130,"")</f>
        <v/>
      </c>
      <c r="AI130" s="85" t="str">
        <f t="shared" si="34"/>
        <v/>
      </c>
      <c r="AJ130" s="85" t="str">
        <f>+IFERROR(IF(OR(AND(AH130&lt;&gt;"",G130=""),AND(AH130="",G130&lt;&gt;"")),"TOTAL ou Z non renseigné !!!",IF($E130="TOTAL",SUM($AJ$11:AJ129),ROUND(AH130-G130,2))),"")</f>
        <v/>
      </c>
      <c r="AK130" s="85"/>
      <c r="AL130" s="85"/>
      <c r="AM130" s="85"/>
      <c r="AN130" s="85"/>
      <c r="AO130" s="85"/>
      <c r="AP130" s="85"/>
      <c r="AQ130" s="85"/>
      <c r="AR130" s="85"/>
      <c r="AS130" s="85"/>
      <c r="AT130" s="85"/>
      <c r="AU130" s="85"/>
      <c r="AV130" s="85"/>
      <c r="AW130" s="85"/>
      <c r="AX130" s="85"/>
      <c r="AY130" s="85"/>
      <c r="AZ130" s="85"/>
      <c r="BA130" s="85"/>
      <c r="BB130" s="85"/>
      <c r="BC130" s="85"/>
      <c r="BD130" s="85"/>
      <c r="BE130" s="85"/>
      <c r="BF130" s="85"/>
      <c r="BG130" s="85"/>
      <c r="BH130" s="85"/>
      <c r="BI130" s="85"/>
      <c r="BJ130" s="85"/>
      <c r="BK130" s="85"/>
      <c r="BL130" s="85"/>
      <c r="BM130" s="78" t="str">
        <f t="shared" si="19"/>
        <v>ok</v>
      </c>
      <c r="BN130" s="14" t="str">
        <f t="shared" si="20"/>
        <v/>
      </c>
    </row>
    <row r="131" spans="1:67" s="19" customFormat="1" outlineLevel="1" x14ac:dyDescent="0.3">
      <c r="A131" s="17"/>
      <c r="B131" s="17" t="str">
        <f>+IF(OR(B128="",E128="TOTAL"),"","ok")</f>
        <v>ok</v>
      </c>
      <c r="C131" s="17">
        <f>+INDEX(Listes!$N$1:$AD$13,MATCH(D131,Listes!$N$1:$N$13,0),MATCH($F$7,Listes!$N$1:$AD$1,0))</f>
        <v>10</v>
      </c>
      <c r="D131" s="75" t="s">
        <v>163</v>
      </c>
      <c r="E131" s="87" t="s">
        <v>162</v>
      </c>
      <c r="F131" s="86"/>
      <c r="G131" s="85"/>
      <c r="H131" s="85"/>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t="str">
        <f t="shared" si="35"/>
        <v/>
      </c>
      <c r="AI131" s="85" t="str">
        <f t="shared" si="34"/>
        <v/>
      </c>
      <c r="AJ131" s="85" t="str">
        <f>+IFERROR(IF(OR(AND(AH131&lt;&gt;"",G131=""),AND(AH131="",G131&lt;&gt;"")),"TOTAL ou Z non renseigné !!!",IF($E131="TOTAL",SUM($AJ$11:AJ130),ROUND(AH131-G131,2))),"")</f>
        <v/>
      </c>
      <c r="AK131" s="85"/>
      <c r="AL131" s="85"/>
      <c r="AM131" s="85"/>
      <c r="AN131" s="85"/>
      <c r="AO131" s="85"/>
      <c r="AP131" s="85"/>
      <c r="AQ131" s="85"/>
      <c r="AR131" s="85"/>
      <c r="AS131" s="85"/>
      <c r="AT131" s="85"/>
      <c r="AU131" s="85"/>
      <c r="AV131" s="85"/>
      <c r="AW131" s="85"/>
      <c r="AX131" s="85"/>
      <c r="AY131" s="85"/>
      <c r="AZ131" s="85"/>
      <c r="BA131" s="85"/>
      <c r="BB131" s="85"/>
      <c r="BC131" s="85"/>
      <c r="BD131" s="85"/>
      <c r="BE131" s="85"/>
      <c r="BF131" s="85"/>
      <c r="BG131" s="85"/>
      <c r="BH131" s="85"/>
      <c r="BI131" s="85"/>
      <c r="BJ131" s="85"/>
      <c r="BK131" s="85"/>
      <c r="BL131" s="85"/>
      <c r="BM131" s="78" t="str">
        <f t="shared" si="19"/>
        <v>ok</v>
      </c>
      <c r="BN131" s="14" t="str">
        <f t="shared" si="20"/>
        <v/>
      </c>
      <c r="BO131" s="3"/>
    </row>
    <row r="132" spans="1:67" s="19" customFormat="1" outlineLevel="1" x14ac:dyDescent="0.3">
      <c r="A132" s="17"/>
      <c r="B132" s="17" t="str">
        <f>+IF(OR(B128="",E128="TOTAL"),"","ok")</f>
        <v>ok</v>
      </c>
      <c r="C132" s="17">
        <f>+INDEX(Listes!$N$1:$AD$13,MATCH(D132,Listes!$N$1:$N$13,0),MATCH($F$7,Listes!$N$1:$AD$1,0))</f>
        <v>10</v>
      </c>
      <c r="D132" s="75" t="s">
        <v>164</v>
      </c>
      <c r="E132" s="87" t="s">
        <v>162</v>
      </c>
      <c r="F132" s="86"/>
      <c r="G132" s="85"/>
      <c r="H132" s="85"/>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t="str">
        <f t="shared" si="35"/>
        <v/>
      </c>
      <c r="AI132" s="85" t="str">
        <f t="shared" si="34"/>
        <v/>
      </c>
      <c r="AJ132" s="85" t="str">
        <f>+IFERROR(IF(OR(AND(AH132&lt;&gt;"",G132=""),AND(AH132="",G132&lt;&gt;"")),"TOTAL ou Z non renseigné !!!",IF($E132="TOTAL",SUM($AJ$11:AJ131),ROUND(AH132-G132,2))),"")</f>
        <v/>
      </c>
      <c r="AK132" s="85"/>
      <c r="AL132" s="85"/>
      <c r="AM132" s="85"/>
      <c r="AN132" s="85"/>
      <c r="AO132" s="85"/>
      <c r="AP132" s="85"/>
      <c r="AQ132" s="85"/>
      <c r="AR132" s="85"/>
      <c r="AS132" s="85"/>
      <c r="AT132" s="85"/>
      <c r="AU132" s="85"/>
      <c r="AV132" s="85"/>
      <c r="AW132" s="85"/>
      <c r="AX132" s="85"/>
      <c r="AY132" s="85"/>
      <c r="AZ132" s="85"/>
      <c r="BA132" s="85"/>
      <c r="BB132" s="85"/>
      <c r="BC132" s="85"/>
      <c r="BD132" s="85"/>
      <c r="BE132" s="85"/>
      <c r="BF132" s="85"/>
      <c r="BG132" s="85"/>
      <c r="BH132" s="85"/>
      <c r="BI132" s="85"/>
      <c r="BJ132" s="85"/>
      <c r="BK132" s="85"/>
      <c r="BL132" s="85"/>
      <c r="BM132" s="78" t="str">
        <f t="shared" si="19"/>
        <v>ok</v>
      </c>
      <c r="BN132" s="14" t="str">
        <f t="shared" si="20"/>
        <v/>
      </c>
    </row>
    <row r="133" spans="1:67" s="19" customFormat="1" outlineLevel="1" x14ac:dyDescent="0.3">
      <c r="A133" s="17"/>
      <c r="B133" s="17" t="str">
        <f>+IF(OR(B128="",E128="TOTAL"),"","ok")</f>
        <v>ok</v>
      </c>
      <c r="C133" s="17">
        <f>+INDEX(Listes!$N$1:$AD$13,MATCH(D133,Listes!$N$1:$N$13,0),MATCH($F$7,Listes!$N$1:$AD$1,0))</f>
        <v>10</v>
      </c>
      <c r="D133" s="75" t="s">
        <v>165</v>
      </c>
      <c r="E133" s="87" t="s">
        <v>162</v>
      </c>
      <c r="F133" s="86"/>
      <c r="G133" s="85"/>
      <c r="H133" s="85"/>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t="str">
        <f t="shared" si="35"/>
        <v/>
      </c>
      <c r="AI133" s="85" t="str">
        <f t="shared" si="34"/>
        <v/>
      </c>
      <c r="AJ133" s="85" t="str">
        <f>+IFERROR(IF(OR(AND(AH133&lt;&gt;"",G133=""),AND(AH133="",G133&lt;&gt;"")),"TOTAL ou Z non renseigné !!!",IF($E133="TOTAL",SUM($AJ$11:AJ132),ROUND(AH133-G133,2))),"")</f>
        <v/>
      </c>
      <c r="AK133" s="85"/>
      <c r="AL133" s="85"/>
      <c r="AM133" s="85"/>
      <c r="AN133" s="85"/>
      <c r="AO133" s="85"/>
      <c r="AP133" s="85"/>
      <c r="AQ133" s="85"/>
      <c r="AR133" s="85"/>
      <c r="AS133" s="85"/>
      <c r="AT133" s="85"/>
      <c r="AU133" s="85"/>
      <c r="AV133" s="85"/>
      <c r="AW133" s="85"/>
      <c r="AX133" s="85"/>
      <c r="AY133" s="85"/>
      <c r="AZ133" s="85"/>
      <c r="BA133" s="85"/>
      <c r="BB133" s="85"/>
      <c r="BC133" s="85"/>
      <c r="BD133" s="85"/>
      <c r="BE133" s="85"/>
      <c r="BF133" s="85"/>
      <c r="BG133" s="85"/>
      <c r="BH133" s="85"/>
      <c r="BI133" s="85"/>
      <c r="BJ133" s="85"/>
      <c r="BK133" s="85"/>
      <c r="BL133" s="85"/>
      <c r="BM133" s="78" t="str">
        <f t="shared" si="19"/>
        <v>ok</v>
      </c>
      <c r="BN133" s="14" t="str">
        <f t="shared" si="20"/>
        <v/>
      </c>
      <c r="BO133" s="3"/>
    </row>
    <row r="134" spans="1:67" s="19" customFormat="1" outlineLevel="1" x14ac:dyDescent="0.3">
      <c r="A134" s="17"/>
      <c r="B134" s="17" t="str">
        <f>+IF(OR(B128="",E128="TOTAL"),"","ok")</f>
        <v>ok</v>
      </c>
      <c r="C134" s="17">
        <f>+INDEX(Listes!$N$1:$AD$13,MATCH(D134,Listes!$N$1:$N$13,0),MATCH($F$7,Listes!$N$1:$AD$1,0))</f>
        <v>10</v>
      </c>
      <c r="D134" s="75" t="s">
        <v>166</v>
      </c>
      <c r="E134" s="87" t="s">
        <v>162</v>
      </c>
      <c r="F134" s="86"/>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t="str">
        <f t="shared" si="35"/>
        <v/>
      </c>
      <c r="AI134" s="85" t="str">
        <f t="shared" si="34"/>
        <v/>
      </c>
      <c r="AJ134" s="85" t="str">
        <f>+IFERROR(IF(OR(AND(AH134&lt;&gt;"",G134=""),AND(AH134="",G134&lt;&gt;"")),"TOTAL ou Z non renseigné !!!",IF($E134="TOTAL",SUM($AJ$11:AJ133),ROUND(AH134-G134,2))),"")</f>
        <v/>
      </c>
      <c r="AK134" s="85"/>
      <c r="AL134" s="85"/>
      <c r="AM134" s="85"/>
      <c r="AN134" s="85"/>
      <c r="AO134" s="85"/>
      <c r="AP134" s="85"/>
      <c r="AQ134" s="85"/>
      <c r="AR134" s="85"/>
      <c r="AS134" s="85"/>
      <c r="AT134" s="85"/>
      <c r="AU134" s="85"/>
      <c r="AV134" s="85"/>
      <c r="AW134" s="85"/>
      <c r="AX134" s="85"/>
      <c r="AY134" s="85"/>
      <c r="AZ134" s="85"/>
      <c r="BA134" s="85"/>
      <c r="BB134" s="85"/>
      <c r="BC134" s="85"/>
      <c r="BD134" s="85"/>
      <c r="BE134" s="85"/>
      <c r="BF134" s="85"/>
      <c r="BG134" s="85"/>
      <c r="BH134" s="85"/>
      <c r="BI134" s="85"/>
      <c r="BJ134" s="85"/>
      <c r="BK134" s="85"/>
      <c r="BL134" s="85"/>
      <c r="BM134" s="78" t="str">
        <f t="shared" si="19"/>
        <v>ok</v>
      </c>
      <c r="BN134" s="14" t="str">
        <f t="shared" si="20"/>
        <v/>
      </c>
    </row>
    <row r="135" spans="1:67" s="19" customFormat="1" outlineLevel="1" x14ac:dyDescent="0.3">
      <c r="A135" s="17"/>
      <c r="B135" s="17" t="str">
        <f>+IF(OR(B128="",E128="TOTAL"),"","ok")</f>
        <v>ok</v>
      </c>
      <c r="C135" s="17">
        <f>+INDEX(Listes!$N$1:$AD$13,MATCH(D135,Listes!$N$1:$N$13,0),MATCH($F$7,Listes!$N$1:$AD$1,0))</f>
        <v>10</v>
      </c>
      <c r="D135" s="75" t="s">
        <v>167</v>
      </c>
      <c r="E135" s="87" t="s">
        <v>162</v>
      </c>
      <c r="F135" s="86"/>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t="str">
        <f t="shared" si="35"/>
        <v/>
      </c>
      <c r="AI135" s="85" t="str">
        <f t="shared" si="34"/>
        <v/>
      </c>
      <c r="AJ135" s="85" t="str">
        <f>+IFERROR(IF(OR(AND(AH135&lt;&gt;"",G135=""),AND(AH135="",G135&lt;&gt;"")),"TOTAL ou Z non renseigné !!!",IF($E135="TOTAL",SUM($AJ$11:AJ134),ROUND(AH135-G135,2))),"")</f>
        <v/>
      </c>
      <c r="AK135" s="85"/>
      <c r="AL135" s="85"/>
      <c r="AM135" s="85"/>
      <c r="AN135" s="85"/>
      <c r="AO135" s="85"/>
      <c r="AP135" s="85"/>
      <c r="AQ135" s="85"/>
      <c r="AR135" s="85"/>
      <c r="AS135" s="85"/>
      <c r="AT135" s="85"/>
      <c r="AU135" s="85"/>
      <c r="AV135" s="85"/>
      <c r="AW135" s="85"/>
      <c r="AX135" s="85"/>
      <c r="AY135" s="85"/>
      <c r="AZ135" s="85"/>
      <c r="BA135" s="85"/>
      <c r="BB135" s="85"/>
      <c r="BC135" s="85"/>
      <c r="BD135" s="85"/>
      <c r="BE135" s="85"/>
      <c r="BF135" s="85"/>
      <c r="BG135" s="85"/>
      <c r="BH135" s="85"/>
      <c r="BI135" s="85"/>
      <c r="BJ135" s="85"/>
      <c r="BK135" s="85"/>
      <c r="BL135" s="85"/>
      <c r="BM135" s="78" t="str">
        <f t="shared" si="19"/>
        <v>ok</v>
      </c>
      <c r="BN135" s="14" t="str">
        <f t="shared" si="20"/>
        <v/>
      </c>
      <c r="BO135" s="3"/>
    </row>
    <row r="136" spans="1:67" s="19" customFormat="1" outlineLevel="1" x14ac:dyDescent="0.3">
      <c r="A136" s="17"/>
      <c r="B136" s="17" t="str">
        <f>+IF(OR(B128="",E128="TOTAL"),"","ok")</f>
        <v>ok</v>
      </c>
      <c r="C136" s="17">
        <f>+INDEX(Listes!$N$1:$AD$13,MATCH(D136,Listes!$N$1:$N$13,0),MATCH($F$7,Listes!$N$1:$AD$1,0))</f>
        <v>10</v>
      </c>
      <c r="D136" s="75" t="s">
        <v>168</v>
      </c>
      <c r="E136" s="87" t="s">
        <v>162</v>
      </c>
      <c r="F136" s="86"/>
      <c r="G136" s="85"/>
      <c r="H136" s="85"/>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c r="AH136" s="85" t="str">
        <f t="shared" si="35"/>
        <v/>
      </c>
      <c r="AI136" s="85" t="str">
        <f t="shared" si="34"/>
        <v/>
      </c>
      <c r="AJ136" s="85" t="str">
        <f>+IFERROR(IF(OR(AND(AH136&lt;&gt;"",G136=""),AND(AH136="",G136&lt;&gt;"")),"TOTAL ou Z non renseigné !!!",IF($E136="TOTAL",SUM($AJ$11:AJ135),ROUND(AH136-G136,2))),"")</f>
        <v/>
      </c>
      <c r="AK136" s="85"/>
      <c r="AL136" s="85"/>
      <c r="AM136" s="85"/>
      <c r="AN136" s="85"/>
      <c r="AO136" s="85"/>
      <c r="AP136" s="85"/>
      <c r="AQ136" s="85"/>
      <c r="AR136" s="85"/>
      <c r="AS136" s="85"/>
      <c r="AT136" s="85"/>
      <c r="AU136" s="85"/>
      <c r="AV136" s="85"/>
      <c r="AW136" s="85"/>
      <c r="AX136" s="85"/>
      <c r="AY136" s="85"/>
      <c r="AZ136" s="85"/>
      <c r="BA136" s="85"/>
      <c r="BB136" s="85"/>
      <c r="BC136" s="85"/>
      <c r="BD136" s="85"/>
      <c r="BE136" s="85"/>
      <c r="BF136" s="85"/>
      <c r="BG136" s="85"/>
      <c r="BH136" s="85"/>
      <c r="BI136" s="85"/>
      <c r="BJ136" s="85"/>
      <c r="BK136" s="85"/>
      <c r="BL136" s="85"/>
      <c r="BM136" s="78" t="str">
        <f t="shared" si="19"/>
        <v>ok</v>
      </c>
      <c r="BN136" s="14" t="str">
        <f t="shared" si="20"/>
        <v/>
      </c>
    </row>
    <row r="137" spans="1:67" s="19" customFormat="1" hidden="1" outlineLevel="1" x14ac:dyDescent="0.3">
      <c r="A137" s="17"/>
      <c r="B137" s="17" t="str">
        <f>+IF(OR(B128="",E128="TOTAL"),"","ok")</f>
        <v>ok</v>
      </c>
      <c r="C137" s="17">
        <f>+INDEX(Listes!$N$1:$AD$13,MATCH(D137,Listes!$N$1:$N$13,0),MATCH($F$7,Listes!$N$1:$AD$1,0))</f>
        <v>0</v>
      </c>
      <c r="D137" s="75" t="s">
        <v>169</v>
      </c>
      <c r="E137" s="87" t="s">
        <v>162</v>
      </c>
      <c r="F137" s="86"/>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c r="AH137" s="85" t="str">
        <f t="shared" si="35"/>
        <v/>
      </c>
      <c r="AI137" s="85" t="str">
        <f t="shared" si="34"/>
        <v/>
      </c>
      <c r="AJ137" s="85" t="str">
        <f>+IFERROR(IF(OR(AND(AH137&lt;&gt;"",G137=""),AND(AH137="",G137&lt;&gt;"")),"TOTAL ou Z non renseigné !!!",IF($E137="TOTAL",SUM($AJ$11:AJ136),ROUND(AH137-G137,2))),"")</f>
        <v/>
      </c>
      <c r="AK137" s="85"/>
      <c r="AL137" s="85"/>
      <c r="AM137" s="85"/>
      <c r="AN137" s="85"/>
      <c r="AO137" s="85"/>
      <c r="AP137" s="85"/>
      <c r="AQ137" s="85"/>
      <c r="AR137" s="85"/>
      <c r="AS137" s="85"/>
      <c r="AT137" s="85"/>
      <c r="AU137" s="85"/>
      <c r="AV137" s="85"/>
      <c r="AW137" s="85"/>
      <c r="AX137" s="85"/>
      <c r="AY137" s="85"/>
      <c r="AZ137" s="85"/>
      <c r="BA137" s="85"/>
      <c r="BB137" s="85"/>
      <c r="BC137" s="85"/>
      <c r="BD137" s="85"/>
      <c r="BE137" s="85"/>
      <c r="BF137" s="85"/>
      <c r="BG137" s="85"/>
      <c r="BH137" s="85"/>
      <c r="BI137" s="85"/>
      <c r="BJ137" s="85"/>
      <c r="BK137" s="85"/>
      <c r="BL137" s="85"/>
      <c r="BM137" s="78" t="str">
        <f t="shared" si="19"/>
        <v>ok</v>
      </c>
      <c r="BN137" s="14" t="str">
        <f t="shared" si="20"/>
        <v/>
      </c>
      <c r="BO137" s="3"/>
    </row>
    <row r="138" spans="1:67" s="19" customFormat="1" hidden="1" outlineLevel="1" x14ac:dyDescent="0.3">
      <c r="A138" s="17"/>
      <c r="B138" s="17" t="str">
        <f>+IF(OR(B128="",E128="TOTAL"),"","ok")</f>
        <v>ok</v>
      </c>
      <c r="C138" s="17">
        <f>+INDEX(Listes!$N$1:$AD$13,MATCH(D138,Listes!$N$1:$N$13,0),MATCH($F$7,Listes!$N$1:$AD$1,0))</f>
        <v>0</v>
      </c>
      <c r="D138" s="75" t="s">
        <v>170</v>
      </c>
      <c r="E138" s="87" t="s">
        <v>162</v>
      </c>
      <c r="F138" s="86"/>
      <c r="G138" s="85"/>
      <c r="H138" s="85"/>
      <c r="I138" s="85"/>
      <c r="J138" s="85"/>
      <c r="K138" s="85"/>
      <c r="L138" s="85"/>
      <c r="M138" s="85"/>
      <c r="N138" s="85"/>
      <c r="O138" s="85"/>
      <c r="P138" s="85"/>
      <c r="Q138" s="85"/>
      <c r="R138" s="85"/>
      <c r="S138" s="85"/>
      <c r="T138" s="85"/>
      <c r="U138" s="85"/>
      <c r="V138" s="85"/>
      <c r="W138" s="85"/>
      <c r="X138" s="85"/>
      <c r="Y138" s="85"/>
      <c r="Z138" s="85"/>
      <c r="AA138" s="85"/>
      <c r="AB138" s="85"/>
      <c r="AC138" s="85"/>
      <c r="AD138" s="85"/>
      <c r="AE138" s="85"/>
      <c r="AF138" s="85"/>
      <c r="AG138" s="85"/>
      <c r="AH138" s="85" t="str">
        <f t="shared" si="35"/>
        <v/>
      </c>
      <c r="AI138" s="85" t="str">
        <f t="shared" si="34"/>
        <v/>
      </c>
      <c r="AJ138" s="85" t="str">
        <f>+IFERROR(IF(OR(AND(AH138&lt;&gt;"",G138=""),AND(AH138="",G138&lt;&gt;"")),"TOTAL ou Z non renseigné !!!",IF($E138="TOTAL",SUM($AJ$11:AJ137),ROUND(AH138-G138,2))),"")</f>
        <v/>
      </c>
      <c r="AK138" s="85"/>
      <c r="AL138" s="85"/>
      <c r="AM138" s="85"/>
      <c r="AN138" s="85"/>
      <c r="AO138" s="85"/>
      <c r="AP138" s="85"/>
      <c r="AQ138" s="85"/>
      <c r="AR138" s="85"/>
      <c r="AS138" s="85"/>
      <c r="AT138" s="85"/>
      <c r="AU138" s="85"/>
      <c r="AV138" s="85"/>
      <c r="AW138" s="85"/>
      <c r="AX138" s="85"/>
      <c r="AY138" s="85"/>
      <c r="AZ138" s="85"/>
      <c r="BA138" s="85"/>
      <c r="BB138" s="85"/>
      <c r="BC138" s="85"/>
      <c r="BD138" s="85"/>
      <c r="BE138" s="85"/>
      <c r="BF138" s="85"/>
      <c r="BG138" s="85"/>
      <c r="BH138" s="85"/>
      <c r="BI138" s="85"/>
      <c r="BJ138" s="85"/>
      <c r="BK138" s="85"/>
      <c r="BL138" s="85"/>
      <c r="BM138" s="78" t="str">
        <f t="shared" si="19"/>
        <v>ok</v>
      </c>
      <c r="BN138" s="14" t="str">
        <f t="shared" si="20"/>
        <v/>
      </c>
    </row>
    <row r="139" spans="1:67" s="19" customFormat="1" hidden="1" outlineLevel="1" x14ac:dyDescent="0.3">
      <c r="A139" s="17"/>
      <c r="B139" s="17" t="str">
        <f>+IF(OR(B128="",E128="TOTAL"),"","ok")</f>
        <v>ok</v>
      </c>
      <c r="C139" s="17">
        <f>+INDEX(Listes!$N$1:$AD$13,MATCH(D139,Listes!$N$1:$N$13,0),MATCH($F$7,Listes!$N$1:$AD$1,0))</f>
        <v>0</v>
      </c>
      <c r="D139" s="75" t="s">
        <v>171</v>
      </c>
      <c r="E139" s="87" t="s">
        <v>162</v>
      </c>
      <c r="F139" s="86"/>
      <c r="G139" s="85"/>
      <c r="H139" s="85"/>
      <c r="I139" s="85"/>
      <c r="J139" s="85"/>
      <c r="K139" s="85"/>
      <c r="L139" s="85"/>
      <c r="M139" s="85"/>
      <c r="N139" s="85"/>
      <c r="O139" s="85"/>
      <c r="P139" s="85"/>
      <c r="Q139" s="85"/>
      <c r="R139" s="85"/>
      <c r="S139" s="85"/>
      <c r="T139" s="85"/>
      <c r="U139" s="85"/>
      <c r="V139" s="85"/>
      <c r="W139" s="85"/>
      <c r="X139" s="85"/>
      <c r="Y139" s="85"/>
      <c r="Z139" s="85"/>
      <c r="AA139" s="85"/>
      <c r="AB139" s="85"/>
      <c r="AC139" s="85"/>
      <c r="AD139" s="85"/>
      <c r="AE139" s="85"/>
      <c r="AF139" s="85"/>
      <c r="AG139" s="85"/>
      <c r="AH139" s="85" t="str">
        <f t="shared" si="35"/>
        <v/>
      </c>
      <c r="AI139" s="85" t="str">
        <f t="shared" si="34"/>
        <v/>
      </c>
      <c r="AJ139" s="85" t="str">
        <f>+IFERROR(IF(OR(AND(AH139&lt;&gt;"",G139=""),AND(AH139="",G139&lt;&gt;"")),"TOTAL ou Z non renseigné !!!",IF($E139="TOTAL",SUM($AJ$11:AJ138),ROUND(AH139-G139,2))),"")</f>
        <v/>
      </c>
      <c r="AK139" s="85"/>
      <c r="AL139" s="85"/>
      <c r="AM139" s="85"/>
      <c r="AN139" s="85"/>
      <c r="AO139" s="85"/>
      <c r="AP139" s="85"/>
      <c r="AQ139" s="85"/>
      <c r="AR139" s="85"/>
      <c r="AS139" s="85"/>
      <c r="AT139" s="85"/>
      <c r="AU139" s="85"/>
      <c r="AV139" s="85"/>
      <c r="AW139" s="85"/>
      <c r="AX139" s="85"/>
      <c r="AY139" s="85"/>
      <c r="AZ139" s="85"/>
      <c r="BA139" s="85"/>
      <c r="BB139" s="85"/>
      <c r="BC139" s="85"/>
      <c r="BD139" s="85"/>
      <c r="BE139" s="85"/>
      <c r="BF139" s="85"/>
      <c r="BG139" s="85"/>
      <c r="BH139" s="85"/>
      <c r="BI139" s="85"/>
      <c r="BJ139" s="85"/>
      <c r="BK139" s="85"/>
      <c r="BL139" s="85"/>
      <c r="BM139" s="78" t="str">
        <f t="shared" si="19"/>
        <v>ok</v>
      </c>
      <c r="BN139" s="14" t="str">
        <f t="shared" si="20"/>
        <v/>
      </c>
      <c r="BO139" s="3"/>
    </row>
    <row r="140" spans="1:67" s="19" customFormat="1" hidden="1" outlineLevel="1" x14ac:dyDescent="0.3">
      <c r="A140" s="17"/>
      <c r="B140" s="17" t="str">
        <f>+IF(OR(B128="",E128="TOTAL"),"","ok")</f>
        <v>ok</v>
      </c>
      <c r="C140" s="17">
        <f>+INDEX(Listes!$N$1:$AD$13,MATCH(D140,Listes!$N$1:$N$13,0),MATCH($F$7,Listes!$N$1:$AD$1,0))</f>
        <v>0</v>
      </c>
      <c r="D140" s="75" t="s">
        <v>172</v>
      </c>
      <c r="E140" s="87" t="s">
        <v>162</v>
      </c>
      <c r="F140" s="86"/>
      <c r="G140" s="85"/>
      <c r="H140" s="85"/>
      <c r="I140" s="85"/>
      <c r="J140" s="85"/>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t="str">
        <f t="shared" si="35"/>
        <v/>
      </c>
      <c r="AI140" s="85" t="str">
        <f t="shared" si="34"/>
        <v/>
      </c>
      <c r="AJ140" s="85" t="str">
        <f>+IFERROR(IF(OR(AND(AH140&lt;&gt;"",G140=""),AND(AH140="",G140&lt;&gt;"")),"TOTAL ou Z non renseigné !!!",IF($E140="TOTAL",SUM($AJ$11:AJ139),ROUND(AH140-G140,2))),"")</f>
        <v/>
      </c>
      <c r="AK140" s="85"/>
      <c r="AL140" s="85"/>
      <c r="AM140" s="85"/>
      <c r="AN140" s="85"/>
      <c r="AO140" s="85"/>
      <c r="AP140" s="85"/>
      <c r="AQ140" s="85"/>
      <c r="AR140" s="85"/>
      <c r="AS140" s="85"/>
      <c r="AT140" s="85"/>
      <c r="AU140" s="85"/>
      <c r="AV140" s="85"/>
      <c r="AW140" s="85"/>
      <c r="AX140" s="85"/>
      <c r="AY140" s="85"/>
      <c r="AZ140" s="85"/>
      <c r="BA140" s="85"/>
      <c r="BB140" s="85"/>
      <c r="BC140" s="85"/>
      <c r="BD140" s="85"/>
      <c r="BE140" s="85"/>
      <c r="BF140" s="85"/>
      <c r="BG140" s="85"/>
      <c r="BH140" s="85"/>
      <c r="BI140" s="85"/>
      <c r="BJ140" s="85"/>
      <c r="BK140" s="85"/>
      <c r="BL140" s="85"/>
      <c r="BM140" s="78" t="str">
        <f t="shared" ref="BM140:BM203" si="36">+IF(OR(E140="",COUNTIF(E140,"*TOTAL*"),A140=1),"","ok")</f>
        <v>ok</v>
      </c>
      <c r="BN140" s="14" t="str">
        <f t="shared" ref="BN140:BN203" si="37">+IF(OR(A140=1,F140=""),"","&lt;== PENSEZ A VALIDER VOTRE CAISSE UNE FOIS TOUS LES ELEMENTS SAISIS !!")</f>
        <v/>
      </c>
    </row>
    <row r="141" spans="1:67" x14ac:dyDescent="0.3">
      <c r="A141" s="4">
        <f>+IF(SUM(C142:C153)=0,"",1)</f>
        <v>1</v>
      </c>
      <c r="B141" s="4">
        <v>11</v>
      </c>
      <c r="C141" s="4">
        <f t="shared" ref="C141" si="38">+IF(B141&gt;$H$5,"",B141)</f>
        <v>11</v>
      </c>
      <c r="D141" s="4">
        <f>+IFERROR(WEEKNUM(E141,2),"")</f>
        <v>37</v>
      </c>
      <c r="E141" s="81">
        <f t="shared" si="27"/>
        <v>43719</v>
      </c>
      <c r="F141" s="82" t="str">
        <f>+IF(AND($E141="TOTAL",SUM($C$11:$C$426)&gt;465),SUM($F$11:F140)/2,IF(AND($E141="TOTAL",SUM($C$11:$C$426)&lt;465),SUM($F$11:F140),IF(COUNT(F142:F153)=0,"",SUM(F142:F153))))</f>
        <v/>
      </c>
      <c r="G141" s="83" t="str">
        <f>IF(F141="","",F141-SUM(AO141:BL141))</f>
        <v/>
      </c>
      <c r="H141" s="83" t="str">
        <f>+IFERROR(IF(OR(WEEKDAY(E141)=1,C141=$H$5),SUMIF($D$11:$D$426,WEEKNUM(E141,2),$F$11:$F$426),""),"")</f>
        <v/>
      </c>
      <c r="I141" s="82" t="str">
        <f>+IF(AND($E141="TOTAL",SUM($C$11:$C$426)&gt;465),SUM($I$11:I140)/2,IF(AND($E141="TOTAL",SUM($C$11:$C$426)&lt;465),SUM($I$11:I140),IF(COUNT(I142:I153)=0,"",SUM(I142:I153))))</f>
        <v/>
      </c>
      <c r="J141" s="82" t="str">
        <f>+IF(AND($E141="TOTAL",SUM($C$11:$C$426)&gt;465),SUM($J$11:J140)/2,IF(AND($E141="TOTAL",SUM($C$11:$C$426)&lt;465),SUM($J$11:J140),IF(COUNT(J142:J153)=0,"",SUM(J142:J153))))</f>
        <v/>
      </c>
      <c r="K141" s="84" t="str">
        <f>+IF($E141="TOTAL",(SUM($K$11:K140)),"")</f>
        <v/>
      </c>
      <c r="L141" s="82" t="str">
        <f>+IF($E141="TOTAL",(SUM(L$11:$L140)),IF(F142="","",F142))</f>
        <v/>
      </c>
      <c r="M141" s="84" t="str">
        <f>+IF($E141="TOTAL",(SUM($M$11:M140)),"")</f>
        <v/>
      </c>
      <c r="N141" s="84" t="str">
        <f>+IF($E141="TOTAL",(SUM($N$11:N140)),"")</f>
        <v/>
      </c>
      <c r="O141" s="82" t="str">
        <f>+IF($E141="TOTAL",(SUM($O$11:O140)),IF(F143="","",F143))</f>
        <v/>
      </c>
      <c r="P141" s="84" t="str">
        <f>+IF($E141="TOTAL",(SUM($P$11:P140)),"")</f>
        <v/>
      </c>
      <c r="Q141" s="84" t="str">
        <f>+IF($E141="TOTAL",(SUM($Q$11:Q140)),"")</f>
        <v/>
      </c>
      <c r="R141" s="84" t="str">
        <f>+IF($E141="TOTAL",(SUM($R$11:R140)),"")</f>
        <v/>
      </c>
      <c r="S141" s="84" t="str">
        <f>+IF($E141="TOTAL",(SUM($S$11:S140)),"")</f>
        <v/>
      </c>
      <c r="T141" s="84" t="str">
        <f>+IF($E141="TOTAL",(SUM($T$11:T140)),"")</f>
        <v/>
      </c>
      <c r="U141" s="84" t="str">
        <f>+IF($E141="TOTAL",(SUM($U$11:U140)),"")</f>
        <v/>
      </c>
      <c r="V141" s="84" t="str">
        <f>+IF($E141="TOTAL",(SUM($V$11:V140)),"")</f>
        <v/>
      </c>
      <c r="W141" s="83" t="str">
        <f>+IF(OR(P141="",P141=0,L141="",L141=0),"",L141/P141)</f>
        <v/>
      </c>
      <c r="X141" s="83" t="str">
        <f>+IF(OR(Q141="",Q141=0,O141="",O141=0),"",O141/Q141)</f>
        <v/>
      </c>
      <c r="Y141" s="82" t="str">
        <f>+IF(AND($E141="TOTAL",SUM($C$11:$C$426)&gt;465),SUM($Y$11:Y140)/2,IF(AND($E141="TOTAL",SUM($C$11:$C$426)&lt;465),SUM($Y$11:Y140),IF(COUNT(Y142:Y153)=0,"",SUM(Y142:Y153))))</f>
        <v/>
      </c>
      <c r="Z141" s="82" t="str">
        <f>+IF(AND($E141="TOTAL",SUM($C$11:$C$426)&gt;465),SUM($Z$11:Z140)/2,IF(AND($E141="TOTAL",SUM($C$11:$C$426)&lt;465),SUM($Z$11:Z140),IF(COUNT(Z142:Z153)=0,"",SUM(Z142:Z153))))</f>
        <v/>
      </c>
      <c r="AA141" s="82" t="str">
        <f>+IF(AND($E141="TOTAL",SUM($C$11:$C$426)&gt;465),SUM($AA$11:AA140)/2,IF(AND($E141="TOTAL",SUM($C$11:$C$426)&lt;465),SUM($AA$11:AA140),IF(COUNT(AA142:AA153)=0,"",SUM(AA142:AA153))))</f>
        <v/>
      </c>
      <c r="AB141" s="82" t="str">
        <f>+IF(AND($E141="TOTAL",SUM($C$11:$C$426)&gt;465),SUM($AB$11:AB140)/2,IF(AND($E141="TOTAL",SUM($C$11:$C$426)&lt;465),SUM($AB$11:AB140),IF(COUNT(AB142:AB153)=0,"",SUM(AB142:AB153))))</f>
        <v/>
      </c>
      <c r="AC141" s="82" t="str">
        <f>+IF(AND($E141="TOTAL",SUM($C$11:$C$426)&gt;465),SUM($AC$11:AC140)/2,IF(AND($E141="TOTAL",SUM($C$11:$C$426)&lt;465),SUM($AC$11:AC140),IF(COUNT(AC142:AC153)=0,"",SUM(AC142:AC153))))</f>
        <v/>
      </c>
      <c r="AD141" s="82" t="str">
        <f>+IF(AND($E141="TOTAL",SUM($C$11:$C$426)&gt;465),SUM($AD$11:AD140)/2,IF(AND($E141="TOTAL",SUM($C$11:$C$426)&lt;465),SUM($AD$11:AD140),IF(COUNT(AD142:AD153)=0,"",SUM(AD142:AD153))))</f>
        <v/>
      </c>
      <c r="AE141" s="82" t="str">
        <f>+IF(AND($E141="TOTAL",SUM($C$11:$C$426)&gt;465),SUM($AE$11:AE140)/2,IF(AND($E141="TOTAL",SUM($C$11:$C$426)&lt;465),SUM($AE$11:AE140),IF(COUNT(AE142:AE153)=0,"",SUM(AE142:AE153))))</f>
        <v/>
      </c>
      <c r="AF141" s="82" t="str">
        <f>+IF(AND($E141="TOTAL",SUM($C$11:$C$426)&gt;465),SUM($AF$11:AF140)/2,IF(AND($E141="TOTAL",SUM($C$11:$C$426)&lt;465),SUM($AF$11:AF140),IF(COUNT(AF142:AF153)=0,"",SUM(AF142:AF153))))</f>
        <v/>
      </c>
      <c r="AG141" s="82" t="str">
        <f>+IF(AND($E141="TOTAL",SUM($C$11:$C$426)&gt;465),SUM($AG$11:AG140)/2,IF(AND($E141="TOTAL",SUM($C$11:$C$426)&lt;465),SUM($AG$11:AG140),IF(COUNT(AG142:AG153)=0,"",SUM(AG142:AG153))))</f>
        <v/>
      </c>
      <c r="AH141" s="82" t="str">
        <f>+IFERROR(SUM(Y141:AG141)+AI141,"")</f>
        <v/>
      </c>
      <c r="AI141" s="82" t="str">
        <f>+IF(AND($E141="TOTAL",SUM($C$11:$C$426)&gt;465),SUM($AI$11:AI140)/2,IF(AND($E141="TOTAL",SUM($C$11:$C$426)&lt;465),SUM($AI$11:AI140),IF(COUNT(AI142:AI153)=0,"",SUM(AI142:AI153))))</f>
        <v/>
      </c>
      <c r="AJ141" s="82" t="str">
        <f>+IF(AND($E141="TOTAL",SUM($C$11:$C$426)&gt;465),SUM($AJ$11:AJ140)/2,IF(AND($E141="TOTAL",SUM($C$11:$C$426)&lt;465),SUM($AJ$11:AJ140),IF(COUNT(AJ142:AJ153)=0,"",SUM(AJ142:AJ153))))</f>
        <v/>
      </c>
      <c r="AK141" s="82" t="str">
        <f>+IF(AND($E141="TOTAL",SUM($C$11:$C$426)&gt;465),SUM($AK$11:AK140)/2,IF(AND($E141="TOTAL",SUM($C$11:$C$426)&lt;465),SUM($AK$11:AK140),IF(COUNT(AK142:AK153)=0,"",SUM(AK142:AK153))))</f>
        <v/>
      </c>
      <c r="AL141" s="84" t="str">
        <f>+IF($E141="TOTAL",(SUM($AL$11:AL140)),"")</f>
        <v/>
      </c>
      <c r="AM141" s="84" t="str">
        <f>+IF($E141="TOTAL",(SUM($AM$11:AM140)),"")</f>
        <v/>
      </c>
      <c r="AN141" s="84"/>
      <c r="AO141" s="82" t="str">
        <f>+IF(AND($E141="TOTAL",SUM($C$11:$C$426)&gt;465),SUM($AO$11:AO140)/2,IF(AND($E141="TOTAL",SUM($C$11:$C$426)&lt;465),SUM($AO$11:AO140),IF(COUNT(AO142:AO153)=0,"",SUM(AO142:AO153))))</f>
        <v/>
      </c>
      <c r="AP141" s="82" t="str">
        <f>+IF(AND($E141="TOTAL",SUM($C$11:$C$426)&gt;465),SUM($AP$11:AP140)/2,IF(AND($E141="TOTAL",SUM($C$11:$C$426)&lt;465),SUM($AP$11:AP140),IF(COUNT(AP142:AP153)=0,"",SUM(AP142:AP153))))</f>
        <v/>
      </c>
      <c r="AQ141" s="82" t="str">
        <f>+IF(AND($E141="TOTAL",SUM($C$11:$C$426)&gt;465),SUM($AQ$11:AQ140)/2,IF(AND($E141="TOTAL",SUM($C$11:$C$426)&lt;465),SUM($AQ$11:AQ140),IF(COUNT(AQ142:AQ153)=0,"",SUM(AQ142:AQ153))))</f>
        <v/>
      </c>
      <c r="AR141" s="82" t="str">
        <f>+IF(AND($E141="TOTAL",SUM($C$11:$C$426)&gt;465),SUM($AR$11:AR140)/2,IF(AND($E141="TOTAL",SUM($C$11:$C$426)&lt;465),SUM($AR$11:AR140),IF(COUNT(AR142:AR153)=0,"",SUM(AR142:AR153))))</f>
        <v/>
      </c>
      <c r="AS141" s="82" t="str">
        <f>+IF(AND($E141="TOTAL",SUM($C$11:$C$426)&gt;465),SUM($AS$11:AS140)/2,IF(AND($E141="TOTAL",SUM($C$11:$C$426)&lt;465),SUM($AS$11:AS140),IF(COUNT(AS142:AS153)=0,"",SUM(AS142:AS153))))</f>
        <v/>
      </c>
      <c r="AT141" s="82" t="str">
        <f>+IF(AND($E141="TOTAL",SUM($C$11:$C$426)&gt;465),SUM($AT$11:AT140)/2,IF(AND($E141="TOTAL",SUM($C$11:$C$426)&lt;465),SUM($AT$11:AT140),IF(COUNT(AT142:AT153)=0,"",SUM(AT142:AT153))))</f>
        <v/>
      </c>
      <c r="AU141" s="82" t="str">
        <f>+IF(AND($E141="TOTAL",SUM($C$11:$C$426)&gt;465),SUM($AU$11:AU140)/2,IF(AND($E141="TOTAL",SUM($C$11:$C$426)&lt;465),SUM($AU$11:AU140),IF(COUNT(AU142:AU153)=0,"",SUM(AU142:AU153))))</f>
        <v/>
      </c>
      <c r="AV141" s="82" t="str">
        <f>+IF(AND($E141="TOTAL",SUM($C$11:$C$426)&gt;465),SUM($AV$11:AV140)/2,IF(AND($E141="TOTAL",SUM($C$11:$C$426)&lt;465),SUM($AV$11:AV140),IF(COUNT(AV142:AV153)=0,"",SUM(AV142:AV153))))</f>
        <v/>
      </c>
      <c r="AW141" s="82" t="str">
        <f>+IF(AND($E141="TOTAL",SUM($C$11:$C$426)&gt;465),SUM($AW$11:AW140)/2,IF(AND($E141="TOTAL",SUM($C$11:$C$426)&lt;465),SUM($AW$11:AW140),IF(COUNT(AW142:AW153)=0,"",SUM(AW142:AW153))))</f>
        <v/>
      </c>
      <c r="AX141" s="82" t="str">
        <f>+IF(AND($E141="TOTAL",SUM($C$11:$C$426)&gt;465),SUM($AX$11:AX140)/2,IF(AND($E141="TOTAL",SUM($C$11:$C$426)&lt;465),SUM($AX$11:AX140),IF(COUNT(AX142:AX153)=0,"",SUM(AX142:AX153))))</f>
        <v/>
      </c>
      <c r="AY141" s="82" t="str">
        <f>+IF(AND($E141="TOTAL",SUM($C$11:$C$426)&gt;465),SUM($AY$11:AY140)/2,IF(AND($E141="TOTAL",SUM($C$11:$C$426)&lt;465),SUM($AY$11:AY140),IF(COUNT(AY142:AY153)=0,"",SUM(AY142:AY153))))</f>
        <v/>
      </c>
      <c r="AZ141" s="82" t="str">
        <f>+IF(AND($E141="TOTAL",SUM($C$11:$C$426)&gt;465),SUM($AZ$11:AZ140)/2,IF(AND($E141="TOTAL",SUM($C$11:$C$426)&lt;465),SUM($AZ$11:AZ140),IF(COUNT(AZ142:AZ153)=0,"",SUM(AZ142:AZ153))))</f>
        <v/>
      </c>
      <c r="BA141" s="82" t="str">
        <f>+IF(AND($E141="TOTAL",SUM($C$11:$C$426)&gt;465),SUM($BA$11:BA140)/2,IF(AND($E141="TOTAL",SUM($C$11:$C$426)&lt;465),SUM($BA$11:BA140),IF(COUNT(BA142:BA153)=0,"",SUM(BA142:BA153))))</f>
        <v/>
      </c>
      <c r="BB141" s="82" t="str">
        <f>+IF(AND($E141="TOTAL",SUM($C$11:$C$426)&gt;465),SUM($BB$11:BB140)/2,IF(AND($E141="TOTAL",SUM($C$11:$C$426)&lt;465),SUM($BB$11:BB140),IF(COUNT(BB142:BB153)=0,"",SUM(BB142:BB153))))</f>
        <v/>
      </c>
      <c r="BC141" s="82" t="str">
        <f>+IF(AND($E141="TOTAL",SUM($C$11:$C$426)&gt;465),SUM($BC$11:BC140)/2,IF(AND($E141="TOTAL",SUM($C$11:$C$426)&lt;465),SUM($BC$11:BC140),IF(COUNT(BC142:BC153)=0,"",SUM(BC142:BC153))))</f>
        <v/>
      </c>
      <c r="BD141" s="82" t="str">
        <f>+IF(AND($E141="TOTAL",SUM($C$11:$C$426)&gt;465),SUM($BD$11:BD140)/2,IF(AND($E141="TOTAL",SUM($C$11:$C$426)&lt;465),SUM($BD$11:BD140),IF(COUNT(BD142:BD153)=0,"",SUM(BD142:BD153))))</f>
        <v/>
      </c>
      <c r="BE141" s="82" t="str">
        <f>+IF(AND($E141="TOTAL",SUM($C$11:$C$426)&gt;465),SUM($BE$11:BE140)/2,IF(AND($E141="TOTAL",SUM($C$11:$C$426)&lt;465),SUM($BE$11:BE140),IF(COUNT(BE142:BE153)=0,"",SUM(BE142:BE153))))</f>
        <v/>
      </c>
      <c r="BF141" s="82" t="str">
        <f>+IF(AND($E141="TOTAL",SUM($C$11:$C$426)&gt;465),SUM($BF$11:BF140)/2,IF(AND($E141="TOTAL",SUM($C$11:$C$426)&lt;465),SUM($BF$11:BF140),IF(COUNT(BF142:BF153)=0,"",SUM(BF142:BF153))))</f>
        <v/>
      </c>
      <c r="BG141" s="82" t="str">
        <f>+IF(AND($E141="TOTAL",SUM($C$11:$C$426)&gt;465),SUM($BG$11:BG140)/2,IF(AND($E141="TOTAL",SUM($C$11:$C$426)&lt;465),SUM($BG$11:BG140),IF(COUNT(BG142:BG153)=0,"",SUM(BG142:BG153))))</f>
        <v/>
      </c>
      <c r="BH141" s="82" t="str">
        <f>+IF(AND($E141="TOTAL",SUM($C$11:$C$426)&gt;465),SUM($BH$11:BH140)/2,IF(AND($E141="TOTAL",SUM($C$11:$C$426)&lt;465),SUM($BH$11:BH140),IF(COUNT(BH142:BH153)=0,"",SUM(BH142:BH153))))</f>
        <v/>
      </c>
      <c r="BI141" s="82" t="str">
        <f>+IF(AND($E141="TOTAL",SUM($C$11:$C$426)&gt;465),SUM($BI$11:BI140)/2,IF(AND($E141="TOTAL",SUM($C$11:$C$426)&lt;465),SUM($BI$11:BI140),IF(COUNT(BI142:BI153)=0,"",SUM(BI142:BI153))))</f>
        <v/>
      </c>
      <c r="BJ141" s="82" t="str">
        <f>+IF(AND($E141="TOTAL",SUM($C$11:$C$426)&gt;465),SUM($BJ$11:BJ140)/2,IF(AND($E141="TOTAL",SUM($C$11:$C$426)&lt;465),SUM($BJ$11:BJ140),IF(COUNT(BJ142:BJ153)=0,"",SUM(BJ142:BJ153))))</f>
        <v/>
      </c>
      <c r="BK141" s="82" t="str">
        <f>+IF(AND($E141="TOTAL",SUM($C$11:$C$426)&gt;465),SUM($BK$11:BK140)/2,IF(AND($E141="TOTAL",SUM($C$11:$C$426)&lt;465),SUM($BK$11:BK140),IF(COUNT(BK142:BK153)=0,"",SUM(BK142:BK153))))</f>
        <v/>
      </c>
      <c r="BL141" s="82" t="str">
        <f>+IF(AND($E141="TOTAL",SUM($C$11:$C$426)&gt;465),SUM($BL$11:BL140)/2,IF(AND($E141="TOTAL",SUM($C$11:$C$426)&lt;465),SUM($BL$11:BL140),IF(COUNT(BL142:BL153)=0,"",SUM(BL142:BL153))))</f>
        <v/>
      </c>
      <c r="BM141" s="78" t="str">
        <f t="shared" si="36"/>
        <v/>
      </c>
      <c r="BN141" s="14" t="str">
        <f t="shared" si="37"/>
        <v/>
      </c>
    </row>
    <row r="142" spans="1:67" s="19" customFormat="1" outlineLevel="1" x14ac:dyDescent="0.3">
      <c r="A142" s="17"/>
      <c r="B142" s="17" t="str">
        <f>+IF(OR(B141="",E141="TOTAL"),"","ok")</f>
        <v>ok</v>
      </c>
      <c r="C142" s="17">
        <f>+INDEX(Listes!$N$1:$AD$13,MATCH(D142,Listes!$N$1:$N$13,0),MATCH($F$7,Listes!$N$1:$AD$1,0))</f>
        <v>10</v>
      </c>
      <c r="D142" s="74" t="s">
        <v>160</v>
      </c>
      <c r="E142" s="85" t="s">
        <v>160</v>
      </c>
      <c r="F142" s="86"/>
      <c r="G142" s="85" t="str">
        <f>IF(F142="","",F142-SUM(AO142:BL142))</f>
        <v/>
      </c>
      <c r="H142" s="85"/>
      <c r="I142" s="85"/>
      <c r="J142" s="85"/>
      <c r="K142" s="85"/>
      <c r="L142" s="85"/>
      <c r="M142" s="85"/>
      <c r="N142" s="85"/>
      <c r="O142" s="85"/>
      <c r="P142" s="85"/>
      <c r="Q142" s="85"/>
      <c r="R142" s="85"/>
      <c r="S142" s="85"/>
      <c r="T142" s="85"/>
      <c r="U142" s="85"/>
      <c r="V142" s="85"/>
      <c r="W142" s="85"/>
      <c r="X142" s="85"/>
      <c r="Y142" s="85"/>
      <c r="Z142" s="85"/>
      <c r="AA142" s="85"/>
      <c r="AB142" s="85"/>
      <c r="AC142" s="85"/>
      <c r="AD142" s="85"/>
      <c r="AE142" s="85"/>
      <c r="AF142" s="85"/>
      <c r="AG142" s="85"/>
      <c r="AH142" s="85" t="str">
        <f>+IFERROR(SUM(Y142:AG142)+AI142,"")</f>
        <v/>
      </c>
      <c r="AI142" s="85" t="str">
        <f t="shared" ref="AI142:AI153" si="39">IF(SUM(Y142:AG142)=0,"",0)</f>
        <v/>
      </c>
      <c r="AJ142" s="85" t="str">
        <f>+IFERROR(IF(OR(AND(AH142&lt;&gt;"",G142=""),AND(AH142="",G142&lt;&gt;"")),"TOTAL ou Z non renseigné !!!",ROUND(AH142-G142,2)),"")</f>
        <v/>
      </c>
      <c r="AK142" s="85"/>
      <c r="AL142" s="85"/>
      <c r="AM142" s="85"/>
      <c r="AN142" s="85"/>
      <c r="AO142" s="85"/>
      <c r="AP142" s="85"/>
      <c r="AQ142" s="85"/>
      <c r="AR142" s="85"/>
      <c r="AS142" s="85"/>
      <c r="AT142" s="85"/>
      <c r="AU142" s="85"/>
      <c r="AV142" s="85"/>
      <c r="AW142" s="85"/>
      <c r="AX142" s="85"/>
      <c r="AY142" s="85"/>
      <c r="AZ142" s="85"/>
      <c r="BA142" s="85"/>
      <c r="BB142" s="85"/>
      <c r="BC142" s="85"/>
      <c r="BD142" s="85"/>
      <c r="BE142" s="85"/>
      <c r="BF142" s="85"/>
      <c r="BG142" s="85"/>
      <c r="BH142" s="85"/>
      <c r="BI142" s="85"/>
      <c r="BJ142" s="85"/>
      <c r="BK142" s="85"/>
      <c r="BL142" s="85"/>
      <c r="BM142" s="78" t="str">
        <f t="shared" si="36"/>
        <v>ok</v>
      </c>
      <c r="BN142" s="14" t="str">
        <f t="shared" si="37"/>
        <v/>
      </c>
    </row>
    <row r="143" spans="1:67" s="19" customFormat="1" outlineLevel="1" x14ac:dyDescent="0.3">
      <c r="A143" s="17"/>
      <c r="B143" s="17" t="str">
        <f>+IF(OR(B141="",E141="TOTAL"),"","ok")</f>
        <v>ok</v>
      </c>
      <c r="C143" s="17">
        <f>+INDEX(Listes!$N$1:$AD$13,MATCH(D143,Listes!$N$1:$N$13,0),MATCH($F$7,Listes!$N$1:$AD$1,0))</f>
        <v>10</v>
      </c>
      <c r="D143" s="74" t="s">
        <v>161</v>
      </c>
      <c r="E143" s="85" t="s">
        <v>161</v>
      </c>
      <c r="F143" s="86"/>
      <c r="G143" s="85"/>
      <c r="H143" s="85"/>
      <c r="I143" s="85"/>
      <c r="J143" s="85"/>
      <c r="K143" s="85"/>
      <c r="L143" s="85"/>
      <c r="M143" s="85"/>
      <c r="N143" s="85"/>
      <c r="O143" s="85"/>
      <c r="P143" s="85"/>
      <c r="Q143" s="85"/>
      <c r="R143" s="85"/>
      <c r="S143" s="85"/>
      <c r="T143" s="85"/>
      <c r="U143" s="85"/>
      <c r="V143" s="85"/>
      <c r="W143" s="85"/>
      <c r="X143" s="85"/>
      <c r="Y143" s="85"/>
      <c r="Z143" s="85"/>
      <c r="AA143" s="85"/>
      <c r="AB143" s="85"/>
      <c r="AC143" s="85"/>
      <c r="AD143" s="85"/>
      <c r="AE143" s="85"/>
      <c r="AF143" s="85"/>
      <c r="AG143" s="85"/>
      <c r="AH143" s="85" t="str">
        <f t="shared" ref="AH143:AH153" si="40">+IFERROR(SUM(Y143:AG143)+AI143,"")</f>
        <v/>
      </c>
      <c r="AI143" s="85" t="str">
        <f t="shared" si="39"/>
        <v/>
      </c>
      <c r="AJ143" s="85" t="str">
        <f>+IFERROR(IF(OR(AND(AH143&lt;&gt;"",G143=""),AND(AH143="",G143&lt;&gt;"")),"TOTAL ou Z non renseigné !!!",IF($E143="TOTAL",SUM($AJ$11:AJ142),ROUND(AH143-G143,2))),"")</f>
        <v/>
      </c>
      <c r="AK143" s="85"/>
      <c r="AL143" s="85"/>
      <c r="AM143" s="85"/>
      <c r="AN143" s="85"/>
      <c r="AO143" s="85"/>
      <c r="AP143" s="85"/>
      <c r="AQ143" s="85"/>
      <c r="AR143" s="85"/>
      <c r="AS143" s="85"/>
      <c r="AT143" s="85"/>
      <c r="AU143" s="85"/>
      <c r="AV143" s="85"/>
      <c r="AW143" s="85"/>
      <c r="AX143" s="85"/>
      <c r="AY143" s="85"/>
      <c r="AZ143" s="85"/>
      <c r="BA143" s="85"/>
      <c r="BB143" s="85"/>
      <c r="BC143" s="85"/>
      <c r="BD143" s="85"/>
      <c r="BE143" s="85"/>
      <c r="BF143" s="85"/>
      <c r="BG143" s="85"/>
      <c r="BH143" s="85"/>
      <c r="BI143" s="85"/>
      <c r="BJ143" s="85"/>
      <c r="BK143" s="85"/>
      <c r="BL143" s="85"/>
      <c r="BM143" s="78" t="str">
        <f t="shared" si="36"/>
        <v>ok</v>
      </c>
      <c r="BN143" s="14" t="str">
        <f t="shared" si="37"/>
        <v/>
      </c>
      <c r="BO143" s="3"/>
    </row>
    <row r="144" spans="1:67" s="19" customFormat="1" outlineLevel="1" x14ac:dyDescent="0.3">
      <c r="A144" s="17"/>
      <c r="B144" s="17" t="str">
        <f>+IF(OR(B141="",E141="TOTAL"),"","ok")</f>
        <v>ok</v>
      </c>
      <c r="C144" s="17">
        <f>+INDEX(Listes!$N$1:$AD$13,MATCH(D144,Listes!$N$1:$N$13,0),MATCH($F$7,Listes!$N$1:$AD$1,0))</f>
        <v>10</v>
      </c>
      <c r="D144" s="75" t="s">
        <v>163</v>
      </c>
      <c r="E144" s="87" t="s">
        <v>162</v>
      </c>
      <c r="F144" s="86"/>
      <c r="G144" s="85"/>
      <c r="H144" s="85"/>
      <c r="I144" s="85"/>
      <c r="J144" s="85"/>
      <c r="K144" s="85"/>
      <c r="L144" s="85"/>
      <c r="M144" s="85"/>
      <c r="N144" s="85"/>
      <c r="O144" s="85"/>
      <c r="P144" s="85"/>
      <c r="Q144" s="85"/>
      <c r="R144" s="85"/>
      <c r="S144" s="85"/>
      <c r="T144" s="85"/>
      <c r="U144" s="85"/>
      <c r="V144" s="85"/>
      <c r="W144" s="85"/>
      <c r="X144" s="85"/>
      <c r="Y144" s="85"/>
      <c r="Z144" s="85"/>
      <c r="AA144" s="85"/>
      <c r="AB144" s="85"/>
      <c r="AC144" s="85"/>
      <c r="AD144" s="85"/>
      <c r="AE144" s="85"/>
      <c r="AF144" s="85"/>
      <c r="AG144" s="85"/>
      <c r="AH144" s="85" t="str">
        <f t="shared" si="40"/>
        <v/>
      </c>
      <c r="AI144" s="85" t="str">
        <f t="shared" si="39"/>
        <v/>
      </c>
      <c r="AJ144" s="85" t="str">
        <f>+IFERROR(IF(OR(AND(AH144&lt;&gt;"",G144=""),AND(AH144="",G144&lt;&gt;"")),"TOTAL ou Z non renseigné !!!",IF($E144="TOTAL",SUM($AJ$11:AJ143),ROUND(AH144-G144,2))),"")</f>
        <v/>
      </c>
      <c r="AK144" s="85"/>
      <c r="AL144" s="85"/>
      <c r="AM144" s="85"/>
      <c r="AN144" s="85"/>
      <c r="AO144" s="85"/>
      <c r="AP144" s="85"/>
      <c r="AQ144" s="85"/>
      <c r="AR144" s="85"/>
      <c r="AS144" s="85"/>
      <c r="AT144" s="85"/>
      <c r="AU144" s="85"/>
      <c r="AV144" s="85"/>
      <c r="AW144" s="85"/>
      <c r="AX144" s="85"/>
      <c r="AY144" s="85"/>
      <c r="AZ144" s="85"/>
      <c r="BA144" s="85"/>
      <c r="BB144" s="85"/>
      <c r="BC144" s="85"/>
      <c r="BD144" s="85"/>
      <c r="BE144" s="85"/>
      <c r="BF144" s="85"/>
      <c r="BG144" s="85"/>
      <c r="BH144" s="85"/>
      <c r="BI144" s="85"/>
      <c r="BJ144" s="85"/>
      <c r="BK144" s="85"/>
      <c r="BL144" s="85"/>
      <c r="BM144" s="78" t="str">
        <f t="shared" si="36"/>
        <v>ok</v>
      </c>
      <c r="BN144" s="14" t="str">
        <f t="shared" si="37"/>
        <v/>
      </c>
    </row>
    <row r="145" spans="1:67" s="19" customFormat="1" outlineLevel="1" x14ac:dyDescent="0.3">
      <c r="A145" s="17"/>
      <c r="B145" s="17" t="str">
        <f>+IF(OR(B141="",E141="TOTAL"),"","ok")</f>
        <v>ok</v>
      </c>
      <c r="C145" s="17">
        <f>+INDEX(Listes!$N$1:$AD$13,MATCH(D145,Listes!$N$1:$N$13,0),MATCH($F$7,Listes!$N$1:$AD$1,0))</f>
        <v>10</v>
      </c>
      <c r="D145" s="75" t="s">
        <v>164</v>
      </c>
      <c r="E145" s="87" t="s">
        <v>162</v>
      </c>
      <c r="F145" s="86"/>
      <c r="G145" s="85"/>
      <c r="H145" s="85"/>
      <c r="I145" s="85"/>
      <c r="J145" s="85"/>
      <c r="K145" s="85"/>
      <c r="L145" s="85"/>
      <c r="M145" s="85"/>
      <c r="N145" s="85"/>
      <c r="O145" s="85"/>
      <c r="P145" s="85"/>
      <c r="Q145" s="85"/>
      <c r="R145" s="85"/>
      <c r="S145" s="85"/>
      <c r="T145" s="85"/>
      <c r="U145" s="85"/>
      <c r="V145" s="85"/>
      <c r="W145" s="85"/>
      <c r="X145" s="85"/>
      <c r="Y145" s="85"/>
      <c r="Z145" s="85"/>
      <c r="AA145" s="85"/>
      <c r="AB145" s="85"/>
      <c r="AC145" s="85"/>
      <c r="AD145" s="85"/>
      <c r="AE145" s="85"/>
      <c r="AF145" s="85"/>
      <c r="AG145" s="85"/>
      <c r="AH145" s="85" t="str">
        <f t="shared" si="40"/>
        <v/>
      </c>
      <c r="AI145" s="85" t="str">
        <f t="shared" si="39"/>
        <v/>
      </c>
      <c r="AJ145" s="85" t="str">
        <f>+IFERROR(IF(OR(AND(AH145&lt;&gt;"",G145=""),AND(AH145="",G145&lt;&gt;"")),"TOTAL ou Z non renseigné !!!",IF($E145="TOTAL",SUM($AJ$11:AJ144),ROUND(AH145-G145,2))),"")</f>
        <v/>
      </c>
      <c r="AK145" s="85"/>
      <c r="AL145" s="85"/>
      <c r="AM145" s="85"/>
      <c r="AN145" s="85"/>
      <c r="AO145" s="85"/>
      <c r="AP145" s="85"/>
      <c r="AQ145" s="85"/>
      <c r="AR145" s="85"/>
      <c r="AS145" s="85"/>
      <c r="AT145" s="85"/>
      <c r="AU145" s="85"/>
      <c r="AV145" s="85"/>
      <c r="AW145" s="85"/>
      <c r="AX145" s="85"/>
      <c r="AY145" s="85"/>
      <c r="AZ145" s="85"/>
      <c r="BA145" s="85"/>
      <c r="BB145" s="85"/>
      <c r="BC145" s="85"/>
      <c r="BD145" s="85"/>
      <c r="BE145" s="85"/>
      <c r="BF145" s="85"/>
      <c r="BG145" s="85"/>
      <c r="BH145" s="85"/>
      <c r="BI145" s="85"/>
      <c r="BJ145" s="85"/>
      <c r="BK145" s="85"/>
      <c r="BL145" s="85"/>
      <c r="BM145" s="78" t="str">
        <f t="shared" si="36"/>
        <v>ok</v>
      </c>
      <c r="BN145" s="14" t="str">
        <f t="shared" si="37"/>
        <v/>
      </c>
      <c r="BO145" s="3"/>
    </row>
    <row r="146" spans="1:67" s="19" customFormat="1" outlineLevel="1" x14ac:dyDescent="0.3">
      <c r="A146" s="17"/>
      <c r="B146" s="17" t="str">
        <f>+IF(OR(B141="",E141="TOTAL"),"","ok")</f>
        <v>ok</v>
      </c>
      <c r="C146" s="17">
        <f>+INDEX(Listes!$N$1:$AD$13,MATCH(D146,Listes!$N$1:$N$13,0),MATCH($F$7,Listes!$N$1:$AD$1,0))</f>
        <v>10</v>
      </c>
      <c r="D146" s="75" t="s">
        <v>165</v>
      </c>
      <c r="E146" s="87" t="s">
        <v>162</v>
      </c>
      <c r="F146" s="86"/>
      <c r="G146" s="85"/>
      <c r="H146" s="85"/>
      <c r="I146" s="85"/>
      <c r="J146" s="85"/>
      <c r="K146" s="85"/>
      <c r="L146" s="85"/>
      <c r="M146" s="85"/>
      <c r="N146" s="85"/>
      <c r="O146" s="85"/>
      <c r="P146" s="85"/>
      <c r="Q146" s="85"/>
      <c r="R146" s="85"/>
      <c r="S146" s="85"/>
      <c r="T146" s="85"/>
      <c r="U146" s="85"/>
      <c r="V146" s="85"/>
      <c r="W146" s="85"/>
      <c r="X146" s="85"/>
      <c r="Y146" s="85"/>
      <c r="Z146" s="85"/>
      <c r="AA146" s="85"/>
      <c r="AB146" s="85"/>
      <c r="AC146" s="85"/>
      <c r="AD146" s="85"/>
      <c r="AE146" s="85"/>
      <c r="AF146" s="85"/>
      <c r="AG146" s="85"/>
      <c r="AH146" s="85" t="str">
        <f t="shared" si="40"/>
        <v/>
      </c>
      <c r="AI146" s="85" t="str">
        <f t="shared" si="39"/>
        <v/>
      </c>
      <c r="AJ146" s="85" t="str">
        <f>+IFERROR(IF(OR(AND(AH146&lt;&gt;"",G146=""),AND(AH146="",G146&lt;&gt;"")),"TOTAL ou Z non renseigné !!!",IF($E146="TOTAL",SUM($AJ$11:AJ145),ROUND(AH146-G146,2))),"")</f>
        <v/>
      </c>
      <c r="AK146" s="85"/>
      <c r="AL146" s="85"/>
      <c r="AM146" s="85"/>
      <c r="AN146" s="85"/>
      <c r="AO146" s="85"/>
      <c r="AP146" s="85"/>
      <c r="AQ146" s="85"/>
      <c r="AR146" s="85"/>
      <c r="AS146" s="85"/>
      <c r="AT146" s="85"/>
      <c r="AU146" s="85"/>
      <c r="AV146" s="85"/>
      <c r="AW146" s="85"/>
      <c r="AX146" s="85"/>
      <c r="AY146" s="85"/>
      <c r="AZ146" s="85"/>
      <c r="BA146" s="85"/>
      <c r="BB146" s="85"/>
      <c r="BC146" s="85"/>
      <c r="BD146" s="85"/>
      <c r="BE146" s="85"/>
      <c r="BF146" s="85"/>
      <c r="BG146" s="85"/>
      <c r="BH146" s="85"/>
      <c r="BI146" s="85"/>
      <c r="BJ146" s="85"/>
      <c r="BK146" s="85"/>
      <c r="BL146" s="85"/>
      <c r="BM146" s="78" t="str">
        <f t="shared" si="36"/>
        <v>ok</v>
      </c>
      <c r="BN146" s="14" t="str">
        <f t="shared" si="37"/>
        <v/>
      </c>
    </row>
    <row r="147" spans="1:67" s="19" customFormat="1" outlineLevel="1" x14ac:dyDescent="0.3">
      <c r="A147" s="17"/>
      <c r="B147" s="17" t="str">
        <f>+IF(OR(B141="",E141="TOTAL"),"","ok")</f>
        <v>ok</v>
      </c>
      <c r="C147" s="17">
        <f>+INDEX(Listes!$N$1:$AD$13,MATCH(D147,Listes!$N$1:$N$13,0),MATCH($F$7,Listes!$N$1:$AD$1,0))</f>
        <v>10</v>
      </c>
      <c r="D147" s="75" t="s">
        <v>166</v>
      </c>
      <c r="E147" s="87" t="s">
        <v>162</v>
      </c>
      <c r="F147" s="86"/>
      <c r="G147" s="85"/>
      <c r="H147" s="85"/>
      <c r="I147" s="85"/>
      <c r="J147" s="85"/>
      <c r="K147" s="85"/>
      <c r="L147" s="85"/>
      <c r="M147" s="85"/>
      <c r="N147" s="85"/>
      <c r="O147" s="85"/>
      <c r="P147" s="85"/>
      <c r="Q147" s="85"/>
      <c r="R147" s="85"/>
      <c r="S147" s="85"/>
      <c r="T147" s="85"/>
      <c r="U147" s="85"/>
      <c r="V147" s="85"/>
      <c r="W147" s="85"/>
      <c r="X147" s="85"/>
      <c r="Y147" s="85"/>
      <c r="Z147" s="85"/>
      <c r="AA147" s="85"/>
      <c r="AB147" s="85"/>
      <c r="AC147" s="85"/>
      <c r="AD147" s="85"/>
      <c r="AE147" s="85"/>
      <c r="AF147" s="85"/>
      <c r="AG147" s="85"/>
      <c r="AH147" s="85" t="str">
        <f t="shared" si="40"/>
        <v/>
      </c>
      <c r="AI147" s="85" t="str">
        <f t="shared" si="39"/>
        <v/>
      </c>
      <c r="AJ147" s="85" t="str">
        <f>+IFERROR(IF(OR(AND(AH147&lt;&gt;"",G147=""),AND(AH147="",G147&lt;&gt;"")),"TOTAL ou Z non renseigné !!!",IF($E147="TOTAL",SUM($AJ$11:AJ146),ROUND(AH147-G147,2))),"")</f>
        <v/>
      </c>
      <c r="AK147" s="85"/>
      <c r="AL147" s="85"/>
      <c r="AM147" s="85"/>
      <c r="AN147" s="85"/>
      <c r="AO147" s="85"/>
      <c r="AP147" s="85"/>
      <c r="AQ147" s="85"/>
      <c r="AR147" s="85"/>
      <c r="AS147" s="85"/>
      <c r="AT147" s="85"/>
      <c r="AU147" s="85"/>
      <c r="AV147" s="85"/>
      <c r="AW147" s="85"/>
      <c r="AX147" s="85"/>
      <c r="AY147" s="85"/>
      <c r="AZ147" s="85"/>
      <c r="BA147" s="85"/>
      <c r="BB147" s="85"/>
      <c r="BC147" s="85"/>
      <c r="BD147" s="85"/>
      <c r="BE147" s="85"/>
      <c r="BF147" s="85"/>
      <c r="BG147" s="85"/>
      <c r="BH147" s="85"/>
      <c r="BI147" s="85"/>
      <c r="BJ147" s="85"/>
      <c r="BK147" s="85"/>
      <c r="BL147" s="85"/>
      <c r="BM147" s="78" t="str">
        <f t="shared" si="36"/>
        <v>ok</v>
      </c>
      <c r="BN147" s="14" t="str">
        <f t="shared" si="37"/>
        <v/>
      </c>
      <c r="BO147" s="3"/>
    </row>
    <row r="148" spans="1:67" s="19" customFormat="1" outlineLevel="1" x14ac:dyDescent="0.3">
      <c r="A148" s="17"/>
      <c r="B148" s="17" t="str">
        <f>+IF(OR(B141="",E141="TOTAL"),"","ok")</f>
        <v>ok</v>
      </c>
      <c r="C148" s="17">
        <f>+INDEX(Listes!$N$1:$AD$13,MATCH(D148,Listes!$N$1:$N$13,0),MATCH($F$7,Listes!$N$1:$AD$1,0))</f>
        <v>10</v>
      </c>
      <c r="D148" s="75" t="s">
        <v>167</v>
      </c>
      <c r="E148" s="87" t="s">
        <v>162</v>
      </c>
      <c r="F148" s="86"/>
      <c r="G148" s="85"/>
      <c r="H148" s="85"/>
      <c r="I148" s="85"/>
      <c r="J148" s="85"/>
      <c r="K148" s="85"/>
      <c r="L148" s="85"/>
      <c r="M148" s="85"/>
      <c r="N148" s="85"/>
      <c r="O148" s="85"/>
      <c r="P148" s="85"/>
      <c r="Q148" s="85"/>
      <c r="R148" s="85"/>
      <c r="S148" s="85"/>
      <c r="T148" s="85"/>
      <c r="U148" s="85"/>
      <c r="V148" s="85"/>
      <c r="W148" s="85"/>
      <c r="X148" s="85"/>
      <c r="Y148" s="85"/>
      <c r="Z148" s="85"/>
      <c r="AA148" s="85"/>
      <c r="AB148" s="85"/>
      <c r="AC148" s="85"/>
      <c r="AD148" s="85"/>
      <c r="AE148" s="85"/>
      <c r="AF148" s="85"/>
      <c r="AG148" s="85"/>
      <c r="AH148" s="85" t="str">
        <f t="shared" si="40"/>
        <v/>
      </c>
      <c r="AI148" s="85" t="str">
        <f t="shared" si="39"/>
        <v/>
      </c>
      <c r="AJ148" s="85" t="str">
        <f>+IFERROR(IF(OR(AND(AH148&lt;&gt;"",G148=""),AND(AH148="",G148&lt;&gt;"")),"TOTAL ou Z non renseigné !!!",IF($E148="TOTAL",SUM($AJ$11:AJ147),ROUND(AH148-G148,2))),"")</f>
        <v/>
      </c>
      <c r="AK148" s="85"/>
      <c r="AL148" s="85"/>
      <c r="AM148" s="85"/>
      <c r="AN148" s="85"/>
      <c r="AO148" s="85"/>
      <c r="AP148" s="85"/>
      <c r="AQ148" s="85"/>
      <c r="AR148" s="85"/>
      <c r="AS148" s="85"/>
      <c r="AT148" s="85"/>
      <c r="AU148" s="85"/>
      <c r="AV148" s="85"/>
      <c r="AW148" s="85"/>
      <c r="AX148" s="85"/>
      <c r="AY148" s="85"/>
      <c r="AZ148" s="85"/>
      <c r="BA148" s="85"/>
      <c r="BB148" s="85"/>
      <c r="BC148" s="85"/>
      <c r="BD148" s="85"/>
      <c r="BE148" s="85"/>
      <c r="BF148" s="85"/>
      <c r="BG148" s="85"/>
      <c r="BH148" s="85"/>
      <c r="BI148" s="85"/>
      <c r="BJ148" s="85"/>
      <c r="BK148" s="85"/>
      <c r="BL148" s="85"/>
      <c r="BM148" s="78" t="str">
        <f t="shared" si="36"/>
        <v>ok</v>
      </c>
      <c r="BN148" s="14" t="str">
        <f t="shared" si="37"/>
        <v/>
      </c>
    </row>
    <row r="149" spans="1:67" s="19" customFormat="1" outlineLevel="1" x14ac:dyDescent="0.3">
      <c r="A149" s="17"/>
      <c r="B149" s="17" t="str">
        <f>+IF(OR(B141="",E141="TOTAL"),"","ok")</f>
        <v>ok</v>
      </c>
      <c r="C149" s="17">
        <f>+INDEX(Listes!$N$1:$AD$13,MATCH(D149,Listes!$N$1:$N$13,0),MATCH($F$7,Listes!$N$1:$AD$1,0))</f>
        <v>10</v>
      </c>
      <c r="D149" s="75" t="s">
        <v>168</v>
      </c>
      <c r="E149" s="87" t="s">
        <v>162</v>
      </c>
      <c r="F149" s="86"/>
      <c r="G149" s="85"/>
      <c r="H149" s="85"/>
      <c r="I149" s="85"/>
      <c r="J149" s="85"/>
      <c r="K149" s="85"/>
      <c r="L149" s="85"/>
      <c r="M149" s="85"/>
      <c r="N149" s="85"/>
      <c r="O149" s="85"/>
      <c r="P149" s="85"/>
      <c r="Q149" s="85"/>
      <c r="R149" s="85"/>
      <c r="S149" s="85"/>
      <c r="T149" s="85"/>
      <c r="U149" s="85"/>
      <c r="V149" s="85"/>
      <c r="W149" s="85"/>
      <c r="X149" s="85"/>
      <c r="Y149" s="85"/>
      <c r="Z149" s="85"/>
      <c r="AA149" s="85"/>
      <c r="AB149" s="85"/>
      <c r="AC149" s="85"/>
      <c r="AD149" s="85"/>
      <c r="AE149" s="85"/>
      <c r="AF149" s="85"/>
      <c r="AG149" s="85"/>
      <c r="AH149" s="85" t="str">
        <f t="shared" si="40"/>
        <v/>
      </c>
      <c r="AI149" s="85" t="str">
        <f t="shared" si="39"/>
        <v/>
      </c>
      <c r="AJ149" s="85" t="str">
        <f>+IFERROR(IF(OR(AND(AH149&lt;&gt;"",G149=""),AND(AH149="",G149&lt;&gt;"")),"TOTAL ou Z non renseigné !!!",IF($E149="TOTAL",SUM($AJ$11:AJ148),ROUND(AH149-G149,2))),"")</f>
        <v/>
      </c>
      <c r="AK149" s="85"/>
      <c r="AL149" s="85"/>
      <c r="AM149" s="85"/>
      <c r="AN149" s="85"/>
      <c r="AO149" s="85"/>
      <c r="AP149" s="85"/>
      <c r="AQ149" s="85"/>
      <c r="AR149" s="85"/>
      <c r="AS149" s="85"/>
      <c r="AT149" s="85"/>
      <c r="AU149" s="85"/>
      <c r="AV149" s="85"/>
      <c r="AW149" s="85"/>
      <c r="AX149" s="85"/>
      <c r="AY149" s="85"/>
      <c r="AZ149" s="85"/>
      <c r="BA149" s="85"/>
      <c r="BB149" s="85"/>
      <c r="BC149" s="85"/>
      <c r="BD149" s="85"/>
      <c r="BE149" s="85"/>
      <c r="BF149" s="85"/>
      <c r="BG149" s="85"/>
      <c r="BH149" s="85"/>
      <c r="BI149" s="85"/>
      <c r="BJ149" s="85"/>
      <c r="BK149" s="85"/>
      <c r="BL149" s="85"/>
      <c r="BM149" s="78" t="str">
        <f t="shared" si="36"/>
        <v>ok</v>
      </c>
      <c r="BN149" s="14" t="str">
        <f t="shared" si="37"/>
        <v/>
      </c>
      <c r="BO149" s="3"/>
    </row>
    <row r="150" spans="1:67" s="19" customFormat="1" hidden="1" outlineLevel="1" x14ac:dyDescent="0.3">
      <c r="A150" s="17"/>
      <c r="B150" s="17" t="str">
        <f>+IF(OR(B141="",E141="TOTAL"),"","ok")</f>
        <v>ok</v>
      </c>
      <c r="C150" s="17">
        <f>+INDEX(Listes!$N$1:$AD$13,MATCH(D150,Listes!$N$1:$N$13,0),MATCH($F$7,Listes!$N$1:$AD$1,0))</f>
        <v>0</v>
      </c>
      <c r="D150" s="75" t="s">
        <v>169</v>
      </c>
      <c r="E150" s="87" t="s">
        <v>162</v>
      </c>
      <c r="F150" s="86"/>
      <c r="G150" s="85"/>
      <c r="H150" s="85"/>
      <c r="I150" s="85"/>
      <c r="J150" s="85"/>
      <c r="K150" s="85"/>
      <c r="L150" s="85"/>
      <c r="M150" s="85"/>
      <c r="N150" s="85"/>
      <c r="O150" s="85"/>
      <c r="P150" s="85"/>
      <c r="Q150" s="85"/>
      <c r="R150" s="85"/>
      <c r="S150" s="85"/>
      <c r="T150" s="85"/>
      <c r="U150" s="85"/>
      <c r="V150" s="85"/>
      <c r="W150" s="85"/>
      <c r="X150" s="85"/>
      <c r="Y150" s="85"/>
      <c r="Z150" s="85"/>
      <c r="AA150" s="85"/>
      <c r="AB150" s="85"/>
      <c r="AC150" s="85"/>
      <c r="AD150" s="85"/>
      <c r="AE150" s="85"/>
      <c r="AF150" s="85"/>
      <c r="AG150" s="85"/>
      <c r="AH150" s="85" t="str">
        <f t="shared" si="40"/>
        <v/>
      </c>
      <c r="AI150" s="85" t="str">
        <f t="shared" si="39"/>
        <v/>
      </c>
      <c r="AJ150" s="85" t="str">
        <f>+IFERROR(IF(OR(AND(AH150&lt;&gt;"",G150=""),AND(AH150="",G150&lt;&gt;"")),"TOTAL ou Z non renseigné !!!",IF($E150="TOTAL",SUM($AJ$11:AJ149),ROUND(AH150-G150,2))),"")</f>
        <v/>
      </c>
      <c r="AK150" s="85"/>
      <c r="AL150" s="85"/>
      <c r="AM150" s="85"/>
      <c r="AN150" s="85"/>
      <c r="AO150" s="85"/>
      <c r="AP150" s="85"/>
      <c r="AQ150" s="85"/>
      <c r="AR150" s="85"/>
      <c r="AS150" s="85"/>
      <c r="AT150" s="85"/>
      <c r="AU150" s="85"/>
      <c r="AV150" s="85"/>
      <c r="AW150" s="85"/>
      <c r="AX150" s="85"/>
      <c r="AY150" s="85"/>
      <c r="AZ150" s="85"/>
      <c r="BA150" s="85"/>
      <c r="BB150" s="85"/>
      <c r="BC150" s="85"/>
      <c r="BD150" s="85"/>
      <c r="BE150" s="85"/>
      <c r="BF150" s="85"/>
      <c r="BG150" s="85"/>
      <c r="BH150" s="85"/>
      <c r="BI150" s="85"/>
      <c r="BJ150" s="85"/>
      <c r="BK150" s="85"/>
      <c r="BL150" s="85"/>
      <c r="BM150" s="78" t="str">
        <f t="shared" si="36"/>
        <v>ok</v>
      </c>
      <c r="BN150" s="14" t="str">
        <f t="shared" si="37"/>
        <v/>
      </c>
    </row>
    <row r="151" spans="1:67" s="19" customFormat="1" hidden="1" outlineLevel="1" x14ac:dyDescent="0.3">
      <c r="A151" s="17"/>
      <c r="B151" s="17" t="str">
        <f>+IF(OR(B141="",E141="TOTAL"),"","ok")</f>
        <v>ok</v>
      </c>
      <c r="C151" s="17">
        <f>+INDEX(Listes!$N$1:$AD$13,MATCH(D151,Listes!$N$1:$N$13,0),MATCH($F$7,Listes!$N$1:$AD$1,0))</f>
        <v>0</v>
      </c>
      <c r="D151" s="75" t="s">
        <v>170</v>
      </c>
      <c r="E151" s="87" t="s">
        <v>162</v>
      </c>
      <c r="F151" s="86"/>
      <c r="G151" s="85"/>
      <c r="H151" s="85"/>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c r="AH151" s="85" t="str">
        <f t="shared" si="40"/>
        <v/>
      </c>
      <c r="AI151" s="85" t="str">
        <f t="shared" si="39"/>
        <v/>
      </c>
      <c r="AJ151" s="85" t="str">
        <f>+IFERROR(IF(OR(AND(AH151&lt;&gt;"",G151=""),AND(AH151="",G151&lt;&gt;"")),"TOTAL ou Z non renseigné !!!",IF($E151="TOTAL",SUM($AJ$11:AJ150),ROUND(AH151-G151,2))),"")</f>
        <v/>
      </c>
      <c r="AK151" s="85"/>
      <c r="AL151" s="85"/>
      <c r="AM151" s="85"/>
      <c r="AN151" s="85"/>
      <c r="AO151" s="85"/>
      <c r="AP151" s="85"/>
      <c r="AQ151" s="85"/>
      <c r="AR151" s="85"/>
      <c r="AS151" s="85"/>
      <c r="AT151" s="85"/>
      <c r="AU151" s="85"/>
      <c r="AV151" s="85"/>
      <c r="AW151" s="85"/>
      <c r="AX151" s="85"/>
      <c r="AY151" s="85"/>
      <c r="AZ151" s="85"/>
      <c r="BA151" s="85"/>
      <c r="BB151" s="85"/>
      <c r="BC151" s="85"/>
      <c r="BD151" s="85"/>
      <c r="BE151" s="85"/>
      <c r="BF151" s="85"/>
      <c r="BG151" s="85"/>
      <c r="BH151" s="85"/>
      <c r="BI151" s="85"/>
      <c r="BJ151" s="85"/>
      <c r="BK151" s="85"/>
      <c r="BL151" s="85"/>
      <c r="BM151" s="78" t="str">
        <f t="shared" si="36"/>
        <v>ok</v>
      </c>
      <c r="BN151" s="14" t="str">
        <f t="shared" si="37"/>
        <v/>
      </c>
      <c r="BO151" s="3"/>
    </row>
    <row r="152" spans="1:67" s="19" customFormat="1" hidden="1" outlineLevel="1" x14ac:dyDescent="0.3">
      <c r="A152" s="17"/>
      <c r="B152" s="17" t="str">
        <f>+IF(OR(B141="",E141="TOTAL"),"","ok")</f>
        <v>ok</v>
      </c>
      <c r="C152" s="17">
        <f>+INDEX(Listes!$N$1:$AD$13,MATCH(D152,Listes!$N$1:$N$13,0),MATCH($F$7,Listes!$N$1:$AD$1,0))</f>
        <v>0</v>
      </c>
      <c r="D152" s="75" t="s">
        <v>171</v>
      </c>
      <c r="E152" s="87" t="s">
        <v>162</v>
      </c>
      <c r="F152" s="86"/>
      <c r="G152" s="85"/>
      <c r="H152" s="85"/>
      <c r="I152" s="85"/>
      <c r="J152" s="85"/>
      <c r="K152" s="85"/>
      <c r="L152" s="85"/>
      <c r="M152" s="85"/>
      <c r="N152" s="85"/>
      <c r="O152" s="85"/>
      <c r="P152" s="85"/>
      <c r="Q152" s="85"/>
      <c r="R152" s="85"/>
      <c r="S152" s="85"/>
      <c r="T152" s="85"/>
      <c r="U152" s="85"/>
      <c r="V152" s="85"/>
      <c r="W152" s="85"/>
      <c r="X152" s="85"/>
      <c r="Y152" s="85"/>
      <c r="Z152" s="85"/>
      <c r="AA152" s="85"/>
      <c r="AB152" s="85"/>
      <c r="AC152" s="85"/>
      <c r="AD152" s="85"/>
      <c r="AE152" s="85"/>
      <c r="AF152" s="85"/>
      <c r="AG152" s="85"/>
      <c r="AH152" s="85" t="str">
        <f t="shared" si="40"/>
        <v/>
      </c>
      <c r="AI152" s="85" t="str">
        <f t="shared" si="39"/>
        <v/>
      </c>
      <c r="AJ152" s="85" t="str">
        <f>+IFERROR(IF(OR(AND(AH152&lt;&gt;"",G152=""),AND(AH152="",G152&lt;&gt;"")),"TOTAL ou Z non renseigné !!!",IF($E152="TOTAL",SUM($AJ$11:AJ151),ROUND(AH152-G152,2))),"")</f>
        <v/>
      </c>
      <c r="AK152" s="85"/>
      <c r="AL152" s="85"/>
      <c r="AM152" s="85"/>
      <c r="AN152" s="85"/>
      <c r="AO152" s="85"/>
      <c r="AP152" s="85"/>
      <c r="AQ152" s="85"/>
      <c r="AR152" s="85"/>
      <c r="AS152" s="85"/>
      <c r="AT152" s="85"/>
      <c r="AU152" s="85"/>
      <c r="AV152" s="85"/>
      <c r="AW152" s="85"/>
      <c r="AX152" s="85"/>
      <c r="AY152" s="85"/>
      <c r="AZ152" s="85"/>
      <c r="BA152" s="85"/>
      <c r="BB152" s="85"/>
      <c r="BC152" s="85"/>
      <c r="BD152" s="85"/>
      <c r="BE152" s="85"/>
      <c r="BF152" s="85"/>
      <c r="BG152" s="85"/>
      <c r="BH152" s="85"/>
      <c r="BI152" s="85"/>
      <c r="BJ152" s="85"/>
      <c r="BK152" s="85"/>
      <c r="BL152" s="85"/>
      <c r="BM152" s="78" t="str">
        <f t="shared" si="36"/>
        <v>ok</v>
      </c>
      <c r="BN152" s="14" t="str">
        <f t="shared" si="37"/>
        <v/>
      </c>
    </row>
    <row r="153" spans="1:67" s="19" customFormat="1" hidden="1" outlineLevel="1" x14ac:dyDescent="0.3">
      <c r="A153" s="17"/>
      <c r="B153" s="17" t="str">
        <f>+IF(OR(B141="",E141="TOTAL"),"","ok")</f>
        <v>ok</v>
      </c>
      <c r="C153" s="17">
        <f>+INDEX(Listes!$N$1:$AD$13,MATCH(D153,Listes!$N$1:$N$13,0),MATCH($F$7,Listes!$N$1:$AD$1,0))</f>
        <v>0</v>
      </c>
      <c r="D153" s="75" t="s">
        <v>172</v>
      </c>
      <c r="E153" s="87" t="s">
        <v>162</v>
      </c>
      <c r="F153" s="86"/>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5"/>
      <c r="AG153" s="85"/>
      <c r="AH153" s="85" t="str">
        <f t="shared" si="40"/>
        <v/>
      </c>
      <c r="AI153" s="85" t="str">
        <f t="shared" si="39"/>
        <v/>
      </c>
      <c r="AJ153" s="85" t="str">
        <f>+IFERROR(IF(OR(AND(AH153&lt;&gt;"",G153=""),AND(AH153="",G153&lt;&gt;"")),"TOTAL ou Z non renseigné !!!",IF($E153="TOTAL",SUM($AJ$11:AJ152),ROUND(AH153-G153,2))),"")</f>
        <v/>
      </c>
      <c r="AK153" s="85"/>
      <c r="AL153" s="85"/>
      <c r="AM153" s="85"/>
      <c r="AN153" s="85"/>
      <c r="AO153" s="85"/>
      <c r="AP153" s="85"/>
      <c r="AQ153" s="85"/>
      <c r="AR153" s="85"/>
      <c r="AS153" s="85"/>
      <c r="AT153" s="85"/>
      <c r="AU153" s="85"/>
      <c r="AV153" s="85"/>
      <c r="AW153" s="85"/>
      <c r="AX153" s="85"/>
      <c r="AY153" s="85"/>
      <c r="AZ153" s="85"/>
      <c r="BA153" s="85"/>
      <c r="BB153" s="85"/>
      <c r="BC153" s="85"/>
      <c r="BD153" s="85"/>
      <c r="BE153" s="85"/>
      <c r="BF153" s="85"/>
      <c r="BG153" s="85"/>
      <c r="BH153" s="85"/>
      <c r="BI153" s="85"/>
      <c r="BJ153" s="85"/>
      <c r="BK153" s="85"/>
      <c r="BL153" s="85"/>
      <c r="BM153" s="78" t="str">
        <f t="shared" si="36"/>
        <v>ok</v>
      </c>
      <c r="BN153" s="14" t="str">
        <f t="shared" si="37"/>
        <v/>
      </c>
      <c r="BO153" s="3"/>
    </row>
    <row r="154" spans="1:67" x14ac:dyDescent="0.3">
      <c r="A154" s="4">
        <f>+IF(SUM(C155:C166)=0,"",1)</f>
        <v>1</v>
      </c>
      <c r="B154" s="4">
        <v>12</v>
      </c>
      <c r="C154" s="4">
        <f t="shared" ref="C154" si="41">+IF(B154&gt;$H$5,"",B154)</f>
        <v>12</v>
      </c>
      <c r="D154" s="4">
        <f>+IFERROR(WEEKNUM(E154,2),"")</f>
        <v>37</v>
      </c>
      <c r="E154" s="81">
        <f t="shared" si="27"/>
        <v>43720</v>
      </c>
      <c r="F154" s="82" t="str">
        <f>+IF(AND($E154="TOTAL",SUM($C$11:$C$426)&gt;465),SUM($F$11:F153)/2,IF(AND($E154="TOTAL",SUM($C$11:$C$426)&lt;465),SUM($F$11:F153),IF(COUNT(F155:F166)=0,"",SUM(F155:F166))))</f>
        <v/>
      </c>
      <c r="G154" s="83" t="str">
        <f>IF(F154="","",F154-SUM(AO154:BL154))</f>
        <v/>
      </c>
      <c r="H154" s="83" t="str">
        <f>+IFERROR(IF(OR(WEEKDAY(E154)=1,C154=$H$5),SUMIF($D$11:$D$426,WEEKNUM(E154,2),$F$11:$F$426),""),"")</f>
        <v/>
      </c>
      <c r="I154" s="82" t="str">
        <f>+IF(AND($E154="TOTAL",SUM($C$11:$C$426)&gt;465),SUM($I$11:I153)/2,IF(AND($E154="TOTAL",SUM($C$11:$C$426)&lt;465),SUM($I$11:I153),IF(COUNT(I155:I166)=0,"",SUM(I155:I166))))</f>
        <v/>
      </c>
      <c r="J154" s="82" t="str">
        <f>+IF(AND($E154="TOTAL",SUM($C$11:$C$426)&gt;465),SUM($J$11:J153)/2,IF(AND($E154="TOTAL",SUM($C$11:$C$426)&lt;465),SUM($J$11:J153),IF(COUNT(J155:J166)=0,"",SUM(J155:J166))))</f>
        <v/>
      </c>
      <c r="K154" s="84" t="str">
        <f>+IF($E154="TOTAL",(SUM($K$11:K153)),"")</f>
        <v/>
      </c>
      <c r="L154" s="82" t="str">
        <f>+IF($E154="TOTAL",(SUM(L$11:$L153)),IF(F155="","",F155))</f>
        <v/>
      </c>
      <c r="M154" s="84" t="str">
        <f>+IF($E154="TOTAL",(SUM($M$11:M153)),"")</f>
        <v/>
      </c>
      <c r="N154" s="84" t="str">
        <f>+IF($E154="TOTAL",(SUM($N$11:N153)),"")</f>
        <v/>
      </c>
      <c r="O154" s="82" t="str">
        <f>+IF($E154="TOTAL",(SUM($O$11:O153)),IF(F156="","",F156))</f>
        <v/>
      </c>
      <c r="P154" s="84" t="str">
        <f>+IF($E154="TOTAL",(SUM($P$11:P153)),"")</f>
        <v/>
      </c>
      <c r="Q154" s="84" t="str">
        <f>+IF($E154="TOTAL",(SUM($Q$11:Q153)),"")</f>
        <v/>
      </c>
      <c r="R154" s="84" t="str">
        <f>+IF($E154="TOTAL",(SUM($R$11:R153)),"")</f>
        <v/>
      </c>
      <c r="S154" s="84" t="str">
        <f>+IF($E154="TOTAL",(SUM($S$11:S153)),"")</f>
        <v/>
      </c>
      <c r="T154" s="84" t="str">
        <f>+IF($E154="TOTAL",(SUM($T$11:T153)),"")</f>
        <v/>
      </c>
      <c r="U154" s="84" t="str">
        <f>+IF($E154="TOTAL",(SUM($U$11:U153)),"")</f>
        <v/>
      </c>
      <c r="V154" s="84" t="str">
        <f>+IF($E154="TOTAL",(SUM($V$11:V153)),"")</f>
        <v/>
      </c>
      <c r="W154" s="83" t="str">
        <f>+IF(OR(P154="",P154=0,L154="",L154=0),"",L154/P154)</f>
        <v/>
      </c>
      <c r="X154" s="83" t="str">
        <f>+IF(OR(Q154="",Q154=0,O154="",O154=0),"",O154/Q154)</f>
        <v/>
      </c>
      <c r="Y154" s="82" t="str">
        <f>+IF(AND($E154="TOTAL",SUM($C$11:$C$426)&gt;465),SUM($Y$11:Y153)/2,IF(AND($E154="TOTAL",SUM($C$11:$C$426)&lt;465),SUM($Y$11:Y153),IF(COUNT(Y155:Y166)=0,"",SUM(Y155:Y166))))</f>
        <v/>
      </c>
      <c r="Z154" s="82" t="str">
        <f>+IF(AND($E154="TOTAL",SUM($C$11:$C$426)&gt;465),SUM($Z$11:Z153)/2,IF(AND($E154="TOTAL",SUM($C$11:$C$426)&lt;465),SUM($Z$11:Z153),IF(COUNT(Z155:Z166)=0,"",SUM(Z155:Z166))))</f>
        <v/>
      </c>
      <c r="AA154" s="82" t="str">
        <f>+IF(AND($E154="TOTAL",SUM($C$11:$C$426)&gt;465),SUM($AA$11:AA153)/2,IF(AND($E154="TOTAL",SUM($C$11:$C$426)&lt;465),SUM($AA$11:AA153),IF(COUNT(AA155:AA166)=0,"",SUM(AA155:AA166))))</f>
        <v/>
      </c>
      <c r="AB154" s="82" t="str">
        <f>+IF(AND($E154="TOTAL",SUM($C$11:$C$426)&gt;465),SUM($AB$11:AB153)/2,IF(AND($E154="TOTAL",SUM($C$11:$C$426)&lt;465),SUM($AB$11:AB153),IF(COUNT(AB155:AB166)=0,"",SUM(AB155:AB166))))</f>
        <v/>
      </c>
      <c r="AC154" s="82" t="str">
        <f>+IF(AND($E154="TOTAL",SUM($C$11:$C$426)&gt;465),SUM($AC$11:AC153)/2,IF(AND($E154="TOTAL",SUM($C$11:$C$426)&lt;465),SUM($AC$11:AC153),IF(COUNT(AC155:AC166)=0,"",SUM(AC155:AC166))))</f>
        <v/>
      </c>
      <c r="AD154" s="82" t="str">
        <f>+IF(AND($E154="TOTAL",SUM($C$11:$C$426)&gt;465),SUM($AD$11:AD153)/2,IF(AND($E154="TOTAL",SUM($C$11:$C$426)&lt;465),SUM($AD$11:AD153),IF(COUNT(AD155:AD166)=0,"",SUM(AD155:AD166))))</f>
        <v/>
      </c>
      <c r="AE154" s="82" t="str">
        <f>+IF(AND($E154="TOTAL",SUM($C$11:$C$426)&gt;465),SUM($AE$11:AE153)/2,IF(AND($E154="TOTAL",SUM($C$11:$C$426)&lt;465),SUM($AE$11:AE153),IF(COUNT(AE155:AE166)=0,"",SUM(AE155:AE166))))</f>
        <v/>
      </c>
      <c r="AF154" s="82" t="str">
        <f>+IF(AND($E154="TOTAL",SUM($C$11:$C$426)&gt;465),SUM($AF$11:AF153)/2,IF(AND($E154="TOTAL",SUM($C$11:$C$426)&lt;465),SUM($AF$11:AF153),IF(COUNT(AF155:AF166)=0,"",SUM(AF155:AF166))))</f>
        <v/>
      </c>
      <c r="AG154" s="82" t="str">
        <f>+IF(AND($E154="TOTAL",SUM($C$11:$C$426)&gt;465),SUM($AG$11:AG153)/2,IF(AND($E154="TOTAL",SUM($C$11:$C$426)&lt;465),SUM($AG$11:AG153),IF(COUNT(AG155:AG166)=0,"",SUM(AG155:AG166))))</f>
        <v/>
      </c>
      <c r="AH154" s="82" t="str">
        <f>+IFERROR(SUM(Y154:AG154)+AI154,"")</f>
        <v/>
      </c>
      <c r="AI154" s="82" t="str">
        <f>+IF(AND($E154="TOTAL",SUM($C$11:$C$426)&gt;465),SUM($AI$11:AI153)/2,IF(AND($E154="TOTAL",SUM($C$11:$C$426)&lt;465),SUM($AI$11:AI153),IF(COUNT(AI155:AI166)=0,"",SUM(AI155:AI166))))</f>
        <v/>
      </c>
      <c r="AJ154" s="82" t="str">
        <f>+IF(AND($E154="TOTAL",SUM($C$11:$C$426)&gt;465),SUM($AJ$11:AJ153)/2,IF(AND($E154="TOTAL",SUM($C$11:$C$426)&lt;465),SUM($AJ$11:AJ153),IF(COUNT(AJ155:AJ166)=0,"",SUM(AJ155:AJ166))))</f>
        <v/>
      </c>
      <c r="AK154" s="82" t="str">
        <f>+IF(AND($E154="TOTAL",SUM($C$11:$C$426)&gt;465),SUM($AK$11:AK153)/2,IF(AND($E154="TOTAL",SUM($C$11:$C$426)&lt;465),SUM($AK$11:AK153),IF(COUNT(AK155:AK166)=0,"",SUM(AK155:AK166))))</f>
        <v/>
      </c>
      <c r="AL154" s="84" t="str">
        <f>+IF($E154="TOTAL",(SUM($AL$11:AL153)),"")</f>
        <v/>
      </c>
      <c r="AM154" s="84" t="str">
        <f>+IF($E154="TOTAL",(SUM($AM$11:AM153)),"")</f>
        <v/>
      </c>
      <c r="AN154" s="84"/>
      <c r="AO154" s="82" t="str">
        <f>+IF(AND($E154="TOTAL",SUM($C$11:$C$426)&gt;465),SUM($AO$11:AO153)/2,IF(AND($E154="TOTAL",SUM($C$11:$C$426)&lt;465),SUM($AO$11:AO153),IF(COUNT(AO155:AO166)=0,"",SUM(AO155:AO166))))</f>
        <v/>
      </c>
      <c r="AP154" s="82" t="str">
        <f>+IF(AND($E154="TOTAL",SUM($C$11:$C$426)&gt;465),SUM($AP$11:AP153)/2,IF(AND($E154="TOTAL",SUM($C$11:$C$426)&lt;465),SUM($AP$11:AP153),IF(COUNT(AP155:AP166)=0,"",SUM(AP155:AP166))))</f>
        <v/>
      </c>
      <c r="AQ154" s="82" t="str">
        <f>+IF(AND($E154="TOTAL",SUM($C$11:$C$426)&gt;465),SUM($AQ$11:AQ153)/2,IF(AND($E154="TOTAL",SUM($C$11:$C$426)&lt;465),SUM($AQ$11:AQ153),IF(COUNT(AQ155:AQ166)=0,"",SUM(AQ155:AQ166))))</f>
        <v/>
      </c>
      <c r="AR154" s="82" t="str">
        <f>+IF(AND($E154="TOTAL",SUM($C$11:$C$426)&gt;465),SUM($AR$11:AR153)/2,IF(AND($E154="TOTAL",SUM($C$11:$C$426)&lt;465),SUM($AR$11:AR153),IF(COUNT(AR155:AR166)=0,"",SUM(AR155:AR166))))</f>
        <v/>
      </c>
      <c r="AS154" s="82" t="str">
        <f>+IF(AND($E154="TOTAL",SUM($C$11:$C$426)&gt;465),SUM($AS$11:AS153)/2,IF(AND($E154="TOTAL",SUM($C$11:$C$426)&lt;465),SUM($AS$11:AS153),IF(COUNT(AS155:AS166)=0,"",SUM(AS155:AS166))))</f>
        <v/>
      </c>
      <c r="AT154" s="82" t="str">
        <f>+IF(AND($E154="TOTAL",SUM($C$11:$C$426)&gt;465),SUM($AT$11:AT153)/2,IF(AND($E154="TOTAL",SUM($C$11:$C$426)&lt;465),SUM($AT$11:AT153),IF(COUNT(AT155:AT166)=0,"",SUM(AT155:AT166))))</f>
        <v/>
      </c>
      <c r="AU154" s="82" t="str">
        <f>+IF(AND($E154="TOTAL",SUM($C$11:$C$426)&gt;465),SUM($AU$11:AU153)/2,IF(AND($E154="TOTAL",SUM($C$11:$C$426)&lt;465),SUM($AU$11:AU153),IF(COUNT(AU155:AU166)=0,"",SUM(AU155:AU166))))</f>
        <v/>
      </c>
      <c r="AV154" s="82" t="str">
        <f>+IF(AND($E154="TOTAL",SUM($C$11:$C$426)&gt;465),SUM($AV$11:AV153)/2,IF(AND($E154="TOTAL",SUM($C$11:$C$426)&lt;465),SUM($AV$11:AV153),IF(COUNT(AV155:AV166)=0,"",SUM(AV155:AV166))))</f>
        <v/>
      </c>
      <c r="AW154" s="82" t="str">
        <f>+IF(AND($E154="TOTAL",SUM($C$11:$C$426)&gt;465),SUM($AW$11:AW153)/2,IF(AND($E154="TOTAL",SUM($C$11:$C$426)&lt;465),SUM($AW$11:AW153),IF(COUNT(AW155:AW166)=0,"",SUM(AW155:AW166))))</f>
        <v/>
      </c>
      <c r="AX154" s="82" t="str">
        <f>+IF(AND($E154="TOTAL",SUM($C$11:$C$426)&gt;465),SUM($AX$11:AX153)/2,IF(AND($E154="TOTAL",SUM($C$11:$C$426)&lt;465),SUM($AX$11:AX153),IF(COUNT(AX155:AX166)=0,"",SUM(AX155:AX166))))</f>
        <v/>
      </c>
      <c r="AY154" s="82" t="str">
        <f>+IF(AND($E154="TOTAL",SUM($C$11:$C$426)&gt;465),SUM($AY$11:AY153)/2,IF(AND($E154="TOTAL",SUM($C$11:$C$426)&lt;465),SUM($AY$11:AY153),IF(COUNT(AY155:AY166)=0,"",SUM(AY155:AY166))))</f>
        <v/>
      </c>
      <c r="AZ154" s="82" t="str">
        <f>+IF(AND($E154="TOTAL",SUM($C$11:$C$426)&gt;465),SUM($AZ$11:AZ153)/2,IF(AND($E154="TOTAL",SUM($C$11:$C$426)&lt;465),SUM($AZ$11:AZ153),IF(COUNT(AZ155:AZ166)=0,"",SUM(AZ155:AZ166))))</f>
        <v/>
      </c>
      <c r="BA154" s="82" t="str">
        <f>+IF(AND($E154="TOTAL",SUM($C$11:$C$426)&gt;465),SUM($BA$11:BA153)/2,IF(AND($E154="TOTAL",SUM($C$11:$C$426)&lt;465),SUM($BA$11:BA153),IF(COUNT(BA155:BA166)=0,"",SUM(BA155:BA166))))</f>
        <v/>
      </c>
      <c r="BB154" s="82" t="str">
        <f>+IF(AND($E154="TOTAL",SUM($C$11:$C$426)&gt;465),SUM($BB$11:BB153)/2,IF(AND($E154="TOTAL",SUM($C$11:$C$426)&lt;465),SUM($BB$11:BB153),IF(COUNT(BB155:BB166)=0,"",SUM(BB155:BB166))))</f>
        <v/>
      </c>
      <c r="BC154" s="82" t="str">
        <f>+IF(AND($E154="TOTAL",SUM($C$11:$C$426)&gt;465),SUM($BC$11:BC153)/2,IF(AND($E154="TOTAL",SUM($C$11:$C$426)&lt;465),SUM($BC$11:BC153),IF(COUNT(BC155:BC166)=0,"",SUM(BC155:BC166))))</f>
        <v/>
      </c>
      <c r="BD154" s="82" t="str">
        <f>+IF(AND($E154="TOTAL",SUM($C$11:$C$426)&gt;465),SUM($BD$11:BD153)/2,IF(AND($E154="TOTAL",SUM($C$11:$C$426)&lt;465),SUM($BD$11:BD153),IF(COUNT(BD155:BD166)=0,"",SUM(BD155:BD166))))</f>
        <v/>
      </c>
      <c r="BE154" s="82" t="str">
        <f>+IF(AND($E154="TOTAL",SUM($C$11:$C$426)&gt;465),SUM($BE$11:BE153)/2,IF(AND($E154="TOTAL",SUM($C$11:$C$426)&lt;465),SUM($BE$11:BE153),IF(COUNT(BE155:BE166)=0,"",SUM(BE155:BE166))))</f>
        <v/>
      </c>
      <c r="BF154" s="82" t="str">
        <f>+IF(AND($E154="TOTAL",SUM($C$11:$C$426)&gt;465),SUM($BF$11:BF153)/2,IF(AND($E154="TOTAL",SUM($C$11:$C$426)&lt;465),SUM($BF$11:BF153),IF(COUNT(BF155:BF166)=0,"",SUM(BF155:BF166))))</f>
        <v/>
      </c>
      <c r="BG154" s="82" t="str">
        <f>+IF(AND($E154="TOTAL",SUM($C$11:$C$426)&gt;465),SUM($BG$11:BG153)/2,IF(AND($E154="TOTAL",SUM($C$11:$C$426)&lt;465),SUM($BG$11:BG153),IF(COUNT(BG155:BG166)=0,"",SUM(BG155:BG166))))</f>
        <v/>
      </c>
      <c r="BH154" s="82" t="str">
        <f>+IF(AND($E154="TOTAL",SUM($C$11:$C$426)&gt;465),SUM($BH$11:BH153)/2,IF(AND($E154="TOTAL",SUM($C$11:$C$426)&lt;465),SUM($BH$11:BH153),IF(COUNT(BH155:BH166)=0,"",SUM(BH155:BH166))))</f>
        <v/>
      </c>
      <c r="BI154" s="82" t="str">
        <f>+IF(AND($E154="TOTAL",SUM($C$11:$C$426)&gt;465),SUM($BI$11:BI153)/2,IF(AND($E154="TOTAL",SUM($C$11:$C$426)&lt;465),SUM($BI$11:BI153),IF(COUNT(BI155:BI166)=0,"",SUM(BI155:BI166))))</f>
        <v/>
      </c>
      <c r="BJ154" s="82" t="str">
        <f>+IF(AND($E154="TOTAL",SUM($C$11:$C$426)&gt;465),SUM($BJ$11:BJ153)/2,IF(AND($E154="TOTAL",SUM($C$11:$C$426)&lt;465),SUM($BJ$11:BJ153),IF(COUNT(BJ155:BJ166)=0,"",SUM(BJ155:BJ166))))</f>
        <v/>
      </c>
      <c r="BK154" s="82" t="str">
        <f>+IF(AND($E154="TOTAL",SUM($C$11:$C$426)&gt;465),SUM($BK$11:BK153)/2,IF(AND($E154="TOTAL",SUM($C$11:$C$426)&lt;465),SUM($BK$11:BK153),IF(COUNT(BK155:BK166)=0,"",SUM(BK155:BK166))))</f>
        <v/>
      </c>
      <c r="BL154" s="82" t="str">
        <f>+IF(AND($E154="TOTAL",SUM($C$11:$C$426)&gt;465),SUM($BL$11:BL153)/2,IF(AND($E154="TOTAL",SUM($C$11:$C$426)&lt;465),SUM($BL$11:BL153),IF(COUNT(BL155:BL166)=0,"",SUM(BL155:BL166))))</f>
        <v/>
      </c>
      <c r="BM154" s="78" t="str">
        <f t="shared" si="36"/>
        <v/>
      </c>
      <c r="BN154" s="14" t="str">
        <f t="shared" si="37"/>
        <v/>
      </c>
      <c r="BO154" s="19"/>
    </row>
    <row r="155" spans="1:67" s="19" customFormat="1" outlineLevel="1" x14ac:dyDescent="0.3">
      <c r="A155" s="17"/>
      <c r="B155" s="17" t="str">
        <f>+IF(OR(B154="",E154="TOTAL"),"","ok")</f>
        <v>ok</v>
      </c>
      <c r="C155" s="17">
        <f>+INDEX(Listes!$N$1:$AD$13,MATCH(D155,Listes!$N$1:$N$13,0),MATCH($F$7,Listes!$N$1:$AD$1,0))</f>
        <v>10</v>
      </c>
      <c r="D155" s="74" t="s">
        <v>160</v>
      </c>
      <c r="E155" s="85" t="s">
        <v>160</v>
      </c>
      <c r="F155" s="86"/>
      <c r="G155" s="85" t="str">
        <f>IF(F155="","",F155-SUM(AO155:BL155))</f>
        <v/>
      </c>
      <c r="H155" s="85"/>
      <c r="I155" s="85"/>
      <c r="J155" s="85"/>
      <c r="K155" s="85"/>
      <c r="L155" s="85"/>
      <c r="M155" s="85"/>
      <c r="N155" s="85"/>
      <c r="O155" s="85"/>
      <c r="P155" s="85"/>
      <c r="Q155" s="85"/>
      <c r="R155" s="85"/>
      <c r="S155" s="85"/>
      <c r="T155" s="85"/>
      <c r="U155" s="85"/>
      <c r="V155" s="85"/>
      <c r="W155" s="85"/>
      <c r="X155" s="85"/>
      <c r="Y155" s="85"/>
      <c r="Z155" s="85"/>
      <c r="AA155" s="85"/>
      <c r="AB155" s="85"/>
      <c r="AC155" s="85"/>
      <c r="AD155" s="85"/>
      <c r="AE155" s="85"/>
      <c r="AF155" s="85"/>
      <c r="AG155" s="85"/>
      <c r="AH155" s="85" t="str">
        <f>+IFERROR(SUM(Y155:AG155)+AI155,"")</f>
        <v/>
      </c>
      <c r="AI155" s="85" t="str">
        <f t="shared" ref="AI155:AI166" si="42">IF(SUM(Y155:AG155)=0,"",0)</f>
        <v/>
      </c>
      <c r="AJ155" s="85" t="str">
        <f>+IFERROR(IF(OR(AND(AH155&lt;&gt;"",G155=""),AND(AH155="",G155&lt;&gt;"")),"TOTAL ou Z non renseigné !!!",ROUND(AH155-G155,2)),"")</f>
        <v/>
      </c>
      <c r="AK155" s="85"/>
      <c r="AL155" s="85"/>
      <c r="AM155" s="85"/>
      <c r="AN155" s="85"/>
      <c r="AO155" s="85"/>
      <c r="AP155" s="85"/>
      <c r="AQ155" s="85"/>
      <c r="AR155" s="85"/>
      <c r="AS155" s="85"/>
      <c r="AT155" s="85"/>
      <c r="AU155" s="85"/>
      <c r="AV155" s="85"/>
      <c r="AW155" s="85"/>
      <c r="AX155" s="85"/>
      <c r="AY155" s="85"/>
      <c r="AZ155" s="85"/>
      <c r="BA155" s="85"/>
      <c r="BB155" s="85"/>
      <c r="BC155" s="85"/>
      <c r="BD155" s="85"/>
      <c r="BE155" s="85"/>
      <c r="BF155" s="85"/>
      <c r="BG155" s="85"/>
      <c r="BH155" s="85"/>
      <c r="BI155" s="85"/>
      <c r="BJ155" s="85"/>
      <c r="BK155" s="85"/>
      <c r="BL155" s="85"/>
      <c r="BM155" s="78" t="str">
        <f t="shared" si="36"/>
        <v>ok</v>
      </c>
      <c r="BN155" s="14" t="str">
        <f t="shared" si="37"/>
        <v/>
      </c>
      <c r="BO155" s="3"/>
    </row>
    <row r="156" spans="1:67" s="19" customFormat="1" outlineLevel="1" x14ac:dyDescent="0.3">
      <c r="A156" s="17"/>
      <c r="B156" s="17" t="str">
        <f>+IF(OR(B154="",E154="TOTAL"),"","ok")</f>
        <v>ok</v>
      </c>
      <c r="C156" s="17">
        <f>+INDEX(Listes!$N$1:$AD$13,MATCH(D156,Listes!$N$1:$N$13,0),MATCH($F$7,Listes!$N$1:$AD$1,0))</f>
        <v>10</v>
      </c>
      <c r="D156" s="74" t="s">
        <v>161</v>
      </c>
      <c r="E156" s="85" t="s">
        <v>161</v>
      </c>
      <c r="F156" s="86"/>
      <c r="G156" s="85"/>
      <c r="H156" s="85"/>
      <c r="I156" s="85"/>
      <c r="J156" s="85"/>
      <c r="K156" s="85"/>
      <c r="L156" s="85"/>
      <c r="M156" s="85"/>
      <c r="N156" s="85"/>
      <c r="O156" s="85"/>
      <c r="P156" s="85"/>
      <c r="Q156" s="85"/>
      <c r="R156" s="85"/>
      <c r="S156" s="85"/>
      <c r="T156" s="85"/>
      <c r="U156" s="85"/>
      <c r="V156" s="85"/>
      <c r="W156" s="85"/>
      <c r="X156" s="85"/>
      <c r="Y156" s="85"/>
      <c r="Z156" s="85"/>
      <c r="AA156" s="85"/>
      <c r="AB156" s="85"/>
      <c r="AC156" s="85"/>
      <c r="AD156" s="85"/>
      <c r="AE156" s="85"/>
      <c r="AF156" s="85"/>
      <c r="AG156" s="85"/>
      <c r="AH156" s="85" t="str">
        <f t="shared" ref="AH156:AH166" si="43">+IFERROR(SUM(Y156:AG156)+AI156,"")</f>
        <v/>
      </c>
      <c r="AI156" s="85" t="str">
        <f t="shared" si="42"/>
        <v/>
      </c>
      <c r="AJ156" s="85" t="str">
        <f>+IFERROR(IF(OR(AND(AH156&lt;&gt;"",G156=""),AND(AH156="",G156&lt;&gt;"")),"TOTAL ou Z non renseigné !!!",IF($E156="TOTAL",SUM($AJ$11:AJ155),ROUND(AH156-G156,2))),"")</f>
        <v/>
      </c>
      <c r="AK156" s="85"/>
      <c r="AL156" s="85"/>
      <c r="AM156" s="85"/>
      <c r="AN156" s="85"/>
      <c r="AO156" s="85"/>
      <c r="AP156" s="85"/>
      <c r="AQ156" s="85"/>
      <c r="AR156" s="85"/>
      <c r="AS156" s="85"/>
      <c r="AT156" s="85"/>
      <c r="AU156" s="85"/>
      <c r="AV156" s="85"/>
      <c r="AW156" s="85"/>
      <c r="AX156" s="85"/>
      <c r="AY156" s="85"/>
      <c r="AZ156" s="85"/>
      <c r="BA156" s="85"/>
      <c r="BB156" s="85"/>
      <c r="BC156" s="85"/>
      <c r="BD156" s="85"/>
      <c r="BE156" s="85"/>
      <c r="BF156" s="85"/>
      <c r="BG156" s="85"/>
      <c r="BH156" s="85"/>
      <c r="BI156" s="85"/>
      <c r="BJ156" s="85"/>
      <c r="BK156" s="85"/>
      <c r="BL156" s="85"/>
      <c r="BM156" s="78" t="str">
        <f t="shared" si="36"/>
        <v>ok</v>
      </c>
      <c r="BN156" s="14" t="str">
        <f t="shared" si="37"/>
        <v/>
      </c>
    </row>
    <row r="157" spans="1:67" s="19" customFormat="1" outlineLevel="1" x14ac:dyDescent="0.3">
      <c r="A157" s="17"/>
      <c r="B157" s="17" t="str">
        <f>+IF(OR(B154="",E154="TOTAL"),"","ok")</f>
        <v>ok</v>
      </c>
      <c r="C157" s="17">
        <f>+INDEX(Listes!$N$1:$AD$13,MATCH(D157,Listes!$N$1:$N$13,0),MATCH($F$7,Listes!$N$1:$AD$1,0))</f>
        <v>10</v>
      </c>
      <c r="D157" s="75" t="s">
        <v>163</v>
      </c>
      <c r="E157" s="87" t="s">
        <v>162</v>
      </c>
      <c r="F157" s="86"/>
      <c r="G157" s="85"/>
      <c r="H157" s="85"/>
      <c r="I157" s="85"/>
      <c r="J157" s="85"/>
      <c r="K157" s="85"/>
      <c r="L157" s="85"/>
      <c r="M157" s="85"/>
      <c r="N157" s="85"/>
      <c r="O157" s="85"/>
      <c r="P157" s="85"/>
      <c r="Q157" s="85"/>
      <c r="R157" s="85"/>
      <c r="S157" s="85"/>
      <c r="T157" s="85"/>
      <c r="U157" s="85"/>
      <c r="V157" s="85"/>
      <c r="W157" s="85"/>
      <c r="X157" s="85"/>
      <c r="Y157" s="85"/>
      <c r="Z157" s="85"/>
      <c r="AA157" s="85"/>
      <c r="AB157" s="85"/>
      <c r="AC157" s="85"/>
      <c r="AD157" s="85"/>
      <c r="AE157" s="85"/>
      <c r="AF157" s="85"/>
      <c r="AG157" s="85"/>
      <c r="AH157" s="85" t="str">
        <f t="shared" si="43"/>
        <v/>
      </c>
      <c r="AI157" s="85" t="str">
        <f t="shared" si="42"/>
        <v/>
      </c>
      <c r="AJ157" s="85" t="str">
        <f>+IFERROR(IF(OR(AND(AH157&lt;&gt;"",G157=""),AND(AH157="",G157&lt;&gt;"")),"TOTAL ou Z non renseigné !!!",IF($E157="TOTAL",SUM($AJ$11:AJ156),ROUND(AH157-G157,2))),"")</f>
        <v/>
      </c>
      <c r="AK157" s="85"/>
      <c r="AL157" s="85"/>
      <c r="AM157" s="85"/>
      <c r="AN157" s="85"/>
      <c r="AO157" s="85"/>
      <c r="AP157" s="85"/>
      <c r="AQ157" s="85"/>
      <c r="AR157" s="85"/>
      <c r="AS157" s="85"/>
      <c r="AT157" s="85"/>
      <c r="AU157" s="85"/>
      <c r="AV157" s="85"/>
      <c r="AW157" s="85"/>
      <c r="AX157" s="85"/>
      <c r="AY157" s="85"/>
      <c r="AZ157" s="85"/>
      <c r="BA157" s="85"/>
      <c r="BB157" s="85"/>
      <c r="BC157" s="85"/>
      <c r="BD157" s="85"/>
      <c r="BE157" s="85"/>
      <c r="BF157" s="85"/>
      <c r="BG157" s="85"/>
      <c r="BH157" s="85"/>
      <c r="BI157" s="85"/>
      <c r="BJ157" s="85"/>
      <c r="BK157" s="85"/>
      <c r="BL157" s="85"/>
      <c r="BM157" s="78" t="str">
        <f t="shared" si="36"/>
        <v>ok</v>
      </c>
      <c r="BN157" s="14" t="str">
        <f t="shared" si="37"/>
        <v/>
      </c>
      <c r="BO157" s="3"/>
    </row>
    <row r="158" spans="1:67" s="19" customFormat="1" outlineLevel="1" x14ac:dyDescent="0.3">
      <c r="A158" s="17"/>
      <c r="B158" s="17" t="str">
        <f>+IF(OR(B154="",E154="TOTAL"),"","ok")</f>
        <v>ok</v>
      </c>
      <c r="C158" s="17">
        <f>+INDEX(Listes!$N$1:$AD$13,MATCH(D158,Listes!$N$1:$N$13,0),MATCH($F$7,Listes!$N$1:$AD$1,0))</f>
        <v>10</v>
      </c>
      <c r="D158" s="75" t="s">
        <v>164</v>
      </c>
      <c r="E158" s="87" t="s">
        <v>162</v>
      </c>
      <c r="F158" s="86"/>
      <c r="G158" s="85"/>
      <c r="H158" s="85"/>
      <c r="I158" s="85"/>
      <c r="J158" s="85"/>
      <c r="K158" s="85"/>
      <c r="L158" s="85"/>
      <c r="M158" s="85"/>
      <c r="N158" s="85"/>
      <c r="O158" s="85"/>
      <c r="P158" s="85"/>
      <c r="Q158" s="85"/>
      <c r="R158" s="85"/>
      <c r="S158" s="85"/>
      <c r="T158" s="85"/>
      <c r="U158" s="85"/>
      <c r="V158" s="85"/>
      <c r="W158" s="85"/>
      <c r="X158" s="85"/>
      <c r="Y158" s="85"/>
      <c r="Z158" s="85"/>
      <c r="AA158" s="85"/>
      <c r="AB158" s="85"/>
      <c r="AC158" s="85"/>
      <c r="AD158" s="85"/>
      <c r="AE158" s="85"/>
      <c r="AF158" s="85"/>
      <c r="AG158" s="85"/>
      <c r="AH158" s="85" t="str">
        <f t="shared" si="43"/>
        <v/>
      </c>
      <c r="AI158" s="85" t="str">
        <f t="shared" si="42"/>
        <v/>
      </c>
      <c r="AJ158" s="85" t="str">
        <f>+IFERROR(IF(OR(AND(AH158&lt;&gt;"",G158=""),AND(AH158="",G158&lt;&gt;"")),"TOTAL ou Z non renseigné !!!",IF($E158="TOTAL",SUM($AJ$11:AJ157),ROUND(AH158-G158,2))),"")</f>
        <v/>
      </c>
      <c r="AK158" s="85"/>
      <c r="AL158" s="85"/>
      <c r="AM158" s="85"/>
      <c r="AN158" s="85"/>
      <c r="AO158" s="85"/>
      <c r="AP158" s="85"/>
      <c r="AQ158" s="85"/>
      <c r="AR158" s="85"/>
      <c r="AS158" s="85"/>
      <c r="AT158" s="85"/>
      <c r="AU158" s="85"/>
      <c r="AV158" s="85"/>
      <c r="AW158" s="85"/>
      <c r="AX158" s="85"/>
      <c r="AY158" s="85"/>
      <c r="AZ158" s="85"/>
      <c r="BA158" s="85"/>
      <c r="BB158" s="85"/>
      <c r="BC158" s="85"/>
      <c r="BD158" s="85"/>
      <c r="BE158" s="85"/>
      <c r="BF158" s="85"/>
      <c r="BG158" s="85"/>
      <c r="BH158" s="85"/>
      <c r="BI158" s="85"/>
      <c r="BJ158" s="85"/>
      <c r="BK158" s="85"/>
      <c r="BL158" s="85"/>
      <c r="BM158" s="78" t="str">
        <f t="shared" si="36"/>
        <v>ok</v>
      </c>
      <c r="BN158" s="14" t="str">
        <f t="shared" si="37"/>
        <v/>
      </c>
    </row>
    <row r="159" spans="1:67" s="19" customFormat="1" outlineLevel="1" x14ac:dyDescent="0.3">
      <c r="A159" s="17"/>
      <c r="B159" s="17" t="str">
        <f>+IF(OR(B154="",E154="TOTAL"),"","ok")</f>
        <v>ok</v>
      </c>
      <c r="C159" s="17">
        <f>+INDEX(Listes!$N$1:$AD$13,MATCH(D159,Listes!$N$1:$N$13,0),MATCH($F$7,Listes!$N$1:$AD$1,0))</f>
        <v>10</v>
      </c>
      <c r="D159" s="75" t="s">
        <v>165</v>
      </c>
      <c r="E159" s="87" t="s">
        <v>162</v>
      </c>
      <c r="F159" s="86"/>
      <c r="G159" s="85"/>
      <c r="H159" s="85"/>
      <c r="I159" s="85"/>
      <c r="J159" s="85"/>
      <c r="K159" s="85"/>
      <c r="L159" s="85"/>
      <c r="M159" s="85"/>
      <c r="N159" s="85"/>
      <c r="O159" s="85"/>
      <c r="P159" s="85"/>
      <c r="Q159" s="85"/>
      <c r="R159" s="85"/>
      <c r="S159" s="85"/>
      <c r="T159" s="85"/>
      <c r="U159" s="85"/>
      <c r="V159" s="85"/>
      <c r="W159" s="85"/>
      <c r="X159" s="85"/>
      <c r="Y159" s="85"/>
      <c r="Z159" s="85"/>
      <c r="AA159" s="85"/>
      <c r="AB159" s="85"/>
      <c r="AC159" s="85"/>
      <c r="AD159" s="85"/>
      <c r="AE159" s="85"/>
      <c r="AF159" s="85"/>
      <c r="AG159" s="85"/>
      <c r="AH159" s="85" t="str">
        <f t="shared" si="43"/>
        <v/>
      </c>
      <c r="AI159" s="85" t="str">
        <f t="shared" si="42"/>
        <v/>
      </c>
      <c r="AJ159" s="85" t="str">
        <f>+IFERROR(IF(OR(AND(AH159&lt;&gt;"",G159=""),AND(AH159="",G159&lt;&gt;"")),"TOTAL ou Z non renseigné !!!",IF($E159="TOTAL",SUM($AJ$11:AJ158),ROUND(AH159-G159,2))),"")</f>
        <v/>
      </c>
      <c r="AK159" s="85"/>
      <c r="AL159" s="85"/>
      <c r="AM159" s="85"/>
      <c r="AN159" s="85"/>
      <c r="AO159" s="85"/>
      <c r="AP159" s="85"/>
      <c r="AQ159" s="85"/>
      <c r="AR159" s="85"/>
      <c r="AS159" s="85"/>
      <c r="AT159" s="85"/>
      <c r="AU159" s="85"/>
      <c r="AV159" s="85"/>
      <c r="AW159" s="85"/>
      <c r="AX159" s="85"/>
      <c r="AY159" s="85"/>
      <c r="AZ159" s="85"/>
      <c r="BA159" s="85"/>
      <c r="BB159" s="85"/>
      <c r="BC159" s="85"/>
      <c r="BD159" s="85"/>
      <c r="BE159" s="85"/>
      <c r="BF159" s="85"/>
      <c r="BG159" s="85"/>
      <c r="BH159" s="85"/>
      <c r="BI159" s="85"/>
      <c r="BJ159" s="85"/>
      <c r="BK159" s="85"/>
      <c r="BL159" s="85"/>
      <c r="BM159" s="78" t="str">
        <f t="shared" si="36"/>
        <v>ok</v>
      </c>
      <c r="BN159" s="14" t="str">
        <f t="shared" si="37"/>
        <v/>
      </c>
      <c r="BO159" s="3"/>
    </row>
    <row r="160" spans="1:67" s="19" customFormat="1" outlineLevel="1" x14ac:dyDescent="0.3">
      <c r="A160" s="17"/>
      <c r="B160" s="17" t="str">
        <f>+IF(OR(B154="",E154="TOTAL"),"","ok")</f>
        <v>ok</v>
      </c>
      <c r="C160" s="17">
        <f>+INDEX(Listes!$N$1:$AD$13,MATCH(D160,Listes!$N$1:$N$13,0),MATCH($F$7,Listes!$N$1:$AD$1,0))</f>
        <v>10</v>
      </c>
      <c r="D160" s="75" t="s">
        <v>166</v>
      </c>
      <c r="E160" s="87" t="s">
        <v>162</v>
      </c>
      <c r="F160" s="86"/>
      <c r="G160" s="85"/>
      <c r="H160" s="85"/>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5"/>
      <c r="AG160" s="85"/>
      <c r="AH160" s="85" t="str">
        <f t="shared" si="43"/>
        <v/>
      </c>
      <c r="AI160" s="85" t="str">
        <f t="shared" si="42"/>
        <v/>
      </c>
      <c r="AJ160" s="85" t="str">
        <f>+IFERROR(IF(OR(AND(AH160&lt;&gt;"",G160=""),AND(AH160="",G160&lt;&gt;"")),"TOTAL ou Z non renseigné !!!",IF($E160="TOTAL",SUM($AJ$11:AJ159),ROUND(AH160-G160,2))),"")</f>
        <v/>
      </c>
      <c r="AK160" s="85"/>
      <c r="AL160" s="85"/>
      <c r="AM160" s="85"/>
      <c r="AN160" s="85"/>
      <c r="AO160" s="85"/>
      <c r="AP160" s="85"/>
      <c r="AQ160" s="85"/>
      <c r="AR160" s="85"/>
      <c r="AS160" s="85"/>
      <c r="AT160" s="85"/>
      <c r="AU160" s="85"/>
      <c r="AV160" s="85"/>
      <c r="AW160" s="85"/>
      <c r="AX160" s="85"/>
      <c r="AY160" s="85"/>
      <c r="AZ160" s="85"/>
      <c r="BA160" s="85"/>
      <c r="BB160" s="85"/>
      <c r="BC160" s="85"/>
      <c r="BD160" s="85"/>
      <c r="BE160" s="85"/>
      <c r="BF160" s="85"/>
      <c r="BG160" s="85"/>
      <c r="BH160" s="85"/>
      <c r="BI160" s="85"/>
      <c r="BJ160" s="85"/>
      <c r="BK160" s="85"/>
      <c r="BL160" s="85"/>
      <c r="BM160" s="78" t="str">
        <f t="shared" si="36"/>
        <v>ok</v>
      </c>
      <c r="BN160" s="14" t="str">
        <f t="shared" si="37"/>
        <v/>
      </c>
    </row>
    <row r="161" spans="1:67" s="19" customFormat="1" outlineLevel="1" x14ac:dyDescent="0.3">
      <c r="A161" s="17"/>
      <c r="B161" s="17" t="str">
        <f>+IF(OR(B154="",E154="TOTAL"),"","ok")</f>
        <v>ok</v>
      </c>
      <c r="C161" s="17">
        <f>+INDEX(Listes!$N$1:$AD$13,MATCH(D161,Listes!$N$1:$N$13,0),MATCH($F$7,Listes!$N$1:$AD$1,0))</f>
        <v>10</v>
      </c>
      <c r="D161" s="75" t="s">
        <v>167</v>
      </c>
      <c r="E161" s="87" t="s">
        <v>162</v>
      </c>
      <c r="F161" s="86"/>
      <c r="G161" s="85"/>
      <c r="H161" s="85"/>
      <c r="I161" s="85"/>
      <c r="J161" s="85"/>
      <c r="K161" s="85"/>
      <c r="L161" s="85"/>
      <c r="M161" s="85"/>
      <c r="N161" s="85"/>
      <c r="O161" s="85"/>
      <c r="P161" s="85"/>
      <c r="Q161" s="85"/>
      <c r="R161" s="85"/>
      <c r="S161" s="85"/>
      <c r="T161" s="85"/>
      <c r="U161" s="85"/>
      <c r="V161" s="85"/>
      <c r="W161" s="85"/>
      <c r="X161" s="85"/>
      <c r="Y161" s="85"/>
      <c r="Z161" s="85"/>
      <c r="AA161" s="85"/>
      <c r="AB161" s="85"/>
      <c r="AC161" s="85"/>
      <c r="AD161" s="85"/>
      <c r="AE161" s="85"/>
      <c r="AF161" s="85"/>
      <c r="AG161" s="85"/>
      <c r="AH161" s="85" t="str">
        <f t="shared" si="43"/>
        <v/>
      </c>
      <c r="AI161" s="85" t="str">
        <f t="shared" si="42"/>
        <v/>
      </c>
      <c r="AJ161" s="85" t="str">
        <f>+IFERROR(IF(OR(AND(AH161&lt;&gt;"",G161=""),AND(AH161="",G161&lt;&gt;"")),"TOTAL ou Z non renseigné !!!",IF($E161="TOTAL",SUM($AJ$11:AJ160),ROUND(AH161-G161,2))),"")</f>
        <v/>
      </c>
      <c r="AK161" s="85"/>
      <c r="AL161" s="85"/>
      <c r="AM161" s="85"/>
      <c r="AN161" s="85"/>
      <c r="AO161" s="85"/>
      <c r="AP161" s="85"/>
      <c r="AQ161" s="85"/>
      <c r="AR161" s="85"/>
      <c r="AS161" s="85"/>
      <c r="AT161" s="85"/>
      <c r="AU161" s="85"/>
      <c r="AV161" s="85"/>
      <c r="AW161" s="85"/>
      <c r="AX161" s="85"/>
      <c r="AY161" s="85"/>
      <c r="AZ161" s="85"/>
      <c r="BA161" s="85"/>
      <c r="BB161" s="85"/>
      <c r="BC161" s="85"/>
      <c r="BD161" s="85"/>
      <c r="BE161" s="85"/>
      <c r="BF161" s="85"/>
      <c r="BG161" s="85"/>
      <c r="BH161" s="85"/>
      <c r="BI161" s="85"/>
      <c r="BJ161" s="85"/>
      <c r="BK161" s="85"/>
      <c r="BL161" s="85"/>
      <c r="BM161" s="78" t="str">
        <f t="shared" si="36"/>
        <v>ok</v>
      </c>
      <c r="BN161" s="14" t="str">
        <f t="shared" si="37"/>
        <v/>
      </c>
      <c r="BO161" s="3"/>
    </row>
    <row r="162" spans="1:67" s="19" customFormat="1" outlineLevel="1" x14ac:dyDescent="0.3">
      <c r="A162" s="17"/>
      <c r="B162" s="17" t="str">
        <f>+IF(OR(B154="",E154="TOTAL"),"","ok")</f>
        <v>ok</v>
      </c>
      <c r="C162" s="17">
        <f>+INDEX(Listes!$N$1:$AD$13,MATCH(D162,Listes!$N$1:$N$13,0),MATCH($F$7,Listes!$N$1:$AD$1,0))</f>
        <v>10</v>
      </c>
      <c r="D162" s="75" t="s">
        <v>168</v>
      </c>
      <c r="E162" s="87" t="s">
        <v>162</v>
      </c>
      <c r="F162" s="86"/>
      <c r="G162" s="85"/>
      <c r="H162" s="85"/>
      <c r="I162" s="85"/>
      <c r="J162" s="85"/>
      <c r="K162" s="85"/>
      <c r="L162" s="85"/>
      <c r="M162" s="85"/>
      <c r="N162" s="85"/>
      <c r="O162" s="85"/>
      <c r="P162" s="85"/>
      <c r="Q162" s="85"/>
      <c r="R162" s="85"/>
      <c r="S162" s="85"/>
      <c r="T162" s="85"/>
      <c r="U162" s="85"/>
      <c r="V162" s="85"/>
      <c r="W162" s="85"/>
      <c r="X162" s="85"/>
      <c r="Y162" s="85"/>
      <c r="Z162" s="85"/>
      <c r="AA162" s="85"/>
      <c r="AB162" s="85"/>
      <c r="AC162" s="85"/>
      <c r="AD162" s="85"/>
      <c r="AE162" s="85"/>
      <c r="AF162" s="85"/>
      <c r="AG162" s="85"/>
      <c r="AH162" s="85" t="str">
        <f t="shared" si="43"/>
        <v/>
      </c>
      <c r="AI162" s="85" t="str">
        <f t="shared" si="42"/>
        <v/>
      </c>
      <c r="AJ162" s="85" t="str">
        <f>+IFERROR(IF(OR(AND(AH162&lt;&gt;"",G162=""),AND(AH162="",G162&lt;&gt;"")),"TOTAL ou Z non renseigné !!!",IF($E162="TOTAL",SUM($AJ$11:AJ161),ROUND(AH162-G162,2))),"")</f>
        <v/>
      </c>
      <c r="AK162" s="85"/>
      <c r="AL162" s="85"/>
      <c r="AM162" s="85"/>
      <c r="AN162" s="85"/>
      <c r="AO162" s="85"/>
      <c r="AP162" s="85"/>
      <c r="AQ162" s="85"/>
      <c r="AR162" s="85"/>
      <c r="AS162" s="85"/>
      <c r="AT162" s="85"/>
      <c r="AU162" s="85"/>
      <c r="AV162" s="85"/>
      <c r="AW162" s="85"/>
      <c r="AX162" s="85"/>
      <c r="AY162" s="85"/>
      <c r="AZ162" s="85"/>
      <c r="BA162" s="85"/>
      <c r="BB162" s="85"/>
      <c r="BC162" s="85"/>
      <c r="BD162" s="85"/>
      <c r="BE162" s="85"/>
      <c r="BF162" s="85"/>
      <c r="BG162" s="85"/>
      <c r="BH162" s="85"/>
      <c r="BI162" s="85"/>
      <c r="BJ162" s="85"/>
      <c r="BK162" s="85"/>
      <c r="BL162" s="85"/>
      <c r="BM162" s="78" t="str">
        <f t="shared" si="36"/>
        <v>ok</v>
      </c>
      <c r="BN162" s="14" t="str">
        <f t="shared" si="37"/>
        <v/>
      </c>
    </row>
    <row r="163" spans="1:67" s="19" customFormat="1" hidden="1" outlineLevel="1" x14ac:dyDescent="0.3">
      <c r="A163" s="17"/>
      <c r="B163" s="17" t="str">
        <f>+IF(OR(B154="",E154="TOTAL"),"","ok")</f>
        <v>ok</v>
      </c>
      <c r="C163" s="17">
        <f>+INDEX(Listes!$N$1:$AD$13,MATCH(D163,Listes!$N$1:$N$13,0),MATCH($F$7,Listes!$N$1:$AD$1,0))</f>
        <v>0</v>
      </c>
      <c r="D163" s="75" t="s">
        <v>169</v>
      </c>
      <c r="E163" s="87" t="s">
        <v>162</v>
      </c>
      <c r="F163" s="86"/>
      <c r="G163" s="85"/>
      <c r="H163" s="85"/>
      <c r="I163" s="85"/>
      <c r="J163" s="85"/>
      <c r="K163" s="85"/>
      <c r="L163" s="85"/>
      <c r="M163" s="85"/>
      <c r="N163" s="85"/>
      <c r="O163" s="85"/>
      <c r="P163" s="85"/>
      <c r="Q163" s="85"/>
      <c r="R163" s="85"/>
      <c r="S163" s="85"/>
      <c r="T163" s="85"/>
      <c r="U163" s="85"/>
      <c r="V163" s="85"/>
      <c r="W163" s="85"/>
      <c r="X163" s="85"/>
      <c r="Y163" s="85"/>
      <c r="Z163" s="85"/>
      <c r="AA163" s="85"/>
      <c r="AB163" s="85"/>
      <c r="AC163" s="85"/>
      <c r="AD163" s="85"/>
      <c r="AE163" s="85"/>
      <c r="AF163" s="85"/>
      <c r="AG163" s="85"/>
      <c r="AH163" s="85" t="str">
        <f t="shared" si="43"/>
        <v/>
      </c>
      <c r="AI163" s="85" t="str">
        <f t="shared" si="42"/>
        <v/>
      </c>
      <c r="AJ163" s="85" t="str">
        <f>+IFERROR(IF(OR(AND(AH163&lt;&gt;"",G163=""),AND(AH163="",G163&lt;&gt;"")),"TOTAL ou Z non renseigné !!!",IF($E163="TOTAL",SUM($AJ$11:AJ162),ROUND(AH163-G163,2))),"")</f>
        <v/>
      </c>
      <c r="AK163" s="85"/>
      <c r="AL163" s="85"/>
      <c r="AM163" s="85"/>
      <c r="AN163" s="85"/>
      <c r="AO163" s="85"/>
      <c r="AP163" s="85"/>
      <c r="AQ163" s="85"/>
      <c r="AR163" s="85"/>
      <c r="AS163" s="85"/>
      <c r="AT163" s="85"/>
      <c r="AU163" s="85"/>
      <c r="AV163" s="85"/>
      <c r="AW163" s="85"/>
      <c r="AX163" s="85"/>
      <c r="AY163" s="85"/>
      <c r="AZ163" s="85"/>
      <c r="BA163" s="85"/>
      <c r="BB163" s="85"/>
      <c r="BC163" s="85"/>
      <c r="BD163" s="85"/>
      <c r="BE163" s="85"/>
      <c r="BF163" s="85"/>
      <c r="BG163" s="85"/>
      <c r="BH163" s="85"/>
      <c r="BI163" s="85"/>
      <c r="BJ163" s="85"/>
      <c r="BK163" s="85"/>
      <c r="BL163" s="85"/>
      <c r="BM163" s="78" t="str">
        <f t="shared" si="36"/>
        <v>ok</v>
      </c>
      <c r="BN163" s="14" t="str">
        <f t="shared" si="37"/>
        <v/>
      </c>
      <c r="BO163" s="3"/>
    </row>
    <row r="164" spans="1:67" s="19" customFormat="1" hidden="1" outlineLevel="1" x14ac:dyDescent="0.3">
      <c r="A164" s="17"/>
      <c r="B164" s="17" t="str">
        <f>+IF(OR(B154="",E154="TOTAL"),"","ok")</f>
        <v>ok</v>
      </c>
      <c r="C164" s="17">
        <f>+INDEX(Listes!$N$1:$AD$13,MATCH(D164,Listes!$N$1:$N$13,0),MATCH($F$7,Listes!$N$1:$AD$1,0))</f>
        <v>0</v>
      </c>
      <c r="D164" s="75" t="s">
        <v>170</v>
      </c>
      <c r="E164" s="87" t="s">
        <v>162</v>
      </c>
      <c r="F164" s="86"/>
      <c r="G164" s="85"/>
      <c r="H164" s="85"/>
      <c r="I164" s="85"/>
      <c r="J164" s="85"/>
      <c r="K164" s="85"/>
      <c r="L164" s="85"/>
      <c r="M164" s="85"/>
      <c r="N164" s="85"/>
      <c r="O164" s="85"/>
      <c r="P164" s="85"/>
      <c r="Q164" s="85"/>
      <c r="R164" s="85"/>
      <c r="S164" s="85"/>
      <c r="T164" s="85"/>
      <c r="U164" s="85"/>
      <c r="V164" s="85"/>
      <c r="W164" s="85"/>
      <c r="X164" s="85"/>
      <c r="Y164" s="85"/>
      <c r="Z164" s="85"/>
      <c r="AA164" s="85"/>
      <c r="AB164" s="85"/>
      <c r="AC164" s="85"/>
      <c r="AD164" s="85"/>
      <c r="AE164" s="85"/>
      <c r="AF164" s="85"/>
      <c r="AG164" s="85"/>
      <c r="AH164" s="85" t="str">
        <f t="shared" si="43"/>
        <v/>
      </c>
      <c r="AI164" s="85" t="str">
        <f t="shared" si="42"/>
        <v/>
      </c>
      <c r="AJ164" s="85" t="str">
        <f>+IFERROR(IF(OR(AND(AH164&lt;&gt;"",G164=""),AND(AH164="",G164&lt;&gt;"")),"TOTAL ou Z non renseigné !!!",IF($E164="TOTAL",SUM($AJ$11:AJ163),ROUND(AH164-G164,2))),"")</f>
        <v/>
      </c>
      <c r="AK164" s="85"/>
      <c r="AL164" s="85"/>
      <c r="AM164" s="85"/>
      <c r="AN164" s="85"/>
      <c r="AO164" s="85"/>
      <c r="AP164" s="85"/>
      <c r="AQ164" s="85"/>
      <c r="AR164" s="85"/>
      <c r="AS164" s="85"/>
      <c r="AT164" s="85"/>
      <c r="AU164" s="85"/>
      <c r="AV164" s="85"/>
      <c r="AW164" s="85"/>
      <c r="AX164" s="85"/>
      <c r="AY164" s="85"/>
      <c r="AZ164" s="85"/>
      <c r="BA164" s="85"/>
      <c r="BB164" s="85"/>
      <c r="BC164" s="85"/>
      <c r="BD164" s="85"/>
      <c r="BE164" s="85"/>
      <c r="BF164" s="85"/>
      <c r="BG164" s="85"/>
      <c r="BH164" s="85"/>
      <c r="BI164" s="85"/>
      <c r="BJ164" s="85"/>
      <c r="BK164" s="85"/>
      <c r="BL164" s="85"/>
      <c r="BM164" s="78" t="str">
        <f t="shared" si="36"/>
        <v>ok</v>
      </c>
      <c r="BN164" s="14" t="str">
        <f t="shared" si="37"/>
        <v/>
      </c>
    </row>
    <row r="165" spans="1:67" s="19" customFormat="1" hidden="1" outlineLevel="1" x14ac:dyDescent="0.3">
      <c r="A165" s="17"/>
      <c r="B165" s="17" t="str">
        <f>+IF(OR(B154="",E154="TOTAL"),"","ok")</f>
        <v>ok</v>
      </c>
      <c r="C165" s="17">
        <f>+INDEX(Listes!$N$1:$AD$13,MATCH(D165,Listes!$N$1:$N$13,0),MATCH($F$7,Listes!$N$1:$AD$1,0))</f>
        <v>0</v>
      </c>
      <c r="D165" s="75" t="s">
        <v>171</v>
      </c>
      <c r="E165" s="87" t="s">
        <v>162</v>
      </c>
      <c r="F165" s="86"/>
      <c r="G165" s="85"/>
      <c r="H165" s="85"/>
      <c r="I165" s="85"/>
      <c r="J165" s="85"/>
      <c r="K165" s="85"/>
      <c r="L165" s="85"/>
      <c r="M165" s="85"/>
      <c r="N165" s="85"/>
      <c r="O165" s="85"/>
      <c r="P165" s="85"/>
      <c r="Q165" s="85"/>
      <c r="R165" s="85"/>
      <c r="S165" s="85"/>
      <c r="T165" s="85"/>
      <c r="U165" s="85"/>
      <c r="V165" s="85"/>
      <c r="W165" s="85"/>
      <c r="X165" s="85"/>
      <c r="Y165" s="85"/>
      <c r="Z165" s="85"/>
      <c r="AA165" s="85"/>
      <c r="AB165" s="85"/>
      <c r="AC165" s="85"/>
      <c r="AD165" s="85"/>
      <c r="AE165" s="85"/>
      <c r="AF165" s="85"/>
      <c r="AG165" s="85"/>
      <c r="AH165" s="85" t="str">
        <f t="shared" si="43"/>
        <v/>
      </c>
      <c r="AI165" s="85" t="str">
        <f t="shared" si="42"/>
        <v/>
      </c>
      <c r="AJ165" s="85" t="str">
        <f>+IFERROR(IF(OR(AND(AH165&lt;&gt;"",G165=""),AND(AH165="",G165&lt;&gt;"")),"TOTAL ou Z non renseigné !!!",IF($E165="TOTAL",SUM($AJ$11:AJ164),ROUND(AH165-G165,2))),"")</f>
        <v/>
      </c>
      <c r="AK165" s="85"/>
      <c r="AL165" s="85"/>
      <c r="AM165" s="85"/>
      <c r="AN165" s="85"/>
      <c r="AO165" s="85"/>
      <c r="AP165" s="85"/>
      <c r="AQ165" s="85"/>
      <c r="AR165" s="85"/>
      <c r="AS165" s="85"/>
      <c r="AT165" s="85"/>
      <c r="AU165" s="85"/>
      <c r="AV165" s="85"/>
      <c r="AW165" s="85"/>
      <c r="AX165" s="85"/>
      <c r="AY165" s="85"/>
      <c r="AZ165" s="85"/>
      <c r="BA165" s="85"/>
      <c r="BB165" s="85"/>
      <c r="BC165" s="85"/>
      <c r="BD165" s="85"/>
      <c r="BE165" s="85"/>
      <c r="BF165" s="85"/>
      <c r="BG165" s="85"/>
      <c r="BH165" s="85"/>
      <c r="BI165" s="85"/>
      <c r="BJ165" s="85"/>
      <c r="BK165" s="85"/>
      <c r="BL165" s="85"/>
      <c r="BM165" s="78" t="str">
        <f t="shared" si="36"/>
        <v>ok</v>
      </c>
      <c r="BN165" s="14" t="str">
        <f t="shared" si="37"/>
        <v/>
      </c>
      <c r="BO165" s="3"/>
    </row>
    <row r="166" spans="1:67" s="19" customFormat="1" hidden="1" outlineLevel="1" x14ac:dyDescent="0.3">
      <c r="A166" s="17"/>
      <c r="B166" s="17" t="str">
        <f>+IF(OR(B154="",E154="TOTAL"),"","ok")</f>
        <v>ok</v>
      </c>
      <c r="C166" s="17">
        <f>+INDEX(Listes!$N$1:$AD$13,MATCH(D166,Listes!$N$1:$N$13,0),MATCH($F$7,Listes!$N$1:$AD$1,0))</f>
        <v>0</v>
      </c>
      <c r="D166" s="75" t="s">
        <v>172</v>
      </c>
      <c r="E166" s="87" t="s">
        <v>162</v>
      </c>
      <c r="F166" s="86"/>
      <c r="G166" s="85"/>
      <c r="H166" s="85"/>
      <c r="I166" s="85"/>
      <c r="J166" s="85"/>
      <c r="K166" s="85"/>
      <c r="L166" s="85"/>
      <c r="M166" s="85"/>
      <c r="N166" s="85"/>
      <c r="O166" s="85"/>
      <c r="P166" s="85"/>
      <c r="Q166" s="85"/>
      <c r="R166" s="85"/>
      <c r="S166" s="85"/>
      <c r="T166" s="85"/>
      <c r="U166" s="85"/>
      <c r="V166" s="85"/>
      <c r="W166" s="85"/>
      <c r="X166" s="85"/>
      <c r="Y166" s="85"/>
      <c r="Z166" s="85"/>
      <c r="AA166" s="85"/>
      <c r="AB166" s="85"/>
      <c r="AC166" s="85"/>
      <c r="AD166" s="85"/>
      <c r="AE166" s="85"/>
      <c r="AF166" s="85"/>
      <c r="AG166" s="85"/>
      <c r="AH166" s="85" t="str">
        <f t="shared" si="43"/>
        <v/>
      </c>
      <c r="AI166" s="85" t="str">
        <f t="shared" si="42"/>
        <v/>
      </c>
      <c r="AJ166" s="85" t="str">
        <f>+IFERROR(IF(OR(AND(AH166&lt;&gt;"",G166=""),AND(AH166="",G166&lt;&gt;"")),"TOTAL ou Z non renseigné !!!",IF($E166="TOTAL",SUM($AJ$11:AJ165),ROUND(AH166-G166,2))),"")</f>
        <v/>
      </c>
      <c r="AK166" s="85"/>
      <c r="AL166" s="85"/>
      <c r="AM166" s="85"/>
      <c r="AN166" s="85"/>
      <c r="AO166" s="85"/>
      <c r="AP166" s="85"/>
      <c r="AQ166" s="85"/>
      <c r="AR166" s="85"/>
      <c r="AS166" s="85"/>
      <c r="AT166" s="85"/>
      <c r="AU166" s="85"/>
      <c r="AV166" s="85"/>
      <c r="AW166" s="85"/>
      <c r="AX166" s="85"/>
      <c r="AY166" s="85"/>
      <c r="AZ166" s="85"/>
      <c r="BA166" s="85"/>
      <c r="BB166" s="85"/>
      <c r="BC166" s="85"/>
      <c r="BD166" s="85"/>
      <c r="BE166" s="85"/>
      <c r="BF166" s="85"/>
      <c r="BG166" s="85"/>
      <c r="BH166" s="85"/>
      <c r="BI166" s="85"/>
      <c r="BJ166" s="85"/>
      <c r="BK166" s="85"/>
      <c r="BL166" s="85"/>
      <c r="BM166" s="78" t="str">
        <f t="shared" si="36"/>
        <v>ok</v>
      </c>
      <c r="BN166" s="14" t="str">
        <f t="shared" si="37"/>
        <v/>
      </c>
    </row>
    <row r="167" spans="1:67" x14ac:dyDescent="0.3">
      <c r="A167" s="4">
        <f>+IF(SUM(C168:C179)=0,"",1)</f>
        <v>1</v>
      </c>
      <c r="B167" s="4">
        <v>13</v>
      </c>
      <c r="C167" s="4">
        <f t="shared" ref="C167" si="44">+IF(B167&gt;$H$5,"",B167)</f>
        <v>13</v>
      </c>
      <c r="D167" s="4">
        <f>+IFERROR(WEEKNUM(E167,2),"")</f>
        <v>37</v>
      </c>
      <c r="E167" s="81">
        <f t="shared" ref="E167:E219" si="45">+IF(AND(C167="",C154&lt;&gt;$H$5),"",IF(C154=$H$5,"TOTAL",IFERROR(DATE($F$6,$F$5,C167),"")))</f>
        <v>43721</v>
      </c>
      <c r="F167" s="82" t="str">
        <f>+IF(AND($E167="TOTAL",SUM($C$11:$C$426)&gt;465),SUM($F$11:F166)/2,IF(AND($E167="TOTAL",SUM($C$11:$C$426)&lt;465),SUM($F$11:F166),IF(COUNT(F168:F179)=0,"",SUM(F168:F179))))</f>
        <v/>
      </c>
      <c r="G167" s="83" t="str">
        <f>IF(F167="","",F167-SUM(AO167:BL167))</f>
        <v/>
      </c>
      <c r="H167" s="83" t="str">
        <f>+IFERROR(IF(OR(WEEKDAY(E167)=1,C167=$H$5),SUMIF($D$11:$D$426,WEEKNUM(E167,2),$F$11:$F$426),""),"")</f>
        <v/>
      </c>
      <c r="I167" s="82" t="str">
        <f>+IF(AND($E167="TOTAL",SUM($C$11:$C$426)&gt;465),SUM($I$11:I166)/2,IF(AND($E167="TOTAL",SUM($C$11:$C$426)&lt;465),SUM($I$11:I166),IF(COUNT(I168:I179)=0,"",SUM(I168:I179))))</f>
        <v/>
      </c>
      <c r="J167" s="82" t="str">
        <f>+IF(AND($E167="TOTAL",SUM($C$11:$C$426)&gt;465),SUM($J$11:J166)/2,IF(AND($E167="TOTAL",SUM($C$11:$C$426)&lt;465),SUM($J$11:J166),IF(COUNT(J168:J179)=0,"",SUM(J168:J179))))</f>
        <v/>
      </c>
      <c r="K167" s="84" t="str">
        <f>+IF($E167="TOTAL",(SUM($K$11:K166)),"")</f>
        <v/>
      </c>
      <c r="L167" s="82" t="str">
        <f>+IF($E167="TOTAL",(SUM(L$11:$L166)),IF(F168="","",F168))</f>
        <v/>
      </c>
      <c r="M167" s="84" t="str">
        <f>+IF($E167="TOTAL",(SUM($M$11:M166)),"")</f>
        <v/>
      </c>
      <c r="N167" s="84" t="str">
        <f>+IF($E167="TOTAL",(SUM($N$11:N166)),"")</f>
        <v/>
      </c>
      <c r="O167" s="82" t="str">
        <f>+IF($E167="TOTAL",(SUM($O$11:O166)),IF(F169="","",F169))</f>
        <v/>
      </c>
      <c r="P167" s="84" t="str">
        <f>+IF($E167="TOTAL",(SUM($P$11:P166)),"")</f>
        <v/>
      </c>
      <c r="Q167" s="84" t="str">
        <f>+IF($E167="TOTAL",(SUM($Q$11:Q166)),"")</f>
        <v/>
      </c>
      <c r="R167" s="84" t="str">
        <f>+IF($E167="TOTAL",(SUM($R$11:R166)),"")</f>
        <v/>
      </c>
      <c r="S167" s="84" t="str">
        <f>+IF($E167="TOTAL",(SUM($S$11:S166)),"")</f>
        <v/>
      </c>
      <c r="T167" s="84" t="str">
        <f>+IF($E167="TOTAL",(SUM($T$11:T166)),"")</f>
        <v/>
      </c>
      <c r="U167" s="84" t="str">
        <f>+IF($E167="TOTAL",(SUM($U$11:U166)),"")</f>
        <v/>
      </c>
      <c r="V167" s="84" t="str">
        <f>+IF($E167="TOTAL",(SUM($V$11:V166)),"")</f>
        <v/>
      </c>
      <c r="W167" s="83" t="str">
        <f>+IF(OR(P167="",P167=0,L167="",L167=0),"",L167/P167)</f>
        <v/>
      </c>
      <c r="X167" s="83" t="str">
        <f>+IF(OR(Q167="",Q167=0,O167="",O167=0),"",O167/Q167)</f>
        <v/>
      </c>
      <c r="Y167" s="82" t="str">
        <f>+IF(AND($E167="TOTAL",SUM($C$11:$C$426)&gt;465),SUM($Y$11:Y166)/2,IF(AND($E167="TOTAL",SUM($C$11:$C$426)&lt;465),SUM($Y$11:Y166),IF(COUNT(Y168:Y179)=0,"",SUM(Y168:Y179))))</f>
        <v/>
      </c>
      <c r="Z167" s="82" t="str">
        <f>+IF(AND($E167="TOTAL",SUM($C$11:$C$426)&gt;465),SUM($Z$11:Z166)/2,IF(AND($E167="TOTAL",SUM($C$11:$C$426)&lt;465),SUM($Z$11:Z166),IF(COUNT(Z168:Z179)=0,"",SUM(Z168:Z179))))</f>
        <v/>
      </c>
      <c r="AA167" s="82" t="str">
        <f>+IF(AND($E167="TOTAL",SUM($C$11:$C$426)&gt;465),SUM($AA$11:AA166)/2,IF(AND($E167="TOTAL",SUM($C$11:$C$426)&lt;465),SUM($AA$11:AA166),IF(COUNT(AA168:AA179)=0,"",SUM(AA168:AA179))))</f>
        <v/>
      </c>
      <c r="AB167" s="82" t="str">
        <f>+IF(AND($E167="TOTAL",SUM($C$11:$C$426)&gt;465),SUM($AB$11:AB166)/2,IF(AND($E167="TOTAL",SUM($C$11:$C$426)&lt;465),SUM($AB$11:AB166),IF(COUNT(AB168:AB179)=0,"",SUM(AB168:AB179))))</f>
        <v/>
      </c>
      <c r="AC167" s="82" t="str">
        <f>+IF(AND($E167="TOTAL",SUM($C$11:$C$426)&gt;465),SUM($AC$11:AC166)/2,IF(AND($E167="TOTAL",SUM($C$11:$C$426)&lt;465),SUM($AC$11:AC166),IF(COUNT(AC168:AC179)=0,"",SUM(AC168:AC179))))</f>
        <v/>
      </c>
      <c r="AD167" s="82" t="str">
        <f>+IF(AND($E167="TOTAL",SUM($C$11:$C$426)&gt;465),SUM($AD$11:AD166)/2,IF(AND($E167="TOTAL",SUM($C$11:$C$426)&lt;465),SUM($AD$11:AD166),IF(COUNT(AD168:AD179)=0,"",SUM(AD168:AD179))))</f>
        <v/>
      </c>
      <c r="AE167" s="82" t="str">
        <f>+IF(AND($E167="TOTAL",SUM($C$11:$C$426)&gt;465),SUM($AE$11:AE166)/2,IF(AND($E167="TOTAL",SUM($C$11:$C$426)&lt;465),SUM($AE$11:AE166),IF(COUNT(AE168:AE179)=0,"",SUM(AE168:AE179))))</f>
        <v/>
      </c>
      <c r="AF167" s="82" t="str">
        <f>+IF(AND($E167="TOTAL",SUM($C$11:$C$426)&gt;465),SUM($AF$11:AF166)/2,IF(AND($E167="TOTAL",SUM($C$11:$C$426)&lt;465),SUM($AF$11:AF166),IF(COUNT(AF168:AF179)=0,"",SUM(AF168:AF179))))</f>
        <v/>
      </c>
      <c r="AG167" s="82" t="str">
        <f>+IF(AND($E167="TOTAL",SUM($C$11:$C$426)&gt;465),SUM($AG$11:AG166)/2,IF(AND($E167="TOTAL",SUM($C$11:$C$426)&lt;465),SUM($AG$11:AG166),IF(COUNT(AG168:AG179)=0,"",SUM(AG168:AG179))))</f>
        <v/>
      </c>
      <c r="AH167" s="82" t="str">
        <f>+IFERROR(SUM(Y167:AG167)+AI167,"")</f>
        <v/>
      </c>
      <c r="AI167" s="82" t="str">
        <f>+IF(AND($E167="TOTAL",SUM($C$11:$C$426)&gt;465),SUM($AI$11:AI166)/2,IF(AND($E167="TOTAL",SUM($C$11:$C$426)&lt;465),SUM($AI$11:AI166),IF(COUNT(AI168:AI179)=0,"",SUM(AI168:AI179))))</f>
        <v/>
      </c>
      <c r="AJ167" s="82" t="str">
        <f>+IF(AND($E167="TOTAL",SUM($C$11:$C$426)&gt;465),SUM($AJ$11:AJ166)/2,IF(AND($E167="TOTAL",SUM($C$11:$C$426)&lt;465),SUM($AJ$11:AJ166),IF(COUNT(AJ168:AJ179)=0,"",SUM(AJ168:AJ179))))</f>
        <v/>
      </c>
      <c r="AK167" s="82" t="str">
        <f>+IF(AND($E167="TOTAL",SUM($C$11:$C$426)&gt;465),SUM($AK$11:AK166)/2,IF(AND($E167="TOTAL",SUM($C$11:$C$426)&lt;465),SUM($AK$11:AK166),IF(COUNT(AK168:AK179)=0,"",SUM(AK168:AK179))))</f>
        <v/>
      </c>
      <c r="AL167" s="84" t="str">
        <f>+IF($E167="TOTAL",(SUM($AL$11:AL166)),"")</f>
        <v/>
      </c>
      <c r="AM167" s="84" t="str">
        <f>+IF($E167="TOTAL",(SUM($AM$11:AM166)),"")</f>
        <v/>
      </c>
      <c r="AN167" s="84"/>
      <c r="AO167" s="82" t="str">
        <f>+IF(AND($E167="TOTAL",SUM($C$11:$C$426)&gt;465),SUM($AO$11:AO166)/2,IF(AND($E167="TOTAL",SUM($C$11:$C$426)&lt;465),SUM($AO$11:AO166),IF(COUNT(AO168:AO179)=0,"",SUM(AO168:AO179))))</f>
        <v/>
      </c>
      <c r="AP167" s="82" t="str">
        <f>+IF(AND($E167="TOTAL",SUM($C$11:$C$426)&gt;465),SUM($AP$11:AP166)/2,IF(AND($E167="TOTAL",SUM($C$11:$C$426)&lt;465),SUM($AP$11:AP166),IF(COUNT(AP168:AP179)=0,"",SUM(AP168:AP179))))</f>
        <v/>
      </c>
      <c r="AQ167" s="82" t="str">
        <f>+IF(AND($E167="TOTAL",SUM($C$11:$C$426)&gt;465),SUM($AQ$11:AQ166)/2,IF(AND($E167="TOTAL",SUM($C$11:$C$426)&lt;465),SUM($AQ$11:AQ166),IF(COUNT(AQ168:AQ179)=0,"",SUM(AQ168:AQ179))))</f>
        <v/>
      </c>
      <c r="AR167" s="82" t="str">
        <f>+IF(AND($E167="TOTAL",SUM($C$11:$C$426)&gt;465),SUM($AR$11:AR166)/2,IF(AND($E167="TOTAL",SUM($C$11:$C$426)&lt;465),SUM($AR$11:AR166),IF(COUNT(AR168:AR179)=0,"",SUM(AR168:AR179))))</f>
        <v/>
      </c>
      <c r="AS167" s="82" t="str">
        <f>+IF(AND($E167="TOTAL",SUM($C$11:$C$426)&gt;465),SUM($AS$11:AS166)/2,IF(AND($E167="TOTAL",SUM($C$11:$C$426)&lt;465),SUM($AS$11:AS166),IF(COUNT(AS168:AS179)=0,"",SUM(AS168:AS179))))</f>
        <v/>
      </c>
      <c r="AT167" s="82" t="str">
        <f>+IF(AND($E167="TOTAL",SUM($C$11:$C$426)&gt;465),SUM($AT$11:AT166)/2,IF(AND($E167="TOTAL",SUM($C$11:$C$426)&lt;465),SUM($AT$11:AT166),IF(COUNT(AT168:AT179)=0,"",SUM(AT168:AT179))))</f>
        <v/>
      </c>
      <c r="AU167" s="82" t="str">
        <f>+IF(AND($E167="TOTAL",SUM($C$11:$C$426)&gt;465),SUM($AU$11:AU166)/2,IF(AND($E167="TOTAL",SUM($C$11:$C$426)&lt;465),SUM($AU$11:AU166),IF(COUNT(AU168:AU179)=0,"",SUM(AU168:AU179))))</f>
        <v/>
      </c>
      <c r="AV167" s="82" t="str">
        <f>+IF(AND($E167="TOTAL",SUM($C$11:$C$426)&gt;465),SUM($AV$11:AV166)/2,IF(AND($E167="TOTAL",SUM($C$11:$C$426)&lt;465),SUM($AV$11:AV166),IF(COUNT(AV168:AV179)=0,"",SUM(AV168:AV179))))</f>
        <v/>
      </c>
      <c r="AW167" s="82" t="str">
        <f>+IF(AND($E167="TOTAL",SUM($C$11:$C$426)&gt;465),SUM($AW$11:AW166)/2,IF(AND($E167="TOTAL",SUM($C$11:$C$426)&lt;465),SUM($AW$11:AW166),IF(COUNT(AW168:AW179)=0,"",SUM(AW168:AW179))))</f>
        <v/>
      </c>
      <c r="AX167" s="82" t="str">
        <f>+IF(AND($E167="TOTAL",SUM($C$11:$C$426)&gt;465),SUM($AX$11:AX166)/2,IF(AND($E167="TOTAL",SUM($C$11:$C$426)&lt;465),SUM($AX$11:AX166),IF(COUNT(AX168:AX179)=0,"",SUM(AX168:AX179))))</f>
        <v/>
      </c>
      <c r="AY167" s="82" t="str">
        <f>+IF(AND($E167="TOTAL",SUM($C$11:$C$426)&gt;465),SUM($AY$11:AY166)/2,IF(AND($E167="TOTAL",SUM($C$11:$C$426)&lt;465),SUM($AY$11:AY166),IF(COUNT(AY168:AY179)=0,"",SUM(AY168:AY179))))</f>
        <v/>
      </c>
      <c r="AZ167" s="82" t="str">
        <f>+IF(AND($E167="TOTAL",SUM($C$11:$C$426)&gt;465),SUM($AZ$11:AZ166)/2,IF(AND($E167="TOTAL",SUM($C$11:$C$426)&lt;465),SUM($AZ$11:AZ166),IF(COUNT(AZ168:AZ179)=0,"",SUM(AZ168:AZ179))))</f>
        <v/>
      </c>
      <c r="BA167" s="82" t="str">
        <f>+IF(AND($E167="TOTAL",SUM($C$11:$C$426)&gt;465),SUM($BA$11:BA166)/2,IF(AND($E167="TOTAL",SUM($C$11:$C$426)&lt;465),SUM($BA$11:BA166),IF(COUNT(BA168:BA179)=0,"",SUM(BA168:BA179))))</f>
        <v/>
      </c>
      <c r="BB167" s="82" t="str">
        <f>+IF(AND($E167="TOTAL",SUM($C$11:$C$426)&gt;465),SUM($BB$11:BB166)/2,IF(AND($E167="TOTAL",SUM($C$11:$C$426)&lt;465),SUM($BB$11:BB166),IF(COUNT(BB168:BB179)=0,"",SUM(BB168:BB179))))</f>
        <v/>
      </c>
      <c r="BC167" s="82" t="str">
        <f>+IF(AND($E167="TOTAL",SUM($C$11:$C$426)&gt;465),SUM($BC$11:BC166)/2,IF(AND($E167="TOTAL",SUM($C$11:$C$426)&lt;465),SUM($BC$11:BC166),IF(COUNT(BC168:BC179)=0,"",SUM(BC168:BC179))))</f>
        <v/>
      </c>
      <c r="BD167" s="82" t="str">
        <f>+IF(AND($E167="TOTAL",SUM($C$11:$C$426)&gt;465),SUM($BD$11:BD166)/2,IF(AND($E167="TOTAL",SUM($C$11:$C$426)&lt;465),SUM($BD$11:BD166),IF(COUNT(BD168:BD179)=0,"",SUM(BD168:BD179))))</f>
        <v/>
      </c>
      <c r="BE167" s="82" t="str">
        <f>+IF(AND($E167="TOTAL",SUM($C$11:$C$426)&gt;465),SUM($BE$11:BE166)/2,IF(AND($E167="TOTAL",SUM($C$11:$C$426)&lt;465),SUM($BE$11:BE166),IF(COUNT(BE168:BE179)=0,"",SUM(BE168:BE179))))</f>
        <v/>
      </c>
      <c r="BF167" s="82" t="str">
        <f>+IF(AND($E167="TOTAL",SUM($C$11:$C$426)&gt;465),SUM($BF$11:BF166)/2,IF(AND($E167="TOTAL",SUM($C$11:$C$426)&lt;465),SUM($BF$11:BF166),IF(COUNT(BF168:BF179)=0,"",SUM(BF168:BF179))))</f>
        <v/>
      </c>
      <c r="BG167" s="82" t="str">
        <f>+IF(AND($E167="TOTAL",SUM($C$11:$C$426)&gt;465),SUM($BG$11:BG166)/2,IF(AND($E167="TOTAL",SUM($C$11:$C$426)&lt;465),SUM($BG$11:BG166),IF(COUNT(BG168:BG179)=0,"",SUM(BG168:BG179))))</f>
        <v/>
      </c>
      <c r="BH167" s="82" t="str">
        <f>+IF(AND($E167="TOTAL",SUM($C$11:$C$426)&gt;465),SUM($BH$11:BH166)/2,IF(AND($E167="TOTAL",SUM($C$11:$C$426)&lt;465),SUM($BH$11:BH166),IF(COUNT(BH168:BH179)=0,"",SUM(BH168:BH179))))</f>
        <v/>
      </c>
      <c r="BI167" s="82" t="str">
        <f>+IF(AND($E167="TOTAL",SUM($C$11:$C$426)&gt;465),SUM($BI$11:BI166)/2,IF(AND($E167="TOTAL",SUM($C$11:$C$426)&lt;465),SUM($BI$11:BI166),IF(COUNT(BI168:BI179)=0,"",SUM(BI168:BI179))))</f>
        <v/>
      </c>
      <c r="BJ167" s="82" t="str">
        <f>+IF(AND($E167="TOTAL",SUM($C$11:$C$426)&gt;465),SUM($BJ$11:BJ166)/2,IF(AND($E167="TOTAL",SUM($C$11:$C$426)&lt;465),SUM($BJ$11:BJ166),IF(COUNT(BJ168:BJ179)=0,"",SUM(BJ168:BJ179))))</f>
        <v/>
      </c>
      <c r="BK167" s="82" t="str">
        <f>+IF(AND($E167="TOTAL",SUM($C$11:$C$426)&gt;465),SUM($BK$11:BK166)/2,IF(AND($E167="TOTAL",SUM($C$11:$C$426)&lt;465),SUM($BK$11:BK166),IF(COUNT(BK168:BK179)=0,"",SUM(BK168:BK179))))</f>
        <v/>
      </c>
      <c r="BL167" s="82" t="str">
        <f>+IF(AND($E167="TOTAL",SUM($C$11:$C$426)&gt;465),SUM($BL$11:BL166)/2,IF(AND($E167="TOTAL",SUM($C$11:$C$426)&lt;465),SUM($BL$11:BL166),IF(COUNT(BL168:BL179)=0,"",SUM(BL168:BL179))))</f>
        <v/>
      </c>
      <c r="BM167" s="78" t="str">
        <f t="shared" si="36"/>
        <v/>
      </c>
      <c r="BN167" s="14" t="str">
        <f t="shared" si="37"/>
        <v/>
      </c>
    </row>
    <row r="168" spans="1:67" s="19" customFormat="1" outlineLevel="1" x14ac:dyDescent="0.3">
      <c r="A168" s="17"/>
      <c r="B168" s="17" t="str">
        <f>+IF(OR(B167="",E167="TOTAL"),"","ok")</f>
        <v>ok</v>
      </c>
      <c r="C168" s="17">
        <f>+INDEX(Listes!$N$1:$AD$13,MATCH(D168,Listes!$N$1:$N$13,0),MATCH($F$7,Listes!$N$1:$AD$1,0))</f>
        <v>10</v>
      </c>
      <c r="D168" s="74" t="s">
        <v>160</v>
      </c>
      <c r="E168" s="85" t="s">
        <v>160</v>
      </c>
      <c r="F168" s="86"/>
      <c r="G168" s="85" t="str">
        <f>IF(F168="","",F168-SUM(AO168:BL168))</f>
        <v/>
      </c>
      <c r="H168" s="85"/>
      <c r="I168" s="85"/>
      <c r="J168" s="85"/>
      <c r="K168" s="85"/>
      <c r="L168" s="85"/>
      <c r="M168" s="85"/>
      <c r="N168" s="85"/>
      <c r="O168" s="85"/>
      <c r="P168" s="85"/>
      <c r="Q168" s="85"/>
      <c r="R168" s="85"/>
      <c r="S168" s="85"/>
      <c r="T168" s="85"/>
      <c r="U168" s="85"/>
      <c r="V168" s="85"/>
      <c r="W168" s="85"/>
      <c r="X168" s="85"/>
      <c r="Y168" s="85"/>
      <c r="Z168" s="85"/>
      <c r="AA168" s="85"/>
      <c r="AB168" s="85"/>
      <c r="AC168" s="85"/>
      <c r="AD168" s="85"/>
      <c r="AE168" s="85"/>
      <c r="AF168" s="85"/>
      <c r="AG168" s="85"/>
      <c r="AH168" s="85" t="str">
        <f>+IFERROR(SUM(Y168:AG168)+AI168,"")</f>
        <v/>
      </c>
      <c r="AI168" s="85" t="str">
        <f t="shared" ref="AI168:AI179" si="46">IF(SUM(Y168:AG168)=0,"",0)</f>
        <v/>
      </c>
      <c r="AJ168" s="85" t="str">
        <f>+IFERROR(IF(OR(AND(AH168&lt;&gt;"",G168=""),AND(AH168="",G168&lt;&gt;"")),"TOTAL ou Z non renseigné !!!",ROUND(AH168-G168,2)),"")</f>
        <v/>
      </c>
      <c r="AK168" s="85"/>
      <c r="AL168" s="85"/>
      <c r="AM168" s="85"/>
      <c r="AN168" s="85"/>
      <c r="AO168" s="85"/>
      <c r="AP168" s="85"/>
      <c r="AQ168" s="85"/>
      <c r="AR168" s="85"/>
      <c r="AS168" s="85"/>
      <c r="AT168" s="85"/>
      <c r="AU168" s="85"/>
      <c r="AV168" s="85"/>
      <c r="AW168" s="85"/>
      <c r="AX168" s="85"/>
      <c r="AY168" s="85"/>
      <c r="AZ168" s="85"/>
      <c r="BA168" s="85"/>
      <c r="BB168" s="85"/>
      <c r="BC168" s="85"/>
      <c r="BD168" s="85"/>
      <c r="BE168" s="85"/>
      <c r="BF168" s="85"/>
      <c r="BG168" s="85"/>
      <c r="BH168" s="85"/>
      <c r="BI168" s="85"/>
      <c r="BJ168" s="85"/>
      <c r="BK168" s="85"/>
      <c r="BL168" s="85"/>
      <c r="BM168" s="78" t="str">
        <f t="shared" si="36"/>
        <v>ok</v>
      </c>
      <c r="BN168" s="14" t="str">
        <f t="shared" si="37"/>
        <v/>
      </c>
    </row>
    <row r="169" spans="1:67" s="19" customFormat="1" outlineLevel="1" x14ac:dyDescent="0.3">
      <c r="A169" s="17"/>
      <c r="B169" s="17" t="str">
        <f>+IF(OR(B167="",E167="TOTAL"),"","ok")</f>
        <v>ok</v>
      </c>
      <c r="C169" s="17">
        <f>+INDEX(Listes!$N$1:$AD$13,MATCH(D169,Listes!$N$1:$N$13,0),MATCH($F$7,Listes!$N$1:$AD$1,0))</f>
        <v>10</v>
      </c>
      <c r="D169" s="74" t="s">
        <v>161</v>
      </c>
      <c r="E169" s="85" t="s">
        <v>161</v>
      </c>
      <c r="F169" s="86"/>
      <c r="G169" s="85"/>
      <c r="H169" s="85"/>
      <c r="I169" s="85"/>
      <c r="J169" s="85"/>
      <c r="K169" s="85"/>
      <c r="L169" s="85"/>
      <c r="M169" s="85"/>
      <c r="N169" s="85"/>
      <c r="O169" s="85"/>
      <c r="P169" s="85"/>
      <c r="Q169" s="85"/>
      <c r="R169" s="85"/>
      <c r="S169" s="85"/>
      <c r="T169" s="85"/>
      <c r="U169" s="85"/>
      <c r="V169" s="85"/>
      <c r="W169" s="85"/>
      <c r="X169" s="85"/>
      <c r="Y169" s="85"/>
      <c r="Z169" s="85"/>
      <c r="AA169" s="85"/>
      <c r="AB169" s="85"/>
      <c r="AC169" s="85"/>
      <c r="AD169" s="85"/>
      <c r="AE169" s="85"/>
      <c r="AF169" s="85"/>
      <c r="AG169" s="85"/>
      <c r="AH169" s="85" t="str">
        <f t="shared" ref="AH169:AH179" si="47">+IFERROR(SUM(Y169:AG169)+AI169,"")</f>
        <v/>
      </c>
      <c r="AI169" s="85" t="str">
        <f t="shared" si="46"/>
        <v/>
      </c>
      <c r="AJ169" s="85" t="str">
        <f>+IFERROR(IF(OR(AND(AH169&lt;&gt;"",G169=""),AND(AH169="",G169&lt;&gt;"")),"TOTAL ou Z non renseigné !!!",IF($E169="TOTAL",SUM($AJ$11:AJ168),ROUND(AH169-G169,2))),"")</f>
        <v/>
      </c>
      <c r="AK169" s="85"/>
      <c r="AL169" s="85"/>
      <c r="AM169" s="85"/>
      <c r="AN169" s="85"/>
      <c r="AO169" s="85"/>
      <c r="AP169" s="85"/>
      <c r="AQ169" s="85"/>
      <c r="AR169" s="85"/>
      <c r="AS169" s="85"/>
      <c r="AT169" s="85"/>
      <c r="AU169" s="85"/>
      <c r="AV169" s="85"/>
      <c r="AW169" s="85"/>
      <c r="AX169" s="85"/>
      <c r="AY169" s="85"/>
      <c r="AZ169" s="85"/>
      <c r="BA169" s="85"/>
      <c r="BB169" s="85"/>
      <c r="BC169" s="85"/>
      <c r="BD169" s="85"/>
      <c r="BE169" s="85"/>
      <c r="BF169" s="85"/>
      <c r="BG169" s="85"/>
      <c r="BH169" s="85"/>
      <c r="BI169" s="85"/>
      <c r="BJ169" s="85"/>
      <c r="BK169" s="85"/>
      <c r="BL169" s="85"/>
      <c r="BM169" s="78" t="str">
        <f t="shared" si="36"/>
        <v>ok</v>
      </c>
      <c r="BN169" s="14" t="str">
        <f t="shared" si="37"/>
        <v/>
      </c>
      <c r="BO169" s="3"/>
    </row>
    <row r="170" spans="1:67" s="19" customFormat="1" outlineLevel="1" x14ac:dyDescent="0.3">
      <c r="A170" s="17"/>
      <c r="B170" s="17" t="str">
        <f>+IF(OR(B167="",E167="TOTAL"),"","ok")</f>
        <v>ok</v>
      </c>
      <c r="C170" s="17">
        <f>+INDEX(Listes!$N$1:$AD$13,MATCH(D170,Listes!$N$1:$N$13,0),MATCH($F$7,Listes!$N$1:$AD$1,0))</f>
        <v>10</v>
      </c>
      <c r="D170" s="75" t="s">
        <v>163</v>
      </c>
      <c r="E170" s="87" t="s">
        <v>162</v>
      </c>
      <c r="F170" s="86"/>
      <c r="G170" s="85"/>
      <c r="H170" s="85"/>
      <c r="I170" s="85"/>
      <c r="J170" s="85"/>
      <c r="K170" s="85"/>
      <c r="L170" s="85"/>
      <c r="M170" s="85"/>
      <c r="N170" s="85"/>
      <c r="O170" s="85"/>
      <c r="P170" s="85"/>
      <c r="Q170" s="85"/>
      <c r="R170" s="85"/>
      <c r="S170" s="85"/>
      <c r="T170" s="85"/>
      <c r="U170" s="85"/>
      <c r="V170" s="85"/>
      <c r="W170" s="85"/>
      <c r="X170" s="85"/>
      <c r="Y170" s="85"/>
      <c r="Z170" s="85"/>
      <c r="AA170" s="85"/>
      <c r="AB170" s="85"/>
      <c r="AC170" s="85"/>
      <c r="AD170" s="85"/>
      <c r="AE170" s="85"/>
      <c r="AF170" s="85"/>
      <c r="AG170" s="85"/>
      <c r="AH170" s="85" t="str">
        <f t="shared" si="47"/>
        <v/>
      </c>
      <c r="AI170" s="85" t="str">
        <f t="shared" si="46"/>
        <v/>
      </c>
      <c r="AJ170" s="85" t="str">
        <f>+IFERROR(IF(OR(AND(AH170&lt;&gt;"",G170=""),AND(AH170="",G170&lt;&gt;"")),"TOTAL ou Z non renseigné !!!",IF($E170="TOTAL",SUM($AJ$11:AJ169),ROUND(AH170-G170,2))),"")</f>
        <v/>
      </c>
      <c r="AK170" s="85"/>
      <c r="AL170" s="85"/>
      <c r="AM170" s="85"/>
      <c r="AN170" s="85"/>
      <c r="AO170" s="85"/>
      <c r="AP170" s="85"/>
      <c r="AQ170" s="85"/>
      <c r="AR170" s="85"/>
      <c r="AS170" s="85"/>
      <c r="AT170" s="85"/>
      <c r="AU170" s="85"/>
      <c r="AV170" s="85"/>
      <c r="AW170" s="85"/>
      <c r="AX170" s="85"/>
      <c r="AY170" s="85"/>
      <c r="AZ170" s="85"/>
      <c r="BA170" s="85"/>
      <c r="BB170" s="85"/>
      <c r="BC170" s="85"/>
      <c r="BD170" s="85"/>
      <c r="BE170" s="85"/>
      <c r="BF170" s="85"/>
      <c r="BG170" s="85"/>
      <c r="BH170" s="85"/>
      <c r="BI170" s="85"/>
      <c r="BJ170" s="85"/>
      <c r="BK170" s="85"/>
      <c r="BL170" s="85"/>
      <c r="BM170" s="78" t="str">
        <f t="shared" si="36"/>
        <v>ok</v>
      </c>
      <c r="BN170" s="14" t="str">
        <f t="shared" si="37"/>
        <v/>
      </c>
    </row>
    <row r="171" spans="1:67" s="19" customFormat="1" outlineLevel="1" x14ac:dyDescent="0.3">
      <c r="A171" s="17"/>
      <c r="B171" s="17" t="str">
        <f>+IF(OR(B167="",E167="TOTAL"),"","ok")</f>
        <v>ok</v>
      </c>
      <c r="C171" s="17">
        <f>+INDEX(Listes!$N$1:$AD$13,MATCH(D171,Listes!$N$1:$N$13,0),MATCH($F$7,Listes!$N$1:$AD$1,0))</f>
        <v>10</v>
      </c>
      <c r="D171" s="75" t="s">
        <v>164</v>
      </c>
      <c r="E171" s="87" t="s">
        <v>162</v>
      </c>
      <c r="F171" s="86"/>
      <c r="G171" s="85"/>
      <c r="H171" s="85"/>
      <c r="I171" s="85"/>
      <c r="J171" s="85"/>
      <c r="K171" s="85"/>
      <c r="L171" s="85"/>
      <c r="M171" s="85"/>
      <c r="N171" s="85"/>
      <c r="O171" s="85"/>
      <c r="P171" s="85"/>
      <c r="Q171" s="85"/>
      <c r="R171" s="85"/>
      <c r="S171" s="85"/>
      <c r="T171" s="85"/>
      <c r="U171" s="85"/>
      <c r="V171" s="85"/>
      <c r="W171" s="85"/>
      <c r="X171" s="85"/>
      <c r="Y171" s="85"/>
      <c r="Z171" s="85"/>
      <c r="AA171" s="85"/>
      <c r="AB171" s="85"/>
      <c r="AC171" s="85"/>
      <c r="AD171" s="85"/>
      <c r="AE171" s="85"/>
      <c r="AF171" s="85"/>
      <c r="AG171" s="85"/>
      <c r="AH171" s="85" t="str">
        <f t="shared" si="47"/>
        <v/>
      </c>
      <c r="AI171" s="85" t="str">
        <f t="shared" si="46"/>
        <v/>
      </c>
      <c r="AJ171" s="85" t="str">
        <f>+IFERROR(IF(OR(AND(AH171&lt;&gt;"",G171=""),AND(AH171="",G171&lt;&gt;"")),"TOTAL ou Z non renseigné !!!",IF($E171="TOTAL",SUM($AJ$11:AJ170),ROUND(AH171-G171,2))),"")</f>
        <v/>
      </c>
      <c r="AK171" s="85"/>
      <c r="AL171" s="85"/>
      <c r="AM171" s="85"/>
      <c r="AN171" s="85"/>
      <c r="AO171" s="85"/>
      <c r="AP171" s="85"/>
      <c r="AQ171" s="85"/>
      <c r="AR171" s="85"/>
      <c r="AS171" s="85"/>
      <c r="AT171" s="85"/>
      <c r="AU171" s="85"/>
      <c r="AV171" s="85"/>
      <c r="AW171" s="85"/>
      <c r="AX171" s="85"/>
      <c r="AY171" s="85"/>
      <c r="AZ171" s="85"/>
      <c r="BA171" s="85"/>
      <c r="BB171" s="85"/>
      <c r="BC171" s="85"/>
      <c r="BD171" s="85"/>
      <c r="BE171" s="85"/>
      <c r="BF171" s="85"/>
      <c r="BG171" s="85"/>
      <c r="BH171" s="85"/>
      <c r="BI171" s="85"/>
      <c r="BJ171" s="85"/>
      <c r="BK171" s="85"/>
      <c r="BL171" s="85"/>
      <c r="BM171" s="78" t="str">
        <f t="shared" si="36"/>
        <v>ok</v>
      </c>
      <c r="BN171" s="14" t="str">
        <f t="shared" si="37"/>
        <v/>
      </c>
      <c r="BO171" s="3"/>
    </row>
    <row r="172" spans="1:67" s="19" customFormat="1" outlineLevel="1" x14ac:dyDescent="0.3">
      <c r="A172" s="17"/>
      <c r="B172" s="17" t="str">
        <f>+IF(OR(B167="",E167="TOTAL"),"","ok")</f>
        <v>ok</v>
      </c>
      <c r="C172" s="17">
        <f>+INDEX(Listes!$N$1:$AD$13,MATCH(D172,Listes!$N$1:$N$13,0),MATCH($F$7,Listes!$N$1:$AD$1,0))</f>
        <v>10</v>
      </c>
      <c r="D172" s="75" t="s">
        <v>165</v>
      </c>
      <c r="E172" s="87" t="s">
        <v>162</v>
      </c>
      <c r="F172" s="86"/>
      <c r="G172" s="85"/>
      <c r="H172" s="85"/>
      <c r="I172" s="85"/>
      <c r="J172" s="85"/>
      <c r="K172" s="85"/>
      <c r="L172" s="85"/>
      <c r="M172" s="85"/>
      <c r="N172" s="85"/>
      <c r="O172" s="85"/>
      <c r="P172" s="85"/>
      <c r="Q172" s="85"/>
      <c r="R172" s="85"/>
      <c r="S172" s="85"/>
      <c r="T172" s="85"/>
      <c r="U172" s="85"/>
      <c r="V172" s="85"/>
      <c r="W172" s="85"/>
      <c r="X172" s="85"/>
      <c r="Y172" s="85"/>
      <c r="Z172" s="85"/>
      <c r="AA172" s="85"/>
      <c r="AB172" s="85"/>
      <c r="AC172" s="85"/>
      <c r="AD172" s="85"/>
      <c r="AE172" s="85"/>
      <c r="AF172" s="85"/>
      <c r="AG172" s="85"/>
      <c r="AH172" s="85" t="str">
        <f t="shared" si="47"/>
        <v/>
      </c>
      <c r="AI172" s="85" t="str">
        <f t="shared" si="46"/>
        <v/>
      </c>
      <c r="AJ172" s="85" t="str">
        <f>+IFERROR(IF(OR(AND(AH172&lt;&gt;"",G172=""),AND(AH172="",G172&lt;&gt;"")),"TOTAL ou Z non renseigné !!!",IF($E172="TOTAL",SUM($AJ$11:AJ171),ROUND(AH172-G172,2))),"")</f>
        <v/>
      </c>
      <c r="AK172" s="85"/>
      <c r="AL172" s="85"/>
      <c r="AM172" s="85"/>
      <c r="AN172" s="85"/>
      <c r="AO172" s="85"/>
      <c r="AP172" s="85"/>
      <c r="AQ172" s="85"/>
      <c r="AR172" s="85"/>
      <c r="AS172" s="85"/>
      <c r="AT172" s="85"/>
      <c r="AU172" s="85"/>
      <c r="AV172" s="85"/>
      <c r="AW172" s="85"/>
      <c r="AX172" s="85"/>
      <c r="AY172" s="85"/>
      <c r="AZ172" s="85"/>
      <c r="BA172" s="85"/>
      <c r="BB172" s="85"/>
      <c r="BC172" s="85"/>
      <c r="BD172" s="85"/>
      <c r="BE172" s="85"/>
      <c r="BF172" s="85"/>
      <c r="BG172" s="85"/>
      <c r="BH172" s="85"/>
      <c r="BI172" s="85"/>
      <c r="BJ172" s="85"/>
      <c r="BK172" s="85"/>
      <c r="BL172" s="85"/>
      <c r="BM172" s="78" t="str">
        <f t="shared" si="36"/>
        <v>ok</v>
      </c>
      <c r="BN172" s="14" t="str">
        <f t="shared" si="37"/>
        <v/>
      </c>
    </row>
    <row r="173" spans="1:67" s="19" customFormat="1" outlineLevel="1" x14ac:dyDescent="0.3">
      <c r="A173" s="17"/>
      <c r="B173" s="17" t="str">
        <f>+IF(OR(B167="",E167="TOTAL"),"","ok")</f>
        <v>ok</v>
      </c>
      <c r="C173" s="17">
        <f>+INDEX(Listes!$N$1:$AD$13,MATCH(D173,Listes!$N$1:$N$13,0),MATCH($F$7,Listes!$N$1:$AD$1,0))</f>
        <v>10</v>
      </c>
      <c r="D173" s="75" t="s">
        <v>166</v>
      </c>
      <c r="E173" s="87" t="s">
        <v>162</v>
      </c>
      <c r="F173" s="86"/>
      <c r="G173" s="85"/>
      <c r="H173" s="85"/>
      <c r="I173" s="85"/>
      <c r="J173" s="85"/>
      <c r="K173" s="85"/>
      <c r="L173" s="85"/>
      <c r="M173" s="85"/>
      <c r="N173" s="85"/>
      <c r="O173" s="85"/>
      <c r="P173" s="85"/>
      <c r="Q173" s="85"/>
      <c r="R173" s="85"/>
      <c r="S173" s="85"/>
      <c r="T173" s="85"/>
      <c r="U173" s="85"/>
      <c r="V173" s="85"/>
      <c r="W173" s="85"/>
      <c r="X173" s="85"/>
      <c r="Y173" s="85"/>
      <c r="Z173" s="85"/>
      <c r="AA173" s="85"/>
      <c r="AB173" s="85"/>
      <c r="AC173" s="85"/>
      <c r="AD173" s="85"/>
      <c r="AE173" s="85"/>
      <c r="AF173" s="85"/>
      <c r="AG173" s="85"/>
      <c r="AH173" s="85" t="str">
        <f t="shared" si="47"/>
        <v/>
      </c>
      <c r="AI173" s="85" t="str">
        <f t="shared" si="46"/>
        <v/>
      </c>
      <c r="AJ173" s="85" t="str">
        <f>+IFERROR(IF(OR(AND(AH173&lt;&gt;"",G173=""),AND(AH173="",G173&lt;&gt;"")),"TOTAL ou Z non renseigné !!!",IF($E173="TOTAL",SUM($AJ$11:AJ172),ROUND(AH173-G173,2))),"")</f>
        <v/>
      </c>
      <c r="AK173" s="85"/>
      <c r="AL173" s="85"/>
      <c r="AM173" s="85"/>
      <c r="AN173" s="85"/>
      <c r="AO173" s="85"/>
      <c r="AP173" s="85"/>
      <c r="AQ173" s="85"/>
      <c r="AR173" s="85"/>
      <c r="AS173" s="85"/>
      <c r="AT173" s="85"/>
      <c r="AU173" s="85"/>
      <c r="AV173" s="85"/>
      <c r="AW173" s="85"/>
      <c r="AX173" s="85"/>
      <c r="AY173" s="85"/>
      <c r="AZ173" s="85"/>
      <c r="BA173" s="85"/>
      <c r="BB173" s="85"/>
      <c r="BC173" s="85"/>
      <c r="BD173" s="85"/>
      <c r="BE173" s="85"/>
      <c r="BF173" s="85"/>
      <c r="BG173" s="85"/>
      <c r="BH173" s="85"/>
      <c r="BI173" s="85"/>
      <c r="BJ173" s="85"/>
      <c r="BK173" s="85"/>
      <c r="BL173" s="85"/>
      <c r="BM173" s="78" t="str">
        <f t="shared" si="36"/>
        <v>ok</v>
      </c>
      <c r="BN173" s="14" t="str">
        <f t="shared" si="37"/>
        <v/>
      </c>
      <c r="BO173" s="3"/>
    </row>
    <row r="174" spans="1:67" s="19" customFormat="1" outlineLevel="1" x14ac:dyDescent="0.3">
      <c r="A174" s="17"/>
      <c r="B174" s="17" t="str">
        <f>+IF(OR(B167="",E167="TOTAL"),"","ok")</f>
        <v>ok</v>
      </c>
      <c r="C174" s="17">
        <f>+INDEX(Listes!$N$1:$AD$13,MATCH(D174,Listes!$N$1:$N$13,0),MATCH($F$7,Listes!$N$1:$AD$1,0))</f>
        <v>10</v>
      </c>
      <c r="D174" s="75" t="s">
        <v>167</v>
      </c>
      <c r="E174" s="87" t="s">
        <v>162</v>
      </c>
      <c r="F174" s="86"/>
      <c r="G174" s="85"/>
      <c r="H174" s="85"/>
      <c r="I174" s="85"/>
      <c r="J174" s="85"/>
      <c r="K174" s="85"/>
      <c r="L174" s="85"/>
      <c r="M174" s="85"/>
      <c r="N174" s="85"/>
      <c r="O174" s="85"/>
      <c r="P174" s="85"/>
      <c r="Q174" s="85"/>
      <c r="R174" s="85"/>
      <c r="S174" s="85"/>
      <c r="T174" s="85"/>
      <c r="U174" s="85"/>
      <c r="V174" s="85"/>
      <c r="W174" s="85"/>
      <c r="X174" s="85"/>
      <c r="Y174" s="85"/>
      <c r="Z174" s="85"/>
      <c r="AA174" s="85"/>
      <c r="AB174" s="85"/>
      <c r="AC174" s="85"/>
      <c r="AD174" s="85"/>
      <c r="AE174" s="85"/>
      <c r="AF174" s="85"/>
      <c r="AG174" s="85"/>
      <c r="AH174" s="85" t="str">
        <f t="shared" si="47"/>
        <v/>
      </c>
      <c r="AI174" s="85" t="str">
        <f t="shared" si="46"/>
        <v/>
      </c>
      <c r="AJ174" s="85" t="str">
        <f>+IFERROR(IF(OR(AND(AH174&lt;&gt;"",G174=""),AND(AH174="",G174&lt;&gt;"")),"TOTAL ou Z non renseigné !!!",IF($E174="TOTAL",SUM($AJ$11:AJ173),ROUND(AH174-G174,2))),"")</f>
        <v/>
      </c>
      <c r="AK174" s="85"/>
      <c r="AL174" s="85"/>
      <c r="AM174" s="85"/>
      <c r="AN174" s="85"/>
      <c r="AO174" s="85"/>
      <c r="AP174" s="85"/>
      <c r="AQ174" s="85"/>
      <c r="AR174" s="85"/>
      <c r="AS174" s="85"/>
      <c r="AT174" s="85"/>
      <c r="AU174" s="85"/>
      <c r="AV174" s="85"/>
      <c r="AW174" s="85"/>
      <c r="AX174" s="85"/>
      <c r="AY174" s="85"/>
      <c r="AZ174" s="85"/>
      <c r="BA174" s="85"/>
      <c r="BB174" s="85"/>
      <c r="BC174" s="85"/>
      <c r="BD174" s="85"/>
      <c r="BE174" s="85"/>
      <c r="BF174" s="85"/>
      <c r="BG174" s="85"/>
      <c r="BH174" s="85"/>
      <c r="BI174" s="85"/>
      <c r="BJ174" s="85"/>
      <c r="BK174" s="85"/>
      <c r="BL174" s="85"/>
      <c r="BM174" s="78" t="str">
        <f t="shared" si="36"/>
        <v>ok</v>
      </c>
      <c r="BN174" s="14" t="str">
        <f t="shared" si="37"/>
        <v/>
      </c>
    </row>
    <row r="175" spans="1:67" s="19" customFormat="1" outlineLevel="1" x14ac:dyDescent="0.3">
      <c r="A175" s="17"/>
      <c r="B175" s="17" t="str">
        <f>+IF(OR(B167="",E167="TOTAL"),"","ok")</f>
        <v>ok</v>
      </c>
      <c r="C175" s="17">
        <f>+INDEX(Listes!$N$1:$AD$13,MATCH(D175,Listes!$N$1:$N$13,0),MATCH($F$7,Listes!$N$1:$AD$1,0))</f>
        <v>10</v>
      </c>
      <c r="D175" s="75" t="s">
        <v>168</v>
      </c>
      <c r="E175" s="87" t="s">
        <v>162</v>
      </c>
      <c r="F175" s="86"/>
      <c r="G175" s="85"/>
      <c r="H175" s="85"/>
      <c r="I175" s="85"/>
      <c r="J175" s="85"/>
      <c r="K175" s="85"/>
      <c r="L175" s="85"/>
      <c r="M175" s="85"/>
      <c r="N175" s="85"/>
      <c r="O175" s="85"/>
      <c r="P175" s="85"/>
      <c r="Q175" s="85"/>
      <c r="R175" s="85"/>
      <c r="S175" s="85"/>
      <c r="T175" s="85"/>
      <c r="U175" s="85"/>
      <c r="V175" s="85"/>
      <c r="W175" s="85"/>
      <c r="X175" s="85"/>
      <c r="Y175" s="85"/>
      <c r="Z175" s="85"/>
      <c r="AA175" s="85"/>
      <c r="AB175" s="85"/>
      <c r="AC175" s="85"/>
      <c r="AD175" s="85"/>
      <c r="AE175" s="85"/>
      <c r="AF175" s="85"/>
      <c r="AG175" s="85"/>
      <c r="AH175" s="85" t="str">
        <f t="shared" si="47"/>
        <v/>
      </c>
      <c r="AI175" s="85" t="str">
        <f t="shared" si="46"/>
        <v/>
      </c>
      <c r="AJ175" s="85" t="str">
        <f>+IFERROR(IF(OR(AND(AH175&lt;&gt;"",G175=""),AND(AH175="",G175&lt;&gt;"")),"TOTAL ou Z non renseigné !!!",IF($E175="TOTAL",SUM($AJ$11:AJ174),ROUND(AH175-G175,2))),"")</f>
        <v/>
      </c>
      <c r="AK175" s="85"/>
      <c r="AL175" s="85"/>
      <c r="AM175" s="85"/>
      <c r="AN175" s="85"/>
      <c r="AO175" s="85"/>
      <c r="AP175" s="85"/>
      <c r="AQ175" s="85"/>
      <c r="AR175" s="85"/>
      <c r="AS175" s="85"/>
      <c r="AT175" s="85"/>
      <c r="AU175" s="85"/>
      <c r="AV175" s="85"/>
      <c r="AW175" s="85"/>
      <c r="AX175" s="85"/>
      <c r="AY175" s="85"/>
      <c r="AZ175" s="85"/>
      <c r="BA175" s="85"/>
      <c r="BB175" s="85"/>
      <c r="BC175" s="85"/>
      <c r="BD175" s="85"/>
      <c r="BE175" s="85"/>
      <c r="BF175" s="85"/>
      <c r="BG175" s="85"/>
      <c r="BH175" s="85"/>
      <c r="BI175" s="85"/>
      <c r="BJ175" s="85"/>
      <c r="BK175" s="85"/>
      <c r="BL175" s="85"/>
      <c r="BM175" s="78" t="str">
        <f t="shared" si="36"/>
        <v>ok</v>
      </c>
      <c r="BN175" s="14" t="str">
        <f t="shared" si="37"/>
        <v/>
      </c>
      <c r="BO175" s="3"/>
    </row>
    <row r="176" spans="1:67" s="19" customFormat="1" hidden="1" outlineLevel="1" x14ac:dyDescent="0.3">
      <c r="A176" s="17"/>
      <c r="B176" s="17" t="str">
        <f>+IF(OR(B167="",E167="TOTAL"),"","ok")</f>
        <v>ok</v>
      </c>
      <c r="C176" s="17">
        <f>+INDEX(Listes!$N$1:$AD$13,MATCH(D176,Listes!$N$1:$N$13,0),MATCH($F$7,Listes!$N$1:$AD$1,0))</f>
        <v>0</v>
      </c>
      <c r="D176" s="75" t="s">
        <v>169</v>
      </c>
      <c r="E176" s="87" t="s">
        <v>162</v>
      </c>
      <c r="F176" s="86"/>
      <c r="G176" s="85"/>
      <c r="H176" s="85"/>
      <c r="I176" s="85"/>
      <c r="J176" s="85"/>
      <c r="K176" s="85"/>
      <c r="L176" s="85"/>
      <c r="M176" s="85"/>
      <c r="N176" s="85"/>
      <c r="O176" s="85"/>
      <c r="P176" s="85"/>
      <c r="Q176" s="85"/>
      <c r="R176" s="85"/>
      <c r="S176" s="85"/>
      <c r="T176" s="85"/>
      <c r="U176" s="85"/>
      <c r="V176" s="85"/>
      <c r="W176" s="85"/>
      <c r="X176" s="85"/>
      <c r="Y176" s="85"/>
      <c r="Z176" s="85"/>
      <c r="AA176" s="85"/>
      <c r="AB176" s="85"/>
      <c r="AC176" s="85"/>
      <c r="AD176" s="85"/>
      <c r="AE176" s="85"/>
      <c r="AF176" s="85"/>
      <c r="AG176" s="85"/>
      <c r="AH176" s="85" t="str">
        <f t="shared" si="47"/>
        <v/>
      </c>
      <c r="AI176" s="85" t="str">
        <f t="shared" si="46"/>
        <v/>
      </c>
      <c r="AJ176" s="85" t="str">
        <f>+IFERROR(IF(OR(AND(AH176&lt;&gt;"",G176=""),AND(AH176="",G176&lt;&gt;"")),"TOTAL ou Z non renseigné !!!",IF($E176="TOTAL",SUM($AJ$11:AJ175),ROUND(AH176-G176,2))),"")</f>
        <v/>
      </c>
      <c r="AK176" s="85"/>
      <c r="AL176" s="85"/>
      <c r="AM176" s="85"/>
      <c r="AN176" s="85"/>
      <c r="AO176" s="85"/>
      <c r="AP176" s="85"/>
      <c r="AQ176" s="85"/>
      <c r="AR176" s="85"/>
      <c r="AS176" s="85"/>
      <c r="AT176" s="85"/>
      <c r="AU176" s="85"/>
      <c r="AV176" s="85"/>
      <c r="AW176" s="85"/>
      <c r="AX176" s="85"/>
      <c r="AY176" s="85"/>
      <c r="AZ176" s="85"/>
      <c r="BA176" s="85"/>
      <c r="BB176" s="85"/>
      <c r="BC176" s="85"/>
      <c r="BD176" s="85"/>
      <c r="BE176" s="85"/>
      <c r="BF176" s="85"/>
      <c r="BG176" s="85"/>
      <c r="BH176" s="85"/>
      <c r="BI176" s="85"/>
      <c r="BJ176" s="85"/>
      <c r="BK176" s="85"/>
      <c r="BL176" s="85"/>
      <c r="BM176" s="78" t="str">
        <f t="shared" si="36"/>
        <v>ok</v>
      </c>
      <c r="BN176" s="14" t="str">
        <f t="shared" si="37"/>
        <v/>
      </c>
    </row>
    <row r="177" spans="1:67" s="19" customFormat="1" hidden="1" outlineLevel="1" x14ac:dyDescent="0.3">
      <c r="A177" s="17"/>
      <c r="B177" s="17" t="str">
        <f>+IF(OR(B167="",E167="TOTAL"),"","ok")</f>
        <v>ok</v>
      </c>
      <c r="C177" s="17">
        <f>+INDEX(Listes!$N$1:$AD$13,MATCH(D177,Listes!$N$1:$N$13,0),MATCH($F$7,Listes!$N$1:$AD$1,0))</f>
        <v>0</v>
      </c>
      <c r="D177" s="75" t="s">
        <v>170</v>
      </c>
      <c r="E177" s="87" t="s">
        <v>162</v>
      </c>
      <c r="F177" s="86"/>
      <c r="G177" s="85"/>
      <c r="H177" s="85"/>
      <c r="I177" s="85"/>
      <c r="J177" s="85"/>
      <c r="K177" s="85"/>
      <c r="L177" s="85"/>
      <c r="M177" s="85"/>
      <c r="N177" s="85"/>
      <c r="O177" s="85"/>
      <c r="P177" s="85"/>
      <c r="Q177" s="85"/>
      <c r="R177" s="85"/>
      <c r="S177" s="85"/>
      <c r="T177" s="85"/>
      <c r="U177" s="85"/>
      <c r="V177" s="85"/>
      <c r="W177" s="85"/>
      <c r="X177" s="85"/>
      <c r="Y177" s="85"/>
      <c r="Z177" s="85"/>
      <c r="AA177" s="85"/>
      <c r="AB177" s="85"/>
      <c r="AC177" s="85"/>
      <c r="AD177" s="85"/>
      <c r="AE177" s="85"/>
      <c r="AF177" s="85"/>
      <c r="AG177" s="85"/>
      <c r="AH177" s="85" t="str">
        <f t="shared" si="47"/>
        <v/>
      </c>
      <c r="AI177" s="85" t="str">
        <f t="shared" si="46"/>
        <v/>
      </c>
      <c r="AJ177" s="85" t="str">
        <f>+IFERROR(IF(OR(AND(AH177&lt;&gt;"",G177=""),AND(AH177="",G177&lt;&gt;"")),"TOTAL ou Z non renseigné !!!",IF($E177="TOTAL",SUM($AJ$11:AJ176),ROUND(AH177-G177,2))),"")</f>
        <v/>
      </c>
      <c r="AK177" s="85"/>
      <c r="AL177" s="85"/>
      <c r="AM177" s="85"/>
      <c r="AN177" s="85"/>
      <c r="AO177" s="85"/>
      <c r="AP177" s="85"/>
      <c r="AQ177" s="85"/>
      <c r="AR177" s="85"/>
      <c r="AS177" s="85"/>
      <c r="AT177" s="85"/>
      <c r="AU177" s="85"/>
      <c r="AV177" s="85"/>
      <c r="AW177" s="85"/>
      <c r="AX177" s="85"/>
      <c r="AY177" s="85"/>
      <c r="AZ177" s="85"/>
      <c r="BA177" s="85"/>
      <c r="BB177" s="85"/>
      <c r="BC177" s="85"/>
      <c r="BD177" s="85"/>
      <c r="BE177" s="85"/>
      <c r="BF177" s="85"/>
      <c r="BG177" s="85"/>
      <c r="BH177" s="85"/>
      <c r="BI177" s="85"/>
      <c r="BJ177" s="85"/>
      <c r="BK177" s="85"/>
      <c r="BL177" s="85"/>
      <c r="BM177" s="78" t="str">
        <f t="shared" si="36"/>
        <v>ok</v>
      </c>
      <c r="BN177" s="14" t="str">
        <f t="shared" si="37"/>
        <v/>
      </c>
      <c r="BO177" s="3"/>
    </row>
    <row r="178" spans="1:67" s="19" customFormat="1" hidden="1" outlineLevel="1" x14ac:dyDescent="0.3">
      <c r="A178" s="17"/>
      <c r="B178" s="17" t="str">
        <f>+IF(OR(B167="",E167="TOTAL"),"","ok")</f>
        <v>ok</v>
      </c>
      <c r="C178" s="17">
        <f>+INDEX(Listes!$N$1:$AD$13,MATCH(D178,Listes!$N$1:$N$13,0),MATCH($F$7,Listes!$N$1:$AD$1,0))</f>
        <v>0</v>
      </c>
      <c r="D178" s="75" t="s">
        <v>171</v>
      </c>
      <c r="E178" s="87" t="s">
        <v>162</v>
      </c>
      <c r="F178" s="86"/>
      <c r="G178" s="85"/>
      <c r="H178" s="85"/>
      <c r="I178" s="85"/>
      <c r="J178" s="85"/>
      <c r="K178" s="85"/>
      <c r="L178" s="85"/>
      <c r="M178" s="85"/>
      <c r="N178" s="85"/>
      <c r="O178" s="85"/>
      <c r="P178" s="85"/>
      <c r="Q178" s="85"/>
      <c r="R178" s="85"/>
      <c r="S178" s="85"/>
      <c r="T178" s="85"/>
      <c r="U178" s="85"/>
      <c r="V178" s="85"/>
      <c r="W178" s="85"/>
      <c r="X178" s="85"/>
      <c r="Y178" s="85"/>
      <c r="Z178" s="85"/>
      <c r="AA178" s="85"/>
      <c r="AB178" s="85"/>
      <c r="AC178" s="85"/>
      <c r="AD178" s="85"/>
      <c r="AE178" s="85"/>
      <c r="AF178" s="85"/>
      <c r="AG178" s="85"/>
      <c r="AH178" s="85" t="str">
        <f t="shared" si="47"/>
        <v/>
      </c>
      <c r="AI178" s="85" t="str">
        <f t="shared" si="46"/>
        <v/>
      </c>
      <c r="AJ178" s="85" t="str">
        <f>+IFERROR(IF(OR(AND(AH178&lt;&gt;"",G178=""),AND(AH178="",G178&lt;&gt;"")),"TOTAL ou Z non renseigné !!!",IF($E178="TOTAL",SUM($AJ$11:AJ177),ROUND(AH178-G178,2))),"")</f>
        <v/>
      </c>
      <c r="AK178" s="85"/>
      <c r="AL178" s="85"/>
      <c r="AM178" s="85"/>
      <c r="AN178" s="85"/>
      <c r="AO178" s="85"/>
      <c r="AP178" s="85"/>
      <c r="AQ178" s="85"/>
      <c r="AR178" s="85"/>
      <c r="AS178" s="85"/>
      <c r="AT178" s="85"/>
      <c r="AU178" s="85"/>
      <c r="AV178" s="85"/>
      <c r="AW178" s="85"/>
      <c r="AX178" s="85"/>
      <c r="AY178" s="85"/>
      <c r="AZ178" s="85"/>
      <c r="BA178" s="85"/>
      <c r="BB178" s="85"/>
      <c r="BC178" s="85"/>
      <c r="BD178" s="85"/>
      <c r="BE178" s="85"/>
      <c r="BF178" s="85"/>
      <c r="BG178" s="85"/>
      <c r="BH178" s="85"/>
      <c r="BI178" s="85"/>
      <c r="BJ178" s="85"/>
      <c r="BK178" s="85"/>
      <c r="BL178" s="85"/>
      <c r="BM178" s="78" t="str">
        <f t="shared" si="36"/>
        <v>ok</v>
      </c>
      <c r="BN178" s="14" t="str">
        <f t="shared" si="37"/>
        <v/>
      </c>
    </row>
    <row r="179" spans="1:67" s="19" customFormat="1" hidden="1" outlineLevel="1" x14ac:dyDescent="0.3">
      <c r="A179" s="17"/>
      <c r="B179" s="17" t="str">
        <f>+IF(OR(B167="",E167="TOTAL"),"","ok")</f>
        <v>ok</v>
      </c>
      <c r="C179" s="17">
        <f>+INDEX(Listes!$N$1:$AD$13,MATCH(D179,Listes!$N$1:$N$13,0),MATCH($F$7,Listes!$N$1:$AD$1,0))</f>
        <v>0</v>
      </c>
      <c r="D179" s="75" t="s">
        <v>172</v>
      </c>
      <c r="E179" s="87" t="s">
        <v>162</v>
      </c>
      <c r="F179" s="86"/>
      <c r="G179" s="85"/>
      <c r="H179" s="85"/>
      <c r="I179" s="85"/>
      <c r="J179" s="85"/>
      <c r="K179" s="85"/>
      <c r="L179" s="85"/>
      <c r="M179" s="85"/>
      <c r="N179" s="85"/>
      <c r="O179" s="85"/>
      <c r="P179" s="85"/>
      <c r="Q179" s="85"/>
      <c r="R179" s="85"/>
      <c r="S179" s="85"/>
      <c r="T179" s="85"/>
      <c r="U179" s="85"/>
      <c r="V179" s="85"/>
      <c r="W179" s="85"/>
      <c r="X179" s="85"/>
      <c r="Y179" s="85"/>
      <c r="Z179" s="85"/>
      <c r="AA179" s="85"/>
      <c r="AB179" s="85"/>
      <c r="AC179" s="85"/>
      <c r="AD179" s="85"/>
      <c r="AE179" s="85"/>
      <c r="AF179" s="85"/>
      <c r="AG179" s="85"/>
      <c r="AH179" s="85" t="str">
        <f t="shared" si="47"/>
        <v/>
      </c>
      <c r="AI179" s="85" t="str">
        <f t="shared" si="46"/>
        <v/>
      </c>
      <c r="AJ179" s="85" t="str">
        <f>+IFERROR(IF(OR(AND(AH179&lt;&gt;"",G179=""),AND(AH179="",G179&lt;&gt;"")),"TOTAL ou Z non renseigné !!!",IF($E179="TOTAL",SUM($AJ$11:AJ178),ROUND(AH179-G179,2))),"")</f>
        <v/>
      </c>
      <c r="AK179" s="85"/>
      <c r="AL179" s="85"/>
      <c r="AM179" s="85"/>
      <c r="AN179" s="85"/>
      <c r="AO179" s="85"/>
      <c r="AP179" s="85"/>
      <c r="AQ179" s="85"/>
      <c r="AR179" s="85"/>
      <c r="AS179" s="85"/>
      <c r="AT179" s="85"/>
      <c r="AU179" s="85"/>
      <c r="AV179" s="85"/>
      <c r="AW179" s="85"/>
      <c r="AX179" s="85"/>
      <c r="AY179" s="85"/>
      <c r="AZ179" s="85"/>
      <c r="BA179" s="85"/>
      <c r="BB179" s="85"/>
      <c r="BC179" s="85"/>
      <c r="BD179" s="85"/>
      <c r="BE179" s="85"/>
      <c r="BF179" s="85"/>
      <c r="BG179" s="85"/>
      <c r="BH179" s="85"/>
      <c r="BI179" s="85"/>
      <c r="BJ179" s="85"/>
      <c r="BK179" s="85"/>
      <c r="BL179" s="85"/>
      <c r="BM179" s="78" t="str">
        <f t="shared" si="36"/>
        <v>ok</v>
      </c>
      <c r="BN179" s="14" t="str">
        <f t="shared" si="37"/>
        <v/>
      </c>
      <c r="BO179" s="3"/>
    </row>
    <row r="180" spans="1:67" x14ac:dyDescent="0.3">
      <c r="A180" s="4">
        <f>+IF(SUM(C181:C192)=0,"",1)</f>
        <v>1</v>
      </c>
      <c r="B180" s="4">
        <v>14</v>
      </c>
      <c r="C180" s="4">
        <f t="shared" ref="C180" si="48">+IF(B180&gt;$H$5,"",B180)</f>
        <v>14</v>
      </c>
      <c r="D180" s="4">
        <f>+IFERROR(WEEKNUM(E180,2),"")</f>
        <v>37</v>
      </c>
      <c r="E180" s="81">
        <f t="shared" si="45"/>
        <v>43722</v>
      </c>
      <c r="F180" s="82" t="str">
        <f>+IF(AND($E180="TOTAL",SUM($C$11:$C$426)&gt;465),SUM($F$11:F179)/2,IF(AND($E180="TOTAL",SUM($C$11:$C$426)&lt;465),SUM($F$11:F179),IF(COUNT(F181:F192)=0,"",SUM(F181:F192))))</f>
        <v/>
      </c>
      <c r="G180" s="83" t="str">
        <f>IF(F180="","",F180-SUM(AO180:BL180))</f>
        <v/>
      </c>
      <c r="H180" s="83" t="str">
        <f>+IFERROR(IF(OR(WEEKDAY(E180)=1,C180=$H$5),SUMIF($D$11:$D$426,WEEKNUM(E180,2),$F$11:$F$426),""),"")</f>
        <v/>
      </c>
      <c r="I180" s="82" t="str">
        <f>+IF(AND($E180="TOTAL",SUM($C$11:$C$426)&gt;465),SUM($I$11:I179)/2,IF(AND($E180="TOTAL",SUM($C$11:$C$426)&lt;465),SUM($I$11:I179),IF(COUNT(I181:I192)=0,"",SUM(I181:I192))))</f>
        <v/>
      </c>
      <c r="J180" s="82" t="str">
        <f>+IF(AND($E180="TOTAL",SUM($C$11:$C$426)&gt;465),SUM($J$11:J179)/2,IF(AND($E180="TOTAL",SUM($C$11:$C$426)&lt;465),SUM($J$11:J179),IF(COUNT(J181:J192)=0,"",SUM(J181:J192))))</f>
        <v/>
      </c>
      <c r="K180" s="84" t="str">
        <f>+IF($E180="TOTAL",(SUM($K$11:K179)),"")</f>
        <v/>
      </c>
      <c r="L180" s="82" t="str">
        <f>+IF($E180="TOTAL",(SUM(L$11:$L179)),IF(F181="","",F181))</f>
        <v/>
      </c>
      <c r="M180" s="84" t="str">
        <f>+IF($E180="TOTAL",(SUM($M$11:M179)),"")</f>
        <v/>
      </c>
      <c r="N180" s="84" t="str">
        <f>+IF($E180="TOTAL",(SUM($N$11:N179)),"")</f>
        <v/>
      </c>
      <c r="O180" s="82" t="str">
        <f>+IF($E180="TOTAL",(SUM($O$11:O179)),IF(F182="","",F182))</f>
        <v/>
      </c>
      <c r="P180" s="84" t="str">
        <f>+IF($E180="TOTAL",(SUM($P$11:P179)),"")</f>
        <v/>
      </c>
      <c r="Q180" s="84" t="str">
        <f>+IF($E180="TOTAL",(SUM($Q$11:Q179)),"")</f>
        <v/>
      </c>
      <c r="R180" s="84" t="str">
        <f>+IF($E180="TOTAL",(SUM($R$11:R179)),"")</f>
        <v/>
      </c>
      <c r="S180" s="84" t="str">
        <f>+IF($E180="TOTAL",(SUM($S$11:S179)),"")</f>
        <v/>
      </c>
      <c r="T180" s="84" t="str">
        <f>+IF($E180="TOTAL",(SUM($T$11:T179)),"")</f>
        <v/>
      </c>
      <c r="U180" s="84" t="str">
        <f>+IF($E180="TOTAL",(SUM($U$11:U179)),"")</f>
        <v/>
      </c>
      <c r="V180" s="84" t="str">
        <f>+IF($E180="TOTAL",(SUM($V$11:V179)),"")</f>
        <v/>
      </c>
      <c r="W180" s="83" t="str">
        <f>+IF(OR(P180="",P180=0,L180="",L180=0),"",L180/P180)</f>
        <v/>
      </c>
      <c r="X180" s="83" t="str">
        <f>+IF(OR(Q180="",Q180=0,O180="",O180=0),"",O180/Q180)</f>
        <v/>
      </c>
      <c r="Y180" s="82" t="str">
        <f>+IF(AND($E180="TOTAL",SUM($C$11:$C$426)&gt;465),SUM($Y$11:Y179)/2,IF(AND($E180="TOTAL",SUM($C$11:$C$426)&lt;465),SUM($Y$11:Y179),IF(COUNT(Y181:Y192)=0,"",SUM(Y181:Y192))))</f>
        <v/>
      </c>
      <c r="Z180" s="82" t="str">
        <f>+IF(AND($E180="TOTAL",SUM($C$11:$C$426)&gt;465),SUM($Z$11:Z179)/2,IF(AND($E180="TOTAL",SUM($C$11:$C$426)&lt;465),SUM($Z$11:Z179),IF(COUNT(Z181:Z192)=0,"",SUM(Z181:Z192))))</f>
        <v/>
      </c>
      <c r="AA180" s="82" t="str">
        <f>+IF(AND($E180="TOTAL",SUM($C$11:$C$426)&gt;465),SUM($AA$11:AA179)/2,IF(AND($E180="TOTAL",SUM($C$11:$C$426)&lt;465),SUM($AA$11:AA179),IF(COUNT(AA181:AA192)=0,"",SUM(AA181:AA192))))</f>
        <v/>
      </c>
      <c r="AB180" s="82" t="str">
        <f>+IF(AND($E180="TOTAL",SUM($C$11:$C$426)&gt;465),SUM($AB$11:AB179)/2,IF(AND($E180="TOTAL",SUM($C$11:$C$426)&lt;465),SUM($AB$11:AB179),IF(COUNT(AB181:AB192)=0,"",SUM(AB181:AB192))))</f>
        <v/>
      </c>
      <c r="AC180" s="82" t="str">
        <f>+IF(AND($E180="TOTAL",SUM($C$11:$C$426)&gt;465),SUM($AC$11:AC179)/2,IF(AND($E180="TOTAL",SUM($C$11:$C$426)&lt;465),SUM($AC$11:AC179),IF(COUNT(AC181:AC192)=0,"",SUM(AC181:AC192))))</f>
        <v/>
      </c>
      <c r="AD180" s="82" t="str">
        <f>+IF(AND($E180="TOTAL",SUM($C$11:$C$426)&gt;465),SUM($AD$11:AD179)/2,IF(AND($E180="TOTAL",SUM($C$11:$C$426)&lt;465),SUM($AD$11:AD179),IF(COUNT(AD181:AD192)=0,"",SUM(AD181:AD192))))</f>
        <v/>
      </c>
      <c r="AE180" s="82" t="str">
        <f>+IF(AND($E180="TOTAL",SUM($C$11:$C$426)&gt;465),SUM($AE$11:AE179)/2,IF(AND($E180="TOTAL",SUM($C$11:$C$426)&lt;465),SUM($AE$11:AE179),IF(COUNT(AE181:AE192)=0,"",SUM(AE181:AE192))))</f>
        <v/>
      </c>
      <c r="AF180" s="82" t="str">
        <f>+IF(AND($E180="TOTAL",SUM($C$11:$C$426)&gt;465),SUM($AF$11:AF179)/2,IF(AND($E180="TOTAL",SUM($C$11:$C$426)&lt;465),SUM($AF$11:AF179),IF(COUNT(AF181:AF192)=0,"",SUM(AF181:AF192))))</f>
        <v/>
      </c>
      <c r="AG180" s="82" t="str">
        <f>+IF(AND($E180="TOTAL",SUM($C$11:$C$426)&gt;465),SUM($AG$11:AG179)/2,IF(AND($E180="TOTAL",SUM($C$11:$C$426)&lt;465),SUM($AG$11:AG179),IF(COUNT(AG181:AG192)=0,"",SUM(AG181:AG192))))</f>
        <v/>
      </c>
      <c r="AH180" s="82" t="str">
        <f>+IFERROR(SUM(Y180:AG180)+AI180,"")</f>
        <v/>
      </c>
      <c r="AI180" s="82" t="str">
        <f>+IF(AND($E180="TOTAL",SUM($C$11:$C$426)&gt;465),SUM($AI$11:AI179)/2,IF(AND($E180="TOTAL",SUM($C$11:$C$426)&lt;465),SUM($AI$11:AI179),IF(COUNT(AI181:AI192)=0,"",SUM(AI181:AI192))))</f>
        <v/>
      </c>
      <c r="AJ180" s="82" t="str">
        <f>+IF(AND($E180="TOTAL",SUM($C$11:$C$426)&gt;465),SUM($AJ$11:AJ179)/2,IF(AND($E180="TOTAL",SUM($C$11:$C$426)&lt;465),SUM($AJ$11:AJ179),IF(COUNT(AJ181:AJ192)=0,"",SUM(AJ181:AJ192))))</f>
        <v/>
      </c>
      <c r="AK180" s="82" t="str">
        <f>+IF(AND($E180="TOTAL",SUM($C$11:$C$426)&gt;465),SUM($AK$11:AK179)/2,IF(AND($E180="TOTAL",SUM($C$11:$C$426)&lt;465),SUM($AK$11:AK179),IF(COUNT(AK181:AK192)=0,"",SUM(AK181:AK192))))</f>
        <v/>
      </c>
      <c r="AL180" s="84" t="str">
        <f>+IF($E180="TOTAL",(SUM($AL$11:AL179)),"")</f>
        <v/>
      </c>
      <c r="AM180" s="84" t="str">
        <f>+IF($E180="TOTAL",(SUM($AM$11:AM179)),"")</f>
        <v/>
      </c>
      <c r="AN180" s="84"/>
      <c r="AO180" s="82" t="str">
        <f>+IF(AND($E180="TOTAL",SUM($C$11:$C$426)&gt;465),SUM($AO$11:AO179)/2,IF(AND($E180="TOTAL",SUM($C$11:$C$426)&lt;465),SUM($AO$11:AO179),IF(COUNT(AO181:AO192)=0,"",SUM(AO181:AO192))))</f>
        <v/>
      </c>
      <c r="AP180" s="82" t="str">
        <f>+IF(AND($E180="TOTAL",SUM($C$11:$C$426)&gt;465),SUM($AP$11:AP179)/2,IF(AND($E180="TOTAL",SUM($C$11:$C$426)&lt;465),SUM($AP$11:AP179),IF(COUNT(AP181:AP192)=0,"",SUM(AP181:AP192))))</f>
        <v/>
      </c>
      <c r="AQ180" s="82" t="str">
        <f>+IF(AND($E180="TOTAL",SUM($C$11:$C$426)&gt;465),SUM($AQ$11:AQ179)/2,IF(AND($E180="TOTAL",SUM($C$11:$C$426)&lt;465),SUM($AQ$11:AQ179),IF(COUNT(AQ181:AQ192)=0,"",SUM(AQ181:AQ192))))</f>
        <v/>
      </c>
      <c r="AR180" s="82" t="str">
        <f>+IF(AND($E180="TOTAL",SUM($C$11:$C$426)&gt;465),SUM($AR$11:AR179)/2,IF(AND($E180="TOTAL",SUM($C$11:$C$426)&lt;465),SUM($AR$11:AR179),IF(COUNT(AR181:AR192)=0,"",SUM(AR181:AR192))))</f>
        <v/>
      </c>
      <c r="AS180" s="82" t="str">
        <f>+IF(AND($E180="TOTAL",SUM($C$11:$C$426)&gt;465),SUM($AS$11:AS179)/2,IF(AND($E180="TOTAL",SUM($C$11:$C$426)&lt;465),SUM($AS$11:AS179),IF(COUNT(AS181:AS192)=0,"",SUM(AS181:AS192))))</f>
        <v/>
      </c>
      <c r="AT180" s="82" t="str">
        <f>+IF(AND($E180="TOTAL",SUM($C$11:$C$426)&gt;465),SUM($AT$11:AT179)/2,IF(AND($E180="TOTAL",SUM($C$11:$C$426)&lt;465),SUM($AT$11:AT179),IF(COUNT(AT181:AT192)=0,"",SUM(AT181:AT192))))</f>
        <v/>
      </c>
      <c r="AU180" s="82" t="str">
        <f>+IF(AND($E180="TOTAL",SUM($C$11:$C$426)&gt;465),SUM($AU$11:AU179)/2,IF(AND($E180="TOTAL",SUM($C$11:$C$426)&lt;465),SUM($AU$11:AU179),IF(COUNT(AU181:AU192)=0,"",SUM(AU181:AU192))))</f>
        <v/>
      </c>
      <c r="AV180" s="82" t="str">
        <f>+IF(AND($E180="TOTAL",SUM($C$11:$C$426)&gt;465),SUM($AV$11:AV179)/2,IF(AND($E180="TOTAL",SUM($C$11:$C$426)&lt;465),SUM($AV$11:AV179),IF(COUNT(AV181:AV192)=0,"",SUM(AV181:AV192))))</f>
        <v/>
      </c>
      <c r="AW180" s="82" t="str">
        <f>+IF(AND($E180="TOTAL",SUM($C$11:$C$426)&gt;465),SUM($AW$11:AW179)/2,IF(AND($E180="TOTAL",SUM($C$11:$C$426)&lt;465),SUM($AW$11:AW179),IF(COUNT(AW181:AW192)=0,"",SUM(AW181:AW192))))</f>
        <v/>
      </c>
      <c r="AX180" s="82" t="str">
        <f>+IF(AND($E180="TOTAL",SUM($C$11:$C$426)&gt;465),SUM($AX$11:AX179)/2,IF(AND($E180="TOTAL",SUM($C$11:$C$426)&lt;465),SUM($AX$11:AX179),IF(COUNT(AX181:AX192)=0,"",SUM(AX181:AX192))))</f>
        <v/>
      </c>
      <c r="AY180" s="82" t="str">
        <f>+IF(AND($E180="TOTAL",SUM($C$11:$C$426)&gt;465),SUM($AY$11:AY179)/2,IF(AND($E180="TOTAL",SUM($C$11:$C$426)&lt;465),SUM($AY$11:AY179),IF(COUNT(AY181:AY192)=0,"",SUM(AY181:AY192))))</f>
        <v/>
      </c>
      <c r="AZ180" s="82" t="str">
        <f>+IF(AND($E180="TOTAL",SUM($C$11:$C$426)&gt;465),SUM($AZ$11:AZ179)/2,IF(AND($E180="TOTAL",SUM($C$11:$C$426)&lt;465),SUM($AZ$11:AZ179),IF(COUNT(AZ181:AZ192)=0,"",SUM(AZ181:AZ192))))</f>
        <v/>
      </c>
      <c r="BA180" s="82" t="str">
        <f>+IF(AND($E180="TOTAL",SUM($C$11:$C$426)&gt;465),SUM($BA$11:BA179)/2,IF(AND($E180="TOTAL",SUM($C$11:$C$426)&lt;465),SUM($BA$11:BA179),IF(COUNT(BA181:BA192)=0,"",SUM(BA181:BA192))))</f>
        <v/>
      </c>
      <c r="BB180" s="82" t="str">
        <f>+IF(AND($E180="TOTAL",SUM($C$11:$C$426)&gt;465),SUM($BB$11:BB179)/2,IF(AND($E180="TOTAL",SUM($C$11:$C$426)&lt;465),SUM($BB$11:BB179),IF(COUNT(BB181:BB192)=0,"",SUM(BB181:BB192))))</f>
        <v/>
      </c>
      <c r="BC180" s="82" t="str">
        <f>+IF(AND($E180="TOTAL",SUM($C$11:$C$426)&gt;465),SUM($BC$11:BC179)/2,IF(AND($E180="TOTAL",SUM($C$11:$C$426)&lt;465),SUM($BC$11:BC179),IF(COUNT(BC181:BC192)=0,"",SUM(BC181:BC192))))</f>
        <v/>
      </c>
      <c r="BD180" s="82" t="str">
        <f>+IF(AND($E180="TOTAL",SUM($C$11:$C$426)&gt;465),SUM($BD$11:BD179)/2,IF(AND($E180="TOTAL",SUM($C$11:$C$426)&lt;465),SUM($BD$11:BD179),IF(COUNT(BD181:BD192)=0,"",SUM(BD181:BD192))))</f>
        <v/>
      </c>
      <c r="BE180" s="82" t="str">
        <f>+IF(AND($E180="TOTAL",SUM($C$11:$C$426)&gt;465),SUM($BE$11:BE179)/2,IF(AND($E180="TOTAL",SUM($C$11:$C$426)&lt;465),SUM($BE$11:BE179),IF(COUNT(BE181:BE192)=0,"",SUM(BE181:BE192))))</f>
        <v/>
      </c>
      <c r="BF180" s="82" t="str">
        <f>+IF(AND($E180="TOTAL",SUM($C$11:$C$426)&gt;465),SUM($BF$11:BF179)/2,IF(AND($E180="TOTAL",SUM($C$11:$C$426)&lt;465),SUM($BF$11:BF179),IF(COUNT(BF181:BF192)=0,"",SUM(BF181:BF192))))</f>
        <v/>
      </c>
      <c r="BG180" s="82" t="str">
        <f>+IF(AND($E180="TOTAL",SUM($C$11:$C$426)&gt;465),SUM($BG$11:BG179)/2,IF(AND($E180="TOTAL",SUM($C$11:$C$426)&lt;465),SUM($BG$11:BG179),IF(COUNT(BG181:BG192)=0,"",SUM(BG181:BG192))))</f>
        <v/>
      </c>
      <c r="BH180" s="82" t="str">
        <f>+IF(AND($E180="TOTAL",SUM($C$11:$C$426)&gt;465),SUM($BH$11:BH179)/2,IF(AND($E180="TOTAL",SUM($C$11:$C$426)&lt;465),SUM($BH$11:BH179),IF(COUNT(BH181:BH192)=0,"",SUM(BH181:BH192))))</f>
        <v/>
      </c>
      <c r="BI180" s="82" t="str">
        <f>+IF(AND($E180="TOTAL",SUM($C$11:$C$426)&gt;465),SUM($BI$11:BI179)/2,IF(AND($E180="TOTAL",SUM($C$11:$C$426)&lt;465),SUM($BI$11:BI179),IF(COUNT(BI181:BI192)=0,"",SUM(BI181:BI192))))</f>
        <v/>
      </c>
      <c r="BJ180" s="82" t="str">
        <f>+IF(AND($E180="TOTAL",SUM($C$11:$C$426)&gt;465),SUM($BJ$11:BJ179)/2,IF(AND($E180="TOTAL",SUM($C$11:$C$426)&lt;465),SUM($BJ$11:BJ179),IF(COUNT(BJ181:BJ192)=0,"",SUM(BJ181:BJ192))))</f>
        <v/>
      </c>
      <c r="BK180" s="82" t="str">
        <f>+IF(AND($E180="TOTAL",SUM($C$11:$C$426)&gt;465),SUM($BK$11:BK179)/2,IF(AND($E180="TOTAL",SUM($C$11:$C$426)&lt;465),SUM($BK$11:BK179),IF(COUNT(BK181:BK192)=0,"",SUM(BK181:BK192))))</f>
        <v/>
      </c>
      <c r="BL180" s="82" t="str">
        <f>+IF(AND($E180="TOTAL",SUM($C$11:$C$426)&gt;465),SUM($BL$11:BL179)/2,IF(AND($E180="TOTAL",SUM($C$11:$C$426)&lt;465),SUM($BL$11:BL179),IF(COUNT(BL181:BL192)=0,"",SUM(BL181:BL192))))</f>
        <v/>
      </c>
      <c r="BM180" s="78" t="str">
        <f t="shared" si="36"/>
        <v/>
      </c>
      <c r="BN180" s="14" t="str">
        <f t="shared" si="37"/>
        <v/>
      </c>
      <c r="BO180" s="19"/>
    </row>
    <row r="181" spans="1:67" s="19" customFormat="1" outlineLevel="1" x14ac:dyDescent="0.3">
      <c r="A181" s="17"/>
      <c r="B181" s="17" t="str">
        <f>+IF(OR(B180="",E180="TOTAL"),"","ok")</f>
        <v>ok</v>
      </c>
      <c r="C181" s="17">
        <f>+INDEX(Listes!$N$1:$AD$13,MATCH(D181,Listes!$N$1:$N$13,0),MATCH($F$7,Listes!$N$1:$AD$1,0))</f>
        <v>10</v>
      </c>
      <c r="D181" s="74" t="s">
        <v>160</v>
      </c>
      <c r="E181" s="85" t="s">
        <v>160</v>
      </c>
      <c r="F181" s="86"/>
      <c r="G181" s="85" t="str">
        <f>IF(F181="","",F181-SUM(AO181:BL181))</f>
        <v/>
      </c>
      <c r="H181" s="85"/>
      <c r="I181" s="85"/>
      <c r="J181" s="85"/>
      <c r="K181" s="85"/>
      <c r="L181" s="85"/>
      <c r="M181" s="85"/>
      <c r="N181" s="85"/>
      <c r="O181" s="85"/>
      <c r="P181" s="85"/>
      <c r="Q181" s="85"/>
      <c r="R181" s="85"/>
      <c r="S181" s="85"/>
      <c r="T181" s="85"/>
      <c r="U181" s="85"/>
      <c r="V181" s="85"/>
      <c r="W181" s="85"/>
      <c r="X181" s="85"/>
      <c r="Y181" s="85"/>
      <c r="Z181" s="85"/>
      <c r="AA181" s="85"/>
      <c r="AB181" s="85"/>
      <c r="AC181" s="85"/>
      <c r="AD181" s="85"/>
      <c r="AE181" s="85"/>
      <c r="AF181" s="85"/>
      <c r="AG181" s="85"/>
      <c r="AH181" s="85" t="str">
        <f>+IFERROR(SUM(Y181:AG181)+AI181,"")</f>
        <v/>
      </c>
      <c r="AI181" s="85" t="str">
        <f t="shared" ref="AI181:AI192" si="49">IF(SUM(Y181:AG181)=0,"",0)</f>
        <v/>
      </c>
      <c r="AJ181" s="85" t="str">
        <f>+IFERROR(IF(OR(AND(AH181&lt;&gt;"",G181=""),AND(AH181="",G181&lt;&gt;"")),"TOTAL ou Z non renseigné !!!",ROUND(AH181-G181,2)),"")</f>
        <v/>
      </c>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85"/>
      <c r="BI181" s="85"/>
      <c r="BJ181" s="85"/>
      <c r="BK181" s="85"/>
      <c r="BL181" s="85"/>
      <c r="BM181" s="78" t="str">
        <f t="shared" si="36"/>
        <v>ok</v>
      </c>
      <c r="BN181" s="14" t="str">
        <f t="shared" si="37"/>
        <v/>
      </c>
      <c r="BO181" s="3"/>
    </row>
    <row r="182" spans="1:67" s="19" customFormat="1" outlineLevel="1" x14ac:dyDescent="0.3">
      <c r="A182" s="17"/>
      <c r="B182" s="17" t="str">
        <f>+IF(OR(B180="",E180="TOTAL"),"","ok")</f>
        <v>ok</v>
      </c>
      <c r="C182" s="17">
        <f>+INDEX(Listes!$N$1:$AD$13,MATCH(D182,Listes!$N$1:$N$13,0),MATCH($F$7,Listes!$N$1:$AD$1,0))</f>
        <v>10</v>
      </c>
      <c r="D182" s="74" t="s">
        <v>161</v>
      </c>
      <c r="E182" s="85" t="s">
        <v>161</v>
      </c>
      <c r="F182" s="86"/>
      <c r="G182" s="85"/>
      <c r="H182" s="85"/>
      <c r="I182" s="85"/>
      <c r="J182" s="85"/>
      <c r="K182" s="85"/>
      <c r="L182" s="85"/>
      <c r="M182" s="85"/>
      <c r="N182" s="85"/>
      <c r="O182" s="85"/>
      <c r="P182" s="85"/>
      <c r="Q182" s="85"/>
      <c r="R182" s="85"/>
      <c r="S182" s="85"/>
      <c r="T182" s="85"/>
      <c r="U182" s="85"/>
      <c r="V182" s="85"/>
      <c r="W182" s="85"/>
      <c r="X182" s="85"/>
      <c r="Y182" s="85"/>
      <c r="Z182" s="85"/>
      <c r="AA182" s="85"/>
      <c r="AB182" s="85"/>
      <c r="AC182" s="85"/>
      <c r="AD182" s="85"/>
      <c r="AE182" s="85"/>
      <c r="AF182" s="85"/>
      <c r="AG182" s="85"/>
      <c r="AH182" s="85" t="str">
        <f t="shared" ref="AH182:AH192" si="50">+IFERROR(SUM(Y182:AG182)+AI182,"")</f>
        <v/>
      </c>
      <c r="AI182" s="85" t="str">
        <f t="shared" si="49"/>
        <v/>
      </c>
      <c r="AJ182" s="85" t="str">
        <f>+IFERROR(IF(OR(AND(AH182&lt;&gt;"",G182=""),AND(AH182="",G182&lt;&gt;"")),"TOTAL ou Z non renseigné !!!",IF($E182="TOTAL",SUM($AJ$11:AJ181),ROUND(AH182-G182,2))),"")</f>
        <v/>
      </c>
      <c r="AK182" s="85"/>
      <c r="AL182" s="85"/>
      <c r="AM182" s="85"/>
      <c r="AN182" s="85"/>
      <c r="AO182" s="85"/>
      <c r="AP182" s="85"/>
      <c r="AQ182" s="85"/>
      <c r="AR182" s="85"/>
      <c r="AS182" s="85"/>
      <c r="AT182" s="85"/>
      <c r="AU182" s="85"/>
      <c r="AV182" s="85"/>
      <c r="AW182" s="85"/>
      <c r="AX182" s="85"/>
      <c r="AY182" s="85"/>
      <c r="AZ182" s="85"/>
      <c r="BA182" s="85"/>
      <c r="BB182" s="85"/>
      <c r="BC182" s="85"/>
      <c r="BD182" s="85"/>
      <c r="BE182" s="85"/>
      <c r="BF182" s="85"/>
      <c r="BG182" s="85"/>
      <c r="BH182" s="85"/>
      <c r="BI182" s="85"/>
      <c r="BJ182" s="85"/>
      <c r="BK182" s="85"/>
      <c r="BL182" s="85"/>
      <c r="BM182" s="78" t="str">
        <f t="shared" si="36"/>
        <v>ok</v>
      </c>
      <c r="BN182" s="14" t="str">
        <f t="shared" si="37"/>
        <v/>
      </c>
    </row>
    <row r="183" spans="1:67" s="19" customFormat="1" outlineLevel="1" x14ac:dyDescent="0.3">
      <c r="A183" s="17"/>
      <c r="B183" s="17" t="str">
        <f>+IF(OR(B180="",E180="TOTAL"),"","ok")</f>
        <v>ok</v>
      </c>
      <c r="C183" s="17">
        <f>+INDEX(Listes!$N$1:$AD$13,MATCH(D183,Listes!$N$1:$N$13,0),MATCH($F$7,Listes!$N$1:$AD$1,0))</f>
        <v>10</v>
      </c>
      <c r="D183" s="75" t="s">
        <v>163</v>
      </c>
      <c r="E183" s="87" t="s">
        <v>162</v>
      </c>
      <c r="F183" s="86"/>
      <c r="G183" s="85"/>
      <c r="H183" s="85"/>
      <c r="I183" s="85"/>
      <c r="J183" s="85"/>
      <c r="K183" s="85"/>
      <c r="L183" s="85"/>
      <c r="M183" s="85"/>
      <c r="N183" s="85"/>
      <c r="O183" s="85"/>
      <c r="P183" s="85"/>
      <c r="Q183" s="85"/>
      <c r="R183" s="85"/>
      <c r="S183" s="85"/>
      <c r="T183" s="85"/>
      <c r="U183" s="85"/>
      <c r="V183" s="85"/>
      <c r="W183" s="85"/>
      <c r="X183" s="85"/>
      <c r="Y183" s="85"/>
      <c r="Z183" s="85"/>
      <c r="AA183" s="85"/>
      <c r="AB183" s="85"/>
      <c r="AC183" s="85"/>
      <c r="AD183" s="85"/>
      <c r="AE183" s="85"/>
      <c r="AF183" s="85"/>
      <c r="AG183" s="85"/>
      <c r="AH183" s="85" t="str">
        <f t="shared" si="50"/>
        <v/>
      </c>
      <c r="AI183" s="85" t="str">
        <f t="shared" si="49"/>
        <v/>
      </c>
      <c r="AJ183" s="85" t="str">
        <f>+IFERROR(IF(OR(AND(AH183&lt;&gt;"",G183=""),AND(AH183="",G183&lt;&gt;"")),"TOTAL ou Z non renseigné !!!",IF($E183="TOTAL",SUM($AJ$11:AJ182),ROUND(AH183-G183,2))),"")</f>
        <v/>
      </c>
      <c r="AK183" s="85"/>
      <c r="AL183" s="85"/>
      <c r="AM183" s="85"/>
      <c r="AN183" s="85"/>
      <c r="AO183" s="85"/>
      <c r="AP183" s="85"/>
      <c r="AQ183" s="85"/>
      <c r="AR183" s="85"/>
      <c r="AS183" s="85"/>
      <c r="AT183" s="85"/>
      <c r="AU183" s="85"/>
      <c r="AV183" s="85"/>
      <c r="AW183" s="85"/>
      <c r="AX183" s="85"/>
      <c r="AY183" s="85"/>
      <c r="AZ183" s="85"/>
      <c r="BA183" s="85"/>
      <c r="BB183" s="85"/>
      <c r="BC183" s="85"/>
      <c r="BD183" s="85"/>
      <c r="BE183" s="85"/>
      <c r="BF183" s="85"/>
      <c r="BG183" s="85"/>
      <c r="BH183" s="85"/>
      <c r="BI183" s="85"/>
      <c r="BJ183" s="85"/>
      <c r="BK183" s="85"/>
      <c r="BL183" s="85"/>
      <c r="BM183" s="78" t="str">
        <f t="shared" si="36"/>
        <v>ok</v>
      </c>
      <c r="BN183" s="14" t="str">
        <f t="shared" si="37"/>
        <v/>
      </c>
      <c r="BO183" s="3"/>
    </row>
    <row r="184" spans="1:67" s="19" customFormat="1" outlineLevel="1" x14ac:dyDescent="0.3">
      <c r="A184" s="17"/>
      <c r="B184" s="17" t="str">
        <f>+IF(OR(B180="",E180="TOTAL"),"","ok")</f>
        <v>ok</v>
      </c>
      <c r="C184" s="17">
        <f>+INDEX(Listes!$N$1:$AD$13,MATCH(D184,Listes!$N$1:$N$13,0),MATCH($F$7,Listes!$N$1:$AD$1,0))</f>
        <v>10</v>
      </c>
      <c r="D184" s="75" t="s">
        <v>164</v>
      </c>
      <c r="E184" s="87" t="s">
        <v>162</v>
      </c>
      <c r="F184" s="86"/>
      <c r="G184" s="85"/>
      <c r="H184" s="85"/>
      <c r="I184" s="85"/>
      <c r="J184" s="85"/>
      <c r="K184" s="85"/>
      <c r="L184" s="85"/>
      <c r="M184" s="85"/>
      <c r="N184" s="85"/>
      <c r="O184" s="85"/>
      <c r="P184" s="85"/>
      <c r="Q184" s="85"/>
      <c r="R184" s="85"/>
      <c r="S184" s="85"/>
      <c r="T184" s="85"/>
      <c r="U184" s="85"/>
      <c r="V184" s="85"/>
      <c r="W184" s="85"/>
      <c r="X184" s="85"/>
      <c r="Y184" s="85"/>
      <c r="Z184" s="85"/>
      <c r="AA184" s="85"/>
      <c r="AB184" s="85"/>
      <c r="AC184" s="85"/>
      <c r="AD184" s="85"/>
      <c r="AE184" s="85"/>
      <c r="AF184" s="85"/>
      <c r="AG184" s="85"/>
      <c r="AH184" s="85" t="str">
        <f t="shared" si="50"/>
        <v/>
      </c>
      <c r="AI184" s="85" t="str">
        <f t="shared" si="49"/>
        <v/>
      </c>
      <c r="AJ184" s="85" t="str">
        <f>+IFERROR(IF(OR(AND(AH184&lt;&gt;"",G184=""),AND(AH184="",G184&lt;&gt;"")),"TOTAL ou Z non renseigné !!!",IF($E184="TOTAL",SUM($AJ$11:AJ183),ROUND(AH184-G184,2))),"")</f>
        <v/>
      </c>
      <c r="AK184" s="85"/>
      <c r="AL184" s="85"/>
      <c r="AM184" s="85"/>
      <c r="AN184" s="85"/>
      <c r="AO184" s="85"/>
      <c r="AP184" s="85"/>
      <c r="AQ184" s="85"/>
      <c r="AR184" s="85"/>
      <c r="AS184" s="85"/>
      <c r="AT184" s="85"/>
      <c r="AU184" s="85"/>
      <c r="AV184" s="85"/>
      <c r="AW184" s="85"/>
      <c r="AX184" s="85"/>
      <c r="AY184" s="85"/>
      <c r="AZ184" s="85"/>
      <c r="BA184" s="85"/>
      <c r="BB184" s="85"/>
      <c r="BC184" s="85"/>
      <c r="BD184" s="85"/>
      <c r="BE184" s="85"/>
      <c r="BF184" s="85"/>
      <c r="BG184" s="85"/>
      <c r="BH184" s="85"/>
      <c r="BI184" s="85"/>
      <c r="BJ184" s="85"/>
      <c r="BK184" s="85"/>
      <c r="BL184" s="85"/>
      <c r="BM184" s="78" t="str">
        <f t="shared" si="36"/>
        <v>ok</v>
      </c>
      <c r="BN184" s="14" t="str">
        <f t="shared" si="37"/>
        <v/>
      </c>
    </row>
    <row r="185" spans="1:67" s="19" customFormat="1" outlineLevel="1" x14ac:dyDescent="0.3">
      <c r="A185" s="17"/>
      <c r="B185" s="17" t="str">
        <f>+IF(OR(B180="",E180="TOTAL"),"","ok")</f>
        <v>ok</v>
      </c>
      <c r="C185" s="17">
        <f>+INDEX(Listes!$N$1:$AD$13,MATCH(D185,Listes!$N$1:$N$13,0),MATCH($F$7,Listes!$N$1:$AD$1,0))</f>
        <v>10</v>
      </c>
      <c r="D185" s="75" t="s">
        <v>165</v>
      </c>
      <c r="E185" s="87" t="s">
        <v>162</v>
      </c>
      <c r="F185" s="86"/>
      <c r="G185" s="85"/>
      <c r="H185" s="85"/>
      <c r="I185" s="85"/>
      <c r="J185" s="85"/>
      <c r="K185" s="85"/>
      <c r="L185" s="85"/>
      <c r="M185" s="85"/>
      <c r="N185" s="85"/>
      <c r="O185" s="85"/>
      <c r="P185" s="85"/>
      <c r="Q185" s="85"/>
      <c r="R185" s="85"/>
      <c r="S185" s="85"/>
      <c r="T185" s="85"/>
      <c r="U185" s="85"/>
      <c r="V185" s="85"/>
      <c r="W185" s="85"/>
      <c r="X185" s="85"/>
      <c r="Y185" s="85"/>
      <c r="Z185" s="85"/>
      <c r="AA185" s="85"/>
      <c r="AB185" s="85"/>
      <c r="AC185" s="85"/>
      <c r="AD185" s="85"/>
      <c r="AE185" s="85"/>
      <c r="AF185" s="85"/>
      <c r="AG185" s="85"/>
      <c r="AH185" s="85" t="str">
        <f t="shared" si="50"/>
        <v/>
      </c>
      <c r="AI185" s="85" t="str">
        <f t="shared" si="49"/>
        <v/>
      </c>
      <c r="AJ185" s="85" t="str">
        <f>+IFERROR(IF(OR(AND(AH185&lt;&gt;"",G185=""),AND(AH185="",G185&lt;&gt;"")),"TOTAL ou Z non renseigné !!!",IF($E185="TOTAL",SUM($AJ$11:AJ184),ROUND(AH185-G185,2))),"")</f>
        <v/>
      </c>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85"/>
      <c r="BI185" s="85"/>
      <c r="BJ185" s="85"/>
      <c r="BK185" s="85"/>
      <c r="BL185" s="85"/>
      <c r="BM185" s="78" t="str">
        <f t="shared" si="36"/>
        <v>ok</v>
      </c>
      <c r="BN185" s="14" t="str">
        <f t="shared" si="37"/>
        <v/>
      </c>
      <c r="BO185" s="3"/>
    </row>
    <row r="186" spans="1:67" s="19" customFormat="1" outlineLevel="1" x14ac:dyDescent="0.3">
      <c r="A186" s="17"/>
      <c r="B186" s="17" t="str">
        <f>+IF(OR(B180="",E180="TOTAL"),"","ok")</f>
        <v>ok</v>
      </c>
      <c r="C186" s="17">
        <f>+INDEX(Listes!$N$1:$AD$13,MATCH(D186,Listes!$N$1:$N$13,0),MATCH($F$7,Listes!$N$1:$AD$1,0))</f>
        <v>10</v>
      </c>
      <c r="D186" s="75" t="s">
        <v>166</v>
      </c>
      <c r="E186" s="87" t="s">
        <v>162</v>
      </c>
      <c r="F186" s="86"/>
      <c r="G186" s="85"/>
      <c r="H186" s="85"/>
      <c r="I186" s="85"/>
      <c r="J186" s="85"/>
      <c r="K186" s="85"/>
      <c r="L186" s="85"/>
      <c r="M186" s="85"/>
      <c r="N186" s="85"/>
      <c r="O186" s="85"/>
      <c r="P186" s="85"/>
      <c r="Q186" s="85"/>
      <c r="R186" s="85"/>
      <c r="S186" s="85"/>
      <c r="T186" s="85"/>
      <c r="U186" s="85"/>
      <c r="V186" s="85"/>
      <c r="W186" s="85"/>
      <c r="X186" s="85"/>
      <c r="Y186" s="85"/>
      <c r="Z186" s="85"/>
      <c r="AA186" s="85"/>
      <c r="AB186" s="85"/>
      <c r="AC186" s="85"/>
      <c r="AD186" s="85"/>
      <c r="AE186" s="85"/>
      <c r="AF186" s="85"/>
      <c r="AG186" s="85"/>
      <c r="AH186" s="85" t="str">
        <f t="shared" si="50"/>
        <v/>
      </c>
      <c r="AI186" s="85" t="str">
        <f t="shared" si="49"/>
        <v/>
      </c>
      <c r="AJ186" s="85" t="str">
        <f>+IFERROR(IF(OR(AND(AH186&lt;&gt;"",G186=""),AND(AH186="",G186&lt;&gt;"")),"TOTAL ou Z non renseigné !!!",IF($E186="TOTAL",SUM($AJ$11:AJ185),ROUND(AH186-G186,2))),"")</f>
        <v/>
      </c>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85"/>
      <c r="BI186" s="85"/>
      <c r="BJ186" s="85"/>
      <c r="BK186" s="85"/>
      <c r="BL186" s="85"/>
      <c r="BM186" s="78" t="str">
        <f t="shared" si="36"/>
        <v>ok</v>
      </c>
      <c r="BN186" s="14" t="str">
        <f t="shared" si="37"/>
        <v/>
      </c>
    </row>
    <row r="187" spans="1:67" s="19" customFormat="1" outlineLevel="1" x14ac:dyDescent="0.3">
      <c r="A187" s="17"/>
      <c r="B187" s="17" t="str">
        <f>+IF(OR(B180="",E180="TOTAL"),"","ok")</f>
        <v>ok</v>
      </c>
      <c r="C187" s="17">
        <f>+INDEX(Listes!$N$1:$AD$13,MATCH(D187,Listes!$N$1:$N$13,0),MATCH($F$7,Listes!$N$1:$AD$1,0))</f>
        <v>10</v>
      </c>
      <c r="D187" s="75" t="s">
        <v>167</v>
      </c>
      <c r="E187" s="87" t="s">
        <v>162</v>
      </c>
      <c r="F187" s="86"/>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t="str">
        <f t="shared" si="50"/>
        <v/>
      </c>
      <c r="AI187" s="85" t="str">
        <f t="shared" si="49"/>
        <v/>
      </c>
      <c r="AJ187" s="85" t="str">
        <f>+IFERROR(IF(OR(AND(AH187&lt;&gt;"",G187=""),AND(AH187="",G187&lt;&gt;"")),"TOTAL ou Z non renseigné !!!",IF($E187="TOTAL",SUM($AJ$11:AJ186),ROUND(AH187-G187,2))),"")</f>
        <v/>
      </c>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85"/>
      <c r="BI187" s="85"/>
      <c r="BJ187" s="85"/>
      <c r="BK187" s="85"/>
      <c r="BL187" s="85"/>
      <c r="BM187" s="78" t="str">
        <f t="shared" si="36"/>
        <v>ok</v>
      </c>
      <c r="BN187" s="14" t="str">
        <f t="shared" si="37"/>
        <v/>
      </c>
      <c r="BO187" s="3"/>
    </row>
    <row r="188" spans="1:67" s="19" customFormat="1" outlineLevel="1" x14ac:dyDescent="0.3">
      <c r="A188" s="17"/>
      <c r="B188" s="17" t="str">
        <f>+IF(OR(B180="",E180="TOTAL"),"","ok")</f>
        <v>ok</v>
      </c>
      <c r="C188" s="17">
        <f>+INDEX(Listes!$N$1:$AD$13,MATCH(D188,Listes!$N$1:$N$13,0),MATCH($F$7,Listes!$N$1:$AD$1,0))</f>
        <v>10</v>
      </c>
      <c r="D188" s="75" t="s">
        <v>168</v>
      </c>
      <c r="E188" s="87" t="s">
        <v>162</v>
      </c>
      <c r="F188" s="86"/>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t="str">
        <f t="shared" si="50"/>
        <v/>
      </c>
      <c r="AI188" s="85" t="str">
        <f t="shared" si="49"/>
        <v/>
      </c>
      <c r="AJ188" s="85" t="str">
        <f>+IFERROR(IF(OR(AND(AH188&lt;&gt;"",G188=""),AND(AH188="",G188&lt;&gt;"")),"TOTAL ou Z non renseigné !!!",IF($E188="TOTAL",SUM($AJ$11:AJ187),ROUND(AH188-G188,2))),"")</f>
        <v/>
      </c>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85"/>
      <c r="BI188" s="85"/>
      <c r="BJ188" s="85"/>
      <c r="BK188" s="85"/>
      <c r="BL188" s="85"/>
      <c r="BM188" s="78" t="str">
        <f t="shared" si="36"/>
        <v>ok</v>
      </c>
      <c r="BN188" s="14" t="str">
        <f t="shared" si="37"/>
        <v/>
      </c>
    </row>
    <row r="189" spans="1:67" s="19" customFormat="1" hidden="1" outlineLevel="1" x14ac:dyDescent="0.3">
      <c r="A189" s="17"/>
      <c r="B189" s="17" t="str">
        <f>+IF(OR(B180="",E180="TOTAL"),"","ok")</f>
        <v>ok</v>
      </c>
      <c r="C189" s="17">
        <f>+INDEX(Listes!$N$1:$AD$13,MATCH(D189,Listes!$N$1:$N$13,0),MATCH($F$7,Listes!$N$1:$AD$1,0))</f>
        <v>0</v>
      </c>
      <c r="D189" s="75" t="s">
        <v>169</v>
      </c>
      <c r="E189" s="87" t="s">
        <v>162</v>
      </c>
      <c r="F189" s="86"/>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t="str">
        <f t="shared" si="50"/>
        <v/>
      </c>
      <c r="AI189" s="85" t="str">
        <f t="shared" si="49"/>
        <v/>
      </c>
      <c r="AJ189" s="85" t="str">
        <f>+IFERROR(IF(OR(AND(AH189&lt;&gt;"",G189=""),AND(AH189="",G189&lt;&gt;"")),"TOTAL ou Z non renseigné !!!",IF($E189="TOTAL",SUM($AJ$11:AJ188),ROUND(AH189-G189,2))),"")</f>
        <v/>
      </c>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85"/>
      <c r="BI189" s="85"/>
      <c r="BJ189" s="85"/>
      <c r="BK189" s="85"/>
      <c r="BL189" s="85"/>
      <c r="BM189" s="78" t="str">
        <f t="shared" si="36"/>
        <v>ok</v>
      </c>
      <c r="BN189" s="14" t="str">
        <f t="shared" si="37"/>
        <v/>
      </c>
      <c r="BO189" s="3"/>
    </row>
    <row r="190" spans="1:67" s="19" customFormat="1" hidden="1" outlineLevel="1" x14ac:dyDescent="0.3">
      <c r="A190" s="17"/>
      <c r="B190" s="17" t="str">
        <f>+IF(OR(B180="",E180="TOTAL"),"","ok")</f>
        <v>ok</v>
      </c>
      <c r="C190" s="17">
        <f>+INDEX(Listes!$N$1:$AD$13,MATCH(D190,Listes!$N$1:$N$13,0),MATCH($F$7,Listes!$N$1:$AD$1,0))</f>
        <v>0</v>
      </c>
      <c r="D190" s="75" t="s">
        <v>170</v>
      </c>
      <c r="E190" s="87" t="s">
        <v>162</v>
      </c>
      <c r="F190" s="86"/>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t="str">
        <f t="shared" si="50"/>
        <v/>
      </c>
      <c r="AI190" s="85" t="str">
        <f t="shared" si="49"/>
        <v/>
      </c>
      <c r="AJ190" s="85" t="str">
        <f>+IFERROR(IF(OR(AND(AH190&lt;&gt;"",G190=""),AND(AH190="",G190&lt;&gt;"")),"TOTAL ou Z non renseigné !!!",IF($E190="TOTAL",SUM($AJ$11:AJ189),ROUND(AH190-G190,2))),"")</f>
        <v/>
      </c>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85"/>
      <c r="BI190" s="85"/>
      <c r="BJ190" s="85"/>
      <c r="BK190" s="85"/>
      <c r="BL190" s="85"/>
      <c r="BM190" s="78" t="str">
        <f t="shared" si="36"/>
        <v>ok</v>
      </c>
      <c r="BN190" s="14" t="str">
        <f t="shared" si="37"/>
        <v/>
      </c>
    </row>
    <row r="191" spans="1:67" s="19" customFormat="1" hidden="1" outlineLevel="1" x14ac:dyDescent="0.3">
      <c r="A191" s="17"/>
      <c r="B191" s="17" t="str">
        <f>+IF(OR(B180="",E180="TOTAL"),"","ok")</f>
        <v>ok</v>
      </c>
      <c r="C191" s="17">
        <f>+INDEX(Listes!$N$1:$AD$13,MATCH(D191,Listes!$N$1:$N$13,0),MATCH($F$7,Listes!$N$1:$AD$1,0))</f>
        <v>0</v>
      </c>
      <c r="D191" s="75" t="s">
        <v>171</v>
      </c>
      <c r="E191" s="87" t="s">
        <v>162</v>
      </c>
      <c r="F191" s="86"/>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t="str">
        <f t="shared" si="50"/>
        <v/>
      </c>
      <c r="AI191" s="85" t="str">
        <f t="shared" si="49"/>
        <v/>
      </c>
      <c r="AJ191" s="85" t="str">
        <f>+IFERROR(IF(OR(AND(AH191&lt;&gt;"",G191=""),AND(AH191="",G191&lt;&gt;"")),"TOTAL ou Z non renseigné !!!",IF($E191="TOTAL",SUM($AJ$11:AJ190),ROUND(AH191-G191,2))),"")</f>
        <v/>
      </c>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85"/>
      <c r="BI191" s="85"/>
      <c r="BJ191" s="85"/>
      <c r="BK191" s="85"/>
      <c r="BL191" s="85"/>
      <c r="BM191" s="78" t="str">
        <f t="shared" si="36"/>
        <v>ok</v>
      </c>
      <c r="BN191" s="14" t="str">
        <f t="shared" si="37"/>
        <v/>
      </c>
      <c r="BO191" s="3"/>
    </row>
    <row r="192" spans="1:67" s="19" customFormat="1" hidden="1" outlineLevel="1" x14ac:dyDescent="0.3">
      <c r="A192" s="17"/>
      <c r="B192" s="17" t="str">
        <f>+IF(OR(B180="",E180="TOTAL"),"","ok")</f>
        <v>ok</v>
      </c>
      <c r="C192" s="17">
        <f>+INDEX(Listes!$N$1:$AD$13,MATCH(D192,Listes!$N$1:$N$13,0),MATCH($F$7,Listes!$N$1:$AD$1,0))</f>
        <v>0</v>
      </c>
      <c r="D192" s="75" t="s">
        <v>172</v>
      </c>
      <c r="E192" s="87" t="s">
        <v>162</v>
      </c>
      <c r="F192" s="86"/>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t="str">
        <f t="shared" si="50"/>
        <v/>
      </c>
      <c r="AI192" s="85" t="str">
        <f t="shared" si="49"/>
        <v/>
      </c>
      <c r="AJ192" s="85" t="str">
        <f>+IFERROR(IF(OR(AND(AH192&lt;&gt;"",G192=""),AND(AH192="",G192&lt;&gt;"")),"TOTAL ou Z non renseigné !!!",IF($E192="TOTAL",SUM($AJ$11:AJ191),ROUND(AH192-G192,2))),"")</f>
        <v/>
      </c>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85"/>
      <c r="BI192" s="85"/>
      <c r="BJ192" s="85"/>
      <c r="BK192" s="85"/>
      <c r="BL192" s="85"/>
      <c r="BM192" s="78" t="str">
        <f t="shared" si="36"/>
        <v>ok</v>
      </c>
      <c r="BN192" s="14" t="str">
        <f t="shared" si="37"/>
        <v/>
      </c>
    </row>
    <row r="193" spans="1:67" x14ac:dyDescent="0.3">
      <c r="A193" s="4">
        <f>+IF(SUM(C194:C205)=0,"",1)</f>
        <v>1</v>
      </c>
      <c r="B193" s="4">
        <v>15</v>
      </c>
      <c r="C193" s="4">
        <f t="shared" ref="C193" si="51">+IF(B193&gt;$H$5,"",B193)</f>
        <v>15</v>
      </c>
      <c r="D193" s="4">
        <f>+IFERROR(WEEKNUM(E193,2),"")</f>
        <v>37</v>
      </c>
      <c r="E193" s="81">
        <f t="shared" si="45"/>
        <v>43723</v>
      </c>
      <c r="F193" s="82" t="str">
        <f>+IF(AND($E193="TOTAL",SUM($C$11:$C$426)&gt;465),SUM($F$11:F192)/2,IF(AND($E193="TOTAL",SUM($C$11:$C$426)&lt;465),SUM($F$11:F192),IF(COUNT(F194:F205)=0,"",SUM(F194:F205))))</f>
        <v/>
      </c>
      <c r="G193" s="83" t="str">
        <f>IF(F193="","",F193-SUM(AO193:BL193))</f>
        <v/>
      </c>
      <c r="H193" s="83">
        <f>+IFERROR(IF(OR(WEEKDAY(E193)=1,C193=$H$5),SUMIF($D$11:$D$426,WEEKNUM(E193,2),$F$11:$F$426),""),"")</f>
        <v>0</v>
      </c>
      <c r="I193" s="82" t="str">
        <f>+IF(AND($E193="TOTAL",SUM($C$11:$C$426)&gt;465),SUM($I$11:I192)/2,IF(AND($E193="TOTAL",SUM($C$11:$C$426)&lt;465),SUM($I$11:I192),IF(COUNT(I194:I205)=0,"",SUM(I194:I205))))</f>
        <v/>
      </c>
      <c r="J193" s="82" t="str">
        <f>+IF(AND($E193="TOTAL",SUM($C$11:$C$426)&gt;465),SUM($J$11:J192)/2,IF(AND($E193="TOTAL",SUM($C$11:$C$426)&lt;465),SUM($J$11:J192),IF(COUNT(J194:J205)=0,"",SUM(J194:J205))))</f>
        <v/>
      </c>
      <c r="K193" s="84" t="str">
        <f>+IF($E193="TOTAL",(SUM($K$11:K192)),"")</f>
        <v/>
      </c>
      <c r="L193" s="82" t="str">
        <f>+IF($E193="TOTAL",(SUM(L$11:$L192)),IF(F194="","",F194))</f>
        <v/>
      </c>
      <c r="M193" s="84" t="str">
        <f>+IF($E193="TOTAL",(SUM($M$11:M192)),"")</f>
        <v/>
      </c>
      <c r="N193" s="84" t="str">
        <f>+IF($E193="TOTAL",(SUM($N$11:N192)),"")</f>
        <v/>
      </c>
      <c r="O193" s="82" t="str">
        <f>+IF($E193="TOTAL",(SUM($O$11:O192)),IF(F195="","",F195))</f>
        <v/>
      </c>
      <c r="P193" s="84" t="str">
        <f>+IF($E193="TOTAL",(SUM($P$11:P192)),"")</f>
        <v/>
      </c>
      <c r="Q193" s="84" t="str">
        <f>+IF($E193="TOTAL",(SUM($Q$11:Q192)),"")</f>
        <v/>
      </c>
      <c r="R193" s="84" t="str">
        <f>+IF($E193="TOTAL",(SUM($R$11:R192)),"")</f>
        <v/>
      </c>
      <c r="S193" s="84" t="str">
        <f>+IF($E193="TOTAL",(SUM($S$11:S192)),"")</f>
        <v/>
      </c>
      <c r="T193" s="84" t="str">
        <f>+IF($E193="TOTAL",(SUM($T$11:T192)),"")</f>
        <v/>
      </c>
      <c r="U193" s="84" t="str">
        <f>+IF($E193="TOTAL",(SUM($U$11:U192)),"")</f>
        <v/>
      </c>
      <c r="V193" s="84" t="str">
        <f>+IF($E193="TOTAL",(SUM($V$11:V192)),"")</f>
        <v/>
      </c>
      <c r="W193" s="83" t="str">
        <f>+IF(OR(P193="",P193=0,L193="",L193=0),"",L193/P193)</f>
        <v/>
      </c>
      <c r="X193" s="83" t="str">
        <f>+IF(OR(Q193="",Q193=0,O193="",O193=0),"",O193/Q193)</f>
        <v/>
      </c>
      <c r="Y193" s="82" t="str">
        <f>+IF(AND($E193="TOTAL",SUM($C$11:$C$426)&gt;465),SUM($Y$11:Y192)/2,IF(AND($E193="TOTAL",SUM($C$11:$C$426)&lt;465),SUM($Y$11:Y192),IF(COUNT(Y194:Y205)=0,"",SUM(Y194:Y205))))</f>
        <v/>
      </c>
      <c r="Z193" s="82" t="str">
        <f>+IF(AND($E193="TOTAL",SUM($C$11:$C$426)&gt;465),SUM($Z$11:Z192)/2,IF(AND($E193="TOTAL",SUM($C$11:$C$426)&lt;465),SUM($Z$11:Z192),IF(COUNT(Z194:Z205)=0,"",SUM(Z194:Z205))))</f>
        <v/>
      </c>
      <c r="AA193" s="82" t="str">
        <f>+IF(AND($E193="TOTAL",SUM($C$11:$C$426)&gt;465),SUM($AA$11:AA192)/2,IF(AND($E193="TOTAL",SUM($C$11:$C$426)&lt;465),SUM($AA$11:AA192),IF(COUNT(AA194:AA205)=0,"",SUM(AA194:AA205))))</f>
        <v/>
      </c>
      <c r="AB193" s="82" t="str">
        <f>+IF(AND($E193="TOTAL",SUM($C$11:$C$426)&gt;465),SUM($AB$11:AB192)/2,IF(AND($E193="TOTAL",SUM($C$11:$C$426)&lt;465),SUM($AB$11:AB192),IF(COUNT(AB194:AB205)=0,"",SUM(AB194:AB205))))</f>
        <v/>
      </c>
      <c r="AC193" s="82" t="str">
        <f>+IF(AND($E193="TOTAL",SUM($C$11:$C$426)&gt;465),SUM($AC$11:AC192)/2,IF(AND($E193="TOTAL",SUM($C$11:$C$426)&lt;465),SUM($AC$11:AC192),IF(COUNT(AC194:AC205)=0,"",SUM(AC194:AC205))))</f>
        <v/>
      </c>
      <c r="AD193" s="82" t="str">
        <f>+IF(AND($E193="TOTAL",SUM($C$11:$C$426)&gt;465),SUM($AD$11:AD192)/2,IF(AND($E193="TOTAL",SUM($C$11:$C$426)&lt;465),SUM($AD$11:AD192),IF(COUNT(AD194:AD205)=0,"",SUM(AD194:AD205))))</f>
        <v/>
      </c>
      <c r="AE193" s="82" t="str">
        <f>+IF(AND($E193="TOTAL",SUM($C$11:$C$426)&gt;465),SUM($AE$11:AE192)/2,IF(AND($E193="TOTAL",SUM($C$11:$C$426)&lt;465),SUM($AE$11:AE192),IF(COUNT(AE194:AE205)=0,"",SUM(AE194:AE205))))</f>
        <v/>
      </c>
      <c r="AF193" s="82" t="str">
        <f>+IF(AND($E193="TOTAL",SUM($C$11:$C$426)&gt;465),SUM($AF$11:AF192)/2,IF(AND($E193="TOTAL",SUM($C$11:$C$426)&lt;465),SUM($AF$11:AF192),IF(COUNT(AF194:AF205)=0,"",SUM(AF194:AF205))))</f>
        <v/>
      </c>
      <c r="AG193" s="82" t="str">
        <f>+IF(AND($E193="TOTAL",SUM($C$11:$C$426)&gt;465),SUM($AG$11:AG192)/2,IF(AND($E193="TOTAL",SUM($C$11:$C$426)&lt;465),SUM($AG$11:AG192),IF(COUNT(AG194:AG205)=0,"",SUM(AG194:AG205))))</f>
        <v/>
      </c>
      <c r="AH193" s="82" t="str">
        <f>+IFERROR(SUM(Y193:AG193)+AI193,"")</f>
        <v/>
      </c>
      <c r="AI193" s="82" t="str">
        <f>+IF(AND($E193="TOTAL",SUM($C$11:$C$426)&gt;465),SUM($AI$11:AI192)/2,IF(AND($E193="TOTAL",SUM($C$11:$C$426)&lt;465),SUM($AI$11:AI192),IF(COUNT(AI194:AI205)=0,"",SUM(AI194:AI205))))</f>
        <v/>
      </c>
      <c r="AJ193" s="82" t="str">
        <f>+IF(AND($E193="TOTAL",SUM($C$11:$C$426)&gt;465),SUM($AJ$11:AJ192)/2,IF(AND($E193="TOTAL",SUM($C$11:$C$426)&lt;465),SUM($AJ$11:AJ192),IF(COUNT(AJ194:AJ205)=0,"",SUM(AJ194:AJ205))))</f>
        <v/>
      </c>
      <c r="AK193" s="82" t="str">
        <f>+IF(AND($E193="TOTAL",SUM($C$11:$C$426)&gt;465),SUM($AK$11:AK192)/2,IF(AND($E193="TOTAL",SUM($C$11:$C$426)&lt;465),SUM($AK$11:AK192),IF(COUNT(AK194:AK205)=0,"",SUM(AK194:AK205))))</f>
        <v/>
      </c>
      <c r="AL193" s="84" t="str">
        <f>+IF($E193="TOTAL",(SUM($AL$11:AL192)),"")</f>
        <v/>
      </c>
      <c r="AM193" s="84" t="str">
        <f>+IF($E193="TOTAL",(SUM($AM$11:AM192)),"")</f>
        <v/>
      </c>
      <c r="AN193" s="84"/>
      <c r="AO193" s="82" t="str">
        <f>+IF(AND($E193="TOTAL",SUM($C$11:$C$426)&gt;465),SUM($AO$11:AO192)/2,IF(AND($E193="TOTAL",SUM($C$11:$C$426)&lt;465),SUM($AO$11:AO192),IF(COUNT(AO194:AO205)=0,"",SUM(AO194:AO205))))</f>
        <v/>
      </c>
      <c r="AP193" s="82" t="str">
        <f>+IF(AND($E193="TOTAL",SUM($C$11:$C$426)&gt;465),SUM($AP$11:AP192)/2,IF(AND($E193="TOTAL",SUM($C$11:$C$426)&lt;465),SUM($AP$11:AP192),IF(COUNT(AP194:AP205)=0,"",SUM(AP194:AP205))))</f>
        <v/>
      </c>
      <c r="AQ193" s="82" t="str">
        <f>+IF(AND($E193="TOTAL",SUM($C$11:$C$426)&gt;465),SUM($AQ$11:AQ192)/2,IF(AND($E193="TOTAL",SUM($C$11:$C$426)&lt;465),SUM($AQ$11:AQ192),IF(COUNT(AQ194:AQ205)=0,"",SUM(AQ194:AQ205))))</f>
        <v/>
      </c>
      <c r="AR193" s="82" t="str">
        <f>+IF(AND($E193="TOTAL",SUM($C$11:$C$426)&gt;465),SUM($AR$11:AR192)/2,IF(AND($E193="TOTAL",SUM($C$11:$C$426)&lt;465),SUM($AR$11:AR192),IF(COUNT(AR194:AR205)=0,"",SUM(AR194:AR205))))</f>
        <v/>
      </c>
      <c r="AS193" s="82" t="str">
        <f>+IF(AND($E193="TOTAL",SUM($C$11:$C$426)&gt;465),SUM($AS$11:AS192)/2,IF(AND($E193="TOTAL",SUM($C$11:$C$426)&lt;465),SUM($AS$11:AS192),IF(COUNT(AS194:AS205)=0,"",SUM(AS194:AS205))))</f>
        <v/>
      </c>
      <c r="AT193" s="82" t="str">
        <f>+IF(AND($E193="TOTAL",SUM($C$11:$C$426)&gt;465),SUM($AT$11:AT192)/2,IF(AND($E193="TOTAL",SUM($C$11:$C$426)&lt;465),SUM($AT$11:AT192),IF(COUNT(AT194:AT205)=0,"",SUM(AT194:AT205))))</f>
        <v/>
      </c>
      <c r="AU193" s="82" t="str">
        <f>+IF(AND($E193="TOTAL",SUM($C$11:$C$426)&gt;465),SUM($AU$11:AU192)/2,IF(AND($E193="TOTAL",SUM($C$11:$C$426)&lt;465),SUM($AU$11:AU192),IF(COUNT(AU194:AU205)=0,"",SUM(AU194:AU205))))</f>
        <v/>
      </c>
      <c r="AV193" s="82" t="str">
        <f>+IF(AND($E193="TOTAL",SUM($C$11:$C$426)&gt;465),SUM($AV$11:AV192)/2,IF(AND($E193="TOTAL",SUM($C$11:$C$426)&lt;465),SUM($AV$11:AV192),IF(COUNT(AV194:AV205)=0,"",SUM(AV194:AV205))))</f>
        <v/>
      </c>
      <c r="AW193" s="82" t="str">
        <f>+IF(AND($E193="TOTAL",SUM($C$11:$C$426)&gt;465),SUM($AW$11:AW192)/2,IF(AND($E193="TOTAL",SUM($C$11:$C$426)&lt;465),SUM($AW$11:AW192),IF(COUNT(AW194:AW205)=0,"",SUM(AW194:AW205))))</f>
        <v/>
      </c>
      <c r="AX193" s="82" t="str">
        <f>+IF(AND($E193="TOTAL",SUM($C$11:$C$426)&gt;465),SUM($AX$11:AX192)/2,IF(AND($E193="TOTAL",SUM($C$11:$C$426)&lt;465),SUM($AX$11:AX192),IF(COUNT(AX194:AX205)=0,"",SUM(AX194:AX205))))</f>
        <v/>
      </c>
      <c r="AY193" s="82" t="str">
        <f>+IF(AND($E193="TOTAL",SUM($C$11:$C$426)&gt;465),SUM($AY$11:AY192)/2,IF(AND($E193="TOTAL",SUM($C$11:$C$426)&lt;465),SUM($AY$11:AY192),IF(COUNT(AY194:AY205)=0,"",SUM(AY194:AY205))))</f>
        <v/>
      </c>
      <c r="AZ193" s="82" t="str">
        <f>+IF(AND($E193="TOTAL",SUM($C$11:$C$426)&gt;465),SUM($AZ$11:AZ192)/2,IF(AND($E193="TOTAL",SUM($C$11:$C$426)&lt;465),SUM($AZ$11:AZ192),IF(COUNT(AZ194:AZ205)=0,"",SUM(AZ194:AZ205))))</f>
        <v/>
      </c>
      <c r="BA193" s="82" t="str">
        <f>+IF(AND($E193="TOTAL",SUM($C$11:$C$426)&gt;465),SUM($BA$11:BA192)/2,IF(AND($E193="TOTAL",SUM($C$11:$C$426)&lt;465),SUM($BA$11:BA192),IF(COUNT(BA194:BA205)=0,"",SUM(BA194:BA205))))</f>
        <v/>
      </c>
      <c r="BB193" s="82" t="str">
        <f>+IF(AND($E193="TOTAL",SUM($C$11:$C$426)&gt;465),SUM($BB$11:BB192)/2,IF(AND($E193="TOTAL",SUM($C$11:$C$426)&lt;465),SUM($BB$11:BB192),IF(COUNT(BB194:BB205)=0,"",SUM(BB194:BB205))))</f>
        <v/>
      </c>
      <c r="BC193" s="82" t="str">
        <f>+IF(AND($E193="TOTAL",SUM($C$11:$C$426)&gt;465),SUM($BC$11:BC192)/2,IF(AND($E193="TOTAL",SUM($C$11:$C$426)&lt;465),SUM($BC$11:BC192),IF(COUNT(BC194:BC205)=0,"",SUM(BC194:BC205))))</f>
        <v/>
      </c>
      <c r="BD193" s="82" t="str">
        <f>+IF(AND($E193="TOTAL",SUM($C$11:$C$426)&gt;465),SUM($BD$11:BD192)/2,IF(AND($E193="TOTAL",SUM($C$11:$C$426)&lt;465),SUM($BD$11:BD192),IF(COUNT(BD194:BD205)=0,"",SUM(BD194:BD205))))</f>
        <v/>
      </c>
      <c r="BE193" s="82" t="str">
        <f>+IF(AND($E193="TOTAL",SUM($C$11:$C$426)&gt;465),SUM($BE$11:BE192)/2,IF(AND($E193="TOTAL",SUM($C$11:$C$426)&lt;465),SUM($BE$11:BE192),IF(COUNT(BE194:BE205)=0,"",SUM(BE194:BE205))))</f>
        <v/>
      </c>
      <c r="BF193" s="82" t="str">
        <f>+IF(AND($E193="TOTAL",SUM($C$11:$C$426)&gt;465),SUM($BF$11:BF192)/2,IF(AND($E193="TOTAL",SUM($C$11:$C$426)&lt;465),SUM($BF$11:BF192),IF(COUNT(BF194:BF205)=0,"",SUM(BF194:BF205))))</f>
        <v/>
      </c>
      <c r="BG193" s="82" t="str">
        <f>+IF(AND($E193="TOTAL",SUM($C$11:$C$426)&gt;465),SUM($BG$11:BG192)/2,IF(AND($E193="TOTAL",SUM($C$11:$C$426)&lt;465),SUM($BG$11:BG192),IF(COUNT(BG194:BG205)=0,"",SUM(BG194:BG205))))</f>
        <v/>
      </c>
      <c r="BH193" s="82" t="str">
        <f>+IF(AND($E193="TOTAL",SUM($C$11:$C$426)&gt;465),SUM($BH$11:BH192)/2,IF(AND($E193="TOTAL",SUM($C$11:$C$426)&lt;465),SUM($BH$11:BH192),IF(COUNT(BH194:BH205)=0,"",SUM(BH194:BH205))))</f>
        <v/>
      </c>
      <c r="BI193" s="82" t="str">
        <f>+IF(AND($E193="TOTAL",SUM($C$11:$C$426)&gt;465),SUM($BI$11:BI192)/2,IF(AND($E193="TOTAL",SUM($C$11:$C$426)&lt;465),SUM($BI$11:BI192),IF(COUNT(BI194:BI205)=0,"",SUM(BI194:BI205))))</f>
        <v/>
      </c>
      <c r="BJ193" s="82" t="str">
        <f>+IF(AND($E193="TOTAL",SUM($C$11:$C$426)&gt;465),SUM($BJ$11:BJ192)/2,IF(AND($E193="TOTAL",SUM($C$11:$C$426)&lt;465),SUM($BJ$11:BJ192),IF(COUNT(BJ194:BJ205)=0,"",SUM(BJ194:BJ205))))</f>
        <v/>
      </c>
      <c r="BK193" s="82" t="str">
        <f>+IF(AND($E193="TOTAL",SUM($C$11:$C$426)&gt;465),SUM($BK$11:BK192)/2,IF(AND($E193="TOTAL",SUM($C$11:$C$426)&lt;465),SUM($BK$11:BK192),IF(COUNT(BK194:BK205)=0,"",SUM(BK194:BK205))))</f>
        <v/>
      </c>
      <c r="BL193" s="82" t="str">
        <f>+IF(AND($E193="TOTAL",SUM($C$11:$C$426)&gt;465),SUM($BL$11:BL192)/2,IF(AND($E193="TOTAL",SUM($C$11:$C$426)&lt;465),SUM($BL$11:BL192),IF(COUNT(BL194:BL205)=0,"",SUM(BL194:BL205))))</f>
        <v/>
      </c>
      <c r="BM193" s="78" t="str">
        <f t="shared" si="36"/>
        <v/>
      </c>
      <c r="BN193" s="14" t="str">
        <f t="shared" si="37"/>
        <v/>
      </c>
    </row>
    <row r="194" spans="1:67" s="19" customFormat="1" outlineLevel="1" x14ac:dyDescent="0.3">
      <c r="A194" s="17"/>
      <c r="B194" s="17" t="str">
        <f>+IF(OR(B193="",E193="TOTAL"),"","ok")</f>
        <v>ok</v>
      </c>
      <c r="C194" s="17">
        <f>+INDEX(Listes!$N$1:$AD$13,MATCH(D194,Listes!$N$1:$N$13,0),MATCH($F$7,Listes!$N$1:$AD$1,0))</f>
        <v>10</v>
      </c>
      <c r="D194" s="74" t="s">
        <v>160</v>
      </c>
      <c r="E194" s="85" t="s">
        <v>160</v>
      </c>
      <c r="F194" s="86"/>
      <c r="G194" s="85" t="str">
        <f>IF(F194="","",F194-SUM(AO194:BL194))</f>
        <v/>
      </c>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t="str">
        <f>+IFERROR(SUM(Y194:AG194)+AI194,"")</f>
        <v/>
      </c>
      <c r="AI194" s="85" t="str">
        <f t="shared" ref="AI194:AI205" si="52">IF(SUM(Y194:AG194)=0,"",0)</f>
        <v/>
      </c>
      <c r="AJ194" s="85" t="str">
        <f>+IFERROR(IF(OR(AND(AH194&lt;&gt;"",G194=""),AND(AH194="",G194&lt;&gt;"")),"TOTAL ou Z non renseigné !!!",ROUND(AH194-G194,2)),"")</f>
        <v/>
      </c>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85"/>
      <c r="BI194" s="85"/>
      <c r="BJ194" s="85"/>
      <c r="BK194" s="85"/>
      <c r="BL194" s="85"/>
      <c r="BM194" s="78" t="str">
        <f t="shared" si="36"/>
        <v>ok</v>
      </c>
      <c r="BN194" s="14" t="str">
        <f t="shared" si="37"/>
        <v/>
      </c>
    </row>
    <row r="195" spans="1:67" s="19" customFormat="1" outlineLevel="1" x14ac:dyDescent="0.3">
      <c r="A195" s="17"/>
      <c r="B195" s="17" t="str">
        <f>+IF(OR(B193="",E193="TOTAL"),"","ok")</f>
        <v>ok</v>
      </c>
      <c r="C195" s="17">
        <f>+INDEX(Listes!$N$1:$AD$13,MATCH(D195,Listes!$N$1:$N$13,0),MATCH($F$7,Listes!$N$1:$AD$1,0))</f>
        <v>10</v>
      </c>
      <c r="D195" s="74" t="s">
        <v>161</v>
      </c>
      <c r="E195" s="85" t="s">
        <v>161</v>
      </c>
      <c r="F195" s="86"/>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t="str">
        <f t="shared" ref="AH195:AH205" si="53">+IFERROR(SUM(Y195:AG195)+AI195,"")</f>
        <v/>
      </c>
      <c r="AI195" s="85" t="str">
        <f t="shared" si="52"/>
        <v/>
      </c>
      <c r="AJ195" s="85" t="str">
        <f>+IFERROR(IF(OR(AND(AH195&lt;&gt;"",G195=""),AND(AH195="",G195&lt;&gt;"")),"TOTAL ou Z non renseigné !!!",IF($E195="TOTAL",SUM($AJ$11:AJ194),ROUND(AH195-G195,2))),"")</f>
        <v/>
      </c>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85"/>
      <c r="BI195" s="85"/>
      <c r="BJ195" s="85"/>
      <c r="BK195" s="85"/>
      <c r="BL195" s="85"/>
      <c r="BM195" s="78" t="str">
        <f t="shared" si="36"/>
        <v>ok</v>
      </c>
      <c r="BN195" s="14" t="str">
        <f t="shared" si="37"/>
        <v/>
      </c>
      <c r="BO195" s="3"/>
    </row>
    <row r="196" spans="1:67" s="19" customFormat="1" outlineLevel="1" x14ac:dyDescent="0.3">
      <c r="A196" s="17"/>
      <c r="B196" s="17" t="str">
        <f>+IF(OR(B193="",E193="TOTAL"),"","ok")</f>
        <v>ok</v>
      </c>
      <c r="C196" s="17">
        <f>+INDEX(Listes!$N$1:$AD$13,MATCH(D196,Listes!$N$1:$N$13,0),MATCH($F$7,Listes!$N$1:$AD$1,0))</f>
        <v>10</v>
      </c>
      <c r="D196" s="75" t="s">
        <v>163</v>
      </c>
      <c r="E196" s="87" t="s">
        <v>162</v>
      </c>
      <c r="F196" s="86"/>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t="str">
        <f t="shared" si="53"/>
        <v/>
      </c>
      <c r="AI196" s="85" t="str">
        <f t="shared" si="52"/>
        <v/>
      </c>
      <c r="AJ196" s="85" t="str">
        <f>+IFERROR(IF(OR(AND(AH196&lt;&gt;"",G196=""),AND(AH196="",G196&lt;&gt;"")),"TOTAL ou Z non renseigné !!!",IF($E196="TOTAL",SUM($AJ$11:AJ195),ROUND(AH196-G196,2))),"")</f>
        <v/>
      </c>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85"/>
      <c r="BI196" s="85"/>
      <c r="BJ196" s="85"/>
      <c r="BK196" s="85"/>
      <c r="BL196" s="85"/>
      <c r="BM196" s="78" t="str">
        <f t="shared" si="36"/>
        <v>ok</v>
      </c>
      <c r="BN196" s="14" t="str">
        <f t="shared" si="37"/>
        <v/>
      </c>
    </row>
    <row r="197" spans="1:67" s="19" customFormat="1" outlineLevel="1" x14ac:dyDescent="0.3">
      <c r="A197" s="17"/>
      <c r="B197" s="17" t="str">
        <f>+IF(OR(B193="",E193="TOTAL"),"","ok")</f>
        <v>ok</v>
      </c>
      <c r="C197" s="17">
        <f>+INDEX(Listes!$N$1:$AD$13,MATCH(D197,Listes!$N$1:$N$13,0),MATCH($F$7,Listes!$N$1:$AD$1,0))</f>
        <v>10</v>
      </c>
      <c r="D197" s="75" t="s">
        <v>164</v>
      </c>
      <c r="E197" s="87" t="s">
        <v>162</v>
      </c>
      <c r="F197" s="86"/>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t="str">
        <f t="shared" si="53"/>
        <v/>
      </c>
      <c r="AI197" s="85" t="str">
        <f t="shared" si="52"/>
        <v/>
      </c>
      <c r="AJ197" s="85" t="str">
        <f>+IFERROR(IF(OR(AND(AH197&lt;&gt;"",G197=""),AND(AH197="",G197&lt;&gt;"")),"TOTAL ou Z non renseigné !!!",IF($E197="TOTAL",SUM($AJ$11:AJ196),ROUND(AH197-G197,2))),"")</f>
        <v/>
      </c>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85"/>
      <c r="BI197" s="85"/>
      <c r="BJ197" s="85"/>
      <c r="BK197" s="85"/>
      <c r="BL197" s="85"/>
      <c r="BM197" s="78" t="str">
        <f t="shared" si="36"/>
        <v>ok</v>
      </c>
      <c r="BN197" s="14" t="str">
        <f t="shared" si="37"/>
        <v/>
      </c>
      <c r="BO197" s="3"/>
    </row>
    <row r="198" spans="1:67" s="19" customFormat="1" outlineLevel="1" x14ac:dyDescent="0.3">
      <c r="A198" s="17"/>
      <c r="B198" s="17" t="str">
        <f>+IF(OR(B193="",E193="TOTAL"),"","ok")</f>
        <v>ok</v>
      </c>
      <c r="C198" s="17">
        <f>+INDEX(Listes!$N$1:$AD$13,MATCH(D198,Listes!$N$1:$N$13,0),MATCH($F$7,Listes!$N$1:$AD$1,0))</f>
        <v>10</v>
      </c>
      <c r="D198" s="75" t="s">
        <v>165</v>
      </c>
      <c r="E198" s="87" t="s">
        <v>162</v>
      </c>
      <c r="F198" s="86"/>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t="str">
        <f t="shared" si="53"/>
        <v/>
      </c>
      <c r="AI198" s="85" t="str">
        <f t="shared" si="52"/>
        <v/>
      </c>
      <c r="AJ198" s="85" t="str">
        <f>+IFERROR(IF(OR(AND(AH198&lt;&gt;"",G198=""),AND(AH198="",G198&lt;&gt;"")),"TOTAL ou Z non renseigné !!!",IF($E198="TOTAL",SUM($AJ$11:AJ197),ROUND(AH198-G198,2))),"")</f>
        <v/>
      </c>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85"/>
      <c r="BI198" s="85"/>
      <c r="BJ198" s="85"/>
      <c r="BK198" s="85"/>
      <c r="BL198" s="85"/>
      <c r="BM198" s="78" t="str">
        <f t="shared" si="36"/>
        <v>ok</v>
      </c>
      <c r="BN198" s="14" t="str">
        <f t="shared" si="37"/>
        <v/>
      </c>
    </row>
    <row r="199" spans="1:67" s="19" customFormat="1" outlineLevel="1" x14ac:dyDescent="0.3">
      <c r="A199" s="17"/>
      <c r="B199" s="17" t="str">
        <f>+IF(OR(B193="",E193="TOTAL"),"","ok")</f>
        <v>ok</v>
      </c>
      <c r="C199" s="17">
        <f>+INDEX(Listes!$N$1:$AD$13,MATCH(D199,Listes!$N$1:$N$13,0),MATCH($F$7,Listes!$N$1:$AD$1,0))</f>
        <v>10</v>
      </c>
      <c r="D199" s="75" t="s">
        <v>166</v>
      </c>
      <c r="E199" s="87" t="s">
        <v>162</v>
      </c>
      <c r="F199" s="86"/>
      <c r="G199" s="85"/>
      <c r="H199" s="85"/>
      <c r="I199" s="85"/>
      <c r="J199" s="85"/>
      <c r="K199" s="85"/>
      <c r="L199" s="85"/>
      <c r="M199" s="85"/>
      <c r="N199" s="85"/>
      <c r="O199" s="85"/>
      <c r="P199" s="85"/>
      <c r="Q199" s="85"/>
      <c r="R199" s="85"/>
      <c r="S199" s="85"/>
      <c r="T199" s="85"/>
      <c r="U199" s="85"/>
      <c r="V199" s="85"/>
      <c r="W199" s="85"/>
      <c r="X199" s="85"/>
      <c r="Y199" s="85"/>
      <c r="Z199" s="85"/>
      <c r="AA199" s="85"/>
      <c r="AB199" s="85"/>
      <c r="AC199" s="85"/>
      <c r="AD199" s="85"/>
      <c r="AE199" s="85"/>
      <c r="AF199" s="85"/>
      <c r="AG199" s="85"/>
      <c r="AH199" s="85" t="str">
        <f t="shared" si="53"/>
        <v/>
      </c>
      <c r="AI199" s="85" t="str">
        <f t="shared" si="52"/>
        <v/>
      </c>
      <c r="AJ199" s="85" t="str">
        <f>+IFERROR(IF(OR(AND(AH199&lt;&gt;"",G199=""),AND(AH199="",G199&lt;&gt;"")),"TOTAL ou Z non renseigné !!!",IF($E199="TOTAL",SUM($AJ$11:AJ198),ROUND(AH199-G199,2))),"")</f>
        <v/>
      </c>
      <c r="AK199" s="85"/>
      <c r="AL199" s="85"/>
      <c r="AM199" s="85"/>
      <c r="AN199" s="85"/>
      <c r="AO199" s="85"/>
      <c r="AP199" s="85"/>
      <c r="AQ199" s="85"/>
      <c r="AR199" s="85"/>
      <c r="AS199" s="85"/>
      <c r="AT199" s="85"/>
      <c r="AU199" s="85"/>
      <c r="AV199" s="85"/>
      <c r="AW199" s="85"/>
      <c r="AX199" s="85"/>
      <c r="AY199" s="85"/>
      <c r="AZ199" s="85"/>
      <c r="BA199" s="85"/>
      <c r="BB199" s="85"/>
      <c r="BC199" s="85"/>
      <c r="BD199" s="85"/>
      <c r="BE199" s="85"/>
      <c r="BF199" s="85"/>
      <c r="BG199" s="85"/>
      <c r="BH199" s="85"/>
      <c r="BI199" s="85"/>
      <c r="BJ199" s="85"/>
      <c r="BK199" s="85"/>
      <c r="BL199" s="85"/>
      <c r="BM199" s="78" t="str">
        <f t="shared" si="36"/>
        <v>ok</v>
      </c>
      <c r="BN199" s="14" t="str">
        <f t="shared" si="37"/>
        <v/>
      </c>
      <c r="BO199" s="3"/>
    </row>
    <row r="200" spans="1:67" s="19" customFormat="1" outlineLevel="1" x14ac:dyDescent="0.3">
      <c r="A200" s="17"/>
      <c r="B200" s="17" t="str">
        <f>+IF(OR(B193="",E193="TOTAL"),"","ok")</f>
        <v>ok</v>
      </c>
      <c r="C200" s="17">
        <f>+INDEX(Listes!$N$1:$AD$13,MATCH(D200,Listes!$N$1:$N$13,0),MATCH($F$7,Listes!$N$1:$AD$1,0))</f>
        <v>10</v>
      </c>
      <c r="D200" s="75" t="s">
        <v>167</v>
      </c>
      <c r="E200" s="87" t="s">
        <v>162</v>
      </c>
      <c r="F200" s="86"/>
      <c r="G200" s="85"/>
      <c r="H200" s="85"/>
      <c r="I200" s="85"/>
      <c r="J200" s="85"/>
      <c r="K200" s="85"/>
      <c r="L200" s="85"/>
      <c r="M200" s="85"/>
      <c r="N200" s="85"/>
      <c r="O200" s="85"/>
      <c r="P200" s="85"/>
      <c r="Q200" s="85"/>
      <c r="R200" s="85"/>
      <c r="S200" s="85"/>
      <c r="T200" s="85"/>
      <c r="U200" s="85"/>
      <c r="V200" s="85"/>
      <c r="W200" s="85"/>
      <c r="X200" s="85"/>
      <c r="Y200" s="85"/>
      <c r="Z200" s="85"/>
      <c r="AA200" s="85"/>
      <c r="AB200" s="85"/>
      <c r="AC200" s="85"/>
      <c r="AD200" s="85"/>
      <c r="AE200" s="85"/>
      <c r="AF200" s="85"/>
      <c r="AG200" s="85"/>
      <c r="AH200" s="85" t="str">
        <f t="shared" si="53"/>
        <v/>
      </c>
      <c r="AI200" s="85" t="str">
        <f t="shared" si="52"/>
        <v/>
      </c>
      <c r="AJ200" s="85" t="str">
        <f>+IFERROR(IF(OR(AND(AH200&lt;&gt;"",G200=""),AND(AH200="",G200&lt;&gt;"")),"TOTAL ou Z non renseigné !!!",IF($E200="TOTAL",SUM($AJ$11:AJ199),ROUND(AH200-G200,2))),"")</f>
        <v/>
      </c>
      <c r="AK200" s="85"/>
      <c r="AL200" s="85"/>
      <c r="AM200" s="85"/>
      <c r="AN200" s="85"/>
      <c r="AO200" s="85"/>
      <c r="AP200" s="85"/>
      <c r="AQ200" s="85"/>
      <c r="AR200" s="85"/>
      <c r="AS200" s="85"/>
      <c r="AT200" s="85"/>
      <c r="AU200" s="85"/>
      <c r="AV200" s="85"/>
      <c r="AW200" s="85"/>
      <c r="AX200" s="85"/>
      <c r="AY200" s="85"/>
      <c r="AZ200" s="85"/>
      <c r="BA200" s="85"/>
      <c r="BB200" s="85"/>
      <c r="BC200" s="85"/>
      <c r="BD200" s="85"/>
      <c r="BE200" s="85"/>
      <c r="BF200" s="85"/>
      <c r="BG200" s="85"/>
      <c r="BH200" s="85"/>
      <c r="BI200" s="85"/>
      <c r="BJ200" s="85"/>
      <c r="BK200" s="85"/>
      <c r="BL200" s="85"/>
      <c r="BM200" s="78" t="str">
        <f t="shared" si="36"/>
        <v>ok</v>
      </c>
      <c r="BN200" s="14" t="str">
        <f t="shared" si="37"/>
        <v/>
      </c>
    </row>
    <row r="201" spans="1:67" s="19" customFormat="1" outlineLevel="1" x14ac:dyDescent="0.3">
      <c r="A201" s="17"/>
      <c r="B201" s="17" t="str">
        <f>+IF(OR(B193="",E193="TOTAL"),"","ok")</f>
        <v>ok</v>
      </c>
      <c r="C201" s="17">
        <f>+INDEX(Listes!$N$1:$AD$13,MATCH(D201,Listes!$N$1:$N$13,0),MATCH($F$7,Listes!$N$1:$AD$1,0))</f>
        <v>10</v>
      </c>
      <c r="D201" s="75" t="s">
        <v>168</v>
      </c>
      <c r="E201" s="87" t="s">
        <v>162</v>
      </c>
      <c r="F201" s="86"/>
      <c r="G201" s="85"/>
      <c r="H201" s="85"/>
      <c r="I201" s="85"/>
      <c r="J201" s="85"/>
      <c r="K201" s="85"/>
      <c r="L201" s="85"/>
      <c r="M201" s="85"/>
      <c r="N201" s="85"/>
      <c r="O201" s="85"/>
      <c r="P201" s="85"/>
      <c r="Q201" s="85"/>
      <c r="R201" s="85"/>
      <c r="S201" s="85"/>
      <c r="T201" s="85"/>
      <c r="U201" s="85"/>
      <c r="V201" s="85"/>
      <c r="W201" s="85"/>
      <c r="X201" s="85"/>
      <c r="Y201" s="85"/>
      <c r="Z201" s="85"/>
      <c r="AA201" s="85"/>
      <c r="AB201" s="85"/>
      <c r="AC201" s="85"/>
      <c r="AD201" s="85"/>
      <c r="AE201" s="85"/>
      <c r="AF201" s="85"/>
      <c r="AG201" s="85"/>
      <c r="AH201" s="85" t="str">
        <f t="shared" si="53"/>
        <v/>
      </c>
      <c r="AI201" s="85" t="str">
        <f t="shared" si="52"/>
        <v/>
      </c>
      <c r="AJ201" s="85" t="str">
        <f>+IFERROR(IF(OR(AND(AH201&lt;&gt;"",G201=""),AND(AH201="",G201&lt;&gt;"")),"TOTAL ou Z non renseigné !!!",IF($E201="TOTAL",SUM($AJ$11:AJ200),ROUND(AH201-G201,2))),"")</f>
        <v/>
      </c>
      <c r="AK201" s="85"/>
      <c r="AL201" s="85"/>
      <c r="AM201" s="85"/>
      <c r="AN201" s="85"/>
      <c r="AO201" s="85"/>
      <c r="AP201" s="85"/>
      <c r="AQ201" s="85"/>
      <c r="AR201" s="85"/>
      <c r="AS201" s="85"/>
      <c r="AT201" s="85"/>
      <c r="AU201" s="85"/>
      <c r="AV201" s="85"/>
      <c r="AW201" s="85"/>
      <c r="AX201" s="85"/>
      <c r="AY201" s="85"/>
      <c r="AZ201" s="85"/>
      <c r="BA201" s="85"/>
      <c r="BB201" s="85"/>
      <c r="BC201" s="85"/>
      <c r="BD201" s="85"/>
      <c r="BE201" s="85"/>
      <c r="BF201" s="85"/>
      <c r="BG201" s="85"/>
      <c r="BH201" s="85"/>
      <c r="BI201" s="85"/>
      <c r="BJ201" s="85"/>
      <c r="BK201" s="85"/>
      <c r="BL201" s="85"/>
      <c r="BM201" s="78" t="str">
        <f t="shared" si="36"/>
        <v>ok</v>
      </c>
      <c r="BN201" s="14" t="str">
        <f t="shared" si="37"/>
        <v/>
      </c>
      <c r="BO201" s="3"/>
    </row>
    <row r="202" spans="1:67" s="19" customFormat="1" hidden="1" outlineLevel="1" x14ac:dyDescent="0.3">
      <c r="A202" s="17"/>
      <c r="B202" s="17" t="str">
        <f>+IF(OR(B193="",E193="TOTAL"),"","ok")</f>
        <v>ok</v>
      </c>
      <c r="C202" s="17">
        <f>+INDEX(Listes!$N$1:$AD$13,MATCH(D202,Listes!$N$1:$N$13,0),MATCH($F$7,Listes!$N$1:$AD$1,0))</f>
        <v>0</v>
      </c>
      <c r="D202" s="75" t="s">
        <v>169</v>
      </c>
      <c r="E202" s="87" t="s">
        <v>162</v>
      </c>
      <c r="F202" s="86"/>
      <c r="G202" s="85"/>
      <c r="H202" s="85"/>
      <c r="I202" s="85"/>
      <c r="J202" s="85"/>
      <c r="K202" s="85"/>
      <c r="L202" s="85"/>
      <c r="M202" s="85"/>
      <c r="N202" s="85"/>
      <c r="O202" s="85"/>
      <c r="P202" s="85"/>
      <c r="Q202" s="85"/>
      <c r="R202" s="85"/>
      <c r="S202" s="85"/>
      <c r="T202" s="85"/>
      <c r="U202" s="85"/>
      <c r="V202" s="85"/>
      <c r="W202" s="85"/>
      <c r="X202" s="85"/>
      <c r="Y202" s="85"/>
      <c r="Z202" s="85"/>
      <c r="AA202" s="85"/>
      <c r="AB202" s="85"/>
      <c r="AC202" s="85"/>
      <c r="AD202" s="85"/>
      <c r="AE202" s="85"/>
      <c r="AF202" s="85"/>
      <c r="AG202" s="85"/>
      <c r="AH202" s="85" t="str">
        <f t="shared" si="53"/>
        <v/>
      </c>
      <c r="AI202" s="85" t="str">
        <f t="shared" si="52"/>
        <v/>
      </c>
      <c r="AJ202" s="85" t="str">
        <f>+IFERROR(IF(OR(AND(AH202&lt;&gt;"",G202=""),AND(AH202="",G202&lt;&gt;"")),"TOTAL ou Z non renseigné !!!",IF($E202="TOTAL",SUM($AJ$11:AJ201),ROUND(AH202-G202,2))),"")</f>
        <v/>
      </c>
      <c r="AK202" s="85"/>
      <c r="AL202" s="85"/>
      <c r="AM202" s="85"/>
      <c r="AN202" s="85"/>
      <c r="AO202" s="85"/>
      <c r="AP202" s="85"/>
      <c r="AQ202" s="85"/>
      <c r="AR202" s="85"/>
      <c r="AS202" s="85"/>
      <c r="AT202" s="85"/>
      <c r="AU202" s="85"/>
      <c r="AV202" s="85"/>
      <c r="AW202" s="85"/>
      <c r="AX202" s="85"/>
      <c r="AY202" s="85"/>
      <c r="AZ202" s="85"/>
      <c r="BA202" s="85"/>
      <c r="BB202" s="85"/>
      <c r="BC202" s="85"/>
      <c r="BD202" s="85"/>
      <c r="BE202" s="85"/>
      <c r="BF202" s="85"/>
      <c r="BG202" s="85"/>
      <c r="BH202" s="85"/>
      <c r="BI202" s="85"/>
      <c r="BJ202" s="85"/>
      <c r="BK202" s="85"/>
      <c r="BL202" s="85"/>
      <c r="BM202" s="78" t="str">
        <f t="shared" si="36"/>
        <v>ok</v>
      </c>
      <c r="BN202" s="14" t="str">
        <f t="shared" si="37"/>
        <v/>
      </c>
    </row>
    <row r="203" spans="1:67" s="19" customFormat="1" hidden="1" outlineLevel="1" x14ac:dyDescent="0.3">
      <c r="A203" s="17"/>
      <c r="B203" s="17" t="str">
        <f>+IF(OR(B193="",E193="TOTAL"),"","ok")</f>
        <v>ok</v>
      </c>
      <c r="C203" s="17">
        <f>+INDEX(Listes!$N$1:$AD$13,MATCH(D203,Listes!$N$1:$N$13,0),MATCH($F$7,Listes!$N$1:$AD$1,0))</f>
        <v>0</v>
      </c>
      <c r="D203" s="75" t="s">
        <v>170</v>
      </c>
      <c r="E203" s="87" t="s">
        <v>162</v>
      </c>
      <c r="F203" s="86"/>
      <c r="G203" s="85"/>
      <c r="H203" s="85"/>
      <c r="I203" s="85"/>
      <c r="J203" s="85"/>
      <c r="K203" s="85"/>
      <c r="L203" s="85"/>
      <c r="M203" s="85"/>
      <c r="N203" s="85"/>
      <c r="O203" s="85"/>
      <c r="P203" s="85"/>
      <c r="Q203" s="85"/>
      <c r="R203" s="85"/>
      <c r="S203" s="85"/>
      <c r="T203" s="85"/>
      <c r="U203" s="85"/>
      <c r="V203" s="85"/>
      <c r="W203" s="85"/>
      <c r="X203" s="85"/>
      <c r="Y203" s="85"/>
      <c r="Z203" s="85"/>
      <c r="AA203" s="85"/>
      <c r="AB203" s="85"/>
      <c r="AC203" s="85"/>
      <c r="AD203" s="85"/>
      <c r="AE203" s="85"/>
      <c r="AF203" s="85"/>
      <c r="AG203" s="85"/>
      <c r="AH203" s="85" t="str">
        <f t="shared" si="53"/>
        <v/>
      </c>
      <c r="AI203" s="85" t="str">
        <f t="shared" si="52"/>
        <v/>
      </c>
      <c r="AJ203" s="85" t="str">
        <f>+IFERROR(IF(OR(AND(AH203&lt;&gt;"",G203=""),AND(AH203="",G203&lt;&gt;"")),"TOTAL ou Z non renseigné !!!",IF($E203="TOTAL",SUM($AJ$11:AJ202),ROUND(AH203-G203,2))),"")</f>
        <v/>
      </c>
      <c r="AK203" s="85"/>
      <c r="AL203" s="85"/>
      <c r="AM203" s="85"/>
      <c r="AN203" s="85"/>
      <c r="AO203" s="85"/>
      <c r="AP203" s="85"/>
      <c r="AQ203" s="85"/>
      <c r="AR203" s="85"/>
      <c r="AS203" s="85"/>
      <c r="AT203" s="85"/>
      <c r="AU203" s="85"/>
      <c r="AV203" s="85"/>
      <c r="AW203" s="85"/>
      <c r="AX203" s="85"/>
      <c r="AY203" s="85"/>
      <c r="AZ203" s="85"/>
      <c r="BA203" s="85"/>
      <c r="BB203" s="85"/>
      <c r="BC203" s="85"/>
      <c r="BD203" s="85"/>
      <c r="BE203" s="85"/>
      <c r="BF203" s="85"/>
      <c r="BG203" s="85"/>
      <c r="BH203" s="85"/>
      <c r="BI203" s="85"/>
      <c r="BJ203" s="85"/>
      <c r="BK203" s="85"/>
      <c r="BL203" s="85"/>
      <c r="BM203" s="78" t="str">
        <f t="shared" si="36"/>
        <v>ok</v>
      </c>
      <c r="BN203" s="14" t="str">
        <f t="shared" si="37"/>
        <v/>
      </c>
      <c r="BO203" s="3"/>
    </row>
    <row r="204" spans="1:67" s="19" customFormat="1" hidden="1" outlineLevel="1" x14ac:dyDescent="0.3">
      <c r="A204" s="17"/>
      <c r="B204" s="17" t="str">
        <f>+IF(OR(B193="",E193="TOTAL"),"","ok")</f>
        <v>ok</v>
      </c>
      <c r="C204" s="17">
        <f>+INDEX(Listes!$N$1:$AD$13,MATCH(D204,Listes!$N$1:$N$13,0),MATCH($F$7,Listes!$N$1:$AD$1,0))</f>
        <v>0</v>
      </c>
      <c r="D204" s="75" t="s">
        <v>171</v>
      </c>
      <c r="E204" s="87" t="s">
        <v>162</v>
      </c>
      <c r="F204" s="86"/>
      <c r="G204" s="85"/>
      <c r="H204" s="85"/>
      <c r="I204" s="85"/>
      <c r="J204" s="85"/>
      <c r="K204" s="85"/>
      <c r="L204" s="85"/>
      <c r="M204" s="85"/>
      <c r="N204" s="85"/>
      <c r="O204" s="85"/>
      <c r="P204" s="85"/>
      <c r="Q204" s="85"/>
      <c r="R204" s="85"/>
      <c r="S204" s="85"/>
      <c r="T204" s="85"/>
      <c r="U204" s="85"/>
      <c r="V204" s="85"/>
      <c r="W204" s="85"/>
      <c r="X204" s="85"/>
      <c r="Y204" s="85"/>
      <c r="Z204" s="85"/>
      <c r="AA204" s="85"/>
      <c r="AB204" s="85"/>
      <c r="AC204" s="85"/>
      <c r="AD204" s="85"/>
      <c r="AE204" s="85"/>
      <c r="AF204" s="85"/>
      <c r="AG204" s="85"/>
      <c r="AH204" s="85" t="str">
        <f t="shared" si="53"/>
        <v/>
      </c>
      <c r="AI204" s="85" t="str">
        <f t="shared" si="52"/>
        <v/>
      </c>
      <c r="AJ204" s="85" t="str">
        <f>+IFERROR(IF(OR(AND(AH204&lt;&gt;"",G204=""),AND(AH204="",G204&lt;&gt;"")),"TOTAL ou Z non renseigné !!!",IF($E204="TOTAL",SUM($AJ$11:AJ203),ROUND(AH204-G204,2))),"")</f>
        <v/>
      </c>
      <c r="AK204" s="85"/>
      <c r="AL204" s="85"/>
      <c r="AM204" s="85"/>
      <c r="AN204" s="85"/>
      <c r="AO204" s="85"/>
      <c r="AP204" s="85"/>
      <c r="AQ204" s="85"/>
      <c r="AR204" s="85"/>
      <c r="AS204" s="85"/>
      <c r="AT204" s="85"/>
      <c r="AU204" s="85"/>
      <c r="AV204" s="85"/>
      <c r="AW204" s="85"/>
      <c r="AX204" s="85"/>
      <c r="AY204" s="85"/>
      <c r="AZ204" s="85"/>
      <c r="BA204" s="85"/>
      <c r="BB204" s="85"/>
      <c r="BC204" s="85"/>
      <c r="BD204" s="85"/>
      <c r="BE204" s="85"/>
      <c r="BF204" s="85"/>
      <c r="BG204" s="85"/>
      <c r="BH204" s="85"/>
      <c r="BI204" s="85"/>
      <c r="BJ204" s="85"/>
      <c r="BK204" s="85"/>
      <c r="BL204" s="85"/>
      <c r="BM204" s="78" t="str">
        <f t="shared" ref="BM204:BM267" si="54">+IF(OR(E204="",COUNTIF(E204,"*TOTAL*"),A204=1),"","ok")</f>
        <v>ok</v>
      </c>
      <c r="BN204" s="14" t="str">
        <f t="shared" ref="BN204:BN267" si="55">+IF(OR(A204=1,F204=""),"","&lt;== PENSEZ A VALIDER VOTRE CAISSE UNE FOIS TOUS LES ELEMENTS SAISIS !!")</f>
        <v/>
      </c>
    </row>
    <row r="205" spans="1:67" s="19" customFormat="1" hidden="1" outlineLevel="1" x14ac:dyDescent="0.3">
      <c r="A205" s="17"/>
      <c r="B205" s="17" t="str">
        <f>+IF(OR(B193="",E193="TOTAL"),"","ok")</f>
        <v>ok</v>
      </c>
      <c r="C205" s="17">
        <f>+INDEX(Listes!$N$1:$AD$13,MATCH(D205,Listes!$N$1:$N$13,0),MATCH($F$7,Listes!$N$1:$AD$1,0))</f>
        <v>0</v>
      </c>
      <c r="D205" s="75" t="s">
        <v>172</v>
      </c>
      <c r="E205" s="87" t="s">
        <v>162</v>
      </c>
      <c r="F205" s="86"/>
      <c r="G205" s="85"/>
      <c r="H205" s="85"/>
      <c r="I205" s="85"/>
      <c r="J205" s="85"/>
      <c r="K205" s="85"/>
      <c r="L205" s="85"/>
      <c r="M205" s="85"/>
      <c r="N205" s="85"/>
      <c r="O205" s="85"/>
      <c r="P205" s="85"/>
      <c r="Q205" s="85"/>
      <c r="R205" s="85"/>
      <c r="S205" s="85"/>
      <c r="T205" s="85"/>
      <c r="U205" s="85"/>
      <c r="V205" s="85"/>
      <c r="W205" s="85"/>
      <c r="X205" s="85"/>
      <c r="Y205" s="85"/>
      <c r="Z205" s="85"/>
      <c r="AA205" s="85"/>
      <c r="AB205" s="85"/>
      <c r="AC205" s="85"/>
      <c r="AD205" s="85"/>
      <c r="AE205" s="85"/>
      <c r="AF205" s="85"/>
      <c r="AG205" s="85"/>
      <c r="AH205" s="85" t="str">
        <f t="shared" si="53"/>
        <v/>
      </c>
      <c r="AI205" s="85" t="str">
        <f t="shared" si="52"/>
        <v/>
      </c>
      <c r="AJ205" s="85" t="str">
        <f>+IFERROR(IF(OR(AND(AH205&lt;&gt;"",G205=""),AND(AH205="",G205&lt;&gt;"")),"TOTAL ou Z non renseigné !!!",IF($E205="TOTAL",SUM($AJ$11:AJ204),ROUND(AH205-G205,2))),"")</f>
        <v/>
      </c>
      <c r="AK205" s="85"/>
      <c r="AL205" s="85"/>
      <c r="AM205" s="85"/>
      <c r="AN205" s="85"/>
      <c r="AO205" s="85"/>
      <c r="AP205" s="85"/>
      <c r="AQ205" s="85"/>
      <c r="AR205" s="85"/>
      <c r="AS205" s="85"/>
      <c r="AT205" s="85"/>
      <c r="AU205" s="85"/>
      <c r="AV205" s="85"/>
      <c r="AW205" s="85"/>
      <c r="AX205" s="85"/>
      <c r="AY205" s="85"/>
      <c r="AZ205" s="85"/>
      <c r="BA205" s="85"/>
      <c r="BB205" s="85"/>
      <c r="BC205" s="85"/>
      <c r="BD205" s="85"/>
      <c r="BE205" s="85"/>
      <c r="BF205" s="85"/>
      <c r="BG205" s="85"/>
      <c r="BH205" s="85"/>
      <c r="BI205" s="85"/>
      <c r="BJ205" s="85"/>
      <c r="BK205" s="85"/>
      <c r="BL205" s="85"/>
      <c r="BM205" s="78" t="str">
        <f t="shared" si="54"/>
        <v>ok</v>
      </c>
      <c r="BN205" s="14" t="str">
        <f t="shared" si="55"/>
        <v/>
      </c>
      <c r="BO205" s="3"/>
    </row>
    <row r="206" spans="1:67" x14ac:dyDescent="0.3">
      <c r="A206" s="4">
        <f>+IF(SUM(C207:C218)=0,"",1)</f>
        <v>1</v>
      </c>
      <c r="B206" s="4">
        <v>16</v>
      </c>
      <c r="C206" s="4">
        <f t="shared" ref="C206" si="56">+IF(B206&gt;$H$5,"",B206)</f>
        <v>16</v>
      </c>
      <c r="D206" s="4">
        <f>+IFERROR(WEEKNUM(E206,2),"")</f>
        <v>38</v>
      </c>
      <c r="E206" s="81">
        <f t="shared" si="45"/>
        <v>43724</v>
      </c>
      <c r="F206" s="82" t="str">
        <f>+IF(AND($E206="TOTAL",SUM($C$11:$C$426)&gt;465),SUM($F$11:F205)/2,IF(AND($E206="TOTAL",SUM($C$11:$C$426)&lt;465),SUM($F$11:F205),IF(COUNT(F207:F218)=0,"",SUM(F207:F218))))</f>
        <v/>
      </c>
      <c r="G206" s="83" t="str">
        <f>IF(F206="","",F206-SUM(AO206:BL206))</f>
        <v/>
      </c>
      <c r="H206" s="83" t="str">
        <f>+IFERROR(IF(OR(WEEKDAY(E206)=1,C206=$H$5),SUMIF($D$11:$D$426,WEEKNUM(E206,2),$F$11:$F$426),""),"")</f>
        <v/>
      </c>
      <c r="I206" s="82" t="str">
        <f>+IF(AND($E206="TOTAL",SUM($C$11:$C$426)&gt;465),SUM($I$11:I205)/2,IF(AND($E206="TOTAL",SUM($C$11:$C$426)&lt;465),SUM($I$11:I205),IF(COUNT(I207:I218)=0,"",SUM(I207:I218))))</f>
        <v/>
      </c>
      <c r="J206" s="82" t="str">
        <f>+IF(AND($E206="TOTAL",SUM($C$11:$C$426)&gt;465),SUM($J$11:J205)/2,IF(AND($E206="TOTAL",SUM($C$11:$C$426)&lt;465),SUM($J$11:J205),IF(COUNT(J207:J218)=0,"",SUM(J207:J218))))</f>
        <v/>
      </c>
      <c r="K206" s="84" t="str">
        <f>+IF($E206="TOTAL",(SUM($K$11:K205)),"")</f>
        <v/>
      </c>
      <c r="L206" s="82" t="str">
        <f>+IF($E206="TOTAL",(SUM(L$11:$L205)),IF(F207="","",F207))</f>
        <v/>
      </c>
      <c r="M206" s="84" t="str">
        <f>+IF($E206="TOTAL",(SUM($M$11:M205)),"")</f>
        <v/>
      </c>
      <c r="N206" s="84" t="str">
        <f>+IF($E206="TOTAL",(SUM($N$11:N205)),"")</f>
        <v/>
      </c>
      <c r="O206" s="82" t="str">
        <f>+IF($E206="TOTAL",(SUM($O$11:O205)),IF(F208="","",F208))</f>
        <v/>
      </c>
      <c r="P206" s="84" t="str">
        <f>+IF($E206="TOTAL",(SUM($P$11:P205)),"")</f>
        <v/>
      </c>
      <c r="Q206" s="84" t="str">
        <f>+IF($E206="TOTAL",(SUM($Q$11:Q205)),"")</f>
        <v/>
      </c>
      <c r="R206" s="84" t="str">
        <f>+IF($E206="TOTAL",(SUM($R$11:R205)),"")</f>
        <v/>
      </c>
      <c r="S206" s="84" t="str">
        <f>+IF($E206="TOTAL",(SUM($S$11:S205)),"")</f>
        <v/>
      </c>
      <c r="T206" s="84" t="str">
        <f>+IF($E206="TOTAL",(SUM($T$11:T205)),"")</f>
        <v/>
      </c>
      <c r="U206" s="84" t="str">
        <f>+IF($E206="TOTAL",(SUM($U$11:U205)),"")</f>
        <v/>
      </c>
      <c r="V206" s="84" t="str">
        <f>+IF($E206="TOTAL",(SUM($V$11:V205)),"")</f>
        <v/>
      </c>
      <c r="W206" s="83" t="str">
        <f>+IF(OR(P206="",P206=0,L206="",L206=0),"",L206/P206)</f>
        <v/>
      </c>
      <c r="X206" s="83" t="str">
        <f>+IF(OR(Q206="",Q206=0,O206="",O206=0),"",O206/Q206)</f>
        <v/>
      </c>
      <c r="Y206" s="82" t="str">
        <f>+IF(AND($E206="TOTAL",SUM($C$11:$C$426)&gt;465),SUM($Y$11:Y205)/2,IF(AND($E206="TOTAL",SUM($C$11:$C$426)&lt;465),SUM($Y$11:Y205),IF(COUNT(Y207:Y218)=0,"",SUM(Y207:Y218))))</f>
        <v/>
      </c>
      <c r="Z206" s="82" t="str">
        <f>+IF(AND($E206="TOTAL",SUM($C$11:$C$426)&gt;465),SUM($Z$11:Z205)/2,IF(AND($E206="TOTAL",SUM($C$11:$C$426)&lt;465),SUM($Z$11:Z205),IF(COUNT(Z207:Z218)=0,"",SUM(Z207:Z218))))</f>
        <v/>
      </c>
      <c r="AA206" s="82" t="str">
        <f>+IF(AND($E206="TOTAL",SUM($C$11:$C$426)&gt;465),SUM($AA$11:AA205)/2,IF(AND($E206="TOTAL",SUM($C$11:$C$426)&lt;465),SUM($AA$11:AA205),IF(COUNT(AA207:AA218)=0,"",SUM(AA207:AA218))))</f>
        <v/>
      </c>
      <c r="AB206" s="82" t="str">
        <f>+IF(AND($E206="TOTAL",SUM($C$11:$C$426)&gt;465),SUM($AB$11:AB205)/2,IF(AND($E206="TOTAL",SUM($C$11:$C$426)&lt;465),SUM($AB$11:AB205),IF(COUNT(AB207:AB218)=0,"",SUM(AB207:AB218))))</f>
        <v/>
      </c>
      <c r="AC206" s="82" t="str">
        <f>+IF(AND($E206="TOTAL",SUM($C$11:$C$426)&gt;465),SUM($AC$11:AC205)/2,IF(AND($E206="TOTAL",SUM($C$11:$C$426)&lt;465),SUM($AC$11:AC205),IF(COUNT(AC207:AC218)=0,"",SUM(AC207:AC218))))</f>
        <v/>
      </c>
      <c r="AD206" s="82" t="str">
        <f>+IF(AND($E206="TOTAL",SUM($C$11:$C$426)&gt;465),SUM($AD$11:AD205)/2,IF(AND($E206="TOTAL",SUM($C$11:$C$426)&lt;465),SUM($AD$11:AD205),IF(COUNT(AD207:AD218)=0,"",SUM(AD207:AD218))))</f>
        <v/>
      </c>
      <c r="AE206" s="82" t="str">
        <f>+IF(AND($E206="TOTAL",SUM($C$11:$C$426)&gt;465),SUM($AE$11:AE205)/2,IF(AND($E206="TOTAL",SUM($C$11:$C$426)&lt;465),SUM($AE$11:AE205),IF(COUNT(AE207:AE218)=0,"",SUM(AE207:AE218))))</f>
        <v/>
      </c>
      <c r="AF206" s="82" t="str">
        <f>+IF(AND($E206="TOTAL",SUM($C$11:$C$426)&gt;465),SUM($AF$11:AF205)/2,IF(AND($E206="TOTAL",SUM($C$11:$C$426)&lt;465),SUM($AF$11:AF205),IF(COUNT(AF207:AF218)=0,"",SUM(AF207:AF218))))</f>
        <v/>
      </c>
      <c r="AG206" s="82" t="str">
        <f>+IF(AND($E206="TOTAL",SUM($C$11:$C$426)&gt;465),SUM($AG$11:AG205)/2,IF(AND($E206="TOTAL",SUM($C$11:$C$426)&lt;465),SUM($AG$11:AG205),IF(COUNT(AG207:AG218)=0,"",SUM(AG207:AG218))))</f>
        <v/>
      </c>
      <c r="AH206" s="82" t="str">
        <f>+IFERROR(SUM(Y206:AG206)+AI206,"")</f>
        <v/>
      </c>
      <c r="AI206" s="82" t="str">
        <f>+IF(AND($E206="TOTAL",SUM($C$11:$C$426)&gt;465),SUM($AI$11:AI205)/2,IF(AND($E206="TOTAL",SUM($C$11:$C$426)&lt;465),SUM($AI$11:AI205),IF(COUNT(AI207:AI218)=0,"",SUM(AI207:AI218))))</f>
        <v/>
      </c>
      <c r="AJ206" s="82" t="str">
        <f>+IF(AND($E206="TOTAL",SUM($C$11:$C$426)&gt;465),SUM($AJ$11:AJ205)/2,IF(AND($E206="TOTAL",SUM($C$11:$C$426)&lt;465),SUM($AJ$11:AJ205),IF(COUNT(AJ207:AJ218)=0,"",SUM(AJ207:AJ218))))</f>
        <v/>
      </c>
      <c r="AK206" s="82" t="str">
        <f>+IF(AND($E206="TOTAL",SUM($C$11:$C$426)&gt;465),SUM($AK$11:AK205)/2,IF(AND($E206="TOTAL",SUM($C$11:$C$426)&lt;465),SUM($AK$11:AK205),IF(COUNT(AK207:AK218)=0,"",SUM(AK207:AK218))))</f>
        <v/>
      </c>
      <c r="AL206" s="84" t="str">
        <f>+IF($E206="TOTAL",(SUM($AL$11:AL205)),"")</f>
        <v/>
      </c>
      <c r="AM206" s="84" t="str">
        <f>+IF($E206="TOTAL",(SUM($AM$11:AM205)),"")</f>
        <v/>
      </c>
      <c r="AN206" s="84"/>
      <c r="AO206" s="82" t="str">
        <f>+IF(AND($E206="TOTAL",SUM($C$11:$C$426)&gt;465),SUM($AO$11:AO205)/2,IF(AND($E206="TOTAL",SUM($C$11:$C$426)&lt;465),SUM($AO$11:AO205),IF(COUNT(AO207:AO218)=0,"",SUM(AO207:AO218))))</f>
        <v/>
      </c>
      <c r="AP206" s="82" t="str">
        <f>+IF(AND($E206="TOTAL",SUM($C$11:$C$426)&gt;465),SUM($AP$11:AP205)/2,IF(AND($E206="TOTAL",SUM($C$11:$C$426)&lt;465),SUM($AP$11:AP205),IF(COUNT(AP207:AP218)=0,"",SUM(AP207:AP218))))</f>
        <v/>
      </c>
      <c r="AQ206" s="82" t="str">
        <f>+IF(AND($E206="TOTAL",SUM($C$11:$C$426)&gt;465),SUM($AQ$11:AQ205)/2,IF(AND($E206="TOTAL",SUM($C$11:$C$426)&lt;465),SUM($AQ$11:AQ205),IF(COUNT(AQ207:AQ218)=0,"",SUM(AQ207:AQ218))))</f>
        <v/>
      </c>
      <c r="AR206" s="82" t="str">
        <f>+IF(AND($E206="TOTAL",SUM($C$11:$C$426)&gt;465),SUM($AR$11:AR205)/2,IF(AND($E206="TOTAL",SUM($C$11:$C$426)&lt;465),SUM($AR$11:AR205),IF(COUNT(AR207:AR218)=0,"",SUM(AR207:AR218))))</f>
        <v/>
      </c>
      <c r="AS206" s="82" t="str">
        <f>+IF(AND($E206="TOTAL",SUM($C$11:$C$426)&gt;465),SUM($AS$11:AS205)/2,IF(AND($E206="TOTAL",SUM($C$11:$C$426)&lt;465),SUM($AS$11:AS205),IF(COUNT(AS207:AS218)=0,"",SUM(AS207:AS218))))</f>
        <v/>
      </c>
      <c r="AT206" s="82" t="str">
        <f>+IF(AND($E206="TOTAL",SUM($C$11:$C$426)&gt;465),SUM($AT$11:AT205)/2,IF(AND($E206="TOTAL",SUM($C$11:$C$426)&lt;465),SUM($AT$11:AT205),IF(COUNT(AT207:AT218)=0,"",SUM(AT207:AT218))))</f>
        <v/>
      </c>
      <c r="AU206" s="82" t="str">
        <f>+IF(AND($E206="TOTAL",SUM($C$11:$C$426)&gt;465),SUM($AU$11:AU205)/2,IF(AND($E206="TOTAL",SUM($C$11:$C$426)&lt;465),SUM($AU$11:AU205),IF(COUNT(AU207:AU218)=0,"",SUM(AU207:AU218))))</f>
        <v/>
      </c>
      <c r="AV206" s="82" t="str">
        <f>+IF(AND($E206="TOTAL",SUM($C$11:$C$426)&gt;465),SUM($AV$11:AV205)/2,IF(AND($E206="TOTAL",SUM($C$11:$C$426)&lt;465),SUM($AV$11:AV205),IF(COUNT(AV207:AV218)=0,"",SUM(AV207:AV218))))</f>
        <v/>
      </c>
      <c r="AW206" s="82" t="str">
        <f>+IF(AND($E206="TOTAL",SUM($C$11:$C$426)&gt;465),SUM($AW$11:AW205)/2,IF(AND($E206="TOTAL",SUM($C$11:$C$426)&lt;465),SUM($AW$11:AW205),IF(COUNT(AW207:AW218)=0,"",SUM(AW207:AW218))))</f>
        <v/>
      </c>
      <c r="AX206" s="82" t="str">
        <f>+IF(AND($E206="TOTAL",SUM($C$11:$C$426)&gt;465),SUM($AX$11:AX205)/2,IF(AND($E206="TOTAL",SUM($C$11:$C$426)&lt;465),SUM($AX$11:AX205),IF(COUNT(AX207:AX218)=0,"",SUM(AX207:AX218))))</f>
        <v/>
      </c>
      <c r="AY206" s="82" t="str">
        <f>+IF(AND($E206="TOTAL",SUM($C$11:$C$426)&gt;465),SUM($AY$11:AY205)/2,IF(AND($E206="TOTAL",SUM($C$11:$C$426)&lt;465),SUM($AY$11:AY205),IF(COUNT(AY207:AY218)=0,"",SUM(AY207:AY218))))</f>
        <v/>
      </c>
      <c r="AZ206" s="82" t="str">
        <f>+IF(AND($E206="TOTAL",SUM($C$11:$C$426)&gt;465),SUM($AZ$11:AZ205)/2,IF(AND($E206="TOTAL",SUM($C$11:$C$426)&lt;465),SUM($AZ$11:AZ205),IF(COUNT(AZ207:AZ218)=0,"",SUM(AZ207:AZ218))))</f>
        <v/>
      </c>
      <c r="BA206" s="82" t="str">
        <f>+IF(AND($E206="TOTAL",SUM($C$11:$C$426)&gt;465),SUM($BA$11:BA205)/2,IF(AND($E206="TOTAL",SUM($C$11:$C$426)&lt;465),SUM($BA$11:BA205),IF(COUNT(BA207:BA218)=0,"",SUM(BA207:BA218))))</f>
        <v/>
      </c>
      <c r="BB206" s="82" t="str">
        <f>+IF(AND($E206="TOTAL",SUM($C$11:$C$426)&gt;465),SUM($BB$11:BB205)/2,IF(AND($E206="TOTAL",SUM($C$11:$C$426)&lt;465),SUM($BB$11:BB205),IF(COUNT(BB207:BB218)=0,"",SUM(BB207:BB218))))</f>
        <v/>
      </c>
      <c r="BC206" s="82" t="str">
        <f>+IF(AND($E206="TOTAL",SUM($C$11:$C$426)&gt;465),SUM($BC$11:BC205)/2,IF(AND($E206="TOTAL",SUM($C$11:$C$426)&lt;465),SUM($BC$11:BC205),IF(COUNT(BC207:BC218)=0,"",SUM(BC207:BC218))))</f>
        <v/>
      </c>
      <c r="BD206" s="82" t="str">
        <f>+IF(AND($E206="TOTAL",SUM($C$11:$C$426)&gt;465),SUM($BD$11:BD205)/2,IF(AND($E206="TOTAL",SUM($C$11:$C$426)&lt;465),SUM($BD$11:BD205),IF(COUNT(BD207:BD218)=0,"",SUM(BD207:BD218))))</f>
        <v/>
      </c>
      <c r="BE206" s="82" t="str">
        <f>+IF(AND($E206="TOTAL",SUM($C$11:$C$426)&gt;465),SUM($BE$11:BE205)/2,IF(AND($E206="TOTAL",SUM($C$11:$C$426)&lt;465),SUM($BE$11:BE205),IF(COUNT(BE207:BE218)=0,"",SUM(BE207:BE218))))</f>
        <v/>
      </c>
      <c r="BF206" s="82" t="str">
        <f>+IF(AND($E206="TOTAL",SUM($C$11:$C$426)&gt;465),SUM($BF$11:BF205)/2,IF(AND($E206="TOTAL",SUM($C$11:$C$426)&lt;465),SUM($BF$11:BF205),IF(COUNT(BF207:BF218)=0,"",SUM(BF207:BF218))))</f>
        <v/>
      </c>
      <c r="BG206" s="82" t="str">
        <f>+IF(AND($E206="TOTAL",SUM($C$11:$C$426)&gt;465),SUM($BG$11:BG205)/2,IF(AND($E206="TOTAL",SUM($C$11:$C$426)&lt;465),SUM($BG$11:BG205),IF(COUNT(BG207:BG218)=0,"",SUM(BG207:BG218))))</f>
        <v/>
      </c>
      <c r="BH206" s="82" t="str">
        <f>+IF(AND($E206="TOTAL",SUM($C$11:$C$426)&gt;465),SUM($BH$11:BH205)/2,IF(AND($E206="TOTAL",SUM($C$11:$C$426)&lt;465),SUM($BH$11:BH205),IF(COUNT(BH207:BH218)=0,"",SUM(BH207:BH218))))</f>
        <v/>
      </c>
      <c r="BI206" s="82" t="str">
        <f>+IF(AND($E206="TOTAL",SUM($C$11:$C$426)&gt;465),SUM($BI$11:BI205)/2,IF(AND($E206="TOTAL",SUM($C$11:$C$426)&lt;465),SUM($BI$11:BI205),IF(COUNT(BI207:BI218)=0,"",SUM(BI207:BI218))))</f>
        <v/>
      </c>
      <c r="BJ206" s="82" t="str">
        <f>+IF(AND($E206="TOTAL",SUM($C$11:$C$426)&gt;465),SUM($BJ$11:BJ205)/2,IF(AND($E206="TOTAL",SUM($C$11:$C$426)&lt;465),SUM($BJ$11:BJ205),IF(COUNT(BJ207:BJ218)=0,"",SUM(BJ207:BJ218))))</f>
        <v/>
      </c>
      <c r="BK206" s="82" t="str">
        <f>+IF(AND($E206="TOTAL",SUM($C$11:$C$426)&gt;465),SUM($BK$11:BK205)/2,IF(AND($E206="TOTAL",SUM($C$11:$C$426)&lt;465),SUM($BK$11:BK205),IF(COUNT(BK207:BK218)=0,"",SUM(BK207:BK218))))</f>
        <v/>
      </c>
      <c r="BL206" s="82" t="str">
        <f>+IF(AND($E206="TOTAL",SUM($C$11:$C$426)&gt;465),SUM($BL$11:BL205)/2,IF(AND($E206="TOTAL",SUM($C$11:$C$426)&lt;465),SUM($BL$11:BL205),IF(COUNT(BL207:BL218)=0,"",SUM(BL207:BL218))))</f>
        <v/>
      </c>
      <c r="BM206" s="78" t="str">
        <f t="shared" si="54"/>
        <v/>
      </c>
      <c r="BN206" s="14" t="str">
        <f t="shared" si="55"/>
        <v/>
      </c>
      <c r="BO206" s="19"/>
    </row>
    <row r="207" spans="1:67" s="19" customFormat="1" outlineLevel="1" x14ac:dyDescent="0.3">
      <c r="A207" s="17"/>
      <c r="B207" s="17" t="str">
        <f>+IF(OR(B206="",E206="TOTAL"),"","ok")</f>
        <v>ok</v>
      </c>
      <c r="C207" s="17">
        <f>+INDEX(Listes!$N$1:$AD$13,MATCH(D207,Listes!$N$1:$N$13,0),MATCH($F$7,Listes!$N$1:$AD$1,0))</f>
        <v>10</v>
      </c>
      <c r="D207" s="74" t="s">
        <v>160</v>
      </c>
      <c r="E207" s="85" t="s">
        <v>160</v>
      </c>
      <c r="F207" s="86"/>
      <c r="G207" s="85" t="str">
        <f>IF(F207="","",F207-SUM(AO207:BL207))</f>
        <v/>
      </c>
      <c r="H207" s="85"/>
      <c r="I207" s="85"/>
      <c r="J207" s="85"/>
      <c r="K207" s="85"/>
      <c r="L207" s="85"/>
      <c r="M207" s="85"/>
      <c r="N207" s="85"/>
      <c r="O207" s="85"/>
      <c r="P207" s="85"/>
      <c r="Q207" s="85"/>
      <c r="R207" s="85"/>
      <c r="S207" s="85"/>
      <c r="T207" s="85"/>
      <c r="U207" s="85"/>
      <c r="V207" s="85"/>
      <c r="W207" s="85"/>
      <c r="X207" s="85"/>
      <c r="Y207" s="85"/>
      <c r="Z207" s="85"/>
      <c r="AA207" s="85"/>
      <c r="AB207" s="85"/>
      <c r="AC207" s="85"/>
      <c r="AD207" s="85"/>
      <c r="AE207" s="85"/>
      <c r="AF207" s="85"/>
      <c r="AG207" s="85"/>
      <c r="AH207" s="85" t="str">
        <f>+IFERROR(SUM(Y207:AG207)+AI207,"")</f>
        <v/>
      </c>
      <c r="AI207" s="85" t="str">
        <f t="shared" ref="AI207:AI218" si="57">IF(SUM(Y207:AG207)=0,"",0)</f>
        <v/>
      </c>
      <c r="AJ207" s="85" t="str">
        <f>+IFERROR(IF(OR(AND(AH207&lt;&gt;"",G207=""),AND(AH207="",G207&lt;&gt;"")),"TOTAL ou Z non renseigné !!!",ROUND(AH207-G207,2)),"")</f>
        <v/>
      </c>
      <c r="AK207" s="85"/>
      <c r="AL207" s="85"/>
      <c r="AM207" s="85"/>
      <c r="AN207" s="85"/>
      <c r="AO207" s="85"/>
      <c r="AP207" s="85"/>
      <c r="AQ207" s="85"/>
      <c r="AR207" s="85"/>
      <c r="AS207" s="85"/>
      <c r="AT207" s="85"/>
      <c r="AU207" s="85"/>
      <c r="AV207" s="85"/>
      <c r="AW207" s="85"/>
      <c r="AX207" s="85"/>
      <c r="AY207" s="85"/>
      <c r="AZ207" s="85"/>
      <c r="BA207" s="85"/>
      <c r="BB207" s="85"/>
      <c r="BC207" s="85"/>
      <c r="BD207" s="85"/>
      <c r="BE207" s="85"/>
      <c r="BF207" s="85"/>
      <c r="BG207" s="85"/>
      <c r="BH207" s="85"/>
      <c r="BI207" s="85"/>
      <c r="BJ207" s="85"/>
      <c r="BK207" s="85"/>
      <c r="BL207" s="85"/>
      <c r="BM207" s="78" t="str">
        <f t="shared" si="54"/>
        <v>ok</v>
      </c>
      <c r="BN207" s="14" t="str">
        <f t="shared" si="55"/>
        <v/>
      </c>
      <c r="BO207" s="3"/>
    </row>
    <row r="208" spans="1:67" s="19" customFormat="1" outlineLevel="1" x14ac:dyDescent="0.3">
      <c r="A208" s="17"/>
      <c r="B208" s="17" t="str">
        <f>+IF(OR(B206="",E206="TOTAL"),"","ok")</f>
        <v>ok</v>
      </c>
      <c r="C208" s="17">
        <f>+INDEX(Listes!$N$1:$AD$13,MATCH(D208,Listes!$N$1:$N$13,0),MATCH($F$7,Listes!$N$1:$AD$1,0))</f>
        <v>10</v>
      </c>
      <c r="D208" s="74" t="s">
        <v>161</v>
      </c>
      <c r="E208" s="85" t="s">
        <v>161</v>
      </c>
      <c r="F208" s="86"/>
      <c r="G208" s="85"/>
      <c r="H208" s="85"/>
      <c r="I208" s="85"/>
      <c r="J208" s="85"/>
      <c r="K208" s="85"/>
      <c r="L208" s="85"/>
      <c r="M208" s="85"/>
      <c r="N208" s="85"/>
      <c r="O208" s="85"/>
      <c r="P208" s="85"/>
      <c r="Q208" s="85"/>
      <c r="R208" s="85"/>
      <c r="S208" s="85"/>
      <c r="T208" s="85"/>
      <c r="U208" s="85"/>
      <c r="V208" s="85"/>
      <c r="W208" s="85"/>
      <c r="X208" s="85"/>
      <c r="Y208" s="85"/>
      <c r="Z208" s="85"/>
      <c r="AA208" s="85"/>
      <c r="AB208" s="85"/>
      <c r="AC208" s="85"/>
      <c r="AD208" s="85"/>
      <c r="AE208" s="85"/>
      <c r="AF208" s="85"/>
      <c r="AG208" s="85"/>
      <c r="AH208" s="85" t="str">
        <f t="shared" ref="AH208:AH218" si="58">+IFERROR(SUM(Y208:AG208)+AI208,"")</f>
        <v/>
      </c>
      <c r="AI208" s="85" t="str">
        <f t="shared" si="57"/>
        <v/>
      </c>
      <c r="AJ208" s="85" t="str">
        <f>+IFERROR(IF(OR(AND(AH208&lt;&gt;"",G208=""),AND(AH208="",G208&lt;&gt;"")),"TOTAL ou Z non renseigné !!!",IF($E208="TOTAL",SUM($AJ$11:AJ207),ROUND(AH208-G208,2))),"")</f>
        <v/>
      </c>
      <c r="AK208" s="85"/>
      <c r="AL208" s="85"/>
      <c r="AM208" s="85"/>
      <c r="AN208" s="85"/>
      <c r="AO208" s="85"/>
      <c r="AP208" s="85"/>
      <c r="AQ208" s="85"/>
      <c r="AR208" s="85"/>
      <c r="AS208" s="85"/>
      <c r="AT208" s="85"/>
      <c r="AU208" s="85"/>
      <c r="AV208" s="85"/>
      <c r="AW208" s="85"/>
      <c r="AX208" s="85"/>
      <c r="AY208" s="85"/>
      <c r="AZ208" s="85"/>
      <c r="BA208" s="85"/>
      <c r="BB208" s="85"/>
      <c r="BC208" s="85"/>
      <c r="BD208" s="85"/>
      <c r="BE208" s="85"/>
      <c r="BF208" s="85"/>
      <c r="BG208" s="85"/>
      <c r="BH208" s="85"/>
      <c r="BI208" s="85"/>
      <c r="BJ208" s="85"/>
      <c r="BK208" s="85"/>
      <c r="BL208" s="85"/>
      <c r="BM208" s="78" t="str">
        <f t="shared" si="54"/>
        <v>ok</v>
      </c>
      <c r="BN208" s="14" t="str">
        <f t="shared" si="55"/>
        <v/>
      </c>
    </row>
    <row r="209" spans="1:67" s="19" customFormat="1" outlineLevel="1" x14ac:dyDescent="0.3">
      <c r="A209" s="17"/>
      <c r="B209" s="17" t="str">
        <f>+IF(OR(B206="",E206="TOTAL"),"","ok")</f>
        <v>ok</v>
      </c>
      <c r="C209" s="17">
        <f>+INDEX(Listes!$N$1:$AD$13,MATCH(D209,Listes!$N$1:$N$13,0),MATCH($F$7,Listes!$N$1:$AD$1,0))</f>
        <v>10</v>
      </c>
      <c r="D209" s="75" t="s">
        <v>163</v>
      </c>
      <c r="E209" s="87" t="s">
        <v>162</v>
      </c>
      <c r="F209" s="86"/>
      <c r="G209" s="85"/>
      <c r="H209" s="85"/>
      <c r="I209" s="85"/>
      <c r="J209" s="85"/>
      <c r="K209" s="85"/>
      <c r="L209" s="85"/>
      <c r="M209" s="85"/>
      <c r="N209" s="85"/>
      <c r="O209" s="85"/>
      <c r="P209" s="85"/>
      <c r="Q209" s="85"/>
      <c r="R209" s="85"/>
      <c r="S209" s="85"/>
      <c r="T209" s="85"/>
      <c r="U209" s="85"/>
      <c r="V209" s="85"/>
      <c r="W209" s="85"/>
      <c r="X209" s="85"/>
      <c r="Y209" s="85"/>
      <c r="Z209" s="85"/>
      <c r="AA209" s="85"/>
      <c r="AB209" s="85"/>
      <c r="AC209" s="85"/>
      <c r="AD209" s="85"/>
      <c r="AE209" s="85"/>
      <c r="AF209" s="85"/>
      <c r="AG209" s="85"/>
      <c r="AH209" s="85" t="str">
        <f t="shared" si="58"/>
        <v/>
      </c>
      <c r="AI209" s="85" t="str">
        <f t="shared" si="57"/>
        <v/>
      </c>
      <c r="AJ209" s="85" t="str">
        <f>+IFERROR(IF(OR(AND(AH209&lt;&gt;"",G209=""),AND(AH209="",G209&lt;&gt;"")),"TOTAL ou Z non renseigné !!!",IF($E209="TOTAL",SUM($AJ$11:AJ208),ROUND(AH209-G209,2))),"")</f>
        <v/>
      </c>
      <c r="AK209" s="85"/>
      <c r="AL209" s="85"/>
      <c r="AM209" s="85"/>
      <c r="AN209" s="85"/>
      <c r="AO209" s="85"/>
      <c r="AP209" s="85"/>
      <c r="AQ209" s="85"/>
      <c r="AR209" s="85"/>
      <c r="AS209" s="85"/>
      <c r="AT209" s="85"/>
      <c r="AU209" s="85"/>
      <c r="AV209" s="85"/>
      <c r="AW209" s="85"/>
      <c r="AX209" s="85"/>
      <c r="AY209" s="85"/>
      <c r="AZ209" s="85"/>
      <c r="BA209" s="85"/>
      <c r="BB209" s="85"/>
      <c r="BC209" s="85"/>
      <c r="BD209" s="85"/>
      <c r="BE209" s="85"/>
      <c r="BF209" s="85"/>
      <c r="BG209" s="85"/>
      <c r="BH209" s="85"/>
      <c r="BI209" s="85"/>
      <c r="BJ209" s="85"/>
      <c r="BK209" s="85"/>
      <c r="BL209" s="85"/>
      <c r="BM209" s="78" t="str">
        <f t="shared" si="54"/>
        <v>ok</v>
      </c>
      <c r="BN209" s="14" t="str">
        <f t="shared" si="55"/>
        <v/>
      </c>
      <c r="BO209" s="3"/>
    </row>
    <row r="210" spans="1:67" s="19" customFormat="1" outlineLevel="1" x14ac:dyDescent="0.3">
      <c r="A210" s="17"/>
      <c r="B210" s="17" t="str">
        <f>+IF(OR(B206="",E206="TOTAL"),"","ok")</f>
        <v>ok</v>
      </c>
      <c r="C210" s="17">
        <f>+INDEX(Listes!$N$1:$AD$13,MATCH(D210,Listes!$N$1:$N$13,0),MATCH($F$7,Listes!$N$1:$AD$1,0))</f>
        <v>10</v>
      </c>
      <c r="D210" s="75" t="s">
        <v>164</v>
      </c>
      <c r="E210" s="87" t="s">
        <v>162</v>
      </c>
      <c r="F210" s="86"/>
      <c r="G210" s="85"/>
      <c r="H210" s="85"/>
      <c r="I210" s="85"/>
      <c r="J210" s="85"/>
      <c r="K210" s="85"/>
      <c r="L210" s="85"/>
      <c r="M210" s="85"/>
      <c r="N210" s="85"/>
      <c r="O210" s="85"/>
      <c r="P210" s="85"/>
      <c r="Q210" s="85"/>
      <c r="R210" s="85"/>
      <c r="S210" s="85"/>
      <c r="T210" s="85"/>
      <c r="U210" s="85"/>
      <c r="V210" s="85"/>
      <c r="W210" s="85"/>
      <c r="X210" s="85"/>
      <c r="Y210" s="85"/>
      <c r="Z210" s="85"/>
      <c r="AA210" s="85"/>
      <c r="AB210" s="85"/>
      <c r="AC210" s="85"/>
      <c r="AD210" s="85"/>
      <c r="AE210" s="85"/>
      <c r="AF210" s="85"/>
      <c r="AG210" s="85"/>
      <c r="AH210" s="85" t="str">
        <f t="shared" si="58"/>
        <v/>
      </c>
      <c r="AI210" s="85" t="str">
        <f t="shared" si="57"/>
        <v/>
      </c>
      <c r="AJ210" s="85" t="str">
        <f>+IFERROR(IF(OR(AND(AH210&lt;&gt;"",G210=""),AND(AH210="",G210&lt;&gt;"")),"TOTAL ou Z non renseigné !!!",IF($E210="TOTAL",SUM($AJ$11:AJ209),ROUND(AH210-G210,2))),"")</f>
        <v/>
      </c>
      <c r="AK210" s="85"/>
      <c r="AL210" s="85"/>
      <c r="AM210" s="85"/>
      <c r="AN210" s="85"/>
      <c r="AO210" s="85"/>
      <c r="AP210" s="85"/>
      <c r="AQ210" s="85"/>
      <c r="AR210" s="85"/>
      <c r="AS210" s="85"/>
      <c r="AT210" s="85"/>
      <c r="AU210" s="85"/>
      <c r="AV210" s="85"/>
      <c r="AW210" s="85"/>
      <c r="AX210" s="85"/>
      <c r="AY210" s="85"/>
      <c r="AZ210" s="85"/>
      <c r="BA210" s="85"/>
      <c r="BB210" s="85"/>
      <c r="BC210" s="85"/>
      <c r="BD210" s="85"/>
      <c r="BE210" s="85"/>
      <c r="BF210" s="85"/>
      <c r="BG210" s="85"/>
      <c r="BH210" s="85"/>
      <c r="BI210" s="85"/>
      <c r="BJ210" s="85"/>
      <c r="BK210" s="85"/>
      <c r="BL210" s="85"/>
      <c r="BM210" s="78" t="str">
        <f t="shared" si="54"/>
        <v>ok</v>
      </c>
      <c r="BN210" s="14" t="str">
        <f t="shared" si="55"/>
        <v/>
      </c>
    </row>
    <row r="211" spans="1:67" s="19" customFormat="1" outlineLevel="1" x14ac:dyDescent="0.3">
      <c r="A211" s="17"/>
      <c r="B211" s="17" t="str">
        <f>+IF(OR(B206="",E206="TOTAL"),"","ok")</f>
        <v>ok</v>
      </c>
      <c r="C211" s="17">
        <f>+INDEX(Listes!$N$1:$AD$13,MATCH(D211,Listes!$N$1:$N$13,0),MATCH($F$7,Listes!$N$1:$AD$1,0))</f>
        <v>10</v>
      </c>
      <c r="D211" s="75" t="s">
        <v>165</v>
      </c>
      <c r="E211" s="87" t="s">
        <v>162</v>
      </c>
      <c r="F211" s="86"/>
      <c r="G211" s="85"/>
      <c r="H211" s="85"/>
      <c r="I211" s="85"/>
      <c r="J211" s="85"/>
      <c r="K211" s="85"/>
      <c r="L211" s="85"/>
      <c r="M211" s="85"/>
      <c r="N211" s="85"/>
      <c r="O211" s="85"/>
      <c r="P211" s="85"/>
      <c r="Q211" s="85"/>
      <c r="R211" s="85"/>
      <c r="S211" s="85"/>
      <c r="T211" s="85"/>
      <c r="U211" s="85"/>
      <c r="V211" s="85"/>
      <c r="W211" s="85"/>
      <c r="X211" s="85"/>
      <c r="Y211" s="85"/>
      <c r="Z211" s="85"/>
      <c r="AA211" s="85"/>
      <c r="AB211" s="85"/>
      <c r="AC211" s="85"/>
      <c r="AD211" s="85"/>
      <c r="AE211" s="85"/>
      <c r="AF211" s="85"/>
      <c r="AG211" s="85"/>
      <c r="AH211" s="85" t="str">
        <f t="shared" si="58"/>
        <v/>
      </c>
      <c r="AI211" s="85" t="str">
        <f t="shared" si="57"/>
        <v/>
      </c>
      <c r="AJ211" s="85" t="str">
        <f>+IFERROR(IF(OR(AND(AH211&lt;&gt;"",G211=""),AND(AH211="",G211&lt;&gt;"")),"TOTAL ou Z non renseigné !!!",IF($E211="TOTAL",SUM($AJ$11:AJ210),ROUND(AH211-G211,2))),"")</f>
        <v/>
      </c>
      <c r="AK211" s="85"/>
      <c r="AL211" s="85"/>
      <c r="AM211" s="85"/>
      <c r="AN211" s="85"/>
      <c r="AO211" s="85"/>
      <c r="AP211" s="85"/>
      <c r="AQ211" s="85"/>
      <c r="AR211" s="85"/>
      <c r="AS211" s="85"/>
      <c r="AT211" s="85"/>
      <c r="AU211" s="85"/>
      <c r="AV211" s="85"/>
      <c r="AW211" s="85"/>
      <c r="AX211" s="85"/>
      <c r="AY211" s="85"/>
      <c r="AZ211" s="85"/>
      <c r="BA211" s="85"/>
      <c r="BB211" s="85"/>
      <c r="BC211" s="85"/>
      <c r="BD211" s="85"/>
      <c r="BE211" s="85"/>
      <c r="BF211" s="85"/>
      <c r="BG211" s="85"/>
      <c r="BH211" s="85"/>
      <c r="BI211" s="85"/>
      <c r="BJ211" s="85"/>
      <c r="BK211" s="85"/>
      <c r="BL211" s="85"/>
      <c r="BM211" s="78" t="str">
        <f t="shared" si="54"/>
        <v>ok</v>
      </c>
      <c r="BN211" s="14" t="str">
        <f t="shared" si="55"/>
        <v/>
      </c>
      <c r="BO211" s="3"/>
    </row>
    <row r="212" spans="1:67" s="19" customFormat="1" outlineLevel="1" x14ac:dyDescent="0.3">
      <c r="A212" s="17"/>
      <c r="B212" s="17" t="str">
        <f>+IF(OR(B206="",E206="TOTAL"),"","ok")</f>
        <v>ok</v>
      </c>
      <c r="C212" s="17">
        <f>+INDEX(Listes!$N$1:$AD$13,MATCH(D212,Listes!$N$1:$N$13,0),MATCH($F$7,Listes!$N$1:$AD$1,0))</f>
        <v>10</v>
      </c>
      <c r="D212" s="75" t="s">
        <v>166</v>
      </c>
      <c r="E212" s="87" t="s">
        <v>162</v>
      </c>
      <c r="F212" s="86"/>
      <c r="G212" s="85"/>
      <c r="H212" s="85"/>
      <c r="I212" s="85"/>
      <c r="J212" s="85"/>
      <c r="K212" s="85"/>
      <c r="L212" s="85"/>
      <c r="M212" s="85"/>
      <c r="N212" s="85"/>
      <c r="O212" s="85"/>
      <c r="P212" s="85"/>
      <c r="Q212" s="85"/>
      <c r="R212" s="85"/>
      <c r="S212" s="85"/>
      <c r="T212" s="85"/>
      <c r="U212" s="85"/>
      <c r="V212" s="85"/>
      <c r="W212" s="85"/>
      <c r="X212" s="85"/>
      <c r="Y212" s="85"/>
      <c r="Z212" s="85"/>
      <c r="AA212" s="85"/>
      <c r="AB212" s="85"/>
      <c r="AC212" s="85"/>
      <c r="AD212" s="85"/>
      <c r="AE212" s="85"/>
      <c r="AF212" s="85"/>
      <c r="AG212" s="85"/>
      <c r="AH212" s="85" t="str">
        <f t="shared" si="58"/>
        <v/>
      </c>
      <c r="AI212" s="85" t="str">
        <f t="shared" si="57"/>
        <v/>
      </c>
      <c r="AJ212" s="85" t="str">
        <f>+IFERROR(IF(OR(AND(AH212&lt;&gt;"",G212=""),AND(AH212="",G212&lt;&gt;"")),"TOTAL ou Z non renseigné !!!",IF($E212="TOTAL",SUM($AJ$11:AJ211),ROUND(AH212-G212,2))),"")</f>
        <v/>
      </c>
      <c r="AK212" s="85"/>
      <c r="AL212" s="85"/>
      <c r="AM212" s="85"/>
      <c r="AN212" s="85"/>
      <c r="AO212" s="85"/>
      <c r="AP212" s="85"/>
      <c r="AQ212" s="85"/>
      <c r="AR212" s="85"/>
      <c r="AS212" s="85"/>
      <c r="AT212" s="85"/>
      <c r="AU212" s="85"/>
      <c r="AV212" s="85"/>
      <c r="AW212" s="85"/>
      <c r="AX212" s="85"/>
      <c r="AY212" s="85"/>
      <c r="AZ212" s="85"/>
      <c r="BA212" s="85"/>
      <c r="BB212" s="85"/>
      <c r="BC212" s="85"/>
      <c r="BD212" s="85"/>
      <c r="BE212" s="85"/>
      <c r="BF212" s="85"/>
      <c r="BG212" s="85"/>
      <c r="BH212" s="85"/>
      <c r="BI212" s="85"/>
      <c r="BJ212" s="85"/>
      <c r="BK212" s="85"/>
      <c r="BL212" s="85"/>
      <c r="BM212" s="78" t="str">
        <f t="shared" si="54"/>
        <v>ok</v>
      </c>
      <c r="BN212" s="14" t="str">
        <f t="shared" si="55"/>
        <v/>
      </c>
    </row>
    <row r="213" spans="1:67" s="19" customFormat="1" outlineLevel="1" x14ac:dyDescent="0.3">
      <c r="A213" s="17"/>
      <c r="B213" s="17" t="str">
        <f>+IF(OR(B206="",E206="TOTAL"),"","ok")</f>
        <v>ok</v>
      </c>
      <c r="C213" s="17">
        <f>+INDEX(Listes!$N$1:$AD$13,MATCH(D213,Listes!$N$1:$N$13,0),MATCH($F$7,Listes!$N$1:$AD$1,0))</f>
        <v>10</v>
      </c>
      <c r="D213" s="75" t="s">
        <v>167</v>
      </c>
      <c r="E213" s="87" t="s">
        <v>162</v>
      </c>
      <c r="F213" s="86"/>
      <c r="G213" s="85"/>
      <c r="H213" s="85"/>
      <c r="I213" s="85"/>
      <c r="J213" s="85"/>
      <c r="K213" s="85"/>
      <c r="L213" s="85"/>
      <c r="M213" s="85"/>
      <c r="N213" s="85"/>
      <c r="O213" s="85"/>
      <c r="P213" s="85"/>
      <c r="Q213" s="85"/>
      <c r="R213" s="85"/>
      <c r="S213" s="85"/>
      <c r="T213" s="85"/>
      <c r="U213" s="85"/>
      <c r="V213" s="85"/>
      <c r="W213" s="85"/>
      <c r="X213" s="85"/>
      <c r="Y213" s="85"/>
      <c r="Z213" s="85"/>
      <c r="AA213" s="85"/>
      <c r="AB213" s="85"/>
      <c r="AC213" s="85"/>
      <c r="AD213" s="85"/>
      <c r="AE213" s="85"/>
      <c r="AF213" s="85"/>
      <c r="AG213" s="85"/>
      <c r="AH213" s="85" t="str">
        <f t="shared" si="58"/>
        <v/>
      </c>
      <c r="AI213" s="85" t="str">
        <f t="shared" si="57"/>
        <v/>
      </c>
      <c r="AJ213" s="85" t="str">
        <f>+IFERROR(IF(OR(AND(AH213&lt;&gt;"",G213=""),AND(AH213="",G213&lt;&gt;"")),"TOTAL ou Z non renseigné !!!",IF($E213="TOTAL",SUM($AJ$11:AJ212),ROUND(AH213-G213,2))),"")</f>
        <v/>
      </c>
      <c r="AK213" s="85"/>
      <c r="AL213" s="85"/>
      <c r="AM213" s="85"/>
      <c r="AN213" s="85"/>
      <c r="AO213" s="85"/>
      <c r="AP213" s="85"/>
      <c r="AQ213" s="85"/>
      <c r="AR213" s="85"/>
      <c r="AS213" s="85"/>
      <c r="AT213" s="85"/>
      <c r="AU213" s="85"/>
      <c r="AV213" s="85"/>
      <c r="AW213" s="85"/>
      <c r="AX213" s="85"/>
      <c r="AY213" s="85"/>
      <c r="AZ213" s="85"/>
      <c r="BA213" s="85"/>
      <c r="BB213" s="85"/>
      <c r="BC213" s="85"/>
      <c r="BD213" s="85"/>
      <c r="BE213" s="85"/>
      <c r="BF213" s="85"/>
      <c r="BG213" s="85"/>
      <c r="BH213" s="85"/>
      <c r="BI213" s="85"/>
      <c r="BJ213" s="85"/>
      <c r="BK213" s="85"/>
      <c r="BL213" s="85"/>
      <c r="BM213" s="78" t="str">
        <f t="shared" si="54"/>
        <v>ok</v>
      </c>
      <c r="BN213" s="14" t="str">
        <f t="shared" si="55"/>
        <v/>
      </c>
      <c r="BO213" s="3"/>
    </row>
    <row r="214" spans="1:67" s="19" customFormat="1" outlineLevel="1" x14ac:dyDescent="0.3">
      <c r="A214" s="17"/>
      <c r="B214" s="17" t="str">
        <f>+IF(OR(B206="",E206="TOTAL"),"","ok")</f>
        <v>ok</v>
      </c>
      <c r="C214" s="17">
        <f>+INDEX(Listes!$N$1:$AD$13,MATCH(D214,Listes!$N$1:$N$13,0),MATCH($F$7,Listes!$N$1:$AD$1,0))</f>
        <v>10</v>
      </c>
      <c r="D214" s="75" t="s">
        <v>168</v>
      </c>
      <c r="E214" s="87" t="s">
        <v>162</v>
      </c>
      <c r="F214" s="86"/>
      <c r="G214" s="85"/>
      <c r="H214" s="85"/>
      <c r="I214" s="85"/>
      <c r="J214" s="85"/>
      <c r="K214" s="85"/>
      <c r="L214" s="85"/>
      <c r="M214" s="85"/>
      <c r="N214" s="85"/>
      <c r="O214" s="85"/>
      <c r="P214" s="85"/>
      <c r="Q214" s="85"/>
      <c r="R214" s="85"/>
      <c r="S214" s="85"/>
      <c r="T214" s="85"/>
      <c r="U214" s="85"/>
      <c r="V214" s="85"/>
      <c r="W214" s="85"/>
      <c r="X214" s="85"/>
      <c r="Y214" s="85"/>
      <c r="Z214" s="85"/>
      <c r="AA214" s="85"/>
      <c r="AB214" s="85"/>
      <c r="AC214" s="85"/>
      <c r="AD214" s="85"/>
      <c r="AE214" s="85"/>
      <c r="AF214" s="85"/>
      <c r="AG214" s="85"/>
      <c r="AH214" s="85" t="str">
        <f t="shared" si="58"/>
        <v/>
      </c>
      <c r="AI214" s="85" t="str">
        <f t="shared" si="57"/>
        <v/>
      </c>
      <c r="AJ214" s="85" t="str">
        <f>+IFERROR(IF(OR(AND(AH214&lt;&gt;"",G214=""),AND(AH214="",G214&lt;&gt;"")),"TOTAL ou Z non renseigné !!!",IF($E214="TOTAL",SUM($AJ$11:AJ213),ROUND(AH214-G214,2))),"")</f>
        <v/>
      </c>
      <c r="AK214" s="85"/>
      <c r="AL214" s="85"/>
      <c r="AM214" s="85"/>
      <c r="AN214" s="85"/>
      <c r="AO214" s="85"/>
      <c r="AP214" s="85"/>
      <c r="AQ214" s="85"/>
      <c r="AR214" s="85"/>
      <c r="AS214" s="85"/>
      <c r="AT214" s="85"/>
      <c r="AU214" s="85"/>
      <c r="AV214" s="85"/>
      <c r="AW214" s="85"/>
      <c r="AX214" s="85"/>
      <c r="AY214" s="85"/>
      <c r="AZ214" s="85"/>
      <c r="BA214" s="85"/>
      <c r="BB214" s="85"/>
      <c r="BC214" s="85"/>
      <c r="BD214" s="85"/>
      <c r="BE214" s="85"/>
      <c r="BF214" s="85"/>
      <c r="BG214" s="85"/>
      <c r="BH214" s="85"/>
      <c r="BI214" s="85"/>
      <c r="BJ214" s="85"/>
      <c r="BK214" s="85"/>
      <c r="BL214" s="85"/>
      <c r="BM214" s="78" t="str">
        <f t="shared" si="54"/>
        <v>ok</v>
      </c>
      <c r="BN214" s="14" t="str">
        <f t="shared" si="55"/>
        <v/>
      </c>
    </row>
    <row r="215" spans="1:67" s="19" customFormat="1" hidden="1" outlineLevel="1" x14ac:dyDescent="0.3">
      <c r="A215" s="17"/>
      <c r="B215" s="17" t="str">
        <f>+IF(OR(B206="",E206="TOTAL"),"","ok")</f>
        <v>ok</v>
      </c>
      <c r="C215" s="17">
        <f>+INDEX(Listes!$N$1:$AD$13,MATCH(D215,Listes!$N$1:$N$13,0),MATCH($F$7,Listes!$N$1:$AD$1,0))</f>
        <v>0</v>
      </c>
      <c r="D215" s="75" t="s">
        <v>169</v>
      </c>
      <c r="E215" s="87" t="s">
        <v>162</v>
      </c>
      <c r="F215" s="86"/>
      <c r="G215" s="85"/>
      <c r="H215" s="85"/>
      <c r="I215" s="85"/>
      <c r="J215" s="85"/>
      <c r="K215" s="85"/>
      <c r="L215" s="85"/>
      <c r="M215" s="85"/>
      <c r="N215" s="85"/>
      <c r="O215" s="85"/>
      <c r="P215" s="85"/>
      <c r="Q215" s="85"/>
      <c r="R215" s="85"/>
      <c r="S215" s="85"/>
      <c r="T215" s="85"/>
      <c r="U215" s="85"/>
      <c r="V215" s="85"/>
      <c r="W215" s="85"/>
      <c r="X215" s="85"/>
      <c r="Y215" s="85"/>
      <c r="Z215" s="85"/>
      <c r="AA215" s="85"/>
      <c r="AB215" s="85"/>
      <c r="AC215" s="85"/>
      <c r="AD215" s="85"/>
      <c r="AE215" s="85"/>
      <c r="AF215" s="85"/>
      <c r="AG215" s="85"/>
      <c r="AH215" s="85" t="str">
        <f t="shared" si="58"/>
        <v/>
      </c>
      <c r="AI215" s="85" t="str">
        <f t="shared" si="57"/>
        <v/>
      </c>
      <c r="AJ215" s="85" t="str">
        <f>+IFERROR(IF(OR(AND(AH215&lt;&gt;"",G215=""),AND(AH215="",G215&lt;&gt;"")),"TOTAL ou Z non renseigné !!!",IF($E215="TOTAL",SUM($AJ$11:AJ214),ROUND(AH215-G215,2))),"")</f>
        <v/>
      </c>
      <c r="AK215" s="85"/>
      <c r="AL215" s="85"/>
      <c r="AM215" s="85"/>
      <c r="AN215" s="85"/>
      <c r="AO215" s="85"/>
      <c r="AP215" s="85"/>
      <c r="AQ215" s="85"/>
      <c r="AR215" s="85"/>
      <c r="AS215" s="85"/>
      <c r="AT215" s="85"/>
      <c r="AU215" s="85"/>
      <c r="AV215" s="85"/>
      <c r="AW215" s="85"/>
      <c r="AX215" s="85"/>
      <c r="AY215" s="85"/>
      <c r="AZ215" s="85"/>
      <c r="BA215" s="85"/>
      <c r="BB215" s="85"/>
      <c r="BC215" s="85"/>
      <c r="BD215" s="85"/>
      <c r="BE215" s="85"/>
      <c r="BF215" s="85"/>
      <c r="BG215" s="85"/>
      <c r="BH215" s="85"/>
      <c r="BI215" s="85"/>
      <c r="BJ215" s="85"/>
      <c r="BK215" s="85"/>
      <c r="BL215" s="85"/>
      <c r="BM215" s="78" t="str">
        <f t="shared" si="54"/>
        <v>ok</v>
      </c>
      <c r="BN215" s="14" t="str">
        <f t="shared" si="55"/>
        <v/>
      </c>
      <c r="BO215" s="3"/>
    </row>
    <row r="216" spans="1:67" s="19" customFormat="1" hidden="1" outlineLevel="1" x14ac:dyDescent="0.3">
      <c r="A216" s="17"/>
      <c r="B216" s="17" t="str">
        <f>+IF(OR(B206="",E206="TOTAL"),"","ok")</f>
        <v>ok</v>
      </c>
      <c r="C216" s="17">
        <f>+INDEX(Listes!$N$1:$AD$13,MATCH(D216,Listes!$N$1:$N$13,0),MATCH($F$7,Listes!$N$1:$AD$1,0))</f>
        <v>0</v>
      </c>
      <c r="D216" s="75" t="s">
        <v>170</v>
      </c>
      <c r="E216" s="87" t="s">
        <v>162</v>
      </c>
      <c r="F216" s="86"/>
      <c r="G216" s="85"/>
      <c r="H216" s="85"/>
      <c r="I216" s="85"/>
      <c r="J216" s="85"/>
      <c r="K216" s="85"/>
      <c r="L216" s="85"/>
      <c r="M216" s="85"/>
      <c r="N216" s="85"/>
      <c r="O216" s="85"/>
      <c r="P216" s="85"/>
      <c r="Q216" s="85"/>
      <c r="R216" s="85"/>
      <c r="S216" s="85"/>
      <c r="T216" s="85"/>
      <c r="U216" s="85"/>
      <c r="V216" s="85"/>
      <c r="W216" s="85"/>
      <c r="X216" s="85"/>
      <c r="Y216" s="85"/>
      <c r="Z216" s="85"/>
      <c r="AA216" s="85"/>
      <c r="AB216" s="85"/>
      <c r="AC216" s="85"/>
      <c r="AD216" s="85"/>
      <c r="AE216" s="85"/>
      <c r="AF216" s="85"/>
      <c r="AG216" s="85"/>
      <c r="AH216" s="85" t="str">
        <f t="shared" si="58"/>
        <v/>
      </c>
      <c r="AI216" s="85" t="str">
        <f t="shared" si="57"/>
        <v/>
      </c>
      <c r="AJ216" s="85" t="str">
        <f>+IFERROR(IF(OR(AND(AH216&lt;&gt;"",G216=""),AND(AH216="",G216&lt;&gt;"")),"TOTAL ou Z non renseigné !!!",IF($E216="TOTAL",SUM($AJ$11:AJ215),ROUND(AH216-G216,2))),"")</f>
        <v/>
      </c>
      <c r="AK216" s="85"/>
      <c r="AL216" s="85"/>
      <c r="AM216" s="85"/>
      <c r="AN216" s="85"/>
      <c r="AO216" s="85"/>
      <c r="AP216" s="85"/>
      <c r="AQ216" s="85"/>
      <c r="AR216" s="85"/>
      <c r="AS216" s="85"/>
      <c r="AT216" s="85"/>
      <c r="AU216" s="85"/>
      <c r="AV216" s="85"/>
      <c r="AW216" s="85"/>
      <c r="AX216" s="85"/>
      <c r="AY216" s="85"/>
      <c r="AZ216" s="85"/>
      <c r="BA216" s="85"/>
      <c r="BB216" s="85"/>
      <c r="BC216" s="85"/>
      <c r="BD216" s="85"/>
      <c r="BE216" s="85"/>
      <c r="BF216" s="85"/>
      <c r="BG216" s="85"/>
      <c r="BH216" s="85"/>
      <c r="BI216" s="85"/>
      <c r="BJ216" s="85"/>
      <c r="BK216" s="85"/>
      <c r="BL216" s="85"/>
      <c r="BM216" s="78" t="str">
        <f t="shared" si="54"/>
        <v>ok</v>
      </c>
      <c r="BN216" s="14" t="str">
        <f t="shared" si="55"/>
        <v/>
      </c>
    </row>
    <row r="217" spans="1:67" s="19" customFormat="1" hidden="1" outlineLevel="1" x14ac:dyDescent="0.3">
      <c r="A217" s="17"/>
      <c r="B217" s="17" t="str">
        <f>+IF(OR(B206="",E206="TOTAL"),"","ok")</f>
        <v>ok</v>
      </c>
      <c r="C217" s="17">
        <f>+INDEX(Listes!$N$1:$AD$13,MATCH(D217,Listes!$N$1:$N$13,0),MATCH($F$7,Listes!$N$1:$AD$1,0))</f>
        <v>0</v>
      </c>
      <c r="D217" s="75" t="s">
        <v>171</v>
      </c>
      <c r="E217" s="87" t="s">
        <v>162</v>
      </c>
      <c r="F217" s="86"/>
      <c r="G217" s="85"/>
      <c r="H217" s="85"/>
      <c r="I217" s="85"/>
      <c r="J217" s="85"/>
      <c r="K217" s="85"/>
      <c r="L217" s="85"/>
      <c r="M217" s="85"/>
      <c r="N217" s="85"/>
      <c r="O217" s="85"/>
      <c r="P217" s="85"/>
      <c r="Q217" s="85"/>
      <c r="R217" s="85"/>
      <c r="S217" s="85"/>
      <c r="T217" s="85"/>
      <c r="U217" s="85"/>
      <c r="V217" s="85"/>
      <c r="W217" s="85"/>
      <c r="X217" s="85"/>
      <c r="Y217" s="85"/>
      <c r="Z217" s="85"/>
      <c r="AA217" s="85"/>
      <c r="AB217" s="85"/>
      <c r="AC217" s="85"/>
      <c r="AD217" s="85"/>
      <c r="AE217" s="85"/>
      <c r="AF217" s="85"/>
      <c r="AG217" s="85"/>
      <c r="AH217" s="85" t="str">
        <f t="shared" si="58"/>
        <v/>
      </c>
      <c r="AI217" s="85" t="str">
        <f t="shared" si="57"/>
        <v/>
      </c>
      <c r="AJ217" s="85" t="str">
        <f>+IFERROR(IF(OR(AND(AH217&lt;&gt;"",G217=""),AND(AH217="",G217&lt;&gt;"")),"TOTAL ou Z non renseigné !!!",IF($E217="TOTAL",SUM($AJ$11:AJ216),ROUND(AH217-G217,2))),"")</f>
        <v/>
      </c>
      <c r="AK217" s="85"/>
      <c r="AL217" s="85"/>
      <c r="AM217" s="85"/>
      <c r="AN217" s="85"/>
      <c r="AO217" s="85"/>
      <c r="AP217" s="85"/>
      <c r="AQ217" s="85"/>
      <c r="AR217" s="85"/>
      <c r="AS217" s="85"/>
      <c r="AT217" s="85"/>
      <c r="AU217" s="85"/>
      <c r="AV217" s="85"/>
      <c r="AW217" s="85"/>
      <c r="AX217" s="85"/>
      <c r="AY217" s="85"/>
      <c r="AZ217" s="85"/>
      <c r="BA217" s="85"/>
      <c r="BB217" s="85"/>
      <c r="BC217" s="85"/>
      <c r="BD217" s="85"/>
      <c r="BE217" s="85"/>
      <c r="BF217" s="85"/>
      <c r="BG217" s="85"/>
      <c r="BH217" s="85"/>
      <c r="BI217" s="85"/>
      <c r="BJ217" s="85"/>
      <c r="BK217" s="85"/>
      <c r="BL217" s="85"/>
      <c r="BM217" s="78" t="str">
        <f t="shared" si="54"/>
        <v>ok</v>
      </c>
      <c r="BN217" s="14" t="str">
        <f t="shared" si="55"/>
        <v/>
      </c>
      <c r="BO217" s="3"/>
    </row>
    <row r="218" spans="1:67" s="19" customFormat="1" hidden="1" outlineLevel="1" x14ac:dyDescent="0.3">
      <c r="A218" s="17"/>
      <c r="B218" s="17" t="str">
        <f>+IF(OR(B206="",E206="TOTAL"),"","ok")</f>
        <v>ok</v>
      </c>
      <c r="C218" s="17">
        <f>+INDEX(Listes!$N$1:$AD$13,MATCH(D218,Listes!$N$1:$N$13,0),MATCH($F$7,Listes!$N$1:$AD$1,0))</f>
        <v>0</v>
      </c>
      <c r="D218" s="75" t="s">
        <v>172</v>
      </c>
      <c r="E218" s="87" t="s">
        <v>162</v>
      </c>
      <c r="F218" s="86"/>
      <c r="G218" s="85"/>
      <c r="H218" s="85"/>
      <c r="I218" s="85"/>
      <c r="J218" s="85"/>
      <c r="K218" s="85"/>
      <c r="L218" s="85"/>
      <c r="M218" s="85"/>
      <c r="N218" s="85"/>
      <c r="O218" s="85"/>
      <c r="P218" s="85"/>
      <c r="Q218" s="85"/>
      <c r="R218" s="85"/>
      <c r="S218" s="85"/>
      <c r="T218" s="85"/>
      <c r="U218" s="85"/>
      <c r="V218" s="85"/>
      <c r="W218" s="85"/>
      <c r="X218" s="85"/>
      <c r="Y218" s="85"/>
      <c r="Z218" s="85"/>
      <c r="AA218" s="85"/>
      <c r="AB218" s="85"/>
      <c r="AC218" s="85"/>
      <c r="AD218" s="85"/>
      <c r="AE218" s="85"/>
      <c r="AF218" s="85"/>
      <c r="AG218" s="85"/>
      <c r="AH218" s="85" t="str">
        <f t="shared" si="58"/>
        <v/>
      </c>
      <c r="AI218" s="85" t="str">
        <f t="shared" si="57"/>
        <v/>
      </c>
      <c r="AJ218" s="85" t="str">
        <f>+IFERROR(IF(OR(AND(AH218&lt;&gt;"",G218=""),AND(AH218="",G218&lt;&gt;"")),"TOTAL ou Z non renseigné !!!",IF($E218="TOTAL",SUM($AJ$11:AJ217),ROUND(AH218-G218,2))),"")</f>
        <v/>
      </c>
      <c r="AK218" s="85"/>
      <c r="AL218" s="85"/>
      <c r="AM218" s="85"/>
      <c r="AN218" s="85"/>
      <c r="AO218" s="85"/>
      <c r="AP218" s="85"/>
      <c r="AQ218" s="85"/>
      <c r="AR218" s="85"/>
      <c r="AS218" s="85"/>
      <c r="AT218" s="85"/>
      <c r="AU218" s="85"/>
      <c r="AV218" s="85"/>
      <c r="AW218" s="85"/>
      <c r="AX218" s="85"/>
      <c r="AY218" s="85"/>
      <c r="AZ218" s="85"/>
      <c r="BA218" s="85"/>
      <c r="BB218" s="85"/>
      <c r="BC218" s="85"/>
      <c r="BD218" s="85"/>
      <c r="BE218" s="85"/>
      <c r="BF218" s="85"/>
      <c r="BG218" s="85"/>
      <c r="BH218" s="85"/>
      <c r="BI218" s="85"/>
      <c r="BJ218" s="85"/>
      <c r="BK218" s="85"/>
      <c r="BL218" s="85"/>
      <c r="BM218" s="78" t="str">
        <f t="shared" si="54"/>
        <v>ok</v>
      </c>
      <c r="BN218" s="14" t="str">
        <f t="shared" si="55"/>
        <v/>
      </c>
    </row>
    <row r="219" spans="1:67" x14ac:dyDescent="0.3">
      <c r="A219" s="4">
        <f>+IF(SUM(C220:C231)=0,"",1)</f>
        <v>1</v>
      </c>
      <c r="B219" s="4">
        <v>17</v>
      </c>
      <c r="C219" s="4">
        <f t="shared" ref="C219" si="59">+IF(B219&gt;$H$5,"",B219)</f>
        <v>17</v>
      </c>
      <c r="D219" s="4">
        <f>+IFERROR(WEEKNUM(E219,2),"")</f>
        <v>38</v>
      </c>
      <c r="E219" s="81">
        <f t="shared" si="45"/>
        <v>43725</v>
      </c>
      <c r="F219" s="82" t="str">
        <f>+IF(AND($E219="TOTAL",SUM($C$11:$C$426)&gt;465),SUM($F$11:F218)/2,IF(AND($E219="TOTAL",SUM($C$11:$C$426)&lt;465),SUM($F$11:F218),IF(COUNT(F220:F231)=0,"",SUM(F220:F231))))</f>
        <v/>
      </c>
      <c r="G219" s="83" t="str">
        <f>IF(F219="","",F219-SUM(AO219:BL219))</f>
        <v/>
      </c>
      <c r="H219" s="83" t="str">
        <f>+IFERROR(IF(OR(WEEKDAY(E219)=1,C219=$H$5),SUMIF($D$11:$D$426,WEEKNUM(E219,2),$F$11:$F$426),""),"")</f>
        <v/>
      </c>
      <c r="I219" s="82" t="str">
        <f>+IF(AND($E219="TOTAL",SUM($C$11:$C$426)&gt;465),SUM($I$11:I218)/2,IF(AND($E219="TOTAL",SUM($C$11:$C$426)&lt;465),SUM($I$11:I218),IF(COUNT(I220:I231)=0,"",SUM(I220:I231))))</f>
        <v/>
      </c>
      <c r="J219" s="82" t="str">
        <f>+IF(AND($E219="TOTAL",SUM($C$11:$C$426)&gt;465),SUM($J$11:J218)/2,IF(AND($E219="TOTAL",SUM($C$11:$C$426)&lt;465),SUM($J$11:J218),IF(COUNT(J220:J231)=0,"",SUM(J220:J231))))</f>
        <v/>
      </c>
      <c r="K219" s="84" t="str">
        <f>+IF($E219="TOTAL",(SUM($K$11:K218)),"")</f>
        <v/>
      </c>
      <c r="L219" s="82" t="str">
        <f>+IF($E219="TOTAL",(SUM(L$11:$L218)),IF(F220="","",F220))</f>
        <v/>
      </c>
      <c r="M219" s="84" t="str">
        <f>+IF($E219="TOTAL",(SUM($M$11:M218)),"")</f>
        <v/>
      </c>
      <c r="N219" s="84" t="str">
        <f>+IF($E219="TOTAL",(SUM($N$11:N218)),"")</f>
        <v/>
      </c>
      <c r="O219" s="82" t="str">
        <f>+IF($E219="TOTAL",(SUM($O$11:O218)),IF(F221="","",F221))</f>
        <v/>
      </c>
      <c r="P219" s="84" t="str">
        <f>+IF($E219="TOTAL",(SUM($P$11:P218)),"")</f>
        <v/>
      </c>
      <c r="Q219" s="84" t="str">
        <f>+IF($E219="TOTAL",(SUM($Q$11:Q218)),"")</f>
        <v/>
      </c>
      <c r="R219" s="84" t="str">
        <f>+IF($E219="TOTAL",(SUM($R$11:R218)),"")</f>
        <v/>
      </c>
      <c r="S219" s="84" t="str">
        <f>+IF($E219="TOTAL",(SUM($S$11:S218)),"")</f>
        <v/>
      </c>
      <c r="T219" s="84" t="str">
        <f>+IF($E219="TOTAL",(SUM($T$11:T218)),"")</f>
        <v/>
      </c>
      <c r="U219" s="84" t="str">
        <f>+IF($E219="TOTAL",(SUM($U$11:U218)),"")</f>
        <v/>
      </c>
      <c r="V219" s="84" t="str">
        <f>+IF($E219="TOTAL",(SUM($V$11:V218)),"")</f>
        <v/>
      </c>
      <c r="W219" s="83" t="str">
        <f>+IF(OR(P219="",P219=0,L219="",L219=0),"",L219/P219)</f>
        <v/>
      </c>
      <c r="X219" s="83" t="str">
        <f>+IF(OR(Q219="",Q219=0,O219="",O219=0),"",O219/Q219)</f>
        <v/>
      </c>
      <c r="Y219" s="82" t="str">
        <f>+IF(AND($E219="TOTAL",SUM($C$11:$C$426)&gt;465),SUM($Y$11:Y218)/2,IF(AND($E219="TOTAL",SUM($C$11:$C$426)&lt;465),SUM($Y$11:Y218),IF(COUNT(Y220:Y231)=0,"",SUM(Y220:Y231))))</f>
        <v/>
      </c>
      <c r="Z219" s="82" t="str">
        <f>+IF(AND($E219="TOTAL",SUM($C$11:$C$426)&gt;465),SUM($Z$11:Z218)/2,IF(AND($E219="TOTAL",SUM($C$11:$C$426)&lt;465),SUM($Z$11:Z218),IF(COUNT(Z220:Z231)=0,"",SUM(Z220:Z231))))</f>
        <v/>
      </c>
      <c r="AA219" s="82" t="str">
        <f>+IF(AND($E219="TOTAL",SUM($C$11:$C$426)&gt;465),SUM($AA$11:AA218)/2,IF(AND($E219="TOTAL",SUM($C$11:$C$426)&lt;465),SUM($AA$11:AA218),IF(COUNT(AA220:AA231)=0,"",SUM(AA220:AA231))))</f>
        <v/>
      </c>
      <c r="AB219" s="82" t="str">
        <f>+IF(AND($E219="TOTAL",SUM($C$11:$C$426)&gt;465),SUM($AB$11:AB218)/2,IF(AND($E219="TOTAL",SUM($C$11:$C$426)&lt;465),SUM($AB$11:AB218),IF(COUNT(AB220:AB231)=0,"",SUM(AB220:AB231))))</f>
        <v/>
      </c>
      <c r="AC219" s="82" t="str">
        <f>+IF(AND($E219="TOTAL",SUM($C$11:$C$426)&gt;465),SUM($AC$11:AC218)/2,IF(AND($E219="TOTAL",SUM($C$11:$C$426)&lt;465),SUM($AC$11:AC218),IF(COUNT(AC220:AC231)=0,"",SUM(AC220:AC231))))</f>
        <v/>
      </c>
      <c r="AD219" s="82" t="str">
        <f>+IF(AND($E219="TOTAL",SUM($C$11:$C$426)&gt;465),SUM($AD$11:AD218)/2,IF(AND($E219="TOTAL",SUM($C$11:$C$426)&lt;465),SUM($AD$11:AD218),IF(COUNT(AD220:AD231)=0,"",SUM(AD220:AD231))))</f>
        <v/>
      </c>
      <c r="AE219" s="82" t="str">
        <f>+IF(AND($E219="TOTAL",SUM($C$11:$C$426)&gt;465),SUM($AE$11:AE218)/2,IF(AND($E219="TOTAL",SUM($C$11:$C$426)&lt;465),SUM($AE$11:AE218),IF(COUNT(AE220:AE231)=0,"",SUM(AE220:AE231))))</f>
        <v/>
      </c>
      <c r="AF219" s="82" t="str">
        <f>+IF(AND($E219="TOTAL",SUM($C$11:$C$426)&gt;465),SUM($AF$11:AF218)/2,IF(AND($E219="TOTAL",SUM($C$11:$C$426)&lt;465),SUM($AF$11:AF218),IF(COUNT(AF220:AF231)=0,"",SUM(AF220:AF231))))</f>
        <v/>
      </c>
      <c r="AG219" s="82" t="str">
        <f>+IF(AND($E219="TOTAL",SUM($C$11:$C$426)&gt;465),SUM($AG$11:AG218)/2,IF(AND($E219="TOTAL",SUM($C$11:$C$426)&lt;465),SUM($AG$11:AG218),IF(COUNT(AG220:AG231)=0,"",SUM(AG220:AG231))))</f>
        <v/>
      </c>
      <c r="AH219" s="82" t="str">
        <f>+IFERROR(SUM(Y219:AG219)+AI219,"")</f>
        <v/>
      </c>
      <c r="AI219" s="82" t="str">
        <f>+IF(AND($E219="TOTAL",SUM($C$11:$C$426)&gt;465),SUM($AI$11:AI218)/2,IF(AND($E219="TOTAL",SUM($C$11:$C$426)&lt;465),SUM($AI$11:AI218),IF(COUNT(AI220:AI231)=0,"",SUM(AI220:AI231))))</f>
        <v/>
      </c>
      <c r="AJ219" s="82" t="str">
        <f>+IF(AND($E219="TOTAL",SUM($C$11:$C$426)&gt;465),SUM($AJ$11:AJ218)/2,IF(AND($E219="TOTAL",SUM($C$11:$C$426)&lt;465),SUM($AJ$11:AJ218),IF(COUNT(AJ220:AJ231)=0,"",SUM(AJ220:AJ231))))</f>
        <v/>
      </c>
      <c r="AK219" s="82" t="str">
        <f>+IF(AND($E219="TOTAL",SUM($C$11:$C$426)&gt;465),SUM($AK$11:AK218)/2,IF(AND($E219="TOTAL",SUM($C$11:$C$426)&lt;465),SUM($AK$11:AK218),IF(COUNT(AK220:AK231)=0,"",SUM(AK220:AK231))))</f>
        <v/>
      </c>
      <c r="AL219" s="84" t="str">
        <f>+IF($E219="TOTAL",(SUM($AL$11:AL218)),"")</f>
        <v/>
      </c>
      <c r="AM219" s="84" t="str">
        <f>+IF($E219="TOTAL",(SUM($AM$11:AM218)),"")</f>
        <v/>
      </c>
      <c r="AN219" s="84"/>
      <c r="AO219" s="82" t="str">
        <f>+IF(AND($E219="TOTAL",SUM($C$11:$C$426)&gt;465),SUM($AO$11:AO218)/2,IF(AND($E219="TOTAL",SUM($C$11:$C$426)&lt;465),SUM($AO$11:AO218),IF(COUNT(AO220:AO231)=0,"",SUM(AO220:AO231))))</f>
        <v/>
      </c>
      <c r="AP219" s="82" t="str">
        <f>+IF(AND($E219="TOTAL",SUM($C$11:$C$426)&gt;465),SUM($AP$11:AP218)/2,IF(AND($E219="TOTAL",SUM($C$11:$C$426)&lt;465),SUM($AP$11:AP218),IF(COUNT(AP220:AP231)=0,"",SUM(AP220:AP231))))</f>
        <v/>
      </c>
      <c r="AQ219" s="82" t="str">
        <f>+IF(AND($E219="TOTAL",SUM($C$11:$C$426)&gt;465),SUM($AQ$11:AQ218)/2,IF(AND($E219="TOTAL",SUM($C$11:$C$426)&lt;465),SUM($AQ$11:AQ218),IF(COUNT(AQ220:AQ231)=0,"",SUM(AQ220:AQ231))))</f>
        <v/>
      </c>
      <c r="AR219" s="82" t="str">
        <f>+IF(AND($E219="TOTAL",SUM($C$11:$C$426)&gt;465),SUM($AR$11:AR218)/2,IF(AND($E219="TOTAL",SUM($C$11:$C$426)&lt;465),SUM($AR$11:AR218),IF(COUNT(AR220:AR231)=0,"",SUM(AR220:AR231))))</f>
        <v/>
      </c>
      <c r="AS219" s="82" t="str">
        <f>+IF(AND($E219="TOTAL",SUM($C$11:$C$426)&gt;465),SUM($AS$11:AS218)/2,IF(AND($E219="TOTAL",SUM($C$11:$C$426)&lt;465),SUM($AS$11:AS218),IF(COUNT(AS220:AS231)=0,"",SUM(AS220:AS231))))</f>
        <v/>
      </c>
      <c r="AT219" s="82" t="str">
        <f>+IF(AND($E219="TOTAL",SUM($C$11:$C$426)&gt;465),SUM($AT$11:AT218)/2,IF(AND($E219="TOTAL",SUM($C$11:$C$426)&lt;465),SUM($AT$11:AT218),IF(COUNT(AT220:AT231)=0,"",SUM(AT220:AT231))))</f>
        <v/>
      </c>
      <c r="AU219" s="82" t="str">
        <f>+IF(AND($E219="TOTAL",SUM($C$11:$C$426)&gt;465),SUM($AU$11:AU218)/2,IF(AND($E219="TOTAL",SUM($C$11:$C$426)&lt;465),SUM($AU$11:AU218),IF(COUNT(AU220:AU231)=0,"",SUM(AU220:AU231))))</f>
        <v/>
      </c>
      <c r="AV219" s="82" t="str">
        <f>+IF(AND($E219="TOTAL",SUM($C$11:$C$426)&gt;465),SUM($AV$11:AV218)/2,IF(AND($E219="TOTAL",SUM($C$11:$C$426)&lt;465),SUM($AV$11:AV218),IF(COUNT(AV220:AV231)=0,"",SUM(AV220:AV231))))</f>
        <v/>
      </c>
      <c r="AW219" s="82" t="str">
        <f>+IF(AND($E219="TOTAL",SUM($C$11:$C$426)&gt;465),SUM($AW$11:AW218)/2,IF(AND($E219="TOTAL",SUM($C$11:$C$426)&lt;465),SUM($AW$11:AW218),IF(COUNT(AW220:AW231)=0,"",SUM(AW220:AW231))))</f>
        <v/>
      </c>
      <c r="AX219" s="82" t="str">
        <f>+IF(AND($E219="TOTAL",SUM($C$11:$C$426)&gt;465),SUM($AX$11:AX218)/2,IF(AND($E219="TOTAL",SUM($C$11:$C$426)&lt;465),SUM($AX$11:AX218),IF(COUNT(AX220:AX231)=0,"",SUM(AX220:AX231))))</f>
        <v/>
      </c>
      <c r="AY219" s="82" t="str">
        <f>+IF(AND($E219="TOTAL",SUM($C$11:$C$426)&gt;465),SUM($AY$11:AY218)/2,IF(AND($E219="TOTAL",SUM($C$11:$C$426)&lt;465),SUM($AY$11:AY218),IF(COUNT(AY220:AY231)=0,"",SUM(AY220:AY231))))</f>
        <v/>
      </c>
      <c r="AZ219" s="82" t="str">
        <f>+IF(AND($E219="TOTAL",SUM($C$11:$C$426)&gt;465),SUM($AZ$11:AZ218)/2,IF(AND($E219="TOTAL",SUM($C$11:$C$426)&lt;465),SUM($AZ$11:AZ218),IF(COUNT(AZ220:AZ231)=0,"",SUM(AZ220:AZ231))))</f>
        <v/>
      </c>
      <c r="BA219" s="82" t="str">
        <f>+IF(AND($E219="TOTAL",SUM($C$11:$C$426)&gt;465),SUM($BA$11:BA218)/2,IF(AND($E219="TOTAL",SUM($C$11:$C$426)&lt;465),SUM($BA$11:BA218),IF(COUNT(BA220:BA231)=0,"",SUM(BA220:BA231))))</f>
        <v/>
      </c>
      <c r="BB219" s="82" t="str">
        <f>+IF(AND($E219="TOTAL",SUM($C$11:$C$426)&gt;465),SUM($BB$11:BB218)/2,IF(AND($E219="TOTAL",SUM($C$11:$C$426)&lt;465),SUM($BB$11:BB218),IF(COUNT(BB220:BB231)=0,"",SUM(BB220:BB231))))</f>
        <v/>
      </c>
      <c r="BC219" s="82" t="str">
        <f>+IF(AND($E219="TOTAL",SUM($C$11:$C$426)&gt;465),SUM($BC$11:BC218)/2,IF(AND($E219="TOTAL",SUM($C$11:$C$426)&lt;465),SUM($BC$11:BC218),IF(COUNT(BC220:BC231)=0,"",SUM(BC220:BC231))))</f>
        <v/>
      </c>
      <c r="BD219" s="82" t="str">
        <f>+IF(AND($E219="TOTAL",SUM($C$11:$C$426)&gt;465),SUM($BD$11:BD218)/2,IF(AND($E219="TOTAL",SUM($C$11:$C$426)&lt;465),SUM($BD$11:BD218),IF(COUNT(BD220:BD231)=0,"",SUM(BD220:BD231))))</f>
        <v/>
      </c>
      <c r="BE219" s="82" t="str">
        <f>+IF(AND($E219="TOTAL",SUM($C$11:$C$426)&gt;465),SUM($BE$11:BE218)/2,IF(AND($E219="TOTAL",SUM($C$11:$C$426)&lt;465),SUM($BE$11:BE218),IF(COUNT(BE220:BE231)=0,"",SUM(BE220:BE231))))</f>
        <v/>
      </c>
      <c r="BF219" s="82" t="str">
        <f>+IF(AND($E219="TOTAL",SUM($C$11:$C$426)&gt;465),SUM($BF$11:BF218)/2,IF(AND($E219="TOTAL",SUM($C$11:$C$426)&lt;465),SUM($BF$11:BF218),IF(COUNT(BF220:BF231)=0,"",SUM(BF220:BF231))))</f>
        <v/>
      </c>
      <c r="BG219" s="82" t="str">
        <f>+IF(AND($E219="TOTAL",SUM($C$11:$C$426)&gt;465),SUM($BG$11:BG218)/2,IF(AND($E219="TOTAL",SUM($C$11:$C$426)&lt;465),SUM($BG$11:BG218),IF(COUNT(BG220:BG231)=0,"",SUM(BG220:BG231))))</f>
        <v/>
      </c>
      <c r="BH219" s="82" t="str">
        <f>+IF(AND($E219="TOTAL",SUM($C$11:$C$426)&gt;465),SUM($BH$11:BH218)/2,IF(AND($E219="TOTAL",SUM($C$11:$C$426)&lt;465),SUM($BH$11:BH218),IF(COUNT(BH220:BH231)=0,"",SUM(BH220:BH231))))</f>
        <v/>
      </c>
      <c r="BI219" s="82" t="str">
        <f>+IF(AND($E219="TOTAL",SUM($C$11:$C$426)&gt;465),SUM($BI$11:BI218)/2,IF(AND($E219="TOTAL",SUM($C$11:$C$426)&lt;465),SUM($BI$11:BI218),IF(COUNT(BI220:BI231)=0,"",SUM(BI220:BI231))))</f>
        <v/>
      </c>
      <c r="BJ219" s="82" t="str">
        <f>+IF(AND($E219="TOTAL",SUM($C$11:$C$426)&gt;465),SUM($BJ$11:BJ218)/2,IF(AND($E219="TOTAL",SUM($C$11:$C$426)&lt;465),SUM($BJ$11:BJ218),IF(COUNT(BJ220:BJ231)=0,"",SUM(BJ220:BJ231))))</f>
        <v/>
      </c>
      <c r="BK219" s="82" t="str">
        <f>+IF(AND($E219="TOTAL",SUM($C$11:$C$426)&gt;465),SUM($BK$11:BK218)/2,IF(AND($E219="TOTAL",SUM($C$11:$C$426)&lt;465),SUM($BK$11:BK218),IF(COUNT(BK220:BK231)=0,"",SUM(BK220:BK231))))</f>
        <v/>
      </c>
      <c r="BL219" s="82" t="str">
        <f>+IF(AND($E219="TOTAL",SUM($C$11:$C$426)&gt;465),SUM($BL$11:BL218)/2,IF(AND($E219="TOTAL",SUM($C$11:$C$426)&lt;465),SUM($BL$11:BL218),IF(COUNT(BL220:BL231)=0,"",SUM(BL220:BL231))))</f>
        <v/>
      </c>
      <c r="BM219" s="78" t="str">
        <f t="shared" si="54"/>
        <v/>
      </c>
      <c r="BN219" s="14" t="str">
        <f t="shared" si="55"/>
        <v/>
      </c>
    </row>
    <row r="220" spans="1:67" s="19" customFormat="1" outlineLevel="1" x14ac:dyDescent="0.3">
      <c r="A220" s="17"/>
      <c r="B220" s="17" t="str">
        <f>+IF(OR(B219="",E219="TOTAL"),"","ok")</f>
        <v>ok</v>
      </c>
      <c r="C220" s="17">
        <f>+INDEX(Listes!$N$1:$AD$13,MATCH(D220,Listes!$N$1:$N$13,0),MATCH($F$7,Listes!$N$1:$AD$1,0))</f>
        <v>10</v>
      </c>
      <c r="D220" s="74" t="s">
        <v>160</v>
      </c>
      <c r="E220" s="85" t="s">
        <v>160</v>
      </c>
      <c r="F220" s="86"/>
      <c r="G220" s="85" t="str">
        <f>IF(F220="","",F220-SUM(AO220:BL220))</f>
        <v/>
      </c>
      <c r="H220" s="85"/>
      <c r="I220" s="85"/>
      <c r="J220" s="85"/>
      <c r="K220" s="85"/>
      <c r="L220" s="85"/>
      <c r="M220" s="85"/>
      <c r="N220" s="85"/>
      <c r="O220" s="85"/>
      <c r="P220" s="85"/>
      <c r="Q220" s="85"/>
      <c r="R220" s="85"/>
      <c r="S220" s="85"/>
      <c r="T220" s="85"/>
      <c r="U220" s="85"/>
      <c r="V220" s="85"/>
      <c r="W220" s="85"/>
      <c r="X220" s="85"/>
      <c r="Y220" s="85"/>
      <c r="Z220" s="85"/>
      <c r="AA220" s="85"/>
      <c r="AB220" s="85"/>
      <c r="AC220" s="85"/>
      <c r="AD220" s="85"/>
      <c r="AE220" s="85"/>
      <c r="AF220" s="85"/>
      <c r="AG220" s="85"/>
      <c r="AH220" s="85" t="str">
        <f>+IFERROR(SUM(Y220:AG220)+AI220,"")</f>
        <v/>
      </c>
      <c r="AI220" s="85" t="str">
        <f t="shared" ref="AI220:AI231" si="60">IF(SUM(Y220:AG220)=0,"",0)</f>
        <v/>
      </c>
      <c r="AJ220" s="85" t="str">
        <f>+IFERROR(IF(OR(AND(AH220&lt;&gt;"",G220=""),AND(AH220="",G220&lt;&gt;"")),"TOTAL ou Z non renseigné !!!",ROUND(AH220-G220,2)),"")</f>
        <v/>
      </c>
      <c r="AK220" s="85"/>
      <c r="AL220" s="85"/>
      <c r="AM220" s="85"/>
      <c r="AN220" s="85"/>
      <c r="AO220" s="85"/>
      <c r="AP220" s="85"/>
      <c r="AQ220" s="85"/>
      <c r="AR220" s="85"/>
      <c r="AS220" s="85"/>
      <c r="AT220" s="85"/>
      <c r="AU220" s="85"/>
      <c r="AV220" s="85"/>
      <c r="AW220" s="85"/>
      <c r="AX220" s="85"/>
      <c r="AY220" s="85"/>
      <c r="AZ220" s="85"/>
      <c r="BA220" s="85"/>
      <c r="BB220" s="85"/>
      <c r="BC220" s="85"/>
      <c r="BD220" s="85"/>
      <c r="BE220" s="85"/>
      <c r="BF220" s="85"/>
      <c r="BG220" s="85"/>
      <c r="BH220" s="85"/>
      <c r="BI220" s="85"/>
      <c r="BJ220" s="85"/>
      <c r="BK220" s="85"/>
      <c r="BL220" s="85"/>
      <c r="BM220" s="78" t="str">
        <f t="shared" si="54"/>
        <v>ok</v>
      </c>
      <c r="BN220" s="14"/>
    </row>
    <row r="221" spans="1:67" s="19" customFormat="1" outlineLevel="1" x14ac:dyDescent="0.3">
      <c r="A221" s="17"/>
      <c r="B221" s="17" t="str">
        <f>+IF(OR(B219="",E219="TOTAL"),"","ok")</f>
        <v>ok</v>
      </c>
      <c r="C221" s="17">
        <f>+INDEX(Listes!$N$1:$AD$13,MATCH(D221,Listes!$N$1:$N$13,0),MATCH($F$7,Listes!$N$1:$AD$1,0))</f>
        <v>10</v>
      </c>
      <c r="D221" s="74" t="s">
        <v>161</v>
      </c>
      <c r="E221" s="85" t="s">
        <v>161</v>
      </c>
      <c r="F221" s="86"/>
      <c r="G221" s="85"/>
      <c r="H221" s="85"/>
      <c r="I221" s="85"/>
      <c r="J221" s="85"/>
      <c r="K221" s="85"/>
      <c r="L221" s="85"/>
      <c r="M221" s="85"/>
      <c r="N221" s="85"/>
      <c r="O221" s="85"/>
      <c r="P221" s="85"/>
      <c r="Q221" s="85"/>
      <c r="R221" s="85"/>
      <c r="S221" s="85"/>
      <c r="T221" s="85"/>
      <c r="U221" s="85"/>
      <c r="V221" s="85"/>
      <c r="W221" s="85"/>
      <c r="X221" s="85"/>
      <c r="Y221" s="85"/>
      <c r="Z221" s="85"/>
      <c r="AA221" s="85"/>
      <c r="AB221" s="85"/>
      <c r="AC221" s="85"/>
      <c r="AD221" s="85"/>
      <c r="AE221" s="85"/>
      <c r="AF221" s="85"/>
      <c r="AG221" s="85"/>
      <c r="AH221" s="85" t="str">
        <f t="shared" ref="AH221:AH231" si="61">+IFERROR(SUM(Y221:AG221)+AI221,"")</f>
        <v/>
      </c>
      <c r="AI221" s="85" t="str">
        <f t="shared" si="60"/>
        <v/>
      </c>
      <c r="AJ221" s="85" t="str">
        <f>+IFERROR(IF(OR(AND(AH221&lt;&gt;"",G221=""),AND(AH221="",G221&lt;&gt;"")),"TOTAL ou Z non renseigné !!!",IF($E221="TOTAL",SUM($AJ$11:AJ220),ROUND(AH221-G221,2))),"")</f>
        <v/>
      </c>
      <c r="AK221" s="85"/>
      <c r="AL221" s="85"/>
      <c r="AM221" s="85"/>
      <c r="AN221" s="85"/>
      <c r="AO221" s="85"/>
      <c r="AP221" s="85"/>
      <c r="AQ221" s="85"/>
      <c r="AR221" s="85"/>
      <c r="AS221" s="85"/>
      <c r="AT221" s="85"/>
      <c r="AU221" s="85"/>
      <c r="AV221" s="85"/>
      <c r="AW221" s="85"/>
      <c r="AX221" s="85"/>
      <c r="AY221" s="85"/>
      <c r="AZ221" s="85"/>
      <c r="BA221" s="85"/>
      <c r="BB221" s="85"/>
      <c r="BC221" s="85"/>
      <c r="BD221" s="85"/>
      <c r="BE221" s="85"/>
      <c r="BF221" s="85"/>
      <c r="BG221" s="85"/>
      <c r="BH221" s="85"/>
      <c r="BI221" s="85"/>
      <c r="BJ221" s="85"/>
      <c r="BK221" s="85"/>
      <c r="BL221" s="85"/>
      <c r="BM221" s="78" t="str">
        <f t="shared" si="54"/>
        <v>ok</v>
      </c>
      <c r="BN221" s="14" t="str">
        <f t="shared" si="55"/>
        <v/>
      </c>
      <c r="BO221" s="3"/>
    </row>
    <row r="222" spans="1:67" s="19" customFormat="1" outlineLevel="1" x14ac:dyDescent="0.3">
      <c r="A222" s="17"/>
      <c r="B222" s="17" t="str">
        <f>+IF(OR(B219="",E219="TOTAL"),"","ok")</f>
        <v>ok</v>
      </c>
      <c r="C222" s="17">
        <f>+INDEX(Listes!$N$1:$AD$13,MATCH(D222,Listes!$N$1:$N$13,0),MATCH($F$7,Listes!$N$1:$AD$1,0))</f>
        <v>10</v>
      </c>
      <c r="D222" s="75" t="s">
        <v>163</v>
      </c>
      <c r="E222" s="87" t="s">
        <v>162</v>
      </c>
      <c r="F222" s="86"/>
      <c r="G222" s="85"/>
      <c r="H222" s="85"/>
      <c r="I222" s="85"/>
      <c r="J222" s="85"/>
      <c r="K222" s="85"/>
      <c r="L222" s="85"/>
      <c r="M222" s="85"/>
      <c r="N222" s="85"/>
      <c r="O222" s="85"/>
      <c r="P222" s="85"/>
      <c r="Q222" s="85"/>
      <c r="R222" s="85"/>
      <c r="S222" s="85"/>
      <c r="T222" s="85"/>
      <c r="U222" s="85"/>
      <c r="V222" s="85"/>
      <c r="W222" s="85"/>
      <c r="X222" s="85"/>
      <c r="Y222" s="85"/>
      <c r="Z222" s="85"/>
      <c r="AA222" s="85"/>
      <c r="AB222" s="85"/>
      <c r="AC222" s="85"/>
      <c r="AD222" s="85"/>
      <c r="AE222" s="85"/>
      <c r="AF222" s="85"/>
      <c r="AG222" s="85"/>
      <c r="AH222" s="85" t="str">
        <f t="shared" si="61"/>
        <v/>
      </c>
      <c r="AI222" s="85" t="str">
        <f t="shared" si="60"/>
        <v/>
      </c>
      <c r="AJ222" s="85" t="str">
        <f>+IFERROR(IF(OR(AND(AH222&lt;&gt;"",G222=""),AND(AH222="",G222&lt;&gt;"")),"TOTAL ou Z non renseigné !!!",IF($E222="TOTAL",SUM($AJ$11:AJ221),ROUND(AH222-G222,2))),"")</f>
        <v/>
      </c>
      <c r="AK222" s="85"/>
      <c r="AL222" s="85"/>
      <c r="AM222" s="85"/>
      <c r="AN222" s="85"/>
      <c r="AO222" s="85"/>
      <c r="AP222" s="85"/>
      <c r="AQ222" s="85"/>
      <c r="AR222" s="85"/>
      <c r="AS222" s="85"/>
      <c r="AT222" s="85"/>
      <c r="AU222" s="85"/>
      <c r="AV222" s="85"/>
      <c r="AW222" s="85"/>
      <c r="AX222" s="85"/>
      <c r="AY222" s="85"/>
      <c r="AZ222" s="85"/>
      <c r="BA222" s="85"/>
      <c r="BB222" s="85"/>
      <c r="BC222" s="85"/>
      <c r="BD222" s="85"/>
      <c r="BE222" s="85"/>
      <c r="BF222" s="85"/>
      <c r="BG222" s="85"/>
      <c r="BH222" s="85"/>
      <c r="BI222" s="85"/>
      <c r="BJ222" s="85"/>
      <c r="BK222" s="85"/>
      <c r="BL222" s="85"/>
      <c r="BM222" s="78" t="str">
        <f t="shared" si="54"/>
        <v>ok</v>
      </c>
      <c r="BN222" s="14" t="str">
        <f t="shared" si="55"/>
        <v/>
      </c>
    </row>
    <row r="223" spans="1:67" s="19" customFormat="1" outlineLevel="1" x14ac:dyDescent="0.3">
      <c r="A223" s="17"/>
      <c r="B223" s="17" t="str">
        <f>+IF(OR(B219="",E219="TOTAL"),"","ok")</f>
        <v>ok</v>
      </c>
      <c r="C223" s="17">
        <f>+INDEX(Listes!$N$1:$AD$13,MATCH(D223,Listes!$N$1:$N$13,0),MATCH($F$7,Listes!$N$1:$AD$1,0))</f>
        <v>10</v>
      </c>
      <c r="D223" s="75" t="s">
        <v>164</v>
      </c>
      <c r="E223" s="87" t="s">
        <v>162</v>
      </c>
      <c r="F223" s="86"/>
      <c r="G223" s="85"/>
      <c r="H223" s="85"/>
      <c r="I223" s="85"/>
      <c r="J223" s="85"/>
      <c r="K223" s="85"/>
      <c r="L223" s="85"/>
      <c r="M223" s="85"/>
      <c r="N223" s="85"/>
      <c r="O223" s="85"/>
      <c r="P223" s="85"/>
      <c r="Q223" s="85"/>
      <c r="R223" s="85"/>
      <c r="S223" s="85"/>
      <c r="T223" s="85"/>
      <c r="U223" s="85"/>
      <c r="V223" s="85"/>
      <c r="W223" s="85"/>
      <c r="X223" s="85"/>
      <c r="Y223" s="85"/>
      <c r="Z223" s="85"/>
      <c r="AA223" s="85"/>
      <c r="AB223" s="85"/>
      <c r="AC223" s="85"/>
      <c r="AD223" s="85"/>
      <c r="AE223" s="85"/>
      <c r="AF223" s="85"/>
      <c r="AG223" s="85"/>
      <c r="AH223" s="85" t="str">
        <f t="shared" si="61"/>
        <v/>
      </c>
      <c r="AI223" s="85" t="str">
        <f t="shared" si="60"/>
        <v/>
      </c>
      <c r="AJ223" s="85" t="str">
        <f>+IFERROR(IF(OR(AND(AH223&lt;&gt;"",G223=""),AND(AH223="",G223&lt;&gt;"")),"TOTAL ou Z non renseigné !!!",IF($E223="TOTAL",SUM($AJ$11:AJ222),ROUND(AH223-G223,2))),"")</f>
        <v/>
      </c>
      <c r="AK223" s="85"/>
      <c r="AL223" s="85"/>
      <c r="AM223" s="85"/>
      <c r="AN223" s="85"/>
      <c r="AO223" s="85"/>
      <c r="AP223" s="85"/>
      <c r="AQ223" s="85"/>
      <c r="AR223" s="85"/>
      <c r="AS223" s="85"/>
      <c r="AT223" s="85"/>
      <c r="AU223" s="85"/>
      <c r="AV223" s="85"/>
      <c r="AW223" s="85"/>
      <c r="AX223" s="85"/>
      <c r="AY223" s="85"/>
      <c r="AZ223" s="85"/>
      <c r="BA223" s="85"/>
      <c r="BB223" s="85"/>
      <c r="BC223" s="85"/>
      <c r="BD223" s="85"/>
      <c r="BE223" s="85"/>
      <c r="BF223" s="85"/>
      <c r="BG223" s="85"/>
      <c r="BH223" s="85"/>
      <c r="BI223" s="85"/>
      <c r="BJ223" s="85"/>
      <c r="BK223" s="85"/>
      <c r="BL223" s="85"/>
      <c r="BM223" s="78" t="str">
        <f t="shared" si="54"/>
        <v>ok</v>
      </c>
      <c r="BN223" s="14" t="str">
        <f t="shared" si="55"/>
        <v/>
      </c>
      <c r="BO223" s="3"/>
    </row>
    <row r="224" spans="1:67" s="19" customFormat="1" outlineLevel="1" x14ac:dyDescent="0.3">
      <c r="A224" s="17"/>
      <c r="B224" s="17" t="str">
        <f>+IF(OR(B219="",E219="TOTAL"),"","ok")</f>
        <v>ok</v>
      </c>
      <c r="C224" s="17">
        <f>+INDEX(Listes!$N$1:$AD$13,MATCH(D224,Listes!$N$1:$N$13,0),MATCH($F$7,Listes!$N$1:$AD$1,0))</f>
        <v>10</v>
      </c>
      <c r="D224" s="75" t="s">
        <v>165</v>
      </c>
      <c r="E224" s="87" t="s">
        <v>162</v>
      </c>
      <c r="F224" s="86"/>
      <c r="G224" s="85"/>
      <c r="H224" s="85"/>
      <c r="I224" s="85"/>
      <c r="J224" s="85"/>
      <c r="K224" s="85"/>
      <c r="L224" s="85"/>
      <c r="M224" s="85"/>
      <c r="N224" s="85"/>
      <c r="O224" s="85"/>
      <c r="P224" s="85"/>
      <c r="Q224" s="85"/>
      <c r="R224" s="85"/>
      <c r="S224" s="85"/>
      <c r="T224" s="85"/>
      <c r="U224" s="85"/>
      <c r="V224" s="85"/>
      <c r="W224" s="85"/>
      <c r="X224" s="85"/>
      <c r="Y224" s="85"/>
      <c r="Z224" s="85"/>
      <c r="AA224" s="85"/>
      <c r="AB224" s="85"/>
      <c r="AC224" s="85"/>
      <c r="AD224" s="85"/>
      <c r="AE224" s="85"/>
      <c r="AF224" s="85"/>
      <c r="AG224" s="85"/>
      <c r="AH224" s="85" t="str">
        <f t="shared" si="61"/>
        <v/>
      </c>
      <c r="AI224" s="85" t="str">
        <f t="shared" si="60"/>
        <v/>
      </c>
      <c r="AJ224" s="85" t="str">
        <f>+IFERROR(IF(OR(AND(AH224&lt;&gt;"",G224=""),AND(AH224="",G224&lt;&gt;"")),"TOTAL ou Z non renseigné !!!",IF($E224="TOTAL",SUM($AJ$11:AJ223),ROUND(AH224-G224,2))),"")</f>
        <v/>
      </c>
      <c r="AK224" s="85"/>
      <c r="AL224" s="85"/>
      <c r="AM224" s="85"/>
      <c r="AN224" s="85"/>
      <c r="AO224" s="85"/>
      <c r="AP224" s="85"/>
      <c r="AQ224" s="85"/>
      <c r="AR224" s="85"/>
      <c r="AS224" s="85"/>
      <c r="AT224" s="85"/>
      <c r="AU224" s="85"/>
      <c r="AV224" s="85"/>
      <c r="AW224" s="85"/>
      <c r="AX224" s="85"/>
      <c r="AY224" s="85"/>
      <c r="AZ224" s="85"/>
      <c r="BA224" s="85"/>
      <c r="BB224" s="85"/>
      <c r="BC224" s="85"/>
      <c r="BD224" s="85"/>
      <c r="BE224" s="85"/>
      <c r="BF224" s="85"/>
      <c r="BG224" s="85"/>
      <c r="BH224" s="85"/>
      <c r="BI224" s="85"/>
      <c r="BJ224" s="85"/>
      <c r="BK224" s="85"/>
      <c r="BL224" s="85"/>
      <c r="BM224" s="78" t="str">
        <f t="shared" si="54"/>
        <v>ok</v>
      </c>
      <c r="BN224" s="14" t="str">
        <f t="shared" si="55"/>
        <v/>
      </c>
    </row>
    <row r="225" spans="1:67" s="19" customFormat="1" outlineLevel="1" x14ac:dyDescent="0.3">
      <c r="A225" s="17"/>
      <c r="B225" s="17" t="str">
        <f>+IF(OR(B219="",E219="TOTAL"),"","ok")</f>
        <v>ok</v>
      </c>
      <c r="C225" s="17">
        <f>+INDEX(Listes!$N$1:$AD$13,MATCH(D225,Listes!$N$1:$N$13,0),MATCH($F$7,Listes!$N$1:$AD$1,0))</f>
        <v>10</v>
      </c>
      <c r="D225" s="75" t="s">
        <v>166</v>
      </c>
      <c r="E225" s="87" t="s">
        <v>162</v>
      </c>
      <c r="F225" s="86"/>
      <c r="G225" s="85"/>
      <c r="H225" s="85"/>
      <c r="I225" s="85"/>
      <c r="J225" s="85"/>
      <c r="K225" s="85"/>
      <c r="L225" s="85"/>
      <c r="M225" s="85"/>
      <c r="N225" s="85"/>
      <c r="O225" s="85"/>
      <c r="P225" s="85"/>
      <c r="Q225" s="85"/>
      <c r="R225" s="85"/>
      <c r="S225" s="85"/>
      <c r="T225" s="85"/>
      <c r="U225" s="85"/>
      <c r="V225" s="85"/>
      <c r="W225" s="85"/>
      <c r="X225" s="85"/>
      <c r="Y225" s="85"/>
      <c r="Z225" s="85"/>
      <c r="AA225" s="85"/>
      <c r="AB225" s="85"/>
      <c r="AC225" s="85"/>
      <c r="AD225" s="85"/>
      <c r="AE225" s="85"/>
      <c r="AF225" s="85"/>
      <c r="AG225" s="85"/>
      <c r="AH225" s="85" t="str">
        <f t="shared" si="61"/>
        <v/>
      </c>
      <c r="AI225" s="85" t="str">
        <f t="shared" si="60"/>
        <v/>
      </c>
      <c r="AJ225" s="85" t="str">
        <f>+IFERROR(IF(OR(AND(AH225&lt;&gt;"",G225=""),AND(AH225="",G225&lt;&gt;"")),"TOTAL ou Z non renseigné !!!",IF($E225="TOTAL",SUM($AJ$11:AJ224),ROUND(AH225-G225,2))),"")</f>
        <v/>
      </c>
      <c r="AK225" s="85"/>
      <c r="AL225" s="85"/>
      <c r="AM225" s="85"/>
      <c r="AN225" s="85"/>
      <c r="AO225" s="85"/>
      <c r="AP225" s="85"/>
      <c r="AQ225" s="85"/>
      <c r="AR225" s="85"/>
      <c r="AS225" s="85"/>
      <c r="AT225" s="85"/>
      <c r="AU225" s="85"/>
      <c r="AV225" s="85"/>
      <c r="AW225" s="85"/>
      <c r="AX225" s="85"/>
      <c r="AY225" s="85"/>
      <c r="AZ225" s="85"/>
      <c r="BA225" s="85"/>
      <c r="BB225" s="85"/>
      <c r="BC225" s="85"/>
      <c r="BD225" s="85"/>
      <c r="BE225" s="85"/>
      <c r="BF225" s="85"/>
      <c r="BG225" s="85"/>
      <c r="BH225" s="85"/>
      <c r="BI225" s="85"/>
      <c r="BJ225" s="85"/>
      <c r="BK225" s="85"/>
      <c r="BL225" s="85"/>
      <c r="BM225" s="78" t="str">
        <f t="shared" si="54"/>
        <v>ok</v>
      </c>
      <c r="BN225" s="14" t="str">
        <f t="shared" si="55"/>
        <v/>
      </c>
      <c r="BO225" s="3"/>
    </row>
    <row r="226" spans="1:67" s="19" customFormat="1" outlineLevel="1" x14ac:dyDescent="0.3">
      <c r="A226" s="17"/>
      <c r="B226" s="17" t="str">
        <f>+IF(OR(B219="",E219="TOTAL"),"","ok")</f>
        <v>ok</v>
      </c>
      <c r="C226" s="17">
        <f>+INDEX(Listes!$N$1:$AD$13,MATCH(D226,Listes!$N$1:$N$13,0),MATCH($F$7,Listes!$N$1:$AD$1,0))</f>
        <v>10</v>
      </c>
      <c r="D226" s="75" t="s">
        <v>167</v>
      </c>
      <c r="E226" s="87" t="s">
        <v>162</v>
      </c>
      <c r="F226" s="86"/>
      <c r="G226" s="85"/>
      <c r="H226" s="85"/>
      <c r="I226" s="85"/>
      <c r="J226" s="85"/>
      <c r="K226" s="85"/>
      <c r="L226" s="85"/>
      <c r="M226" s="85"/>
      <c r="N226" s="85"/>
      <c r="O226" s="85"/>
      <c r="P226" s="85"/>
      <c r="Q226" s="85"/>
      <c r="R226" s="85"/>
      <c r="S226" s="85"/>
      <c r="T226" s="85"/>
      <c r="U226" s="85"/>
      <c r="V226" s="85"/>
      <c r="W226" s="85"/>
      <c r="X226" s="85"/>
      <c r="Y226" s="85"/>
      <c r="Z226" s="85"/>
      <c r="AA226" s="85"/>
      <c r="AB226" s="85"/>
      <c r="AC226" s="85"/>
      <c r="AD226" s="85"/>
      <c r="AE226" s="85"/>
      <c r="AF226" s="85"/>
      <c r="AG226" s="85"/>
      <c r="AH226" s="85" t="str">
        <f t="shared" si="61"/>
        <v/>
      </c>
      <c r="AI226" s="85" t="str">
        <f t="shared" si="60"/>
        <v/>
      </c>
      <c r="AJ226" s="85" t="str">
        <f>+IFERROR(IF(OR(AND(AH226&lt;&gt;"",G226=""),AND(AH226="",G226&lt;&gt;"")),"TOTAL ou Z non renseigné !!!",IF($E226="TOTAL",SUM($AJ$11:AJ225),ROUND(AH226-G226,2))),"")</f>
        <v/>
      </c>
      <c r="AK226" s="85"/>
      <c r="AL226" s="85"/>
      <c r="AM226" s="85"/>
      <c r="AN226" s="85"/>
      <c r="AO226" s="85"/>
      <c r="AP226" s="85"/>
      <c r="AQ226" s="85"/>
      <c r="AR226" s="85"/>
      <c r="AS226" s="85"/>
      <c r="AT226" s="85"/>
      <c r="AU226" s="85"/>
      <c r="AV226" s="85"/>
      <c r="AW226" s="85"/>
      <c r="AX226" s="85"/>
      <c r="AY226" s="85"/>
      <c r="AZ226" s="85"/>
      <c r="BA226" s="85"/>
      <c r="BB226" s="85"/>
      <c r="BC226" s="85"/>
      <c r="BD226" s="85"/>
      <c r="BE226" s="85"/>
      <c r="BF226" s="85"/>
      <c r="BG226" s="85"/>
      <c r="BH226" s="85"/>
      <c r="BI226" s="85"/>
      <c r="BJ226" s="85"/>
      <c r="BK226" s="85"/>
      <c r="BL226" s="85"/>
      <c r="BM226" s="78" t="str">
        <f t="shared" si="54"/>
        <v>ok</v>
      </c>
      <c r="BN226" s="14" t="str">
        <f t="shared" si="55"/>
        <v/>
      </c>
    </row>
    <row r="227" spans="1:67" s="19" customFormat="1" outlineLevel="1" x14ac:dyDescent="0.3">
      <c r="A227" s="17"/>
      <c r="B227" s="17" t="str">
        <f>+IF(OR(B219="",E219="TOTAL"),"","ok")</f>
        <v>ok</v>
      </c>
      <c r="C227" s="17">
        <f>+INDEX(Listes!$N$1:$AD$13,MATCH(D227,Listes!$N$1:$N$13,0),MATCH($F$7,Listes!$N$1:$AD$1,0))</f>
        <v>10</v>
      </c>
      <c r="D227" s="75" t="s">
        <v>168</v>
      </c>
      <c r="E227" s="87" t="s">
        <v>162</v>
      </c>
      <c r="F227" s="86"/>
      <c r="G227" s="85"/>
      <c r="H227" s="85"/>
      <c r="I227" s="85"/>
      <c r="J227" s="85"/>
      <c r="K227" s="85"/>
      <c r="L227" s="85"/>
      <c r="M227" s="85"/>
      <c r="N227" s="85"/>
      <c r="O227" s="85"/>
      <c r="P227" s="85"/>
      <c r="Q227" s="85"/>
      <c r="R227" s="85"/>
      <c r="S227" s="85"/>
      <c r="T227" s="85"/>
      <c r="U227" s="85"/>
      <c r="V227" s="85"/>
      <c r="W227" s="85"/>
      <c r="X227" s="85"/>
      <c r="Y227" s="85"/>
      <c r="Z227" s="85"/>
      <c r="AA227" s="85"/>
      <c r="AB227" s="85"/>
      <c r="AC227" s="85"/>
      <c r="AD227" s="85"/>
      <c r="AE227" s="85"/>
      <c r="AF227" s="85"/>
      <c r="AG227" s="85"/>
      <c r="AH227" s="85" t="str">
        <f t="shared" si="61"/>
        <v/>
      </c>
      <c r="AI227" s="85" t="str">
        <f t="shared" si="60"/>
        <v/>
      </c>
      <c r="AJ227" s="85" t="str">
        <f>+IFERROR(IF(OR(AND(AH227&lt;&gt;"",G227=""),AND(AH227="",G227&lt;&gt;"")),"TOTAL ou Z non renseigné !!!",IF($E227="TOTAL",SUM($AJ$11:AJ226),ROUND(AH227-G227,2))),"")</f>
        <v/>
      </c>
      <c r="AK227" s="85"/>
      <c r="AL227" s="85"/>
      <c r="AM227" s="85"/>
      <c r="AN227" s="85"/>
      <c r="AO227" s="85"/>
      <c r="AP227" s="85"/>
      <c r="AQ227" s="85"/>
      <c r="AR227" s="85"/>
      <c r="AS227" s="85"/>
      <c r="AT227" s="85"/>
      <c r="AU227" s="85"/>
      <c r="AV227" s="85"/>
      <c r="AW227" s="85"/>
      <c r="AX227" s="85"/>
      <c r="AY227" s="85"/>
      <c r="AZ227" s="85"/>
      <c r="BA227" s="85"/>
      <c r="BB227" s="85"/>
      <c r="BC227" s="85"/>
      <c r="BD227" s="85"/>
      <c r="BE227" s="85"/>
      <c r="BF227" s="85"/>
      <c r="BG227" s="85"/>
      <c r="BH227" s="85"/>
      <c r="BI227" s="85"/>
      <c r="BJ227" s="85"/>
      <c r="BK227" s="85"/>
      <c r="BL227" s="85"/>
      <c r="BM227" s="78" t="str">
        <f t="shared" si="54"/>
        <v>ok</v>
      </c>
      <c r="BN227" s="14" t="str">
        <f t="shared" si="55"/>
        <v/>
      </c>
      <c r="BO227" s="3"/>
    </row>
    <row r="228" spans="1:67" s="19" customFormat="1" hidden="1" outlineLevel="1" x14ac:dyDescent="0.3">
      <c r="A228" s="17"/>
      <c r="B228" s="17" t="str">
        <f>+IF(OR(B219="",E219="TOTAL"),"","ok")</f>
        <v>ok</v>
      </c>
      <c r="C228" s="17">
        <f>+INDEX(Listes!$N$1:$AD$13,MATCH(D228,Listes!$N$1:$N$13,0),MATCH($F$7,Listes!$N$1:$AD$1,0))</f>
        <v>0</v>
      </c>
      <c r="D228" s="75" t="s">
        <v>169</v>
      </c>
      <c r="E228" s="87" t="s">
        <v>162</v>
      </c>
      <c r="F228" s="86"/>
      <c r="G228" s="85"/>
      <c r="H228" s="85"/>
      <c r="I228" s="85"/>
      <c r="J228" s="85"/>
      <c r="K228" s="85"/>
      <c r="L228" s="85"/>
      <c r="M228" s="85"/>
      <c r="N228" s="85"/>
      <c r="O228" s="85"/>
      <c r="P228" s="85"/>
      <c r="Q228" s="85"/>
      <c r="R228" s="85"/>
      <c r="S228" s="85"/>
      <c r="T228" s="85"/>
      <c r="U228" s="85"/>
      <c r="V228" s="85"/>
      <c r="W228" s="85"/>
      <c r="X228" s="85"/>
      <c r="Y228" s="85"/>
      <c r="Z228" s="85"/>
      <c r="AA228" s="85"/>
      <c r="AB228" s="85"/>
      <c r="AC228" s="85"/>
      <c r="AD228" s="85"/>
      <c r="AE228" s="85"/>
      <c r="AF228" s="85"/>
      <c r="AG228" s="85"/>
      <c r="AH228" s="85" t="str">
        <f t="shared" si="61"/>
        <v/>
      </c>
      <c r="AI228" s="85" t="str">
        <f t="shared" si="60"/>
        <v/>
      </c>
      <c r="AJ228" s="85" t="str">
        <f>+IFERROR(IF(OR(AND(AH228&lt;&gt;"",G228=""),AND(AH228="",G228&lt;&gt;"")),"TOTAL ou Z non renseigné !!!",IF($E228="TOTAL",SUM($AJ$11:AJ227),ROUND(AH228-G228,2))),"")</f>
        <v/>
      </c>
      <c r="AK228" s="85"/>
      <c r="AL228" s="85"/>
      <c r="AM228" s="85"/>
      <c r="AN228" s="85"/>
      <c r="AO228" s="85"/>
      <c r="AP228" s="85"/>
      <c r="AQ228" s="85"/>
      <c r="AR228" s="85"/>
      <c r="AS228" s="85"/>
      <c r="AT228" s="85"/>
      <c r="AU228" s="85"/>
      <c r="AV228" s="85"/>
      <c r="AW228" s="85"/>
      <c r="AX228" s="85"/>
      <c r="AY228" s="85"/>
      <c r="AZ228" s="85"/>
      <c r="BA228" s="85"/>
      <c r="BB228" s="85"/>
      <c r="BC228" s="85"/>
      <c r="BD228" s="85"/>
      <c r="BE228" s="85"/>
      <c r="BF228" s="85"/>
      <c r="BG228" s="85"/>
      <c r="BH228" s="85"/>
      <c r="BI228" s="85"/>
      <c r="BJ228" s="85"/>
      <c r="BK228" s="85"/>
      <c r="BL228" s="85"/>
      <c r="BM228" s="78" t="str">
        <f t="shared" si="54"/>
        <v>ok</v>
      </c>
      <c r="BN228" s="14" t="str">
        <f t="shared" si="55"/>
        <v/>
      </c>
    </row>
    <row r="229" spans="1:67" s="19" customFormat="1" hidden="1" outlineLevel="1" x14ac:dyDescent="0.3">
      <c r="A229" s="17"/>
      <c r="B229" s="17" t="str">
        <f>+IF(OR(B219="",E219="TOTAL"),"","ok")</f>
        <v>ok</v>
      </c>
      <c r="C229" s="17">
        <f>+INDEX(Listes!$N$1:$AD$13,MATCH(D229,Listes!$N$1:$N$13,0),MATCH($F$7,Listes!$N$1:$AD$1,0))</f>
        <v>0</v>
      </c>
      <c r="D229" s="75" t="s">
        <v>170</v>
      </c>
      <c r="E229" s="87" t="s">
        <v>162</v>
      </c>
      <c r="F229" s="86"/>
      <c r="G229" s="85"/>
      <c r="H229" s="85"/>
      <c r="I229" s="85"/>
      <c r="J229" s="85"/>
      <c r="K229" s="85"/>
      <c r="L229" s="85"/>
      <c r="M229" s="85"/>
      <c r="N229" s="85"/>
      <c r="O229" s="85"/>
      <c r="P229" s="85"/>
      <c r="Q229" s="85"/>
      <c r="R229" s="85"/>
      <c r="S229" s="85"/>
      <c r="T229" s="85"/>
      <c r="U229" s="85"/>
      <c r="V229" s="85"/>
      <c r="W229" s="85"/>
      <c r="X229" s="85"/>
      <c r="Y229" s="85"/>
      <c r="Z229" s="85"/>
      <c r="AA229" s="85"/>
      <c r="AB229" s="85"/>
      <c r="AC229" s="85"/>
      <c r="AD229" s="85"/>
      <c r="AE229" s="85"/>
      <c r="AF229" s="85"/>
      <c r="AG229" s="85"/>
      <c r="AH229" s="85" t="str">
        <f t="shared" si="61"/>
        <v/>
      </c>
      <c r="AI229" s="85" t="str">
        <f t="shared" si="60"/>
        <v/>
      </c>
      <c r="AJ229" s="85" t="str">
        <f>+IFERROR(IF(OR(AND(AH229&lt;&gt;"",G229=""),AND(AH229="",G229&lt;&gt;"")),"TOTAL ou Z non renseigné !!!",IF($E229="TOTAL",SUM($AJ$11:AJ228),ROUND(AH229-G229,2))),"")</f>
        <v/>
      </c>
      <c r="AK229" s="85"/>
      <c r="AL229" s="85"/>
      <c r="AM229" s="85"/>
      <c r="AN229" s="85"/>
      <c r="AO229" s="85"/>
      <c r="AP229" s="85"/>
      <c r="AQ229" s="85"/>
      <c r="AR229" s="85"/>
      <c r="AS229" s="85"/>
      <c r="AT229" s="85"/>
      <c r="AU229" s="85"/>
      <c r="AV229" s="85"/>
      <c r="AW229" s="85"/>
      <c r="AX229" s="85"/>
      <c r="AY229" s="85"/>
      <c r="AZ229" s="85"/>
      <c r="BA229" s="85"/>
      <c r="BB229" s="85"/>
      <c r="BC229" s="85"/>
      <c r="BD229" s="85"/>
      <c r="BE229" s="85"/>
      <c r="BF229" s="85"/>
      <c r="BG229" s="85"/>
      <c r="BH229" s="85"/>
      <c r="BI229" s="85"/>
      <c r="BJ229" s="85"/>
      <c r="BK229" s="85"/>
      <c r="BL229" s="85"/>
      <c r="BM229" s="78" t="str">
        <f t="shared" si="54"/>
        <v>ok</v>
      </c>
      <c r="BN229" s="14" t="str">
        <f t="shared" si="55"/>
        <v/>
      </c>
      <c r="BO229" s="3"/>
    </row>
    <row r="230" spans="1:67" s="19" customFormat="1" hidden="1" outlineLevel="1" x14ac:dyDescent="0.3">
      <c r="A230" s="17"/>
      <c r="B230" s="17" t="str">
        <f>+IF(OR(B219="",E219="TOTAL"),"","ok")</f>
        <v>ok</v>
      </c>
      <c r="C230" s="17">
        <f>+INDEX(Listes!$N$1:$AD$13,MATCH(D230,Listes!$N$1:$N$13,0),MATCH($F$7,Listes!$N$1:$AD$1,0))</f>
        <v>0</v>
      </c>
      <c r="D230" s="75" t="s">
        <v>171</v>
      </c>
      <c r="E230" s="87" t="s">
        <v>162</v>
      </c>
      <c r="F230" s="86"/>
      <c r="G230" s="85"/>
      <c r="H230" s="85"/>
      <c r="I230" s="85"/>
      <c r="J230" s="85"/>
      <c r="K230" s="85"/>
      <c r="L230" s="85"/>
      <c r="M230" s="85"/>
      <c r="N230" s="85"/>
      <c r="O230" s="85"/>
      <c r="P230" s="85"/>
      <c r="Q230" s="85"/>
      <c r="R230" s="85"/>
      <c r="S230" s="85"/>
      <c r="T230" s="85"/>
      <c r="U230" s="85"/>
      <c r="V230" s="85"/>
      <c r="W230" s="85"/>
      <c r="X230" s="85"/>
      <c r="Y230" s="85"/>
      <c r="Z230" s="85"/>
      <c r="AA230" s="85"/>
      <c r="AB230" s="85"/>
      <c r="AC230" s="85"/>
      <c r="AD230" s="85"/>
      <c r="AE230" s="85"/>
      <c r="AF230" s="85"/>
      <c r="AG230" s="85"/>
      <c r="AH230" s="85" t="str">
        <f t="shared" si="61"/>
        <v/>
      </c>
      <c r="AI230" s="85" t="str">
        <f t="shared" si="60"/>
        <v/>
      </c>
      <c r="AJ230" s="85" t="str">
        <f>+IFERROR(IF(OR(AND(AH230&lt;&gt;"",G230=""),AND(AH230="",G230&lt;&gt;"")),"TOTAL ou Z non renseigné !!!",IF($E230="TOTAL",SUM($AJ$11:AJ229),ROUND(AH230-G230,2))),"")</f>
        <v/>
      </c>
      <c r="AK230" s="85"/>
      <c r="AL230" s="85"/>
      <c r="AM230" s="85"/>
      <c r="AN230" s="85"/>
      <c r="AO230" s="85"/>
      <c r="AP230" s="85"/>
      <c r="AQ230" s="85"/>
      <c r="AR230" s="85"/>
      <c r="AS230" s="85"/>
      <c r="AT230" s="85"/>
      <c r="AU230" s="85"/>
      <c r="AV230" s="85"/>
      <c r="AW230" s="85"/>
      <c r="AX230" s="85"/>
      <c r="AY230" s="85"/>
      <c r="AZ230" s="85"/>
      <c r="BA230" s="85"/>
      <c r="BB230" s="85"/>
      <c r="BC230" s="85"/>
      <c r="BD230" s="85"/>
      <c r="BE230" s="85"/>
      <c r="BF230" s="85"/>
      <c r="BG230" s="85"/>
      <c r="BH230" s="85"/>
      <c r="BI230" s="85"/>
      <c r="BJ230" s="85"/>
      <c r="BK230" s="85"/>
      <c r="BL230" s="85"/>
      <c r="BM230" s="78" t="str">
        <f t="shared" si="54"/>
        <v>ok</v>
      </c>
      <c r="BN230" s="14" t="str">
        <f t="shared" si="55"/>
        <v/>
      </c>
    </row>
    <row r="231" spans="1:67" s="19" customFormat="1" hidden="1" outlineLevel="1" x14ac:dyDescent="0.3">
      <c r="A231" s="17"/>
      <c r="B231" s="17" t="str">
        <f>+IF(OR(B219="",E219="TOTAL"),"","ok")</f>
        <v>ok</v>
      </c>
      <c r="C231" s="17">
        <f>+INDEX(Listes!$N$1:$AD$13,MATCH(D231,Listes!$N$1:$N$13,0),MATCH($F$7,Listes!$N$1:$AD$1,0))</f>
        <v>0</v>
      </c>
      <c r="D231" s="75" t="s">
        <v>172</v>
      </c>
      <c r="E231" s="87" t="s">
        <v>162</v>
      </c>
      <c r="F231" s="86"/>
      <c r="G231" s="85"/>
      <c r="H231" s="85"/>
      <c r="I231" s="85"/>
      <c r="J231" s="85"/>
      <c r="K231" s="85"/>
      <c r="L231" s="85"/>
      <c r="M231" s="85"/>
      <c r="N231" s="85"/>
      <c r="O231" s="85"/>
      <c r="P231" s="85"/>
      <c r="Q231" s="85"/>
      <c r="R231" s="85"/>
      <c r="S231" s="85"/>
      <c r="T231" s="85"/>
      <c r="U231" s="85"/>
      <c r="V231" s="85"/>
      <c r="W231" s="85"/>
      <c r="X231" s="85"/>
      <c r="Y231" s="85"/>
      <c r="Z231" s="85"/>
      <c r="AA231" s="85"/>
      <c r="AB231" s="85"/>
      <c r="AC231" s="85"/>
      <c r="AD231" s="85"/>
      <c r="AE231" s="85"/>
      <c r="AF231" s="85"/>
      <c r="AG231" s="85"/>
      <c r="AH231" s="85" t="str">
        <f t="shared" si="61"/>
        <v/>
      </c>
      <c r="AI231" s="85" t="str">
        <f t="shared" si="60"/>
        <v/>
      </c>
      <c r="AJ231" s="85" t="str">
        <f>+IFERROR(IF(OR(AND(AH231&lt;&gt;"",G231=""),AND(AH231="",G231&lt;&gt;"")),"TOTAL ou Z non renseigné !!!",IF($E231="TOTAL",SUM($AJ$11:AJ230),ROUND(AH231-G231,2))),"")</f>
        <v/>
      </c>
      <c r="AK231" s="85"/>
      <c r="AL231" s="85"/>
      <c r="AM231" s="85"/>
      <c r="AN231" s="85"/>
      <c r="AO231" s="85"/>
      <c r="AP231" s="85"/>
      <c r="AQ231" s="85"/>
      <c r="AR231" s="85"/>
      <c r="AS231" s="85"/>
      <c r="AT231" s="85"/>
      <c r="AU231" s="85"/>
      <c r="AV231" s="85"/>
      <c r="AW231" s="85"/>
      <c r="AX231" s="85"/>
      <c r="AY231" s="85"/>
      <c r="AZ231" s="85"/>
      <c r="BA231" s="85"/>
      <c r="BB231" s="85"/>
      <c r="BC231" s="85"/>
      <c r="BD231" s="85"/>
      <c r="BE231" s="85"/>
      <c r="BF231" s="85"/>
      <c r="BG231" s="85"/>
      <c r="BH231" s="85"/>
      <c r="BI231" s="85"/>
      <c r="BJ231" s="85"/>
      <c r="BK231" s="85"/>
      <c r="BL231" s="85"/>
      <c r="BM231" s="78" t="str">
        <f t="shared" si="54"/>
        <v>ok</v>
      </c>
      <c r="BN231" s="14" t="str">
        <f t="shared" si="55"/>
        <v/>
      </c>
      <c r="BO231" s="3"/>
    </row>
    <row r="232" spans="1:67" x14ac:dyDescent="0.3">
      <c r="A232" s="4">
        <f>+IF(SUM(C233:C244)=0,"",1)</f>
        <v>1</v>
      </c>
      <c r="B232" s="4">
        <v>18</v>
      </c>
      <c r="C232" s="4">
        <f t="shared" ref="C232" si="62">+IF(B232&gt;$H$5,"",B232)</f>
        <v>18</v>
      </c>
      <c r="D232" s="4">
        <f>+IFERROR(WEEKNUM(E232,2),"")</f>
        <v>38</v>
      </c>
      <c r="E232" s="81">
        <f t="shared" ref="E232:E284" si="63">+IF(AND(C232="",C219&lt;&gt;$H$5),"",IF(C219=$H$5,"TOTAL",IFERROR(DATE($F$6,$F$5,C232),"")))</f>
        <v>43726</v>
      </c>
      <c r="F232" s="82" t="str">
        <f>+IF(AND($E232="TOTAL",SUM($C$11:$C$426)&gt;465),SUM($F$11:F231)/2,IF(AND($E232="TOTAL",SUM($C$11:$C$426)&lt;465),SUM($F$11:F231),IF(COUNT(F233:F244)=0,"",SUM(F233:F244))))</f>
        <v/>
      </c>
      <c r="G232" s="83" t="str">
        <f>IF(F232="","",F232-SUM(AO232:BL232))</f>
        <v/>
      </c>
      <c r="H232" s="83" t="str">
        <f>+IFERROR(IF(OR(WEEKDAY(E232)=1,C232=$H$5),SUMIF($D$11:$D$426,WEEKNUM(E232,2),$F$11:$F$426),""),"")</f>
        <v/>
      </c>
      <c r="I232" s="82" t="str">
        <f>+IF(AND($E232="TOTAL",SUM($C$11:$C$426)&gt;465),SUM($I$11:I231)/2,IF(AND($E232="TOTAL",SUM($C$11:$C$426)&lt;465),SUM($I$11:I231),IF(COUNT(I233:I244)=0,"",SUM(I233:I244))))</f>
        <v/>
      </c>
      <c r="J232" s="82" t="str">
        <f>+IF(AND($E232="TOTAL",SUM($C$11:$C$426)&gt;465),SUM($J$11:J231)/2,IF(AND($E232="TOTAL",SUM($C$11:$C$426)&lt;465),SUM($J$11:J231),IF(COUNT(J233:J244)=0,"",SUM(J233:J244))))</f>
        <v/>
      </c>
      <c r="K232" s="84" t="str">
        <f>+IF($E232="TOTAL",(SUM($K$11:K231)),"")</f>
        <v/>
      </c>
      <c r="L232" s="82" t="str">
        <f>+IF($E232="TOTAL",(SUM(L$11:$L231)),IF(F233="","",F233))</f>
        <v/>
      </c>
      <c r="M232" s="84" t="str">
        <f>+IF($E232="TOTAL",(SUM($M$11:M231)),"")</f>
        <v/>
      </c>
      <c r="N232" s="84" t="str">
        <f>+IF($E232="TOTAL",(SUM($N$11:N231)),"")</f>
        <v/>
      </c>
      <c r="O232" s="82" t="str">
        <f>+IF($E232="TOTAL",(SUM($O$11:O231)),IF(F234="","",F234))</f>
        <v/>
      </c>
      <c r="P232" s="84" t="str">
        <f>+IF($E232="TOTAL",(SUM($P$11:P231)),"")</f>
        <v/>
      </c>
      <c r="Q232" s="84" t="str">
        <f>+IF($E232="TOTAL",(SUM($Q$11:Q231)),"")</f>
        <v/>
      </c>
      <c r="R232" s="84" t="str">
        <f>+IF($E232="TOTAL",(SUM($R$11:R231)),"")</f>
        <v/>
      </c>
      <c r="S232" s="84" t="str">
        <f>+IF($E232="TOTAL",(SUM($S$11:S231)),"")</f>
        <v/>
      </c>
      <c r="T232" s="84" t="str">
        <f>+IF($E232="TOTAL",(SUM($T$11:T231)),"")</f>
        <v/>
      </c>
      <c r="U232" s="84" t="str">
        <f>+IF($E232="TOTAL",(SUM($U$11:U231)),"")</f>
        <v/>
      </c>
      <c r="V232" s="84" t="str">
        <f>+IF($E232="TOTAL",(SUM($V$11:V231)),"")</f>
        <v/>
      </c>
      <c r="W232" s="83" t="str">
        <f>+IF(OR(P232="",P232=0,L232="",L232=0),"",L232/P232)</f>
        <v/>
      </c>
      <c r="X232" s="83" t="str">
        <f>+IF(OR(Q232="",Q232=0,O232="",O232=0),"",O232/Q232)</f>
        <v/>
      </c>
      <c r="Y232" s="82" t="str">
        <f>+IF(AND($E232="TOTAL",SUM($C$11:$C$426)&gt;465),SUM($Y$11:Y231)/2,IF(AND($E232="TOTAL",SUM($C$11:$C$426)&lt;465),SUM($Y$11:Y231),IF(COUNT(Y233:Y244)=0,"",SUM(Y233:Y244))))</f>
        <v/>
      </c>
      <c r="Z232" s="82" t="str">
        <f>+IF(AND($E232="TOTAL",SUM($C$11:$C$426)&gt;465),SUM($Z$11:Z231)/2,IF(AND($E232="TOTAL",SUM($C$11:$C$426)&lt;465),SUM($Z$11:Z231),IF(COUNT(Z233:Z244)=0,"",SUM(Z233:Z244))))</f>
        <v/>
      </c>
      <c r="AA232" s="82" t="str">
        <f>+IF(AND($E232="TOTAL",SUM($C$11:$C$426)&gt;465),SUM($AA$11:AA231)/2,IF(AND($E232="TOTAL",SUM($C$11:$C$426)&lt;465),SUM($AA$11:AA231),IF(COUNT(AA233:AA244)=0,"",SUM(AA233:AA244))))</f>
        <v/>
      </c>
      <c r="AB232" s="82" t="str">
        <f>+IF(AND($E232="TOTAL",SUM($C$11:$C$426)&gt;465),SUM($AB$11:AB231)/2,IF(AND($E232="TOTAL",SUM($C$11:$C$426)&lt;465),SUM($AB$11:AB231),IF(COUNT(AB233:AB244)=0,"",SUM(AB233:AB244))))</f>
        <v/>
      </c>
      <c r="AC232" s="82" t="str">
        <f>+IF(AND($E232="TOTAL",SUM($C$11:$C$426)&gt;465),SUM($AC$11:AC231)/2,IF(AND($E232="TOTAL",SUM($C$11:$C$426)&lt;465),SUM($AC$11:AC231),IF(COUNT(AC233:AC244)=0,"",SUM(AC233:AC244))))</f>
        <v/>
      </c>
      <c r="AD232" s="82" t="str">
        <f>+IF(AND($E232="TOTAL",SUM($C$11:$C$426)&gt;465),SUM($AD$11:AD231)/2,IF(AND($E232="TOTAL",SUM($C$11:$C$426)&lt;465),SUM($AD$11:AD231),IF(COUNT(AD233:AD244)=0,"",SUM(AD233:AD244))))</f>
        <v/>
      </c>
      <c r="AE232" s="82" t="str">
        <f>+IF(AND($E232="TOTAL",SUM($C$11:$C$426)&gt;465),SUM($AE$11:AE231)/2,IF(AND($E232="TOTAL",SUM($C$11:$C$426)&lt;465),SUM($AE$11:AE231),IF(COUNT(AE233:AE244)=0,"",SUM(AE233:AE244))))</f>
        <v/>
      </c>
      <c r="AF232" s="82" t="str">
        <f>+IF(AND($E232="TOTAL",SUM($C$11:$C$426)&gt;465),SUM($AF$11:AF231)/2,IF(AND($E232="TOTAL",SUM($C$11:$C$426)&lt;465),SUM($AF$11:AF231),IF(COUNT(AF233:AF244)=0,"",SUM(AF233:AF244))))</f>
        <v/>
      </c>
      <c r="AG232" s="82" t="str">
        <f>+IF(AND($E232="TOTAL",SUM($C$11:$C$426)&gt;465),SUM($AG$11:AG231)/2,IF(AND($E232="TOTAL",SUM($C$11:$C$426)&lt;465),SUM($AG$11:AG231),IF(COUNT(AG233:AG244)=0,"",SUM(AG233:AG244))))</f>
        <v/>
      </c>
      <c r="AH232" s="82" t="str">
        <f>+IFERROR(SUM(Y232:AG232)+AI232,"")</f>
        <v/>
      </c>
      <c r="AI232" s="82" t="str">
        <f>+IF(AND($E232="TOTAL",SUM($C$11:$C$426)&gt;465),SUM($AI$11:AI231)/2,IF(AND($E232="TOTAL",SUM($C$11:$C$426)&lt;465),SUM($AI$11:AI231),IF(COUNT(AI233:AI244)=0,"",SUM(AI233:AI244))))</f>
        <v/>
      </c>
      <c r="AJ232" s="82" t="str">
        <f>+IF(AND($E232="TOTAL",SUM($C$11:$C$426)&gt;465),SUM($AJ$11:AJ231)/2,IF(AND($E232="TOTAL",SUM($C$11:$C$426)&lt;465),SUM($AJ$11:AJ231),IF(COUNT(AJ233:AJ244)=0,"",SUM(AJ233:AJ244))))</f>
        <v/>
      </c>
      <c r="AK232" s="82" t="str">
        <f>+IF(AND($E232="TOTAL",SUM($C$11:$C$426)&gt;465),SUM($AK$11:AK231)/2,IF(AND($E232="TOTAL",SUM($C$11:$C$426)&lt;465),SUM($AK$11:AK231),IF(COUNT(AK233:AK244)=0,"",SUM(AK233:AK244))))</f>
        <v/>
      </c>
      <c r="AL232" s="84" t="str">
        <f>+IF($E232="TOTAL",(SUM($AL$11:AL231)),"")</f>
        <v/>
      </c>
      <c r="AM232" s="84" t="str">
        <f>+IF($E232="TOTAL",(SUM($AM$11:AM231)),"")</f>
        <v/>
      </c>
      <c r="AN232" s="84"/>
      <c r="AO232" s="82" t="str">
        <f>+IF(AND($E232="TOTAL",SUM($C$11:$C$426)&gt;465),SUM($AO$11:AO231)/2,IF(AND($E232="TOTAL",SUM($C$11:$C$426)&lt;465),SUM($AO$11:AO231),IF(COUNT(AO233:AO244)=0,"",SUM(AO233:AO244))))</f>
        <v/>
      </c>
      <c r="AP232" s="82" t="str">
        <f>+IF(AND($E232="TOTAL",SUM($C$11:$C$426)&gt;465),SUM($AP$11:AP231)/2,IF(AND($E232="TOTAL",SUM($C$11:$C$426)&lt;465),SUM($AP$11:AP231),IF(COUNT(AP233:AP244)=0,"",SUM(AP233:AP244))))</f>
        <v/>
      </c>
      <c r="AQ232" s="82" t="str">
        <f>+IF(AND($E232="TOTAL",SUM($C$11:$C$426)&gt;465),SUM($AQ$11:AQ231)/2,IF(AND($E232="TOTAL",SUM($C$11:$C$426)&lt;465),SUM($AQ$11:AQ231),IF(COUNT(AQ233:AQ244)=0,"",SUM(AQ233:AQ244))))</f>
        <v/>
      </c>
      <c r="AR232" s="82" t="str">
        <f>+IF(AND($E232="TOTAL",SUM($C$11:$C$426)&gt;465),SUM($AR$11:AR231)/2,IF(AND($E232="TOTAL",SUM($C$11:$C$426)&lt;465),SUM($AR$11:AR231),IF(COUNT(AR233:AR244)=0,"",SUM(AR233:AR244))))</f>
        <v/>
      </c>
      <c r="AS232" s="82" t="str">
        <f>+IF(AND($E232="TOTAL",SUM($C$11:$C$426)&gt;465),SUM($AS$11:AS231)/2,IF(AND($E232="TOTAL",SUM($C$11:$C$426)&lt;465),SUM($AS$11:AS231),IF(COUNT(AS233:AS244)=0,"",SUM(AS233:AS244))))</f>
        <v/>
      </c>
      <c r="AT232" s="82" t="str">
        <f>+IF(AND($E232="TOTAL",SUM($C$11:$C$426)&gt;465),SUM($AT$11:AT231)/2,IF(AND($E232="TOTAL",SUM($C$11:$C$426)&lt;465),SUM($AT$11:AT231),IF(COUNT(AT233:AT244)=0,"",SUM(AT233:AT244))))</f>
        <v/>
      </c>
      <c r="AU232" s="82" t="str">
        <f>+IF(AND($E232="TOTAL",SUM($C$11:$C$426)&gt;465),SUM($AU$11:AU231)/2,IF(AND($E232="TOTAL",SUM($C$11:$C$426)&lt;465),SUM($AU$11:AU231),IF(COUNT(AU233:AU244)=0,"",SUM(AU233:AU244))))</f>
        <v/>
      </c>
      <c r="AV232" s="82" t="str">
        <f>+IF(AND($E232="TOTAL",SUM($C$11:$C$426)&gt;465),SUM($AV$11:AV231)/2,IF(AND($E232="TOTAL",SUM($C$11:$C$426)&lt;465),SUM($AV$11:AV231),IF(COUNT(AV233:AV244)=0,"",SUM(AV233:AV244))))</f>
        <v/>
      </c>
      <c r="AW232" s="82" t="str">
        <f>+IF(AND($E232="TOTAL",SUM($C$11:$C$426)&gt;465),SUM($AW$11:AW231)/2,IF(AND($E232="TOTAL",SUM($C$11:$C$426)&lt;465),SUM($AW$11:AW231),IF(COUNT(AW233:AW244)=0,"",SUM(AW233:AW244))))</f>
        <v/>
      </c>
      <c r="AX232" s="82" t="str">
        <f>+IF(AND($E232="TOTAL",SUM($C$11:$C$426)&gt;465),SUM($AX$11:AX231)/2,IF(AND($E232="TOTAL",SUM($C$11:$C$426)&lt;465),SUM($AX$11:AX231),IF(COUNT(AX233:AX244)=0,"",SUM(AX233:AX244))))</f>
        <v/>
      </c>
      <c r="AY232" s="82" t="str">
        <f>+IF(AND($E232="TOTAL",SUM($C$11:$C$426)&gt;465),SUM($AY$11:AY231)/2,IF(AND($E232="TOTAL",SUM($C$11:$C$426)&lt;465),SUM($AY$11:AY231),IF(COUNT(AY233:AY244)=0,"",SUM(AY233:AY244))))</f>
        <v/>
      </c>
      <c r="AZ232" s="82" t="str">
        <f>+IF(AND($E232="TOTAL",SUM($C$11:$C$426)&gt;465),SUM($AZ$11:AZ231)/2,IF(AND($E232="TOTAL",SUM($C$11:$C$426)&lt;465),SUM($AZ$11:AZ231),IF(COUNT(AZ233:AZ244)=0,"",SUM(AZ233:AZ244))))</f>
        <v/>
      </c>
      <c r="BA232" s="82" t="str">
        <f>+IF(AND($E232="TOTAL",SUM($C$11:$C$426)&gt;465),SUM($BA$11:BA231)/2,IF(AND($E232="TOTAL",SUM($C$11:$C$426)&lt;465),SUM($BA$11:BA231),IF(COUNT(BA233:BA244)=0,"",SUM(BA233:BA244))))</f>
        <v/>
      </c>
      <c r="BB232" s="82" t="str">
        <f>+IF(AND($E232="TOTAL",SUM($C$11:$C$426)&gt;465),SUM($BB$11:BB231)/2,IF(AND($E232="TOTAL",SUM($C$11:$C$426)&lt;465),SUM($BB$11:BB231),IF(COUNT(BB233:BB244)=0,"",SUM(BB233:BB244))))</f>
        <v/>
      </c>
      <c r="BC232" s="82" t="str">
        <f>+IF(AND($E232="TOTAL",SUM($C$11:$C$426)&gt;465),SUM($BC$11:BC231)/2,IF(AND($E232="TOTAL",SUM($C$11:$C$426)&lt;465),SUM($BC$11:BC231),IF(COUNT(BC233:BC244)=0,"",SUM(BC233:BC244))))</f>
        <v/>
      </c>
      <c r="BD232" s="82" t="str">
        <f>+IF(AND($E232="TOTAL",SUM($C$11:$C$426)&gt;465),SUM($BD$11:BD231)/2,IF(AND($E232="TOTAL",SUM($C$11:$C$426)&lt;465),SUM($BD$11:BD231),IF(COUNT(BD233:BD244)=0,"",SUM(BD233:BD244))))</f>
        <v/>
      </c>
      <c r="BE232" s="82" t="str">
        <f>+IF(AND($E232="TOTAL",SUM($C$11:$C$426)&gt;465),SUM($BE$11:BE231)/2,IF(AND($E232="TOTAL",SUM($C$11:$C$426)&lt;465),SUM($BE$11:BE231),IF(COUNT(BE233:BE244)=0,"",SUM(BE233:BE244))))</f>
        <v/>
      </c>
      <c r="BF232" s="82" t="str">
        <f>+IF(AND($E232="TOTAL",SUM($C$11:$C$426)&gt;465),SUM($BF$11:BF231)/2,IF(AND($E232="TOTAL",SUM($C$11:$C$426)&lt;465),SUM($BF$11:BF231),IF(COUNT(BF233:BF244)=0,"",SUM(BF233:BF244))))</f>
        <v/>
      </c>
      <c r="BG232" s="82" t="str">
        <f>+IF(AND($E232="TOTAL",SUM($C$11:$C$426)&gt;465),SUM($BG$11:BG231)/2,IF(AND($E232="TOTAL",SUM($C$11:$C$426)&lt;465),SUM($BG$11:BG231),IF(COUNT(BG233:BG244)=0,"",SUM(BG233:BG244))))</f>
        <v/>
      </c>
      <c r="BH232" s="82" t="str">
        <f>+IF(AND($E232="TOTAL",SUM($C$11:$C$426)&gt;465),SUM($BH$11:BH231)/2,IF(AND($E232="TOTAL",SUM($C$11:$C$426)&lt;465),SUM($BH$11:BH231),IF(COUNT(BH233:BH244)=0,"",SUM(BH233:BH244))))</f>
        <v/>
      </c>
      <c r="BI232" s="82" t="str">
        <f>+IF(AND($E232="TOTAL",SUM($C$11:$C$426)&gt;465),SUM($BI$11:BI231)/2,IF(AND($E232="TOTAL",SUM($C$11:$C$426)&lt;465),SUM($BI$11:BI231),IF(COUNT(BI233:BI244)=0,"",SUM(BI233:BI244))))</f>
        <v/>
      </c>
      <c r="BJ232" s="82" t="str">
        <f>+IF(AND($E232="TOTAL",SUM($C$11:$C$426)&gt;465),SUM($BJ$11:BJ231)/2,IF(AND($E232="TOTAL",SUM($C$11:$C$426)&lt;465),SUM($BJ$11:BJ231),IF(COUNT(BJ233:BJ244)=0,"",SUM(BJ233:BJ244))))</f>
        <v/>
      </c>
      <c r="BK232" s="82" t="str">
        <f>+IF(AND($E232="TOTAL",SUM($C$11:$C$426)&gt;465),SUM($BK$11:BK231)/2,IF(AND($E232="TOTAL",SUM($C$11:$C$426)&lt;465),SUM($BK$11:BK231),IF(COUNT(BK233:BK244)=0,"",SUM(BK233:BK244))))</f>
        <v/>
      </c>
      <c r="BL232" s="82" t="str">
        <f>+IF(AND($E232="TOTAL",SUM($C$11:$C$426)&gt;465),SUM($BL$11:BL231)/2,IF(AND($E232="TOTAL",SUM($C$11:$C$426)&lt;465),SUM($BL$11:BL231),IF(COUNT(BL233:BL244)=0,"",SUM(BL233:BL244))))</f>
        <v/>
      </c>
      <c r="BM232" s="78" t="str">
        <f t="shared" si="54"/>
        <v/>
      </c>
      <c r="BN232" s="14" t="str">
        <f t="shared" si="55"/>
        <v/>
      </c>
      <c r="BO232" s="19"/>
    </row>
    <row r="233" spans="1:67" s="19" customFormat="1" outlineLevel="1" x14ac:dyDescent="0.3">
      <c r="A233" s="17"/>
      <c r="B233" s="17" t="str">
        <f>+IF(OR(B232="",E232="TOTAL"),"","ok")</f>
        <v>ok</v>
      </c>
      <c r="C233" s="17">
        <f>+INDEX(Listes!$N$1:$AD$13,MATCH(D233,Listes!$N$1:$N$13,0),MATCH($F$7,Listes!$N$1:$AD$1,0))</f>
        <v>10</v>
      </c>
      <c r="D233" s="74" t="s">
        <v>160</v>
      </c>
      <c r="E233" s="85" t="s">
        <v>160</v>
      </c>
      <c r="F233" s="86"/>
      <c r="G233" s="85" t="str">
        <f>IF(F233="","",F233-SUM(AO233:BL233))</f>
        <v/>
      </c>
      <c r="H233" s="85"/>
      <c r="I233" s="85"/>
      <c r="J233" s="85"/>
      <c r="K233" s="85"/>
      <c r="L233" s="85"/>
      <c r="M233" s="85"/>
      <c r="N233" s="85"/>
      <c r="O233" s="85"/>
      <c r="P233" s="85"/>
      <c r="Q233" s="85"/>
      <c r="R233" s="85"/>
      <c r="S233" s="85"/>
      <c r="T233" s="85"/>
      <c r="U233" s="85"/>
      <c r="V233" s="85"/>
      <c r="W233" s="85"/>
      <c r="X233" s="85"/>
      <c r="Y233" s="85"/>
      <c r="Z233" s="85"/>
      <c r="AA233" s="85"/>
      <c r="AB233" s="85"/>
      <c r="AC233" s="85"/>
      <c r="AD233" s="85"/>
      <c r="AE233" s="85"/>
      <c r="AF233" s="85"/>
      <c r="AG233" s="85"/>
      <c r="AH233" s="85" t="str">
        <f>+IFERROR(SUM(Y233:AG233)+AI233,"")</f>
        <v/>
      </c>
      <c r="AI233" s="85" t="str">
        <f t="shared" ref="AI233:AI244" si="64">IF(SUM(Y233:AG233)=0,"",0)</f>
        <v/>
      </c>
      <c r="AJ233" s="85" t="str">
        <f>+IFERROR(IF(OR(AND(AH233&lt;&gt;"",G233=""),AND(AH233="",G233&lt;&gt;"")),"TOTAL ou Z non renseigné !!!",ROUND(AH233-G233,2)),"")</f>
        <v/>
      </c>
      <c r="AK233" s="85"/>
      <c r="AL233" s="85"/>
      <c r="AM233" s="85"/>
      <c r="AN233" s="85"/>
      <c r="AO233" s="85"/>
      <c r="AP233" s="85"/>
      <c r="AQ233" s="85"/>
      <c r="AR233" s="85"/>
      <c r="AS233" s="85"/>
      <c r="AT233" s="85"/>
      <c r="AU233" s="85"/>
      <c r="AV233" s="85"/>
      <c r="AW233" s="85"/>
      <c r="AX233" s="85"/>
      <c r="AY233" s="85"/>
      <c r="AZ233" s="85"/>
      <c r="BA233" s="85"/>
      <c r="BB233" s="85"/>
      <c r="BC233" s="85"/>
      <c r="BD233" s="85"/>
      <c r="BE233" s="85"/>
      <c r="BF233" s="85"/>
      <c r="BG233" s="85"/>
      <c r="BH233" s="85"/>
      <c r="BI233" s="85"/>
      <c r="BJ233" s="85"/>
      <c r="BK233" s="85"/>
      <c r="BL233" s="85"/>
      <c r="BM233" s="78" t="str">
        <f t="shared" si="54"/>
        <v>ok</v>
      </c>
      <c r="BN233" s="14" t="str">
        <f t="shared" si="55"/>
        <v/>
      </c>
      <c r="BO233" s="3"/>
    </row>
    <row r="234" spans="1:67" s="19" customFormat="1" outlineLevel="1" x14ac:dyDescent="0.3">
      <c r="A234" s="17"/>
      <c r="B234" s="17" t="str">
        <f>+IF(OR(B232="",E232="TOTAL"),"","ok")</f>
        <v>ok</v>
      </c>
      <c r="C234" s="17">
        <f>+INDEX(Listes!$N$1:$AD$13,MATCH(D234,Listes!$N$1:$N$13,0),MATCH($F$7,Listes!$N$1:$AD$1,0))</f>
        <v>10</v>
      </c>
      <c r="D234" s="74" t="s">
        <v>161</v>
      </c>
      <c r="E234" s="85" t="s">
        <v>161</v>
      </c>
      <c r="F234" s="86"/>
      <c r="G234" s="85"/>
      <c r="H234" s="85"/>
      <c r="I234" s="85"/>
      <c r="J234" s="85"/>
      <c r="K234" s="85"/>
      <c r="L234" s="85"/>
      <c r="M234" s="85"/>
      <c r="N234" s="85"/>
      <c r="O234" s="85"/>
      <c r="P234" s="85"/>
      <c r="Q234" s="85"/>
      <c r="R234" s="85"/>
      <c r="S234" s="85"/>
      <c r="T234" s="85"/>
      <c r="U234" s="85"/>
      <c r="V234" s="85"/>
      <c r="W234" s="85"/>
      <c r="X234" s="85"/>
      <c r="Y234" s="85"/>
      <c r="Z234" s="85"/>
      <c r="AA234" s="85"/>
      <c r="AB234" s="85"/>
      <c r="AC234" s="85"/>
      <c r="AD234" s="85"/>
      <c r="AE234" s="85"/>
      <c r="AF234" s="85"/>
      <c r="AG234" s="85"/>
      <c r="AH234" s="85" t="str">
        <f t="shared" ref="AH234:AH244" si="65">+IFERROR(SUM(Y234:AG234)+AI234,"")</f>
        <v/>
      </c>
      <c r="AI234" s="85" t="str">
        <f t="shared" si="64"/>
        <v/>
      </c>
      <c r="AJ234" s="85" t="str">
        <f>+IFERROR(IF(OR(AND(AH234&lt;&gt;"",G234=""),AND(AH234="",G234&lt;&gt;"")),"TOTAL ou Z non renseigné !!!",IF($E234="TOTAL",SUM($AJ$11:AJ233),ROUND(AH234-G234,2))),"")</f>
        <v/>
      </c>
      <c r="AK234" s="85"/>
      <c r="AL234" s="85"/>
      <c r="AM234" s="85"/>
      <c r="AN234" s="85"/>
      <c r="AO234" s="85"/>
      <c r="AP234" s="85"/>
      <c r="AQ234" s="85"/>
      <c r="AR234" s="85"/>
      <c r="AS234" s="85"/>
      <c r="AT234" s="85"/>
      <c r="AU234" s="85"/>
      <c r="AV234" s="85"/>
      <c r="AW234" s="85"/>
      <c r="AX234" s="85"/>
      <c r="AY234" s="85"/>
      <c r="AZ234" s="85"/>
      <c r="BA234" s="85"/>
      <c r="BB234" s="85"/>
      <c r="BC234" s="85"/>
      <c r="BD234" s="85"/>
      <c r="BE234" s="85"/>
      <c r="BF234" s="85"/>
      <c r="BG234" s="85"/>
      <c r="BH234" s="85"/>
      <c r="BI234" s="85"/>
      <c r="BJ234" s="85"/>
      <c r="BK234" s="85"/>
      <c r="BL234" s="85"/>
      <c r="BM234" s="78" t="str">
        <f t="shared" si="54"/>
        <v>ok</v>
      </c>
      <c r="BN234" s="14" t="str">
        <f t="shared" si="55"/>
        <v/>
      </c>
    </row>
    <row r="235" spans="1:67" s="19" customFormat="1" outlineLevel="1" x14ac:dyDescent="0.3">
      <c r="A235" s="17"/>
      <c r="B235" s="17" t="str">
        <f>+IF(OR(B232="",E232="TOTAL"),"","ok")</f>
        <v>ok</v>
      </c>
      <c r="C235" s="17">
        <f>+INDEX(Listes!$N$1:$AD$13,MATCH(D235,Listes!$N$1:$N$13,0),MATCH($F$7,Listes!$N$1:$AD$1,0))</f>
        <v>10</v>
      </c>
      <c r="D235" s="75" t="s">
        <v>163</v>
      </c>
      <c r="E235" s="87" t="s">
        <v>162</v>
      </c>
      <c r="F235" s="86"/>
      <c r="G235" s="85"/>
      <c r="H235" s="85"/>
      <c r="I235" s="85"/>
      <c r="J235" s="85"/>
      <c r="K235" s="85"/>
      <c r="L235" s="85"/>
      <c r="M235" s="85"/>
      <c r="N235" s="85"/>
      <c r="O235" s="85"/>
      <c r="P235" s="85"/>
      <c r="Q235" s="85"/>
      <c r="R235" s="85"/>
      <c r="S235" s="85"/>
      <c r="T235" s="85"/>
      <c r="U235" s="85"/>
      <c r="V235" s="85"/>
      <c r="W235" s="85"/>
      <c r="X235" s="85"/>
      <c r="Y235" s="85"/>
      <c r="Z235" s="85"/>
      <c r="AA235" s="85"/>
      <c r="AB235" s="85"/>
      <c r="AC235" s="85"/>
      <c r="AD235" s="85"/>
      <c r="AE235" s="85"/>
      <c r="AF235" s="85"/>
      <c r="AG235" s="85"/>
      <c r="AH235" s="85" t="str">
        <f t="shared" si="65"/>
        <v/>
      </c>
      <c r="AI235" s="85" t="str">
        <f t="shared" si="64"/>
        <v/>
      </c>
      <c r="AJ235" s="85" t="str">
        <f>+IFERROR(IF(OR(AND(AH235&lt;&gt;"",G235=""),AND(AH235="",G235&lt;&gt;"")),"TOTAL ou Z non renseigné !!!",IF($E235="TOTAL",SUM($AJ$11:AJ234),ROUND(AH235-G235,2))),"")</f>
        <v/>
      </c>
      <c r="AK235" s="85"/>
      <c r="AL235" s="85"/>
      <c r="AM235" s="85"/>
      <c r="AN235" s="85"/>
      <c r="AO235" s="85"/>
      <c r="AP235" s="85"/>
      <c r="AQ235" s="85"/>
      <c r="AR235" s="85"/>
      <c r="AS235" s="85"/>
      <c r="AT235" s="85"/>
      <c r="AU235" s="85"/>
      <c r="AV235" s="85"/>
      <c r="AW235" s="85"/>
      <c r="AX235" s="85"/>
      <c r="AY235" s="85"/>
      <c r="AZ235" s="85"/>
      <c r="BA235" s="85"/>
      <c r="BB235" s="85"/>
      <c r="BC235" s="85"/>
      <c r="BD235" s="85"/>
      <c r="BE235" s="85"/>
      <c r="BF235" s="85"/>
      <c r="BG235" s="85"/>
      <c r="BH235" s="85"/>
      <c r="BI235" s="85"/>
      <c r="BJ235" s="85"/>
      <c r="BK235" s="85"/>
      <c r="BL235" s="85"/>
      <c r="BM235" s="78" t="str">
        <f t="shared" si="54"/>
        <v>ok</v>
      </c>
      <c r="BN235" s="14" t="str">
        <f t="shared" si="55"/>
        <v/>
      </c>
      <c r="BO235" s="3"/>
    </row>
    <row r="236" spans="1:67" s="19" customFormat="1" outlineLevel="1" x14ac:dyDescent="0.3">
      <c r="A236" s="17"/>
      <c r="B236" s="17" t="str">
        <f>+IF(OR(B232="",E232="TOTAL"),"","ok")</f>
        <v>ok</v>
      </c>
      <c r="C236" s="17">
        <f>+INDEX(Listes!$N$1:$AD$13,MATCH(D236,Listes!$N$1:$N$13,0),MATCH($F$7,Listes!$N$1:$AD$1,0))</f>
        <v>10</v>
      </c>
      <c r="D236" s="75" t="s">
        <v>164</v>
      </c>
      <c r="E236" s="87" t="s">
        <v>162</v>
      </c>
      <c r="F236" s="86"/>
      <c r="G236" s="85"/>
      <c r="H236" s="85"/>
      <c r="I236" s="85"/>
      <c r="J236" s="85"/>
      <c r="K236" s="85"/>
      <c r="L236" s="85"/>
      <c r="M236" s="85"/>
      <c r="N236" s="85"/>
      <c r="O236" s="85"/>
      <c r="P236" s="85"/>
      <c r="Q236" s="85"/>
      <c r="R236" s="85"/>
      <c r="S236" s="85"/>
      <c r="T236" s="85"/>
      <c r="U236" s="85"/>
      <c r="V236" s="85"/>
      <c r="W236" s="85"/>
      <c r="X236" s="85"/>
      <c r="Y236" s="85"/>
      <c r="Z236" s="85"/>
      <c r="AA236" s="85"/>
      <c r="AB236" s="85"/>
      <c r="AC236" s="85"/>
      <c r="AD236" s="85"/>
      <c r="AE236" s="85"/>
      <c r="AF236" s="85"/>
      <c r="AG236" s="85"/>
      <c r="AH236" s="85" t="str">
        <f t="shared" si="65"/>
        <v/>
      </c>
      <c r="AI236" s="85" t="str">
        <f t="shared" si="64"/>
        <v/>
      </c>
      <c r="AJ236" s="85" t="str">
        <f>+IFERROR(IF(OR(AND(AH236&lt;&gt;"",G236=""),AND(AH236="",G236&lt;&gt;"")),"TOTAL ou Z non renseigné !!!",IF($E236="TOTAL",SUM($AJ$11:AJ235),ROUND(AH236-G236,2))),"")</f>
        <v/>
      </c>
      <c r="AK236" s="85"/>
      <c r="AL236" s="85"/>
      <c r="AM236" s="85"/>
      <c r="AN236" s="85"/>
      <c r="AO236" s="85"/>
      <c r="AP236" s="85"/>
      <c r="AQ236" s="85"/>
      <c r="AR236" s="85"/>
      <c r="AS236" s="85"/>
      <c r="AT236" s="85"/>
      <c r="AU236" s="85"/>
      <c r="AV236" s="85"/>
      <c r="AW236" s="85"/>
      <c r="AX236" s="85"/>
      <c r="AY236" s="85"/>
      <c r="AZ236" s="85"/>
      <c r="BA236" s="85"/>
      <c r="BB236" s="85"/>
      <c r="BC236" s="85"/>
      <c r="BD236" s="85"/>
      <c r="BE236" s="85"/>
      <c r="BF236" s="85"/>
      <c r="BG236" s="85"/>
      <c r="BH236" s="85"/>
      <c r="BI236" s="85"/>
      <c r="BJ236" s="85"/>
      <c r="BK236" s="85"/>
      <c r="BL236" s="85"/>
      <c r="BM236" s="78" t="str">
        <f t="shared" si="54"/>
        <v>ok</v>
      </c>
      <c r="BN236" s="14" t="str">
        <f t="shared" si="55"/>
        <v/>
      </c>
    </row>
    <row r="237" spans="1:67" s="19" customFormat="1" outlineLevel="1" x14ac:dyDescent="0.3">
      <c r="A237" s="17"/>
      <c r="B237" s="17" t="str">
        <f>+IF(OR(B232="",E232="TOTAL"),"","ok")</f>
        <v>ok</v>
      </c>
      <c r="C237" s="17">
        <f>+INDEX(Listes!$N$1:$AD$13,MATCH(D237,Listes!$N$1:$N$13,0),MATCH($F$7,Listes!$N$1:$AD$1,0))</f>
        <v>10</v>
      </c>
      <c r="D237" s="75" t="s">
        <v>165</v>
      </c>
      <c r="E237" s="87" t="s">
        <v>162</v>
      </c>
      <c r="F237" s="86"/>
      <c r="G237" s="85"/>
      <c r="H237" s="85"/>
      <c r="I237" s="85"/>
      <c r="J237" s="85"/>
      <c r="K237" s="85"/>
      <c r="L237" s="85"/>
      <c r="M237" s="85"/>
      <c r="N237" s="85"/>
      <c r="O237" s="85"/>
      <c r="P237" s="85"/>
      <c r="Q237" s="85"/>
      <c r="R237" s="85"/>
      <c r="S237" s="85"/>
      <c r="T237" s="85"/>
      <c r="U237" s="85"/>
      <c r="V237" s="85"/>
      <c r="W237" s="85"/>
      <c r="X237" s="85"/>
      <c r="Y237" s="85"/>
      <c r="Z237" s="85"/>
      <c r="AA237" s="85"/>
      <c r="AB237" s="85"/>
      <c r="AC237" s="85"/>
      <c r="AD237" s="85"/>
      <c r="AE237" s="85"/>
      <c r="AF237" s="85"/>
      <c r="AG237" s="85"/>
      <c r="AH237" s="85" t="str">
        <f t="shared" si="65"/>
        <v/>
      </c>
      <c r="AI237" s="85" t="str">
        <f t="shared" si="64"/>
        <v/>
      </c>
      <c r="AJ237" s="85" t="str">
        <f>+IFERROR(IF(OR(AND(AH237&lt;&gt;"",G237=""),AND(AH237="",G237&lt;&gt;"")),"TOTAL ou Z non renseigné !!!",IF($E237="TOTAL",SUM($AJ$11:AJ236),ROUND(AH237-G237,2))),"")</f>
        <v/>
      </c>
      <c r="AK237" s="85"/>
      <c r="AL237" s="85"/>
      <c r="AM237" s="85"/>
      <c r="AN237" s="85"/>
      <c r="AO237" s="85"/>
      <c r="AP237" s="85"/>
      <c r="AQ237" s="85"/>
      <c r="AR237" s="85"/>
      <c r="AS237" s="85"/>
      <c r="AT237" s="85"/>
      <c r="AU237" s="85"/>
      <c r="AV237" s="85"/>
      <c r="AW237" s="85"/>
      <c r="AX237" s="85"/>
      <c r="AY237" s="85"/>
      <c r="AZ237" s="85"/>
      <c r="BA237" s="85"/>
      <c r="BB237" s="85"/>
      <c r="BC237" s="85"/>
      <c r="BD237" s="85"/>
      <c r="BE237" s="85"/>
      <c r="BF237" s="85"/>
      <c r="BG237" s="85"/>
      <c r="BH237" s="85"/>
      <c r="BI237" s="85"/>
      <c r="BJ237" s="85"/>
      <c r="BK237" s="85"/>
      <c r="BL237" s="85"/>
      <c r="BM237" s="78" t="str">
        <f t="shared" si="54"/>
        <v>ok</v>
      </c>
      <c r="BN237" s="14" t="str">
        <f t="shared" si="55"/>
        <v/>
      </c>
      <c r="BO237" s="3"/>
    </row>
    <row r="238" spans="1:67" s="19" customFormat="1" outlineLevel="1" x14ac:dyDescent="0.3">
      <c r="A238" s="17"/>
      <c r="B238" s="17" t="str">
        <f>+IF(OR(B232="",E232="TOTAL"),"","ok")</f>
        <v>ok</v>
      </c>
      <c r="C238" s="17">
        <f>+INDEX(Listes!$N$1:$AD$13,MATCH(D238,Listes!$N$1:$N$13,0),MATCH($F$7,Listes!$N$1:$AD$1,0))</f>
        <v>10</v>
      </c>
      <c r="D238" s="75" t="s">
        <v>166</v>
      </c>
      <c r="E238" s="87" t="s">
        <v>162</v>
      </c>
      <c r="F238" s="86"/>
      <c r="G238" s="85"/>
      <c r="H238" s="85"/>
      <c r="I238" s="85"/>
      <c r="J238" s="85"/>
      <c r="K238" s="85"/>
      <c r="L238" s="85"/>
      <c r="M238" s="85"/>
      <c r="N238" s="85"/>
      <c r="O238" s="85"/>
      <c r="P238" s="85"/>
      <c r="Q238" s="85"/>
      <c r="R238" s="85"/>
      <c r="S238" s="85"/>
      <c r="T238" s="85"/>
      <c r="U238" s="85"/>
      <c r="V238" s="85"/>
      <c r="W238" s="85"/>
      <c r="X238" s="85"/>
      <c r="Y238" s="85"/>
      <c r="Z238" s="85"/>
      <c r="AA238" s="85"/>
      <c r="AB238" s="85"/>
      <c r="AC238" s="85"/>
      <c r="AD238" s="85"/>
      <c r="AE238" s="85"/>
      <c r="AF238" s="85"/>
      <c r="AG238" s="85"/>
      <c r="AH238" s="85" t="str">
        <f t="shared" si="65"/>
        <v/>
      </c>
      <c r="AI238" s="85" t="str">
        <f t="shared" si="64"/>
        <v/>
      </c>
      <c r="AJ238" s="85" t="str">
        <f>+IFERROR(IF(OR(AND(AH238&lt;&gt;"",G238=""),AND(AH238="",G238&lt;&gt;"")),"TOTAL ou Z non renseigné !!!",IF($E238="TOTAL",SUM($AJ$11:AJ237),ROUND(AH238-G238,2))),"")</f>
        <v/>
      </c>
      <c r="AK238" s="85"/>
      <c r="AL238" s="85"/>
      <c r="AM238" s="85"/>
      <c r="AN238" s="85"/>
      <c r="AO238" s="85"/>
      <c r="AP238" s="85"/>
      <c r="AQ238" s="85"/>
      <c r="AR238" s="85"/>
      <c r="AS238" s="85"/>
      <c r="AT238" s="85"/>
      <c r="AU238" s="85"/>
      <c r="AV238" s="85"/>
      <c r="AW238" s="85"/>
      <c r="AX238" s="85"/>
      <c r="AY238" s="85"/>
      <c r="AZ238" s="85"/>
      <c r="BA238" s="85"/>
      <c r="BB238" s="85"/>
      <c r="BC238" s="85"/>
      <c r="BD238" s="85"/>
      <c r="BE238" s="85"/>
      <c r="BF238" s="85"/>
      <c r="BG238" s="85"/>
      <c r="BH238" s="85"/>
      <c r="BI238" s="85"/>
      <c r="BJ238" s="85"/>
      <c r="BK238" s="85"/>
      <c r="BL238" s="85"/>
      <c r="BM238" s="78" t="str">
        <f t="shared" si="54"/>
        <v>ok</v>
      </c>
      <c r="BN238" s="14" t="str">
        <f t="shared" si="55"/>
        <v/>
      </c>
    </row>
    <row r="239" spans="1:67" s="19" customFormat="1" outlineLevel="1" x14ac:dyDescent="0.3">
      <c r="A239" s="17"/>
      <c r="B239" s="17" t="str">
        <f>+IF(OR(B232="",E232="TOTAL"),"","ok")</f>
        <v>ok</v>
      </c>
      <c r="C239" s="17">
        <f>+INDEX(Listes!$N$1:$AD$13,MATCH(D239,Listes!$N$1:$N$13,0),MATCH($F$7,Listes!$N$1:$AD$1,0))</f>
        <v>10</v>
      </c>
      <c r="D239" s="75" t="s">
        <v>167</v>
      </c>
      <c r="E239" s="87" t="s">
        <v>162</v>
      </c>
      <c r="F239" s="86"/>
      <c r="G239" s="85"/>
      <c r="H239" s="85"/>
      <c r="I239" s="85"/>
      <c r="J239" s="85"/>
      <c r="K239" s="85"/>
      <c r="L239" s="85"/>
      <c r="M239" s="85"/>
      <c r="N239" s="85"/>
      <c r="O239" s="85"/>
      <c r="P239" s="85"/>
      <c r="Q239" s="85"/>
      <c r="R239" s="85"/>
      <c r="S239" s="85"/>
      <c r="T239" s="85"/>
      <c r="U239" s="85"/>
      <c r="V239" s="85"/>
      <c r="W239" s="85"/>
      <c r="X239" s="85"/>
      <c r="Y239" s="85"/>
      <c r="Z239" s="85"/>
      <c r="AA239" s="85"/>
      <c r="AB239" s="85"/>
      <c r="AC239" s="85"/>
      <c r="AD239" s="85"/>
      <c r="AE239" s="85"/>
      <c r="AF239" s="85"/>
      <c r="AG239" s="85"/>
      <c r="AH239" s="85" t="str">
        <f t="shared" si="65"/>
        <v/>
      </c>
      <c r="AI239" s="85" t="str">
        <f t="shared" si="64"/>
        <v/>
      </c>
      <c r="AJ239" s="85" t="str">
        <f>+IFERROR(IF(OR(AND(AH239&lt;&gt;"",G239=""),AND(AH239="",G239&lt;&gt;"")),"TOTAL ou Z non renseigné !!!",IF($E239="TOTAL",SUM($AJ$11:AJ238),ROUND(AH239-G239,2))),"")</f>
        <v/>
      </c>
      <c r="AK239" s="85"/>
      <c r="AL239" s="85"/>
      <c r="AM239" s="85"/>
      <c r="AN239" s="85"/>
      <c r="AO239" s="85"/>
      <c r="AP239" s="85"/>
      <c r="AQ239" s="85"/>
      <c r="AR239" s="85"/>
      <c r="AS239" s="85"/>
      <c r="AT239" s="85"/>
      <c r="AU239" s="85"/>
      <c r="AV239" s="85"/>
      <c r="AW239" s="85"/>
      <c r="AX239" s="85"/>
      <c r="AY239" s="85"/>
      <c r="AZ239" s="85"/>
      <c r="BA239" s="85"/>
      <c r="BB239" s="85"/>
      <c r="BC239" s="85"/>
      <c r="BD239" s="85"/>
      <c r="BE239" s="85"/>
      <c r="BF239" s="85"/>
      <c r="BG239" s="85"/>
      <c r="BH239" s="85"/>
      <c r="BI239" s="85"/>
      <c r="BJ239" s="85"/>
      <c r="BK239" s="85"/>
      <c r="BL239" s="85"/>
      <c r="BM239" s="78" t="str">
        <f t="shared" si="54"/>
        <v>ok</v>
      </c>
      <c r="BN239" s="14" t="str">
        <f t="shared" si="55"/>
        <v/>
      </c>
      <c r="BO239" s="3"/>
    </row>
    <row r="240" spans="1:67" s="19" customFormat="1" outlineLevel="1" x14ac:dyDescent="0.3">
      <c r="A240" s="17"/>
      <c r="B240" s="17" t="str">
        <f>+IF(OR(B232="",E232="TOTAL"),"","ok")</f>
        <v>ok</v>
      </c>
      <c r="C240" s="17">
        <f>+INDEX(Listes!$N$1:$AD$13,MATCH(D240,Listes!$N$1:$N$13,0),MATCH($F$7,Listes!$N$1:$AD$1,0))</f>
        <v>10</v>
      </c>
      <c r="D240" s="75" t="s">
        <v>168</v>
      </c>
      <c r="E240" s="87" t="s">
        <v>162</v>
      </c>
      <c r="F240" s="86"/>
      <c r="G240" s="85"/>
      <c r="H240" s="85"/>
      <c r="I240" s="85"/>
      <c r="J240" s="85"/>
      <c r="K240" s="85"/>
      <c r="L240" s="85"/>
      <c r="M240" s="85"/>
      <c r="N240" s="85"/>
      <c r="O240" s="85"/>
      <c r="P240" s="85"/>
      <c r="Q240" s="85"/>
      <c r="R240" s="85"/>
      <c r="S240" s="85"/>
      <c r="T240" s="85"/>
      <c r="U240" s="85"/>
      <c r="V240" s="85"/>
      <c r="W240" s="85"/>
      <c r="X240" s="85"/>
      <c r="Y240" s="85"/>
      <c r="Z240" s="85"/>
      <c r="AA240" s="85"/>
      <c r="AB240" s="85"/>
      <c r="AC240" s="85"/>
      <c r="AD240" s="85"/>
      <c r="AE240" s="85"/>
      <c r="AF240" s="85"/>
      <c r="AG240" s="85"/>
      <c r="AH240" s="85" t="str">
        <f t="shared" si="65"/>
        <v/>
      </c>
      <c r="AI240" s="85" t="str">
        <f t="shared" si="64"/>
        <v/>
      </c>
      <c r="AJ240" s="85" t="str">
        <f>+IFERROR(IF(OR(AND(AH240&lt;&gt;"",G240=""),AND(AH240="",G240&lt;&gt;"")),"TOTAL ou Z non renseigné !!!",IF($E240="TOTAL",SUM($AJ$11:AJ239),ROUND(AH240-G240,2))),"")</f>
        <v/>
      </c>
      <c r="AK240" s="85"/>
      <c r="AL240" s="85"/>
      <c r="AM240" s="85"/>
      <c r="AN240" s="85"/>
      <c r="AO240" s="85"/>
      <c r="AP240" s="85"/>
      <c r="AQ240" s="85"/>
      <c r="AR240" s="85"/>
      <c r="AS240" s="85"/>
      <c r="AT240" s="85"/>
      <c r="AU240" s="85"/>
      <c r="AV240" s="85"/>
      <c r="AW240" s="85"/>
      <c r="AX240" s="85"/>
      <c r="AY240" s="85"/>
      <c r="AZ240" s="85"/>
      <c r="BA240" s="85"/>
      <c r="BB240" s="85"/>
      <c r="BC240" s="85"/>
      <c r="BD240" s="85"/>
      <c r="BE240" s="85"/>
      <c r="BF240" s="85"/>
      <c r="BG240" s="85"/>
      <c r="BH240" s="85"/>
      <c r="BI240" s="85"/>
      <c r="BJ240" s="85"/>
      <c r="BK240" s="85"/>
      <c r="BL240" s="85"/>
      <c r="BM240" s="78" t="str">
        <f t="shared" si="54"/>
        <v>ok</v>
      </c>
      <c r="BN240" s="14" t="str">
        <f t="shared" si="55"/>
        <v/>
      </c>
    </row>
    <row r="241" spans="1:67" s="19" customFormat="1" hidden="1" outlineLevel="1" x14ac:dyDescent="0.3">
      <c r="A241" s="17"/>
      <c r="B241" s="17" t="str">
        <f>+IF(OR(B232="",E232="TOTAL"),"","ok")</f>
        <v>ok</v>
      </c>
      <c r="C241" s="17">
        <f>+INDEX(Listes!$N$1:$AD$13,MATCH(D241,Listes!$N$1:$N$13,0),MATCH($F$7,Listes!$N$1:$AD$1,0))</f>
        <v>0</v>
      </c>
      <c r="D241" s="75" t="s">
        <v>169</v>
      </c>
      <c r="E241" s="87" t="s">
        <v>162</v>
      </c>
      <c r="F241" s="86"/>
      <c r="G241" s="85"/>
      <c r="H241" s="85"/>
      <c r="I241" s="85"/>
      <c r="J241" s="85"/>
      <c r="K241" s="85"/>
      <c r="L241" s="85"/>
      <c r="M241" s="85"/>
      <c r="N241" s="85"/>
      <c r="O241" s="85"/>
      <c r="P241" s="85"/>
      <c r="Q241" s="85"/>
      <c r="R241" s="85"/>
      <c r="S241" s="85"/>
      <c r="T241" s="85"/>
      <c r="U241" s="85"/>
      <c r="V241" s="85"/>
      <c r="W241" s="85"/>
      <c r="X241" s="85"/>
      <c r="Y241" s="85"/>
      <c r="Z241" s="85"/>
      <c r="AA241" s="85"/>
      <c r="AB241" s="85"/>
      <c r="AC241" s="85"/>
      <c r="AD241" s="85"/>
      <c r="AE241" s="85"/>
      <c r="AF241" s="85"/>
      <c r="AG241" s="85"/>
      <c r="AH241" s="85" t="str">
        <f t="shared" si="65"/>
        <v/>
      </c>
      <c r="AI241" s="85" t="str">
        <f t="shared" si="64"/>
        <v/>
      </c>
      <c r="AJ241" s="85" t="str">
        <f>+IFERROR(IF(OR(AND(AH241&lt;&gt;"",G241=""),AND(AH241="",G241&lt;&gt;"")),"TOTAL ou Z non renseigné !!!",IF($E241="TOTAL",SUM($AJ$11:AJ240),ROUND(AH241-G241,2))),"")</f>
        <v/>
      </c>
      <c r="AK241" s="85"/>
      <c r="AL241" s="85"/>
      <c r="AM241" s="85"/>
      <c r="AN241" s="85"/>
      <c r="AO241" s="85"/>
      <c r="AP241" s="85"/>
      <c r="AQ241" s="85"/>
      <c r="AR241" s="85"/>
      <c r="AS241" s="85"/>
      <c r="AT241" s="85"/>
      <c r="AU241" s="85"/>
      <c r="AV241" s="85"/>
      <c r="AW241" s="85"/>
      <c r="AX241" s="85"/>
      <c r="AY241" s="85"/>
      <c r="AZ241" s="85"/>
      <c r="BA241" s="85"/>
      <c r="BB241" s="85"/>
      <c r="BC241" s="85"/>
      <c r="BD241" s="85"/>
      <c r="BE241" s="85"/>
      <c r="BF241" s="85"/>
      <c r="BG241" s="85"/>
      <c r="BH241" s="85"/>
      <c r="BI241" s="85"/>
      <c r="BJ241" s="85"/>
      <c r="BK241" s="85"/>
      <c r="BL241" s="85"/>
      <c r="BM241" s="78" t="str">
        <f t="shared" si="54"/>
        <v>ok</v>
      </c>
      <c r="BN241" s="14" t="str">
        <f t="shared" si="55"/>
        <v/>
      </c>
      <c r="BO241" s="3"/>
    </row>
    <row r="242" spans="1:67" s="19" customFormat="1" hidden="1" outlineLevel="1" x14ac:dyDescent="0.3">
      <c r="A242" s="17"/>
      <c r="B242" s="17" t="str">
        <f>+IF(OR(B232="",E232="TOTAL"),"","ok")</f>
        <v>ok</v>
      </c>
      <c r="C242" s="17">
        <f>+INDEX(Listes!$N$1:$AD$13,MATCH(D242,Listes!$N$1:$N$13,0),MATCH($F$7,Listes!$N$1:$AD$1,0))</f>
        <v>0</v>
      </c>
      <c r="D242" s="75" t="s">
        <v>170</v>
      </c>
      <c r="E242" s="87" t="s">
        <v>162</v>
      </c>
      <c r="F242" s="86"/>
      <c r="G242" s="85"/>
      <c r="H242" s="85"/>
      <c r="I242" s="85"/>
      <c r="J242" s="85"/>
      <c r="K242" s="85"/>
      <c r="L242" s="85"/>
      <c r="M242" s="85"/>
      <c r="N242" s="85"/>
      <c r="O242" s="85"/>
      <c r="P242" s="85"/>
      <c r="Q242" s="85"/>
      <c r="R242" s="85"/>
      <c r="S242" s="85"/>
      <c r="T242" s="85"/>
      <c r="U242" s="85"/>
      <c r="V242" s="85"/>
      <c r="W242" s="85"/>
      <c r="X242" s="85"/>
      <c r="Y242" s="85"/>
      <c r="Z242" s="85"/>
      <c r="AA242" s="85"/>
      <c r="AB242" s="85"/>
      <c r="AC242" s="85"/>
      <c r="AD242" s="85"/>
      <c r="AE242" s="85"/>
      <c r="AF242" s="85"/>
      <c r="AG242" s="85"/>
      <c r="AH242" s="85" t="str">
        <f t="shared" si="65"/>
        <v/>
      </c>
      <c r="AI242" s="85" t="str">
        <f t="shared" si="64"/>
        <v/>
      </c>
      <c r="AJ242" s="85" t="str">
        <f>+IFERROR(IF(OR(AND(AH242&lt;&gt;"",G242=""),AND(AH242="",G242&lt;&gt;"")),"TOTAL ou Z non renseigné !!!",IF($E242="TOTAL",SUM($AJ$11:AJ241),ROUND(AH242-G242,2))),"")</f>
        <v/>
      </c>
      <c r="AK242" s="85"/>
      <c r="AL242" s="85"/>
      <c r="AM242" s="85"/>
      <c r="AN242" s="85"/>
      <c r="AO242" s="85"/>
      <c r="AP242" s="85"/>
      <c r="AQ242" s="85"/>
      <c r="AR242" s="85"/>
      <c r="AS242" s="85"/>
      <c r="AT242" s="85"/>
      <c r="AU242" s="85"/>
      <c r="AV242" s="85"/>
      <c r="AW242" s="85"/>
      <c r="AX242" s="85"/>
      <c r="AY242" s="85"/>
      <c r="AZ242" s="85"/>
      <c r="BA242" s="85"/>
      <c r="BB242" s="85"/>
      <c r="BC242" s="85"/>
      <c r="BD242" s="85"/>
      <c r="BE242" s="85"/>
      <c r="BF242" s="85"/>
      <c r="BG242" s="85"/>
      <c r="BH242" s="85"/>
      <c r="BI242" s="85"/>
      <c r="BJ242" s="85"/>
      <c r="BK242" s="85"/>
      <c r="BL242" s="85"/>
      <c r="BM242" s="78" t="str">
        <f t="shared" si="54"/>
        <v>ok</v>
      </c>
      <c r="BN242" s="14" t="str">
        <f t="shared" si="55"/>
        <v/>
      </c>
    </row>
    <row r="243" spans="1:67" s="19" customFormat="1" hidden="1" outlineLevel="1" x14ac:dyDescent="0.3">
      <c r="A243" s="17"/>
      <c r="B243" s="17" t="str">
        <f>+IF(OR(B232="",E232="TOTAL"),"","ok")</f>
        <v>ok</v>
      </c>
      <c r="C243" s="17">
        <f>+INDEX(Listes!$N$1:$AD$13,MATCH(D243,Listes!$N$1:$N$13,0),MATCH($F$7,Listes!$N$1:$AD$1,0))</f>
        <v>0</v>
      </c>
      <c r="D243" s="75" t="s">
        <v>171</v>
      </c>
      <c r="E243" s="87" t="s">
        <v>162</v>
      </c>
      <c r="F243" s="86"/>
      <c r="G243" s="85"/>
      <c r="H243" s="85"/>
      <c r="I243" s="85"/>
      <c r="J243" s="85"/>
      <c r="K243" s="85"/>
      <c r="L243" s="85"/>
      <c r="M243" s="85"/>
      <c r="N243" s="85"/>
      <c r="O243" s="85"/>
      <c r="P243" s="85"/>
      <c r="Q243" s="85"/>
      <c r="R243" s="85"/>
      <c r="S243" s="85"/>
      <c r="T243" s="85"/>
      <c r="U243" s="85"/>
      <c r="V243" s="85"/>
      <c r="W243" s="85"/>
      <c r="X243" s="85"/>
      <c r="Y243" s="85"/>
      <c r="Z243" s="85"/>
      <c r="AA243" s="85"/>
      <c r="AB243" s="85"/>
      <c r="AC243" s="85"/>
      <c r="AD243" s="85"/>
      <c r="AE243" s="85"/>
      <c r="AF243" s="85"/>
      <c r="AG243" s="85"/>
      <c r="AH243" s="85" t="str">
        <f t="shared" si="65"/>
        <v/>
      </c>
      <c r="AI243" s="85" t="str">
        <f t="shared" si="64"/>
        <v/>
      </c>
      <c r="AJ243" s="85" t="str">
        <f>+IFERROR(IF(OR(AND(AH243&lt;&gt;"",G243=""),AND(AH243="",G243&lt;&gt;"")),"TOTAL ou Z non renseigné !!!",IF($E243="TOTAL",SUM($AJ$11:AJ242),ROUND(AH243-G243,2))),"")</f>
        <v/>
      </c>
      <c r="AK243" s="85"/>
      <c r="AL243" s="85"/>
      <c r="AM243" s="85"/>
      <c r="AN243" s="85"/>
      <c r="AO243" s="85"/>
      <c r="AP243" s="85"/>
      <c r="AQ243" s="85"/>
      <c r="AR243" s="85"/>
      <c r="AS243" s="85"/>
      <c r="AT243" s="85"/>
      <c r="AU243" s="85"/>
      <c r="AV243" s="85"/>
      <c r="AW243" s="85"/>
      <c r="AX243" s="85"/>
      <c r="AY243" s="85"/>
      <c r="AZ243" s="85"/>
      <c r="BA243" s="85"/>
      <c r="BB243" s="85"/>
      <c r="BC243" s="85"/>
      <c r="BD243" s="85"/>
      <c r="BE243" s="85"/>
      <c r="BF243" s="85"/>
      <c r="BG243" s="85"/>
      <c r="BH243" s="85"/>
      <c r="BI243" s="85"/>
      <c r="BJ243" s="85"/>
      <c r="BK243" s="85"/>
      <c r="BL243" s="85"/>
      <c r="BM243" s="78" t="str">
        <f t="shared" si="54"/>
        <v>ok</v>
      </c>
      <c r="BN243" s="14" t="str">
        <f t="shared" si="55"/>
        <v/>
      </c>
      <c r="BO243" s="3"/>
    </row>
    <row r="244" spans="1:67" s="19" customFormat="1" hidden="1" outlineLevel="1" x14ac:dyDescent="0.3">
      <c r="A244" s="17"/>
      <c r="B244" s="17" t="str">
        <f>+IF(OR(B232="",E232="TOTAL"),"","ok")</f>
        <v>ok</v>
      </c>
      <c r="C244" s="17">
        <f>+INDEX(Listes!$N$1:$AD$13,MATCH(D244,Listes!$N$1:$N$13,0),MATCH($F$7,Listes!$N$1:$AD$1,0))</f>
        <v>0</v>
      </c>
      <c r="D244" s="75" t="s">
        <v>172</v>
      </c>
      <c r="E244" s="87" t="s">
        <v>162</v>
      </c>
      <c r="F244" s="86"/>
      <c r="G244" s="85"/>
      <c r="H244" s="85"/>
      <c r="I244" s="85"/>
      <c r="J244" s="85"/>
      <c r="K244" s="85"/>
      <c r="L244" s="85"/>
      <c r="M244" s="85"/>
      <c r="N244" s="85"/>
      <c r="O244" s="85"/>
      <c r="P244" s="85"/>
      <c r="Q244" s="85"/>
      <c r="R244" s="85"/>
      <c r="S244" s="85"/>
      <c r="T244" s="85"/>
      <c r="U244" s="85"/>
      <c r="V244" s="85"/>
      <c r="W244" s="85"/>
      <c r="X244" s="85"/>
      <c r="Y244" s="85"/>
      <c r="Z244" s="85"/>
      <c r="AA244" s="85"/>
      <c r="AB244" s="85"/>
      <c r="AC244" s="85"/>
      <c r="AD244" s="85"/>
      <c r="AE244" s="85"/>
      <c r="AF244" s="85"/>
      <c r="AG244" s="85"/>
      <c r="AH244" s="85" t="str">
        <f t="shared" si="65"/>
        <v/>
      </c>
      <c r="AI244" s="85" t="str">
        <f t="shared" si="64"/>
        <v/>
      </c>
      <c r="AJ244" s="85" t="str">
        <f>+IFERROR(IF(OR(AND(AH244&lt;&gt;"",G244=""),AND(AH244="",G244&lt;&gt;"")),"TOTAL ou Z non renseigné !!!",IF($E244="TOTAL",SUM($AJ$11:AJ243),ROUND(AH244-G244,2))),"")</f>
        <v/>
      </c>
      <c r="AK244" s="85"/>
      <c r="AL244" s="85"/>
      <c r="AM244" s="85"/>
      <c r="AN244" s="85"/>
      <c r="AO244" s="85"/>
      <c r="AP244" s="85"/>
      <c r="AQ244" s="85"/>
      <c r="AR244" s="85"/>
      <c r="AS244" s="85"/>
      <c r="AT244" s="85"/>
      <c r="AU244" s="85"/>
      <c r="AV244" s="85"/>
      <c r="AW244" s="85"/>
      <c r="AX244" s="85"/>
      <c r="AY244" s="85"/>
      <c r="AZ244" s="85"/>
      <c r="BA244" s="85"/>
      <c r="BB244" s="85"/>
      <c r="BC244" s="85"/>
      <c r="BD244" s="85"/>
      <c r="BE244" s="85"/>
      <c r="BF244" s="85"/>
      <c r="BG244" s="85"/>
      <c r="BH244" s="85"/>
      <c r="BI244" s="85"/>
      <c r="BJ244" s="85"/>
      <c r="BK244" s="85"/>
      <c r="BL244" s="85"/>
      <c r="BM244" s="78" t="str">
        <f t="shared" si="54"/>
        <v>ok</v>
      </c>
      <c r="BN244" s="14" t="str">
        <f t="shared" si="55"/>
        <v/>
      </c>
    </row>
    <row r="245" spans="1:67" x14ac:dyDescent="0.3">
      <c r="A245" s="4">
        <f>+IF(SUM(C246:C257)=0,"",1)</f>
        <v>1</v>
      </c>
      <c r="B245" s="4">
        <v>19</v>
      </c>
      <c r="C245" s="4">
        <f t="shared" ref="C245" si="66">+IF(B245&gt;$H$5,"",B245)</f>
        <v>19</v>
      </c>
      <c r="D245" s="4">
        <f>+IFERROR(WEEKNUM(E245,2),"")</f>
        <v>38</v>
      </c>
      <c r="E245" s="81">
        <f t="shared" si="63"/>
        <v>43727</v>
      </c>
      <c r="F245" s="82" t="str">
        <f>+IF(AND($E245="TOTAL",SUM($C$11:$C$426)&gt;465),SUM($F$11:F244)/2,IF(AND($E245="TOTAL",SUM($C$11:$C$426)&lt;465),SUM($F$11:F244),IF(COUNT(F246:F257)=0,"",SUM(F246:F257))))</f>
        <v/>
      </c>
      <c r="G245" s="83" t="str">
        <f>IF(F245="","",F245-SUM(AO245:BL245))</f>
        <v/>
      </c>
      <c r="H245" s="83" t="str">
        <f>+IFERROR(IF(OR(WEEKDAY(E245)=1,C245=$H$5),SUMIF($D$11:$D$426,WEEKNUM(E245,2),$F$11:$F$426),""),"")</f>
        <v/>
      </c>
      <c r="I245" s="82" t="str">
        <f>+IF(AND($E245="TOTAL",SUM($C$11:$C$426)&gt;465),SUM($I$11:I244)/2,IF(AND($E245="TOTAL",SUM($C$11:$C$426)&lt;465),SUM($I$11:I244),IF(COUNT(I246:I257)=0,"",SUM(I246:I257))))</f>
        <v/>
      </c>
      <c r="J245" s="82" t="str">
        <f>+IF(AND($E245="TOTAL",SUM($C$11:$C$426)&gt;465),SUM($J$11:J244)/2,IF(AND($E245="TOTAL",SUM($C$11:$C$426)&lt;465),SUM($J$11:J244),IF(COUNT(J246:J257)=0,"",SUM(J246:J257))))</f>
        <v/>
      </c>
      <c r="K245" s="84" t="str">
        <f>+IF($E245="TOTAL",(SUM($K$11:K244)),"")</f>
        <v/>
      </c>
      <c r="L245" s="82" t="str">
        <f>+IF($E245="TOTAL",(SUM(L$11:$L244)),IF(F246="","",F246))</f>
        <v/>
      </c>
      <c r="M245" s="84" t="str">
        <f>+IF($E245="TOTAL",(SUM($M$11:M244)),"")</f>
        <v/>
      </c>
      <c r="N245" s="84" t="str">
        <f>+IF($E245="TOTAL",(SUM($N$11:N244)),"")</f>
        <v/>
      </c>
      <c r="O245" s="82" t="str">
        <f>+IF($E245="TOTAL",(SUM($O$11:O244)),IF(F247="","",F247))</f>
        <v/>
      </c>
      <c r="P245" s="84" t="str">
        <f>+IF($E245="TOTAL",(SUM($P$11:P244)),"")</f>
        <v/>
      </c>
      <c r="Q245" s="84" t="str">
        <f>+IF($E245="TOTAL",(SUM($Q$11:Q244)),"")</f>
        <v/>
      </c>
      <c r="R245" s="84" t="str">
        <f>+IF($E245="TOTAL",(SUM($R$11:R244)),"")</f>
        <v/>
      </c>
      <c r="S245" s="84" t="str">
        <f>+IF($E245="TOTAL",(SUM($S$11:S244)),"")</f>
        <v/>
      </c>
      <c r="T245" s="84" t="str">
        <f>+IF($E245="TOTAL",(SUM($T$11:T244)),"")</f>
        <v/>
      </c>
      <c r="U245" s="84" t="str">
        <f>+IF($E245="TOTAL",(SUM($U$11:U244)),"")</f>
        <v/>
      </c>
      <c r="V245" s="84" t="str">
        <f>+IF($E245="TOTAL",(SUM($V$11:V244)),"")</f>
        <v/>
      </c>
      <c r="W245" s="83" t="str">
        <f>+IF(OR(P245="",P245=0,L245="",L245=0),"",L245/P245)</f>
        <v/>
      </c>
      <c r="X245" s="83" t="str">
        <f>+IF(OR(Q245="",Q245=0,O245="",O245=0),"",O245/Q245)</f>
        <v/>
      </c>
      <c r="Y245" s="82" t="str">
        <f>+IF(AND($E245="TOTAL",SUM($C$11:$C$426)&gt;465),SUM($Y$11:Y244)/2,IF(AND($E245="TOTAL",SUM($C$11:$C$426)&lt;465),SUM($Y$11:Y244),IF(COUNT(Y246:Y257)=0,"",SUM(Y246:Y257))))</f>
        <v/>
      </c>
      <c r="Z245" s="82" t="str">
        <f>+IF(AND($E245="TOTAL",SUM($C$11:$C$426)&gt;465),SUM($Z$11:Z244)/2,IF(AND($E245="TOTAL",SUM($C$11:$C$426)&lt;465),SUM($Z$11:Z244),IF(COUNT(Z246:Z257)=0,"",SUM(Z246:Z257))))</f>
        <v/>
      </c>
      <c r="AA245" s="82" t="str">
        <f>+IF(AND($E245="TOTAL",SUM($C$11:$C$426)&gt;465),SUM($AA$11:AA244)/2,IF(AND($E245="TOTAL",SUM($C$11:$C$426)&lt;465),SUM($AA$11:AA244),IF(COUNT(AA246:AA257)=0,"",SUM(AA246:AA257))))</f>
        <v/>
      </c>
      <c r="AB245" s="82" t="str">
        <f>+IF(AND($E245="TOTAL",SUM($C$11:$C$426)&gt;465),SUM($AB$11:AB244)/2,IF(AND($E245="TOTAL",SUM($C$11:$C$426)&lt;465),SUM($AB$11:AB244),IF(COUNT(AB246:AB257)=0,"",SUM(AB246:AB257))))</f>
        <v/>
      </c>
      <c r="AC245" s="82" t="str">
        <f>+IF(AND($E245="TOTAL",SUM($C$11:$C$426)&gt;465),SUM($AC$11:AC244)/2,IF(AND($E245="TOTAL",SUM($C$11:$C$426)&lt;465),SUM($AC$11:AC244),IF(COUNT(AC246:AC257)=0,"",SUM(AC246:AC257))))</f>
        <v/>
      </c>
      <c r="AD245" s="82" t="str">
        <f>+IF(AND($E245="TOTAL",SUM($C$11:$C$426)&gt;465),SUM($AD$11:AD244)/2,IF(AND($E245="TOTAL",SUM($C$11:$C$426)&lt;465),SUM($AD$11:AD244),IF(COUNT(AD246:AD257)=0,"",SUM(AD246:AD257))))</f>
        <v/>
      </c>
      <c r="AE245" s="82" t="str">
        <f>+IF(AND($E245="TOTAL",SUM($C$11:$C$426)&gt;465),SUM($AE$11:AE244)/2,IF(AND($E245="TOTAL",SUM($C$11:$C$426)&lt;465),SUM($AE$11:AE244),IF(COUNT(AE246:AE257)=0,"",SUM(AE246:AE257))))</f>
        <v/>
      </c>
      <c r="AF245" s="82" t="str">
        <f>+IF(AND($E245="TOTAL",SUM($C$11:$C$426)&gt;465),SUM($AF$11:AF244)/2,IF(AND($E245="TOTAL",SUM($C$11:$C$426)&lt;465),SUM($AF$11:AF244),IF(COUNT(AF246:AF257)=0,"",SUM(AF246:AF257))))</f>
        <v/>
      </c>
      <c r="AG245" s="82" t="str">
        <f>+IF(AND($E245="TOTAL",SUM($C$11:$C$426)&gt;465),SUM($AG$11:AG244)/2,IF(AND($E245="TOTAL",SUM($C$11:$C$426)&lt;465),SUM($AG$11:AG244),IF(COUNT(AG246:AG257)=0,"",SUM(AG246:AG257))))</f>
        <v/>
      </c>
      <c r="AH245" s="82" t="str">
        <f>+IFERROR(SUM(Y245:AG245)+AI245,"")</f>
        <v/>
      </c>
      <c r="AI245" s="82" t="str">
        <f>+IF(AND($E245="TOTAL",SUM($C$11:$C$426)&gt;465),SUM($AI$11:AI244)/2,IF(AND($E245="TOTAL",SUM($C$11:$C$426)&lt;465),SUM($AI$11:AI244),IF(COUNT(AI246:AI257)=0,"",SUM(AI246:AI257))))</f>
        <v/>
      </c>
      <c r="AJ245" s="82" t="str">
        <f>+IF(AND($E245="TOTAL",SUM($C$11:$C$426)&gt;465),SUM($AJ$11:AJ244)/2,IF(AND($E245="TOTAL",SUM($C$11:$C$426)&lt;465),SUM($AJ$11:AJ244),IF(COUNT(AJ246:AJ257)=0,"",SUM(AJ246:AJ257))))</f>
        <v/>
      </c>
      <c r="AK245" s="82" t="str">
        <f>+IF(AND($E245="TOTAL",SUM($C$11:$C$426)&gt;465),SUM($AK$11:AK244)/2,IF(AND($E245="TOTAL",SUM($C$11:$C$426)&lt;465),SUM($AK$11:AK244),IF(COUNT(AK246:AK257)=0,"",SUM(AK246:AK257))))</f>
        <v/>
      </c>
      <c r="AL245" s="84" t="str">
        <f>+IF($E245="TOTAL",(SUM($AL$11:AL244)),"")</f>
        <v/>
      </c>
      <c r="AM245" s="84" t="str">
        <f>+IF($E245="TOTAL",(SUM($AM$11:AM244)),"")</f>
        <v/>
      </c>
      <c r="AN245" s="84"/>
      <c r="AO245" s="82" t="str">
        <f>+IF(AND($E245="TOTAL",SUM($C$11:$C$426)&gt;465),SUM($AO$11:AO244)/2,IF(AND($E245="TOTAL",SUM($C$11:$C$426)&lt;465),SUM($AO$11:AO244),IF(COUNT(AO246:AO257)=0,"",SUM(AO246:AO257))))</f>
        <v/>
      </c>
      <c r="AP245" s="82" t="str">
        <f>+IF(AND($E245="TOTAL",SUM($C$11:$C$426)&gt;465),SUM($AP$11:AP244)/2,IF(AND($E245="TOTAL",SUM($C$11:$C$426)&lt;465),SUM($AP$11:AP244),IF(COUNT(AP246:AP257)=0,"",SUM(AP246:AP257))))</f>
        <v/>
      </c>
      <c r="AQ245" s="82" t="str">
        <f>+IF(AND($E245="TOTAL",SUM($C$11:$C$426)&gt;465),SUM($AQ$11:AQ244)/2,IF(AND($E245="TOTAL",SUM($C$11:$C$426)&lt;465),SUM($AQ$11:AQ244),IF(COUNT(AQ246:AQ257)=0,"",SUM(AQ246:AQ257))))</f>
        <v/>
      </c>
      <c r="AR245" s="82" t="str">
        <f>+IF(AND($E245="TOTAL",SUM($C$11:$C$426)&gt;465),SUM($AR$11:AR244)/2,IF(AND($E245="TOTAL",SUM($C$11:$C$426)&lt;465),SUM($AR$11:AR244),IF(COUNT(AR246:AR257)=0,"",SUM(AR246:AR257))))</f>
        <v/>
      </c>
      <c r="AS245" s="82" t="str">
        <f>+IF(AND($E245="TOTAL",SUM($C$11:$C$426)&gt;465),SUM($AS$11:AS244)/2,IF(AND($E245="TOTAL",SUM($C$11:$C$426)&lt;465),SUM($AS$11:AS244),IF(COUNT(AS246:AS257)=0,"",SUM(AS246:AS257))))</f>
        <v/>
      </c>
      <c r="AT245" s="82" t="str">
        <f>+IF(AND($E245="TOTAL",SUM($C$11:$C$426)&gt;465),SUM($AT$11:AT244)/2,IF(AND($E245="TOTAL",SUM($C$11:$C$426)&lt;465),SUM($AT$11:AT244),IF(COUNT(AT246:AT257)=0,"",SUM(AT246:AT257))))</f>
        <v/>
      </c>
      <c r="AU245" s="82" t="str">
        <f>+IF(AND($E245="TOTAL",SUM($C$11:$C$426)&gt;465),SUM($AU$11:AU244)/2,IF(AND($E245="TOTAL",SUM($C$11:$C$426)&lt;465),SUM($AU$11:AU244),IF(COUNT(AU246:AU257)=0,"",SUM(AU246:AU257))))</f>
        <v/>
      </c>
      <c r="AV245" s="82" t="str">
        <f>+IF(AND($E245="TOTAL",SUM($C$11:$C$426)&gt;465),SUM($AV$11:AV244)/2,IF(AND($E245="TOTAL",SUM($C$11:$C$426)&lt;465),SUM($AV$11:AV244),IF(COUNT(AV246:AV257)=0,"",SUM(AV246:AV257))))</f>
        <v/>
      </c>
      <c r="AW245" s="82" t="str">
        <f>+IF(AND($E245="TOTAL",SUM($C$11:$C$426)&gt;465),SUM($AW$11:AW244)/2,IF(AND($E245="TOTAL",SUM($C$11:$C$426)&lt;465),SUM($AW$11:AW244),IF(COUNT(AW246:AW257)=0,"",SUM(AW246:AW257))))</f>
        <v/>
      </c>
      <c r="AX245" s="82" t="str">
        <f>+IF(AND($E245="TOTAL",SUM($C$11:$C$426)&gt;465),SUM($AX$11:AX244)/2,IF(AND($E245="TOTAL",SUM($C$11:$C$426)&lt;465),SUM($AX$11:AX244),IF(COUNT(AX246:AX257)=0,"",SUM(AX246:AX257))))</f>
        <v/>
      </c>
      <c r="AY245" s="82" t="str">
        <f>+IF(AND($E245="TOTAL",SUM($C$11:$C$426)&gt;465),SUM($AY$11:AY244)/2,IF(AND($E245="TOTAL",SUM($C$11:$C$426)&lt;465),SUM($AY$11:AY244),IF(COUNT(AY246:AY257)=0,"",SUM(AY246:AY257))))</f>
        <v/>
      </c>
      <c r="AZ245" s="82" t="str">
        <f>+IF(AND($E245="TOTAL",SUM($C$11:$C$426)&gt;465),SUM($AZ$11:AZ244)/2,IF(AND($E245="TOTAL",SUM($C$11:$C$426)&lt;465),SUM($AZ$11:AZ244),IF(COUNT(AZ246:AZ257)=0,"",SUM(AZ246:AZ257))))</f>
        <v/>
      </c>
      <c r="BA245" s="82" t="str">
        <f>+IF(AND($E245="TOTAL",SUM($C$11:$C$426)&gt;465),SUM($BA$11:BA244)/2,IF(AND($E245="TOTAL",SUM($C$11:$C$426)&lt;465),SUM($BA$11:BA244),IF(COUNT(BA246:BA257)=0,"",SUM(BA246:BA257))))</f>
        <v/>
      </c>
      <c r="BB245" s="82" t="str">
        <f>+IF(AND($E245="TOTAL",SUM($C$11:$C$426)&gt;465),SUM($BB$11:BB244)/2,IF(AND($E245="TOTAL",SUM($C$11:$C$426)&lt;465),SUM($BB$11:BB244),IF(COUNT(BB246:BB257)=0,"",SUM(BB246:BB257))))</f>
        <v/>
      </c>
      <c r="BC245" s="82" t="str">
        <f>+IF(AND($E245="TOTAL",SUM($C$11:$C$426)&gt;465),SUM($BC$11:BC244)/2,IF(AND($E245="TOTAL",SUM($C$11:$C$426)&lt;465),SUM($BC$11:BC244),IF(COUNT(BC246:BC257)=0,"",SUM(BC246:BC257))))</f>
        <v/>
      </c>
      <c r="BD245" s="82" t="str">
        <f>+IF(AND($E245="TOTAL",SUM($C$11:$C$426)&gt;465),SUM($BD$11:BD244)/2,IF(AND($E245="TOTAL",SUM($C$11:$C$426)&lt;465),SUM($BD$11:BD244),IF(COUNT(BD246:BD257)=0,"",SUM(BD246:BD257))))</f>
        <v/>
      </c>
      <c r="BE245" s="82" t="str">
        <f>+IF(AND($E245="TOTAL",SUM($C$11:$C$426)&gt;465),SUM($BE$11:BE244)/2,IF(AND($E245="TOTAL",SUM($C$11:$C$426)&lt;465),SUM($BE$11:BE244),IF(COUNT(BE246:BE257)=0,"",SUM(BE246:BE257))))</f>
        <v/>
      </c>
      <c r="BF245" s="82" t="str">
        <f>+IF(AND($E245="TOTAL",SUM($C$11:$C$426)&gt;465),SUM($BF$11:BF244)/2,IF(AND($E245="TOTAL",SUM($C$11:$C$426)&lt;465),SUM($BF$11:BF244),IF(COUNT(BF246:BF257)=0,"",SUM(BF246:BF257))))</f>
        <v/>
      </c>
      <c r="BG245" s="82" t="str">
        <f>+IF(AND($E245="TOTAL",SUM($C$11:$C$426)&gt;465),SUM($BG$11:BG244)/2,IF(AND($E245="TOTAL",SUM($C$11:$C$426)&lt;465),SUM($BG$11:BG244),IF(COUNT(BG246:BG257)=0,"",SUM(BG246:BG257))))</f>
        <v/>
      </c>
      <c r="BH245" s="82" t="str">
        <f>+IF(AND($E245="TOTAL",SUM($C$11:$C$426)&gt;465),SUM($BH$11:BH244)/2,IF(AND($E245="TOTAL",SUM($C$11:$C$426)&lt;465),SUM($BH$11:BH244),IF(COUNT(BH246:BH257)=0,"",SUM(BH246:BH257))))</f>
        <v/>
      </c>
      <c r="BI245" s="82" t="str">
        <f>+IF(AND($E245="TOTAL",SUM($C$11:$C$426)&gt;465),SUM($BI$11:BI244)/2,IF(AND($E245="TOTAL",SUM($C$11:$C$426)&lt;465),SUM($BI$11:BI244),IF(COUNT(BI246:BI257)=0,"",SUM(BI246:BI257))))</f>
        <v/>
      </c>
      <c r="BJ245" s="82" t="str">
        <f>+IF(AND($E245="TOTAL",SUM($C$11:$C$426)&gt;465),SUM($BJ$11:BJ244)/2,IF(AND($E245="TOTAL",SUM($C$11:$C$426)&lt;465),SUM($BJ$11:BJ244),IF(COUNT(BJ246:BJ257)=0,"",SUM(BJ246:BJ257))))</f>
        <v/>
      </c>
      <c r="BK245" s="82" t="str">
        <f>+IF(AND($E245="TOTAL",SUM($C$11:$C$426)&gt;465),SUM($BK$11:BK244)/2,IF(AND($E245="TOTAL",SUM($C$11:$C$426)&lt;465),SUM($BK$11:BK244),IF(COUNT(BK246:BK257)=0,"",SUM(BK246:BK257))))</f>
        <v/>
      </c>
      <c r="BL245" s="82" t="str">
        <f>+IF(AND($E245="TOTAL",SUM($C$11:$C$426)&gt;465),SUM($BL$11:BL244)/2,IF(AND($E245="TOTAL",SUM($C$11:$C$426)&lt;465),SUM($BL$11:BL244),IF(COUNT(BL246:BL257)=0,"",SUM(BL246:BL257))))</f>
        <v/>
      </c>
      <c r="BM245" s="78" t="str">
        <f t="shared" si="54"/>
        <v/>
      </c>
      <c r="BN245" s="14" t="str">
        <f t="shared" si="55"/>
        <v/>
      </c>
    </row>
    <row r="246" spans="1:67" s="19" customFormat="1" outlineLevel="1" x14ac:dyDescent="0.3">
      <c r="A246" s="17"/>
      <c r="B246" s="17" t="str">
        <f>+IF(OR(B245="",E245="TOTAL"),"","ok")</f>
        <v>ok</v>
      </c>
      <c r="C246" s="17">
        <f>+INDEX(Listes!$N$1:$AD$13,MATCH(D246,Listes!$N$1:$N$13,0),MATCH($F$7,Listes!$N$1:$AD$1,0))</f>
        <v>10</v>
      </c>
      <c r="D246" s="74" t="s">
        <v>160</v>
      </c>
      <c r="E246" s="85" t="s">
        <v>160</v>
      </c>
      <c r="F246" s="86"/>
      <c r="G246" s="85" t="str">
        <f>IF(F246="","",F246-SUM(AO246:BL246))</f>
        <v/>
      </c>
      <c r="H246" s="85"/>
      <c r="I246" s="85"/>
      <c r="J246" s="85"/>
      <c r="K246" s="85"/>
      <c r="L246" s="85"/>
      <c r="M246" s="85"/>
      <c r="N246" s="85"/>
      <c r="O246" s="85"/>
      <c r="P246" s="85"/>
      <c r="Q246" s="85"/>
      <c r="R246" s="85"/>
      <c r="S246" s="85"/>
      <c r="T246" s="85"/>
      <c r="U246" s="85"/>
      <c r="V246" s="85"/>
      <c r="W246" s="85"/>
      <c r="X246" s="85"/>
      <c r="Y246" s="85"/>
      <c r="Z246" s="85"/>
      <c r="AA246" s="85"/>
      <c r="AB246" s="85"/>
      <c r="AC246" s="85"/>
      <c r="AD246" s="85"/>
      <c r="AE246" s="85"/>
      <c r="AF246" s="85"/>
      <c r="AG246" s="85"/>
      <c r="AH246" s="85" t="str">
        <f>+IFERROR(SUM(Y246:AG246)+AI246,"")</f>
        <v/>
      </c>
      <c r="AI246" s="85" t="str">
        <f t="shared" ref="AI246:AI257" si="67">IF(SUM(Y246:AG246)=0,"",0)</f>
        <v/>
      </c>
      <c r="AJ246" s="85" t="str">
        <f>+IFERROR(IF(OR(AND(AH246&lt;&gt;"",G246=""),AND(AH246="",G246&lt;&gt;"")),"TOTAL ou Z non renseigné !!!",ROUND(AH246-G246,2)),"")</f>
        <v/>
      </c>
      <c r="AK246" s="85"/>
      <c r="AL246" s="85"/>
      <c r="AM246" s="85"/>
      <c r="AN246" s="85"/>
      <c r="AO246" s="85"/>
      <c r="AP246" s="85"/>
      <c r="AQ246" s="85"/>
      <c r="AR246" s="85"/>
      <c r="AS246" s="85"/>
      <c r="AT246" s="85"/>
      <c r="AU246" s="85"/>
      <c r="AV246" s="85"/>
      <c r="AW246" s="85"/>
      <c r="AX246" s="85"/>
      <c r="AY246" s="85"/>
      <c r="AZ246" s="85"/>
      <c r="BA246" s="85"/>
      <c r="BB246" s="85"/>
      <c r="BC246" s="85"/>
      <c r="BD246" s="85"/>
      <c r="BE246" s="85"/>
      <c r="BF246" s="85"/>
      <c r="BG246" s="85"/>
      <c r="BH246" s="85"/>
      <c r="BI246" s="85"/>
      <c r="BJ246" s="85"/>
      <c r="BK246" s="85"/>
      <c r="BL246" s="85"/>
      <c r="BM246" s="78" t="str">
        <f t="shared" si="54"/>
        <v>ok</v>
      </c>
      <c r="BN246" s="14" t="str">
        <f t="shared" si="55"/>
        <v/>
      </c>
    </row>
    <row r="247" spans="1:67" s="19" customFormat="1" outlineLevel="1" x14ac:dyDescent="0.3">
      <c r="A247" s="17"/>
      <c r="B247" s="17" t="str">
        <f>+IF(OR(B245="",E245="TOTAL"),"","ok")</f>
        <v>ok</v>
      </c>
      <c r="C247" s="17">
        <f>+INDEX(Listes!$N$1:$AD$13,MATCH(D247,Listes!$N$1:$N$13,0),MATCH($F$7,Listes!$N$1:$AD$1,0))</f>
        <v>10</v>
      </c>
      <c r="D247" s="74" t="s">
        <v>161</v>
      </c>
      <c r="E247" s="85" t="s">
        <v>161</v>
      </c>
      <c r="F247" s="86"/>
      <c r="G247" s="85"/>
      <c r="H247" s="85"/>
      <c r="I247" s="85"/>
      <c r="J247" s="85"/>
      <c r="K247" s="85"/>
      <c r="L247" s="85"/>
      <c r="M247" s="85"/>
      <c r="N247" s="85"/>
      <c r="O247" s="85"/>
      <c r="P247" s="85"/>
      <c r="Q247" s="85"/>
      <c r="R247" s="85"/>
      <c r="S247" s="85"/>
      <c r="T247" s="85"/>
      <c r="U247" s="85"/>
      <c r="V247" s="85"/>
      <c r="W247" s="85"/>
      <c r="X247" s="85"/>
      <c r="Y247" s="85"/>
      <c r="Z247" s="85"/>
      <c r="AA247" s="85"/>
      <c r="AB247" s="85"/>
      <c r="AC247" s="85"/>
      <c r="AD247" s="85"/>
      <c r="AE247" s="85"/>
      <c r="AF247" s="85"/>
      <c r="AG247" s="85"/>
      <c r="AH247" s="85" t="str">
        <f t="shared" ref="AH247:AH257" si="68">+IFERROR(SUM(Y247:AG247)+AI247,"")</f>
        <v/>
      </c>
      <c r="AI247" s="85" t="str">
        <f t="shared" si="67"/>
        <v/>
      </c>
      <c r="AJ247" s="85" t="str">
        <f>+IFERROR(IF(OR(AND(AH247&lt;&gt;"",G247=""),AND(AH247="",G247&lt;&gt;"")),"TOTAL ou Z non renseigné !!!",IF($E247="TOTAL",SUM($AJ$11:AJ246),ROUND(AH247-G247,2))),"")</f>
        <v/>
      </c>
      <c r="AK247" s="85"/>
      <c r="AL247" s="85"/>
      <c r="AM247" s="85"/>
      <c r="AN247" s="85"/>
      <c r="AO247" s="85"/>
      <c r="AP247" s="85"/>
      <c r="AQ247" s="85"/>
      <c r="AR247" s="85"/>
      <c r="AS247" s="85"/>
      <c r="AT247" s="85"/>
      <c r="AU247" s="85"/>
      <c r="AV247" s="85"/>
      <c r="AW247" s="85"/>
      <c r="AX247" s="85"/>
      <c r="AY247" s="85"/>
      <c r="AZ247" s="85"/>
      <c r="BA247" s="85"/>
      <c r="BB247" s="85"/>
      <c r="BC247" s="85"/>
      <c r="BD247" s="85"/>
      <c r="BE247" s="85"/>
      <c r="BF247" s="85"/>
      <c r="BG247" s="85"/>
      <c r="BH247" s="85"/>
      <c r="BI247" s="85"/>
      <c r="BJ247" s="85"/>
      <c r="BK247" s="85"/>
      <c r="BL247" s="85"/>
      <c r="BM247" s="78" t="str">
        <f t="shared" si="54"/>
        <v>ok</v>
      </c>
      <c r="BN247" s="14" t="str">
        <f t="shared" si="55"/>
        <v/>
      </c>
      <c r="BO247" s="3"/>
    </row>
    <row r="248" spans="1:67" s="19" customFormat="1" outlineLevel="1" x14ac:dyDescent="0.3">
      <c r="A248" s="17"/>
      <c r="B248" s="17" t="str">
        <f>+IF(OR(B245="",E245="TOTAL"),"","ok")</f>
        <v>ok</v>
      </c>
      <c r="C248" s="17">
        <f>+INDEX(Listes!$N$1:$AD$13,MATCH(D248,Listes!$N$1:$N$13,0),MATCH($F$7,Listes!$N$1:$AD$1,0))</f>
        <v>10</v>
      </c>
      <c r="D248" s="75" t="s">
        <v>163</v>
      </c>
      <c r="E248" s="87" t="s">
        <v>162</v>
      </c>
      <c r="F248" s="86"/>
      <c r="G248" s="85"/>
      <c r="H248" s="85"/>
      <c r="I248" s="85"/>
      <c r="J248" s="85"/>
      <c r="K248" s="85"/>
      <c r="L248" s="85"/>
      <c r="M248" s="85"/>
      <c r="N248" s="85"/>
      <c r="O248" s="85"/>
      <c r="P248" s="85"/>
      <c r="Q248" s="85"/>
      <c r="R248" s="85"/>
      <c r="S248" s="85"/>
      <c r="T248" s="85"/>
      <c r="U248" s="85"/>
      <c r="V248" s="85"/>
      <c r="W248" s="85"/>
      <c r="X248" s="85"/>
      <c r="Y248" s="85"/>
      <c r="Z248" s="85"/>
      <c r="AA248" s="85"/>
      <c r="AB248" s="85"/>
      <c r="AC248" s="85"/>
      <c r="AD248" s="85"/>
      <c r="AE248" s="85"/>
      <c r="AF248" s="85"/>
      <c r="AG248" s="85"/>
      <c r="AH248" s="85" t="str">
        <f t="shared" si="68"/>
        <v/>
      </c>
      <c r="AI248" s="85" t="str">
        <f t="shared" si="67"/>
        <v/>
      </c>
      <c r="AJ248" s="85" t="str">
        <f>+IFERROR(IF(OR(AND(AH248&lt;&gt;"",G248=""),AND(AH248="",G248&lt;&gt;"")),"TOTAL ou Z non renseigné !!!",IF($E248="TOTAL",SUM($AJ$11:AJ247),ROUND(AH248-G248,2))),"")</f>
        <v/>
      </c>
      <c r="AK248" s="85"/>
      <c r="AL248" s="85"/>
      <c r="AM248" s="85"/>
      <c r="AN248" s="85"/>
      <c r="AO248" s="85"/>
      <c r="AP248" s="85"/>
      <c r="AQ248" s="85"/>
      <c r="AR248" s="85"/>
      <c r="AS248" s="85"/>
      <c r="AT248" s="85"/>
      <c r="AU248" s="85"/>
      <c r="AV248" s="85"/>
      <c r="AW248" s="85"/>
      <c r="AX248" s="85"/>
      <c r="AY248" s="85"/>
      <c r="AZ248" s="85"/>
      <c r="BA248" s="85"/>
      <c r="BB248" s="85"/>
      <c r="BC248" s="85"/>
      <c r="BD248" s="85"/>
      <c r="BE248" s="85"/>
      <c r="BF248" s="85"/>
      <c r="BG248" s="85"/>
      <c r="BH248" s="85"/>
      <c r="BI248" s="85"/>
      <c r="BJ248" s="85"/>
      <c r="BK248" s="85"/>
      <c r="BL248" s="85"/>
      <c r="BM248" s="78" t="str">
        <f t="shared" si="54"/>
        <v>ok</v>
      </c>
      <c r="BN248" s="14" t="str">
        <f t="shared" si="55"/>
        <v/>
      </c>
    </row>
    <row r="249" spans="1:67" s="19" customFormat="1" outlineLevel="1" x14ac:dyDescent="0.3">
      <c r="A249" s="17"/>
      <c r="B249" s="17" t="str">
        <f>+IF(OR(B245="",E245="TOTAL"),"","ok")</f>
        <v>ok</v>
      </c>
      <c r="C249" s="17">
        <f>+INDEX(Listes!$N$1:$AD$13,MATCH(D249,Listes!$N$1:$N$13,0),MATCH($F$7,Listes!$N$1:$AD$1,0))</f>
        <v>10</v>
      </c>
      <c r="D249" s="75" t="s">
        <v>164</v>
      </c>
      <c r="E249" s="87" t="s">
        <v>162</v>
      </c>
      <c r="F249" s="86"/>
      <c r="G249" s="85"/>
      <c r="H249" s="85"/>
      <c r="I249" s="85"/>
      <c r="J249" s="85"/>
      <c r="K249" s="85"/>
      <c r="L249" s="85"/>
      <c r="M249" s="85"/>
      <c r="N249" s="85"/>
      <c r="O249" s="85"/>
      <c r="P249" s="85"/>
      <c r="Q249" s="85"/>
      <c r="R249" s="85"/>
      <c r="S249" s="85"/>
      <c r="T249" s="85"/>
      <c r="U249" s="85"/>
      <c r="V249" s="85"/>
      <c r="W249" s="85"/>
      <c r="X249" s="85"/>
      <c r="Y249" s="85"/>
      <c r="Z249" s="85"/>
      <c r="AA249" s="85"/>
      <c r="AB249" s="85"/>
      <c r="AC249" s="85"/>
      <c r="AD249" s="85"/>
      <c r="AE249" s="85"/>
      <c r="AF249" s="85"/>
      <c r="AG249" s="85"/>
      <c r="AH249" s="85" t="str">
        <f t="shared" si="68"/>
        <v/>
      </c>
      <c r="AI249" s="85" t="str">
        <f t="shared" si="67"/>
        <v/>
      </c>
      <c r="AJ249" s="85" t="str">
        <f>+IFERROR(IF(OR(AND(AH249&lt;&gt;"",G249=""),AND(AH249="",G249&lt;&gt;"")),"TOTAL ou Z non renseigné !!!",IF($E249="TOTAL",SUM($AJ$11:AJ248),ROUND(AH249-G249,2))),"")</f>
        <v/>
      </c>
      <c r="AK249" s="85"/>
      <c r="AL249" s="85"/>
      <c r="AM249" s="85"/>
      <c r="AN249" s="85"/>
      <c r="AO249" s="85"/>
      <c r="AP249" s="85"/>
      <c r="AQ249" s="85"/>
      <c r="AR249" s="85"/>
      <c r="AS249" s="85"/>
      <c r="AT249" s="85"/>
      <c r="AU249" s="85"/>
      <c r="AV249" s="85"/>
      <c r="AW249" s="85"/>
      <c r="AX249" s="85"/>
      <c r="AY249" s="85"/>
      <c r="AZ249" s="85"/>
      <c r="BA249" s="85"/>
      <c r="BB249" s="85"/>
      <c r="BC249" s="85"/>
      <c r="BD249" s="85"/>
      <c r="BE249" s="85"/>
      <c r="BF249" s="85"/>
      <c r="BG249" s="85"/>
      <c r="BH249" s="85"/>
      <c r="BI249" s="85"/>
      <c r="BJ249" s="85"/>
      <c r="BK249" s="85"/>
      <c r="BL249" s="85"/>
      <c r="BM249" s="78" t="str">
        <f t="shared" si="54"/>
        <v>ok</v>
      </c>
      <c r="BN249" s="14" t="str">
        <f t="shared" si="55"/>
        <v/>
      </c>
      <c r="BO249" s="3"/>
    </row>
    <row r="250" spans="1:67" s="19" customFormat="1" outlineLevel="1" x14ac:dyDescent="0.3">
      <c r="A250" s="17"/>
      <c r="B250" s="17" t="str">
        <f>+IF(OR(B245="",E245="TOTAL"),"","ok")</f>
        <v>ok</v>
      </c>
      <c r="C250" s="17">
        <f>+INDEX(Listes!$N$1:$AD$13,MATCH(D250,Listes!$N$1:$N$13,0),MATCH($F$7,Listes!$N$1:$AD$1,0))</f>
        <v>10</v>
      </c>
      <c r="D250" s="75" t="s">
        <v>165</v>
      </c>
      <c r="E250" s="87" t="s">
        <v>162</v>
      </c>
      <c r="F250" s="86"/>
      <c r="G250" s="85"/>
      <c r="H250" s="85"/>
      <c r="I250" s="85"/>
      <c r="J250" s="85"/>
      <c r="K250" s="85"/>
      <c r="L250" s="85"/>
      <c r="M250" s="85"/>
      <c r="N250" s="85"/>
      <c r="O250" s="85"/>
      <c r="P250" s="85"/>
      <c r="Q250" s="85"/>
      <c r="R250" s="85"/>
      <c r="S250" s="85"/>
      <c r="T250" s="85"/>
      <c r="U250" s="85"/>
      <c r="V250" s="85"/>
      <c r="W250" s="85"/>
      <c r="X250" s="85"/>
      <c r="Y250" s="85"/>
      <c r="Z250" s="85"/>
      <c r="AA250" s="85"/>
      <c r="AB250" s="85"/>
      <c r="AC250" s="85"/>
      <c r="AD250" s="85"/>
      <c r="AE250" s="85"/>
      <c r="AF250" s="85"/>
      <c r="AG250" s="85"/>
      <c r="AH250" s="85" t="str">
        <f t="shared" si="68"/>
        <v/>
      </c>
      <c r="AI250" s="85" t="str">
        <f t="shared" si="67"/>
        <v/>
      </c>
      <c r="AJ250" s="85" t="str">
        <f>+IFERROR(IF(OR(AND(AH250&lt;&gt;"",G250=""),AND(AH250="",G250&lt;&gt;"")),"TOTAL ou Z non renseigné !!!",IF($E250="TOTAL",SUM($AJ$11:AJ249),ROUND(AH250-G250,2))),"")</f>
        <v/>
      </c>
      <c r="AK250" s="85"/>
      <c r="AL250" s="85"/>
      <c r="AM250" s="85"/>
      <c r="AN250" s="85"/>
      <c r="AO250" s="85"/>
      <c r="AP250" s="85"/>
      <c r="AQ250" s="85"/>
      <c r="AR250" s="85"/>
      <c r="AS250" s="85"/>
      <c r="AT250" s="85"/>
      <c r="AU250" s="85"/>
      <c r="AV250" s="85"/>
      <c r="AW250" s="85"/>
      <c r="AX250" s="85"/>
      <c r="AY250" s="85"/>
      <c r="AZ250" s="85"/>
      <c r="BA250" s="85"/>
      <c r="BB250" s="85"/>
      <c r="BC250" s="85"/>
      <c r="BD250" s="85"/>
      <c r="BE250" s="85"/>
      <c r="BF250" s="85"/>
      <c r="BG250" s="85"/>
      <c r="BH250" s="85"/>
      <c r="BI250" s="85"/>
      <c r="BJ250" s="85"/>
      <c r="BK250" s="85"/>
      <c r="BL250" s="85"/>
      <c r="BM250" s="78" t="str">
        <f t="shared" si="54"/>
        <v>ok</v>
      </c>
      <c r="BN250" s="14" t="str">
        <f t="shared" si="55"/>
        <v/>
      </c>
    </row>
    <row r="251" spans="1:67" s="19" customFormat="1" outlineLevel="1" x14ac:dyDescent="0.3">
      <c r="A251" s="17"/>
      <c r="B251" s="17" t="str">
        <f>+IF(OR(B245="",E245="TOTAL"),"","ok")</f>
        <v>ok</v>
      </c>
      <c r="C251" s="17">
        <f>+INDEX(Listes!$N$1:$AD$13,MATCH(D251,Listes!$N$1:$N$13,0),MATCH($F$7,Listes!$N$1:$AD$1,0))</f>
        <v>10</v>
      </c>
      <c r="D251" s="75" t="s">
        <v>166</v>
      </c>
      <c r="E251" s="87" t="s">
        <v>162</v>
      </c>
      <c r="F251" s="86"/>
      <c r="G251" s="85"/>
      <c r="H251" s="85"/>
      <c r="I251" s="85"/>
      <c r="J251" s="85"/>
      <c r="K251" s="85"/>
      <c r="L251" s="85"/>
      <c r="M251" s="85"/>
      <c r="N251" s="85"/>
      <c r="O251" s="85"/>
      <c r="P251" s="85"/>
      <c r="Q251" s="85"/>
      <c r="R251" s="85"/>
      <c r="S251" s="85"/>
      <c r="T251" s="85"/>
      <c r="U251" s="85"/>
      <c r="V251" s="85"/>
      <c r="W251" s="85"/>
      <c r="X251" s="85"/>
      <c r="Y251" s="85"/>
      <c r="Z251" s="85"/>
      <c r="AA251" s="85"/>
      <c r="AB251" s="85"/>
      <c r="AC251" s="85"/>
      <c r="AD251" s="85"/>
      <c r="AE251" s="85"/>
      <c r="AF251" s="85"/>
      <c r="AG251" s="85"/>
      <c r="AH251" s="85" t="str">
        <f t="shared" si="68"/>
        <v/>
      </c>
      <c r="AI251" s="85" t="str">
        <f t="shared" si="67"/>
        <v/>
      </c>
      <c r="AJ251" s="85" t="str">
        <f>+IFERROR(IF(OR(AND(AH251&lt;&gt;"",G251=""),AND(AH251="",G251&lt;&gt;"")),"TOTAL ou Z non renseigné !!!",IF($E251="TOTAL",SUM($AJ$11:AJ250),ROUND(AH251-G251,2))),"")</f>
        <v/>
      </c>
      <c r="AK251" s="85"/>
      <c r="AL251" s="85"/>
      <c r="AM251" s="85"/>
      <c r="AN251" s="85"/>
      <c r="AO251" s="85"/>
      <c r="AP251" s="85"/>
      <c r="AQ251" s="85"/>
      <c r="AR251" s="85"/>
      <c r="AS251" s="85"/>
      <c r="AT251" s="85"/>
      <c r="AU251" s="85"/>
      <c r="AV251" s="85"/>
      <c r="AW251" s="85"/>
      <c r="AX251" s="85"/>
      <c r="AY251" s="85"/>
      <c r="AZ251" s="85"/>
      <c r="BA251" s="85"/>
      <c r="BB251" s="85"/>
      <c r="BC251" s="85"/>
      <c r="BD251" s="85"/>
      <c r="BE251" s="85"/>
      <c r="BF251" s="85"/>
      <c r="BG251" s="85"/>
      <c r="BH251" s="85"/>
      <c r="BI251" s="85"/>
      <c r="BJ251" s="85"/>
      <c r="BK251" s="85"/>
      <c r="BL251" s="85"/>
      <c r="BM251" s="78" t="str">
        <f t="shared" si="54"/>
        <v>ok</v>
      </c>
      <c r="BN251" s="14" t="str">
        <f t="shared" si="55"/>
        <v/>
      </c>
      <c r="BO251" s="3"/>
    </row>
    <row r="252" spans="1:67" s="19" customFormat="1" outlineLevel="1" x14ac:dyDescent="0.3">
      <c r="A252" s="17"/>
      <c r="B252" s="17" t="str">
        <f>+IF(OR(B245="",E245="TOTAL"),"","ok")</f>
        <v>ok</v>
      </c>
      <c r="C252" s="17">
        <f>+INDEX(Listes!$N$1:$AD$13,MATCH(D252,Listes!$N$1:$N$13,0),MATCH($F$7,Listes!$N$1:$AD$1,0))</f>
        <v>10</v>
      </c>
      <c r="D252" s="75" t="s">
        <v>167</v>
      </c>
      <c r="E252" s="87" t="s">
        <v>162</v>
      </c>
      <c r="F252" s="86"/>
      <c r="G252" s="85"/>
      <c r="H252" s="85"/>
      <c r="I252" s="85"/>
      <c r="J252" s="85"/>
      <c r="K252" s="85"/>
      <c r="L252" s="85"/>
      <c r="M252" s="85"/>
      <c r="N252" s="85"/>
      <c r="O252" s="85"/>
      <c r="P252" s="85"/>
      <c r="Q252" s="85"/>
      <c r="R252" s="85"/>
      <c r="S252" s="85"/>
      <c r="T252" s="85"/>
      <c r="U252" s="85"/>
      <c r="V252" s="85"/>
      <c r="W252" s="85"/>
      <c r="X252" s="85"/>
      <c r="Y252" s="85"/>
      <c r="Z252" s="85"/>
      <c r="AA252" s="85"/>
      <c r="AB252" s="85"/>
      <c r="AC252" s="85"/>
      <c r="AD252" s="85"/>
      <c r="AE252" s="85"/>
      <c r="AF252" s="85"/>
      <c r="AG252" s="85"/>
      <c r="AH252" s="85" t="str">
        <f t="shared" si="68"/>
        <v/>
      </c>
      <c r="AI252" s="85" t="str">
        <f t="shared" si="67"/>
        <v/>
      </c>
      <c r="AJ252" s="85" t="str">
        <f>+IFERROR(IF(OR(AND(AH252&lt;&gt;"",G252=""),AND(AH252="",G252&lt;&gt;"")),"TOTAL ou Z non renseigné !!!",IF($E252="TOTAL",SUM($AJ$11:AJ251),ROUND(AH252-G252,2))),"")</f>
        <v/>
      </c>
      <c r="AK252" s="85"/>
      <c r="AL252" s="85"/>
      <c r="AM252" s="85"/>
      <c r="AN252" s="85"/>
      <c r="AO252" s="85"/>
      <c r="AP252" s="85"/>
      <c r="AQ252" s="85"/>
      <c r="AR252" s="85"/>
      <c r="AS252" s="85"/>
      <c r="AT252" s="85"/>
      <c r="AU252" s="85"/>
      <c r="AV252" s="85"/>
      <c r="AW252" s="85"/>
      <c r="AX252" s="85"/>
      <c r="AY252" s="85"/>
      <c r="AZ252" s="85"/>
      <c r="BA252" s="85"/>
      <c r="BB252" s="85"/>
      <c r="BC252" s="85"/>
      <c r="BD252" s="85"/>
      <c r="BE252" s="85"/>
      <c r="BF252" s="85"/>
      <c r="BG252" s="85"/>
      <c r="BH252" s="85"/>
      <c r="BI252" s="85"/>
      <c r="BJ252" s="85"/>
      <c r="BK252" s="85"/>
      <c r="BL252" s="85"/>
      <c r="BM252" s="78" t="str">
        <f t="shared" si="54"/>
        <v>ok</v>
      </c>
      <c r="BN252" s="14" t="str">
        <f t="shared" si="55"/>
        <v/>
      </c>
    </row>
    <row r="253" spans="1:67" s="19" customFormat="1" outlineLevel="1" x14ac:dyDescent="0.3">
      <c r="A253" s="17"/>
      <c r="B253" s="17" t="str">
        <f>+IF(OR(B245="",E245="TOTAL"),"","ok")</f>
        <v>ok</v>
      </c>
      <c r="C253" s="17">
        <f>+INDEX(Listes!$N$1:$AD$13,MATCH(D253,Listes!$N$1:$N$13,0),MATCH($F$7,Listes!$N$1:$AD$1,0))</f>
        <v>10</v>
      </c>
      <c r="D253" s="75" t="s">
        <v>168</v>
      </c>
      <c r="E253" s="87" t="s">
        <v>162</v>
      </c>
      <c r="F253" s="86"/>
      <c r="G253" s="85"/>
      <c r="H253" s="85"/>
      <c r="I253" s="85"/>
      <c r="J253" s="85"/>
      <c r="K253" s="85"/>
      <c r="L253" s="85"/>
      <c r="M253" s="85"/>
      <c r="N253" s="85"/>
      <c r="O253" s="85"/>
      <c r="P253" s="85"/>
      <c r="Q253" s="85"/>
      <c r="R253" s="85"/>
      <c r="S253" s="85"/>
      <c r="T253" s="85"/>
      <c r="U253" s="85"/>
      <c r="V253" s="85"/>
      <c r="W253" s="85"/>
      <c r="X253" s="85"/>
      <c r="Y253" s="85"/>
      <c r="Z253" s="85"/>
      <c r="AA253" s="85"/>
      <c r="AB253" s="85"/>
      <c r="AC253" s="85"/>
      <c r="AD253" s="85"/>
      <c r="AE253" s="85"/>
      <c r="AF253" s="85"/>
      <c r="AG253" s="85"/>
      <c r="AH253" s="85" t="str">
        <f t="shared" si="68"/>
        <v/>
      </c>
      <c r="AI253" s="85" t="str">
        <f t="shared" si="67"/>
        <v/>
      </c>
      <c r="AJ253" s="85" t="str">
        <f>+IFERROR(IF(OR(AND(AH253&lt;&gt;"",G253=""),AND(AH253="",G253&lt;&gt;"")),"TOTAL ou Z non renseigné !!!",IF($E253="TOTAL",SUM($AJ$11:AJ252),ROUND(AH253-G253,2))),"")</f>
        <v/>
      </c>
      <c r="AK253" s="85"/>
      <c r="AL253" s="85"/>
      <c r="AM253" s="85"/>
      <c r="AN253" s="85"/>
      <c r="AO253" s="85"/>
      <c r="AP253" s="85"/>
      <c r="AQ253" s="85"/>
      <c r="AR253" s="85"/>
      <c r="AS253" s="85"/>
      <c r="AT253" s="85"/>
      <c r="AU253" s="85"/>
      <c r="AV253" s="85"/>
      <c r="AW253" s="85"/>
      <c r="AX253" s="85"/>
      <c r="AY253" s="85"/>
      <c r="AZ253" s="85"/>
      <c r="BA253" s="85"/>
      <c r="BB253" s="85"/>
      <c r="BC253" s="85"/>
      <c r="BD253" s="85"/>
      <c r="BE253" s="85"/>
      <c r="BF253" s="85"/>
      <c r="BG253" s="85"/>
      <c r="BH253" s="85"/>
      <c r="BI253" s="85"/>
      <c r="BJ253" s="85"/>
      <c r="BK253" s="85"/>
      <c r="BL253" s="85"/>
      <c r="BM253" s="78" t="str">
        <f t="shared" si="54"/>
        <v>ok</v>
      </c>
      <c r="BN253" s="14" t="str">
        <f t="shared" si="55"/>
        <v/>
      </c>
      <c r="BO253" s="3"/>
    </row>
    <row r="254" spans="1:67" s="19" customFormat="1" hidden="1" outlineLevel="1" x14ac:dyDescent="0.3">
      <c r="A254" s="17"/>
      <c r="B254" s="17" t="str">
        <f>+IF(OR(B245="",E245="TOTAL"),"","ok")</f>
        <v>ok</v>
      </c>
      <c r="C254" s="17">
        <f>+INDEX(Listes!$N$1:$AD$13,MATCH(D254,Listes!$N$1:$N$13,0),MATCH($F$7,Listes!$N$1:$AD$1,0))</f>
        <v>0</v>
      </c>
      <c r="D254" s="75" t="s">
        <v>169</v>
      </c>
      <c r="E254" s="87" t="s">
        <v>162</v>
      </c>
      <c r="F254" s="86"/>
      <c r="G254" s="85"/>
      <c r="H254" s="85"/>
      <c r="I254" s="85"/>
      <c r="J254" s="85"/>
      <c r="K254" s="85"/>
      <c r="L254" s="85"/>
      <c r="M254" s="85"/>
      <c r="N254" s="85"/>
      <c r="O254" s="85"/>
      <c r="P254" s="85"/>
      <c r="Q254" s="85"/>
      <c r="R254" s="85"/>
      <c r="S254" s="85"/>
      <c r="T254" s="85"/>
      <c r="U254" s="85"/>
      <c r="V254" s="85"/>
      <c r="W254" s="85"/>
      <c r="X254" s="85"/>
      <c r="Y254" s="85"/>
      <c r="Z254" s="85"/>
      <c r="AA254" s="85"/>
      <c r="AB254" s="85"/>
      <c r="AC254" s="85"/>
      <c r="AD254" s="85"/>
      <c r="AE254" s="85"/>
      <c r="AF254" s="85"/>
      <c r="AG254" s="85"/>
      <c r="AH254" s="85" t="str">
        <f t="shared" si="68"/>
        <v/>
      </c>
      <c r="AI254" s="85" t="str">
        <f t="shared" si="67"/>
        <v/>
      </c>
      <c r="AJ254" s="85" t="str">
        <f>+IFERROR(IF(OR(AND(AH254&lt;&gt;"",G254=""),AND(AH254="",G254&lt;&gt;"")),"TOTAL ou Z non renseigné !!!",IF($E254="TOTAL",SUM($AJ$11:AJ253),ROUND(AH254-G254,2))),"")</f>
        <v/>
      </c>
      <c r="AK254" s="85"/>
      <c r="AL254" s="85"/>
      <c r="AM254" s="85"/>
      <c r="AN254" s="85"/>
      <c r="AO254" s="85"/>
      <c r="AP254" s="85"/>
      <c r="AQ254" s="85"/>
      <c r="AR254" s="85"/>
      <c r="AS254" s="85"/>
      <c r="AT254" s="85"/>
      <c r="AU254" s="85"/>
      <c r="AV254" s="85"/>
      <c r="AW254" s="85"/>
      <c r="AX254" s="85"/>
      <c r="AY254" s="85"/>
      <c r="AZ254" s="85"/>
      <c r="BA254" s="85"/>
      <c r="BB254" s="85"/>
      <c r="BC254" s="85"/>
      <c r="BD254" s="85"/>
      <c r="BE254" s="85"/>
      <c r="BF254" s="85"/>
      <c r="BG254" s="85"/>
      <c r="BH254" s="85"/>
      <c r="BI254" s="85"/>
      <c r="BJ254" s="85"/>
      <c r="BK254" s="85"/>
      <c r="BL254" s="85"/>
      <c r="BM254" s="78" t="str">
        <f t="shared" si="54"/>
        <v>ok</v>
      </c>
      <c r="BN254" s="14" t="str">
        <f t="shared" si="55"/>
        <v/>
      </c>
    </row>
    <row r="255" spans="1:67" s="19" customFormat="1" hidden="1" outlineLevel="1" x14ac:dyDescent="0.3">
      <c r="A255" s="17"/>
      <c r="B255" s="17" t="str">
        <f>+IF(OR(B245="",E245="TOTAL"),"","ok")</f>
        <v>ok</v>
      </c>
      <c r="C255" s="17">
        <f>+INDEX(Listes!$N$1:$AD$13,MATCH(D255,Listes!$N$1:$N$13,0),MATCH($F$7,Listes!$N$1:$AD$1,0))</f>
        <v>0</v>
      </c>
      <c r="D255" s="75" t="s">
        <v>170</v>
      </c>
      <c r="E255" s="87" t="s">
        <v>162</v>
      </c>
      <c r="F255" s="86"/>
      <c r="G255" s="85"/>
      <c r="H255" s="85"/>
      <c r="I255" s="85"/>
      <c r="J255" s="85"/>
      <c r="K255" s="85"/>
      <c r="L255" s="85"/>
      <c r="M255" s="85"/>
      <c r="N255" s="85"/>
      <c r="O255" s="85"/>
      <c r="P255" s="85"/>
      <c r="Q255" s="85"/>
      <c r="R255" s="85"/>
      <c r="S255" s="85"/>
      <c r="T255" s="85"/>
      <c r="U255" s="85"/>
      <c r="V255" s="85"/>
      <c r="W255" s="85"/>
      <c r="X255" s="85"/>
      <c r="Y255" s="85"/>
      <c r="Z255" s="85"/>
      <c r="AA255" s="85"/>
      <c r="AB255" s="85"/>
      <c r="AC255" s="85"/>
      <c r="AD255" s="85"/>
      <c r="AE255" s="85"/>
      <c r="AF255" s="85"/>
      <c r="AG255" s="85"/>
      <c r="AH255" s="85" t="str">
        <f t="shared" si="68"/>
        <v/>
      </c>
      <c r="AI255" s="85" t="str">
        <f t="shared" si="67"/>
        <v/>
      </c>
      <c r="AJ255" s="85" t="str">
        <f>+IFERROR(IF(OR(AND(AH255&lt;&gt;"",G255=""),AND(AH255="",G255&lt;&gt;"")),"TOTAL ou Z non renseigné !!!",IF($E255="TOTAL",SUM($AJ$11:AJ254),ROUND(AH255-G255,2))),"")</f>
        <v/>
      </c>
      <c r="AK255" s="85"/>
      <c r="AL255" s="85"/>
      <c r="AM255" s="85"/>
      <c r="AN255" s="85"/>
      <c r="AO255" s="85"/>
      <c r="AP255" s="85"/>
      <c r="AQ255" s="85"/>
      <c r="AR255" s="85"/>
      <c r="AS255" s="85"/>
      <c r="AT255" s="85"/>
      <c r="AU255" s="85"/>
      <c r="AV255" s="85"/>
      <c r="AW255" s="85"/>
      <c r="AX255" s="85"/>
      <c r="AY255" s="85"/>
      <c r="AZ255" s="85"/>
      <c r="BA255" s="85"/>
      <c r="BB255" s="85"/>
      <c r="BC255" s="85"/>
      <c r="BD255" s="85"/>
      <c r="BE255" s="85"/>
      <c r="BF255" s="85"/>
      <c r="BG255" s="85"/>
      <c r="BH255" s="85"/>
      <c r="BI255" s="85"/>
      <c r="BJ255" s="85"/>
      <c r="BK255" s="85"/>
      <c r="BL255" s="85"/>
      <c r="BM255" s="78" t="str">
        <f t="shared" si="54"/>
        <v>ok</v>
      </c>
      <c r="BN255" s="14" t="str">
        <f t="shared" si="55"/>
        <v/>
      </c>
      <c r="BO255" s="3"/>
    </row>
    <row r="256" spans="1:67" s="19" customFormat="1" hidden="1" outlineLevel="1" x14ac:dyDescent="0.3">
      <c r="A256" s="17"/>
      <c r="B256" s="17" t="str">
        <f>+IF(OR(B245="",E245="TOTAL"),"","ok")</f>
        <v>ok</v>
      </c>
      <c r="C256" s="17">
        <f>+INDEX(Listes!$N$1:$AD$13,MATCH(D256,Listes!$N$1:$N$13,0),MATCH($F$7,Listes!$N$1:$AD$1,0))</f>
        <v>0</v>
      </c>
      <c r="D256" s="75" t="s">
        <v>171</v>
      </c>
      <c r="E256" s="87" t="s">
        <v>162</v>
      </c>
      <c r="F256" s="86"/>
      <c r="G256" s="85"/>
      <c r="H256" s="85"/>
      <c r="I256" s="85"/>
      <c r="J256" s="85"/>
      <c r="K256" s="85"/>
      <c r="L256" s="85"/>
      <c r="M256" s="85"/>
      <c r="N256" s="85"/>
      <c r="O256" s="85"/>
      <c r="P256" s="85"/>
      <c r="Q256" s="85"/>
      <c r="R256" s="85"/>
      <c r="S256" s="85"/>
      <c r="T256" s="85"/>
      <c r="U256" s="85"/>
      <c r="V256" s="85"/>
      <c r="W256" s="85"/>
      <c r="X256" s="85"/>
      <c r="Y256" s="85"/>
      <c r="Z256" s="85"/>
      <c r="AA256" s="85"/>
      <c r="AB256" s="85"/>
      <c r="AC256" s="85"/>
      <c r="AD256" s="85"/>
      <c r="AE256" s="85"/>
      <c r="AF256" s="85"/>
      <c r="AG256" s="85"/>
      <c r="AH256" s="85" t="str">
        <f t="shared" si="68"/>
        <v/>
      </c>
      <c r="AI256" s="85" t="str">
        <f t="shared" si="67"/>
        <v/>
      </c>
      <c r="AJ256" s="85" t="str">
        <f>+IFERROR(IF(OR(AND(AH256&lt;&gt;"",G256=""),AND(AH256="",G256&lt;&gt;"")),"TOTAL ou Z non renseigné !!!",IF($E256="TOTAL",SUM($AJ$11:AJ255),ROUND(AH256-G256,2))),"")</f>
        <v/>
      </c>
      <c r="AK256" s="85"/>
      <c r="AL256" s="85"/>
      <c r="AM256" s="85"/>
      <c r="AN256" s="85"/>
      <c r="AO256" s="85"/>
      <c r="AP256" s="85"/>
      <c r="AQ256" s="85"/>
      <c r="AR256" s="85"/>
      <c r="AS256" s="85"/>
      <c r="AT256" s="85"/>
      <c r="AU256" s="85"/>
      <c r="AV256" s="85"/>
      <c r="AW256" s="85"/>
      <c r="AX256" s="85"/>
      <c r="AY256" s="85"/>
      <c r="AZ256" s="85"/>
      <c r="BA256" s="85"/>
      <c r="BB256" s="85"/>
      <c r="BC256" s="85"/>
      <c r="BD256" s="85"/>
      <c r="BE256" s="85"/>
      <c r="BF256" s="85"/>
      <c r="BG256" s="85"/>
      <c r="BH256" s="85"/>
      <c r="BI256" s="85"/>
      <c r="BJ256" s="85"/>
      <c r="BK256" s="85"/>
      <c r="BL256" s="85"/>
      <c r="BM256" s="78" t="str">
        <f t="shared" si="54"/>
        <v>ok</v>
      </c>
      <c r="BN256" s="14" t="str">
        <f t="shared" si="55"/>
        <v/>
      </c>
    </row>
    <row r="257" spans="1:67" s="19" customFormat="1" hidden="1" outlineLevel="1" x14ac:dyDescent="0.3">
      <c r="A257" s="17"/>
      <c r="B257" s="17" t="str">
        <f>+IF(OR(B245="",E245="TOTAL"),"","ok")</f>
        <v>ok</v>
      </c>
      <c r="C257" s="17">
        <f>+INDEX(Listes!$N$1:$AD$13,MATCH(D257,Listes!$N$1:$N$13,0),MATCH($F$7,Listes!$N$1:$AD$1,0))</f>
        <v>0</v>
      </c>
      <c r="D257" s="75" t="s">
        <v>172</v>
      </c>
      <c r="E257" s="87" t="s">
        <v>162</v>
      </c>
      <c r="F257" s="86"/>
      <c r="G257" s="85"/>
      <c r="H257" s="85"/>
      <c r="I257" s="85"/>
      <c r="J257" s="85"/>
      <c r="K257" s="85"/>
      <c r="L257" s="85"/>
      <c r="M257" s="85"/>
      <c r="N257" s="85"/>
      <c r="O257" s="85"/>
      <c r="P257" s="85"/>
      <c r="Q257" s="85"/>
      <c r="R257" s="85"/>
      <c r="S257" s="85"/>
      <c r="T257" s="85"/>
      <c r="U257" s="85"/>
      <c r="V257" s="85"/>
      <c r="W257" s="85"/>
      <c r="X257" s="85"/>
      <c r="Y257" s="85"/>
      <c r="Z257" s="85"/>
      <c r="AA257" s="85"/>
      <c r="AB257" s="85"/>
      <c r="AC257" s="85"/>
      <c r="AD257" s="85"/>
      <c r="AE257" s="85"/>
      <c r="AF257" s="85"/>
      <c r="AG257" s="85"/>
      <c r="AH257" s="85" t="str">
        <f t="shared" si="68"/>
        <v/>
      </c>
      <c r="AI257" s="85" t="str">
        <f t="shared" si="67"/>
        <v/>
      </c>
      <c r="AJ257" s="85" t="str">
        <f>+IFERROR(IF(OR(AND(AH257&lt;&gt;"",G257=""),AND(AH257="",G257&lt;&gt;"")),"TOTAL ou Z non renseigné !!!",IF($E257="TOTAL",SUM($AJ$11:AJ256),ROUND(AH257-G257,2))),"")</f>
        <v/>
      </c>
      <c r="AK257" s="85"/>
      <c r="AL257" s="85"/>
      <c r="AM257" s="85"/>
      <c r="AN257" s="85"/>
      <c r="AO257" s="85"/>
      <c r="AP257" s="85"/>
      <c r="AQ257" s="85"/>
      <c r="AR257" s="85"/>
      <c r="AS257" s="85"/>
      <c r="AT257" s="85"/>
      <c r="AU257" s="85"/>
      <c r="AV257" s="85"/>
      <c r="AW257" s="85"/>
      <c r="AX257" s="85"/>
      <c r="AY257" s="85"/>
      <c r="AZ257" s="85"/>
      <c r="BA257" s="85"/>
      <c r="BB257" s="85"/>
      <c r="BC257" s="85"/>
      <c r="BD257" s="85"/>
      <c r="BE257" s="85"/>
      <c r="BF257" s="85"/>
      <c r="BG257" s="85"/>
      <c r="BH257" s="85"/>
      <c r="BI257" s="85"/>
      <c r="BJ257" s="85"/>
      <c r="BK257" s="85"/>
      <c r="BL257" s="85"/>
      <c r="BM257" s="78" t="str">
        <f t="shared" si="54"/>
        <v>ok</v>
      </c>
      <c r="BN257" s="14" t="str">
        <f t="shared" si="55"/>
        <v/>
      </c>
      <c r="BO257" s="3"/>
    </row>
    <row r="258" spans="1:67" x14ac:dyDescent="0.3">
      <c r="A258" s="4">
        <f>+IF(SUM(C259:C270)=0,"",1)</f>
        <v>1</v>
      </c>
      <c r="B258" s="4">
        <v>20</v>
      </c>
      <c r="C258" s="4">
        <f t="shared" ref="C258" si="69">+IF(B258&gt;$H$5,"",B258)</f>
        <v>20</v>
      </c>
      <c r="D258" s="4">
        <f>+IFERROR(WEEKNUM(E258,2),"")</f>
        <v>38</v>
      </c>
      <c r="E258" s="81">
        <f t="shared" si="63"/>
        <v>43728</v>
      </c>
      <c r="F258" s="82" t="str">
        <f>+IF(AND($E258="TOTAL",SUM($C$11:$C$426)&gt;465),SUM($F$11:F257)/2,IF(AND($E258="TOTAL",SUM($C$11:$C$426)&lt;465),SUM($F$11:F257),IF(COUNT(F259:F270)=0,"",SUM(F259:F270))))</f>
        <v/>
      </c>
      <c r="G258" s="83" t="str">
        <f>IF(F258="","",F258-SUM(AO258:BL258))</f>
        <v/>
      </c>
      <c r="H258" s="83" t="str">
        <f>+IFERROR(IF(OR(WEEKDAY(E258)=1,C258=$H$5),SUMIF($D$11:$D$426,WEEKNUM(E258,2),$F$11:$F$426),""),"")</f>
        <v/>
      </c>
      <c r="I258" s="82" t="str">
        <f>+IF(AND($E258="TOTAL",SUM($C$11:$C$426)&gt;465),SUM($I$11:I257)/2,IF(AND($E258="TOTAL",SUM($C$11:$C$426)&lt;465),SUM($I$11:I257),IF(COUNT(I259:I270)=0,"",SUM(I259:I270))))</f>
        <v/>
      </c>
      <c r="J258" s="82" t="str">
        <f>+IF(AND($E258="TOTAL",SUM($C$11:$C$426)&gt;465),SUM($J$11:J257)/2,IF(AND($E258="TOTAL",SUM($C$11:$C$426)&lt;465),SUM($J$11:J257),IF(COUNT(J259:J270)=0,"",SUM(J259:J270))))</f>
        <v/>
      </c>
      <c r="K258" s="84" t="str">
        <f>+IF($E258="TOTAL",(SUM($K$11:K257)),"")</f>
        <v/>
      </c>
      <c r="L258" s="82" t="str">
        <f>+IF($E258="TOTAL",(SUM(L$11:$L257)),IF(F259="","",F259))</f>
        <v/>
      </c>
      <c r="M258" s="84" t="str">
        <f>+IF($E258="TOTAL",(SUM($M$11:M257)),"")</f>
        <v/>
      </c>
      <c r="N258" s="84" t="str">
        <f>+IF($E258="TOTAL",(SUM($N$11:N257)),"")</f>
        <v/>
      </c>
      <c r="O258" s="82" t="str">
        <f>+IF($E258="TOTAL",(SUM($O$11:O257)),IF(F260="","",F260))</f>
        <v/>
      </c>
      <c r="P258" s="84" t="str">
        <f>+IF($E258="TOTAL",(SUM($P$11:P257)),"")</f>
        <v/>
      </c>
      <c r="Q258" s="84" t="str">
        <f>+IF($E258="TOTAL",(SUM($Q$11:Q257)),"")</f>
        <v/>
      </c>
      <c r="R258" s="84" t="str">
        <f>+IF($E258="TOTAL",(SUM($R$11:R257)),"")</f>
        <v/>
      </c>
      <c r="S258" s="84" t="str">
        <f>+IF($E258="TOTAL",(SUM($S$11:S257)),"")</f>
        <v/>
      </c>
      <c r="T258" s="84" t="str">
        <f>+IF($E258="TOTAL",(SUM($T$11:T257)),"")</f>
        <v/>
      </c>
      <c r="U258" s="84" t="str">
        <f>+IF($E258="TOTAL",(SUM($U$11:U257)),"")</f>
        <v/>
      </c>
      <c r="V258" s="84" t="str">
        <f>+IF($E258="TOTAL",(SUM($V$11:V257)),"")</f>
        <v/>
      </c>
      <c r="W258" s="83" t="str">
        <f>+IF(OR(P258="",P258=0,L258="",L258=0),"",L258/P258)</f>
        <v/>
      </c>
      <c r="X258" s="83" t="str">
        <f>+IF(OR(Q258="",Q258=0,O258="",O258=0),"",O258/Q258)</f>
        <v/>
      </c>
      <c r="Y258" s="82" t="str">
        <f>+IF(AND($E258="TOTAL",SUM($C$11:$C$426)&gt;465),SUM($Y$11:Y257)/2,IF(AND($E258="TOTAL",SUM($C$11:$C$426)&lt;465),SUM($Y$11:Y257),IF(COUNT(Y259:Y270)=0,"",SUM(Y259:Y270))))</f>
        <v/>
      </c>
      <c r="Z258" s="82" t="str">
        <f>+IF(AND($E258="TOTAL",SUM($C$11:$C$426)&gt;465),SUM($Z$11:Z257)/2,IF(AND($E258="TOTAL",SUM($C$11:$C$426)&lt;465),SUM($Z$11:Z257),IF(COUNT(Z259:Z270)=0,"",SUM(Z259:Z270))))</f>
        <v/>
      </c>
      <c r="AA258" s="82" t="str">
        <f>+IF(AND($E258="TOTAL",SUM($C$11:$C$426)&gt;465),SUM($AA$11:AA257)/2,IF(AND($E258="TOTAL",SUM($C$11:$C$426)&lt;465),SUM($AA$11:AA257),IF(COUNT(AA259:AA270)=0,"",SUM(AA259:AA270))))</f>
        <v/>
      </c>
      <c r="AB258" s="82" t="str">
        <f>+IF(AND($E258="TOTAL",SUM($C$11:$C$426)&gt;465),SUM($AB$11:AB257)/2,IF(AND($E258="TOTAL",SUM($C$11:$C$426)&lt;465),SUM($AB$11:AB257),IF(COUNT(AB259:AB270)=0,"",SUM(AB259:AB270))))</f>
        <v/>
      </c>
      <c r="AC258" s="82" t="str">
        <f>+IF(AND($E258="TOTAL",SUM($C$11:$C$426)&gt;465),SUM($AC$11:AC257)/2,IF(AND($E258="TOTAL",SUM($C$11:$C$426)&lt;465),SUM($AC$11:AC257),IF(COUNT(AC259:AC270)=0,"",SUM(AC259:AC270))))</f>
        <v/>
      </c>
      <c r="AD258" s="82" t="str">
        <f>+IF(AND($E258="TOTAL",SUM($C$11:$C$426)&gt;465),SUM($AD$11:AD257)/2,IF(AND($E258="TOTAL",SUM($C$11:$C$426)&lt;465),SUM($AD$11:AD257),IF(COUNT(AD259:AD270)=0,"",SUM(AD259:AD270))))</f>
        <v/>
      </c>
      <c r="AE258" s="82" t="str">
        <f>+IF(AND($E258="TOTAL",SUM($C$11:$C$426)&gt;465),SUM($AE$11:AE257)/2,IF(AND($E258="TOTAL",SUM($C$11:$C$426)&lt;465),SUM($AE$11:AE257),IF(COUNT(AE259:AE270)=0,"",SUM(AE259:AE270))))</f>
        <v/>
      </c>
      <c r="AF258" s="82" t="str">
        <f>+IF(AND($E258="TOTAL",SUM($C$11:$C$426)&gt;465),SUM($AF$11:AF257)/2,IF(AND($E258="TOTAL",SUM($C$11:$C$426)&lt;465),SUM($AF$11:AF257),IF(COUNT(AF259:AF270)=0,"",SUM(AF259:AF270))))</f>
        <v/>
      </c>
      <c r="AG258" s="82" t="str">
        <f>+IF(AND($E258="TOTAL",SUM($C$11:$C$426)&gt;465),SUM($AG$11:AG257)/2,IF(AND($E258="TOTAL",SUM($C$11:$C$426)&lt;465),SUM($AG$11:AG257),IF(COUNT(AG259:AG270)=0,"",SUM(AG259:AG270))))</f>
        <v/>
      </c>
      <c r="AH258" s="82" t="str">
        <f>+IFERROR(SUM(Y258:AG258)+AI258,"")</f>
        <v/>
      </c>
      <c r="AI258" s="82" t="str">
        <f>+IF(AND($E258="TOTAL",SUM($C$11:$C$426)&gt;465),SUM($AI$11:AI257)/2,IF(AND($E258="TOTAL",SUM($C$11:$C$426)&lt;465),SUM($AI$11:AI257),IF(COUNT(AI259:AI270)=0,"",SUM(AI259:AI270))))</f>
        <v/>
      </c>
      <c r="AJ258" s="82" t="str">
        <f>+IF(AND($E258="TOTAL",SUM($C$11:$C$426)&gt;465),SUM($AJ$11:AJ257)/2,IF(AND($E258="TOTAL",SUM($C$11:$C$426)&lt;465),SUM($AJ$11:AJ257),IF(COUNT(AJ259:AJ270)=0,"",SUM(AJ259:AJ270))))</f>
        <v/>
      </c>
      <c r="AK258" s="82" t="str">
        <f>+IF(AND($E258="TOTAL",SUM($C$11:$C$426)&gt;465),SUM($AK$11:AK257)/2,IF(AND($E258="TOTAL",SUM($C$11:$C$426)&lt;465),SUM($AK$11:AK257),IF(COUNT(AK259:AK270)=0,"",SUM(AK259:AK270))))</f>
        <v/>
      </c>
      <c r="AL258" s="84" t="str">
        <f>+IF($E258="TOTAL",(SUM($AL$11:AL257)),"")</f>
        <v/>
      </c>
      <c r="AM258" s="84" t="str">
        <f>+IF($E258="TOTAL",(SUM($AM$11:AM257)),"")</f>
        <v/>
      </c>
      <c r="AN258" s="84"/>
      <c r="AO258" s="82" t="str">
        <f>+IF(AND($E258="TOTAL",SUM($C$11:$C$426)&gt;465),SUM($AO$11:AO257)/2,IF(AND($E258="TOTAL",SUM($C$11:$C$426)&lt;465),SUM($AO$11:AO257),IF(COUNT(AO259:AO270)=0,"",SUM(AO259:AO270))))</f>
        <v/>
      </c>
      <c r="AP258" s="82" t="str">
        <f>+IF(AND($E258="TOTAL",SUM($C$11:$C$426)&gt;465),SUM($AP$11:AP257)/2,IF(AND($E258="TOTAL",SUM($C$11:$C$426)&lt;465),SUM($AP$11:AP257),IF(COUNT(AP259:AP270)=0,"",SUM(AP259:AP270))))</f>
        <v/>
      </c>
      <c r="AQ258" s="82" t="str">
        <f>+IF(AND($E258="TOTAL",SUM($C$11:$C$426)&gt;465),SUM($AQ$11:AQ257)/2,IF(AND($E258="TOTAL",SUM($C$11:$C$426)&lt;465),SUM($AQ$11:AQ257),IF(COUNT(AQ259:AQ270)=0,"",SUM(AQ259:AQ270))))</f>
        <v/>
      </c>
      <c r="AR258" s="82" t="str">
        <f>+IF(AND($E258="TOTAL",SUM($C$11:$C$426)&gt;465),SUM($AR$11:AR257)/2,IF(AND($E258="TOTAL",SUM($C$11:$C$426)&lt;465),SUM($AR$11:AR257),IF(COUNT(AR259:AR270)=0,"",SUM(AR259:AR270))))</f>
        <v/>
      </c>
      <c r="AS258" s="82" t="str">
        <f>+IF(AND($E258="TOTAL",SUM($C$11:$C$426)&gt;465),SUM($AS$11:AS257)/2,IF(AND($E258="TOTAL",SUM($C$11:$C$426)&lt;465),SUM($AS$11:AS257),IF(COUNT(AS259:AS270)=0,"",SUM(AS259:AS270))))</f>
        <v/>
      </c>
      <c r="AT258" s="82" t="str">
        <f>+IF(AND($E258="TOTAL",SUM($C$11:$C$426)&gt;465),SUM($AT$11:AT257)/2,IF(AND($E258="TOTAL",SUM($C$11:$C$426)&lt;465),SUM($AT$11:AT257),IF(COUNT(AT259:AT270)=0,"",SUM(AT259:AT270))))</f>
        <v/>
      </c>
      <c r="AU258" s="82" t="str">
        <f>+IF(AND($E258="TOTAL",SUM($C$11:$C$426)&gt;465),SUM($AU$11:AU257)/2,IF(AND($E258="TOTAL",SUM($C$11:$C$426)&lt;465),SUM($AU$11:AU257),IF(COUNT(AU259:AU270)=0,"",SUM(AU259:AU270))))</f>
        <v/>
      </c>
      <c r="AV258" s="82" t="str">
        <f>+IF(AND($E258="TOTAL",SUM($C$11:$C$426)&gt;465),SUM($AV$11:AV257)/2,IF(AND($E258="TOTAL",SUM($C$11:$C$426)&lt;465),SUM($AV$11:AV257),IF(COUNT(AV259:AV270)=0,"",SUM(AV259:AV270))))</f>
        <v/>
      </c>
      <c r="AW258" s="82" t="str">
        <f>+IF(AND($E258="TOTAL",SUM($C$11:$C$426)&gt;465),SUM($AW$11:AW257)/2,IF(AND($E258="TOTAL",SUM($C$11:$C$426)&lt;465),SUM($AW$11:AW257),IF(COUNT(AW259:AW270)=0,"",SUM(AW259:AW270))))</f>
        <v/>
      </c>
      <c r="AX258" s="82" t="str">
        <f>+IF(AND($E258="TOTAL",SUM($C$11:$C$426)&gt;465),SUM($AX$11:AX257)/2,IF(AND($E258="TOTAL",SUM($C$11:$C$426)&lt;465),SUM($AX$11:AX257),IF(COUNT(AX259:AX270)=0,"",SUM(AX259:AX270))))</f>
        <v/>
      </c>
      <c r="AY258" s="82" t="str">
        <f>+IF(AND($E258="TOTAL",SUM($C$11:$C$426)&gt;465),SUM($AY$11:AY257)/2,IF(AND($E258="TOTAL",SUM($C$11:$C$426)&lt;465),SUM($AY$11:AY257),IF(COUNT(AY259:AY270)=0,"",SUM(AY259:AY270))))</f>
        <v/>
      </c>
      <c r="AZ258" s="82" t="str">
        <f>+IF(AND($E258="TOTAL",SUM($C$11:$C$426)&gt;465),SUM($AZ$11:AZ257)/2,IF(AND($E258="TOTAL",SUM($C$11:$C$426)&lt;465),SUM($AZ$11:AZ257),IF(COUNT(AZ259:AZ270)=0,"",SUM(AZ259:AZ270))))</f>
        <v/>
      </c>
      <c r="BA258" s="82" t="str">
        <f>+IF(AND($E258="TOTAL",SUM($C$11:$C$426)&gt;465),SUM($BA$11:BA257)/2,IF(AND($E258="TOTAL",SUM($C$11:$C$426)&lt;465),SUM($BA$11:BA257),IF(COUNT(BA259:BA270)=0,"",SUM(BA259:BA270))))</f>
        <v/>
      </c>
      <c r="BB258" s="82" t="str">
        <f>+IF(AND($E258="TOTAL",SUM($C$11:$C$426)&gt;465),SUM($BB$11:BB257)/2,IF(AND($E258="TOTAL",SUM($C$11:$C$426)&lt;465),SUM($BB$11:BB257),IF(COUNT(BB259:BB270)=0,"",SUM(BB259:BB270))))</f>
        <v/>
      </c>
      <c r="BC258" s="82" t="str">
        <f>+IF(AND($E258="TOTAL",SUM($C$11:$C$426)&gt;465),SUM($BC$11:BC257)/2,IF(AND($E258="TOTAL",SUM($C$11:$C$426)&lt;465),SUM($BC$11:BC257),IF(COUNT(BC259:BC270)=0,"",SUM(BC259:BC270))))</f>
        <v/>
      </c>
      <c r="BD258" s="82" t="str">
        <f>+IF(AND($E258="TOTAL",SUM($C$11:$C$426)&gt;465),SUM($BD$11:BD257)/2,IF(AND($E258="TOTAL",SUM($C$11:$C$426)&lt;465),SUM($BD$11:BD257),IF(COUNT(BD259:BD270)=0,"",SUM(BD259:BD270))))</f>
        <v/>
      </c>
      <c r="BE258" s="82" t="str">
        <f>+IF(AND($E258="TOTAL",SUM($C$11:$C$426)&gt;465),SUM($BE$11:BE257)/2,IF(AND($E258="TOTAL",SUM($C$11:$C$426)&lt;465),SUM($BE$11:BE257),IF(COUNT(BE259:BE270)=0,"",SUM(BE259:BE270))))</f>
        <v/>
      </c>
      <c r="BF258" s="82" t="str">
        <f>+IF(AND($E258="TOTAL",SUM($C$11:$C$426)&gt;465),SUM($BF$11:BF257)/2,IF(AND($E258="TOTAL",SUM($C$11:$C$426)&lt;465),SUM($BF$11:BF257),IF(COUNT(BF259:BF270)=0,"",SUM(BF259:BF270))))</f>
        <v/>
      </c>
      <c r="BG258" s="82" t="str">
        <f>+IF(AND($E258="TOTAL",SUM($C$11:$C$426)&gt;465),SUM($BG$11:BG257)/2,IF(AND($E258="TOTAL",SUM($C$11:$C$426)&lt;465),SUM($BG$11:BG257),IF(COUNT(BG259:BG270)=0,"",SUM(BG259:BG270))))</f>
        <v/>
      </c>
      <c r="BH258" s="82" t="str">
        <f>+IF(AND($E258="TOTAL",SUM($C$11:$C$426)&gt;465),SUM($BH$11:BH257)/2,IF(AND($E258="TOTAL",SUM($C$11:$C$426)&lt;465),SUM($BH$11:BH257),IF(COUNT(BH259:BH270)=0,"",SUM(BH259:BH270))))</f>
        <v/>
      </c>
      <c r="BI258" s="82" t="str">
        <f>+IF(AND($E258="TOTAL",SUM($C$11:$C$426)&gt;465),SUM($BI$11:BI257)/2,IF(AND($E258="TOTAL",SUM($C$11:$C$426)&lt;465),SUM($BI$11:BI257),IF(COUNT(BI259:BI270)=0,"",SUM(BI259:BI270))))</f>
        <v/>
      </c>
      <c r="BJ258" s="82" t="str">
        <f>+IF(AND($E258="TOTAL",SUM($C$11:$C$426)&gt;465),SUM($BJ$11:BJ257)/2,IF(AND($E258="TOTAL",SUM($C$11:$C$426)&lt;465),SUM($BJ$11:BJ257),IF(COUNT(BJ259:BJ270)=0,"",SUM(BJ259:BJ270))))</f>
        <v/>
      </c>
      <c r="BK258" s="82" t="str">
        <f>+IF(AND($E258="TOTAL",SUM($C$11:$C$426)&gt;465),SUM($BK$11:BK257)/2,IF(AND($E258="TOTAL",SUM($C$11:$C$426)&lt;465),SUM($BK$11:BK257),IF(COUNT(BK259:BK270)=0,"",SUM(BK259:BK270))))</f>
        <v/>
      </c>
      <c r="BL258" s="82" t="str">
        <f>+IF(AND($E258="TOTAL",SUM($C$11:$C$426)&gt;465),SUM($BL$11:BL257)/2,IF(AND($E258="TOTAL",SUM($C$11:$C$426)&lt;465),SUM($BL$11:BL257),IF(COUNT(BL259:BL270)=0,"",SUM(BL259:BL270))))</f>
        <v/>
      </c>
      <c r="BM258" s="78" t="str">
        <f t="shared" si="54"/>
        <v/>
      </c>
      <c r="BN258" s="14" t="str">
        <f t="shared" si="55"/>
        <v/>
      </c>
      <c r="BO258" s="19"/>
    </row>
    <row r="259" spans="1:67" s="19" customFormat="1" outlineLevel="1" x14ac:dyDescent="0.3">
      <c r="A259" s="17"/>
      <c r="B259" s="17" t="str">
        <f>+IF(OR(B258="",E258="TOTAL"),"","ok")</f>
        <v>ok</v>
      </c>
      <c r="C259" s="17">
        <f>+INDEX(Listes!$N$1:$AD$13,MATCH(D259,Listes!$N$1:$N$13,0),MATCH($F$7,Listes!$N$1:$AD$1,0))</f>
        <v>10</v>
      </c>
      <c r="D259" s="74" t="s">
        <v>160</v>
      </c>
      <c r="E259" s="85" t="s">
        <v>160</v>
      </c>
      <c r="F259" s="86"/>
      <c r="G259" s="85" t="str">
        <f>IF(F259="","",F259-SUM(AO259:BL259))</f>
        <v/>
      </c>
      <c r="H259" s="85"/>
      <c r="I259" s="85"/>
      <c r="J259" s="85"/>
      <c r="K259" s="85"/>
      <c r="L259" s="85"/>
      <c r="M259" s="85"/>
      <c r="N259" s="85"/>
      <c r="O259" s="85"/>
      <c r="P259" s="85"/>
      <c r="Q259" s="85"/>
      <c r="R259" s="85"/>
      <c r="S259" s="85"/>
      <c r="T259" s="85"/>
      <c r="U259" s="85"/>
      <c r="V259" s="85"/>
      <c r="W259" s="85"/>
      <c r="X259" s="85"/>
      <c r="Y259" s="85"/>
      <c r="Z259" s="85"/>
      <c r="AA259" s="85"/>
      <c r="AB259" s="85"/>
      <c r="AC259" s="85"/>
      <c r="AD259" s="85"/>
      <c r="AE259" s="85"/>
      <c r="AF259" s="85"/>
      <c r="AG259" s="85"/>
      <c r="AH259" s="85" t="str">
        <f>+IFERROR(SUM(Y259:AG259)+AI259,"")</f>
        <v/>
      </c>
      <c r="AI259" s="85" t="str">
        <f t="shared" ref="AI259:AI270" si="70">IF(SUM(Y259:AG259)=0,"",0)</f>
        <v/>
      </c>
      <c r="AJ259" s="85" t="str">
        <f>+IFERROR(IF(OR(AND(AH259&lt;&gt;"",G259=""),AND(AH259="",G259&lt;&gt;"")),"TOTAL ou Z non renseigné !!!",ROUND(AH259-G259,2)),"")</f>
        <v/>
      </c>
      <c r="AK259" s="85"/>
      <c r="AL259" s="85"/>
      <c r="AM259" s="85"/>
      <c r="AN259" s="85"/>
      <c r="AO259" s="85"/>
      <c r="AP259" s="85"/>
      <c r="AQ259" s="85"/>
      <c r="AR259" s="85"/>
      <c r="AS259" s="85"/>
      <c r="AT259" s="85"/>
      <c r="AU259" s="85"/>
      <c r="AV259" s="85"/>
      <c r="AW259" s="85"/>
      <c r="AX259" s="85"/>
      <c r="AY259" s="85"/>
      <c r="AZ259" s="85"/>
      <c r="BA259" s="85"/>
      <c r="BB259" s="85"/>
      <c r="BC259" s="85"/>
      <c r="BD259" s="85"/>
      <c r="BE259" s="85"/>
      <c r="BF259" s="85"/>
      <c r="BG259" s="85"/>
      <c r="BH259" s="85"/>
      <c r="BI259" s="85"/>
      <c r="BJ259" s="85"/>
      <c r="BK259" s="85"/>
      <c r="BL259" s="85"/>
      <c r="BM259" s="78" t="str">
        <f t="shared" si="54"/>
        <v>ok</v>
      </c>
      <c r="BN259" s="14" t="str">
        <f t="shared" si="55"/>
        <v/>
      </c>
      <c r="BO259" s="3"/>
    </row>
    <row r="260" spans="1:67" s="19" customFormat="1" outlineLevel="1" x14ac:dyDescent="0.3">
      <c r="A260" s="17"/>
      <c r="B260" s="17" t="str">
        <f>+IF(OR(B258="",E258="TOTAL"),"","ok")</f>
        <v>ok</v>
      </c>
      <c r="C260" s="17">
        <f>+INDEX(Listes!$N$1:$AD$13,MATCH(D260,Listes!$N$1:$N$13,0),MATCH($F$7,Listes!$N$1:$AD$1,0))</f>
        <v>10</v>
      </c>
      <c r="D260" s="74" t="s">
        <v>161</v>
      </c>
      <c r="E260" s="85" t="s">
        <v>161</v>
      </c>
      <c r="F260" s="86"/>
      <c r="G260" s="85"/>
      <c r="H260" s="85"/>
      <c r="I260" s="85"/>
      <c r="J260" s="85"/>
      <c r="K260" s="85"/>
      <c r="L260" s="85"/>
      <c r="M260" s="85"/>
      <c r="N260" s="85"/>
      <c r="O260" s="85"/>
      <c r="P260" s="85"/>
      <c r="Q260" s="85"/>
      <c r="R260" s="85"/>
      <c r="S260" s="85"/>
      <c r="T260" s="85"/>
      <c r="U260" s="85"/>
      <c r="V260" s="85"/>
      <c r="W260" s="85"/>
      <c r="X260" s="85"/>
      <c r="Y260" s="85"/>
      <c r="Z260" s="85"/>
      <c r="AA260" s="85"/>
      <c r="AB260" s="85"/>
      <c r="AC260" s="85"/>
      <c r="AD260" s="85"/>
      <c r="AE260" s="85"/>
      <c r="AF260" s="85"/>
      <c r="AG260" s="85"/>
      <c r="AH260" s="85" t="str">
        <f t="shared" ref="AH260:AH270" si="71">+IFERROR(SUM(Y260:AG260)+AI260,"")</f>
        <v/>
      </c>
      <c r="AI260" s="85" t="str">
        <f t="shared" si="70"/>
        <v/>
      </c>
      <c r="AJ260" s="85" t="str">
        <f>+IFERROR(IF(OR(AND(AH260&lt;&gt;"",G260=""),AND(AH260="",G260&lt;&gt;"")),"TOTAL ou Z non renseigné !!!",IF($E260="TOTAL",SUM($AJ$11:AJ259),ROUND(AH260-G260,2))),"")</f>
        <v/>
      </c>
      <c r="AK260" s="85"/>
      <c r="AL260" s="85"/>
      <c r="AM260" s="85"/>
      <c r="AN260" s="85"/>
      <c r="AO260" s="85"/>
      <c r="AP260" s="85"/>
      <c r="AQ260" s="85"/>
      <c r="AR260" s="85"/>
      <c r="AS260" s="85"/>
      <c r="AT260" s="85"/>
      <c r="AU260" s="85"/>
      <c r="AV260" s="85"/>
      <c r="AW260" s="85"/>
      <c r="AX260" s="85"/>
      <c r="AY260" s="85"/>
      <c r="AZ260" s="85"/>
      <c r="BA260" s="85"/>
      <c r="BB260" s="85"/>
      <c r="BC260" s="85"/>
      <c r="BD260" s="85"/>
      <c r="BE260" s="85"/>
      <c r="BF260" s="85"/>
      <c r="BG260" s="85"/>
      <c r="BH260" s="85"/>
      <c r="BI260" s="85"/>
      <c r="BJ260" s="85"/>
      <c r="BK260" s="85"/>
      <c r="BL260" s="85"/>
      <c r="BM260" s="78" t="str">
        <f t="shared" si="54"/>
        <v>ok</v>
      </c>
      <c r="BN260" s="14" t="str">
        <f t="shared" si="55"/>
        <v/>
      </c>
    </row>
    <row r="261" spans="1:67" s="19" customFormat="1" outlineLevel="1" x14ac:dyDescent="0.3">
      <c r="A261" s="17"/>
      <c r="B261" s="17" t="str">
        <f>+IF(OR(B258="",E258="TOTAL"),"","ok")</f>
        <v>ok</v>
      </c>
      <c r="C261" s="17">
        <f>+INDEX(Listes!$N$1:$AD$13,MATCH(D261,Listes!$N$1:$N$13,0),MATCH($F$7,Listes!$N$1:$AD$1,0))</f>
        <v>10</v>
      </c>
      <c r="D261" s="75" t="s">
        <v>163</v>
      </c>
      <c r="E261" s="87" t="s">
        <v>162</v>
      </c>
      <c r="F261" s="86"/>
      <c r="G261" s="85"/>
      <c r="H261" s="85"/>
      <c r="I261" s="85"/>
      <c r="J261" s="85"/>
      <c r="K261" s="85"/>
      <c r="L261" s="85"/>
      <c r="M261" s="85"/>
      <c r="N261" s="85"/>
      <c r="O261" s="85"/>
      <c r="P261" s="85"/>
      <c r="Q261" s="85"/>
      <c r="R261" s="85"/>
      <c r="S261" s="85"/>
      <c r="T261" s="85"/>
      <c r="U261" s="85"/>
      <c r="V261" s="85"/>
      <c r="W261" s="85"/>
      <c r="X261" s="85"/>
      <c r="Y261" s="85"/>
      <c r="Z261" s="85"/>
      <c r="AA261" s="85"/>
      <c r="AB261" s="85"/>
      <c r="AC261" s="85"/>
      <c r="AD261" s="85"/>
      <c r="AE261" s="85"/>
      <c r="AF261" s="85"/>
      <c r="AG261" s="85"/>
      <c r="AH261" s="85" t="str">
        <f t="shared" si="71"/>
        <v/>
      </c>
      <c r="AI261" s="85" t="str">
        <f t="shared" si="70"/>
        <v/>
      </c>
      <c r="AJ261" s="85" t="str">
        <f>+IFERROR(IF(OR(AND(AH261&lt;&gt;"",G261=""),AND(AH261="",G261&lt;&gt;"")),"TOTAL ou Z non renseigné !!!",IF($E261="TOTAL",SUM($AJ$11:AJ260),ROUND(AH261-G261,2))),"")</f>
        <v/>
      </c>
      <c r="AK261" s="85"/>
      <c r="AL261" s="85"/>
      <c r="AM261" s="85"/>
      <c r="AN261" s="85"/>
      <c r="AO261" s="85"/>
      <c r="AP261" s="85"/>
      <c r="AQ261" s="85"/>
      <c r="AR261" s="85"/>
      <c r="AS261" s="85"/>
      <c r="AT261" s="85"/>
      <c r="AU261" s="85"/>
      <c r="AV261" s="85"/>
      <c r="AW261" s="85"/>
      <c r="AX261" s="85"/>
      <c r="AY261" s="85"/>
      <c r="AZ261" s="85"/>
      <c r="BA261" s="85"/>
      <c r="BB261" s="85"/>
      <c r="BC261" s="85"/>
      <c r="BD261" s="85"/>
      <c r="BE261" s="85"/>
      <c r="BF261" s="85"/>
      <c r="BG261" s="85"/>
      <c r="BH261" s="85"/>
      <c r="BI261" s="85"/>
      <c r="BJ261" s="85"/>
      <c r="BK261" s="85"/>
      <c r="BL261" s="85"/>
      <c r="BM261" s="78" t="str">
        <f t="shared" si="54"/>
        <v>ok</v>
      </c>
      <c r="BN261" s="14" t="str">
        <f t="shared" si="55"/>
        <v/>
      </c>
      <c r="BO261" s="3"/>
    </row>
    <row r="262" spans="1:67" s="19" customFormat="1" outlineLevel="1" x14ac:dyDescent="0.3">
      <c r="A262" s="17"/>
      <c r="B262" s="17" t="str">
        <f>+IF(OR(B258="",E258="TOTAL"),"","ok")</f>
        <v>ok</v>
      </c>
      <c r="C262" s="17">
        <f>+INDEX(Listes!$N$1:$AD$13,MATCH(D262,Listes!$N$1:$N$13,0),MATCH($F$7,Listes!$N$1:$AD$1,0))</f>
        <v>10</v>
      </c>
      <c r="D262" s="75" t="s">
        <v>164</v>
      </c>
      <c r="E262" s="87" t="s">
        <v>162</v>
      </c>
      <c r="F262" s="86"/>
      <c r="G262" s="85"/>
      <c r="H262" s="85"/>
      <c r="I262" s="85"/>
      <c r="J262" s="85"/>
      <c r="K262" s="85"/>
      <c r="L262" s="85"/>
      <c r="M262" s="85"/>
      <c r="N262" s="85"/>
      <c r="O262" s="85"/>
      <c r="P262" s="85"/>
      <c r="Q262" s="85"/>
      <c r="R262" s="85"/>
      <c r="S262" s="85"/>
      <c r="T262" s="85"/>
      <c r="U262" s="85"/>
      <c r="V262" s="85"/>
      <c r="W262" s="85"/>
      <c r="X262" s="85"/>
      <c r="Y262" s="85"/>
      <c r="Z262" s="85"/>
      <c r="AA262" s="85"/>
      <c r="AB262" s="85"/>
      <c r="AC262" s="85"/>
      <c r="AD262" s="85"/>
      <c r="AE262" s="85"/>
      <c r="AF262" s="85"/>
      <c r="AG262" s="85"/>
      <c r="AH262" s="85" t="str">
        <f t="shared" si="71"/>
        <v/>
      </c>
      <c r="AI262" s="85" t="str">
        <f t="shared" si="70"/>
        <v/>
      </c>
      <c r="AJ262" s="85" t="str">
        <f>+IFERROR(IF(OR(AND(AH262&lt;&gt;"",G262=""),AND(AH262="",G262&lt;&gt;"")),"TOTAL ou Z non renseigné !!!",IF($E262="TOTAL",SUM($AJ$11:AJ261),ROUND(AH262-G262,2))),"")</f>
        <v/>
      </c>
      <c r="AK262" s="85"/>
      <c r="AL262" s="85"/>
      <c r="AM262" s="85"/>
      <c r="AN262" s="85"/>
      <c r="AO262" s="85"/>
      <c r="AP262" s="85"/>
      <c r="AQ262" s="85"/>
      <c r="AR262" s="85"/>
      <c r="AS262" s="85"/>
      <c r="AT262" s="85"/>
      <c r="AU262" s="85"/>
      <c r="AV262" s="85"/>
      <c r="AW262" s="85"/>
      <c r="AX262" s="85"/>
      <c r="AY262" s="85"/>
      <c r="AZ262" s="85"/>
      <c r="BA262" s="85"/>
      <c r="BB262" s="85"/>
      <c r="BC262" s="85"/>
      <c r="BD262" s="85"/>
      <c r="BE262" s="85"/>
      <c r="BF262" s="85"/>
      <c r="BG262" s="85"/>
      <c r="BH262" s="85"/>
      <c r="BI262" s="85"/>
      <c r="BJ262" s="85"/>
      <c r="BK262" s="85"/>
      <c r="BL262" s="85"/>
      <c r="BM262" s="78" t="str">
        <f t="shared" si="54"/>
        <v>ok</v>
      </c>
      <c r="BN262" s="14" t="str">
        <f t="shared" si="55"/>
        <v/>
      </c>
    </row>
    <row r="263" spans="1:67" s="19" customFormat="1" outlineLevel="1" x14ac:dyDescent="0.3">
      <c r="A263" s="17"/>
      <c r="B263" s="17" t="str">
        <f>+IF(OR(B258="",E258="TOTAL"),"","ok")</f>
        <v>ok</v>
      </c>
      <c r="C263" s="17">
        <f>+INDEX(Listes!$N$1:$AD$13,MATCH(D263,Listes!$N$1:$N$13,0),MATCH($F$7,Listes!$N$1:$AD$1,0))</f>
        <v>10</v>
      </c>
      <c r="D263" s="75" t="s">
        <v>165</v>
      </c>
      <c r="E263" s="87" t="s">
        <v>162</v>
      </c>
      <c r="F263" s="86"/>
      <c r="G263" s="85"/>
      <c r="H263" s="85"/>
      <c r="I263" s="85"/>
      <c r="J263" s="85"/>
      <c r="K263" s="85"/>
      <c r="L263" s="85"/>
      <c r="M263" s="85"/>
      <c r="N263" s="85"/>
      <c r="O263" s="85"/>
      <c r="P263" s="85"/>
      <c r="Q263" s="85"/>
      <c r="R263" s="85"/>
      <c r="S263" s="85"/>
      <c r="T263" s="85"/>
      <c r="U263" s="85"/>
      <c r="V263" s="85"/>
      <c r="W263" s="85"/>
      <c r="X263" s="85"/>
      <c r="Y263" s="85"/>
      <c r="Z263" s="85"/>
      <c r="AA263" s="85"/>
      <c r="AB263" s="85"/>
      <c r="AC263" s="85"/>
      <c r="AD263" s="85"/>
      <c r="AE263" s="85"/>
      <c r="AF263" s="85"/>
      <c r="AG263" s="85"/>
      <c r="AH263" s="85" t="str">
        <f t="shared" si="71"/>
        <v/>
      </c>
      <c r="AI263" s="85" t="str">
        <f t="shared" si="70"/>
        <v/>
      </c>
      <c r="AJ263" s="85" t="str">
        <f>+IFERROR(IF(OR(AND(AH263&lt;&gt;"",G263=""),AND(AH263="",G263&lt;&gt;"")),"TOTAL ou Z non renseigné !!!",IF($E263="TOTAL",SUM($AJ$11:AJ262),ROUND(AH263-G263,2))),"")</f>
        <v/>
      </c>
      <c r="AK263" s="85"/>
      <c r="AL263" s="85"/>
      <c r="AM263" s="85"/>
      <c r="AN263" s="85"/>
      <c r="AO263" s="85"/>
      <c r="AP263" s="85"/>
      <c r="AQ263" s="85"/>
      <c r="AR263" s="85"/>
      <c r="AS263" s="85"/>
      <c r="AT263" s="85"/>
      <c r="AU263" s="85"/>
      <c r="AV263" s="85"/>
      <c r="AW263" s="85"/>
      <c r="AX263" s="85"/>
      <c r="AY263" s="85"/>
      <c r="AZ263" s="85"/>
      <c r="BA263" s="85"/>
      <c r="BB263" s="85"/>
      <c r="BC263" s="85"/>
      <c r="BD263" s="85"/>
      <c r="BE263" s="85"/>
      <c r="BF263" s="85"/>
      <c r="BG263" s="85"/>
      <c r="BH263" s="85"/>
      <c r="BI263" s="85"/>
      <c r="BJ263" s="85"/>
      <c r="BK263" s="85"/>
      <c r="BL263" s="85"/>
      <c r="BM263" s="78" t="str">
        <f t="shared" si="54"/>
        <v>ok</v>
      </c>
      <c r="BN263" s="14" t="str">
        <f t="shared" si="55"/>
        <v/>
      </c>
      <c r="BO263" s="3"/>
    </row>
    <row r="264" spans="1:67" s="19" customFormat="1" outlineLevel="1" x14ac:dyDescent="0.3">
      <c r="A264" s="17"/>
      <c r="B264" s="17" t="str">
        <f>+IF(OR(B258="",E258="TOTAL"),"","ok")</f>
        <v>ok</v>
      </c>
      <c r="C264" s="17">
        <f>+INDEX(Listes!$N$1:$AD$13,MATCH(D264,Listes!$N$1:$N$13,0),MATCH($F$7,Listes!$N$1:$AD$1,0))</f>
        <v>10</v>
      </c>
      <c r="D264" s="75" t="s">
        <v>166</v>
      </c>
      <c r="E264" s="87" t="s">
        <v>162</v>
      </c>
      <c r="F264" s="86"/>
      <c r="G264" s="85"/>
      <c r="H264" s="85"/>
      <c r="I264" s="85"/>
      <c r="J264" s="85"/>
      <c r="K264" s="85"/>
      <c r="L264" s="85"/>
      <c r="M264" s="85"/>
      <c r="N264" s="85"/>
      <c r="O264" s="85"/>
      <c r="P264" s="85"/>
      <c r="Q264" s="85"/>
      <c r="R264" s="85"/>
      <c r="S264" s="85"/>
      <c r="T264" s="85"/>
      <c r="U264" s="85"/>
      <c r="V264" s="85"/>
      <c r="W264" s="85"/>
      <c r="X264" s="85"/>
      <c r="Y264" s="85"/>
      <c r="Z264" s="85"/>
      <c r="AA264" s="85"/>
      <c r="AB264" s="85"/>
      <c r="AC264" s="85"/>
      <c r="AD264" s="85"/>
      <c r="AE264" s="85"/>
      <c r="AF264" s="85"/>
      <c r="AG264" s="85"/>
      <c r="AH264" s="85" t="str">
        <f t="shared" si="71"/>
        <v/>
      </c>
      <c r="AI264" s="85" t="str">
        <f t="shared" si="70"/>
        <v/>
      </c>
      <c r="AJ264" s="85" t="str">
        <f>+IFERROR(IF(OR(AND(AH264&lt;&gt;"",G264=""),AND(AH264="",G264&lt;&gt;"")),"TOTAL ou Z non renseigné !!!",IF($E264="TOTAL",SUM($AJ$11:AJ263),ROUND(AH264-G264,2))),"")</f>
        <v/>
      </c>
      <c r="AK264" s="85"/>
      <c r="AL264" s="85"/>
      <c r="AM264" s="85"/>
      <c r="AN264" s="85"/>
      <c r="AO264" s="85"/>
      <c r="AP264" s="85"/>
      <c r="AQ264" s="85"/>
      <c r="AR264" s="85"/>
      <c r="AS264" s="85"/>
      <c r="AT264" s="85"/>
      <c r="AU264" s="85"/>
      <c r="AV264" s="85"/>
      <c r="AW264" s="85"/>
      <c r="AX264" s="85"/>
      <c r="AY264" s="85"/>
      <c r="AZ264" s="85"/>
      <c r="BA264" s="85"/>
      <c r="BB264" s="85"/>
      <c r="BC264" s="85"/>
      <c r="BD264" s="85"/>
      <c r="BE264" s="85"/>
      <c r="BF264" s="85"/>
      <c r="BG264" s="85"/>
      <c r="BH264" s="85"/>
      <c r="BI264" s="85"/>
      <c r="BJ264" s="85"/>
      <c r="BK264" s="85"/>
      <c r="BL264" s="85"/>
      <c r="BM264" s="78" t="str">
        <f t="shared" si="54"/>
        <v>ok</v>
      </c>
      <c r="BN264" s="14" t="str">
        <f t="shared" si="55"/>
        <v/>
      </c>
    </row>
    <row r="265" spans="1:67" s="19" customFormat="1" outlineLevel="1" x14ac:dyDescent="0.3">
      <c r="A265" s="17"/>
      <c r="B265" s="17" t="str">
        <f>+IF(OR(B258="",E258="TOTAL"),"","ok")</f>
        <v>ok</v>
      </c>
      <c r="C265" s="17">
        <f>+INDEX(Listes!$N$1:$AD$13,MATCH(D265,Listes!$N$1:$N$13,0),MATCH($F$7,Listes!$N$1:$AD$1,0))</f>
        <v>10</v>
      </c>
      <c r="D265" s="75" t="s">
        <v>167</v>
      </c>
      <c r="E265" s="87" t="s">
        <v>162</v>
      </c>
      <c r="F265" s="86"/>
      <c r="G265" s="85"/>
      <c r="H265" s="85"/>
      <c r="I265" s="85"/>
      <c r="J265" s="85"/>
      <c r="K265" s="85"/>
      <c r="L265" s="85"/>
      <c r="M265" s="85"/>
      <c r="N265" s="85"/>
      <c r="O265" s="85"/>
      <c r="P265" s="85"/>
      <c r="Q265" s="85"/>
      <c r="R265" s="85"/>
      <c r="S265" s="85"/>
      <c r="T265" s="85"/>
      <c r="U265" s="85"/>
      <c r="V265" s="85"/>
      <c r="W265" s="85"/>
      <c r="X265" s="85"/>
      <c r="Y265" s="85"/>
      <c r="Z265" s="85"/>
      <c r="AA265" s="85"/>
      <c r="AB265" s="85"/>
      <c r="AC265" s="85"/>
      <c r="AD265" s="85"/>
      <c r="AE265" s="85"/>
      <c r="AF265" s="85"/>
      <c r="AG265" s="85"/>
      <c r="AH265" s="85" t="str">
        <f t="shared" si="71"/>
        <v/>
      </c>
      <c r="AI265" s="85" t="str">
        <f t="shared" si="70"/>
        <v/>
      </c>
      <c r="AJ265" s="85" t="str">
        <f>+IFERROR(IF(OR(AND(AH265&lt;&gt;"",G265=""),AND(AH265="",G265&lt;&gt;"")),"TOTAL ou Z non renseigné !!!",IF($E265="TOTAL",SUM($AJ$11:AJ264),ROUND(AH265-G265,2))),"")</f>
        <v/>
      </c>
      <c r="AK265" s="85"/>
      <c r="AL265" s="85"/>
      <c r="AM265" s="85"/>
      <c r="AN265" s="85"/>
      <c r="AO265" s="85"/>
      <c r="AP265" s="85"/>
      <c r="AQ265" s="85"/>
      <c r="AR265" s="85"/>
      <c r="AS265" s="85"/>
      <c r="AT265" s="85"/>
      <c r="AU265" s="85"/>
      <c r="AV265" s="85"/>
      <c r="AW265" s="85"/>
      <c r="AX265" s="85"/>
      <c r="AY265" s="85"/>
      <c r="AZ265" s="85"/>
      <c r="BA265" s="85"/>
      <c r="BB265" s="85"/>
      <c r="BC265" s="85"/>
      <c r="BD265" s="85"/>
      <c r="BE265" s="85"/>
      <c r="BF265" s="85"/>
      <c r="BG265" s="85"/>
      <c r="BH265" s="85"/>
      <c r="BI265" s="85"/>
      <c r="BJ265" s="85"/>
      <c r="BK265" s="85"/>
      <c r="BL265" s="85"/>
      <c r="BM265" s="78" t="str">
        <f t="shared" si="54"/>
        <v>ok</v>
      </c>
      <c r="BN265" s="14" t="str">
        <f t="shared" si="55"/>
        <v/>
      </c>
      <c r="BO265" s="3"/>
    </row>
    <row r="266" spans="1:67" s="19" customFormat="1" outlineLevel="1" x14ac:dyDescent="0.3">
      <c r="A266" s="17"/>
      <c r="B266" s="17" t="str">
        <f>+IF(OR(B258="",E258="TOTAL"),"","ok")</f>
        <v>ok</v>
      </c>
      <c r="C266" s="17">
        <f>+INDEX(Listes!$N$1:$AD$13,MATCH(D266,Listes!$N$1:$N$13,0),MATCH($F$7,Listes!$N$1:$AD$1,0))</f>
        <v>10</v>
      </c>
      <c r="D266" s="75" t="s">
        <v>168</v>
      </c>
      <c r="E266" s="87" t="s">
        <v>162</v>
      </c>
      <c r="F266" s="86"/>
      <c r="G266" s="85"/>
      <c r="H266" s="85"/>
      <c r="I266" s="85"/>
      <c r="J266" s="85"/>
      <c r="K266" s="85"/>
      <c r="L266" s="85"/>
      <c r="M266" s="85"/>
      <c r="N266" s="85"/>
      <c r="O266" s="85"/>
      <c r="P266" s="85"/>
      <c r="Q266" s="85"/>
      <c r="R266" s="85"/>
      <c r="S266" s="85"/>
      <c r="T266" s="85"/>
      <c r="U266" s="85"/>
      <c r="V266" s="85"/>
      <c r="W266" s="85"/>
      <c r="X266" s="85"/>
      <c r="Y266" s="85"/>
      <c r="Z266" s="85"/>
      <c r="AA266" s="85"/>
      <c r="AB266" s="85"/>
      <c r="AC266" s="85"/>
      <c r="AD266" s="85"/>
      <c r="AE266" s="85"/>
      <c r="AF266" s="85"/>
      <c r="AG266" s="85"/>
      <c r="AH266" s="85" t="str">
        <f t="shared" si="71"/>
        <v/>
      </c>
      <c r="AI266" s="85" t="str">
        <f t="shared" si="70"/>
        <v/>
      </c>
      <c r="AJ266" s="85" t="str">
        <f>+IFERROR(IF(OR(AND(AH266&lt;&gt;"",G266=""),AND(AH266="",G266&lt;&gt;"")),"TOTAL ou Z non renseigné !!!",IF($E266="TOTAL",SUM($AJ$11:AJ265),ROUND(AH266-G266,2))),"")</f>
        <v/>
      </c>
      <c r="AK266" s="85"/>
      <c r="AL266" s="85"/>
      <c r="AM266" s="85"/>
      <c r="AN266" s="85"/>
      <c r="AO266" s="85"/>
      <c r="AP266" s="85"/>
      <c r="AQ266" s="85"/>
      <c r="AR266" s="85"/>
      <c r="AS266" s="85"/>
      <c r="AT266" s="85"/>
      <c r="AU266" s="85"/>
      <c r="AV266" s="85"/>
      <c r="AW266" s="85"/>
      <c r="AX266" s="85"/>
      <c r="AY266" s="85"/>
      <c r="AZ266" s="85"/>
      <c r="BA266" s="85"/>
      <c r="BB266" s="85"/>
      <c r="BC266" s="85"/>
      <c r="BD266" s="85"/>
      <c r="BE266" s="85"/>
      <c r="BF266" s="85"/>
      <c r="BG266" s="85"/>
      <c r="BH266" s="85"/>
      <c r="BI266" s="85"/>
      <c r="BJ266" s="85"/>
      <c r="BK266" s="85"/>
      <c r="BL266" s="85"/>
      <c r="BM266" s="78" t="str">
        <f t="shared" si="54"/>
        <v>ok</v>
      </c>
      <c r="BN266" s="14" t="str">
        <f t="shared" si="55"/>
        <v/>
      </c>
    </row>
    <row r="267" spans="1:67" s="19" customFormat="1" hidden="1" outlineLevel="1" x14ac:dyDescent="0.3">
      <c r="A267" s="17"/>
      <c r="B267" s="17" t="str">
        <f>+IF(OR(B258="",E258="TOTAL"),"","ok")</f>
        <v>ok</v>
      </c>
      <c r="C267" s="17">
        <f>+INDEX(Listes!$N$1:$AD$13,MATCH(D267,Listes!$N$1:$N$13,0),MATCH($F$7,Listes!$N$1:$AD$1,0))</f>
        <v>0</v>
      </c>
      <c r="D267" s="75" t="s">
        <v>169</v>
      </c>
      <c r="E267" s="87" t="s">
        <v>162</v>
      </c>
      <c r="F267" s="86"/>
      <c r="G267" s="85"/>
      <c r="H267" s="85"/>
      <c r="I267" s="85"/>
      <c r="J267" s="85"/>
      <c r="K267" s="85"/>
      <c r="L267" s="85"/>
      <c r="M267" s="85"/>
      <c r="N267" s="85"/>
      <c r="O267" s="85"/>
      <c r="P267" s="85"/>
      <c r="Q267" s="85"/>
      <c r="R267" s="85"/>
      <c r="S267" s="85"/>
      <c r="T267" s="85"/>
      <c r="U267" s="85"/>
      <c r="V267" s="85"/>
      <c r="W267" s="85"/>
      <c r="X267" s="85"/>
      <c r="Y267" s="85"/>
      <c r="Z267" s="85"/>
      <c r="AA267" s="85"/>
      <c r="AB267" s="85"/>
      <c r="AC267" s="85"/>
      <c r="AD267" s="85"/>
      <c r="AE267" s="85"/>
      <c r="AF267" s="85"/>
      <c r="AG267" s="85"/>
      <c r="AH267" s="85" t="str">
        <f t="shared" si="71"/>
        <v/>
      </c>
      <c r="AI267" s="85" t="str">
        <f t="shared" si="70"/>
        <v/>
      </c>
      <c r="AJ267" s="85" t="str">
        <f>+IFERROR(IF(OR(AND(AH267&lt;&gt;"",G267=""),AND(AH267="",G267&lt;&gt;"")),"TOTAL ou Z non renseigné !!!",IF($E267="TOTAL",SUM($AJ$11:AJ266),ROUND(AH267-G267,2))),"")</f>
        <v/>
      </c>
      <c r="AK267" s="85"/>
      <c r="AL267" s="85"/>
      <c r="AM267" s="85"/>
      <c r="AN267" s="85"/>
      <c r="AO267" s="85"/>
      <c r="AP267" s="85"/>
      <c r="AQ267" s="85"/>
      <c r="AR267" s="85"/>
      <c r="AS267" s="85"/>
      <c r="AT267" s="85"/>
      <c r="AU267" s="85"/>
      <c r="AV267" s="85"/>
      <c r="AW267" s="85"/>
      <c r="AX267" s="85"/>
      <c r="AY267" s="85"/>
      <c r="AZ267" s="85"/>
      <c r="BA267" s="85"/>
      <c r="BB267" s="85"/>
      <c r="BC267" s="85"/>
      <c r="BD267" s="85"/>
      <c r="BE267" s="85"/>
      <c r="BF267" s="85"/>
      <c r="BG267" s="85"/>
      <c r="BH267" s="85"/>
      <c r="BI267" s="85"/>
      <c r="BJ267" s="85"/>
      <c r="BK267" s="85"/>
      <c r="BL267" s="85"/>
      <c r="BM267" s="78" t="str">
        <f t="shared" si="54"/>
        <v>ok</v>
      </c>
      <c r="BN267" s="14" t="str">
        <f t="shared" si="55"/>
        <v/>
      </c>
      <c r="BO267" s="3"/>
    </row>
    <row r="268" spans="1:67" s="19" customFormat="1" hidden="1" outlineLevel="1" x14ac:dyDescent="0.3">
      <c r="A268" s="17"/>
      <c r="B268" s="17" t="str">
        <f>+IF(OR(B258="",E258="TOTAL"),"","ok")</f>
        <v>ok</v>
      </c>
      <c r="C268" s="17">
        <f>+INDEX(Listes!$N$1:$AD$13,MATCH(D268,Listes!$N$1:$N$13,0),MATCH($F$7,Listes!$N$1:$AD$1,0))</f>
        <v>0</v>
      </c>
      <c r="D268" s="75" t="s">
        <v>170</v>
      </c>
      <c r="E268" s="87" t="s">
        <v>162</v>
      </c>
      <c r="F268" s="86"/>
      <c r="G268" s="85"/>
      <c r="H268" s="85"/>
      <c r="I268" s="85"/>
      <c r="J268" s="85"/>
      <c r="K268" s="85"/>
      <c r="L268" s="85"/>
      <c r="M268" s="85"/>
      <c r="N268" s="85"/>
      <c r="O268" s="85"/>
      <c r="P268" s="85"/>
      <c r="Q268" s="85"/>
      <c r="R268" s="85"/>
      <c r="S268" s="85"/>
      <c r="T268" s="85"/>
      <c r="U268" s="85"/>
      <c r="V268" s="85"/>
      <c r="W268" s="85"/>
      <c r="X268" s="85"/>
      <c r="Y268" s="85"/>
      <c r="Z268" s="85"/>
      <c r="AA268" s="85"/>
      <c r="AB268" s="85"/>
      <c r="AC268" s="85"/>
      <c r="AD268" s="85"/>
      <c r="AE268" s="85"/>
      <c r="AF268" s="85"/>
      <c r="AG268" s="85"/>
      <c r="AH268" s="85" t="str">
        <f t="shared" si="71"/>
        <v/>
      </c>
      <c r="AI268" s="85" t="str">
        <f t="shared" si="70"/>
        <v/>
      </c>
      <c r="AJ268" s="85" t="str">
        <f>+IFERROR(IF(OR(AND(AH268&lt;&gt;"",G268=""),AND(AH268="",G268&lt;&gt;"")),"TOTAL ou Z non renseigné !!!",IF($E268="TOTAL",SUM($AJ$11:AJ267),ROUND(AH268-G268,2))),"")</f>
        <v/>
      </c>
      <c r="AK268" s="85"/>
      <c r="AL268" s="85"/>
      <c r="AM268" s="85"/>
      <c r="AN268" s="85"/>
      <c r="AO268" s="85"/>
      <c r="AP268" s="85"/>
      <c r="AQ268" s="85"/>
      <c r="AR268" s="85"/>
      <c r="AS268" s="85"/>
      <c r="AT268" s="85"/>
      <c r="AU268" s="85"/>
      <c r="AV268" s="85"/>
      <c r="AW268" s="85"/>
      <c r="AX268" s="85"/>
      <c r="AY268" s="85"/>
      <c r="AZ268" s="85"/>
      <c r="BA268" s="85"/>
      <c r="BB268" s="85"/>
      <c r="BC268" s="85"/>
      <c r="BD268" s="85"/>
      <c r="BE268" s="85"/>
      <c r="BF268" s="85"/>
      <c r="BG268" s="85"/>
      <c r="BH268" s="85"/>
      <c r="BI268" s="85"/>
      <c r="BJ268" s="85"/>
      <c r="BK268" s="85"/>
      <c r="BL268" s="85"/>
      <c r="BM268" s="78" t="str">
        <f t="shared" ref="BM268:BM331" si="72">+IF(OR(E268="",COUNTIF(E268,"*TOTAL*"),A268=1),"","ok")</f>
        <v>ok</v>
      </c>
      <c r="BN268" s="14" t="str">
        <f t="shared" ref="BN268:BN331" si="73">+IF(OR(A268=1,F268=""),"","&lt;== PENSEZ A VALIDER VOTRE CAISSE UNE FOIS TOUS LES ELEMENTS SAISIS !!")</f>
        <v/>
      </c>
    </row>
    <row r="269" spans="1:67" s="19" customFormat="1" hidden="1" outlineLevel="1" x14ac:dyDescent="0.3">
      <c r="A269" s="17"/>
      <c r="B269" s="17" t="str">
        <f>+IF(OR(B258="",E258="TOTAL"),"","ok")</f>
        <v>ok</v>
      </c>
      <c r="C269" s="17">
        <f>+INDEX(Listes!$N$1:$AD$13,MATCH(D269,Listes!$N$1:$N$13,0),MATCH($F$7,Listes!$N$1:$AD$1,0))</f>
        <v>0</v>
      </c>
      <c r="D269" s="75" t="s">
        <v>171</v>
      </c>
      <c r="E269" s="87" t="s">
        <v>162</v>
      </c>
      <c r="F269" s="86"/>
      <c r="G269" s="85"/>
      <c r="H269" s="85"/>
      <c r="I269" s="85"/>
      <c r="J269" s="85"/>
      <c r="K269" s="85"/>
      <c r="L269" s="85"/>
      <c r="M269" s="85"/>
      <c r="N269" s="85"/>
      <c r="O269" s="85"/>
      <c r="P269" s="85"/>
      <c r="Q269" s="85"/>
      <c r="R269" s="85"/>
      <c r="S269" s="85"/>
      <c r="T269" s="85"/>
      <c r="U269" s="85"/>
      <c r="V269" s="85"/>
      <c r="W269" s="85"/>
      <c r="X269" s="85"/>
      <c r="Y269" s="85"/>
      <c r="Z269" s="85"/>
      <c r="AA269" s="85"/>
      <c r="AB269" s="85"/>
      <c r="AC269" s="85"/>
      <c r="AD269" s="85"/>
      <c r="AE269" s="85"/>
      <c r="AF269" s="85"/>
      <c r="AG269" s="85"/>
      <c r="AH269" s="85" t="str">
        <f t="shared" si="71"/>
        <v/>
      </c>
      <c r="AI269" s="85" t="str">
        <f t="shared" si="70"/>
        <v/>
      </c>
      <c r="AJ269" s="85" t="str">
        <f>+IFERROR(IF(OR(AND(AH269&lt;&gt;"",G269=""),AND(AH269="",G269&lt;&gt;"")),"TOTAL ou Z non renseigné !!!",IF($E269="TOTAL",SUM($AJ$11:AJ268),ROUND(AH269-G269,2))),"")</f>
        <v/>
      </c>
      <c r="AK269" s="85"/>
      <c r="AL269" s="85"/>
      <c r="AM269" s="85"/>
      <c r="AN269" s="85"/>
      <c r="AO269" s="85"/>
      <c r="AP269" s="85"/>
      <c r="AQ269" s="85"/>
      <c r="AR269" s="85"/>
      <c r="AS269" s="85"/>
      <c r="AT269" s="85"/>
      <c r="AU269" s="85"/>
      <c r="AV269" s="85"/>
      <c r="AW269" s="85"/>
      <c r="AX269" s="85"/>
      <c r="AY269" s="85"/>
      <c r="AZ269" s="85"/>
      <c r="BA269" s="85"/>
      <c r="BB269" s="85"/>
      <c r="BC269" s="85"/>
      <c r="BD269" s="85"/>
      <c r="BE269" s="85"/>
      <c r="BF269" s="85"/>
      <c r="BG269" s="85"/>
      <c r="BH269" s="85"/>
      <c r="BI269" s="85"/>
      <c r="BJ269" s="85"/>
      <c r="BK269" s="85"/>
      <c r="BL269" s="85"/>
      <c r="BM269" s="78" t="str">
        <f t="shared" si="72"/>
        <v>ok</v>
      </c>
      <c r="BN269" s="14" t="str">
        <f t="shared" si="73"/>
        <v/>
      </c>
      <c r="BO269" s="3"/>
    </row>
    <row r="270" spans="1:67" s="19" customFormat="1" hidden="1" outlineLevel="1" x14ac:dyDescent="0.3">
      <c r="A270" s="17"/>
      <c r="B270" s="17" t="str">
        <f>+IF(OR(B258="",E258="TOTAL"),"","ok")</f>
        <v>ok</v>
      </c>
      <c r="C270" s="17">
        <f>+INDEX(Listes!$N$1:$AD$13,MATCH(D270,Listes!$N$1:$N$13,0),MATCH($F$7,Listes!$N$1:$AD$1,0))</f>
        <v>0</v>
      </c>
      <c r="D270" s="75" t="s">
        <v>172</v>
      </c>
      <c r="E270" s="87" t="s">
        <v>162</v>
      </c>
      <c r="F270" s="86"/>
      <c r="G270" s="85"/>
      <c r="H270" s="85"/>
      <c r="I270" s="85"/>
      <c r="J270" s="85"/>
      <c r="K270" s="85"/>
      <c r="L270" s="85"/>
      <c r="M270" s="85"/>
      <c r="N270" s="85"/>
      <c r="O270" s="85"/>
      <c r="P270" s="85"/>
      <c r="Q270" s="85"/>
      <c r="R270" s="85"/>
      <c r="S270" s="85"/>
      <c r="T270" s="85"/>
      <c r="U270" s="85"/>
      <c r="V270" s="85"/>
      <c r="W270" s="85"/>
      <c r="X270" s="85"/>
      <c r="Y270" s="85"/>
      <c r="Z270" s="85"/>
      <c r="AA270" s="85"/>
      <c r="AB270" s="85"/>
      <c r="AC270" s="85"/>
      <c r="AD270" s="85"/>
      <c r="AE270" s="85"/>
      <c r="AF270" s="85"/>
      <c r="AG270" s="85"/>
      <c r="AH270" s="85" t="str">
        <f t="shared" si="71"/>
        <v/>
      </c>
      <c r="AI270" s="85" t="str">
        <f t="shared" si="70"/>
        <v/>
      </c>
      <c r="AJ270" s="85" t="str">
        <f>+IFERROR(IF(OR(AND(AH270&lt;&gt;"",G270=""),AND(AH270="",G270&lt;&gt;"")),"TOTAL ou Z non renseigné !!!",IF($E270="TOTAL",SUM($AJ$11:AJ269),ROUND(AH270-G270,2))),"")</f>
        <v/>
      </c>
      <c r="AK270" s="85"/>
      <c r="AL270" s="85"/>
      <c r="AM270" s="85"/>
      <c r="AN270" s="85"/>
      <c r="AO270" s="85"/>
      <c r="AP270" s="85"/>
      <c r="AQ270" s="85"/>
      <c r="AR270" s="85"/>
      <c r="AS270" s="85"/>
      <c r="AT270" s="85"/>
      <c r="AU270" s="85"/>
      <c r="AV270" s="85"/>
      <c r="AW270" s="85"/>
      <c r="AX270" s="85"/>
      <c r="AY270" s="85"/>
      <c r="AZ270" s="85"/>
      <c r="BA270" s="85"/>
      <c r="BB270" s="85"/>
      <c r="BC270" s="85"/>
      <c r="BD270" s="85"/>
      <c r="BE270" s="85"/>
      <c r="BF270" s="85"/>
      <c r="BG270" s="85"/>
      <c r="BH270" s="85"/>
      <c r="BI270" s="85"/>
      <c r="BJ270" s="85"/>
      <c r="BK270" s="85"/>
      <c r="BL270" s="85"/>
      <c r="BM270" s="78" t="str">
        <f t="shared" si="72"/>
        <v>ok</v>
      </c>
      <c r="BN270" s="14" t="str">
        <f t="shared" si="73"/>
        <v/>
      </c>
    </row>
    <row r="271" spans="1:67" x14ac:dyDescent="0.3">
      <c r="A271" s="4">
        <f>+IF(SUM(C272:C283)=0,"",1)</f>
        <v>1</v>
      </c>
      <c r="B271" s="4">
        <v>21</v>
      </c>
      <c r="C271" s="4">
        <f t="shared" ref="C271" si="74">+IF(B271&gt;$H$5,"",B271)</f>
        <v>21</v>
      </c>
      <c r="D271" s="4">
        <f>+IFERROR(WEEKNUM(E271,2),"")</f>
        <v>38</v>
      </c>
      <c r="E271" s="81">
        <f t="shared" si="63"/>
        <v>43729</v>
      </c>
      <c r="F271" s="82" t="str">
        <f>+IF(AND($E271="TOTAL",SUM($C$11:$C$426)&gt;465),SUM($F$11:F270)/2,IF(AND($E271="TOTAL",SUM($C$11:$C$426)&lt;465),SUM($F$11:F270),IF(COUNT(F272:F283)=0,"",SUM(F272:F283))))</f>
        <v/>
      </c>
      <c r="G271" s="83" t="str">
        <f>IF(F271="","",F271-SUM(AO271:BL271))</f>
        <v/>
      </c>
      <c r="H271" s="83" t="str">
        <f>+IFERROR(IF(OR(WEEKDAY(E271)=1,C271=$H$5),SUMIF($D$11:$D$426,WEEKNUM(E271,2),$F$11:$F$426),""),"")</f>
        <v/>
      </c>
      <c r="I271" s="82" t="str">
        <f>+IF(AND($E271="TOTAL",SUM($C$11:$C$426)&gt;465),SUM($I$11:I270)/2,IF(AND($E271="TOTAL",SUM($C$11:$C$426)&lt;465),SUM($I$11:I270),IF(COUNT(I272:I283)=0,"",SUM(I272:I283))))</f>
        <v/>
      </c>
      <c r="J271" s="82" t="str">
        <f>+IF(AND($E271="TOTAL",SUM($C$11:$C$426)&gt;465),SUM($J$11:J270)/2,IF(AND($E271="TOTAL",SUM($C$11:$C$426)&lt;465),SUM($J$11:J270),IF(COUNT(J272:J283)=0,"",SUM(J272:J283))))</f>
        <v/>
      </c>
      <c r="K271" s="84" t="str">
        <f>+IF($E271="TOTAL",(SUM($K$11:K270)),"")</f>
        <v/>
      </c>
      <c r="L271" s="82" t="str">
        <f>+IF($E271="TOTAL",(SUM(L$11:$L270)),IF(F272="","",F272))</f>
        <v/>
      </c>
      <c r="M271" s="84" t="str">
        <f>+IF($E271="TOTAL",(SUM($M$11:M270)),"")</f>
        <v/>
      </c>
      <c r="N271" s="84" t="str">
        <f>+IF($E271="TOTAL",(SUM($N$11:N270)),"")</f>
        <v/>
      </c>
      <c r="O271" s="82" t="str">
        <f>+IF($E271="TOTAL",(SUM($O$11:O270)),IF(F273="","",F273))</f>
        <v/>
      </c>
      <c r="P271" s="84" t="str">
        <f>+IF($E271="TOTAL",(SUM($P$11:P270)),"")</f>
        <v/>
      </c>
      <c r="Q271" s="84" t="str">
        <f>+IF($E271="TOTAL",(SUM($Q$11:Q270)),"")</f>
        <v/>
      </c>
      <c r="R271" s="84" t="str">
        <f>+IF($E271="TOTAL",(SUM($R$11:R270)),"")</f>
        <v/>
      </c>
      <c r="S271" s="84" t="str">
        <f>+IF($E271="TOTAL",(SUM($S$11:S270)),"")</f>
        <v/>
      </c>
      <c r="T271" s="84" t="str">
        <f>+IF($E271="TOTAL",(SUM($T$11:T270)),"")</f>
        <v/>
      </c>
      <c r="U271" s="84" t="str">
        <f>+IF($E271="TOTAL",(SUM($U$11:U270)),"")</f>
        <v/>
      </c>
      <c r="V271" s="84" t="str">
        <f>+IF($E271="TOTAL",(SUM($V$11:V270)),"")</f>
        <v/>
      </c>
      <c r="W271" s="83" t="str">
        <f>+IF(OR(P271="",P271=0,L271="",L271=0),"",L271/P271)</f>
        <v/>
      </c>
      <c r="X271" s="83" t="str">
        <f>+IF(OR(Q271="",Q271=0,O271="",O271=0),"",O271/Q271)</f>
        <v/>
      </c>
      <c r="Y271" s="82" t="str">
        <f>+IF(AND($E271="TOTAL",SUM($C$11:$C$426)&gt;465),SUM($Y$11:Y270)/2,IF(AND($E271="TOTAL",SUM($C$11:$C$426)&lt;465),SUM($Y$11:Y270),IF(COUNT(Y272:Y283)=0,"",SUM(Y272:Y283))))</f>
        <v/>
      </c>
      <c r="Z271" s="82" t="str">
        <f>+IF(AND($E271="TOTAL",SUM($C$11:$C$426)&gt;465),SUM($Z$11:Z270)/2,IF(AND($E271="TOTAL",SUM($C$11:$C$426)&lt;465),SUM($Z$11:Z270),IF(COUNT(Z272:Z283)=0,"",SUM(Z272:Z283))))</f>
        <v/>
      </c>
      <c r="AA271" s="82" t="str">
        <f>+IF(AND($E271="TOTAL",SUM($C$11:$C$426)&gt;465),SUM($AA$11:AA270)/2,IF(AND($E271="TOTAL",SUM($C$11:$C$426)&lt;465),SUM($AA$11:AA270),IF(COUNT(AA272:AA283)=0,"",SUM(AA272:AA283))))</f>
        <v/>
      </c>
      <c r="AB271" s="82" t="str">
        <f>+IF(AND($E271="TOTAL",SUM($C$11:$C$426)&gt;465),SUM($AB$11:AB270)/2,IF(AND($E271="TOTAL",SUM($C$11:$C$426)&lt;465),SUM($AB$11:AB270),IF(COUNT(AB272:AB283)=0,"",SUM(AB272:AB283))))</f>
        <v/>
      </c>
      <c r="AC271" s="82" t="str">
        <f>+IF(AND($E271="TOTAL",SUM($C$11:$C$426)&gt;465),SUM($AC$11:AC270)/2,IF(AND($E271="TOTAL",SUM($C$11:$C$426)&lt;465),SUM($AC$11:AC270),IF(COUNT(AC272:AC283)=0,"",SUM(AC272:AC283))))</f>
        <v/>
      </c>
      <c r="AD271" s="82" t="str">
        <f>+IF(AND($E271="TOTAL",SUM($C$11:$C$426)&gt;465),SUM($AD$11:AD270)/2,IF(AND($E271="TOTAL",SUM($C$11:$C$426)&lt;465),SUM($AD$11:AD270),IF(COUNT(AD272:AD283)=0,"",SUM(AD272:AD283))))</f>
        <v/>
      </c>
      <c r="AE271" s="82" t="str">
        <f>+IF(AND($E271="TOTAL",SUM($C$11:$C$426)&gt;465),SUM($AE$11:AE270)/2,IF(AND($E271="TOTAL",SUM($C$11:$C$426)&lt;465),SUM($AE$11:AE270),IF(COUNT(AE272:AE283)=0,"",SUM(AE272:AE283))))</f>
        <v/>
      </c>
      <c r="AF271" s="82" t="str">
        <f>+IF(AND($E271="TOTAL",SUM($C$11:$C$426)&gt;465),SUM($AF$11:AF270)/2,IF(AND($E271="TOTAL",SUM($C$11:$C$426)&lt;465),SUM($AF$11:AF270),IF(COUNT(AF272:AF283)=0,"",SUM(AF272:AF283))))</f>
        <v/>
      </c>
      <c r="AG271" s="82" t="str">
        <f>+IF(AND($E271="TOTAL",SUM($C$11:$C$426)&gt;465),SUM($AG$11:AG270)/2,IF(AND($E271="TOTAL",SUM($C$11:$C$426)&lt;465),SUM($AG$11:AG270),IF(COUNT(AG272:AG283)=0,"",SUM(AG272:AG283))))</f>
        <v/>
      </c>
      <c r="AH271" s="82" t="str">
        <f>+IFERROR(SUM(Y271:AG271)+AI271,"")</f>
        <v/>
      </c>
      <c r="AI271" s="82" t="str">
        <f>+IF(AND($E271="TOTAL",SUM($C$11:$C$426)&gt;465),SUM($AI$11:AI270)/2,IF(AND($E271="TOTAL",SUM($C$11:$C$426)&lt;465),SUM($AI$11:AI270),IF(COUNT(AI272:AI283)=0,"",SUM(AI272:AI283))))</f>
        <v/>
      </c>
      <c r="AJ271" s="82" t="str">
        <f>+IF(AND($E271="TOTAL",SUM($C$11:$C$426)&gt;465),SUM($AJ$11:AJ270)/2,IF(AND($E271="TOTAL",SUM($C$11:$C$426)&lt;465),SUM($AJ$11:AJ270),IF(COUNT(AJ272:AJ283)=0,"",SUM(AJ272:AJ283))))</f>
        <v/>
      </c>
      <c r="AK271" s="82" t="str">
        <f>+IF(AND($E271="TOTAL",SUM($C$11:$C$426)&gt;465),SUM($AK$11:AK270)/2,IF(AND($E271="TOTAL",SUM($C$11:$C$426)&lt;465),SUM($AK$11:AK270),IF(COUNT(AK272:AK283)=0,"",SUM(AK272:AK283))))</f>
        <v/>
      </c>
      <c r="AL271" s="84" t="str">
        <f>+IF($E271="TOTAL",(SUM($AL$11:AL270)),"")</f>
        <v/>
      </c>
      <c r="AM271" s="84" t="str">
        <f>+IF($E271="TOTAL",(SUM($AM$11:AM270)),"")</f>
        <v/>
      </c>
      <c r="AN271" s="84"/>
      <c r="AO271" s="82" t="str">
        <f>+IF(AND($E271="TOTAL",SUM($C$11:$C$426)&gt;465),SUM($AO$11:AO270)/2,IF(AND($E271="TOTAL",SUM($C$11:$C$426)&lt;465),SUM($AO$11:AO270),IF(COUNT(AO272:AO283)=0,"",SUM(AO272:AO283))))</f>
        <v/>
      </c>
      <c r="AP271" s="82" t="str">
        <f>+IF(AND($E271="TOTAL",SUM($C$11:$C$426)&gt;465),SUM($AP$11:AP270)/2,IF(AND($E271="TOTAL",SUM($C$11:$C$426)&lt;465),SUM($AP$11:AP270),IF(COUNT(AP272:AP283)=0,"",SUM(AP272:AP283))))</f>
        <v/>
      </c>
      <c r="AQ271" s="82" t="str">
        <f>+IF(AND($E271="TOTAL",SUM($C$11:$C$426)&gt;465),SUM($AQ$11:AQ270)/2,IF(AND($E271="TOTAL",SUM($C$11:$C$426)&lt;465),SUM($AQ$11:AQ270),IF(COUNT(AQ272:AQ283)=0,"",SUM(AQ272:AQ283))))</f>
        <v/>
      </c>
      <c r="AR271" s="82" t="str">
        <f>+IF(AND($E271="TOTAL",SUM($C$11:$C$426)&gt;465),SUM($AR$11:AR270)/2,IF(AND($E271="TOTAL",SUM($C$11:$C$426)&lt;465),SUM($AR$11:AR270),IF(COUNT(AR272:AR283)=0,"",SUM(AR272:AR283))))</f>
        <v/>
      </c>
      <c r="AS271" s="82" t="str">
        <f>+IF(AND($E271="TOTAL",SUM($C$11:$C$426)&gt;465),SUM($AS$11:AS270)/2,IF(AND($E271="TOTAL",SUM($C$11:$C$426)&lt;465),SUM($AS$11:AS270),IF(COUNT(AS272:AS283)=0,"",SUM(AS272:AS283))))</f>
        <v/>
      </c>
      <c r="AT271" s="82" t="str">
        <f>+IF(AND($E271="TOTAL",SUM($C$11:$C$426)&gt;465),SUM($AT$11:AT270)/2,IF(AND($E271="TOTAL",SUM($C$11:$C$426)&lt;465),SUM($AT$11:AT270),IF(COUNT(AT272:AT283)=0,"",SUM(AT272:AT283))))</f>
        <v/>
      </c>
      <c r="AU271" s="82" t="str">
        <f>+IF(AND($E271="TOTAL",SUM($C$11:$C$426)&gt;465),SUM($AU$11:AU270)/2,IF(AND($E271="TOTAL",SUM($C$11:$C$426)&lt;465),SUM($AU$11:AU270),IF(COUNT(AU272:AU283)=0,"",SUM(AU272:AU283))))</f>
        <v/>
      </c>
      <c r="AV271" s="82" t="str">
        <f>+IF(AND($E271="TOTAL",SUM($C$11:$C$426)&gt;465),SUM($AV$11:AV270)/2,IF(AND($E271="TOTAL",SUM($C$11:$C$426)&lt;465),SUM($AV$11:AV270),IF(COUNT(AV272:AV283)=0,"",SUM(AV272:AV283))))</f>
        <v/>
      </c>
      <c r="AW271" s="82" t="str">
        <f>+IF(AND($E271="TOTAL",SUM($C$11:$C$426)&gt;465),SUM($AW$11:AW270)/2,IF(AND($E271="TOTAL",SUM($C$11:$C$426)&lt;465),SUM($AW$11:AW270),IF(COUNT(AW272:AW283)=0,"",SUM(AW272:AW283))))</f>
        <v/>
      </c>
      <c r="AX271" s="82" t="str">
        <f>+IF(AND($E271="TOTAL",SUM($C$11:$C$426)&gt;465),SUM($AX$11:AX270)/2,IF(AND($E271="TOTAL",SUM($C$11:$C$426)&lt;465),SUM($AX$11:AX270),IF(COUNT(AX272:AX283)=0,"",SUM(AX272:AX283))))</f>
        <v/>
      </c>
      <c r="AY271" s="82" t="str">
        <f>+IF(AND($E271="TOTAL",SUM($C$11:$C$426)&gt;465),SUM($AY$11:AY270)/2,IF(AND($E271="TOTAL",SUM($C$11:$C$426)&lt;465),SUM($AY$11:AY270),IF(COUNT(AY272:AY283)=0,"",SUM(AY272:AY283))))</f>
        <v/>
      </c>
      <c r="AZ271" s="82" t="str">
        <f>+IF(AND($E271="TOTAL",SUM($C$11:$C$426)&gt;465),SUM($AZ$11:AZ270)/2,IF(AND($E271="TOTAL",SUM($C$11:$C$426)&lt;465),SUM($AZ$11:AZ270),IF(COUNT(AZ272:AZ283)=0,"",SUM(AZ272:AZ283))))</f>
        <v/>
      </c>
      <c r="BA271" s="82" t="str">
        <f>+IF(AND($E271="TOTAL",SUM($C$11:$C$426)&gt;465),SUM($BA$11:BA270)/2,IF(AND($E271="TOTAL",SUM($C$11:$C$426)&lt;465),SUM($BA$11:BA270),IF(COUNT(BA272:BA283)=0,"",SUM(BA272:BA283))))</f>
        <v/>
      </c>
      <c r="BB271" s="82" t="str">
        <f>+IF(AND($E271="TOTAL",SUM($C$11:$C$426)&gt;465),SUM($BB$11:BB270)/2,IF(AND($E271="TOTAL",SUM($C$11:$C$426)&lt;465),SUM($BB$11:BB270),IF(COUNT(BB272:BB283)=0,"",SUM(BB272:BB283))))</f>
        <v/>
      </c>
      <c r="BC271" s="82" t="str">
        <f>+IF(AND($E271="TOTAL",SUM($C$11:$C$426)&gt;465),SUM($BC$11:BC270)/2,IF(AND($E271="TOTAL",SUM($C$11:$C$426)&lt;465),SUM($BC$11:BC270),IF(COUNT(BC272:BC283)=0,"",SUM(BC272:BC283))))</f>
        <v/>
      </c>
      <c r="BD271" s="82" t="str">
        <f>+IF(AND($E271="TOTAL",SUM($C$11:$C$426)&gt;465),SUM($BD$11:BD270)/2,IF(AND($E271="TOTAL",SUM($C$11:$C$426)&lt;465),SUM($BD$11:BD270),IF(COUNT(BD272:BD283)=0,"",SUM(BD272:BD283))))</f>
        <v/>
      </c>
      <c r="BE271" s="82" t="str">
        <f>+IF(AND($E271="TOTAL",SUM($C$11:$C$426)&gt;465),SUM($BE$11:BE270)/2,IF(AND($E271="TOTAL",SUM($C$11:$C$426)&lt;465),SUM($BE$11:BE270),IF(COUNT(BE272:BE283)=0,"",SUM(BE272:BE283))))</f>
        <v/>
      </c>
      <c r="BF271" s="82" t="str">
        <f>+IF(AND($E271="TOTAL",SUM($C$11:$C$426)&gt;465),SUM($BF$11:BF270)/2,IF(AND($E271="TOTAL",SUM($C$11:$C$426)&lt;465),SUM($BF$11:BF270),IF(COUNT(BF272:BF283)=0,"",SUM(BF272:BF283))))</f>
        <v/>
      </c>
      <c r="BG271" s="82" t="str">
        <f>+IF(AND($E271="TOTAL",SUM($C$11:$C$426)&gt;465),SUM($BG$11:BG270)/2,IF(AND($E271="TOTAL",SUM($C$11:$C$426)&lt;465),SUM($BG$11:BG270),IF(COUNT(BG272:BG283)=0,"",SUM(BG272:BG283))))</f>
        <v/>
      </c>
      <c r="BH271" s="82" t="str">
        <f>+IF(AND($E271="TOTAL",SUM($C$11:$C$426)&gt;465),SUM($BH$11:BH270)/2,IF(AND($E271="TOTAL",SUM($C$11:$C$426)&lt;465),SUM($BH$11:BH270),IF(COUNT(BH272:BH283)=0,"",SUM(BH272:BH283))))</f>
        <v/>
      </c>
      <c r="BI271" s="82" t="str">
        <f>+IF(AND($E271="TOTAL",SUM($C$11:$C$426)&gt;465),SUM($BI$11:BI270)/2,IF(AND($E271="TOTAL",SUM($C$11:$C$426)&lt;465),SUM($BI$11:BI270),IF(COUNT(BI272:BI283)=0,"",SUM(BI272:BI283))))</f>
        <v/>
      </c>
      <c r="BJ271" s="82" t="str">
        <f>+IF(AND($E271="TOTAL",SUM($C$11:$C$426)&gt;465),SUM($BJ$11:BJ270)/2,IF(AND($E271="TOTAL",SUM($C$11:$C$426)&lt;465),SUM($BJ$11:BJ270),IF(COUNT(BJ272:BJ283)=0,"",SUM(BJ272:BJ283))))</f>
        <v/>
      </c>
      <c r="BK271" s="82" t="str">
        <f>+IF(AND($E271="TOTAL",SUM($C$11:$C$426)&gt;465),SUM($BK$11:BK270)/2,IF(AND($E271="TOTAL",SUM($C$11:$C$426)&lt;465),SUM($BK$11:BK270),IF(COUNT(BK272:BK283)=0,"",SUM(BK272:BK283))))</f>
        <v/>
      </c>
      <c r="BL271" s="82" t="str">
        <f>+IF(AND($E271="TOTAL",SUM($C$11:$C$426)&gt;465),SUM($BL$11:BL270)/2,IF(AND($E271="TOTAL",SUM($C$11:$C$426)&lt;465),SUM($BL$11:BL270),IF(COUNT(BL272:BL283)=0,"",SUM(BL272:BL283))))</f>
        <v/>
      </c>
      <c r="BM271" s="78" t="str">
        <f t="shared" si="72"/>
        <v/>
      </c>
      <c r="BN271" s="14" t="str">
        <f t="shared" si="73"/>
        <v/>
      </c>
    </row>
    <row r="272" spans="1:67" s="19" customFormat="1" outlineLevel="1" x14ac:dyDescent="0.3">
      <c r="A272" s="17"/>
      <c r="B272" s="17" t="str">
        <f>+IF(OR(B271="",E271="TOTAL"),"","ok")</f>
        <v>ok</v>
      </c>
      <c r="C272" s="17">
        <f>+INDEX(Listes!$N$1:$AD$13,MATCH(D272,Listes!$N$1:$N$13,0),MATCH($F$7,Listes!$N$1:$AD$1,0))</f>
        <v>10</v>
      </c>
      <c r="D272" s="74" t="s">
        <v>160</v>
      </c>
      <c r="E272" s="85" t="s">
        <v>160</v>
      </c>
      <c r="F272" s="86"/>
      <c r="G272" s="85" t="str">
        <f>IF(F272="","",F272-SUM(AO272:BL272))</f>
        <v/>
      </c>
      <c r="H272" s="85"/>
      <c r="I272" s="85"/>
      <c r="J272" s="85"/>
      <c r="K272" s="85"/>
      <c r="L272" s="85"/>
      <c r="M272" s="85"/>
      <c r="N272" s="85"/>
      <c r="O272" s="85"/>
      <c r="P272" s="85"/>
      <c r="Q272" s="85"/>
      <c r="R272" s="85"/>
      <c r="S272" s="85"/>
      <c r="T272" s="85"/>
      <c r="U272" s="85"/>
      <c r="V272" s="85"/>
      <c r="W272" s="85"/>
      <c r="X272" s="85"/>
      <c r="Y272" s="85"/>
      <c r="Z272" s="85"/>
      <c r="AA272" s="85"/>
      <c r="AB272" s="85"/>
      <c r="AC272" s="85"/>
      <c r="AD272" s="85"/>
      <c r="AE272" s="85"/>
      <c r="AF272" s="85"/>
      <c r="AG272" s="85"/>
      <c r="AH272" s="85" t="str">
        <f>+IFERROR(SUM(Y272:AG272)+AI272,"")</f>
        <v/>
      </c>
      <c r="AI272" s="85" t="str">
        <f t="shared" ref="AI272:AI283" si="75">IF(SUM(Y272:AG272)=0,"",0)</f>
        <v/>
      </c>
      <c r="AJ272" s="85" t="str">
        <f>+IFERROR(IF(OR(AND(AH272&lt;&gt;"",G272=""),AND(AH272="",G272&lt;&gt;"")),"TOTAL ou Z non renseigné !!!",ROUND(AH272-G272,2)),"")</f>
        <v/>
      </c>
      <c r="AK272" s="85"/>
      <c r="AL272" s="85"/>
      <c r="AM272" s="85"/>
      <c r="AN272" s="85"/>
      <c r="AO272" s="85"/>
      <c r="AP272" s="85"/>
      <c r="AQ272" s="85"/>
      <c r="AR272" s="85"/>
      <c r="AS272" s="85"/>
      <c r="AT272" s="85"/>
      <c r="AU272" s="85"/>
      <c r="AV272" s="85"/>
      <c r="AW272" s="85"/>
      <c r="AX272" s="85"/>
      <c r="AY272" s="85"/>
      <c r="AZ272" s="85"/>
      <c r="BA272" s="85"/>
      <c r="BB272" s="85"/>
      <c r="BC272" s="85"/>
      <c r="BD272" s="85"/>
      <c r="BE272" s="85"/>
      <c r="BF272" s="85"/>
      <c r="BG272" s="85"/>
      <c r="BH272" s="85"/>
      <c r="BI272" s="85"/>
      <c r="BJ272" s="85"/>
      <c r="BK272" s="85"/>
      <c r="BL272" s="85"/>
      <c r="BM272" s="78" t="str">
        <f t="shared" si="72"/>
        <v>ok</v>
      </c>
      <c r="BN272" s="14" t="str">
        <f t="shared" si="73"/>
        <v/>
      </c>
    </row>
    <row r="273" spans="1:67" s="19" customFormat="1" outlineLevel="1" x14ac:dyDescent="0.3">
      <c r="A273" s="17"/>
      <c r="B273" s="17" t="str">
        <f>+IF(OR(B271="",E271="TOTAL"),"","ok")</f>
        <v>ok</v>
      </c>
      <c r="C273" s="17">
        <f>+INDEX(Listes!$N$1:$AD$13,MATCH(D273,Listes!$N$1:$N$13,0),MATCH($F$7,Listes!$N$1:$AD$1,0))</f>
        <v>10</v>
      </c>
      <c r="D273" s="74" t="s">
        <v>161</v>
      </c>
      <c r="E273" s="85" t="s">
        <v>161</v>
      </c>
      <c r="F273" s="86"/>
      <c r="G273" s="85"/>
      <c r="H273" s="85"/>
      <c r="I273" s="85"/>
      <c r="J273" s="85"/>
      <c r="K273" s="85"/>
      <c r="L273" s="85"/>
      <c r="M273" s="85"/>
      <c r="N273" s="85"/>
      <c r="O273" s="85"/>
      <c r="P273" s="85"/>
      <c r="Q273" s="85"/>
      <c r="R273" s="85"/>
      <c r="S273" s="85"/>
      <c r="T273" s="85"/>
      <c r="U273" s="85"/>
      <c r="V273" s="85"/>
      <c r="W273" s="85"/>
      <c r="X273" s="85"/>
      <c r="Y273" s="85"/>
      <c r="Z273" s="85"/>
      <c r="AA273" s="85"/>
      <c r="AB273" s="85"/>
      <c r="AC273" s="85"/>
      <c r="AD273" s="85"/>
      <c r="AE273" s="85"/>
      <c r="AF273" s="85"/>
      <c r="AG273" s="85"/>
      <c r="AH273" s="85" t="str">
        <f t="shared" ref="AH273:AH283" si="76">+IFERROR(SUM(Y273:AG273)+AI273,"")</f>
        <v/>
      </c>
      <c r="AI273" s="85" t="str">
        <f t="shared" si="75"/>
        <v/>
      </c>
      <c r="AJ273" s="85" t="str">
        <f>+IFERROR(IF(OR(AND(AH273&lt;&gt;"",G273=""),AND(AH273="",G273&lt;&gt;"")),"TOTAL ou Z non renseigné !!!",IF($E273="TOTAL",SUM($AJ$11:AJ272),ROUND(AH273-G273,2))),"")</f>
        <v/>
      </c>
      <c r="AK273" s="85"/>
      <c r="AL273" s="85"/>
      <c r="AM273" s="85"/>
      <c r="AN273" s="85"/>
      <c r="AO273" s="85"/>
      <c r="AP273" s="85"/>
      <c r="AQ273" s="85"/>
      <c r="AR273" s="85"/>
      <c r="AS273" s="85"/>
      <c r="AT273" s="85"/>
      <c r="AU273" s="85"/>
      <c r="AV273" s="85"/>
      <c r="AW273" s="85"/>
      <c r="AX273" s="85"/>
      <c r="AY273" s="85"/>
      <c r="AZ273" s="85"/>
      <c r="BA273" s="85"/>
      <c r="BB273" s="85"/>
      <c r="BC273" s="85"/>
      <c r="BD273" s="85"/>
      <c r="BE273" s="85"/>
      <c r="BF273" s="85"/>
      <c r="BG273" s="85"/>
      <c r="BH273" s="85"/>
      <c r="BI273" s="85"/>
      <c r="BJ273" s="85"/>
      <c r="BK273" s="85"/>
      <c r="BL273" s="85"/>
      <c r="BM273" s="78" t="str">
        <f t="shared" si="72"/>
        <v>ok</v>
      </c>
      <c r="BN273" s="14" t="str">
        <f t="shared" si="73"/>
        <v/>
      </c>
      <c r="BO273" s="3"/>
    </row>
    <row r="274" spans="1:67" s="19" customFormat="1" outlineLevel="1" x14ac:dyDescent="0.3">
      <c r="A274" s="17"/>
      <c r="B274" s="17" t="str">
        <f>+IF(OR(B271="",E271="TOTAL"),"","ok")</f>
        <v>ok</v>
      </c>
      <c r="C274" s="17">
        <f>+INDEX(Listes!$N$1:$AD$13,MATCH(D274,Listes!$N$1:$N$13,0),MATCH($F$7,Listes!$N$1:$AD$1,0))</f>
        <v>10</v>
      </c>
      <c r="D274" s="75" t="s">
        <v>163</v>
      </c>
      <c r="E274" s="87" t="s">
        <v>162</v>
      </c>
      <c r="F274" s="86"/>
      <c r="G274" s="85"/>
      <c r="H274" s="85"/>
      <c r="I274" s="85"/>
      <c r="J274" s="85"/>
      <c r="K274" s="85"/>
      <c r="L274" s="85"/>
      <c r="M274" s="85"/>
      <c r="N274" s="85"/>
      <c r="O274" s="85"/>
      <c r="P274" s="85"/>
      <c r="Q274" s="85"/>
      <c r="R274" s="85"/>
      <c r="S274" s="85"/>
      <c r="T274" s="85"/>
      <c r="U274" s="85"/>
      <c r="V274" s="85"/>
      <c r="W274" s="85"/>
      <c r="X274" s="85"/>
      <c r="Y274" s="85"/>
      <c r="Z274" s="85"/>
      <c r="AA274" s="85"/>
      <c r="AB274" s="85"/>
      <c r="AC274" s="85"/>
      <c r="AD274" s="85"/>
      <c r="AE274" s="85"/>
      <c r="AF274" s="85"/>
      <c r="AG274" s="85"/>
      <c r="AH274" s="85" t="str">
        <f t="shared" si="76"/>
        <v/>
      </c>
      <c r="AI274" s="85" t="str">
        <f t="shared" si="75"/>
        <v/>
      </c>
      <c r="AJ274" s="85" t="str">
        <f>+IFERROR(IF(OR(AND(AH274&lt;&gt;"",G274=""),AND(AH274="",G274&lt;&gt;"")),"TOTAL ou Z non renseigné !!!",IF($E274="TOTAL",SUM($AJ$11:AJ273),ROUND(AH274-G274,2))),"")</f>
        <v/>
      </c>
      <c r="AK274" s="85"/>
      <c r="AL274" s="85"/>
      <c r="AM274" s="85"/>
      <c r="AN274" s="85"/>
      <c r="AO274" s="85"/>
      <c r="AP274" s="85"/>
      <c r="AQ274" s="85"/>
      <c r="AR274" s="85"/>
      <c r="AS274" s="85"/>
      <c r="AT274" s="85"/>
      <c r="AU274" s="85"/>
      <c r="AV274" s="85"/>
      <c r="AW274" s="85"/>
      <c r="AX274" s="85"/>
      <c r="AY274" s="85"/>
      <c r="AZ274" s="85"/>
      <c r="BA274" s="85"/>
      <c r="BB274" s="85"/>
      <c r="BC274" s="85"/>
      <c r="BD274" s="85"/>
      <c r="BE274" s="85"/>
      <c r="BF274" s="85"/>
      <c r="BG274" s="85"/>
      <c r="BH274" s="85"/>
      <c r="BI274" s="85"/>
      <c r="BJ274" s="85"/>
      <c r="BK274" s="85"/>
      <c r="BL274" s="85"/>
      <c r="BM274" s="78" t="str">
        <f t="shared" si="72"/>
        <v>ok</v>
      </c>
      <c r="BN274" s="14" t="str">
        <f t="shared" si="73"/>
        <v/>
      </c>
    </row>
    <row r="275" spans="1:67" s="19" customFormat="1" outlineLevel="1" x14ac:dyDescent="0.3">
      <c r="A275" s="17"/>
      <c r="B275" s="17" t="str">
        <f>+IF(OR(B271="",E271="TOTAL"),"","ok")</f>
        <v>ok</v>
      </c>
      <c r="C275" s="17">
        <f>+INDEX(Listes!$N$1:$AD$13,MATCH(D275,Listes!$N$1:$N$13,0),MATCH($F$7,Listes!$N$1:$AD$1,0))</f>
        <v>10</v>
      </c>
      <c r="D275" s="75" t="s">
        <v>164</v>
      </c>
      <c r="E275" s="87" t="s">
        <v>162</v>
      </c>
      <c r="F275" s="86"/>
      <c r="G275" s="85"/>
      <c r="H275" s="85"/>
      <c r="I275" s="85"/>
      <c r="J275" s="85"/>
      <c r="K275" s="85"/>
      <c r="L275" s="85"/>
      <c r="M275" s="85"/>
      <c r="N275" s="85"/>
      <c r="O275" s="85"/>
      <c r="P275" s="85"/>
      <c r="Q275" s="85"/>
      <c r="R275" s="85"/>
      <c r="S275" s="85"/>
      <c r="T275" s="85"/>
      <c r="U275" s="85"/>
      <c r="V275" s="85"/>
      <c r="W275" s="85"/>
      <c r="X275" s="85"/>
      <c r="Y275" s="85"/>
      <c r="Z275" s="85"/>
      <c r="AA275" s="85"/>
      <c r="AB275" s="85"/>
      <c r="AC275" s="85"/>
      <c r="AD275" s="85"/>
      <c r="AE275" s="85"/>
      <c r="AF275" s="85"/>
      <c r="AG275" s="85"/>
      <c r="AH275" s="85" t="str">
        <f t="shared" si="76"/>
        <v/>
      </c>
      <c r="AI275" s="85" t="str">
        <f t="shared" si="75"/>
        <v/>
      </c>
      <c r="AJ275" s="85" t="str">
        <f>+IFERROR(IF(OR(AND(AH275&lt;&gt;"",G275=""),AND(AH275="",G275&lt;&gt;"")),"TOTAL ou Z non renseigné !!!",IF($E275="TOTAL",SUM($AJ$11:AJ274),ROUND(AH275-G275,2))),"")</f>
        <v/>
      </c>
      <c r="AK275" s="85"/>
      <c r="AL275" s="85"/>
      <c r="AM275" s="85"/>
      <c r="AN275" s="85"/>
      <c r="AO275" s="85"/>
      <c r="AP275" s="85"/>
      <c r="AQ275" s="85"/>
      <c r="AR275" s="85"/>
      <c r="AS275" s="85"/>
      <c r="AT275" s="85"/>
      <c r="AU275" s="85"/>
      <c r="AV275" s="85"/>
      <c r="AW275" s="85"/>
      <c r="AX275" s="85"/>
      <c r="AY275" s="85"/>
      <c r="AZ275" s="85"/>
      <c r="BA275" s="85"/>
      <c r="BB275" s="85"/>
      <c r="BC275" s="85"/>
      <c r="BD275" s="85"/>
      <c r="BE275" s="85"/>
      <c r="BF275" s="85"/>
      <c r="BG275" s="85"/>
      <c r="BH275" s="85"/>
      <c r="BI275" s="85"/>
      <c r="BJ275" s="85"/>
      <c r="BK275" s="85"/>
      <c r="BL275" s="85"/>
      <c r="BM275" s="78" t="str">
        <f t="shared" si="72"/>
        <v>ok</v>
      </c>
      <c r="BN275" s="14" t="str">
        <f t="shared" si="73"/>
        <v/>
      </c>
      <c r="BO275" s="3"/>
    </row>
    <row r="276" spans="1:67" s="19" customFormat="1" outlineLevel="1" x14ac:dyDescent="0.3">
      <c r="A276" s="17"/>
      <c r="B276" s="17" t="str">
        <f>+IF(OR(B271="",E271="TOTAL"),"","ok")</f>
        <v>ok</v>
      </c>
      <c r="C276" s="17">
        <f>+INDEX(Listes!$N$1:$AD$13,MATCH(D276,Listes!$N$1:$N$13,0),MATCH($F$7,Listes!$N$1:$AD$1,0))</f>
        <v>10</v>
      </c>
      <c r="D276" s="75" t="s">
        <v>165</v>
      </c>
      <c r="E276" s="87" t="s">
        <v>162</v>
      </c>
      <c r="F276" s="86"/>
      <c r="G276" s="85"/>
      <c r="H276" s="85"/>
      <c r="I276" s="85"/>
      <c r="J276" s="85"/>
      <c r="K276" s="85"/>
      <c r="L276" s="85"/>
      <c r="M276" s="85"/>
      <c r="N276" s="85"/>
      <c r="O276" s="85"/>
      <c r="P276" s="85"/>
      <c r="Q276" s="85"/>
      <c r="R276" s="85"/>
      <c r="S276" s="85"/>
      <c r="T276" s="85"/>
      <c r="U276" s="85"/>
      <c r="V276" s="85"/>
      <c r="W276" s="85"/>
      <c r="X276" s="85"/>
      <c r="Y276" s="85"/>
      <c r="Z276" s="85"/>
      <c r="AA276" s="85"/>
      <c r="AB276" s="85"/>
      <c r="AC276" s="85"/>
      <c r="AD276" s="85"/>
      <c r="AE276" s="85"/>
      <c r="AF276" s="85"/>
      <c r="AG276" s="85"/>
      <c r="AH276" s="85" t="str">
        <f t="shared" si="76"/>
        <v/>
      </c>
      <c r="AI276" s="85" t="str">
        <f t="shared" si="75"/>
        <v/>
      </c>
      <c r="AJ276" s="85" t="str">
        <f>+IFERROR(IF(OR(AND(AH276&lt;&gt;"",G276=""),AND(AH276="",G276&lt;&gt;"")),"TOTAL ou Z non renseigné !!!",IF($E276="TOTAL",SUM($AJ$11:AJ275),ROUND(AH276-G276,2))),"")</f>
        <v/>
      </c>
      <c r="AK276" s="85"/>
      <c r="AL276" s="85"/>
      <c r="AM276" s="85"/>
      <c r="AN276" s="85"/>
      <c r="AO276" s="85"/>
      <c r="AP276" s="85"/>
      <c r="AQ276" s="85"/>
      <c r="AR276" s="85"/>
      <c r="AS276" s="85"/>
      <c r="AT276" s="85"/>
      <c r="AU276" s="85"/>
      <c r="AV276" s="85"/>
      <c r="AW276" s="85"/>
      <c r="AX276" s="85"/>
      <c r="AY276" s="85"/>
      <c r="AZ276" s="85"/>
      <c r="BA276" s="85"/>
      <c r="BB276" s="85"/>
      <c r="BC276" s="85"/>
      <c r="BD276" s="85"/>
      <c r="BE276" s="85"/>
      <c r="BF276" s="85"/>
      <c r="BG276" s="85"/>
      <c r="BH276" s="85"/>
      <c r="BI276" s="85"/>
      <c r="BJ276" s="85"/>
      <c r="BK276" s="85"/>
      <c r="BL276" s="85"/>
      <c r="BM276" s="78" t="str">
        <f t="shared" si="72"/>
        <v>ok</v>
      </c>
      <c r="BN276" s="14" t="str">
        <f t="shared" si="73"/>
        <v/>
      </c>
    </row>
    <row r="277" spans="1:67" s="19" customFormat="1" outlineLevel="1" x14ac:dyDescent="0.3">
      <c r="A277" s="17"/>
      <c r="B277" s="17" t="str">
        <f>+IF(OR(B271="",E271="TOTAL"),"","ok")</f>
        <v>ok</v>
      </c>
      <c r="C277" s="17">
        <f>+INDEX(Listes!$N$1:$AD$13,MATCH(D277,Listes!$N$1:$N$13,0),MATCH($F$7,Listes!$N$1:$AD$1,0))</f>
        <v>10</v>
      </c>
      <c r="D277" s="75" t="s">
        <v>166</v>
      </c>
      <c r="E277" s="87" t="s">
        <v>162</v>
      </c>
      <c r="F277" s="86"/>
      <c r="G277" s="85"/>
      <c r="H277" s="85"/>
      <c r="I277" s="85"/>
      <c r="J277" s="85"/>
      <c r="K277" s="85"/>
      <c r="L277" s="85"/>
      <c r="M277" s="85"/>
      <c r="N277" s="85"/>
      <c r="O277" s="85"/>
      <c r="P277" s="85"/>
      <c r="Q277" s="85"/>
      <c r="R277" s="85"/>
      <c r="S277" s="85"/>
      <c r="T277" s="85"/>
      <c r="U277" s="85"/>
      <c r="V277" s="85"/>
      <c r="W277" s="85"/>
      <c r="X277" s="85"/>
      <c r="Y277" s="85"/>
      <c r="Z277" s="85"/>
      <c r="AA277" s="85"/>
      <c r="AB277" s="85"/>
      <c r="AC277" s="85"/>
      <c r="AD277" s="85"/>
      <c r="AE277" s="85"/>
      <c r="AF277" s="85"/>
      <c r="AG277" s="85"/>
      <c r="AH277" s="85" t="str">
        <f t="shared" si="76"/>
        <v/>
      </c>
      <c r="AI277" s="85" t="str">
        <f t="shared" si="75"/>
        <v/>
      </c>
      <c r="AJ277" s="85" t="str">
        <f>+IFERROR(IF(OR(AND(AH277&lt;&gt;"",G277=""),AND(AH277="",G277&lt;&gt;"")),"TOTAL ou Z non renseigné !!!",IF($E277="TOTAL",SUM($AJ$11:AJ276),ROUND(AH277-G277,2))),"")</f>
        <v/>
      </c>
      <c r="AK277" s="85"/>
      <c r="AL277" s="85"/>
      <c r="AM277" s="85"/>
      <c r="AN277" s="85"/>
      <c r="AO277" s="85"/>
      <c r="AP277" s="85"/>
      <c r="AQ277" s="85"/>
      <c r="AR277" s="85"/>
      <c r="AS277" s="85"/>
      <c r="AT277" s="85"/>
      <c r="AU277" s="85"/>
      <c r="AV277" s="85"/>
      <c r="AW277" s="85"/>
      <c r="AX277" s="85"/>
      <c r="AY277" s="85"/>
      <c r="AZ277" s="85"/>
      <c r="BA277" s="85"/>
      <c r="BB277" s="85"/>
      <c r="BC277" s="85"/>
      <c r="BD277" s="85"/>
      <c r="BE277" s="85"/>
      <c r="BF277" s="85"/>
      <c r="BG277" s="85"/>
      <c r="BH277" s="85"/>
      <c r="BI277" s="85"/>
      <c r="BJ277" s="85"/>
      <c r="BK277" s="85"/>
      <c r="BL277" s="85"/>
      <c r="BM277" s="78" t="str">
        <f t="shared" si="72"/>
        <v>ok</v>
      </c>
      <c r="BN277" s="14" t="str">
        <f t="shared" si="73"/>
        <v/>
      </c>
      <c r="BO277" s="3"/>
    </row>
    <row r="278" spans="1:67" s="19" customFormat="1" outlineLevel="1" x14ac:dyDescent="0.3">
      <c r="A278" s="17"/>
      <c r="B278" s="17" t="str">
        <f>+IF(OR(B271="",E271="TOTAL"),"","ok")</f>
        <v>ok</v>
      </c>
      <c r="C278" s="17">
        <f>+INDEX(Listes!$N$1:$AD$13,MATCH(D278,Listes!$N$1:$N$13,0),MATCH($F$7,Listes!$N$1:$AD$1,0))</f>
        <v>10</v>
      </c>
      <c r="D278" s="75" t="s">
        <v>167</v>
      </c>
      <c r="E278" s="87" t="s">
        <v>162</v>
      </c>
      <c r="F278" s="86"/>
      <c r="G278" s="85"/>
      <c r="H278" s="85"/>
      <c r="I278" s="85"/>
      <c r="J278" s="85"/>
      <c r="K278" s="85"/>
      <c r="L278" s="85"/>
      <c r="M278" s="85"/>
      <c r="N278" s="85"/>
      <c r="O278" s="85"/>
      <c r="P278" s="85"/>
      <c r="Q278" s="85"/>
      <c r="R278" s="85"/>
      <c r="S278" s="85"/>
      <c r="T278" s="85"/>
      <c r="U278" s="85"/>
      <c r="V278" s="85"/>
      <c r="W278" s="85"/>
      <c r="X278" s="85"/>
      <c r="Y278" s="85"/>
      <c r="Z278" s="85"/>
      <c r="AA278" s="85"/>
      <c r="AB278" s="85"/>
      <c r="AC278" s="85"/>
      <c r="AD278" s="85"/>
      <c r="AE278" s="85"/>
      <c r="AF278" s="85"/>
      <c r="AG278" s="85"/>
      <c r="AH278" s="85" t="str">
        <f t="shared" si="76"/>
        <v/>
      </c>
      <c r="AI278" s="85" t="str">
        <f t="shared" si="75"/>
        <v/>
      </c>
      <c r="AJ278" s="85" t="str">
        <f>+IFERROR(IF(OR(AND(AH278&lt;&gt;"",G278=""),AND(AH278="",G278&lt;&gt;"")),"TOTAL ou Z non renseigné !!!",IF($E278="TOTAL",SUM($AJ$11:AJ277),ROUND(AH278-G278,2))),"")</f>
        <v/>
      </c>
      <c r="AK278" s="85"/>
      <c r="AL278" s="85"/>
      <c r="AM278" s="85"/>
      <c r="AN278" s="85"/>
      <c r="AO278" s="85"/>
      <c r="AP278" s="85"/>
      <c r="AQ278" s="85"/>
      <c r="AR278" s="85"/>
      <c r="AS278" s="85"/>
      <c r="AT278" s="85"/>
      <c r="AU278" s="85"/>
      <c r="AV278" s="85"/>
      <c r="AW278" s="85"/>
      <c r="AX278" s="85"/>
      <c r="AY278" s="85"/>
      <c r="AZ278" s="85"/>
      <c r="BA278" s="85"/>
      <c r="BB278" s="85"/>
      <c r="BC278" s="85"/>
      <c r="BD278" s="85"/>
      <c r="BE278" s="85"/>
      <c r="BF278" s="85"/>
      <c r="BG278" s="85"/>
      <c r="BH278" s="85"/>
      <c r="BI278" s="85"/>
      <c r="BJ278" s="85"/>
      <c r="BK278" s="85"/>
      <c r="BL278" s="85"/>
      <c r="BM278" s="78" t="str">
        <f t="shared" si="72"/>
        <v>ok</v>
      </c>
      <c r="BN278" s="14" t="str">
        <f t="shared" si="73"/>
        <v/>
      </c>
    </row>
    <row r="279" spans="1:67" s="19" customFormat="1" outlineLevel="1" x14ac:dyDescent="0.3">
      <c r="A279" s="17"/>
      <c r="B279" s="17" t="str">
        <f>+IF(OR(B271="",E271="TOTAL"),"","ok")</f>
        <v>ok</v>
      </c>
      <c r="C279" s="17">
        <f>+INDEX(Listes!$N$1:$AD$13,MATCH(D279,Listes!$N$1:$N$13,0),MATCH($F$7,Listes!$N$1:$AD$1,0))</f>
        <v>10</v>
      </c>
      <c r="D279" s="75" t="s">
        <v>168</v>
      </c>
      <c r="E279" s="87" t="s">
        <v>162</v>
      </c>
      <c r="F279" s="86"/>
      <c r="G279" s="85"/>
      <c r="H279" s="85"/>
      <c r="I279" s="85"/>
      <c r="J279" s="85"/>
      <c r="K279" s="85"/>
      <c r="L279" s="85"/>
      <c r="M279" s="85"/>
      <c r="N279" s="85"/>
      <c r="O279" s="85"/>
      <c r="P279" s="85"/>
      <c r="Q279" s="85"/>
      <c r="R279" s="85"/>
      <c r="S279" s="85"/>
      <c r="T279" s="85"/>
      <c r="U279" s="85"/>
      <c r="V279" s="85"/>
      <c r="W279" s="85"/>
      <c r="X279" s="85"/>
      <c r="Y279" s="85"/>
      <c r="Z279" s="85"/>
      <c r="AA279" s="85"/>
      <c r="AB279" s="85"/>
      <c r="AC279" s="85"/>
      <c r="AD279" s="85"/>
      <c r="AE279" s="85"/>
      <c r="AF279" s="85"/>
      <c r="AG279" s="85"/>
      <c r="AH279" s="85" t="str">
        <f t="shared" si="76"/>
        <v/>
      </c>
      <c r="AI279" s="85" t="str">
        <f t="shared" si="75"/>
        <v/>
      </c>
      <c r="AJ279" s="85" t="str">
        <f>+IFERROR(IF(OR(AND(AH279&lt;&gt;"",G279=""),AND(AH279="",G279&lt;&gt;"")),"TOTAL ou Z non renseigné !!!",IF($E279="TOTAL",SUM($AJ$11:AJ278),ROUND(AH279-G279,2))),"")</f>
        <v/>
      </c>
      <c r="AK279" s="85"/>
      <c r="AL279" s="85"/>
      <c r="AM279" s="85"/>
      <c r="AN279" s="85"/>
      <c r="AO279" s="85"/>
      <c r="AP279" s="85"/>
      <c r="AQ279" s="85"/>
      <c r="AR279" s="85"/>
      <c r="AS279" s="85"/>
      <c r="AT279" s="85"/>
      <c r="AU279" s="85"/>
      <c r="AV279" s="85"/>
      <c r="AW279" s="85"/>
      <c r="AX279" s="85"/>
      <c r="AY279" s="85"/>
      <c r="AZ279" s="85"/>
      <c r="BA279" s="85"/>
      <c r="BB279" s="85"/>
      <c r="BC279" s="85"/>
      <c r="BD279" s="85"/>
      <c r="BE279" s="85"/>
      <c r="BF279" s="85"/>
      <c r="BG279" s="85"/>
      <c r="BH279" s="85"/>
      <c r="BI279" s="85"/>
      <c r="BJ279" s="85"/>
      <c r="BK279" s="85"/>
      <c r="BL279" s="85"/>
      <c r="BM279" s="78" t="str">
        <f t="shared" si="72"/>
        <v>ok</v>
      </c>
      <c r="BN279" s="14" t="str">
        <f t="shared" si="73"/>
        <v/>
      </c>
      <c r="BO279" s="3"/>
    </row>
    <row r="280" spans="1:67" s="19" customFormat="1" hidden="1" outlineLevel="1" x14ac:dyDescent="0.3">
      <c r="A280" s="17"/>
      <c r="B280" s="17" t="str">
        <f>+IF(OR(B271="",E271="TOTAL"),"","ok")</f>
        <v>ok</v>
      </c>
      <c r="C280" s="17">
        <f>+INDEX(Listes!$N$1:$AD$13,MATCH(D280,Listes!$N$1:$N$13,0),MATCH($F$7,Listes!$N$1:$AD$1,0))</f>
        <v>0</v>
      </c>
      <c r="D280" s="75" t="s">
        <v>169</v>
      </c>
      <c r="E280" s="87" t="s">
        <v>162</v>
      </c>
      <c r="F280" s="86"/>
      <c r="G280" s="85"/>
      <c r="H280" s="85"/>
      <c r="I280" s="85"/>
      <c r="J280" s="85"/>
      <c r="K280" s="85"/>
      <c r="L280" s="85"/>
      <c r="M280" s="85"/>
      <c r="N280" s="85"/>
      <c r="O280" s="85"/>
      <c r="P280" s="85"/>
      <c r="Q280" s="85"/>
      <c r="R280" s="85"/>
      <c r="S280" s="85"/>
      <c r="T280" s="85"/>
      <c r="U280" s="85"/>
      <c r="V280" s="85"/>
      <c r="W280" s="85"/>
      <c r="X280" s="85"/>
      <c r="Y280" s="85"/>
      <c r="Z280" s="85"/>
      <c r="AA280" s="85"/>
      <c r="AB280" s="85"/>
      <c r="AC280" s="85"/>
      <c r="AD280" s="85"/>
      <c r="AE280" s="85"/>
      <c r="AF280" s="85"/>
      <c r="AG280" s="85"/>
      <c r="AH280" s="85" t="str">
        <f t="shared" si="76"/>
        <v/>
      </c>
      <c r="AI280" s="85" t="str">
        <f t="shared" si="75"/>
        <v/>
      </c>
      <c r="AJ280" s="85" t="str">
        <f>+IFERROR(IF(OR(AND(AH280&lt;&gt;"",G280=""),AND(AH280="",G280&lt;&gt;"")),"TOTAL ou Z non renseigné !!!",IF($E280="TOTAL",SUM($AJ$11:AJ279),ROUND(AH280-G280,2))),"")</f>
        <v/>
      </c>
      <c r="AK280" s="85"/>
      <c r="AL280" s="85"/>
      <c r="AM280" s="85"/>
      <c r="AN280" s="85"/>
      <c r="AO280" s="85"/>
      <c r="AP280" s="85"/>
      <c r="AQ280" s="85"/>
      <c r="AR280" s="85"/>
      <c r="AS280" s="85"/>
      <c r="AT280" s="85"/>
      <c r="AU280" s="85"/>
      <c r="AV280" s="85"/>
      <c r="AW280" s="85"/>
      <c r="AX280" s="85"/>
      <c r="AY280" s="85"/>
      <c r="AZ280" s="85"/>
      <c r="BA280" s="85"/>
      <c r="BB280" s="85"/>
      <c r="BC280" s="85"/>
      <c r="BD280" s="85"/>
      <c r="BE280" s="85"/>
      <c r="BF280" s="85"/>
      <c r="BG280" s="85"/>
      <c r="BH280" s="85"/>
      <c r="BI280" s="85"/>
      <c r="BJ280" s="85"/>
      <c r="BK280" s="85"/>
      <c r="BL280" s="85"/>
      <c r="BM280" s="78" t="str">
        <f t="shared" si="72"/>
        <v>ok</v>
      </c>
      <c r="BN280" s="14" t="str">
        <f t="shared" si="73"/>
        <v/>
      </c>
    </row>
    <row r="281" spans="1:67" s="19" customFormat="1" hidden="1" outlineLevel="1" x14ac:dyDescent="0.3">
      <c r="A281" s="17"/>
      <c r="B281" s="17" t="str">
        <f>+IF(OR(B271="",E271="TOTAL"),"","ok")</f>
        <v>ok</v>
      </c>
      <c r="C281" s="17">
        <f>+INDEX(Listes!$N$1:$AD$13,MATCH(D281,Listes!$N$1:$N$13,0),MATCH($F$7,Listes!$N$1:$AD$1,0))</f>
        <v>0</v>
      </c>
      <c r="D281" s="75" t="s">
        <v>170</v>
      </c>
      <c r="E281" s="87" t="s">
        <v>162</v>
      </c>
      <c r="F281" s="86"/>
      <c r="G281" s="85"/>
      <c r="H281" s="85"/>
      <c r="I281" s="85"/>
      <c r="J281" s="85"/>
      <c r="K281" s="85"/>
      <c r="L281" s="85"/>
      <c r="M281" s="85"/>
      <c r="N281" s="85"/>
      <c r="O281" s="85"/>
      <c r="P281" s="85"/>
      <c r="Q281" s="85"/>
      <c r="R281" s="85"/>
      <c r="S281" s="85"/>
      <c r="T281" s="85"/>
      <c r="U281" s="85"/>
      <c r="V281" s="85"/>
      <c r="W281" s="85"/>
      <c r="X281" s="85"/>
      <c r="Y281" s="85"/>
      <c r="Z281" s="85"/>
      <c r="AA281" s="85"/>
      <c r="AB281" s="85"/>
      <c r="AC281" s="85"/>
      <c r="AD281" s="85"/>
      <c r="AE281" s="85"/>
      <c r="AF281" s="85"/>
      <c r="AG281" s="85"/>
      <c r="AH281" s="85" t="str">
        <f t="shared" si="76"/>
        <v/>
      </c>
      <c r="AI281" s="85" t="str">
        <f t="shared" si="75"/>
        <v/>
      </c>
      <c r="AJ281" s="85" t="str">
        <f>+IFERROR(IF(OR(AND(AH281&lt;&gt;"",G281=""),AND(AH281="",G281&lt;&gt;"")),"TOTAL ou Z non renseigné !!!",IF($E281="TOTAL",SUM($AJ$11:AJ280),ROUND(AH281-G281,2))),"")</f>
        <v/>
      </c>
      <c r="AK281" s="85"/>
      <c r="AL281" s="85"/>
      <c r="AM281" s="85"/>
      <c r="AN281" s="85"/>
      <c r="AO281" s="85"/>
      <c r="AP281" s="85"/>
      <c r="AQ281" s="85"/>
      <c r="AR281" s="85"/>
      <c r="AS281" s="85"/>
      <c r="AT281" s="85"/>
      <c r="AU281" s="85"/>
      <c r="AV281" s="85"/>
      <c r="AW281" s="85"/>
      <c r="AX281" s="85"/>
      <c r="AY281" s="85"/>
      <c r="AZ281" s="85"/>
      <c r="BA281" s="85"/>
      <c r="BB281" s="85"/>
      <c r="BC281" s="85"/>
      <c r="BD281" s="85"/>
      <c r="BE281" s="85"/>
      <c r="BF281" s="85"/>
      <c r="BG281" s="85"/>
      <c r="BH281" s="85"/>
      <c r="BI281" s="85"/>
      <c r="BJ281" s="85"/>
      <c r="BK281" s="85"/>
      <c r="BL281" s="85"/>
      <c r="BM281" s="78" t="str">
        <f t="shared" si="72"/>
        <v>ok</v>
      </c>
      <c r="BN281" s="14" t="str">
        <f t="shared" si="73"/>
        <v/>
      </c>
      <c r="BO281" s="3"/>
    </row>
    <row r="282" spans="1:67" s="19" customFormat="1" hidden="1" outlineLevel="1" x14ac:dyDescent="0.3">
      <c r="A282" s="17"/>
      <c r="B282" s="17" t="str">
        <f>+IF(OR(B271="",E271="TOTAL"),"","ok")</f>
        <v>ok</v>
      </c>
      <c r="C282" s="17">
        <f>+INDEX(Listes!$N$1:$AD$13,MATCH(D282,Listes!$N$1:$N$13,0),MATCH($F$7,Listes!$N$1:$AD$1,0))</f>
        <v>0</v>
      </c>
      <c r="D282" s="75" t="s">
        <v>171</v>
      </c>
      <c r="E282" s="87" t="s">
        <v>162</v>
      </c>
      <c r="F282" s="86"/>
      <c r="G282" s="85"/>
      <c r="H282" s="85"/>
      <c r="I282" s="85"/>
      <c r="J282" s="85"/>
      <c r="K282" s="85"/>
      <c r="L282" s="85"/>
      <c r="M282" s="85"/>
      <c r="N282" s="85"/>
      <c r="O282" s="85"/>
      <c r="P282" s="85"/>
      <c r="Q282" s="85"/>
      <c r="R282" s="85"/>
      <c r="S282" s="85"/>
      <c r="T282" s="85"/>
      <c r="U282" s="85"/>
      <c r="V282" s="85"/>
      <c r="W282" s="85"/>
      <c r="X282" s="85"/>
      <c r="Y282" s="85"/>
      <c r="Z282" s="85"/>
      <c r="AA282" s="85"/>
      <c r="AB282" s="85"/>
      <c r="AC282" s="85"/>
      <c r="AD282" s="85"/>
      <c r="AE282" s="85"/>
      <c r="AF282" s="85"/>
      <c r="AG282" s="85"/>
      <c r="AH282" s="85" t="str">
        <f t="shared" si="76"/>
        <v/>
      </c>
      <c r="AI282" s="85" t="str">
        <f t="shared" si="75"/>
        <v/>
      </c>
      <c r="AJ282" s="85" t="str">
        <f>+IFERROR(IF(OR(AND(AH282&lt;&gt;"",G282=""),AND(AH282="",G282&lt;&gt;"")),"TOTAL ou Z non renseigné !!!",IF($E282="TOTAL",SUM($AJ$11:AJ281),ROUND(AH282-G282,2))),"")</f>
        <v/>
      </c>
      <c r="AK282" s="85"/>
      <c r="AL282" s="85"/>
      <c r="AM282" s="85"/>
      <c r="AN282" s="85"/>
      <c r="AO282" s="85"/>
      <c r="AP282" s="85"/>
      <c r="AQ282" s="85"/>
      <c r="AR282" s="85"/>
      <c r="AS282" s="85"/>
      <c r="AT282" s="85"/>
      <c r="AU282" s="85"/>
      <c r="AV282" s="85"/>
      <c r="AW282" s="85"/>
      <c r="AX282" s="85"/>
      <c r="AY282" s="85"/>
      <c r="AZ282" s="85"/>
      <c r="BA282" s="85"/>
      <c r="BB282" s="85"/>
      <c r="BC282" s="85"/>
      <c r="BD282" s="85"/>
      <c r="BE282" s="85"/>
      <c r="BF282" s="85"/>
      <c r="BG282" s="85"/>
      <c r="BH282" s="85"/>
      <c r="BI282" s="85"/>
      <c r="BJ282" s="85"/>
      <c r="BK282" s="85"/>
      <c r="BL282" s="85"/>
      <c r="BM282" s="78" t="str">
        <f t="shared" si="72"/>
        <v>ok</v>
      </c>
      <c r="BN282" s="14" t="str">
        <f t="shared" si="73"/>
        <v/>
      </c>
    </row>
    <row r="283" spans="1:67" s="19" customFormat="1" hidden="1" outlineLevel="1" x14ac:dyDescent="0.3">
      <c r="A283" s="17"/>
      <c r="B283" s="17" t="str">
        <f>+IF(OR(B271="",E271="TOTAL"),"","ok")</f>
        <v>ok</v>
      </c>
      <c r="C283" s="17">
        <f>+INDEX(Listes!$N$1:$AD$13,MATCH(D283,Listes!$N$1:$N$13,0),MATCH($F$7,Listes!$N$1:$AD$1,0))</f>
        <v>0</v>
      </c>
      <c r="D283" s="75" t="s">
        <v>172</v>
      </c>
      <c r="E283" s="87" t="s">
        <v>162</v>
      </c>
      <c r="F283" s="86"/>
      <c r="G283" s="85"/>
      <c r="H283" s="85"/>
      <c r="I283" s="85"/>
      <c r="J283" s="85"/>
      <c r="K283" s="85"/>
      <c r="L283" s="85"/>
      <c r="M283" s="85"/>
      <c r="N283" s="85"/>
      <c r="O283" s="85"/>
      <c r="P283" s="85"/>
      <c r="Q283" s="85"/>
      <c r="R283" s="85"/>
      <c r="S283" s="85"/>
      <c r="T283" s="85"/>
      <c r="U283" s="85"/>
      <c r="V283" s="85"/>
      <c r="W283" s="85"/>
      <c r="X283" s="85"/>
      <c r="Y283" s="85"/>
      <c r="Z283" s="85"/>
      <c r="AA283" s="85"/>
      <c r="AB283" s="85"/>
      <c r="AC283" s="85"/>
      <c r="AD283" s="85"/>
      <c r="AE283" s="85"/>
      <c r="AF283" s="85"/>
      <c r="AG283" s="85"/>
      <c r="AH283" s="85" t="str">
        <f t="shared" si="76"/>
        <v/>
      </c>
      <c r="AI283" s="85" t="str">
        <f t="shared" si="75"/>
        <v/>
      </c>
      <c r="AJ283" s="85" t="str">
        <f>+IFERROR(IF(OR(AND(AH283&lt;&gt;"",G283=""),AND(AH283="",G283&lt;&gt;"")),"TOTAL ou Z non renseigné !!!",IF($E283="TOTAL",SUM($AJ$11:AJ282),ROUND(AH283-G283,2))),"")</f>
        <v/>
      </c>
      <c r="AK283" s="85"/>
      <c r="AL283" s="85"/>
      <c r="AM283" s="85"/>
      <c r="AN283" s="85"/>
      <c r="AO283" s="85"/>
      <c r="AP283" s="85"/>
      <c r="AQ283" s="85"/>
      <c r="AR283" s="85"/>
      <c r="AS283" s="85"/>
      <c r="AT283" s="85"/>
      <c r="AU283" s="85"/>
      <c r="AV283" s="85"/>
      <c r="AW283" s="85"/>
      <c r="AX283" s="85"/>
      <c r="AY283" s="85"/>
      <c r="AZ283" s="85"/>
      <c r="BA283" s="85"/>
      <c r="BB283" s="85"/>
      <c r="BC283" s="85"/>
      <c r="BD283" s="85"/>
      <c r="BE283" s="85"/>
      <c r="BF283" s="85"/>
      <c r="BG283" s="85"/>
      <c r="BH283" s="85"/>
      <c r="BI283" s="85"/>
      <c r="BJ283" s="85"/>
      <c r="BK283" s="85"/>
      <c r="BL283" s="85"/>
      <c r="BM283" s="78" t="str">
        <f t="shared" si="72"/>
        <v>ok</v>
      </c>
      <c r="BN283" s="14" t="str">
        <f t="shared" si="73"/>
        <v/>
      </c>
      <c r="BO283" s="3"/>
    </row>
    <row r="284" spans="1:67" x14ac:dyDescent="0.3">
      <c r="A284" s="4">
        <f>+IF(SUM(C285:C296)=0,"",1)</f>
        <v>1</v>
      </c>
      <c r="B284" s="4">
        <v>22</v>
      </c>
      <c r="C284" s="4">
        <f t="shared" ref="C284" si="77">+IF(B284&gt;$H$5,"",B284)</f>
        <v>22</v>
      </c>
      <c r="D284" s="4">
        <f>+IFERROR(WEEKNUM(E284,2),"")</f>
        <v>38</v>
      </c>
      <c r="E284" s="81">
        <f t="shared" si="63"/>
        <v>43730</v>
      </c>
      <c r="F284" s="82" t="str">
        <f>+IF(AND($E284="TOTAL",SUM($C$11:$C$426)&gt;465),SUM($F$11:F283)/2,IF(AND($E284="TOTAL",SUM($C$11:$C$426)&lt;465),SUM($F$11:F283),IF(COUNT(F285:F296)=0,"",SUM(F285:F296))))</f>
        <v/>
      </c>
      <c r="G284" s="83" t="str">
        <f>IF(F284="","",F284-SUM(AO284:BL284))</f>
        <v/>
      </c>
      <c r="H284" s="83">
        <f>+IFERROR(IF(OR(WEEKDAY(E284)=1,C284=$H$5),SUMIF($D$11:$D$426,WEEKNUM(E284,2),$F$11:$F$426),""),"")</f>
        <v>0</v>
      </c>
      <c r="I284" s="82" t="str">
        <f>+IF(AND($E284="TOTAL",SUM($C$11:$C$426)&gt;465),SUM($I$11:I283)/2,IF(AND($E284="TOTAL",SUM($C$11:$C$426)&lt;465),SUM($I$11:I283),IF(COUNT(I285:I296)=0,"",SUM(I285:I296))))</f>
        <v/>
      </c>
      <c r="J284" s="82" t="str">
        <f>+IF(AND($E284="TOTAL",SUM($C$11:$C$426)&gt;465),SUM($J$11:J283)/2,IF(AND($E284="TOTAL",SUM($C$11:$C$426)&lt;465),SUM($J$11:J283),IF(COUNT(J285:J296)=0,"",SUM(J285:J296))))</f>
        <v/>
      </c>
      <c r="K284" s="84" t="str">
        <f>+IF($E284="TOTAL",(SUM($K$11:K283)),"")</f>
        <v/>
      </c>
      <c r="L284" s="82" t="str">
        <f>+IF($E284="TOTAL",(SUM(L$11:$L283)),IF(F285="","",F285))</f>
        <v/>
      </c>
      <c r="M284" s="84" t="str">
        <f>+IF($E284="TOTAL",(SUM($M$11:M283)),"")</f>
        <v/>
      </c>
      <c r="N284" s="84" t="str">
        <f>+IF($E284="TOTAL",(SUM($N$11:N283)),"")</f>
        <v/>
      </c>
      <c r="O284" s="82" t="str">
        <f>+IF($E284="TOTAL",(SUM($O$11:O283)),IF(F286="","",F286))</f>
        <v/>
      </c>
      <c r="P284" s="84" t="str">
        <f>+IF($E284="TOTAL",(SUM($P$11:P283)),"")</f>
        <v/>
      </c>
      <c r="Q284" s="84" t="str">
        <f>+IF($E284="TOTAL",(SUM($Q$11:Q283)),"")</f>
        <v/>
      </c>
      <c r="R284" s="84" t="str">
        <f>+IF($E284="TOTAL",(SUM($R$11:R283)),"")</f>
        <v/>
      </c>
      <c r="S284" s="84" t="str">
        <f>+IF($E284="TOTAL",(SUM($S$11:S283)),"")</f>
        <v/>
      </c>
      <c r="T284" s="84" t="str">
        <f>+IF($E284="TOTAL",(SUM($T$11:T283)),"")</f>
        <v/>
      </c>
      <c r="U284" s="84" t="str">
        <f>+IF($E284="TOTAL",(SUM($U$11:U283)),"")</f>
        <v/>
      </c>
      <c r="V284" s="84" t="str">
        <f>+IF($E284="TOTAL",(SUM($V$11:V283)),"")</f>
        <v/>
      </c>
      <c r="W284" s="83" t="str">
        <f>+IF(OR(P284="",P284=0,L284="",L284=0),"",L284/P284)</f>
        <v/>
      </c>
      <c r="X284" s="83" t="str">
        <f>+IF(OR(Q284="",Q284=0,O284="",O284=0),"",O284/Q284)</f>
        <v/>
      </c>
      <c r="Y284" s="82" t="str">
        <f>+IF(AND($E284="TOTAL",SUM($C$11:$C$426)&gt;465),SUM($Y$11:Y283)/2,IF(AND($E284="TOTAL",SUM($C$11:$C$426)&lt;465),SUM($Y$11:Y283),IF(COUNT(Y285:Y296)=0,"",SUM(Y285:Y296))))</f>
        <v/>
      </c>
      <c r="Z284" s="82" t="str">
        <f>+IF(AND($E284="TOTAL",SUM($C$11:$C$426)&gt;465),SUM($Z$11:Z283)/2,IF(AND($E284="TOTAL",SUM($C$11:$C$426)&lt;465),SUM($Z$11:Z283),IF(COUNT(Z285:Z296)=0,"",SUM(Z285:Z296))))</f>
        <v/>
      </c>
      <c r="AA284" s="82" t="str">
        <f>+IF(AND($E284="TOTAL",SUM($C$11:$C$426)&gt;465),SUM($AA$11:AA283)/2,IF(AND($E284="TOTAL",SUM($C$11:$C$426)&lt;465),SUM($AA$11:AA283),IF(COUNT(AA285:AA296)=0,"",SUM(AA285:AA296))))</f>
        <v/>
      </c>
      <c r="AB284" s="82" t="str">
        <f>+IF(AND($E284="TOTAL",SUM($C$11:$C$426)&gt;465),SUM($AB$11:AB283)/2,IF(AND($E284="TOTAL",SUM($C$11:$C$426)&lt;465),SUM($AB$11:AB283),IF(COUNT(AB285:AB296)=0,"",SUM(AB285:AB296))))</f>
        <v/>
      </c>
      <c r="AC284" s="82" t="str">
        <f>+IF(AND($E284="TOTAL",SUM($C$11:$C$426)&gt;465),SUM($AC$11:AC283)/2,IF(AND($E284="TOTAL",SUM($C$11:$C$426)&lt;465),SUM($AC$11:AC283),IF(COUNT(AC285:AC296)=0,"",SUM(AC285:AC296))))</f>
        <v/>
      </c>
      <c r="AD284" s="82" t="str">
        <f>+IF(AND($E284="TOTAL",SUM($C$11:$C$426)&gt;465),SUM($AD$11:AD283)/2,IF(AND($E284="TOTAL",SUM($C$11:$C$426)&lt;465),SUM($AD$11:AD283),IF(COUNT(AD285:AD296)=0,"",SUM(AD285:AD296))))</f>
        <v/>
      </c>
      <c r="AE284" s="82" t="str">
        <f>+IF(AND($E284="TOTAL",SUM($C$11:$C$426)&gt;465),SUM($AE$11:AE283)/2,IF(AND($E284="TOTAL",SUM($C$11:$C$426)&lt;465),SUM($AE$11:AE283),IF(COUNT(AE285:AE296)=0,"",SUM(AE285:AE296))))</f>
        <v/>
      </c>
      <c r="AF284" s="82" t="str">
        <f>+IF(AND($E284="TOTAL",SUM($C$11:$C$426)&gt;465),SUM($AF$11:AF283)/2,IF(AND($E284="TOTAL",SUM($C$11:$C$426)&lt;465),SUM($AF$11:AF283),IF(COUNT(AF285:AF296)=0,"",SUM(AF285:AF296))))</f>
        <v/>
      </c>
      <c r="AG284" s="82" t="str">
        <f>+IF(AND($E284="TOTAL",SUM($C$11:$C$426)&gt;465),SUM($AG$11:AG283)/2,IF(AND($E284="TOTAL",SUM($C$11:$C$426)&lt;465),SUM($AG$11:AG283),IF(COUNT(AG285:AG296)=0,"",SUM(AG285:AG296))))</f>
        <v/>
      </c>
      <c r="AH284" s="82" t="str">
        <f>+IFERROR(SUM(Y284:AG284)+AI284,"")</f>
        <v/>
      </c>
      <c r="AI284" s="82" t="str">
        <f>+IF(AND($E284="TOTAL",SUM($C$11:$C$426)&gt;465),SUM($AI$11:AI283)/2,IF(AND($E284="TOTAL",SUM($C$11:$C$426)&lt;465),SUM($AI$11:AI283),IF(COUNT(AI285:AI296)=0,"",SUM(AI285:AI296))))</f>
        <v/>
      </c>
      <c r="AJ284" s="82" t="str">
        <f>+IF(AND($E284="TOTAL",SUM($C$11:$C$426)&gt;465),SUM($AJ$11:AJ283)/2,IF(AND($E284="TOTAL",SUM($C$11:$C$426)&lt;465),SUM($AJ$11:AJ283),IF(COUNT(AJ285:AJ296)=0,"",SUM(AJ285:AJ296))))</f>
        <v/>
      </c>
      <c r="AK284" s="82" t="str">
        <f>+IF(AND($E284="TOTAL",SUM($C$11:$C$426)&gt;465),SUM($AK$11:AK283)/2,IF(AND($E284="TOTAL",SUM($C$11:$C$426)&lt;465),SUM($AK$11:AK283),IF(COUNT(AK285:AK296)=0,"",SUM(AK285:AK296))))</f>
        <v/>
      </c>
      <c r="AL284" s="84" t="str">
        <f>+IF($E284="TOTAL",(SUM($AL$11:AL283)),"")</f>
        <v/>
      </c>
      <c r="AM284" s="84" t="str">
        <f>+IF($E284="TOTAL",(SUM($AM$11:AM283)),"")</f>
        <v/>
      </c>
      <c r="AN284" s="84"/>
      <c r="AO284" s="82" t="str">
        <f>+IF(AND($E284="TOTAL",SUM($C$11:$C$426)&gt;465),SUM($AO$11:AO283)/2,IF(AND($E284="TOTAL",SUM($C$11:$C$426)&lt;465),SUM($AO$11:AO283),IF(COUNT(AO285:AO296)=0,"",SUM(AO285:AO296))))</f>
        <v/>
      </c>
      <c r="AP284" s="82" t="str">
        <f>+IF(AND($E284="TOTAL",SUM($C$11:$C$426)&gt;465),SUM($AP$11:AP283)/2,IF(AND($E284="TOTAL",SUM($C$11:$C$426)&lt;465),SUM($AP$11:AP283),IF(COUNT(AP285:AP296)=0,"",SUM(AP285:AP296))))</f>
        <v/>
      </c>
      <c r="AQ284" s="82" t="str">
        <f>+IF(AND($E284="TOTAL",SUM($C$11:$C$426)&gt;465),SUM($AQ$11:AQ283)/2,IF(AND($E284="TOTAL",SUM($C$11:$C$426)&lt;465),SUM($AQ$11:AQ283),IF(COUNT(AQ285:AQ296)=0,"",SUM(AQ285:AQ296))))</f>
        <v/>
      </c>
      <c r="AR284" s="82" t="str">
        <f>+IF(AND($E284="TOTAL",SUM($C$11:$C$426)&gt;465),SUM($AR$11:AR283)/2,IF(AND($E284="TOTAL",SUM($C$11:$C$426)&lt;465),SUM($AR$11:AR283),IF(COUNT(AR285:AR296)=0,"",SUM(AR285:AR296))))</f>
        <v/>
      </c>
      <c r="AS284" s="82" t="str">
        <f>+IF(AND($E284="TOTAL",SUM($C$11:$C$426)&gt;465),SUM($AS$11:AS283)/2,IF(AND($E284="TOTAL",SUM($C$11:$C$426)&lt;465),SUM($AS$11:AS283),IF(COUNT(AS285:AS296)=0,"",SUM(AS285:AS296))))</f>
        <v/>
      </c>
      <c r="AT284" s="82" t="str">
        <f>+IF(AND($E284="TOTAL",SUM($C$11:$C$426)&gt;465),SUM($AT$11:AT283)/2,IF(AND($E284="TOTAL",SUM($C$11:$C$426)&lt;465),SUM($AT$11:AT283),IF(COUNT(AT285:AT296)=0,"",SUM(AT285:AT296))))</f>
        <v/>
      </c>
      <c r="AU284" s="82" t="str">
        <f>+IF(AND($E284="TOTAL",SUM($C$11:$C$426)&gt;465),SUM($AU$11:AU283)/2,IF(AND($E284="TOTAL",SUM($C$11:$C$426)&lt;465),SUM($AU$11:AU283),IF(COUNT(AU285:AU296)=0,"",SUM(AU285:AU296))))</f>
        <v/>
      </c>
      <c r="AV284" s="82" t="str">
        <f>+IF(AND($E284="TOTAL",SUM($C$11:$C$426)&gt;465),SUM($AV$11:AV283)/2,IF(AND($E284="TOTAL",SUM($C$11:$C$426)&lt;465),SUM($AV$11:AV283),IF(COUNT(AV285:AV296)=0,"",SUM(AV285:AV296))))</f>
        <v/>
      </c>
      <c r="AW284" s="82" t="str">
        <f>+IF(AND($E284="TOTAL",SUM($C$11:$C$426)&gt;465),SUM($AW$11:AW283)/2,IF(AND($E284="TOTAL",SUM($C$11:$C$426)&lt;465),SUM($AW$11:AW283),IF(COUNT(AW285:AW296)=0,"",SUM(AW285:AW296))))</f>
        <v/>
      </c>
      <c r="AX284" s="82" t="str">
        <f>+IF(AND($E284="TOTAL",SUM($C$11:$C$426)&gt;465),SUM($AX$11:AX283)/2,IF(AND($E284="TOTAL",SUM($C$11:$C$426)&lt;465),SUM($AX$11:AX283),IF(COUNT(AX285:AX296)=0,"",SUM(AX285:AX296))))</f>
        <v/>
      </c>
      <c r="AY284" s="82" t="str">
        <f>+IF(AND($E284="TOTAL",SUM($C$11:$C$426)&gt;465),SUM($AY$11:AY283)/2,IF(AND($E284="TOTAL",SUM($C$11:$C$426)&lt;465),SUM($AY$11:AY283),IF(COUNT(AY285:AY296)=0,"",SUM(AY285:AY296))))</f>
        <v/>
      </c>
      <c r="AZ284" s="82" t="str">
        <f>+IF(AND($E284="TOTAL",SUM($C$11:$C$426)&gt;465),SUM($AZ$11:AZ283)/2,IF(AND($E284="TOTAL",SUM($C$11:$C$426)&lt;465),SUM($AZ$11:AZ283),IF(COUNT(AZ285:AZ296)=0,"",SUM(AZ285:AZ296))))</f>
        <v/>
      </c>
      <c r="BA284" s="82" t="str">
        <f>+IF(AND($E284="TOTAL",SUM($C$11:$C$426)&gt;465),SUM($BA$11:BA283)/2,IF(AND($E284="TOTAL",SUM($C$11:$C$426)&lt;465),SUM($BA$11:BA283),IF(COUNT(BA285:BA296)=0,"",SUM(BA285:BA296))))</f>
        <v/>
      </c>
      <c r="BB284" s="82" t="str">
        <f>+IF(AND($E284="TOTAL",SUM($C$11:$C$426)&gt;465),SUM($BB$11:BB283)/2,IF(AND($E284="TOTAL",SUM($C$11:$C$426)&lt;465),SUM($BB$11:BB283),IF(COUNT(BB285:BB296)=0,"",SUM(BB285:BB296))))</f>
        <v/>
      </c>
      <c r="BC284" s="82" t="str">
        <f>+IF(AND($E284="TOTAL",SUM($C$11:$C$426)&gt;465),SUM($BC$11:BC283)/2,IF(AND($E284="TOTAL",SUM($C$11:$C$426)&lt;465),SUM($BC$11:BC283),IF(COUNT(BC285:BC296)=0,"",SUM(BC285:BC296))))</f>
        <v/>
      </c>
      <c r="BD284" s="82" t="str">
        <f>+IF(AND($E284="TOTAL",SUM($C$11:$C$426)&gt;465),SUM($BD$11:BD283)/2,IF(AND($E284="TOTAL",SUM($C$11:$C$426)&lt;465),SUM($BD$11:BD283),IF(COUNT(BD285:BD296)=0,"",SUM(BD285:BD296))))</f>
        <v/>
      </c>
      <c r="BE284" s="82" t="str">
        <f>+IF(AND($E284="TOTAL",SUM($C$11:$C$426)&gt;465),SUM($BE$11:BE283)/2,IF(AND($E284="TOTAL",SUM($C$11:$C$426)&lt;465),SUM($BE$11:BE283),IF(COUNT(BE285:BE296)=0,"",SUM(BE285:BE296))))</f>
        <v/>
      </c>
      <c r="BF284" s="82" t="str">
        <f>+IF(AND($E284="TOTAL",SUM($C$11:$C$426)&gt;465),SUM($BF$11:BF283)/2,IF(AND($E284="TOTAL",SUM($C$11:$C$426)&lt;465),SUM($BF$11:BF283),IF(COUNT(BF285:BF296)=0,"",SUM(BF285:BF296))))</f>
        <v/>
      </c>
      <c r="BG284" s="82" t="str">
        <f>+IF(AND($E284="TOTAL",SUM($C$11:$C$426)&gt;465),SUM($BG$11:BG283)/2,IF(AND($E284="TOTAL",SUM($C$11:$C$426)&lt;465),SUM($BG$11:BG283),IF(COUNT(BG285:BG296)=0,"",SUM(BG285:BG296))))</f>
        <v/>
      </c>
      <c r="BH284" s="82" t="str">
        <f>+IF(AND($E284="TOTAL",SUM($C$11:$C$426)&gt;465),SUM($BH$11:BH283)/2,IF(AND($E284="TOTAL",SUM($C$11:$C$426)&lt;465),SUM($BH$11:BH283),IF(COUNT(BH285:BH296)=0,"",SUM(BH285:BH296))))</f>
        <v/>
      </c>
      <c r="BI284" s="82" t="str">
        <f>+IF(AND($E284="TOTAL",SUM($C$11:$C$426)&gt;465),SUM($BI$11:BI283)/2,IF(AND($E284="TOTAL",SUM($C$11:$C$426)&lt;465),SUM($BI$11:BI283),IF(COUNT(BI285:BI296)=0,"",SUM(BI285:BI296))))</f>
        <v/>
      </c>
      <c r="BJ284" s="82" t="str">
        <f>+IF(AND($E284="TOTAL",SUM($C$11:$C$426)&gt;465),SUM($BJ$11:BJ283)/2,IF(AND($E284="TOTAL",SUM($C$11:$C$426)&lt;465),SUM($BJ$11:BJ283),IF(COUNT(BJ285:BJ296)=0,"",SUM(BJ285:BJ296))))</f>
        <v/>
      </c>
      <c r="BK284" s="82" t="str">
        <f>+IF(AND($E284="TOTAL",SUM($C$11:$C$426)&gt;465),SUM($BK$11:BK283)/2,IF(AND($E284="TOTAL",SUM($C$11:$C$426)&lt;465),SUM($BK$11:BK283),IF(COUNT(BK285:BK296)=0,"",SUM(BK285:BK296))))</f>
        <v/>
      </c>
      <c r="BL284" s="82" t="str">
        <f>+IF(AND($E284="TOTAL",SUM($C$11:$C$426)&gt;465),SUM($BL$11:BL283)/2,IF(AND($E284="TOTAL",SUM($C$11:$C$426)&lt;465),SUM($BL$11:BL283),IF(COUNT(BL285:BL296)=0,"",SUM(BL285:BL296))))</f>
        <v/>
      </c>
      <c r="BM284" s="78" t="str">
        <f t="shared" si="72"/>
        <v/>
      </c>
      <c r="BN284" s="14" t="str">
        <f t="shared" si="73"/>
        <v/>
      </c>
      <c r="BO284" s="19"/>
    </row>
    <row r="285" spans="1:67" s="19" customFormat="1" outlineLevel="1" x14ac:dyDescent="0.3">
      <c r="A285" s="17"/>
      <c r="B285" s="17" t="str">
        <f>+IF(OR(B284="",E284="TOTAL"),"","ok")</f>
        <v>ok</v>
      </c>
      <c r="C285" s="17">
        <f>+INDEX(Listes!$N$1:$AD$13,MATCH(D285,Listes!$N$1:$N$13,0),MATCH($F$7,Listes!$N$1:$AD$1,0))</f>
        <v>10</v>
      </c>
      <c r="D285" s="74" t="s">
        <v>160</v>
      </c>
      <c r="E285" s="85" t="s">
        <v>160</v>
      </c>
      <c r="F285" s="86"/>
      <c r="G285" s="85" t="str">
        <f>IF(F285="","",F285-SUM(AO285:BL285))</f>
        <v/>
      </c>
      <c r="H285" s="85"/>
      <c r="I285" s="85"/>
      <c r="J285" s="85"/>
      <c r="K285" s="85"/>
      <c r="L285" s="85"/>
      <c r="M285" s="85"/>
      <c r="N285" s="85"/>
      <c r="O285" s="85"/>
      <c r="P285" s="85"/>
      <c r="Q285" s="85"/>
      <c r="R285" s="85"/>
      <c r="S285" s="85"/>
      <c r="T285" s="85"/>
      <c r="U285" s="85"/>
      <c r="V285" s="85"/>
      <c r="W285" s="85"/>
      <c r="X285" s="85"/>
      <c r="Y285" s="85"/>
      <c r="Z285" s="85"/>
      <c r="AA285" s="85"/>
      <c r="AB285" s="85"/>
      <c r="AC285" s="85"/>
      <c r="AD285" s="85"/>
      <c r="AE285" s="85"/>
      <c r="AF285" s="85"/>
      <c r="AG285" s="85"/>
      <c r="AH285" s="85" t="str">
        <f>+IFERROR(SUM(Y285:AG285)+AI285,"")</f>
        <v/>
      </c>
      <c r="AI285" s="85" t="str">
        <f t="shared" ref="AI285:AI296" si="78">IF(SUM(Y285:AG285)=0,"",0)</f>
        <v/>
      </c>
      <c r="AJ285" s="85" t="str">
        <f>+IFERROR(IF(OR(AND(AH285&lt;&gt;"",G285=""),AND(AH285="",G285&lt;&gt;"")),"TOTAL ou Z non renseigné !!!",ROUND(AH285-G285,2)),"")</f>
        <v/>
      </c>
      <c r="AK285" s="85"/>
      <c r="AL285" s="85"/>
      <c r="AM285" s="85"/>
      <c r="AN285" s="85"/>
      <c r="AO285" s="85"/>
      <c r="AP285" s="85"/>
      <c r="AQ285" s="85"/>
      <c r="AR285" s="85"/>
      <c r="AS285" s="85"/>
      <c r="AT285" s="85"/>
      <c r="AU285" s="85"/>
      <c r="AV285" s="85"/>
      <c r="AW285" s="85"/>
      <c r="AX285" s="85"/>
      <c r="AY285" s="85"/>
      <c r="AZ285" s="85"/>
      <c r="BA285" s="85"/>
      <c r="BB285" s="85"/>
      <c r="BC285" s="85"/>
      <c r="BD285" s="85"/>
      <c r="BE285" s="85"/>
      <c r="BF285" s="85"/>
      <c r="BG285" s="85"/>
      <c r="BH285" s="85"/>
      <c r="BI285" s="85"/>
      <c r="BJ285" s="85"/>
      <c r="BK285" s="85"/>
      <c r="BL285" s="85"/>
      <c r="BM285" s="78" t="str">
        <f t="shared" si="72"/>
        <v>ok</v>
      </c>
      <c r="BN285" s="14" t="str">
        <f t="shared" si="73"/>
        <v/>
      </c>
      <c r="BO285" s="3"/>
    </row>
    <row r="286" spans="1:67" s="19" customFormat="1" outlineLevel="1" x14ac:dyDescent="0.3">
      <c r="A286" s="17"/>
      <c r="B286" s="17" t="str">
        <f>+IF(OR(B284="",E284="TOTAL"),"","ok")</f>
        <v>ok</v>
      </c>
      <c r="C286" s="17">
        <f>+INDEX(Listes!$N$1:$AD$13,MATCH(D286,Listes!$N$1:$N$13,0),MATCH($F$7,Listes!$N$1:$AD$1,0))</f>
        <v>10</v>
      </c>
      <c r="D286" s="74" t="s">
        <v>161</v>
      </c>
      <c r="E286" s="85" t="s">
        <v>161</v>
      </c>
      <c r="F286" s="86"/>
      <c r="G286" s="85"/>
      <c r="H286" s="85"/>
      <c r="I286" s="85"/>
      <c r="J286" s="85"/>
      <c r="K286" s="85"/>
      <c r="L286" s="85"/>
      <c r="M286" s="85"/>
      <c r="N286" s="85"/>
      <c r="O286" s="85"/>
      <c r="P286" s="85"/>
      <c r="Q286" s="85"/>
      <c r="R286" s="85"/>
      <c r="S286" s="85"/>
      <c r="T286" s="85"/>
      <c r="U286" s="85"/>
      <c r="V286" s="85"/>
      <c r="W286" s="85"/>
      <c r="X286" s="85"/>
      <c r="Y286" s="85"/>
      <c r="Z286" s="85"/>
      <c r="AA286" s="85"/>
      <c r="AB286" s="85"/>
      <c r="AC286" s="85"/>
      <c r="AD286" s="85"/>
      <c r="AE286" s="85"/>
      <c r="AF286" s="85"/>
      <c r="AG286" s="85"/>
      <c r="AH286" s="85" t="str">
        <f t="shared" ref="AH286:AH296" si="79">+IFERROR(SUM(Y286:AG286)+AI286,"")</f>
        <v/>
      </c>
      <c r="AI286" s="85" t="str">
        <f t="shared" si="78"/>
        <v/>
      </c>
      <c r="AJ286" s="85" t="str">
        <f>+IFERROR(IF(OR(AND(AH286&lt;&gt;"",G286=""),AND(AH286="",G286&lt;&gt;"")),"TOTAL ou Z non renseigné !!!",IF($E286="TOTAL",SUM($AJ$11:AJ285),ROUND(AH286-G286,2))),"")</f>
        <v/>
      </c>
      <c r="AK286" s="85"/>
      <c r="AL286" s="85"/>
      <c r="AM286" s="85"/>
      <c r="AN286" s="85"/>
      <c r="AO286" s="85"/>
      <c r="AP286" s="85"/>
      <c r="AQ286" s="85"/>
      <c r="AR286" s="85"/>
      <c r="AS286" s="85"/>
      <c r="AT286" s="85"/>
      <c r="AU286" s="85"/>
      <c r="AV286" s="85"/>
      <c r="AW286" s="85"/>
      <c r="AX286" s="85"/>
      <c r="AY286" s="85"/>
      <c r="AZ286" s="85"/>
      <c r="BA286" s="85"/>
      <c r="BB286" s="85"/>
      <c r="BC286" s="85"/>
      <c r="BD286" s="85"/>
      <c r="BE286" s="85"/>
      <c r="BF286" s="85"/>
      <c r="BG286" s="85"/>
      <c r="BH286" s="85"/>
      <c r="BI286" s="85"/>
      <c r="BJ286" s="85"/>
      <c r="BK286" s="85"/>
      <c r="BL286" s="85"/>
      <c r="BM286" s="78" t="str">
        <f t="shared" si="72"/>
        <v>ok</v>
      </c>
      <c r="BN286" s="14" t="str">
        <f t="shared" si="73"/>
        <v/>
      </c>
    </row>
    <row r="287" spans="1:67" s="19" customFormat="1" outlineLevel="1" x14ac:dyDescent="0.3">
      <c r="A287" s="17"/>
      <c r="B287" s="17" t="str">
        <f>+IF(OR(B284="",E284="TOTAL"),"","ok")</f>
        <v>ok</v>
      </c>
      <c r="C287" s="17">
        <f>+INDEX(Listes!$N$1:$AD$13,MATCH(D287,Listes!$N$1:$N$13,0),MATCH($F$7,Listes!$N$1:$AD$1,0))</f>
        <v>10</v>
      </c>
      <c r="D287" s="75" t="s">
        <v>163</v>
      </c>
      <c r="E287" s="87" t="s">
        <v>162</v>
      </c>
      <c r="F287" s="86"/>
      <c r="G287" s="85"/>
      <c r="H287" s="85"/>
      <c r="I287" s="85"/>
      <c r="J287" s="85"/>
      <c r="K287" s="85"/>
      <c r="L287" s="85"/>
      <c r="M287" s="85"/>
      <c r="N287" s="85"/>
      <c r="O287" s="85"/>
      <c r="P287" s="85"/>
      <c r="Q287" s="85"/>
      <c r="R287" s="85"/>
      <c r="S287" s="85"/>
      <c r="T287" s="85"/>
      <c r="U287" s="85"/>
      <c r="V287" s="85"/>
      <c r="W287" s="85"/>
      <c r="X287" s="85"/>
      <c r="Y287" s="85"/>
      <c r="Z287" s="85"/>
      <c r="AA287" s="85"/>
      <c r="AB287" s="85"/>
      <c r="AC287" s="85"/>
      <c r="AD287" s="85"/>
      <c r="AE287" s="85"/>
      <c r="AF287" s="85"/>
      <c r="AG287" s="85"/>
      <c r="AH287" s="85" t="str">
        <f t="shared" si="79"/>
        <v/>
      </c>
      <c r="AI287" s="85" t="str">
        <f t="shared" si="78"/>
        <v/>
      </c>
      <c r="AJ287" s="85" t="str">
        <f>+IFERROR(IF(OR(AND(AH287&lt;&gt;"",G287=""),AND(AH287="",G287&lt;&gt;"")),"TOTAL ou Z non renseigné !!!",IF($E287="TOTAL",SUM($AJ$11:AJ286),ROUND(AH287-G287,2))),"")</f>
        <v/>
      </c>
      <c r="AK287" s="85"/>
      <c r="AL287" s="85"/>
      <c r="AM287" s="85"/>
      <c r="AN287" s="85"/>
      <c r="AO287" s="85"/>
      <c r="AP287" s="85"/>
      <c r="AQ287" s="85"/>
      <c r="AR287" s="85"/>
      <c r="AS287" s="85"/>
      <c r="AT287" s="85"/>
      <c r="AU287" s="85"/>
      <c r="AV287" s="85"/>
      <c r="AW287" s="85"/>
      <c r="AX287" s="85"/>
      <c r="AY287" s="85"/>
      <c r="AZ287" s="85"/>
      <c r="BA287" s="85"/>
      <c r="BB287" s="85"/>
      <c r="BC287" s="85"/>
      <c r="BD287" s="85"/>
      <c r="BE287" s="85"/>
      <c r="BF287" s="85"/>
      <c r="BG287" s="85"/>
      <c r="BH287" s="85"/>
      <c r="BI287" s="85"/>
      <c r="BJ287" s="85"/>
      <c r="BK287" s="85"/>
      <c r="BL287" s="85"/>
      <c r="BM287" s="78" t="str">
        <f t="shared" si="72"/>
        <v>ok</v>
      </c>
      <c r="BN287" s="14" t="str">
        <f t="shared" si="73"/>
        <v/>
      </c>
      <c r="BO287" s="3"/>
    </row>
    <row r="288" spans="1:67" s="19" customFormat="1" outlineLevel="1" x14ac:dyDescent="0.3">
      <c r="A288" s="17"/>
      <c r="B288" s="17" t="str">
        <f>+IF(OR(B284="",E284="TOTAL"),"","ok")</f>
        <v>ok</v>
      </c>
      <c r="C288" s="17">
        <f>+INDEX(Listes!$N$1:$AD$13,MATCH(D288,Listes!$N$1:$N$13,0),MATCH($F$7,Listes!$N$1:$AD$1,0))</f>
        <v>10</v>
      </c>
      <c r="D288" s="75" t="s">
        <v>164</v>
      </c>
      <c r="E288" s="87" t="s">
        <v>162</v>
      </c>
      <c r="F288" s="86"/>
      <c r="G288" s="85"/>
      <c r="H288" s="85"/>
      <c r="I288" s="85"/>
      <c r="J288" s="85"/>
      <c r="K288" s="85"/>
      <c r="L288" s="85"/>
      <c r="M288" s="85"/>
      <c r="N288" s="85"/>
      <c r="O288" s="85"/>
      <c r="P288" s="85"/>
      <c r="Q288" s="85"/>
      <c r="R288" s="85"/>
      <c r="S288" s="85"/>
      <c r="T288" s="85"/>
      <c r="U288" s="85"/>
      <c r="V288" s="85"/>
      <c r="W288" s="85"/>
      <c r="X288" s="85"/>
      <c r="Y288" s="85"/>
      <c r="Z288" s="85"/>
      <c r="AA288" s="85"/>
      <c r="AB288" s="85"/>
      <c r="AC288" s="85"/>
      <c r="AD288" s="85"/>
      <c r="AE288" s="85"/>
      <c r="AF288" s="85"/>
      <c r="AG288" s="85"/>
      <c r="AH288" s="85" t="str">
        <f t="shared" si="79"/>
        <v/>
      </c>
      <c r="AI288" s="85" t="str">
        <f t="shared" si="78"/>
        <v/>
      </c>
      <c r="AJ288" s="85" t="str">
        <f>+IFERROR(IF(OR(AND(AH288&lt;&gt;"",G288=""),AND(AH288="",G288&lt;&gt;"")),"TOTAL ou Z non renseigné !!!",IF($E288="TOTAL",SUM($AJ$11:AJ287),ROUND(AH288-G288,2))),"")</f>
        <v/>
      </c>
      <c r="AK288" s="85"/>
      <c r="AL288" s="85"/>
      <c r="AM288" s="85"/>
      <c r="AN288" s="85"/>
      <c r="AO288" s="85"/>
      <c r="AP288" s="85"/>
      <c r="AQ288" s="85"/>
      <c r="AR288" s="85"/>
      <c r="AS288" s="85"/>
      <c r="AT288" s="85"/>
      <c r="AU288" s="85"/>
      <c r="AV288" s="85"/>
      <c r="AW288" s="85"/>
      <c r="AX288" s="85"/>
      <c r="AY288" s="85"/>
      <c r="AZ288" s="85"/>
      <c r="BA288" s="85"/>
      <c r="BB288" s="85"/>
      <c r="BC288" s="85"/>
      <c r="BD288" s="85"/>
      <c r="BE288" s="85"/>
      <c r="BF288" s="85"/>
      <c r="BG288" s="85"/>
      <c r="BH288" s="85"/>
      <c r="BI288" s="85"/>
      <c r="BJ288" s="85"/>
      <c r="BK288" s="85"/>
      <c r="BL288" s="85"/>
      <c r="BM288" s="78" t="str">
        <f t="shared" si="72"/>
        <v>ok</v>
      </c>
      <c r="BN288" s="14" t="str">
        <f t="shared" si="73"/>
        <v/>
      </c>
    </row>
    <row r="289" spans="1:67" s="19" customFormat="1" outlineLevel="1" x14ac:dyDescent="0.3">
      <c r="A289" s="17"/>
      <c r="B289" s="17" t="str">
        <f>+IF(OR(B284="",E284="TOTAL"),"","ok")</f>
        <v>ok</v>
      </c>
      <c r="C289" s="17">
        <f>+INDEX(Listes!$N$1:$AD$13,MATCH(D289,Listes!$N$1:$N$13,0),MATCH($F$7,Listes!$N$1:$AD$1,0))</f>
        <v>10</v>
      </c>
      <c r="D289" s="75" t="s">
        <v>165</v>
      </c>
      <c r="E289" s="87" t="s">
        <v>162</v>
      </c>
      <c r="F289" s="86"/>
      <c r="G289" s="85"/>
      <c r="H289" s="85"/>
      <c r="I289" s="85"/>
      <c r="J289" s="85"/>
      <c r="K289" s="85"/>
      <c r="L289" s="85"/>
      <c r="M289" s="85"/>
      <c r="N289" s="85"/>
      <c r="O289" s="85"/>
      <c r="P289" s="85"/>
      <c r="Q289" s="85"/>
      <c r="R289" s="85"/>
      <c r="S289" s="85"/>
      <c r="T289" s="85"/>
      <c r="U289" s="85"/>
      <c r="V289" s="85"/>
      <c r="W289" s="85"/>
      <c r="X289" s="85"/>
      <c r="Y289" s="85"/>
      <c r="Z289" s="85"/>
      <c r="AA289" s="85"/>
      <c r="AB289" s="85"/>
      <c r="AC289" s="85"/>
      <c r="AD289" s="85"/>
      <c r="AE289" s="85"/>
      <c r="AF289" s="85"/>
      <c r="AG289" s="85"/>
      <c r="AH289" s="85" t="str">
        <f t="shared" si="79"/>
        <v/>
      </c>
      <c r="AI289" s="85" t="str">
        <f t="shared" si="78"/>
        <v/>
      </c>
      <c r="AJ289" s="85" t="str">
        <f>+IFERROR(IF(OR(AND(AH289&lt;&gt;"",G289=""),AND(AH289="",G289&lt;&gt;"")),"TOTAL ou Z non renseigné !!!",IF($E289="TOTAL",SUM($AJ$11:AJ288),ROUND(AH289-G289,2))),"")</f>
        <v/>
      </c>
      <c r="AK289" s="85"/>
      <c r="AL289" s="85"/>
      <c r="AM289" s="85"/>
      <c r="AN289" s="85"/>
      <c r="AO289" s="85"/>
      <c r="AP289" s="85"/>
      <c r="AQ289" s="85"/>
      <c r="AR289" s="85"/>
      <c r="AS289" s="85"/>
      <c r="AT289" s="85"/>
      <c r="AU289" s="85"/>
      <c r="AV289" s="85"/>
      <c r="AW289" s="85"/>
      <c r="AX289" s="85"/>
      <c r="AY289" s="85"/>
      <c r="AZ289" s="85"/>
      <c r="BA289" s="85"/>
      <c r="BB289" s="85"/>
      <c r="BC289" s="85"/>
      <c r="BD289" s="85"/>
      <c r="BE289" s="85"/>
      <c r="BF289" s="85"/>
      <c r="BG289" s="85"/>
      <c r="BH289" s="85"/>
      <c r="BI289" s="85"/>
      <c r="BJ289" s="85"/>
      <c r="BK289" s="85"/>
      <c r="BL289" s="85"/>
      <c r="BM289" s="78" t="str">
        <f t="shared" si="72"/>
        <v>ok</v>
      </c>
      <c r="BN289" s="14" t="str">
        <f t="shared" si="73"/>
        <v/>
      </c>
      <c r="BO289" s="3"/>
    </row>
    <row r="290" spans="1:67" s="19" customFormat="1" outlineLevel="1" x14ac:dyDescent="0.3">
      <c r="A290" s="17"/>
      <c r="B290" s="17" t="str">
        <f>+IF(OR(B284="",E284="TOTAL"),"","ok")</f>
        <v>ok</v>
      </c>
      <c r="C290" s="17">
        <f>+INDEX(Listes!$N$1:$AD$13,MATCH(D290,Listes!$N$1:$N$13,0),MATCH($F$7,Listes!$N$1:$AD$1,0))</f>
        <v>10</v>
      </c>
      <c r="D290" s="75" t="s">
        <v>166</v>
      </c>
      <c r="E290" s="87" t="s">
        <v>162</v>
      </c>
      <c r="F290" s="86"/>
      <c r="G290" s="85"/>
      <c r="H290" s="85"/>
      <c r="I290" s="85"/>
      <c r="J290" s="85"/>
      <c r="K290" s="85"/>
      <c r="L290" s="85"/>
      <c r="M290" s="85"/>
      <c r="N290" s="85"/>
      <c r="O290" s="85"/>
      <c r="P290" s="85"/>
      <c r="Q290" s="85"/>
      <c r="R290" s="85"/>
      <c r="S290" s="85"/>
      <c r="T290" s="85"/>
      <c r="U290" s="85"/>
      <c r="V290" s="85"/>
      <c r="W290" s="85"/>
      <c r="X290" s="85"/>
      <c r="Y290" s="85"/>
      <c r="Z290" s="85"/>
      <c r="AA290" s="85"/>
      <c r="AB290" s="85"/>
      <c r="AC290" s="85"/>
      <c r="AD290" s="85"/>
      <c r="AE290" s="85"/>
      <c r="AF290" s="85"/>
      <c r="AG290" s="85"/>
      <c r="AH290" s="85" t="str">
        <f t="shared" si="79"/>
        <v/>
      </c>
      <c r="AI290" s="85" t="str">
        <f t="shared" si="78"/>
        <v/>
      </c>
      <c r="AJ290" s="85" t="str">
        <f>+IFERROR(IF(OR(AND(AH290&lt;&gt;"",G290=""),AND(AH290="",G290&lt;&gt;"")),"TOTAL ou Z non renseigné !!!",IF($E290="TOTAL",SUM($AJ$11:AJ289),ROUND(AH290-G290,2))),"")</f>
        <v/>
      </c>
      <c r="AK290" s="85"/>
      <c r="AL290" s="85"/>
      <c r="AM290" s="85"/>
      <c r="AN290" s="85"/>
      <c r="AO290" s="85"/>
      <c r="AP290" s="85"/>
      <c r="AQ290" s="85"/>
      <c r="AR290" s="85"/>
      <c r="AS290" s="85"/>
      <c r="AT290" s="85"/>
      <c r="AU290" s="85"/>
      <c r="AV290" s="85"/>
      <c r="AW290" s="85"/>
      <c r="AX290" s="85"/>
      <c r="AY290" s="85"/>
      <c r="AZ290" s="85"/>
      <c r="BA290" s="85"/>
      <c r="BB290" s="85"/>
      <c r="BC290" s="85"/>
      <c r="BD290" s="85"/>
      <c r="BE290" s="85"/>
      <c r="BF290" s="85"/>
      <c r="BG290" s="85"/>
      <c r="BH290" s="85"/>
      <c r="BI290" s="85"/>
      <c r="BJ290" s="85"/>
      <c r="BK290" s="85"/>
      <c r="BL290" s="85"/>
      <c r="BM290" s="78" t="str">
        <f t="shared" si="72"/>
        <v>ok</v>
      </c>
      <c r="BN290" s="14" t="str">
        <f t="shared" si="73"/>
        <v/>
      </c>
    </row>
    <row r="291" spans="1:67" s="19" customFormat="1" outlineLevel="1" x14ac:dyDescent="0.3">
      <c r="A291" s="17"/>
      <c r="B291" s="17" t="str">
        <f>+IF(OR(B284="",E284="TOTAL"),"","ok")</f>
        <v>ok</v>
      </c>
      <c r="C291" s="17">
        <f>+INDEX(Listes!$N$1:$AD$13,MATCH(D291,Listes!$N$1:$N$13,0),MATCH($F$7,Listes!$N$1:$AD$1,0))</f>
        <v>10</v>
      </c>
      <c r="D291" s="75" t="s">
        <v>167</v>
      </c>
      <c r="E291" s="87" t="s">
        <v>162</v>
      </c>
      <c r="F291" s="86"/>
      <c r="G291" s="85"/>
      <c r="H291" s="85"/>
      <c r="I291" s="85"/>
      <c r="J291" s="85"/>
      <c r="K291" s="85"/>
      <c r="L291" s="85"/>
      <c r="M291" s="85"/>
      <c r="N291" s="85"/>
      <c r="O291" s="85"/>
      <c r="P291" s="85"/>
      <c r="Q291" s="85"/>
      <c r="R291" s="85"/>
      <c r="S291" s="85"/>
      <c r="T291" s="85"/>
      <c r="U291" s="85"/>
      <c r="V291" s="85"/>
      <c r="W291" s="85"/>
      <c r="X291" s="85"/>
      <c r="Y291" s="85"/>
      <c r="Z291" s="85"/>
      <c r="AA291" s="85"/>
      <c r="AB291" s="85"/>
      <c r="AC291" s="85"/>
      <c r="AD291" s="85"/>
      <c r="AE291" s="85"/>
      <c r="AF291" s="85"/>
      <c r="AG291" s="85"/>
      <c r="AH291" s="85" t="str">
        <f t="shared" si="79"/>
        <v/>
      </c>
      <c r="AI291" s="85" t="str">
        <f t="shared" si="78"/>
        <v/>
      </c>
      <c r="AJ291" s="85" t="str">
        <f>+IFERROR(IF(OR(AND(AH291&lt;&gt;"",G291=""),AND(AH291="",G291&lt;&gt;"")),"TOTAL ou Z non renseigné !!!",IF($E291="TOTAL",SUM($AJ$11:AJ290),ROUND(AH291-G291,2))),"")</f>
        <v/>
      </c>
      <c r="AK291" s="85"/>
      <c r="AL291" s="85"/>
      <c r="AM291" s="85"/>
      <c r="AN291" s="85"/>
      <c r="AO291" s="85"/>
      <c r="AP291" s="85"/>
      <c r="AQ291" s="85"/>
      <c r="AR291" s="85"/>
      <c r="AS291" s="85"/>
      <c r="AT291" s="85"/>
      <c r="AU291" s="85"/>
      <c r="AV291" s="85"/>
      <c r="AW291" s="85"/>
      <c r="AX291" s="85"/>
      <c r="AY291" s="85"/>
      <c r="AZ291" s="85"/>
      <c r="BA291" s="85"/>
      <c r="BB291" s="85"/>
      <c r="BC291" s="85"/>
      <c r="BD291" s="85"/>
      <c r="BE291" s="85"/>
      <c r="BF291" s="85"/>
      <c r="BG291" s="85"/>
      <c r="BH291" s="85"/>
      <c r="BI291" s="85"/>
      <c r="BJ291" s="85"/>
      <c r="BK291" s="85"/>
      <c r="BL291" s="85"/>
      <c r="BM291" s="78" t="str">
        <f t="shared" si="72"/>
        <v>ok</v>
      </c>
      <c r="BN291" s="14" t="str">
        <f t="shared" si="73"/>
        <v/>
      </c>
      <c r="BO291" s="3"/>
    </row>
    <row r="292" spans="1:67" s="19" customFormat="1" outlineLevel="1" x14ac:dyDescent="0.3">
      <c r="A292" s="17"/>
      <c r="B292" s="17" t="str">
        <f>+IF(OR(B284="",E284="TOTAL"),"","ok")</f>
        <v>ok</v>
      </c>
      <c r="C292" s="17">
        <f>+INDEX(Listes!$N$1:$AD$13,MATCH(D292,Listes!$N$1:$N$13,0),MATCH($F$7,Listes!$N$1:$AD$1,0))</f>
        <v>10</v>
      </c>
      <c r="D292" s="75" t="s">
        <v>168</v>
      </c>
      <c r="E292" s="87" t="s">
        <v>162</v>
      </c>
      <c r="F292" s="86"/>
      <c r="G292" s="85"/>
      <c r="H292" s="85"/>
      <c r="I292" s="85"/>
      <c r="J292" s="85"/>
      <c r="K292" s="85"/>
      <c r="L292" s="85"/>
      <c r="M292" s="85"/>
      <c r="N292" s="85"/>
      <c r="O292" s="85"/>
      <c r="P292" s="85"/>
      <c r="Q292" s="85"/>
      <c r="R292" s="85"/>
      <c r="S292" s="85"/>
      <c r="T292" s="85"/>
      <c r="U292" s="85"/>
      <c r="V292" s="85"/>
      <c r="W292" s="85"/>
      <c r="X292" s="85"/>
      <c r="Y292" s="85"/>
      <c r="Z292" s="85"/>
      <c r="AA292" s="85"/>
      <c r="AB292" s="85"/>
      <c r="AC292" s="85"/>
      <c r="AD292" s="85"/>
      <c r="AE292" s="85"/>
      <c r="AF292" s="85"/>
      <c r="AG292" s="85"/>
      <c r="AH292" s="85" t="str">
        <f t="shared" si="79"/>
        <v/>
      </c>
      <c r="AI292" s="85" t="str">
        <f t="shared" si="78"/>
        <v/>
      </c>
      <c r="AJ292" s="85" t="str">
        <f>+IFERROR(IF(OR(AND(AH292&lt;&gt;"",G292=""),AND(AH292="",G292&lt;&gt;"")),"TOTAL ou Z non renseigné !!!",IF($E292="TOTAL",SUM($AJ$11:AJ291),ROUND(AH292-G292,2))),"")</f>
        <v/>
      </c>
      <c r="AK292" s="85"/>
      <c r="AL292" s="85"/>
      <c r="AM292" s="85"/>
      <c r="AN292" s="85"/>
      <c r="AO292" s="85"/>
      <c r="AP292" s="85"/>
      <c r="AQ292" s="85"/>
      <c r="AR292" s="85"/>
      <c r="AS292" s="85"/>
      <c r="AT292" s="85"/>
      <c r="AU292" s="85"/>
      <c r="AV292" s="85"/>
      <c r="AW292" s="85"/>
      <c r="AX292" s="85"/>
      <c r="AY292" s="85"/>
      <c r="AZ292" s="85"/>
      <c r="BA292" s="85"/>
      <c r="BB292" s="85"/>
      <c r="BC292" s="85"/>
      <c r="BD292" s="85"/>
      <c r="BE292" s="85"/>
      <c r="BF292" s="85"/>
      <c r="BG292" s="85"/>
      <c r="BH292" s="85"/>
      <c r="BI292" s="85"/>
      <c r="BJ292" s="85"/>
      <c r="BK292" s="85"/>
      <c r="BL292" s="85"/>
      <c r="BM292" s="78" t="str">
        <f t="shared" si="72"/>
        <v>ok</v>
      </c>
      <c r="BN292" s="14" t="str">
        <f t="shared" si="73"/>
        <v/>
      </c>
    </row>
    <row r="293" spans="1:67" s="19" customFormat="1" hidden="1" outlineLevel="1" x14ac:dyDescent="0.3">
      <c r="A293" s="17"/>
      <c r="B293" s="17" t="str">
        <f>+IF(OR(B284="",E284="TOTAL"),"","ok")</f>
        <v>ok</v>
      </c>
      <c r="C293" s="17">
        <f>+INDEX(Listes!$N$1:$AD$13,MATCH(D293,Listes!$N$1:$N$13,0),MATCH($F$7,Listes!$N$1:$AD$1,0))</f>
        <v>0</v>
      </c>
      <c r="D293" s="75" t="s">
        <v>169</v>
      </c>
      <c r="E293" s="87" t="s">
        <v>162</v>
      </c>
      <c r="F293" s="86"/>
      <c r="G293" s="85"/>
      <c r="H293" s="85"/>
      <c r="I293" s="85"/>
      <c r="J293" s="85"/>
      <c r="K293" s="85"/>
      <c r="L293" s="85"/>
      <c r="M293" s="85"/>
      <c r="N293" s="85"/>
      <c r="O293" s="85"/>
      <c r="P293" s="85"/>
      <c r="Q293" s="85"/>
      <c r="R293" s="85"/>
      <c r="S293" s="85"/>
      <c r="T293" s="85"/>
      <c r="U293" s="85"/>
      <c r="V293" s="85"/>
      <c r="W293" s="85"/>
      <c r="X293" s="85"/>
      <c r="Y293" s="85"/>
      <c r="Z293" s="85"/>
      <c r="AA293" s="85"/>
      <c r="AB293" s="85"/>
      <c r="AC293" s="85"/>
      <c r="AD293" s="85"/>
      <c r="AE293" s="85"/>
      <c r="AF293" s="85"/>
      <c r="AG293" s="85"/>
      <c r="AH293" s="85" t="str">
        <f t="shared" si="79"/>
        <v/>
      </c>
      <c r="AI293" s="85" t="str">
        <f t="shared" si="78"/>
        <v/>
      </c>
      <c r="AJ293" s="85" t="str">
        <f>+IFERROR(IF(OR(AND(AH293&lt;&gt;"",G293=""),AND(AH293="",G293&lt;&gt;"")),"TOTAL ou Z non renseigné !!!",IF($E293="TOTAL",SUM($AJ$11:AJ292),ROUND(AH293-G293,2))),"")</f>
        <v/>
      </c>
      <c r="AK293" s="85"/>
      <c r="AL293" s="85"/>
      <c r="AM293" s="85"/>
      <c r="AN293" s="85"/>
      <c r="AO293" s="85"/>
      <c r="AP293" s="85"/>
      <c r="AQ293" s="85"/>
      <c r="AR293" s="85"/>
      <c r="AS293" s="85"/>
      <c r="AT293" s="85"/>
      <c r="AU293" s="85"/>
      <c r="AV293" s="85"/>
      <c r="AW293" s="85"/>
      <c r="AX293" s="85"/>
      <c r="AY293" s="85"/>
      <c r="AZ293" s="85"/>
      <c r="BA293" s="85"/>
      <c r="BB293" s="85"/>
      <c r="BC293" s="85"/>
      <c r="BD293" s="85"/>
      <c r="BE293" s="85"/>
      <c r="BF293" s="85"/>
      <c r="BG293" s="85"/>
      <c r="BH293" s="85"/>
      <c r="BI293" s="85"/>
      <c r="BJ293" s="85"/>
      <c r="BK293" s="85"/>
      <c r="BL293" s="85"/>
      <c r="BM293" s="78" t="str">
        <f t="shared" si="72"/>
        <v>ok</v>
      </c>
      <c r="BN293" s="14" t="str">
        <f t="shared" si="73"/>
        <v/>
      </c>
      <c r="BO293" s="3"/>
    </row>
    <row r="294" spans="1:67" s="19" customFormat="1" hidden="1" outlineLevel="1" x14ac:dyDescent="0.3">
      <c r="A294" s="17"/>
      <c r="B294" s="17" t="str">
        <f>+IF(OR(B284="",E284="TOTAL"),"","ok")</f>
        <v>ok</v>
      </c>
      <c r="C294" s="17">
        <f>+INDEX(Listes!$N$1:$AD$13,MATCH(D294,Listes!$N$1:$N$13,0),MATCH($F$7,Listes!$N$1:$AD$1,0))</f>
        <v>0</v>
      </c>
      <c r="D294" s="75" t="s">
        <v>170</v>
      </c>
      <c r="E294" s="87" t="s">
        <v>162</v>
      </c>
      <c r="F294" s="86"/>
      <c r="G294" s="85"/>
      <c r="H294" s="85"/>
      <c r="I294" s="85"/>
      <c r="J294" s="85"/>
      <c r="K294" s="85"/>
      <c r="L294" s="85"/>
      <c r="M294" s="85"/>
      <c r="N294" s="85"/>
      <c r="O294" s="85"/>
      <c r="P294" s="85"/>
      <c r="Q294" s="85"/>
      <c r="R294" s="85"/>
      <c r="S294" s="85"/>
      <c r="T294" s="85"/>
      <c r="U294" s="85"/>
      <c r="V294" s="85"/>
      <c r="W294" s="85"/>
      <c r="X294" s="85"/>
      <c r="Y294" s="85"/>
      <c r="Z294" s="85"/>
      <c r="AA294" s="85"/>
      <c r="AB294" s="85"/>
      <c r="AC294" s="85"/>
      <c r="AD294" s="85"/>
      <c r="AE294" s="85"/>
      <c r="AF294" s="85"/>
      <c r="AG294" s="85"/>
      <c r="AH294" s="85" t="str">
        <f t="shared" si="79"/>
        <v/>
      </c>
      <c r="AI294" s="85" t="str">
        <f t="shared" si="78"/>
        <v/>
      </c>
      <c r="AJ294" s="85" t="str">
        <f>+IFERROR(IF(OR(AND(AH294&lt;&gt;"",G294=""),AND(AH294="",G294&lt;&gt;"")),"TOTAL ou Z non renseigné !!!",IF($E294="TOTAL",SUM($AJ$11:AJ293),ROUND(AH294-G294,2))),"")</f>
        <v/>
      </c>
      <c r="AK294" s="85"/>
      <c r="AL294" s="85"/>
      <c r="AM294" s="85"/>
      <c r="AN294" s="85"/>
      <c r="AO294" s="85"/>
      <c r="AP294" s="85"/>
      <c r="AQ294" s="85"/>
      <c r="AR294" s="85"/>
      <c r="AS294" s="85"/>
      <c r="AT294" s="85"/>
      <c r="AU294" s="85"/>
      <c r="AV294" s="85"/>
      <c r="AW294" s="85"/>
      <c r="AX294" s="85"/>
      <c r="AY294" s="85"/>
      <c r="AZ294" s="85"/>
      <c r="BA294" s="85"/>
      <c r="BB294" s="85"/>
      <c r="BC294" s="85"/>
      <c r="BD294" s="85"/>
      <c r="BE294" s="85"/>
      <c r="BF294" s="85"/>
      <c r="BG294" s="85"/>
      <c r="BH294" s="85"/>
      <c r="BI294" s="85"/>
      <c r="BJ294" s="85"/>
      <c r="BK294" s="85"/>
      <c r="BL294" s="85"/>
      <c r="BM294" s="78" t="str">
        <f t="shared" si="72"/>
        <v>ok</v>
      </c>
      <c r="BN294" s="14" t="str">
        <f t="shared" si="73"/>
        <v/>
      </c>
    </row>
    <row r="295" spans="1:67" s="19" customFormat="1" hidden="1" outlineLevel="1" x14ac:dyDescent="0.3">
      <c r="A295" s="17"/>
      <c r="B295" s="17" t="str">
        <f>+IF(OR(B284="",E284="TOTAL"),"","ok")</f>
        <v>ok</v>
      </c>
      <c r="C295" s="17">
        <f>+INDEX(Listes!$N$1:$AD$13,MATCH(D295,Listes!$N$1:$N$13,0),MATCH($F$7,Listes!$N$1:$AD$1,0))</f>
        <v>0</v>
      </c>
      <c r="D295" s="75" t="s">
        <v>171</v>
      </c>
      <c r="E295" s="87" t="s">
        <v>162</v>
      </c>
      <c r="F295" s="86"/>
      <c r="G295" s="85"/>
      <c r="H295" s="85"/>
      <c r="I295" s="85"/>
      <c r="J295" s="85"/>
      <c r="K295" s="85"/>
      <c r="L295" s="85"/>
      <c r="M295" s="85"/>
      <c r="N295" s="85"/>
      <c r="O295" s="85"/>
      <c r="P295" s="85"/>
      <c r="Q295" s="85"/>
      <c r="R295" s="85"/>
      <c r="S295" s="85"/>
      <c r="T295" s="85"/>
      <c r="U295" s="85"/>
      <c r="V295" s="85"/>
      <c r="W295" s="85"/>
      <c r="X295" s="85"/>
      <c r="Y295" s="85"/>
      <c r="Z295" s="85"/>
      <c r="AA295" s="85"/>
      <c r="AB295" s="85"/>
      <c r="AC295" s="85"/>
      <c r="AD295" s="85"/>
      <c r="AE295" s="85"/>
      <c r="AF295" s="85"/>
      <c r="AG295" s="85"/>
      <c r="AH295" s="85" t="str">
        <f t="shared" si="79"/>
        <v/>
      </c>
      <c r="AI295" s="85" t="str">
        <f t="shared" si="78"/>
        <v/>
      </c>
      <c r="AJ295" s="85" t="str">
        <f>+IFERROR(IF(OR(AND(AH295&lt;&gt;"",G295=""),AND(AH295="",G295&lt;&gt;"")),"TOTAL ou Z non renseigné !!!",IF($E295="TOTAL",SUM($AJ$11:AJ294),ROUND(AH295-G295,2))),"")</f>
        <v/>
      </c>
      <c r="AK295" s="85"/>
      <c r="AL295" s="85"/>
      <c r="AM295" s="85"/>
      <c r="AN295" s="85"/>
      <c r="AO295" s="85"/>
      <c r="AP295" s="85"/>
      <c r="AQ295" s="85"/>
      <c r="AR295" s="85"/>
      <c r="AS295" s="85"/>
      <c r="AT295" s="85"/>
      <c r="AU295" s="85"/>
      <c r="AV295" s="85"/>
      <c r="AW295" s="85"/>
      <c r="AX295" s="85"/>
      <c r="AY295" s="85"/>
      <c r="AZ295" s="85"/>
      <c r="BA295" s="85"/>
      <c r="BB295" s="85"/>
      <c r="BC295" s="85"/>
      <c r="BD295" s="85"/>
      <c r="BE295" s="85"/>
      <c r="BF295" s="85"/>
      <c r="BG295" s="85"/>
      <c r="BH295" s="85"/>
      <c r="BI295" s="85"/>
      <c r="BJ295" s="85"/>
      <c r="BK295" s="85"/>
      <c r="BL295" s="85"/>
      <c r="BM295" s="78" t="str">
        <f t="shared" si="72"/>
        <v>ok</v>
      </c>
      <c r="BN295" s="14" t="str">
        <f t="shared" si="73"/>
        <v/>
      </c>
      <c r="BO295" s="3"/>
    </row>
    <row r="296" spans="1:67" s="19" customFormat="1" hidden="1" outlineLevel="1" x14ac:dyDescent="0.3">
      <c r="A296" s="17"/>
      <c r="B296" s="17" t="str">
        <f>+IF(OR(B284="",E284="TOTAL"),"","ok")</f>
        <v>ok</v>
      </c>
      <c r="C296" s="17">
        <f>+INDEX(Listes!$N$1:$AD$13,MATCH(D296,Listes!$N$1:$N$13,0),MATCH($F$7,Listes!$N$1:$AD$1,0))</f>
        <v>0</v>
      </c>
      <c r="D296" s="75" t="s">
        <v>172</v>
      </c>
      <c r="E296" s="87" t="s">
        <v>162</v>
      </c>
      <c r="F296" s="86"/>
      <c r="G296" s="85"/>
      <c r="H296" s="85"/>
      <c r="I296" s="85"/>
      <c r="J296" s="85"/>
      <c r="K296" s="85"/>
      <c r="L296" s="85"/>
      <c r="M296" s="85"/>
      <c r="N296" s="85"/>
      <c r="O296" s="85"/>
      <c r="P296" s="85"/>
      <c r="Q296" s="85"/>
      <c r="R296" s="85"/>
      <c r="S296" s="85"/>
      <c r="T296" s="85"/>
      <c r="U296" s="85"/>
      <c r="V296" s="85"/>
      <c r="W296" s="85"/>
      <c r="X296" s="85"/>
      <c r="Y296" s="85"/>
      <c r="Z296" s="85"/>
      <c r="AA296" s="85"/>
      <c r="AB296" s="85"/>
      <c r="AC296" s="85"/>
      <c r="AD296" s="85"/>
      <c r="AE296" s="85"/>
      <c r="AF296" s="85"/>
      <c r="AG296" s="85"/>
      <c r="AH296" s="85" t="str">
        <f t="shared" si="79"/>
        <v/>
      </c>
      <c r="AI296" s="85" t="str">
        <f t="shared" si="78"/>
        <v/>
      </c>
      <c r="AJ296" s="85" t="str">
        <f>+IFERROR(IF(OR(AND(AH296&lt;&gt;"",G296=""),AND(AH296="",G296&lt;&gt;"")),"TOTAL ou Z non renseigné !!!",IF($E296="TOTAL",SUM($AJ$11:AJ295),ROUND(AH296-G296,2))),"")</f>
        <v/>
      </c>
      <c r="AK296" s="85"/>
      <c r="AL296" s="85"/>
      <c r="AM296" s="85"/>
      <c r="AN296" s="85"/>
      <c r="AO296" s="85"/>
      <c r="AP296" s="85"/>
      <c r="AQ296" s="85"/>
      <c r="AR296" s="85"/>
      <c r="AS296" s="85"/>
      <c r="AT296" s="85"/>
      <c r="AU296" s="85"/>
      <c r="AV296" s="85"/>
      <c r="AW296" s="85"/>
      <c r="AX296" s="85"/>
      <c r="AY296" s="85"/>
      <c r="AZ296" s="85"/>
      <c r="BA296" s="85"/>
      <c r="BB296" s="85"/>
      <c r="BC296" s="85"/>
      <c r="BD296" s="85"/>
      <c r="BE296" s="85"/>
      <c r="BF296" s="85"/>
      <c r="BG296" s="85"/>
      <c r="BH296" s="85"/>
      <c r="BI296" s="85"/>
      <c r="BJ296" s="85"/>
      <c r="BK296" s="85"/>
      <c r="BL296" s="85"/>
      <c r="BM296" s="78" t="str">
        <f t="shared" si="72"/>
        <v>ok</v>
      </c>
      <c r="BN296" s="14" t="str">
        <f t="shared" si="73"/>
        <v/>
      </c>
    </row>
    <row r="297" spans="1:67" x14ac:dyDescent="0.3">
      <c r="A297" s="4">
        <f>+IF(SUM(C298:C309)=0,"",1)</f>
        <v>1</v>
      </c>
      <c r="B297" s="4">
        <v>23</v>
      </c>
      <c r="C297" s="4">
        <f t="shared" ref="C297" si="80">+IF(B297&gt;$H$5,"",B297)</f>
        <v>23</v>
      </c>
      <c r="D297" s="4">
        <f>+IFERROR(WEEKNUM(E297,2),"")</f>
        <v>39</v>
      </c>
      <c r="E297" s="81">
        <f t="shared" ref="E297:E349" si="81">+IF(AND(C297="",C284&lt;&gt;$H$5),"",IF(C284=$H$5,"TOTAL",IFERROR(DATE($F$6,$F$5,C297),"")))</f>
        <v>43731</v>
      </c>
      <c r="F297" s="82" t="str">
        <f>+IF(AND($E297="TOTAL",SUM($C$11:$C$426)&gt;465),SUM($F$11:F296)/2,IF(AND($E297="TOTAL",SUM($C$11:$C$426)&lt;465),SUM($F$11:F296),IF(COUNT(F298:F309)=0,"",SUM(F298:F309))))</f>
        <v/>
      </c>
      <c r="G297" s="83" t="str">
        <f>IF(F297="","",F297-SUM(AO297:BL297))</f>
        <v/>
      </c>
      <c r="H297" s="83" t="str">
        <f>+IFERROR(IF(OR(WEEKDAY(E297)=1,C297=$H$5),SUMIF($D$11:$D$426,WEEKNUM(E297,2),$F$11:$F$426),""),"")</f>
        <v/>
      </c>
      <c r="I297" s="82" t="str">
        <f>+IF(AND($E297="TOTAL",SUM($C$11:$C$426)&gt;465),SUM($I$11:I296)/2,IF(AND($E297="TOTAL",SUM($C$11:$C$426)&lt;465),SUM($I$11:I296),IF(COUNT(I298:I309)=0,"",SUM(I298:I309))))</f>
        <v/>
      </c>
      <c r="J297" s="82" t="str">
        <f>+IF(AND($E297="TOTAL",SUM($C$11:$C$426)&gt;465),SUM($J$11:J296)/2,IF(AND($E297="TOTAL",SUM($C$11:$C$426)&lt;465),SUM($J$11:J296),IF(COUNT(J298:J309)=0,"",SUM(J298:J309))))</f>
        <v/>
      </c>
      <c r="K297" s="84" t="str">
        <f>+IF($E297="TOTAL",(SUM($K$11:K296)),"")</f>
        <v/>
      </c>
      <c r="L297" s="82" t="str">
        <f>+IF($E297="TOTAL",(SUM(L$11:$L296)),IF(F298="","",F298))</f>
        <v/>
      </c>
      <c r="M297" s="84" t="str">
        <f>+IF($E297="TOTAL",(SUM($M$11:M296)),"")</f>
        <v/>
      </c>
      <c r="N297" s="84" t="str">
        <f>+IF($E297="TOTAL",(SUM($N$11:N296)),"")</f>
        <v/>
      </c>
      <c r="O297" s="82" t="str">
        <f>+IF($E297="TOTAL",(SUM($O$11:O296)),IF(F299="","",F299))</f>
        <v/>
      </c>
      <c r="P297" s="84" t="str">
        <f>+IF($E297="TOTAL",(SUM($P$11:P296)),"")</f>
        <v/>
      </c>
      <c r="Q297" s="84" t="str">
        <f>+IF($E297="TOTAL",(SUM($Q$11:Q296)),"")</f>
        <v/>
      </c>
      <c r="R297" s="84" t="str">
        <f>+IF($E297="TOTAL",(SUM($R$11:R296)),"")</f>
        <v/>
      </c>
      <c r="S297" s="84" t="str">
        <f>+IF($E297="TOTAL",(SUM($S$11:S296)),"")</f>
        <v/>
      </c>
      <c r="T297" s="84" t="str">
        <f>+IF($E297="TOTAL",(SUM($T$11:T296)),"")</f>
        <v/>
      </c>
      <c r="U297" s="84" t="str">
        <f>+IF($E297="TOTAL",(SUM($U$11:U296)),"")</f>
        <v/>
      </c>
      <c r="V297" s="84" t="str">
        <f>+IF($E297="TOTAL",(SUM($V$11:V296)),"")</f>
        <v/>
      </c>
      <c r="W297" s="83" t="str">
        <f>+IF(OR(P297="",P297=0,L297="",L297=0),"",L297/P297)</f>
        <v/>
      </c>
      <c r="X297" s="83" t="str">
        <f>+IF(OR(Q297="",Q297=0,O297="",O297=0),"",O297/Q297)</f>
        <v/>
      </c>
      <c r="Y297" s="82" t="str">
        <f>+IF(AND($E297="TOTAL",SUM($C$11:$C$426)&gt;465),SUM($Y$11:Y296)/2,IF(AND($E297="TOTAL",SUM($C$11:$C$426)&lt;465),SUM($Y$11:Y296),IF(COUNT(Y298:Y309)=0,"",SUM(Y298:Y309))))</f>
        <v/>
      </c>
      <c r="Z297" s="82" t="str">
        <f>+IF(AND($E297="TOTAL",SUM($C$11:$C$426)&gt;465),SUM($Z$11:Z296)/2,IF(AND($E297="TOTAL",SUM($C$11:$C$426)&lt;465),SUM($Z$11:Z296),IF(COUNT(Z298:Z309)=0,"",SUM(Z298:Z309))))</f>
        <v/>
      </c>
      <c r="AA297" s="82" t="str">
        <f>+IF(AND($E297="TOTAL",SUM($C$11:$C$426)&gt;465),SUM($AA$11:AA296)/2,IF(AND($E297="TOTAL",SUM($C$11:$C$426)&lt;465),SUM($AA$11:AA296),IF(COUNT(AA298:AA309)=0,"",SUM(AA298:AA309))))</f>
        <v/>
      </c>
      <c r="AB297" s="82" t="str">
        <f>+IF(AND($E297="TOTAL",SUM($C$11:$C$426)&gt;465),SUM($AB$11:AB296)/2,IF(AND($E297="TOTAL",SUM($C$11:$C$426)&lt;465),SUM($AB$11:AB296),IF(COUNT(AB298:AB309)=0,"",SUM(AB298:AB309))))</f>
        <v/>
      </c>
      <c r="AC297" s="82" t="str">
        <f>+IF(AND($E297="TOTAL",SUM($C$11:$C$426)&gt;465),SUM($AC$11:AC296)/2,IF(AND($E297="TOTAL",SUM($C$11:$C$426)&lt;465),SUM($AC$11:AC296),IF(COUNT(AC298:AC309)=0,"",SUM(AC298:AC309))))</f>
        <v/>
      </c>
      <c r="AD297" s="82" t="str">
        <f>+IF(AND($E297="TOTAL",SUM($C$11:$C$426)&gt;465),SUM($AD$11:AD296)/2,IF(AND($E297="TOTAL",SUM($C$11:$C$426)&lt;465),SUM($AD$11:AD296),IF(COUNT(AD298:AD309)=0,"",SUM(AD298:AD309))))</f>
        <v/>
      </c>
      <c r="AE297" s="82" t="str">
        <f>+IF(AND($E297="TOTAL",SUM($C$11:$C$426)&gt;465),SUM($AE$11:AE296)/2,IF(AND($E297="TOTAL",SUM($C$11:$C$426)&lt;465),SUM($AE$11:AE296),IF(COUNT(AE298:AE309)=0,"",SUM(AE298:AE309))))</f>
        <v/>
      </c>
      <c r="AF297" s="82" t="str">
        <f>+IF(AND($E297="TOTAL",SUM($C$11:$C$426)&gt;465),SUM($AF$11:AF296)/2,IF(AND($E297="TOTAL",SUM($C$11:$C$426)&lt;465),SUM($AF$11:AF296),IF(COUNT(AF298:AF309)=0,"",SUM(AF298:AF309))))</f>
        <v/>
      </c>
      <c r="AG297" s="82" t="str">
        <f>+IF(AND($E297="TOTAL",SUM($C$11:$C$426)&gt;465),SUM($AG$11:AG296)/2,IF(AND($E297="TOTAL",SUM($C$11:$C$426)&lt;465),SUM($AG$11:AG296),IF(COUNT(AG298:AG309)=0,"",SUM(AG298:AG309))))</f>
        <v/>
      </c>
      <c r="AH297" s="82" t="str">
        <f>+IFERROR(SUM(Y297:AG297)+AI297,"")</f>
        <v/>
      </c>
      <c r="AI297" s="82" t="str">
        <f>+IF(AND($E297="TOTAL",SUM($C$11:$C$426)&gt;465),SUM($AI$11:AI296)/2,IF(AND($E297="TOTAL",SUM($C$11:$C$426)&lt;465),SUM($AI$11:AI296),IF(COUNT(AI298:AI309)=0,"",SUM(AI298:AI309))))</f>
        <v/>
      </c>
      <c r="AJ297" s="82" t="str">
        <f>+IF(AND($E297="TOTAL",SUM($C$11:$C$426)&gt;465),SUM($AJ$11:AJ296)/2,IF(AND($E297="TOTAL",SUM($C$11:$C$426)&lt;465),SUM($AJ$11:AJ296),IF(COUNT(AJ298:AJ309)=0,"",SUM(AJ298:AJ309))))</f>
        <v/>
      </c>
      <c r="AK297" s="82" t="str">
        <f>+IF(AND($E297="TOTAL",SUM($C$11:$C$426)&gt;465),SUM($AK$11:AK296)/2,IF(AND($E297="TOTAL",SUM($C$11:$C$426)&lt;465),SUM($AK$11:AK296),IF(COUNT(AK298:AK309)=0,"",SUM(AK298:AK309))))</f>
        <v/>
      </c>
      <c r="AL297" s="84" t="str">
        <f>+IF($E297="TOTAL",(SUM($AL$11:AL296)),"")</f>
        <v/>
      </c>
      <c r="AM297" s="84" t="str">
        <f>+IF($E297="TOTAL",(SUM($AM$11:AM296)),"")</f>
        <v/>
      </c>
      <c r="AN297" s="84"/>
      <c r="AO297" s="82" t="str">
        <f>+IF(AND($E297="TOTAL",SUM($C$11:$C$426)&gt;465),SUM($AO$11:AO296)/2,IF(AND($E297="TOTAL",SUM($C$11:$C$426)&lt;465),SUM($AO$11:AO296),IF(COUNT(AO298:AO309)=0,"",SUM(AO298:AO309))))</f>
        <v/>
      </c>
      <c r="AP297" s="82" t="str">
        <f>+IF(AND($E297="TOTAL",SUM($C$11:$C$426)&gt;465),SUM($AP$11:AP296)/2,IF(AND($E297="TOTAL",SUM($C$11:$C$426)&lt;465),SUM($AP$11:AP296),IF(COUNT(AP298:AP309)=0,"",SUM(AP298:AP309))))</f>
        <v/>
      </c>
      <c r="AQ297" s="82" t="str">
        <f>+IF(AND($E297="TOTAL",SUM($C$11:$C$426)&gt;465),SUM($AQ$11:AQ296)/2,IF(AND($E297="TOTAL",SUM($C$11:$C$426)&lt;465),SUM($AQ$11:AQ296),IF(COUNT(AQ298:AQ309)=0,"",SUM(AQ298:AQ309))))</f>
        <v/>
      </c>
      <c r="AR297" s="82" t="str">
        <f>+IF(AND($E297="TOTAL",SUM($C$11:$C$426)&gt;465),SUM($AR$11:AR296)/2,IF(AND($E297="TOTAL",SUM($C$11:$C$426)&lt;465),SUM($AR$11:AR296),IF(COUNT(AR298:AR309)=0,"",SUM(AR298:AR309))))</f>
        <v/>
      </c>
      <c r="AS297" s="82" t="str">
        <f>+IF(AND($E297="TOTAL",SUM($C$11:$C$426)&gt;465),SUM($AS$11:AS296)/2,IF(AND($E297="TOTAL",SUM($C$11:$C$426)&lt;465),SUM($AS$11:AS296),IF(COUNT(AS298:AS309)=0,"",SUM(AS298:AS309))))</f>
        <v/>
      </c>
      <c r="AT297" s="82" t="str">
        <f>+IF(AND($E297="TOTAL",SUM($C$11:$C$426)&gt;465),SUM($AT$11:AT296)/2,IF(AND($E297="TOTAL",SUM($C$11:$C$426)&lt;465),SUM($AT$11:AT296),IF(COUNT(AT298:AT309)=0,"",SUM(AT298:AT309))))</f>
        <v/>
      </c>
      <c r="AU297" s="82" t="str">
        <f>+IF(AND($E297="TOTAL",SUM($C$11:$C$426)&gt;465),SUM($AU$11:AU296)/2,IF(AND($E297="TOTAL",SUM($C$11:$C$426)&lt;465),SUM($AU$11:AU296),IF(COUNT(AU298:AU309)=0,"",SUM(AU298:AU309))))</f>
        <v/>
      </c>
      <c r="AV297" s="82" t="str">
        <f>+IF(AND($E297="TOTAL",SUM($C$11:$C$426)&gt;465),SUM($AV$11:AV296)/2,IF(AND($E297="TOTAL",SUM($C$11:$C$426)&lt;465),SUM($AV$11:AV296),IF(COUNT(AV298:AV309)=0,"",SUM(AV298:AV309))))</f>
        <v/>
      </c>
      <c r="AW297" s="82" t="str">
        <f>+IF(AND($E297="TOTAL",SUM($C$11:$C$426)&gt;465),SUM($AW$11:AW296)/2,IF(AND($E297="TOTAL",SUM($C$11:$C$426)&lt;465),SUM($AW$11:AW296),IF(COUNT(AW298:AW309)=0,"",SUM(AW298:AW309))))</f>
        <v/>
      </c>
      <c r="AX297" s="82" t="str">
        <f>+IF(AND($E297="TOTAL",SUM($C$11:$C$426)&gt;465),SUM($AX$11:AX296)/2,IF(AND($E297="TOTAL",SUM($C$11:$C$426)&lt;465),SUM($AX$11:AX296),IF(COUNT(AX298:AX309)=0,"",SUM(AX298:AX309))))</f>
        <v/>
      </c>
      <c r="AY297" s="82" t="str">
        <f>+IF(AND($E297="TOTAL",SUM($C$11:$C$426)&gt;465),SUM($AY$11:AY296)/2,IF(AND($E297="TOTAL",SUM($C$11:$C$426)&lt;465),SUM($AY$11:AY296),IF(COUNT(AY298:AY309)=0,"",SUM(AY298:AY309))))</f>
        <v/>
      </c>
      <c r="AZ297" s="82" t="str">
        <f>+IF(AND($E297="TOTAL",SUM($C$11:$C$426)&gt;465),SUM($AZ$11:AZ296)/2,IF(AND($E297="TOTAL",SUM($C$11:$C$426)&lt;465),SUM($AZ$11:AZ296),IF(COUNT(AZ298:AZ309)=0,"",SUM(AZ298:AZ309))))</f>
        <v/>
      </c>
      <c r="BA297" s="82" t="str">
        <f>+IF(AND($E297="TOTAL",SUM($C$11:$C$426)&gt;465),SUM($BA$11:BA296)/2,IF(AND($E297="TOTAL",SUM($C$11:$C$426)&lt;465),SUM($BA$11:BA296),IF(COUNT(BA298:BA309)=0,"",SUM(BA298:BA309))))</f>
        <v/>
      </c>
      <c r="BB297" s="82" t="str">
        <f>+IF(AND($E297="TOTAL",SUM($C$11:$C$426)&gt;465),SUM($BB$11:BB296)/2,IF(AND($E297="TOTAL",SUM($C$11:$C$426)&lt;465),SUM($BB$11:BB296),IF(COUNT(BB298:BB309)=0,"",SUM(BB298:BB309))))</f>
        <v/>
      </c>
      <c r="BC297" s="82" t="str">
        <f>+IF(AND($E297="TOTAL",SUM($C$11:$C$426)&gt;465),SUM($BC$11:BC296)/2,IF(AND($E297="TOTAL",SUM($C$11:$C$426)&lt;465),SUM($BC$11:BC296),IF(COUNT(BC298:BC309)=0,"",SUM(BC298:BC309))))</f>
        <v/>
      </c>
      <c r="BD297" s="82" t="str">
        <f>+IF(AND($E297="TOTAL",SUM($C$11:$C$426)&gt;465),SUM($BD$11:BD296)/2,IF(AND($E297="TOTAL",SUM($C$11:$C$426)&lt;465),SUM($BD$11:BD296),IF(COUNT(BD298:BD309)=0,"",SUM(BD298:BD309))))</f>
        <v/>
      </c>
      <c r="BE297" s="82" t="str">
        <f>+IF(AND($E297="TOTAL",SUM($C$11:$C$426)&gt;465),SUM($BE$11:BE296)/2,IF(AND($E297="TOTAL",SUM($C$11:$C$426)&lt;465),SUM($BE$11:BE296),IF(COUNT(BE298:BE309)=0,"",SUM(BE298:BE309))))</f>
        <v/>
      </c>
      <c r="BF297" s="82" t="str">
        <f>+IF(AND($E297="TOTAL",SUM($C$11:$C$426)&gt;465),SUM($BF$11:BF296)/2,IF(AND($E297="TOTAL",SUM($C$11:$C$426)&lt;465),SUM($BF$11:BF296),IF(COUNT(BF298:BF309)=0,"",SUM(BF298:BF309))))</f>
        <v/>
      </c>
      <c r="BG297" s="82" t="str">
        <f>+IF(AND($E297="TOTAL",SUM($C$11:$C$426)&gt;465),SUM($BG$11:BG296)/2,IF(AND($E297="TOTAL",SUM($C$11:$C$426)&lt;465),SUM($BG$11:BG296),IF(COUNT(BG298:BG309)=0,"",SUM(BG298:BG309))))</f>
        <v/>
      </c>
      <c r="BH297" s="82" t="str">
        <f>+IF(AND($E297="TOTAL",SUM($C$11:$C$426)&gt;465),SUM($BH$11:BH296)/2,IF(AND($E297="TOTAL",SUM($C$11:$C$426)&lt;465),SUM($BH$11:BH296),IF(COUNT(BH298:BH309)=0,"",SUM(BH298:BH309))))</f>
        <v/>
      </c>
      <c r="BI297" s="82" t="str">
        <f>+IF(AND($E297="TOTAL",SUM($C$11:$C$426)&gt;465),SUM($BI$11:BI296)/2,IF(AND($E297="TOTAL",SUM($C$11:$C$426)&lt;465),SUM($BI$11:BI296),IF(COUNT(BI298:BI309)=0,"",SUM(BI298:BI309))))</f>
        <v/>
      </c>
      <c r="BJ297" s="82" t="str">
        <f>+IF(AND($E297="TOTAL",SUM($C$11:$C$426)&gt;465),SUM($BJ$11:BJ296)/2,IF(AND($E297="TOTAL",SUM($C$11:$C$426)&lt;465),SUM($BJ$11:BJ296),IF(COUNT(BJ298:BJ309)=0,"",SUM(BJ298:BJ309))))</f>
        <v/>
      </c>
      <c r="BK297" s="82" t="str">
        <f>+IF(AND($E297="TOTAL",SUM($C$11:$C$426)&gt;465),SUM($BK$11:BK296)/2,IF(AND($E297="TOTAL",SUM($C$11:$C$426)&lt;465),SUM($BK$11:BK296),IF(COUNT(BK298:BK309)=0,"",SUM(BK298:BK309))))</f>
        <v/>
      </c>
      <c r="BL297" s="82" t="str">
        <f>+IF(AND($E297="TOTAL",SUM($C$11:$C$426)&gt;465),SUM($BL$11:BL296)/2,IF(AND($E297="TOTAL",SUM($C$11:$C$426)&lt;465),SUM($BL$11:BL296),IF(COUNT(BL298:BL309)=0,"",SUM(BL298:BL309))))</f>
        <v/>
      </c>
      <c r="BM297" s="78" t="str">
        <f t="shared" si="72"/>
        <v/>
      </c>
      <c r="BN297" s="14" t="str">
        <f t="shared" si="73"/>
        <v/>
      </c>
    </row>
    <row r="298" spans="1:67" s="19" customFormat="1" outlineLevel="1" x14ac:dyDescent="0.3">
      <c r="A298" s="17"/>
      <c r="B298" s="17" t="str">
        <f>+IF(OR(B297="",E297="TOTAL"),"","ok")</f>
        <v>ok</v>
      </c>
      <c r="C298" s="17">
        <f>+INDEX(Listes!$N$1:$AD$13,MATCH(D298,Listes!$N$1:$N$13,0),MATCH($F$7,Listes!$N$1:$AD$1,0))</f>
        <v>10</v>
      </c>
      <c r="D298" s="74" t="s">
        <v>160</v>
      </c>
      <c r="E298" s="85" t="s">
        <v>160</v>
      </c>
      <c r="F298" s="86"/>
      <c r="G298" s="85" t="str">
        <f>IF(F298="","",F298-SUM(AO298:BL298))</f>
        <v/>
      </c>
      <c r="H298" s="85"/>
      <c r="I298" s="85"/>
      <c r="J298" s="85"/>
      <c r="K298" s="85"/>
      <c r="L298" s="85"/>
      <c r="M298" s="85"/>
      <c r="N298" s="85"/>
      <c r="O298" s="85"/>
      <c r="P298" s="85"/>
      <c r="Q298" s="85"/>
      <c r="R298" s="85"/>
      <c r="S298" s="85"/>
      <c r="T298" s="85"/>
      <c r="U298" s="85"/>
      <c r="V298" s="85"/>
      <c r="W298" s="85"/>
      <c r="X298" s="85"/>
      <c r="Y298" s="85"/>
      <c r="Z298" s="85"/>
      <c r="AA298" s="85"/>
      <c r="AB298" s="85"/>
      <c r="AC298" s="85"/>
      <c r="AD298" s="85"/>
      <c r="AE298" s="85"/>
      <c r="AF298" s="85"/>
      <c r="AG298" s="85"/>
      <c r="AH298" s="85" t="str">
        <f>+IFERROR(SUM(Y298:AG298)+AI298,"")</f>
        <v/>
      </c>
      <c r="AI298" s="85" t="str">
        <f t="shared" ref="AI298:AI309" si="82">IF(SUM(Y298:AG298)=0,"",0)</f>
        <v/>
      </c>
      <c r="AJ298" s="85" t="str">
        <f>+IFERROR(IF(OR(AND(AH298&lt;&gt;"",G298=""),AND(AH298="",G298&lt;&gt;"")),"TOTAL ou Z non renseigné !!!",ROUND(AH298-G298,2)),"")</f>
        <v/>
      </c>
      <c r="AK298" s="85"/>
      <c r="AL298" s="85"/>
      <c r="AM298" s="85"/>
      <c r="AN298" s="85"/>
      <c r="AO298" s="85"/>
      <c r="AP298" s="85"/>
      <c r="AQ298" s="85"/>
      <c r="AR298" s="85"/>
      <c r="AS298" s="85"/>
      <c r="AT298" s="85"/>
      <c r="AU298" s="85"/>
      <c r="AV298" s="85"/>
      <c r="AW298" s="85"/>
      <c r="AX298" s="85"/>
      <c r="AY298" s="85"/>
      <c r="AZ298" s="85"/>
      <c r="BA298" s="85"/>
      <c r="BB298" s="85"/>
      <c r="BC298" s="85"/>
      <c r="BD298" s="85"/>
      <c r="BE298" s="85"/>
      <c r="BF298" s="85"/>
      <c r="BG298" s="85"/>
      <c r="BH298" s="85"/>
      <c r="BI298" s="85"/>
      <c r="BJ298" s="85"/>
      <c r="BK298" s="85"/>
      <c r="BL298" s="85"/>
      <c r="BM298" s="78" t="str">
        <f t="shared" si="72"/>
        <v>ok</v>
      </c>
      <c r="BN298" s="14" t="str">
        <f t="shared" si="73"/>
        <v/>
      </c>
    </row>
    <row r="299" spans="1:67" s="19" customFormat="1" outlineLevel="1" x14ac:dyDescent="0.3">
      <c r="A299" s="17"/>
      <c r="B299" s="17" t="str">
        <f>+IF(OR(B297="",E297="TOTAL"),"","ok")</f>
        <v>ok</v>
      </c>
      <c r="C299" s="17">
        <f>+INDEX(Listes!$N$1:$AD$13,MATCH(D299,Listes!$N$1:$N$13,0),MATCH($F$7,Listes!$N$1:$AD$1,0))</f>
        <v>10</v>
      </c>
      <c r="D299" s="74" t="s">
        <v>161</v>
      </c>
      <c r="E299" s="85" t="s">
        <v>161</v>
      </c>
      <c r="F299" s="86"/>
      <c r="G299" s="85"/>
      <c r="H299" s="85"/>
      <c r="I299" s="85"/>
      <c r="J299" s="85"/>
      <c r="K299" s="85"/>
      <c r="L299" s="85"/>
      <c r="M299" s="85"/>
      <c r="N299" s="85"/>
      <c r="O299" s="85"/>
      <c r="P299" s="85"/>
      <c r="Q299" s="85"/>
      <c r="R299" s="85"/>
      <c r="S299" s="85"/>
      <c r="T299" s="85"/>
      <c r="U299" s="85"/>
      <c r="V299" s="85"/>
      <c r="W299" s="85"/>
      <c r="X299" s="85"/>
      <c r="Y299" s="85"/>
      <c r="Z299" s="85"/>
      <c r="AA299" s="85"/>
      <c r="AB299" s="85"/>
      <c r="AC299" s="85"/>
      <c r="AD299" s="85"/>
      <c r="AE299" s="85"/>
      <c r="AF299" s="85"/>
      <c r="AG299" s="85"/>
      <c r="AH299" s="85" t="str">
        <f t="shared" ref="AH299:AH309" si="83">+IFERROR(SUM(Y299:AG299)+AI299,"")</f>
        <v/>
      </c>
      <c r="AI299" s="85" t="str">
        <f t="shared" si="82"/>
        <v/>
      </c>
      <c r="AJ299" s="85" t="str">
        <f>+IFERROR(IF(OR(AND(AH299&lt;&gt;"",G299=""),AND(AH299="",G299&lt;&gt;"")),"TOTAL ou Z non renseigné !!!",IF($E299="TOTAL",SUM($AJ$11:AJ298),ROUND(AH299-G299,2))),"")</f>
        <v/>
      </c>
      <c r="AK299" s="85"/>
      <c r="AL299" s="85"/>
      <c r="AM299" s="85"/>
      <c r="AN299" s="85"/>
      <c r="AO299" s="85"/>
      <c r="AP299" s="85"/>
      <c r="AQ299" s="85"/>
      <c r="AR299" s="85"/>
      <c r="AS299" s="85"/>
      <c r="AT299" s="85"/>
      <c r="AU299" s="85"/>
      <c r="AV299" s="85"/>
      <c r="AW299" s="85"/>
      <c r="AX299" s="85"/>
      <c r="AY299" s="85"/>
      <c r="AZ299" s="85"/>
      <c r="BA299" s="85"/>
      <c r="BB299" s="85"/>
      <c r="BC299" s="85"/>
      <c r="BD299" s="85"/>
      <c r="BE299" s="85"/>
      <c r="BF299" s="85"/>
      <c r="BG299" s="85"/>
      <c r="BH299" s="85"/>
      <c r="BI299" s="85"/>
      <c r="BJ299" s="85"/>
      <c r="BK299" s="85"/>
      <c r="BL299" s="85"/>
      <c r="BM299" s="78" t="str">
        <f t="shared" si="72"/>
        <v>ok</v>
      </c>
      <c r="BN299" s="14" t="str">
        <f t="shared" si="73"/>
        <v/>
      </c>
      <c r="BO299" s="3"/>
    </row>
    <row r="300" spans="1:67" s="19" customFormat="1" outlineLevel="1" x14ac:dyDescent="0.3">
      <c r="A300" s="17"/>
      <c r="B300" s="17" t="str">
        <f>+IF(OR(B297="",E297="TOTAL"),"","ok")</f>
        <v>ok</v>
      </c>
      <c r="C300" s="17">
        <f>+INDEX(Listes!$N$1:$AD$13,MATCH(D300,Listes!$N$1:$N$13,0),MATCH($F$7,Listes!$N$1:$AD$1,0))</f>
        <v>10</v>
      </c>
      <c r="D300" s="75" t="s">
        <v>163</v>
      </c>
      <c r="E300" s="87" t="s">
        <v>162</v>
      </c>
      <c r="F300" s="86"/>
      <c r="G300" s="85"/>
      <c r="H300" s="85"/>
      <c r="I300" s="85"/>
      <c r="J300" s="85"/>
      <c r="K300" s="85"/>
      <c r="L300" s="85"/>
      <c r="M300" s="85"/>
      <c r="N300" s="85"/>
      <c r="O300" s="85"/>
      <c r="P300" s="85"/>
      <c r="Q300" s="85"/>
      <c r="R300" s="85"/>
      <c r="S300" s="85"/>
      <c r="T300" s="85"/>
      <c r="U300" s="85"/>
      <c r="V300" s="85"/>
      <c r="W300" s="85"/>
      <c r="X300" s="85"/>
      <c r="Y300" s="85"/>
      <c r="Z300" s="85"/>
      <c r="AA300" s="85"/>
      <c r="AB300" s="85"/>
      <c r="AC300" s="85"/>
      <c r="AD300" s="85"/>
      <c r="AE300" s="85"/>
      <c r="AF300" s="85"/>
      <c r="AG300" s="85"/>
      <c r="AH300" s="85" t="str">
        <f t="shared" si="83"/>
        <v/>
      </c>
      <c r="AI300" s="85" t="str">
        <f t="shared" si="82"/>
        <v/>
      </c>
      <c r="AJ300" s="85" t="str">
        <f>+IFERROR(IF(OR(AND(AH300&lt;&gt;"",G300=""),AND(AH300="",G300&lt;&gt;"")),"TOTAL ou Z non renseigné !!!",IF($E300="TOTAL",SUM($AJ$11:AJ299),ROUND(AH300-G300,2))),"")</f>
        <v/>
      </c>
      <c r="AK300" s="85"/>
      <c r="AL300" s="85"/>
      <c r="AM300" s="85"/>
      <c r="AN300" s="85"/>
      <c r="AO300" s="85"/>
      <c r="AP300" s="85"/>
      <c r="AQ300" s="85"/>
      <c r="AR300" s="85"/>
      <c r="AS300" s="85"/>
      <c r="AT300" s="85"/>
      <c r="AU300" s="85"/>
      <c r="AV300" s="85"/>
      <c r="AW300" s="85"/>
      <c r="AX300" s="85"/>
      <c r="AY300" s="85"/>
      <c r="AZ300" s="85"/>
      <c r="BA300" s="85"/>
      <c r="BB300" s="85"/>
      <c r="BC300" s="85"/>
      <c r="BD300" s="85"/>
      <c r="BE300" s="85"/>
      <c r="BF300" s="85"/>
      <c r="BG300" s="85"/>
      <c r="BH300" s="85"/>
      <c r="BI300" s="85"/>
      <c r="BJ300" s="85"/>
      <c r="BK300" s="85"/>
      <c r="BL300" s="85"/>
      <c r="BM300" s="78" t="str">
        <f t="shared" si="72"/>
        <v>ok</v>
      </c>
      <c r="BN300" s="14" t="str">
        <f t="shared" si="73"/>
        <v/>
      </c>
    </row>
    <row r="301" spans="1:67" s="19" customFormat="1" outlineLevel="1" x14ac:dyDescent="0.3">
      <c r="A301" s="17"/>
      <c r="B301" s="17" t="str">
        <f>+IF(OR(B297="",E297="TOTAL"),"","ok")</f>
        <v>ok</v>
      </c>
      <c r="C301" s="17">
        <f>+INDEX(Listes!$N$1:$AD$13,MATCH(D301,Listes!$N$1:$N$13,0),MATCH($F$7,Listes!$N$1:$AD$1,0))</f>
        <v>10</v>
      </c>
      <c r="D301" s="75" t="s">
        <v>164</v>
      </c>
      <c r="E301" s="87" t="s">
        <v>162</v>
      </c>
      <c r="F301" s="86"/>
      <c r="G301" s="85"/>
      <c r="H301" s="85"/>
      <c r="I301" s="85"/>
      <c r="J301" s="85"/>
      <c r="K301" s="85"/>
      <c r="L301" s="85"/>
      <c r="M301" s="85"/>
      <c r="N301" s="85"/>
      <c r="O301" s="85"/>
      <c r="P301" s="85"/>
      <c r="Q301" s="85"/>
      <c r="R301" s="85"/>
      <c r="S301" s="85"/>
      <c r="T301" s="85"/>
      <c r="U301" s="85"/>
      <c r="V301" s="85"/>
      <c r="W301" s="85"/>
      <c r="X301" s="85"/>
      <c r="Y301" s="85"/>
      <c r="Z301" s="85"/>
      <c r="AA301" s="85"/>
      <c r="AB301" s="85"/>
      <c r="AC301" s="85"/>
      <c r="AD301" s="85"/>
      <c r="AE301" s="85"/>
      <c r="AF301" s="85"/>
      <c r="AG301" s="85"/>
      <c r="AH301" s="85" t="str">
        <f t="shared" si="83"/>
        <v/>
      </c>
      <c r="AI301" s="85" t="str">
        <f t="shared" si="82"/>
        <v/>
      </c>
      <c r="AJ301" s="85" t="str">
        <f>+IFERROR(IF(OR(AND(AH301&lt;&gt;"",G301=""),AND(AH301="",G301&lt;&gt;"")),"TOTAL ou Z non renseigné !!!",IF($E301="TOTAL",SUM($AJ$11:AJ300),ROUND(AH301-G301,2))),"")</f>
        <v/>
      </c>
      <c r="AK301" s="85"/>
      <c r="AL301" s="85"/>
      <c r="AM301" s="85"/>
      <c r="AN301" s="85"/>
      <c r="AO301" s="85"/>
      <c r="AP301" s="85"/>
      <c r="AQ301" s="85"/>
      <c r="AR301" s="85"/>
      <c r="AS301" s="85"/>
      <c r="AT301" s="85"/>
      <c r="AU301" s="85"/>
      <c r="AV301" s="85"/>
      <c r="AW301" s="85"/>
      <c r="AX301" s="85"/>
      <c r="AY301" s="85"/>
      <c r="AZ301" s="85"/>
      <c r="BA301" s="85"/>
      <c r="BB301" s="85"/>
      <c r="BC301" s="85"/>
      <c r="BD301" s="85"/>
      <c r="BE301" s="85"/>
      <c r="BF301" s="85"/>
      <c r="BG301" s="85"/>
      <c r="BH301" s="85"/>
      <c r="BI301" s="85"/>
      <c r="BJ301" s="85"/>
      <c r="BK301" s="85"/>
      <c r="BL301" s="85"/>
      <c r="BM301" s="78" t="str">
        <f t="shared" si="72"/>
        <v>ok</v>
      </c>
      <c r="BN301" s="14" t="str">
        <f t="shared" si="73"/>
        <v/>
      </c>
      <c r="BO301" s="3"/>
    </row>
    <row r="302" spans="1:67" s="19" customFormat="1" outlineLevel="1" x14ac:dyDescent="0.3">
      <c r="A302" s="17"/>
      <c r="B302" s="17" t="str">
        <f>+IF(OR(B297="",E297="TOTAL"),"","ok")</f>
        <v>ok</v>
      </c>
      <c r="C302" s="17">
        <f>+INDEX(Listes!$N$1:$AD$13,MATCH(D302,Listes!$N$1:$N$13,0),MATCH($F$7,Listes!$N$1:$AD$1,0))</f>
        <v>10</v>
      </c>
      <c r="D302" s="75" t="s">
        <v>165</v>
      </c>
      <c r="E302" s="87" t="s">
        <v>162</v>
      </c>
      <c r="F302" s="86"/>
      <c r="G302" s="85"/>
      <c r="H302" s="85"/>
      <c r="I302" s="85"/>
      <c r="J302" s="85"/>
      <c r="K302" s="85"/>
      <c r="L302" s="85"/>
      <c r="M302" s="85"/>
      <c r="N302" s="85"/>
      <c r="O302" s="85"/>
      <c r="P302" s="85"/>
      <c r="Q302" s="85"/>
      <c r="R302" s="85"/>
      <c r="S302" s="85"/>
      <c r="T302" s="85"/>
      <c r="U302" s="85"/>
      <c r="V302" s="85"/>
      <c r="W302" s="85"/>
      <c r="X302" s="85"/>
      <c r="Y302" s="85"/>
      <c r="Z302" s="85"/>
      <c r="AA302" s="85"/>
      <c r="AB302" s="85"/>
      <c r="AC302" s="85"/>
      <c r="AD302" s="85"/>
      <c r="AE302" s="85"/>
      <c r="AF302" s="85"/>
      <c r="AG302" s="85"/>
      <c r="AH302" s="85" t="str">
        <f t="shared" si="83"/>
        <v/>
      </c>
      <c r="AI302" s="85" t="str">
        <f t="shared" si="82"/>
        <v/>
      </c>
      <c r="AJ302" s="85" t="str">
        <f>+IFERROR(IF(OR(AND(AH302&lt;&gt;"",G302=""),AND(AH302="",G302&lt;&gt;"")),"TOTAL ou Z non renseigné !!!",IF($E302="TOTAL",SUM($AJ$11:AJ301),ROUND(AH302-G302,2))),"")</f>
        <v/>
      </c>
      <c r="AK302" s="85"/>
      <c r="AL302" s="85"/>
      <c r="AM302" s="85"/>
      <c r="AN302" s="85"/>
      <c r="AO302" s="85"/>
      <c r="AP302" s="85"/>
      <c r="AQ302" s="85"/>
      <c r="AR302" s="85"/>
      <c r="AS302" s="85"/>
      <c r="AT302" s="85"/>
      <c r="AU302" s="85"/>
      <c r="AV302" s="85"/>
      <c r="AW302" s="85"/>
      <c r="AX302" s="85"/>
      <c r="AY302" s="85"/>
      <c r="AZ302" s="85"/>
      <c r="BA302" s="85"/>
      <c r="BB302" s="85"/>
      <c r="BC302" s="85"/>
      <c r="BD302" s="85"/>
      <c r="BE302" s="85"/>
      <c r="BF302" s="85"/>
      <c r="BG302" s="85"/>
      <c r="BH302" s="85"/>
      <c r="BI302" s="85"/>
      <c r="BJ302" s="85"/>
      <c r="BK302" s="85"/>
      <c r="BL302" s="85"/>
      <c r="BM302" s="78" t="str">
        <f t="shared" si="72"/>
        <v>ok</v>
      </c>
      <c r="BN302" s="14" t="str">
        <f t="shared" si="73"/>
        <v/>
      </c>
    </row>
    <row r="303" spans="1:67" s="19" customFormat="1" outlineLevel="1" x14ac:dyDescent="0.3">
      <c r="A303" s="17"/>
      <c r="B303" s="17" t="str">
        <f>+IF(OR(B297="",E297="TOTAL"),"","ok")</f>
        <v>ok</v>
      </c>
      <c r="C303" s="17">
        <f>+INDEX(Listes!$N$1:$AD$13,MATCH(D303,Listes!$N$1:$N$13,0),MATCH($F$7,Listes!$N$1:$AD$1,0))</f>
        <v>10</v>
      </c>
      <c r="D303" s="75" t="s">
        <v>166</v>
      </c>
      <c r="E303" s="87" t="s">
        <v>162</v>
      </c>
      <c r="F303" s="86"/>
      <c r="G303" s="85"/>
      <c r="H303" s="85"/>
      <c r="I303" s="85"/>
      <c r="J303" s="85"/>
      <c r="K303" s="85"/>
      <c r="L303" s="85"/>
      <c r="M303" s="85"/>
      <c r="N303" s="85"/>
      <c r="O303" s="85"/>
      <c r="P303" s="85"/>
      <c r="Q303" s="85"/>
      <c r="R303" s="85"/>
      <c r="S303" s="85"/>
      <c r="T303" s="85"/>
      <c r="U303" s="85"/>
      <c r="V303" s="85"/>
      <c r="W303" s="85"/>
      <c r="X303" s="85"/>
      <c r="Y303" s="85"/>
      <c r="Z303" s="85"/>
      <c r="AA303" s="85"/>
      <c r="AB303" s="85"/>
      <c r="AC303" s="85"/>
      <c r="AD303" s="85"/>
      <c r="AE303" s="85"/>
      <c r="AF303" s="85"/>
      <c r="AG303" s="85"/>
      <c r="AH303" s="85" t="str">
        <f t="shared" si="83"/>
        <v/>
      </c>
      <c r="AI303" s="85" t="str">
        <f t="shared" si="82"/>
        <v/>
      </c>
      <c r="AJ303" s="85" t="str">
        <f>+IFERROR(IF(OR(AND(AH303&lt;&gt;"",G303=""),AND(AH303="",G303&lt;&gt;"")),"TOTAL ou Z non renseigné !!!",IF($E303="TOTAL",SUM($AJ$11:AJ302),ROUND(AH303-G303,2))),"")</f>
        <v/>
      </c>
      <c r="AK303" s="85"/>
      <c r="AL303" s="85"/>
      <c r="AM303" s="85"/>
      <c r="AN303" s="85"/>
      <c r="AO303" s="85"/>
      <c r="AP303" s="85"/>
      <c r="AQ303" s="85"/>
      <c r="AR303" s="85"/>
      <c r="AS303" s="85"/>
      <c r="AT303" s="85"/>
      <c r="AU303" s="85"/>
      <c r="AV303" s="85"/>
      <c r="AW303" s="85"/>
      <c r="AX303" s="85"/>
      <c r="AY303" s="85"/>
      <c r="AZ303" s="85"/>
      <c r="BA303" s="85"/>
      <c r="BB303" s="85"/>
      <c r="BC303" s="85"/>
      <c r="BD303" s="85"/>
      <c r="BE303" s="85"/>
      <c r="BF303" s="85"/>
      <c r="BG303" s="85"/>
      <c r="BH303" s="85"/>
      <c r="BI303" s="85"/>
      <c r="BJ303" s="85"/>
      <c r="BK303" s="85"/>
      <c r="BL303" s="85"/>
      <c r="BM303" s="78" t="str">
        <f t="shared" si="72"/>
        <v>ok</v>
      </c>
      <c r="BN303" s="14" t="str">
        <f t="shared" si="73"/>
        <v/>
      </c>
      <c r="BO303" s="3"/>
    </row>
    <row r="304" spans="1:67" s="19" customFormat="1" outlineLevel="1" x14ac:dyDescent="0.3">
      <c r="A304" s="17"/>
      <c r="B304" s="17" t="str">
        <f>+IF(OR(B297="",E297="TOTAL"),"","ok")</f>
        <v>ok</v>
      </c>
      <c r="C304" s="17">
        <f>+INDEX(Listes!$N$1:$AD$13,MATCH(D304,Listes!$N$1:$N$13,0),MATCH($F$7,Listes!$N$1:$AD$1,0))</f>
        <v>10</v>
      </c>
      <c r="D304" s="75" t="s">
        <v>167</v>
      </c>
      <c r="E304" s="87" t="s">
        <v>162</v>
      </c>
      <c r="F304" s="86"/>
      <c r="G304" s="85"/>
      <c r="H304" s="85"/>
      <c r="I304" s="85"/>
      <c r="J304" s="85"/>
      <c r="K304" s="85"/>
      <c r="L304" s="85"/>
      <c r="M304" s="85"/>
      <c r="N304" s="85"/>
      <c r="O304" s="85"/>
      <c r="P304" s="85"/>
      <c r="Q304" s="85"/>
      <c r="R304" s="85"/>
      <c r="S304" s="85"/>
      <c r="T304" s="85"/>
      <c r="U304" s="85"/>
      <c r="V304" s="85"/>
      <c r="W304" s="85"/>
      <c r="X304" s="85"/>
      <c r="Y304" s="85"/>
      <c r="Z304" s="85"/>
      <c r="AA304" s="85"/>
      <c r="AB304" s="85"/>
      <c r="AC304" s="85"/>
      <c r="AD304" s="85"/>
      <c r="AE304" s="85"/>
      <c r="AF304" s="85"/>
      <c r="AG304" s="85"/>
      <c r="AH304" s="85" t="str">
        <f t="shared" si="83"/>
        <v/>
      </c>
      <c r="AI304" s="85" t="str">
        <f t="shared" si="82"/>
        <v/>
      </c>
      <c r="AJ304" s="85" t="str">
        <f>+IFERROR(IF(OR(AND(AH304&lt;&gt;"",G304=""),AND(AH304="",G304&lt;&gt;"")),"TOTAL ou Z non renseigné !!!",IF($E304="TOTAL",SUM($AJ$11:AJ303),ROUND(AH304-G304,2))),"")</f>
        <v/>
      </c>
      <c r="AK304" s="85"/>
      <c r="AL304" s="85"/>
      <c r="AM304" s="85"/>
      <c r="AN304" s="85"/>
      <c r="AO304" s="85"/>
      <c r="AP304" s="85"/>
      <c r="AQ304" s="85"/>
      <c r="AR304" s="85"/>
      <c r="AS304" s="85"/>
      <c r="AT304" s="85"/>
      <c r="AU304" s="85"/>
      <c r="AV304" s="85"/>
      <c r="AW304" s="85"/>
      <c r="AX304" s="85"/>
      <c r="AY304" s="85"/>
      <c r="AZ304" s="85"/>
      <c r="BA304" s="85"/>
      <c r="BB304" s="85"/>
      <c r="BC304" s="85"/>
      <c r="BD304" s="85"/>
      <c r="BE304" s="85"/>
      <c r="BF304" s="85"/>
      <c r="BG304" s="85"/>
      <c r="BH304" s="85"/>
      <c r="BI304" s="85"/>
      <c r="BJ304" s="85"/>
      <c r="BK304" s="85"/>
      <c r="BL304" s="85"/>
      <c r="BM304" s="78" t="str">
        <f t="shared" si="72"/>
        <v>ok</v>
      </c>
      <c r="BN304" s="14" t="str">
        <f t="shared" si="73"/>
        <v/>
      </c>
    </row>
    <row r="305" spans="1:67" s="19" customFormat="1" outlineLevel="1" x14ac:dyDescent="0.3">
      <c r="A305" s="17"/>
      <c r="B305" s="17" t="str">
        <f>+IF(OR(B297="",E297="TOTAL"),"","ok")</f>
        <v>ok</v>
      </c>
      <c r="C305" s="17">
        <f>+INDEX(Listes!$N$1:$AD$13,MATCH(D305,Listes!$N$1:$N$13,0),MATCH($F$7,Listes!$N$1:$AD$1,0))</f>
        <v>10</v>
      </c>
      <c r="D305" s="75" t="s">
        <v>168</v>
      </c>
      <c r="E305" s="87" t="s">
        <v>162</v>
      </c>
      <c r="F305" s="86"/>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t="str">
        <f t="shared" si="83"/>
        <v/>
      </c>
      <c r="AI305" s="85" t="str">
        <f t="shared" si="82"/>
        <v/>
      </c>
      <c r="AJ305" s="85" t="str">
        <f>+IFERROR(IF(OR(AND(AH305&lt;&gt;"",G305=""),AND(AH305="",G305&lt;&gt;"")),"TOTAL ou Z non renseigné !!!",IF($E305="TOTAL",SUM($AJ$11:AJ304),ROUND(AH305-G305,2))),"")</f>
        <v/>
      </c>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78" t="str">
        <f t="shared" si="72"/>
        <v>ok</v>
      </c>
      <c r="BN305" s="14" t="str">
        <f t="shared" si="73"/>
        <v/>
      </c>
      <c r="BO305" s="3"/>
    </row>
    <row r="306" spans="1:67" s="19" customFormat="1" hidden="1" outlineLevel="1" x14ac:dyDescent="0.3">
      <c r="A306" s="17"/>
      <c r="B306" s="17" t="str">
        <f>+IF(OR(B297="",E297="TOTAL"),"","ok")</f>
        <v>ok</v>
      </c>
      <c r="C306" s="17">
        <f>+INDEX(Listes!$N$1:$AD$13,MATCH(D306,Listes!$N$1:$N$13,0),MATCH($F$7,Listes!$N$1:$AD$1,0))</f>
        <v>0</v>
      </c>
      <c r="D306" s="75" t="s">
        <v>169</v>
      </c>
      <c r="E306" s="87" t="s">
        <v>162</v>
      </c>
      <c r="F306" s="86"/>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t="str">
        <f t="shared" si="83"/>
        <v/>
      </c>
      <c r="AI306" s="85" t="str">
        <f t="shared" si="82"/>
        <v/>
      </c>
      <c r="AJ306" s="85" t="str">
        <f>+IFERROR(IF(OR(AND(AH306&lt;&gt;"",G306=""),AND(AH306="",G306&lt;&gt;"")),"TOTAL ou Z non renseigné !!!",IF($E306="TOTAL",SUM($AJ$11:AJ305),ROUND(AH306-G306,2))),"")</f>
        <v/>
      </c>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78" t="str">
        <f t="shared" si="72"/>
        <v>ok</v>
      </c>
      <c r="BN306" s="14" t="str">
        <f t="shared" si="73"/>
        <v/>
      </c>
    </row>
    <row r="307" spans="1:67" s="19" customFormat="1" hidden="1" outlineLevel="1" x14ac:dyDescent="0.3">
      <c r="A307" s="17"/>
      <c r="B307" s="17" t="str">
        <f>+IF(OR(B297="",E297="TOTAL"),"","ok")</f>
        <v>ok</v>
      </c>
      <c r="C307" s="17">
        <f>+INDEX(Listes!$N$1:$AD$13,MATCH(D307,Listes!$N$1:$N$13,0),MATCH($F$7,Listes!$N$1:$AD$1,0))</f>
        <v>0</v>
      </c>
      <c r="D307" s="75" t="s">
        <v>170</v>
      </c>
      <c r="E307" s="87" t="s">
        <v>162</v>
      </c>
      <c r="F307" s="86"/>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t="str">
        <f t="shared" si="83"/>
        <v/>
      </c>
      <c r="AI307" s="85" t="str">
        <f t="shared" si="82"/>
        <v/>
      </c>
      <c r="AJ307" s="85" t="str">
        <f>+IFERROR(IF(OR(AND(AH307&lt;&gt;"",G307=""),AND(AH307="",G307&lt;&gt;"")),"TOTAL ou Z non renseigné !!!",IF($E307="TOTAL",SUM($AJ$11:AJ306),ROUND(AH307-G307,2))),"")</f>
        <v/>
      </c>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78" t="str">
        <f t="shared" si="72"/>
        <v>ok</v>
      </c>
      <c r="BN307" s="14" t="str">
        <f t="shared" si="73"/>
        <v/>
      </c>
      <c r="BO307" s="3"/>
    </row>
    <row r="308" spans="1:67" s="19" customFormat="1" hidden="1" outlineLevel="1" x14ac:dyDescent="0.3">
      <c r="A308" s="17"/>
      <c r="B308" s="17" t="str">
        <f>+IF(OR(B297="",E297="TOTAL"),"","ok")</f>
        <v>ok</v>
      </c>
      <c r="C308" s="17">
        <f>+INDEX(Listes!$N$1:$AD$13,MATCH(D308,Listes!$N$1:$N$13,0),MATCH($F$7,Listes!$N$1:$AD$1,0))</f>
        <v>0</v>
      </c>
      <c r="D308" s="75" t="s">
        <v>171</v>
      </c>
      <c r="E308" s="87" t="s">
        <v>162</v>
      </c>
      <c r="F308" s="86"/>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t="str">
        <f t="shared" si="83"/>
        <v/>
      </c>
      <c r="AI308" s="85" t="str">
        <f t="shared" si="82"/>
        <v/>
      </c>
      <c r="AJ308" s="85" t="str">
        <f>+IFERROR(IF(OR(AND(AH308&lt;&gt;"",G308=""),AND(AH308="",G308&lt;&gt;"")),"TOTAL ou Z non renseigné !!!",IF($E308="TOTAL",SUM($AJ$11:AJ307),ROUND(AH308-G308,2))),"")</f>
        <v/>
      </c>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78" t="str">
        <f t="shared" si="72"/>
        <v>ok</v>
      </c>
      <c r="BN308" s="14" t="str">
        <f t="shared" si="73"/>
        <v/>
      </c>
    </row>
    <row r="309" spans="1:67" s="19" customFormat="1" hidden="1" outlineLevel="1" x14ac:dyDescent="0.3">
      <c r="A309" s="17"/>
      <c r="B309" s="17" t="str">
        <f>+IF(OR(B297="",E297="TOTAL"),"","ok")</f>
        <v>ok</v>
      </c>
      <c r="C309" s="17">
        <f>+INDEX(Listes!$N$1:$AD$13,MATCH(D309,Listes!$N$1:$N$13,0),MATCH($F$7,Listes!$N$1:$AD$1,0))</f>
        <v>0</v>
      </c>
      <c r="D309" s="75" t="s">
        <v>172</v>
      </c>
      <c r="E309" s="87" t="s">
        <v>162</v>
      </c>
      <c r="F309" s="86"/>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t="str">
        <f t="shared" si="83"/>
        <v/>
      </c>
      <c r="AI309" s="85" t="str">
        <f t="shared" si="82"/>
        <v/>
      </c>
      <c r="AJ309" s="85" t="str">
        <f>+IFERROR(IF(OR(AND(AH309&lt;&gt;"",G309=""),AND(AH309="",G309&lt;&gt;"")),"TOTAL ou Z non renseigné !!!",IF($E309="TOTAL",SUM($AJ$11:AJ308),ROUND(AH309-G309,2))),"")</f>
        <v/>
      </c>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78" t="str">
        <f t="shared" si="72"/>
        <v>ok</v>
      </c>
      <c r="BN309" s="14" t="str">
        <f t="shared" si="73"/>
        <v/>
      </c>
      <c r="BO309" s="3"/>
    </row>
    <row r="310" spans="1:67" x14ac:dyDescent="0.3">
      <c r="A310" s="4">
        <f>+IF(SUM(C311:C322)=0,"",1)</f>
        <v>1</v>
      </c>
      <c r="B310" s="4">
        <v>24</v>
      </c>
      <c r="C310" s="4">
        <f t="shared" ref="C310" si="84">+IF(B310&gt;$H$5,"",B310)</f>
        <v>24</v>
      </c>
      <c r="D310" s="4">
        <f>+IFERROR(WEEKNUM(E310,2),"")</f>
        <v>39</v>
      </c>
      <c r="E310" s="81">
        <f t="shared" si="81"/>
        <v>43732</v>
      </c>
      <c r="F310" s="82" t="str">
        <f>+IF(AND($E310="TOTAL",SUM($C$11:$C$426)&gt;465),SUM($F$11:F309)/2,IF(AND($E310="TOTAL",SUM($C$11:$C$426)&lt;465),SUM($F$11:F309),IF(COUNT(F311:F322)=0,"",SUM(F311:F322))))</f>
        <v/>
      </c>
      <c r="G310" s="83" t="str">
        <f>IF(F310="","",F310-SUM(AO310:BL310))</f>
        <v/>
      </c>
      <c r="H310" s="83" t="str">
        <f>+IFERROR(IF(OR(WEEKDAY(E310)=1,C310=$H$5),SUMIF($D$11:$D$426,WEEKNUM(E310,2),$F$11:$F$426),""),"")</f>
        <v/>
      </c>
      <c r="I310" s="82" t="str">
        <f>+IF(AND($E310="TOTAL",SUM($C$11:$C$426)&gt;465),SUM($I$11:I309)/2,IF(AND($E310="TOTAL",SUM($C$11:$C$426)&lt;465),SUM($I$11:I309),IF(COUNT(I311:I322)=0,"",SUM(I311:I322))))</f>
        <v/>
      </c>
      <c r="J310" s="82" t="str">
        <f>+IF(AND($E310="TOTAL",SUM($C$11:$C$426)&gt;465),SUM($J$11:J309)/2,IF(AND($E310="TOTAL",SUM($C$11:$C$426)&lt;465),SUM($J$11:J309),IF(COUNT(J311:J322)=0,"",SUM(J311:J322))))</f>
        <v/>
      </c>
      <c r="K310" s="84" t="str">
        <f>+IF($E310="TOTAL",(SUM($K$11:K309)),"")</f>
        <v/>
      </c>
      <c r="L310" s="82" t="str">
        <f>+IF($E310="TOTAL",(SUM(L$11:$L309)),IF(F311="","",F311))</f>
        <v/>
      </c>
      <c r="M310" s="84" t="str">
        <f>+IF($E310="TOTAL",(SUM($M$11:M309)),"")</f>
        <v/>
      </c>
      <c r="N310" s="84" t="str">
        <f>+IF($E310="TOTAL",(SUM($N$11:N309)),"")</f>
        <v/>
      </c>
      <c r="O310" s="82" t="str">
        <f>+IF($E310="TOTAL",(SUM($O$11:O309)),IF(F312="","",F312))</f>
        <v/>
      </c>
      <c r="P310" s="84" t="str">
        <f>+IF($E310="TOTAL",(SUM($P$11:P309)),"")</f>
        <v/>
      </c>
      <c r="Q310" s="84" t="str">
        <f>+IF($E310="TOTAL",(SUM($Q$11:Q309)),"")</f>
        <v/>
      </c>
      <c r="R310" s="84" t="str">
        <f>+IF($E310="TOTAL",(SUM($R$11:R309)),"")</f>
        <v/>
      </c>
      <c r="S310" s="84" t="str">
        <f>+IF($E310="TOTAL",(SUM($S$11:S309)),"")</f>
        <v/>
      </c>
      <c r="T310" s="84" t="str">
        <f>+IF($E310="TOTAL",(SUM($T$11:T309)),"")</f>
        <v/>
      </c>
      <c r="U310" s="84" t="str">
        <f>+IF($E310="TOTAL",(SUM($U$11:U309)),"")</f>
        <v/>
      </c>
      <c r="V310" s="84" t="str">
        <f>+IF($E310="TOTAL",(SUM($V$11:V309)),"")</f>
        <v/>
      </c>
      <c r="W310" s="83" t="str">
        <f>+IF(OR(P310="",P310=0,L310="",L310=0),"",L310/P310)</f>
        <v/>
      </c>
      <c r="X310" s="83" t="str">
        <f>+IF(OR(Q310="",Q310=0,O310="",O310=0),"",O310/Q310)</f>
        <v/>
      </c>
      <c r="Y310" s="82" t="str">
        <f>+IF(AND($E310="TOTAL",SUM($C$11:$C$426)&gt;465),SUM($Y$11:Y309)/2,IF(AND($E310="TOTAL",SUM($C$11:$C$426)&lt;465),SUM($Y$11:Y309),IF(COUNT(Y311:Y322)=0,"",SUM(Y311:Y322))))</f>
        <v/>
      </c>
      <c r="Z310" s="82" t="str">
        <f>+IF(AND($E310="TOTAL",SUM($C$11:$C$426)&gt;465),SUM($Z$11:Z309)/2,IF(AND($E310="TOTAL",SUM($C$11:$C$426)&lt;465),SUM($Z$11:Z309),IF(COUNT(Z311:Z322)=0,"",SUM(Z311:Z322))))</f>
        <v/>
      </c>
      <c r="AA310" s="82" t="str">
        <f>+IF(AND($E310="TOTAL",SUM($C$11:$C$426)&gt;465),SUM($AA$11:AA309)/2,IF(AND($E310="TOTAL",SUM($C$11:$C$426)&lt;465),SUM($AA$11:AA309),IF(COUNT(AA311:AA322)=0,"",SUM(AA311:AA322))))</f>
        <v/>
      </c>
      <c r="AB310" s="82" t="str">
        <f>+IF(AND($E310="TOTAL",SUM($C$11:$C$426)&gt;465),SUM($AB$11:AB309)/2,IF(AND($E310="TOTAL",SUM($C$11:$C$426)&lt;465),SUM($AB$11:AB309),IF(COUNT(AB311:AB322)=0,"",SUM(AB311:AB322))))</f>
        <v/>
      </c>
      <c r="AC310" s="82" t="str">
        <f>+IF(AND($E310="TOTAL",SUM($C$11:$C$426)&gt;465),SUM($AC$11:AC309)/2,IF(AND($E310="TOTAL",SUM($C$11:$C$426)&lt;465),SUM($AC$11:AC309),IF(COUNT(AC311:AC322)=0,"",SUM(AC311:AC322))))</f>
        <v/>
      </c>
      <c r="AD310" s="82" t="str">
        <f>+IF(AND($E310="TOTAL",SUM($C$11:$C$426)&gt;465),SUM($AD$11:AD309)/2,IF(AND($E310="TOTAL",SUM($C$11:$C$426)&lt;465),SUM($AD$11:AD309),IF(COUNT(AD311:AD322)=0,"",SUM(AD311:AD322))))</f>
        <v/>
      </c>
      <c r="AE310" s="82" t="str">
        <f>+IF(AND($E310="TOTAL",SUM($C$11:$C$426)&gt;465),SUM($AE$11:AE309)/2,IF(AND($E310="TOTAL",SUM($C$11:$C$426)&lt;465),SUM($AE$11:AE309),IF(COUNT(AE311:AE322)=0,"",SUM(AE311:AE322))))</f>
        <v/>
      </c>
      <c r="AF310" s="82" t="str">
        <f>+IF(AND($E310="TOTAL",SUM($C$11:$C$426)&gt;465),SUM($AF$11:AF309)/2,IF(AND($E310="TOTAL",SUM($C$11:$C$426)&lt;465),SUM($AF$11:AF309),IF(COUNT(AF311:AF322)=0,"",SUM(AF311:AF322))))</f>
        <v/>
      </c>
      <c r="AG310" s="82" t="str">
        <f>+IF(AND($E310="TOTAL",SUM($C$11:$C$426)&gt;465),SUM($AG$11:AG309)/2,IF(AND($E310="TOTAL",SUM($C$11:$C$426)&lt;465),SUM($AG$11:AG309),IF(COUNT(AG311:AG322)=0,"",SUM(AG311:AG322))))</f>
        <v/>
      </c>
      <c r="AH310" s="82" t="str">
        <f>+IFERROR(SUM(Y310:AG310)+AI310,"")</f>
        <v/>
      </c>
      <c r="AI310" s="82" t="str">
        <f>+IF(AND($E310="TOTAL",SUM($C$11:$C$426)&gt;465),SUM($AI$11:AI309)/2,IF(AND($E310="TOTAL",SUM($C$11:$C$426)&lt;465),SUM($AI$11:AI309),IF(COUNT(AI311:AI322)=0,"",SUM(AI311:AI322))))</f>
        <v/>
      </c>
      <c r="AJ310" s="82" t="str">
        <f>+IF(AND($E310="TOTAL",SUM($C$11:$C$426)&gt;465),SUM($AJ$11:AJ309)/2,IF(AND($E310="TOTAL",SUM($C$11:$C$426)&lt;465),SUM($AJ$11:AJ309),IF(COUNT(AJ311:AJ322)=0,"",SUM(AJ311:AJ322))))</f>
        <v/>
      </c>
      <c r="AK310" s="82" t="str">
        <f>+IF(AND($E310="TOTAL",SUM($C$11:$C$426)&gt;465),SUM($AK$11:AK309)/2,IF(AND($E310="TOTAL",SUM($C$11:$C$426)&lt;465),SUM($AK$11:AK309),IF(COUNT(AK311:AK322)=0,"",SUM(AK311:AK322))))</f>
        <v/>
      </c>
      <c r="AL310" s="84" t="str">
        <f>+IF($E310="TOTAL",(SUM($AL$11:AL309)),"")</f>
        <v/>
      </c>
      <c r="AM310" s="84" t="str">
        <f>+IF($E310="TOTAL",(SUM($AM$11:AM309)),"")</f>
        <v/>
      </c>
      <c r="AN310" s="84"/>
      <c r="AO310" s="82" t="str">
        <f>+IF(AND($E310="TOTAL",SUM($C$11:$C$426)&gt;465),SUM($AO$11:AO309)/2,IF(AND($E310="TOTAL",SUM($C$11:$C$426)&lt;465),SUM($AO$11:AO309),IF(COUNT(AO311:AO322)=0,"",SUM(AO311:AO322))))</f>
        <v/>
      </c>
      <c r="AP310" s="82" t="str">
        <f>+IF(AND($E310="TOTAL",SUM($C$11:$C$426)&gt;465),SUM($AP$11:AP309)/2,IF(AND($E310="TOTAL",SUM($C$11:$C$426)&lt;465),SUM($AP$11:AP309),IF(COUNT(AP311:AP322)=0,"",SUM(AP311:AP322))))</f>
        <v/>
      </c>
      <c r="AQ310" s="82" t="str">
        <f>+IF(AND($E310="TOTAL",SUM($C$11:$C$426)&gt;465),SUM($AQ$11:AQ309)/2,IF(AND($E310="TOTAL",SUM($C$11:$C$426)&lt;465),SUM($AQ$11:AQ309),IF(COUNT(AQ311:AQ322)=0,"",SUM(AQ311:AQ322))))</f>
        <v/>
      </c>
      <c r="AR310" s="82" t="str">
        <f>+IF(AND($E310="TOTAL",SUM($C$11:$C$426)&gt;465),SUM($AR$11:AR309)/2,IF(AND($E310="TOTAL",SUM($C$11:$C$426)&lt;465),SUM($AR$11:AR309),IF(COUNT(AR311:AR322)=0,"",SUM(AR311:AR322))))</f>
        <v/>
      </c>
      <c r="AS310" s="82" t="str">
        <f>+IF(AND($E310="TOTAL",SUM($C$11:$C$426)&gt;465),SUM($AS$11:AS309)/2,IF(AND($E310="TOTAL",SUM($C$11:$C$426)&lt;465),SUM($AS$11:AS309),IF(COUNT(AS311:AS322)=0,"",SUM(AS311:AS322))))</f>
        <v/>
      </c>
      <c r="AT310" s="82" t="str">
        <f>+IF(AND($E310="TOTAL",SUM($C$11:$C$426)&gt;465),SUM($AT$11:AT309)/2,IF(AND($E310="TOTAL",SUM($C$11:$C$426)&lt;465),SUM($AT$11:AT309),IF(COUNT(AT311:AT322)=0,"",SUM(AT311:AT322))))</f>
        <v/>
      </c>
      <c r="AU310" s="82" t="str">
        <f>+IF(AND($E310="TOTAL",SUM($C$11:$C$426)&gt;465),SUM($AU$11:AU309)/2,IF(AND($E310="TOTAL",SUM($C$11:$C$426)&lt;465),SUM($AU$11:AU309),IF(COUNT(AU311:AU322)=0,"",SUM(AU311:AU322))))</f>
        <v/>
      </c>
      <c r="AV310" s="82" t="str">
        <f>+IF(AND($E310="TOTAL",SUM($C$11:$C$426)&gt;465),SUM($AV$11:AV309)/2,IF(AND($E310="TOTAL",SUM($C$11:$C$426)&lt;465),SUM($AV$11:AV309),IF(COUNT(AV311:AV322)=0,"",SUM(AV311:AV322))))</f>
        <v/>
      </c>
      <c r="AW310" s="82" t="str">
        <f>+IF(AND($E310="TOTAL",SUM($C$11:$C$426)&gt;465),SUM($AW$11:AW309)/2,IF(AND($E310="TOTAL",SUM($C$11:$C$426)&lt;465),SUM($AW$11:AW309),IF(COUNT(AW311:AW322)=0,"",SUM(AW311:AW322))))</f>
        <v/>
      </c>
      <c r="AX310" s="82" t="str">
        <f>+IF(AND($E310="TOTAL",SUM($C$11:$C$426)&gt;465),SUM($AX$11:AX309)/2,IF(AND($E310="TOTAL",SUM($C$11:$C$426)&lt;465),SUM($AX$11:AX309),IF(COUNT(AX311:AX322)=0,"",SUM(AX311:AX322))))</f>
        <v/>
      </c>
      <c r="AY310" s="82" t="str">
        <f>+IF(AND($E310="TOTAL",SUM($C$11:$C$426)&gt;465),SUM($AY$11:AY309)/2,IF(AND($E310="TOTAL",SUM($C$11:$C$426)&lt;465),SUM($AY$11:AY309),IF(COUNT(AY311:AY322)=0,"",SUM(AY311:AY322))))</f>
        <v/>
      </c>
      <c r="AZ310" s="82" t="str">
        <f>+IF(AND($E310="TOTAL",SUM($C$11:$C$426)&gt;465),SUM($AZ$11:AZ309)/2,IF(AND($E310="TOTAL",SUM($C$11:$C$426)&lt;465),SUM($AZ$11:AZ309),IF(COUNT(AZ311:AZ322)=0,"",SUM(AZ311:AZ322))))</f>
        <v/>
      </c>
      <c r="BA310" s="82" t="str">
        <f>+IF(AND($E310="TOTAL",SUM($C$11:$C$426)&gt;465),SUM($BA$11:BA309)/2,IF(AND($E310="TOTAL",SUM($C$11:$C$426)&lt;465),SUM($BA$11:BA309),IF(COUNT(BA311:BA322)=0,"",SUM(BA311:BA322))))</f>
        <v/>
      </c>
      <c r="BB310" s="82" t="str">
        <f>+IF(AND($E310="TOTAL",SUM($C$11:$C$426)&gt;465),SUM($BB$11:BB309)/2,IF(AND($E310="TOTAL",SUM($C$11:$C$426)&lt;465),SUM($BB$11:BB309),IF(COUNT(BB311:BB322)=0,"",SUM(BB311:BB322))))</f>
        <v/>
      </c>
      <c r="BC310" s="82" t="str">
        <f>+IF(AND($E310="TOTAL",SUM($C$11:$C$426)&gt;465),SUM($BC$11:BC309)/2,IF(AND($E310="TOTAL",SUM($C$11:$C$426)&lt;465),SUM($BC$11:BC309),IF(COUNT(BC311:BC322)=0,"",SUM(BC311:BC322))))</f>
        <v/>
      </c>
      <c r="BD310" s="82" t="str">
        <f>+IF(AND($E310="TOTAL",SUM($C$11:$C$426)&gt;465),SUM($BD$11:BD309)/2,IF(AND($E310="TOTAL",SUM($C$11:$C$426)&lt;465),SUM($BD$11:BD309),IF(COUNT(BD311:BD322)=0,"",SUM(BD311:BD322))))</f>
        <v/>
      </c>
      <c r="BE310" s="82" t="str">
        <f>+IF(AND($E310="TOTAL",SUM($C$11:$C$426)&gt;465),SUM($BE$11:BE309)/2,IF(AND($E310="TOTAL",SUM($C$11:$C$426)&lt;465),SUM($BE$11:BE309),IF(COUNT(BE311:BE322)=0,"",SUM(BE311:BE322))))</f>
        <v/>
      </c>
      <c r="BF310" s="82" t="str">
        <f>+IF(AND($E310="TOTAL",SUM($C$11:$C$426)&gt;465),SUM($BF$11:BF309)/2,IF(AND($E310="TOTAL",SUM($C$11:$C$426)&lt;465),SUM($BF$11:BF309),IF(COUNT(BF311:BF322)=0,"",SUM(BF311:BF322))))</f>
        <v/>
      </c>
      <c r="BG310" s="82" t="str">
        <f>+IF(AND($E310="TOTAL",SUM($C$11:$C$426)&gt;465),SUM($BG$11:BG309)/2,IF(AND($E310="TOTAL",SUM($C$11:$C$426)&lt;465),SUM($BG$11:BG309),IF(COUNT(BG311:BG322)=0,"",SUM(BG311:BG322))))</f>
        <v/>
      </c>
      <c r="BH310" s="82" t="str">
        <f>+IF(AND($E310="TOTAL",SUM($C$11:$C$426)&gt;465),SUM($BH$11:BH309)/2,IF(AND($E310="TOTAL",SUM($C$11:$C$426)&lt;465),SUM($BH$11:BH309),IF(COUNT(BH311:BH322)=0,"",SUM(BH311:BH322))))</f>
        <v/>
      </c>
      <c r="BI310" s="82" t="str">
        <f>+IF(AND($E310="TOTAL",SUM($C$11:$C$426)&gt;465),SUM($BI$11:BI309)/2,IF(AND($E310="TOTAL",SUM($C$11:$C$426)&lt;465),SUM($BI$11:BI309),IF(COUNT(BI311:BI322)=0,"",SUM(BI311:BI322))))</f>
        <v/>
      </c>
      <c r="BJ310" s="82" t="str">
        <f>+IF(AND($E310="TOTAL",SUM($C$11:$C$426)&gt;465),SUM($BJ$11:BJ309)/2,IF(AND($E310="TOTAL",SUM($C$11:$C$426)&lt;465),SUM($BJ$11:BJ309),IF(COUNT(BJ311:BJ322)=0,"",SUM(BJ311:BJ322))))</f>
        <v/>
      </c>
      <c r="BK310" s="82" t="str">
        <f>+IF(AND($E310="TOTAL",SUM($C$11:$C$426)&gt;465),SUM($BK$11:BK309)/2,IF(AND($E310="TOTAL",SUM($C$11:$C$426)&lt;465),SUM($BK$11:BK309),IF(COUNT(BK311:BK322)=0,"",SUM(BK311:BK322))))</f>
        <v/>
      </c>
      <c r="BL310" s="82" t="str">
        <f>+IF(AND($E310="TOTAL",SUM($C$11:$C$426)&gt;465),SUM($BL$11:BL309)/2,IF(AND($E310="TOTAL",SUM($C$11:$C$426)&lt;465),SUM($BL$11:BL309),IF(COUNT(BL311:BL322)=0,"",SUM(BL311:BL322))))</f>
        <v/>
      </c>
      <c r="BM310" s="78" t="str">
        <f t="shared" si="72"/>
        <v/>
      </c>
      <c r="BN310" s="14" t="str">
        <f t="shared" si="73"/>
        <v/>
      </c>
      <c r="BO310" s="19"/>
    </row>
    <row r="311" spans="1:67" s="19" customFormat="1" outlineLevel="1" x14ac:dyDescent="0.3">
      <c r="A311" s="17"/>
      <c r="B311" s="17" t="str">
        <f>+IF(OR(B310="",E310="TOTAL"),"","ok")</f>
        <v>ok</v>
      </c>
      <c r="C311" s="17">
        <f>+INDEX(Listes!$N$1:$AD$13,MATCH(D311,Listes!$N$1:$N$13,0),MATCH($F$7,Listes!$N$1:$AD$1,0))</f>
        <v>10</v>
      </c>
      <c r="D311" s="74" t="s">
        <v>160</v>
      </c>
      <c r="E311" s="85" t="s">
        <v>160</v>
      </c>
      <c r="F311" s="86"/>
      <c r="G311" s="85" t="str">
        <f>IF(F311="","",F311-SUM(AO311:BL311))</f>
        <v/>
      </c>
      <c r="H311" s="85"/>
      <c r="I311" s="85"/>
      <c r="J311" s="85"/>
      <c r="K311" s="85"/>
      <c r="L311" s="85"/>
      <c r="M311" s="85"/>
      <c r="N311" s="85"/>
      <c r="O311" s="85"/>
      <c r="P311" s="85"/>
      <c r="Q311" s="85"/>
      <c r="R311" s="85"/>
      <c r="S311" s="85"/>
      <c r="T311" s="85"/>
      <c r="U311" s="85"/>
      <c r="V311" s="85"/>
      <c r="W311" s="85"/>
      <c r="X311" s="85"/>
      <c r="Y311" s="85"/>
      <c r="Z311" s="85"/>
      <c r="AA311" s="85"/>
      <c r="AB311" s="85"/>
      <c r="AC311" s="85"/>
      <c r="AD311" s="85"/>
      <c r="AE311" s="85"/>
      <c r="AF311" s="85"/>
      <c r="AG311" s="85"/>
      <c r="AH311" s="85" t="str">
        <f>+IFERROR(SUM(Y311:AG311)+AI311,"")</f>
        <v/>
      </c>
      <c r="AI311" s="85" t="str">
        <f t="shared" ref="AI311:AI322" si="85">IF(SUM(Y311:AG311)=0,"",0)</f>
        <v/>
      </c>
      <c r="AJ311" s="85" t="str">
        <f>+IFERROR(IF(OR(AND(AH311&lt;&gt;"",G311=""),AND(AH311="",G311&lt;&gt;"")),"TOTAL ou Z non renseigné !!!",ROUND(AH311-G311,2)),"")</f>
        <v/>
      </c>
      <c r="AK311" s="85"/>
      <c r="AL311" s="85"/>
      <c r="AM311" s="85"/>
      <c r="AN311" s="85"/>
      <c r="AO311" s="85"/>
      <c r="AP311" s="85"/>
      <c r="AQ311" s="85"/>
      <c r="AR311" s="85"/>
      <c r="AS311" s="85"/>
      <c r="AT311" s="85"/>
      <c r="AU311" s="85"/>
      <c r="AV311" s="85"/>
      <c r="AW311" s="85"/>
      <c r="AX311" s="85"/>
      <c r="AY311" s="85"/>
      <c r="AZ311" s="85"/>
      <c r="BA311" s="85"/>
      <c r="BB311" s="85"/>
      <c r="BC311" s="85"/>
      <c r="BD311" s="85"/>
      <c r="BE311" s="85"/>
      <c r="BF311" s="85"/>
      <c r="BG311" s="85"/>
      <c r="BH311" s="85"/>
      <c r="BI311" s="85"/>
      <c r="BJ311" s="85"/>
      <c r="BK311" s="85"/>
      <c r="BL311" s="85"/>
      <c r="BM311" s="78" t="str">
        <f t="shared" si="72"/>
        <v>ok</v>
      </c>
      <c r="BN311" s="14" t="str">
        <f t="shared" si="73"/>
        <v/>
      </c>
      <c r="BO311" s="3"/>
    </row>
    <row r="312" spans="1:67" s="19" customFormat="1" outlineLevel="1" x14ac:dyDescent="0.3">
      <c r="A312" s="17"/>
      <c r="B312" s="17" t="str">
        <f>+IF(OR(B310="",E310="TOTAL"),"","ok")</f>
        <v>ok</v>
      </c>
      <c r="C312" s="17">
        <f>+INDEX(Listes!$N$1:$AD$13,MATCH(D312,Listes!$N$1:$N$13,0),MATCH($F$7,Listes!$N$1:$AD$1,0))</f>
        <v>10</v>
      </c>
      <c r="D312" s="74" t="s">
        <v>161</v>
      </c>
      <c r="E312" s="85" t="s">
        <v>161</v>
      </c>
      <c r="F312" s="86"/>
      <c r="G312" s="85"/>
      <c r="H312" s="85"/>
      <c r="I312" s="85"/>
      <c r="J312" s="85"/>
      <c r="K312" s="85"/>
      <c r="L312" s="85"/>
      <c r="M312" s="85"/>
      <c r="N312" s="85"/>
      <c r="O312" s="85"/>
      <c r="P312" s="85"/>
      <c r="Q312" s="85"/>
      <c r="R312" s="85"/>
      <c r="S312" s="85"/>
      <c r="T312" s="85"/>
      <c r="U312" s="85"/>
      <c r="V312" s="85"/>
      <c r="W312" s="85"/>
      <c r="X312" s="85"/>
      <c r="Y312" s="85"/>
      <c r="Z312" s="85"/>
      <c r="AA312" s="85"/>
      <c r="AB312" s="85"/>
      <c r="AC312" s="85"/>
      <c r="AD312" s="85"/>
      <c r="AE312" s="85"/>
      <c r="AF312" s="85"/>
      <c r="AG312" s="85"/>
      <c r="AH312" s="85" t="str">
        <f t="shared" ref="AH312:AH322" si="86">+IFERROR(SUM(Y312:AG312)+AI312,"")</f>
        <v/>
      </c>
      <c r="AI312" s="85" t="str">
        <f t="shared" si="85"/>
        <v/>
      </c>
      <c r="AJ312" s="85" t="str">
        <f>+IFERROR(IF(OR(AND(AH312&lt;&gt;"",G312=""),AND(AH312="",G312&lt;&gt;"")),"TOTAL ou Z non renseigné !!!",IF($E312="TOTAL",SUM($AJ$11:AJ311),ROUND(AH312-G312,2))),"")</f>
        <v/>
      </c>
      <c r="AK312" s="85"/>
      <c r="AL312" s="85"/>
      <c r="AM312" s="85"/>
      <c r="AN312" s="85"/>
      <c r="AO312" s="85"/>
      <c r="AP312" s="85"/>
      <c r="AQ312" s="85"/>
      <c r="AR312" s="85"/>
      <c r="AS312" s="85"/>
      <c r="AT312" s="85"/>
      <c r="AU312" s="85"/>
      <c r="AV312" s="85"/>
      <c r="AW312" s="85"/>
      <c r="AX312" s="85"/>
      <c r="AY312" s="85"/>
      <c r="AZ312" s="85"/>
      <c r="BA312" s="85"/>
      <c r="BB312" s="85"/>
      <c r="BC312" s="85"/>
      <c r="BD312" s="85"/>
      <c r="BE312" s="85"/>
      <c r="BF312" s="85"/>
      <c r="BG312" s="85"/>
      <c r="BH312" s="85"/>
      <c r="BI312" s="85"/>
      <c r="BJ312" s="85"/>
      <c r="BK312" s="85"/>
      <c r="BL312" s="85"/>
      <c r="BM312" s="78" t="str">
        <f t="shared" si="72"/>
        <v>ok</v>
      </c>
      <c r="BN312" s="14" t="str">
        <f t="shared" si="73"/>
        <v/>
      </c>
    </row>
    <row r="313" spans="1:67" s="19" customFormat="1" outlineLevel="1" x14ac:dyDescent="0.3">
      <c r="A313" s="17"/>
      <c r="B313" s="17" t="str">
        <f>+IF(OR(B310="",E310="TOTAL"),"","ok")</f>
        <v>ok</v>
      </c>
      <c r="C313" s="17">
        <f>+INDEX(Listes!$N$1:$AD$13,MATCH(D313,Listes!$N$1:$N$13,0),MATCH($F$7,Listes!$N$1:$AD$1,0))</f>
        <v>10</v>
      </c>
      <c r="D313" s="75" t="s">
        <v>163</v>
      </c>
      <c r="E313" s="87" t="s">
        <v>162</v>
      </c>
      <c r="F313" s="86"/>
      <c r="G313" s="85"/>
      <c r="H313" s="85"/>
      <c r="I313" s="85"/>
      <c r="J313" s="85"/>
      <c r="K313" s="85"/>
      <c r="L313" s="85"/>
      <c r="M313" s="85"/>
      <c r="N313" s="85"/>
      <c r="O313" s="85"/>
      <c r="P313" s="85"/>
      <c r="Q313" s="85"/>
      <c r="R313" s="85"/>
      <c r="S313" s="85"/>
      <c r="T313" s="85"/>
      <c r="U313" s="85"/>
      <c r="V313" s="85"/>
      <c r="W313" s="85"/>
      <c r="X313" s="85"/>
      <c r="Y313" s="85"/>
      <c r="Z313" s="85"/>
      <c r="AA313" s="85"/>
      <c r="AB313" s="85"/>
      <c r="AC313" s="85"/>
      <c r="AD313" s="85"/>
      <c r="AE313" s="85"/>
      <c r="AF313" s="85"/>
      <c r="AG313" s="85"/>
      <c r="AH313" s="85" t="str">
        <f t="shared" si="86"/>
        <v/>
      </c>
      <c r="AI313" s="85" t="str">
        <f t="shared" si="85"/>
        <v/>
      </c>
      <c r="AJ313" s="85" t="str">
        <f>+IFERROR(IF(OR(AND(AH313&lt;&gt;"",G313=""),AND(AH313="",G313&lt;&gt;"")),"TOTAL ou Z non renseigné !!!",IF($E313="TOTAL",SUM($AJ$11:AJ312),ROUND(AH313-G313,2))),"")</f>
        <v/>
      </c>
      <c r="AK313" s="85"/>
      <c r="AL313" s="85"/>
      <c r="AM313" s="85"/>
      <c r="AN313" s="85"/>
      <c r="AO313" s="85"/>
      <c r="AP313" s="85"/>
      <c r="AQ313" s="85"/>
      <c r="AR313" s="85"/>
      <c r="AS313" s="85"/>
      <c r="AT313" s="85"/>
      <c r="AU313" s="85"/>
      <c r="AV313" s="85"/>
      <c r="AW313" s="85"/>
      <c r="AX313" s="85"/>
      <c r="AY313" s="85"/>
      <c r="AZ313" s="85"/>
      <c r="BA313" s="85"/>
      <c r="BB313" s="85"/>
      <c r="BC313" s="85"/>
      <c r="BD313" s="85"/>
      <c r="BE313" s="85"/>
      <c r="BF313" s="85"/>
      <c r="BG313" s="85"/>
      <c r="BH313" s="85"/>
      <c r="BI313" s="85"/>
      <c r="BJ313" s="85"/>
      <c r="BK313" s="85"/>
      <c r="BL313" s="85"/>
      <c r="BM313" s="78" t="str">
        <f t="shared" si="72"/>
        <v>ok</v>
      </c>
      <c r="BN313" s="14" t="str">
        <f t="shared" si="73"/>
        <v/>
      </c>
      <c r="BO313" s="3"/>
    </row>
    <row r="314" spans="1:67" s="19" customFormat="1" outlineLevel="1" x14ac:dyDescent="0.3">
      <c r="A314" s="17"/>
      <c r="B314" s="17" t="str">
        <f>+IF(OR(B310="",E310="TOTAL"),"","ok")</f>
        <v>ok</v>
      </c>
      <c r="C314" s="17">
        <f>+INDEX(Listes!$N$1:$AD$13,MATCH(D314,Listes!$N$1:$N$13,0),MATCH($F$7,Listes!$N$1:$AD$1,0))</f>
        <v>10</v>
      </c>
      <c r="D314" s="75" t="s">
        <v>164</v>
      </c>
      <c r="E314" s="87" t="s">
        <v>162</v>
      </c>
      <c r="F314" s="86"/>
      <c r="G314" s="85"/>
      <c r="H314" s="85"/>
      <c r="I314" s="85"/>
      <c r="J314" s="85"/>
      <c r="K314" s="85"/>
      <c r="L314" s="85"/>
      <c r="M314" s="85"/>
      <c r="N314" s="85"/>
      <c r="O314" s="85"/>
      <c r="P314" s="85"/>
      <c r="Q314" s="85"/>
      <c r="R314" s="85"/>
      <c r="S314" s="85"/>
      <c r="T314" s="85"/>
      <c r="U314" s="85"/>
      <c r="V314" s="85"/>
      <c r="W314" s="85"/>
      <c r="X314" s="85"/>
      <c r="Y314" s="85"/>
      <c r="Z314" s="85"/>
      <c r="AA314" s="85"/>
      <c r="AB314" s="85"/>
      <c r="AC314" s="85"/>
      <c r="AD314" s="85"/>
      <c r="AE314" s="85"/>
      <c r="AF314" s="85"/>
      <c r="AG314" s="85"/>
      <c r="AH314" s="85" t="str">
        <f t="shared" si="86"/>
        <v/>
      </c>
      <c r="AI314" s="85" t="str">
        <f t="shared" si="85"/>
        <v/>
      </c>
      <c r="AJ314" s="85" t="str">
        <f>+IFERROR(IF(OR(AND(AH314&lt;&gt;"",G314=""),AND(AH314="",G314&lt;&gt;"")),"TOTAL ou Z non renseigné !!!",IF($E314="TOTAL",SUM($AJ$11:AJ313),ROUND(AH314-G314,2))),"")</f>
        <v/>
      </c>
      <c r="AK314" s="85"/>
      <c r="AL314" s="85"/>
      <c r="AM314" s="85"/>
      <c r="AN314" s="85"/>
      <c r="AO314" s="85"/>
      <c r="AP314" s="85"/>
      <c r="AQ314" s="85"/>
      <c r="AR314" s="85"/>
      <c r="AS314" s="85"/>
      <c r="AT314" s="85"/>
      <c r="AU314" s="85"/>
      <c r="AV314" s="85"/>
      <c r="AW314" s="85"/>
      <c r="AX314" s="85"/>
      <c r="AY314" s="85"/>
      <c r="AZ314" s="85"/>
      <c r="BA314" s="85"/>
      <c r="BB314" s="85"/>
      <c r="BC314" s="85"/>
      <c r="BD314" s="85"/>
      <c r="BE314" s="85"/>
      <c r="BF314" s="85"/>
      <c r="BG314" s="85"/>
      <c r="BH314" s="85"/>
      <c r="BI314" s="85"/>
      <c r="BJ314" s="85"/>
      <c r="BK314" s="85"/>
      <c r="BL314" s="85"/>
      <c r="BM314" s="78" t="str">
        <f t="shared" si="72"/>
        <v>ok</v>
      </c>
      <c r="BN314" s="14" t="str">
        <f t="shared" si="73"/>
        <v/>
      </c>
    </row>
    <row r="315" spans="1:67" s="19" customFormat="1" outlineLevel="1" x14ac:dyDescent="0.3">
      <c r="A315" s="17"/>
      <c r="B315" s="17" t="str">
        <f>+IF(OR(B310="",E310="TOTAL"),"","ok")</f>
        <v>ok</v>
      </c>
      <c r="C315" s="17">
        <f>+INDEX(Listes!$N$1:$AD$13,MATCH(D315,Listes!$N$1:$N$13,0),MATCH($F$7,Listes!$N$1:$AD$1,0))</f>
        <v>10</v>
      </c>
      <c r="D315" s="75" t="s">
        <v>165</v>
      </c>
      <c r="E315" s="87" t="s">
        <v>162</v>
      </c>
      <c r="F315" s="86"/>
      <c r="G315" s="85"/>
      <c r="H315" s="85"/>
      <c r="I315" s="85"/>
      <c r="J315" s="85"/>
      <c r="K315" s="85"/>
      <c r="L315" s="85"/>
      <c r="M315" s="85"/>
      <c r="N315" s="85"/>
      <c r="O315" s="85"/>
      <c r="P315" s="85"/>
      <c r="Q315" s="85"/>
      <c r="R315" s="85"/>
      <c r="S315" s="85"/>
      <c r="T315" s="85"/>
      <c r="U315" s="85"/>
      <c r="V315" s="85"/>
      <c r="W315" s="85"/>
      <c r="X315" s="85"/>
      <c r="Y315" s="85"/>
      <c r="Z315" s="85"/>
      <c r="AA315" s="85"/>
      <c r="AB315" s="85"/>
      <c r="AC315" s="85"/>
      <c r="AD315" s="85"/>
      <c r="AE315" s="85"/>
      <c r="AF315" s="85"/>
      <c r="AG315" s="85"/>
      <c r="AH315" s="85" t="str">
        <f t="shared" si="86"/>
        <v/>
      </c>
      <c r="AI315" s="85" t="str">
        <f t="shared" si="85"/>
        <v/>
      </c>
      <c r="AJ315" s="85" t="str">
        <f>+IFERROR(IF(OR(AND(AH315&lt;&gt;"",G315=""),AND(AH315="",G315&lt;&gt;"")),"TOTAL ou Z non renseigné !!!",IF($E315="TOTAL",SUM($AJ$11:AJ314),ROUND(AH315-G315,2))),"")</f>
        <v/>
      </c>
      <c r="AK315" s="85"/>
      <c r="AL315" s="85"/>
      <c r="AM315" s="85"/>
      <c r="AN315" s="85"/>
      <c r="AO315" s="85"/>
      <c r="AP315" s="85"/>
      <c r="AQ315" s="85"/>
      <c r="AR315" s="85"/>
      <c r="AS315" s="85"/>
      <c r="AT315" s="85"/>
      <c r="AU315" s="85"/>
      <c r="AV315" s="85"/>
      <c r="AW315" s="85"/>
      <c r="AX315" s="85"/>
      <c r="AY315" s="85"/>
      <c r="AZ315" s="85"/>
      <c r="BA315" s="85"/>
      <c r="BB315" s="85"/>
      <c r="BC315" s="85"/>
      <c r="BD315" s="85"/>
      <c r="BE315" s="85"/>
      <c r="BF315" s="85"/>
      <c r="BG315" s="85"/>
      <c r="BH315" s="85"/>
      <c r="BI315" s="85"/>
      <c r="BJ315" s="85"/>
      <c r="BK315" s="85"/>
      <c r="BL315" s="85"/>
      <c r="BM315" s="78" t="str">
        <f t="shared" si="72"/>
        <v>ok</v>
      </c>
      <c r="BN315" s="14" t="str">
        <f t="shared" si="73"/>
        <v/>
      </c>
      <c r="BO315" s="3"/>
    </row>
    <row r="316" spans="1:67" s="19" customFormat="1" outlineLevel="1" x14ac:dyDescent="0.3">
      <c r="A316" s="17"/>
      <c r="B316" s="17" t="str">
        <f>+IF(OR(B310="",E310="TOTAL"),"","ok")</f>
        <v>ok</v>
      </c>
      <c r="C316" s="17">
        <f>+INDEX(Listes!$N$1:$AD$13,MATCH(D316,Listes!$N$1:$N$13,0),MATCH($F$7,Listes!$N$1:$AD$1,0))</f>
        <v>10</v>
      </c>
      <c r="D316" s="75" t="s">
        <v>166</v>
      </c>
      <c r="E316" s="87" t="s">
        <v>162</v>
      </c>
      <c r="F316" s="86"/>
      <c r="G316" s="85"/>
      <c r="H316" s="85"/>
      <c r="I316" s="85"/>
      <c r="J316" s="85"/>
      <c r="K316" s="85"/>
      <c r="L316" s="85"/>
      <c r="M316" s="85"/>
      <c r="N316" s="85"/>
      <c r="O316" s="85"/>
      <c r="P316" s="85"/>
      <c r="Q316" s="85"/>
      <c r="R316" s="85"/>
      <c r="S316" s="85"/>
      <c r="T316" s="85"/>
      <c r="U316" s="85"/>
      <c r="V316" s="85"/>
      <c r="W316" s="85"/>
      <c r="X316" s="85"/>
      <c r="Y316" s="85"/>
      <c r="Z316" s="85"/>
      <c r="AA316" s="85"/>
      <c r="AB316" s="85"/>
      <c r="AC316" s="85"/>
      <c r="AD316" s="85"/>
      <c r="AE316" s="85"/>
      <c r="AF316" s="85"/>
      <c r="AG316" s="85"/>
      <c r="AH316" s="85" t="str">
        <f t="shared" si="86"/>
        <v/>
      </c>
      <c r="AI316" s="85" t="str">
        <f t="shared" si="85"/>
        <v/>
      </c>
      <c r="AJ316" s="85" t="str">
        <f>+IFERROR(IF(OR(AND(AH316&lt;&gt;"",G316=""),AND(AH316="",G316&lt;&gt;"")),"TOTAL ou Z non renseigné !!!",IF($E316="TOTAL",SUM($AJ$11:AJ315),ROUND(AH316-G316,2))),"")</f>
        <v/>
      </c>
      <c r="AK316" s="85"/>
      <c r="AL316" s="85"/>
      <c r="AM316" s="85"/>
      <c r="AN316" s="85"/>
      <c r="AO316" s="85"/>
      <c r="AP316" s="85"/>
      <c r="AQ316" s="85"/>
      <c r="AR316" s="85"/>
      <c r="AS316" s="85"/>
      <c r="AT316" s="85"/>
      <c r="AU316" s="85"/>
      <c r="AV316" s="85"/>
      <c r="AW316" s="85"/>
      <c r="AX316" s="85"/>
      <c r="AY316" s="85"/>
      <c r="AZ316" s="85"/>
      <c r="BA316" s="85"/>
      <c r="BB316" s="85"/>
      <c r="BC316" s="85"/>
      <c r="BD316" s="85"/>
      <c r="BE316" s="85"/>
      <c r="BF316" s="85"/>
      <c r="BG316" s="85"/>
      <c r="BH316" s="85"/>
      <c r="BI316" s="85"/>
      <c r="BJ316" s="85"/>
      <c r="BK316" s="85"/>
      <c r="BL316" s="85"/>
      <c r="BM316" s="78" t="str">
        <f t="shared" si="72"/>
        <v>ok</v>
      </c>
      <c r="BN316" s="14" t="str">
        <f t="shared" si="73"/>
        <v/>
      </c>
    </row>
    <row r="317" spans="1:67" s="19" customFormat="1" outlineLevel="1" x14ac:dyDescent="0.3">
      <c r="A317" s="17"/>
      <c r="B317" s="17" t="str">
        <f>+IF(OR(B310="",E310="TOTAL"),"","ok")</f>
        <v>ok</v>
      </c>
      <c r="C317" s="17">
        <f>+INDEX(Listes!$N$1:$AD$13,MATCH(D317,Listes!$N$1:$N$13,0),MATCH($F$7,Listes!$N$1:$AD$1,0))</f>
        <v>10</v>
      </c>
      <c r="D317" s="75" t="s">
        <v>167</v>
      </c>
      <c r="E317" s="87" t="s">
        <v>162</v>
      </c>
      <c r="F317" s="86"/>
      <c r="G317" s="85"/>
      <c r="H317" s="85"/>
      <c r="I317" s="85"/>
      <c r="J317" s="85"/>
      <c r="K317" s="85"/>
      <c r="L317" s="85"/>
      <c r="M317" s="85"/>
      <c r="N317" s="85"/>
      <c r="O317" s="85"/>
      <c r="P317" s="85"/>
      <c r="Q317" s="85"/>
      <c r="R317" s="85"/>
      <c r="S317" s="85"/>
      <c r="T317" s="85"/>
      <c r="U317" s="85"/>
      <c r="V317" s="85"/>
      <c r="W317" s="85"/>
      <c r="X317" s="85"/>
      <c r="Y317" s="85"/>
      <c r="Z317" s="85"/>
      <c r="AA317" s="85"/>
      <c r="AB317" s="85"/>
      <c r="AC317" s="85"/>
      <c r="AD317" s="85"/>
      <c r="AE317" s="85"/>
      <c r="AF317" s="85"/>
      <c r="AG317" s="85"/>
      <c r="AH317" s="85" t="str">
        <f t="shared" si="86"/>
        <v/>
      </c>
      <c r="AI317" s="85" t="str">
        <f t="shared" si="85"/>
        <v/>
      </c>
      <c r="AJ317" s="85" t="str">
        <f>+IFERROR(IF(OR(AND(AH317&lt;&gt;"",G317=""),AND(AH317="",G317&lt;&gt;"")),"TOTAL ou Z non renseigné !!!",IF($E317="TOTAL",SUM($AJ$11:AJ316),ROUND(AH317-G317,2))),"")</f>
        <v/>
      </c>
      <c r="AK317" s="85"/>
      <c r="AL317" s="85"/>
      <c r="AM317" s="85"/>
      <c r="AN317" s="85"/>
      <c r="AO317" s="85"/>
      <c r="AP317" s="85"/>
      <c r="AQ317" s="85"/>
      <c r="AR317" s="85"/>
      <c r="AS317" s="85"/>
      <c r="AT317" s="85"/>
      <c r="AU317" s="85"/>
      <c r="AV317" s="85"/>
      <c r="AW317" s="85"/>
      <c r="AX317" s="85"/>
      <c r="AY317" s="85"/>
      <c r="AZ317" s="85"/>
      <c r="BA317" s="85"/>
      <c r="BB317" s="85"/>
      <c r="BC317" s="85"/>
      <c r="BD317" s="85"/>
      <c r="BE317" s="85"/>
      <c r="BF317" s="85"/>
      <c r="BG317" s="85"/>
      <c r="BH317" s="85"/>
      <c r="BI317" s="85"/>
      <c r="BJ317" s="85"/>
      <c r="BK317" s="85"/>
      <c r="BL317" s="85"/>
      <c r="BM317" s="78" t="str">
        <f t="shared" si="72"/>
        <v>ok</v>
      </c>
      <c r="BN317" s="14" t="str">
        <f t="shared" si="73"/>
        <v/>
      </c>
      <c r="BO317" s="3"/>
    </row>
    <row r="318" spans="1:67" s="19" customFormat="1" outlineLevel="1" x14ac:dyDescent="0.3">
      <c r="A318" s="17"/>
      <c r="B318" s="17" t="str">
        <f>+IF(OR(B310="",E310="TOTAL"),"","ok")</f>
        <v>ok</v>
      </c>
      <c r="C318" s="17">
        <f>+INDEX(Listes!$N$1:$AD$13,MATCH(D318,Listes!$N$1:$N$13,0),MATCH($F$7,Listes!$N$1:$AD$1,0))</f>
        <v>10</v>
      </c>
      <c r="D318" s="75" t="s">
        <v>168</v>
      </c>
      <c r="E318" s="87" t="s">
        <v>162</v>
      </c>
      <c r="F318" s="86"/>
      <c r="G318" s="85"/>
      <c r="H318" s="85"/>
      <c r="I318" s="85"/>
      <c r="J318" s="85"/>
      <c r="K318" s="85"/>
      <c r="L318" s="85"/>
      <c r="M318" s="85"/>
      <c r="N318" s="85"/>
      <c r="O318" s="85"/>
      <c r="P318" s="85"/>
      <c r="Q318" s="85"/>
      <c r="R318" s="85"/>
      <c r="S318" s="85"/>
      <c r="T318" s="85"/>
      <c r="U318" s="85"/>
      <c r="V318" s="85"/>
      <c r="W318" s="85"/>
      <c r="X318" s="85"/>
      <c r="Y318" s="85"/>
      <c r="Z318" s="85"/>
      <c r="AA318" s="85"/>
      <c r="AB318" s="85"/>
      <c r="AC318" s="85"/>
      <c r="AD318" s="85"/>
      <c r="AE318" s="85"/>
      <c r="AF318" s="85"/>
      <c r="AG318" s="85"/>
      <c r="AH318" s="85" t="str">
        <f t="shared" si="86"/>
        <v/>
      </c>
      <c r="AI318" s="85" t="str">
        <f t="shared" si="85"/>
        <v/>
      </c>
      <c r="AJ318" s="85" t="str">
        <f>+IFERROR(IF(OR(AND(AH318&lt;&gt;"",G318=""),AND(AH318="",G318&lt;&gt;"")),"TOTAL ou Z non renseigné !!!",IF($E318="TOTAL",SUM($AJ$11:AJ317),ROUND(AH318-G318,2))),"")</f>
        <v/>
      </c>
      <c r="AK318" s="85"/>
      <c r="AL318" s="85"/>
      <c r="AM318" s="85"/>
      <c r="AN318" s="85"/>
      <c r="AO318" s="85"/>
      <c r="AP318" s="85"/>
      <c r="AQ318" s="85"/>
      <c r="AR318" s="85"/>
      <c r="AS318" s="85"/>
      <c r="AT318" s="85"/>
      <c r="AU318" s="85"/>
      <c r="AV318" s="85"/>
      <c r="AW318" s="85"/>
      <c r="AX318" s="85"/>
      <c r="AY318" s="85"/>
      <c r="AZ318" s="85"/>
      <c r="BA318" s="85"/>
      <c r="BB318" s="85"/>
      <c r="BC318" s="85"/>
      <c r="BD318" s="85"/>
      <c r="BE318" s="85"/>
      <c r="BF318" s="85"/>
      <c r="BG318" s="85"/>
      <c r="BH318" s="85"/>
      <c r="BI318" s="85"/>
      <c r="BJ318" s="85"/>
      <c r="BK318" s="85"/>
      <c r="BL318" s="85"/>
      <c r="BM318" s="78" t="str">
        <f t="shared" si="72"/>
        <v>ok</v>
      </c>
      <c r="BN318" s="14" t="str">
        <f t="shared" si="73"/>
        <v/>
      </c>
    </row>
    <row r="319" spans="1:67" s="19" customFormat="1" hidden="1" outlineLevel="1" x14ac:dyDescent="0.3">
      <c r="A319" s="17"/>
      <c r="B319" s="17" t="str">
        <f>+IF(OR(B310="",E310="TOTAL"),"","ok")</f>
        <v>ok</v>
      </c>
      <c r="C319" s="17">
        <f>+INDEX(Listes!$N$1:$AD$13,MATCH(D319,Listes!$N$1:$N$13,0),MATCH($F$7,Listes!$N$1:$AD$1,0))</f>
        <v>0</v>
      </c>
      <c r="D319" s="75" t="s">
        <v>169</v>
      </c>
      <c r="E319" s="87" t="s">
        <v>162</v>
      </c>
      <c r="F319" s="86"/>
      <c r="G319" s="85"/>
      <c r="H319" s="85"/>
      <c r="I319" s="85"/>
      <c r="J319" s="85"/>
      <c r="K319" s="85"/>
      <c r="L319" s="85"/>
      <c r="M319" s="85"/>
      <c r="N319" s="85"/>
      <c r="O319" s="85"/>
      <c r="P319" s="85"/>
      <c r="Q319" s="85"/>
      <c r="R319" s="85"/>
      <c r="S319" s="85"/>
      <c r="T319" s="85"/>
      <c r="U319" s="85"/>
      <c r="V319" s="85"/>
      <c r="W319" s="85"/>
      <c r="X319" s="85"/>
      <c r="Y319" s="85"/>
      <c r="Z319" s="85"/>
      <c r="AA319" s="85"/>
      <c r="AB319" s="85"/>
      <c r="AC319" s="85"/>
      <c r="AD319" s="85"/>
      <c r="AE319" s="85"/>
      <c r="AF319" s="85"/>
      <c r="AG319" s="85"/>
      <c r="AH319" s="85" t="str">
        <f t="shared" si="86"/>
        <v/>
      </c>
      <c r="AI319" s="85" t="str">
        <f t="shared" si="85"/>
        <v/>
      </c>
      <c r="AJ319" s="85" t="str">
        <f>+IFERROR(IF(OR(AND(AH319&lt;&gt;"",G319=""),AND(AH319="",G319&lt;&gt;"")),"TOTAL ou Z non renseigné !!!",IF($E319="TOTAL",SUM($AJ$11:AJ318),ROUND(AH319-G319,2))),"")</f>
        <v/>
      </c>
      <c r="AK319" s="85"/>
      <c r="AL319" s="85"/>
      <c r="AM319" s="85"/>
      <c r="AN319" s="85"/>
      <c r="AO319" s="85"/>
      <c r="AP319" s="85"/>
      <c r="AQ319" s="85"/>
      <c r="AR319" s="85"/>
      <c r="AS319" s="85"/>
      <c r="AT319" s="85"/>
      <c r="AU319" s="85"/>
      <c r="AV319" s="85"/>
      <c r="AW319" s="85"/>
      <c r="AX319" s="85"/>
      <c r="AY319" s="85"/>
      <c r="AZ319" s="85"/>
      <c r="BA319" s="85"/>
      <c r="BB319" s="85"/>
      <c r="BC319" s="85"/>
      <c r="BD319" s="85"/>
      <c r="BE319" s="85"/>
      <c r="BF319" s="85"/>
      <c r="BG319" s="85"/>
      <c r="BH319" s="85"/>
      <c r="BI319" s="85"/>
      <c r="BJ319" s="85"/>
      <c r="BK319" s="85"/>
      <c r="BL319" s="85"/>
      <c r="BM319" s="78" t="str">
        <f t="shared" si="72"/>
        <v>ok</v>
      </c>
      <c r="BN319" s="14" t="str">
        <f t="shared" si="73"/>
        <v/>
      </c>
      <c r="BO319" s="3"/>
    </row>
    <row r="320" spans="1:67" s="19" customFormat="1" hidden="1" outlineLevel="1" x14ac:dyDescent="0.3">
      <c r="A320" s="17"/>
      <c r="B320" s="17" t="str">
        <f>+IF(OR(B310="",E310="TOTAL"),"","ok")</f>
        <v>ok</v>
      </c>
      <c r="C320" s="17">
        <f>+INDEX(Listes!$N$1:$AD$13,MATCH(D320,Listes!$N$1:$N$13,0),MATCH($F$7,Listes!$N$1:$AD$1,0))</f>
        <v>0</v>
      </c>
      <c r="D320" s="75" t="s">
        <v>170</v>
      </c>
      <c r="E320" s="87" t="s">
        <v>162</v>
      </c>
      <c r="F320" s="86"/>
      <c r="G320" s="85"/>
      <c r="H320" s="85"/>
      <c r="I320" s="85"/>
      <c r="J320" s="85"/>
      <c r="K320" s="85"/>
      <c r="L320" s="85"/>
      <c r="M320" s="85"/>
      <c r="N320" s="85"/>
      <c r="O320" s="85"/>
      <c r="P320" s="85"/>
      <c r="Q320" s="85"/>
      <c r="R320" s="85"/>
      <c r="S320" s="85"/>
      <c r="T320" s="85"/>
      <c r="U320" s="85"/>
      <c r="V320" s="85"/>
      <c r="W320" s="85"/>
      <c r="X320" s="85"/>
      <c r="Y320" s="85"/>
      <c r="Z320" s="85"/>
      <c r="AA320" s="85"/>
      <c r="AB320" s="85"/>
      <c r="AC320" s="85"/>
      <c r="AD320" s="85"/>
      <c r="AE320" s="85"/>
      <c r="AF320" s="85"/>
      <c r="AG320" s="85"/>
      <c r="AH320" s="85" t="str">
        <f t="shared" si="86"/>
        <v/>
      </c>
      <c r="AI320" s="85" t="str">
        <f t="shared" si="85"/>
        <v/>
      </c>
      <c r="AJ320" s="85" t="str">
        <f>+IFERROR(IF(OR(AND(AH320&lt;&gt;"",G320=""),AND(AH320="",G320&lt;&gt;"")),"TOTAL ou Z non renseigné !!!",IF($E320="TOTAL",SUM($AJ$11:AJ319),ROUND(AH320-G320,2))),"")</f>
        <v/>
      </c>
      <c r="AK320" s="85"/>
      <c r="AL320" s="85"/>
      <c r="AM320" s="85"/>
      <c r="AN320" s="85"/>
      <c r="AO320" s="85"/>
      <c r="AP320" s="85"/>
      <c r="AQ320" s="85"/>
      <c r="AR320" s="85"/>
      <c r="AS320" s="85"/>
      <c r="AT320" s="85"/>
      <c r="AU320" s="85"/>
      <c r="AV320" s="85"/>
      <c r="AW320" s="85"/>
      <c r="AX320" s="85"/>
      <c r="AY320" s="85"/>
      <c r="AZ320" s="85"/>
      <c r="BA320" s="85"/>
      <c r="BB320" s="85"/>
      <c r="BC320" s="85"/>
      <c r="BD320" s="85"/>
      <c r="BE320" s="85"/>
      <c r="BF320" s="85"/>
      <c r="BG320" s="85"/>
      <c r="BH320" s="85"/>
      <c r="BI320" s="85"/>
      <c r="BJ320" s="85"/>
      <c r="BK320" s="85"/>
      <c r="BL320" s="85"/>
      <c r="BM320" s="78" t="str">
        <f t="shared" si="72"/>
        <v>ok</v>
      </c>
      <c r="BN320" s="14" t="str">
        <f t="shared" si="73"/>
        <v/>
      </c>
    </row>
    <row r="321" spans="1:67" s="19" customFormat="1" hidden="1" outlineLevel="1" x14ac:dyDescent="0.3">
      <c r="A321" s="17"/>
      <c r="B321" s="17" t="str">
        <f>+IF(OR(B310="",E310="TOTAL"),"","ok")</f>
        <v>ok</v>
      </c>
      <c r="C321" s="17">
        <f>+INDEX(Listes!$N$1:$AD$13,MATCH(D321,Listes!$N$1:$N$13,0),MATCH($F$7,Listes!$N$1:$AD$1,0))</f>
        <v>0</v>
      </c>
      <c r="D321" s="75" t="s">
        <v>171</v>
      </c>
      <c r="E321" s="87" t="s">
        <v>162</v>
      </c>
      <c r="F321" s="86"/>
      <c r="G321" s="85"/>
      <c r="H321" s="85"/>
      <c r="I321" s="85"/>
      <c r="J321" s="85"/>
      <c r="K321" s="85"/>
      <c r="L321" s="85"/>
      <c r="M321" s="85"/>
      <c r="N321" s="85"/>
      <c r="O321" s="85"/>
      <c r="P321" s="85"/>
      <c r="Q321" s="85"/>
      <c r="R321" s="85"/>
      <c r="S321" s="85"/>
      <c r="T321" s="85"/>
      <c r="U321" s="85"/>
      <c r="V321" s="85"/>
      <c r="W321" s="85"/>
      <c r="X321" s="85"/>
      <c r="Y321" s="85"/>
      <c r="Z321" s="85"/>
      <c r="AA321" s="85"/>
      <c r="AB321" s="85"/>
      <c r="AC321" s="85"/>
      <c r="AD321" s="85"/>
      <c r="AE321" s="85"/>
      <c r="AF321" s="85"/>
      <c r="AG321" s="85"/>
      <c r="AH321" s="85" t="str">
        <f t="shared" si="86"/>
        <v/>
      </c>
      <c r="AI321" s="85" t="str">
        <f t="shared" si="85"/>
        <v/>
      </c>
      <c r="AJ321" s="85" t="str">
        <f>+IFERROR(IF(OR(AND(AH321&lt;&gt;"",G321=""),AND(AH321="",G321&lt;&gt;"")),"TOTAL ou Z non renseigné !!!",IF($E321="TOTAL",SUM($AJ$11:AJ320),ROUND(AH321-G321,2))),"")</f>
        <v/>
      </c>
      <c r="AK321" s="85"/>
      <c r="AL321" s="85"/>
      <c r="AM321" s="85"/>
      <c r="AN321" s="85"/>
      <c r="AO321" s="85"/>
      <c r="AP321" s="85"/>
      <c r="AQ321" s="85"/>
      <c r="AR321" s="85"/>
      <c r="AS321" s="85"/>
      <c r="AT321" s="85"/>
      <c r="AU321" s="85"/>
      <c r="AV321" s="85"/>
      <c r="AW321" s="85"/>
      <c r="AX321" s="85"/>
      <c r="AY321" s="85"/>
      <c r="AZ321" s="85"/>
      <c r="BA321" s="85"/>
      <c r="BB321" s="85"/>
      <c r="BC321" s="85"/>
      <c r="BD321" s="85"/>
      <c r="BE321" s="85"/>
      <c r="BF321" s="85"/>
      <c r="BG321" s="85"/>
      <c r="BH321" s="85"/>
      <c r="BI321" s="85"/>
      <c r="BJ321" s="85"/>
      <c r="BK321" s="85"/>
      <c r="BL321" s="85"/>
      <c r="BM321" s="78" t="str">
        <f t="shared" si="72"/>
        <v>ok</v>
      </c>
      <c r="BN321" s="14" t="str">
        <f t="shared" si="73"/>
        <v/>
      </c>
      <c r="BO321" s="3"/>
    </row>
    <row r="322" spans="1:67" s="19" customFormat="1" hidden="1" outlineLevel="1" x14ac:dyDescent="0.3">
      <c r="A322" s="17"/>
      <c r="B322" s="17" t="str">
        <f>+IF(OR(B310="",E310="TOTAL"),"","ok")</f>
        <v>ok</v>
      </c>
      <c r="C322" s="17">
        <f>+INDEX(Listes!$N$1:$AD$13,MATCH(D322,Listes!$N$1:$N$13,0),MATCH($F$7,Listes!$N$1:$AD$1,0))</f>
        <v>0</v>
      </c>
      <c r="D322" s="75" t="s">
        <v>172</v>
      </c>
      <c r="E322" s="87" t="s">
        <v>162</v>
      </c>
      <c r="F322" s="86"/>
      <c r="G322" s="85"/>
      <c r="H322" s="85"/>
      <c r="I322" s="85"/>
      <c r="J322" s="85"/>
      <c r="K322" s="85"/>
      <c r="L322" s="85"/>
      <c r="M322" s="85"/>
      <c r="N322" s="85"/>
      <c r="O322" s="85"/>
      <c r="P322" s="85"/>
      <c r="Q322" s="85"/>
      <c r="R322" s="85"/>
      <c r="S322" s="85"/>
      <c r="T322" s="85"/>
      <c r="U322" s="85"/>
      <c r="V322" s="85"/>
      <c r="W322" s="85"/>
      <c r="X322" s="85"/>
      <c r="Y322" s="85"/>
      <c r="Z322" s="85"/>
      <c r="AA322" s="85"/>
      <c r="AB322" s="85"/>
      <c r="AC322" s="85"/>
      <c r="AD322" s="85"/>
      <c r="AE322" s="85"/>
      <c r="AF322" s="85"/>
      <c r="AG322" s="85"/>
      <c r="AH322" s="85" t="str">
        <f t="shared" si="86"/>
        <v/>
      </c>
      <c r="AI322" s="85" t="str">
        <f t="shared" si="85"/>
        <v/>
      </c>
      <c r="AJ322" s="85" t="str">
        <f>+IFERROR(IF(OR(AND(AH322&lt;&gt;"",G322=""),AND(AH322="",G322&lt;&gt;"")),"TOTAL ou Z non renseigné !!!",IF($E322="TOTAL",SUM($AJ$11:AJ321),ROUND(AH322-G322,2))),"")</f>
        <v/>
      </c>
      <c r="AK322" s="85"/>
      <c r="AL322" s="85"/>
      <c r="AM322" s="85"/>
      <c r="AN322" s="85"/>
      <c r="AO322" s="85"/>
      <c r="AP322" s="85"/>
      <c r="AQ322" s="85"/>
      <c r="AR322" s="85"/>
      <c r="AS322" s="85"/>
      <c r="AT322" s="85"/>
      <c r="AU322" s="85"/>
      <c r="AV322" s="85"/>
      <c r="AW322" s="85"/>
      <c r="AX322" s="85"/>
      <c r="AY322" s="85"/>
      <c r="AZ322" s="85"/>
      <c r="BA322" s="85"/>
      <c r="BB322" s="85"/>
      <c r="BC322" s="85"/>
      <c r="BD322" s="85"/>
      <c r="BE322" s="85"/>
      <c r="BF322" s="85"/>
      <c r="BG322" s="85"/>
      <c r="BH322" s="85"/>
      <c r="BI322" s="85"/>
      <c r="BJ322" s="85"/>
      <c r="BK322" s="85"/>
      <c r="BL322" s="85"/>
      <c r="BM322" s="78" t="str">
        <f t="shared" si="72"/>
        <v>ok</v>
      </c>
      <c r="BN322" s="14" t="str">
        <f t="shared" si="73"/>
        <v/>
      </c>
    </row>
    <row r="323" spans="1:67" x14ac:dyDescent="0.3">
      <c r="A323" s="4">
        <f>+IF(SUM(C324:C335)=0,"",1)</f>
        <v>1</v>
      </c>
      <c r="B323" s="4">
        <v>25</v>
      </c>
      <c r="C323" s="4">
        <f t="shared" ref="C323" si="87">+IF(B323&gt;$H$5,"",B323)</f>
        <v>25</v>
      </c>
      <c r="D323" s="4">
        <f>+IFERROR(WEEKNUM(E323,2),"")</f>
        <v>39</v>
      </c>
      <c r="E323" s="81">
        <f t="shared" si="81"/>
        <v>43733</v>
      </c>
      <c r="F323" s="82" t="str">
        <f>+IF(AND($E323="TOTAL",SUM($C$11:$C$426)&gt;465),SUM($F$11:F322)/2,IF(AND($E323="TOTAL",SUM($C$11:$C$426)&lt;465),SUM($F$11:F322),IF(COUNT(F324:F335)=0,"",SUM(F324:F335))))</f>
        <v/>
      </c>
      <c r="G323" s="83" t="str">
        <f>IF(F323="","",F323-SUM(AO323:BL323))</f>
        <v/>
      </c>
      <c r="H323" s="83" t="str">
        <f>+IFERROR(IF(OR(WEEKDAY(E323)=1,C323=$H$5),SUMIF($D$11:$D$426,WEEKNUM(E323,2),$F$11:$F$426),""),"")</f>
        <v/>
      </c>
      <c r="I323" s="82" t="str">
        <f>+IF(AND($E323="TOTAL",SUM($C$11:$C$426)&gt;465),SUM($I$11:I322)/2,IF(AND($E323="TOTAL",SUM($C$11:$C$426)&lt;465),SUM($I$11:I322),IF(COUNT(I324:I335)=0,"",SUM(I324:I335))))</f>
        <v/>
      </c>
      <c r="J323" s="82" t="str">
        <f>+IF(AND($E323="TOTAL",SUM($C$11:$C$426)&gt;465),SUM($J$11:J322)/2,IF(AND($E323="TOTAL",SUM($C$11:$C$426)&lt;465),SUM($J$11:J322),IF(COUNT(J324:J335)=0,"",SUM(J324:J335))))</f>
        <v/>
      </c>
      <c r="K323" s="84" t="str">
        <f>+IF($E323="TOTAL",(SUM($K$11:K322)),"")</f>
        <v/>
      </c>
      <c r="L323" s="82" t="str">
        <f>+IF($E323="TOTAL",(SUM(L$11:$L322)),IF(F324="","",F324))</f>
        <v/>
      </c>
      <c r="M323" s="84" t="str">
        <f>+IF($E323="TOTAL",(SUM($M$11:M322)),"")</f>
        <v/>
      </c>
      <c r="N323" s="84" t="str">
        <f>+IF($E323="TOTAL",(SUM($N$11:N322)),"")</f>
        <v/>
      </c>
      <c r="O323" s="82" t="str">
        <f>+IF($E323="TOTAL",(SUM($O$11:O322)),IF(F325="","",F325))</f>
        <v/>
      </c>
      <c r="P323" s="84" t="str">
        <f>+IF($E323="TOTAL",(SUM($P$11:P322)),"")</f>
        <v/>
      </c>
      <c r="Q323" s="84" t="str">
        <f>+IF($E323="TOTAL",(SUM($Q$11:Q322)),"")</f>
        <v/>
      </c>
      <c r="R323" s="84" t="str">
        <f>+IF($E323="TOTAL",(SUM($R$11:R322)),"")</f>
        <v/>
      </c>
      <c r="S323" s="84" t="str">
        <f>+IF($E323="TOTAL",(SUM($S$11:S322)),"")</f>
        <v/>
      </c>
      <c r="T323" s="84" t="str">
        <f>+IF($E323="TOTAL",(SUM($T$11:T322)),"")</f>
        <v/>
      </c>
      <c r="U323" s="84" t="str">
        <f>+IF($E323="TOTAL",(SUM($U$11:U322)),"")</f>
        <v/>
      </c>
      <c r="V323" s="84" t="str">
        <f>+IF($E323="TOTAL",(SUM($V$11:V322)),"")</f>
        <v/>
      </c>
      <c r="W323" s="83" t="str">
        <f>+IF(OR(P323="",P323=0,L323="",L323=0),"",L323/P323)</f>
        <v/>
      </c>
      <c r="X323" s="83" t="str">
        <f>+IF(OR(Q323="",Q323=0,O323="",O323=0),"",O323/Q323)</f>
        <v/>
      </c>
      <c r="Y323" s="82" t="str">
        <f>+IF(AND($E323="TOTAL",SUM($C$11:$C$426)&gt;465),SUM($Y$11:Y322)/2,IF(AND($E323="TOTAL",SUM($C$11:$C$426)&lt;465),SUM($Y$11:Y322),IF(COUNT(Y324:Y335)=0,"",SUM(Y324:Y335))))</f>
        <v/>
      </c>
      <c r="Z323" s="82" t="str">
        <f>+IF(AND($E323="TOTAL",SUM($C$11:$C$426)&gt;465),SUM($Z$11:Z322)/2,IF(AND($E323="TOTAL",SUM($C$11:$C$426)&lt;465),SUM($Z$11:Z322),IF(COUNT(Z324:Z335)=0,"",SUM(Z324:Z335))))</f>
        <v/>
      </c>
      <c r="AA323" s="82" t="str">
        <f>+IF(AND($E323="TOTAL",SUM($C$11:$C$426)&gt;465),SUM($AA$11:AA322)/2,IF(AND($E323="TOTAL",SUM($C$11:$C$426)&lt;465),SUM($AA$11:AA322),IF(COUNT(AA324:AA335)=0,"",SUM(AA324:AA335))))</f>
        <v/>
      </c>
      <c r="AB323" s="82" t="str">
        <f>+IF(AND($E323="TOTAL",SUM($C$11:$C$426)&gt;465),SUM($AB$11:AB322)/2,IF(AND($E323="TOTAL",SUM($C$11:$C$426)&lt;465),SUM($AB$11:AB322),IF(COUNT(AB324:AB335)=0,"",SUM(AB324:AB335))))</f>
        <v/>
      </c>
      <c r="AC323" s="82" t="str">
        <f>+IF(AND($E323="TOTAL",SUM($C$11:$C$426)&gt;465),SUM($AC$11:AC322)/2,IF(AND($E323="TOTAL",SUM($C$11:$C$426)&lt;465),SUM($AC$11:AC322),IF(COUNT(AC324:AC335)=0,"",SUM(AC324:AC335))))</f>
        <v/>
      </c>
      <c r="AD323" s="82" t="str">
        <f>+IF(AND($E323="TOTAL",SUM($C$11:$C$426)&gt;465),SUM($AD$11:AD322)/2,IF(AND($E323="TOTAL",SUM($C$11:$C$426)&lt;465),SUM($AD$11:AD322),IF(COUNT(AD324:AD335)=0,"",SUM(AD324:AD335))))</f>
        <v/>
      </c>
      <c r="AE323" s="82" t="str">
        <f>+IF(AND($E323="TOTAL",SUM($C$11:$C$426)&gt;465),SUM($AE$11:AE322)/2,IF(AND($E323="TOTAL",SUM($C$11:$C$426)&lt;465),SUM($AE$11:AE322),IF(COUNT(AE324:AE335)=0,"",SUM(AE324:AE335))))</f>
        <v/>
      </c>
      <c r="AF323" s="82" t="str">
        <f>+IF(AND($E323="TOTAL",SUM($C$11:$C$426)&gt;465),SUM($AF$11:AF322)/2,IF(AND($E323="TOTAL",SUM($C$11:$C$426)&lt;465),SUM($AF$11:AF322),IF(COUNT(AF324:AF335)=0,"",SUM(AF324:AF335))))</f>
        <v/>
      </c>
      <c r="AG323" s="82" t="str">
        <f>+IF(AND($E323="TOTAL",SUM($C$11:$C$426)&gt;465),SUM($AG$11:AG322)/2,IF(AND($E323="TOTAL",SUM($C$11:$C$426)&lt;465),SUM($AG$11:AG322),IF(COUNT(AG324:AG335)=0,"",SUM(AG324:AG335))))</f>
        <v/>
      </c>
      <c r="AH323" s="82" t="str">
        <f>+IFERROR(SUM(Y323:AG323)+AI323,"")</f>
        <v/>
      </c>
      <c r="AI323" s="82" t="str">
        <f>+IF(AND($E323="TOTAL",SUM($C$11:$C$426)&gt;465),SUM($AI$11:AI322)/2,IF(AND($E323="TOTAL",SUM($C$11:$C$426)&lt;465),SUM($AI$11:AI322),IF(COUNT(AI324:AI335)=0,"",SUM(AI324:AI335))))</f>
        <v/>
      </c>
      <c r="AJ323" s="82" t="str">
        <f>+IF(AND($E323="TOTAL",SUM($C$11:$C$426)&gt;465),SUM($AJ$11:AJ322)/2,IF(AND($E323="TOTAL",SUM($C$11:$C$426)&lt;465),SUM($AJ$11:AJ322),IF(COUNT(AJ324:AJ335)=0,"",SUM(AJ324:AJ335))))</f>
        <v/>
      </c>
      <c r="AK323" s="82" t="str">
        <f>+IF(AND($E323="TOTAL",SUM($C$11:$C$426)&gt;465),SUM($AK$11:AK322)/2,IF(AND($E323="TOTAL",SUM($C$11:$C$426)&lt;465),SUM($AK$11:AK322),IF(COUNT(AK324:AK335)=0,"",SUM(AK324:AK335))))</f>
        <v/>
      </c>
      <c r="AL323" s="84" t="str">
        <f>+IF($E323="TOTAL",(SUM($AL$11:AL322)),"")</f>
        <v/>
      </c>
      <c r="AM323" s="84" t="str">
        <f>+IF($E323="TOTAL",(SUM($AM$11:AM322)),"")</f>
        <v/>
      </c>
      <c r="AN323" s="84"/>
      <c r="AO323" s="82" t="str">
        <f>+IF(AND($E323="TOTAL",SUM($C$11:$C$426)&gt;465),SUM($AO$11:AO322)/2,IF(AND($E323="TOTAL",SUM($C$11:$C$426)&lt;465),SUM($AO$11:AO322),IF(COUNT(AO324:AO335)=0,"",SUM(AO324:AO335))))</f>
        <v/>
      </c>
      <c r="AP323" s="82" t="str">
        <f>+IF(AND($E323="TOTAL",SUM($C$11:$C$426)&gt;465),SUM($AP$11:AP322)/2,IF(AND($E323="TOTAL",SUM($C$11:$C$426)&lt;465),SUM($AP$11:AP322),IF(COUNT(AP324:AP335)=0,"",SUM(AP324:AP335))))</f>
        <v/>
      </c>
      <c r="AQ323" s="82" t="str">
        <f>+IF(AND($E323="TOTAL",SUM($C$11:$C$426)&gt;465),SUM($AQ$11:AQ322)/2,IF(AND($E323="TOTAL",SUM($C$11:$C$426)&lt;465),SUM($AQ$11:AQ322),IF(COUNT(AQ324:AQ335)=0,"",SUM(AQ324:AQ335))))</f>
        <v/>
      </c>
      <c r="AR323" s="82" t="str">
        <f>+IF(AND($E323="TOTAL",SUM($C$11:$C$426)&gt;465),SUM($AR$11:AR322)/2,IF(AND($E323="TOTAL",SUM($C$11:$C$426)&lt;465),SUM($AR$11:AR322),IF(COUNT(AR324:AR335)=0,"",SUM(AR324:AR335))))</f>
        <v/>
      </c>
      <c r="AS323" s="82" t="str">
        <f>+IF(AND($E323="TOTAL",SUM($C$11:$C$426)&gt;465),SUM($AS$11:AS322)/2,IF(AND($E323="TOTAL",SUM($C$11:$C$426)&lt;465),SUM($AS$11:AS322),IF(COUNT(AS324:AS335)=0,"",SUM(AS324:AS335))))</f>
        <v/>
      </c>
      <c r="AT323" s="82" t="str">
        <f>+IF(AND($E323="TOTAL",SUM($C$11:$C$426)&gt;465),SUM($AT$11:AT322)/2,IF(AND($E323="TOTAL",SUM($C$11:$C$426)&lt;465),SUM($AT$11:AT322),IF(COUNT(AT324:AT335)=0,"",SUM(AT324:AT335))))</f>
        <v/>
      </c>
      <c r="AU323" s="82" t="str">
        <f>+IF(AND($E323="TOTAL",SUM($C$11:$C$426)&gt;465),SUM($AU$11:AU322)/2,IF(AND($E323="TOTAL",SUM($C$11:$C$426)&lt;465),SUM($AU$11:AU322),IF(COUNT(AU324:AU335)=0,"",SUM(AU324:AU335))))</f>
        <v/>
      </c>
      <c r="AV323" s="82" t="str">
        <f>+IF(AND($E323="TOTAL",SUM($C$11:$C$426)&gt;465),SUM($AV$11:AV322)/2,IF(AND($E323="TOTAL",SUM($C$11:$C$426)&lt;465),SUM($AV$11:AV322),IF(COUNT(AV324:AV335)=0,"",SUM(AV324:AV335))))</f>
        <v/>
      </c>
      <c r="AW323" s="82" t="str">
        <f>+IF(AND($E323="TOTAL",SUM($C$11:$C$426)&gt;465),SUM($AW$11:AW322)/2,IF(AND($E323="TOTAL",SUM($C$11:$C$426)&lt;465),SUM($AW$11:AW322),IF(COUNT(AW324:AW335)=0,"",SUM(AW324:AW335))))</f>
        <v/>
      </c>
      <c r="AX323" s="82" t="str">
        <f>+IF(AND($E323="TOTAL",SUM($C$11:$C$426)&gt;465),SUM($AX$11:AX322)/2,IF(AND($E323="TOTAL",SUM($C$11:$C$426)&lt;465),SUM($AX$11:AX322),IF(COUNT(AX324:AX335)=0,"",SUM(AX324:AX335))))</f>
        <v/>
      </c>
      <c r="AY323" s="82" t="str">
        <f>+IF(AND($E323="TOTAL",SUM($C$11:$C$426)&gt;465),SUM($AY$11:AY322)/2,IF(AND($E323="TOTAL",SUM($C$11:$C$426)&lt;465),SUM($AY$11:AY322),IF(COUNT(AY324:AY335)=0,"",SUM(AY324:AY335))))</f>
        <v/>
      </c>
      <c r="AZ323" s="82" t="str">
        <f>+IF(AND($E323="TOTAL",SUM($C$11:$C$426)&gt;465),SUM($AZ$11:AZ322)/2,IF(AND($E323="TOTAL",SUM($C$11:$C$426)&lt;465),SUM($AZ$11:AZ322),IF(COUNT(AZ324:AZ335)=0,"",SUM(AZ324:AZ335))))</f>
        <v/>
      </c>
      <c r="BA323" s="82" t="str">
        <f>+IF(AND($E323="TOTAL",SUM($C$11:$C$426)&gt;465),SUM($BA$11:BA322)/2,IF(AND($E323="TOTAL",SUM($C$11:$C$426)&lt;465),SUM($BA$11:BA322),IF(COUNT(BA324:BA335)=0,"",SUM(BA324:BA335))))</f>
        <v/>
      </c>
      <c r="BB323" s="82" t="str">
        <f>+IF(AND($E323="TOTAL",SUM($C$11:$C$426)&gt;465),SUM($BB$11:BB322)/2,IF(AND($E323="TOTAL",SUM($C$11:$C$426)&lt;465),SUM($BB$11:BB322),IF(COUNT(BB324:BB335)=0,"",SUM(BB324:BB335))))</f>
        <v/>
      </c>
      <c r="BC323" s="82" t="str">
        <f>+IF(AND($E323="TOTAL",SUM($C$11:$C$426)&gt;465),SUM($BC$11:BC322)/2,IF(AND($E323="TOTAL",SUM($C$11:$C$426)&lt;465),SUM($BC$11:BC322),IF(COUNT(BC324:BC335)=0,"",SUM(BC324:BC335))))</f>
        <v/>
      </c>
      <c r="BD323" s="82" t="str">
        <f>+IF(AND($E323="TOTAL",SUM($C$11:$C$426)&gt;465),SUM($BD$11:BD322)/2,IF(AND($E323="TOTAL",SUM($C$11:$C$426)&lt;465),SUM($BD$11:BD322),IF(COUNT(BD324:BD335)=0,"",SUM(BD324:BD335))))</f>
        <v/>
      </c>
      <c r="BE323" s="82" t="str">
        <f>+IF(AND($E323="TOTAL",SUM($C$11:$C$426)&gt;465),SUM($BE$11:BE322)/2,IF(AND($E323="TOTAL",SUM($C$11:$C$426)&lt;465),SUM($BE$11:BE322),IF(COUNT(BE324:BE335)=0,"",SUM(BE324:BE335))))</f>
        <v/>
      </c>
      <c r="BF323" s="82" t="str">
        <f>+IF(AND($E323="TOTAL",SUM($C$11:$C$426)&gt;465),SUM($BF$11:BF322)/2,IF(AND($E323="TOTAL",SUM($C$11:$C$426)&lt;465),SUM($BF$11:BF322),IF(COUNT(BF324:BF335)=0,"",SUM(BF324:BF335))))</f>
        <v/>
      </c>
      <c r="BG323" s="82" t="str">
        <f>+IF(AND($E323="TOTAL",SUM($C$11:$C$426)&gt;465),SUM($BG$11:BG322)/2,IF(AND($E323="TOTAL",SUM($C$11:$C$426)&lt;465),SUM($BG$11:BG322),IF(COUNT(BG324:BG335)=0,"",SUM(BG324:BG335))))</f>
        <v/>
      </c>
      <c r="BH323" s="82" t="str">
        <f>+IF(AND($E323="TOTAL",SUM($C$11:$C$426)&gt;465),SUM($BH$11:BH322)/2,IF(AND($E323="TOTAL",SUM($C$11:$C$426)&lt;465),SUM($BH$11:BH322),IF(COUNT(BH324:BH335)=0,"",SUM(BH324:BH335))))</f>
        <v/>
      </c>
      <c r="BI323" s="82" t="str">
        <f>+IF(AND($E323="TOTAL",SUM($C$11:$C$426)&gt;465),SUM($BI$11:BI322)/2,IF(AND($E323="TOTAL",SUM($C$11:$C$426)&lt;465),SUM($BI$11:BI322),IF(COUNT(BI324:BI335)=0,"",SUM(BI324:BI335))))</f>
        <v/>
      </c>
      <c r="BJ323" s="82" t="str">
        <f>+IF(AND($E323="TOTAL",SUM($C$11:$C$426)&gt;465),SUM($BJ$11:BJ322)/2,IF(AND($E323="TOTAL",SUM($C$11:$C$426)&lt;465),SUM($BJ$11:BJ322),IF(COUNT(BJ324:BJ335)=0,"",SUM(BJ324:BJ335))))</f>
        <v/>
      </c>
      <c r="BK323" s="82" t="str">
        <f>+IF(AND($E323="TOTAL",SUM($C$11:$C$426)&gt;465),SUM($BK$11:BK322)/2,IF(AND($E323="TOTAL",SUM($C$11:$C$426)&lt;465),SUM($BK$11:BK322),IF(COUNT(BK324:BK335)=0,"",SUM(BK324:BK335))))</f>
        <v/>
      </c>
      <c r="BL323" s="82" t="str">
        <f>+IF(AND($E323="TOTAL",SUM($C$11:$C$426)&gt;465),SUM($BL$11:BL322)/2,IF(AND($E323="TOTAL",SUM($C$11:$C$426)&lt;465),SUM($BL$11:BL322),IF(COUNT(BL324:BL335)=0,"",SUM(BL324:BL335))))</f>
        <v/>
      </c>
      <c r="BM323" s="78" t="str">
        <f t="shared" si="72"/>
        <v/>
      </c>
      <c r="BN323" s="14" t="str">
        <f t="shared" si="73"/>
        <v/>
      </c>
    </row>
    <row r="324" spans="1:67" s="19" customFormat="1" outlineLevel="1" x14ac:dyDescent="0.3">
      <c r="A324" s="17"/>
      <c r="B324" s="17" t="str">
        <f>+IF(OR(B323="",E323="TOTAL"),"","ok")</f>
        <v>ok</v>
      </c>
      <c r="C324" s="17">
        <f>+INDEX(Listes!$N$1:$AD$13,MATCH(D324,Listes!$N$1:$N$13,0),MATCH($F$7,Listes!$N$1:$AD$1,0))</f>
        <v>10</v>
      </c>
      <c r="D324" s="74" t="s">
        <v>160</v>
      </c>
      <c r="E324" s="85" t="s">
        <v>160</v>
      </c>
      <c r="F324" s="86"/>
      <c r="G324" s="85" t="str">
        <f>IF(F324="","",F324-SUM(AO324:BL324))</f>
        <v/>
      </c>
      <c r="H324" s="85"/>
      <c r="I324" s="85"/>
      <c r="J324" s="85"/>
      <c r="K324" s="85"/>
      <c r="L324" s="85"/>
      <c r="M324" s="85"/>
      <c r="N324" s="85"/>
      <c r="O324" s="85"/>
      <c r="P324" s="85"/>
      <c r="Q324" s="85"/>
      <c r="R324" s="85"/>
      <c r="S324" s="85"/>
      <c r="T324" s="85"/>
      <c r="U324" s="85"/>
      <c r="V324" s="85"/>
      <c r="W324" s="85"/>
      <c r="X324" s="85"/>
      <c r="Y324" s="85"/>
      <c r="Z324" s="85"/>
      <c r="AA324" s="85"/>
      <c r="AB324" s="85"/>
      <c r="AC324" s="85"/>
      <c r="AD324" s="85"/>
      <c r="AE324" s="85"/>
      <c r="AF324" s="85"/>
      <c r="AG324" s="85"/>
      <c r="AH324" s="85" t="str">
        <f>+IFERROR(SUM(Y324:AG324)+AI324,"")</f>
        <v/>
      </c>
      <c r="AI324" s="85" t="str">
        <f t="shared" ref="AI324:AI335" si="88">IF(SUM(Y324:AG324)=0,"",0)</f>
        <v/>
      </c>
      <c r="AJ324" s="85" t="str">
        <f>+IFERROR(IF(OR(AND(AH324&lt;&gt;"",G324=""),AND(AH324="",G324&lt;&gt;"")),"TOTAL ou Z non renseigné !!!",ROUND(AH324-G324,2)),"")</f>
        <v/>
      </c>
      <c r="AK324" s="85"/>
      <c r="AL324" s="85"/>
      <c r="AM324" s="85"/>
      <c r="AN324" s="85"/>
      <c r="AO324" s="85"/>
      <c r="AP324" s="85"/>
      <c r="AQ324" s="85"/>
      <c r="AR324" s="85"/>
      <c r="AS324" s="85"/>
      <c r="AT324" s="85"/>
      <c r="AU324" s="85"/>
      <c r="AV324" s="85"/>
      <c r="AW324" s="85"/>
      <c r="AX324" s="85"/>
      <c r="AY324" s="85"/>
      <c r="AZ324" s="85"/>
      <c r="BA324" s="85"/>
      <c r="BB324" s="85"/>
      <c r="BC324" s="85"/>
      <c r="BD324" s="85"/>
      <c r="BE324" s="85"/>
      <c r="BF324" s="85"/>
      <c r="BG324" s="85"/>
      <c r="BH324" s="85"/>
      <c r="BI324" s="85"/>
      <c r="BJ324" s="85"/>
      <c r="BK324" s="85"/>
      <c r="BL324" s="85"/>
      <c r="BM324" s="78" t="str">
        <f t="shared" si="72"/>
        <v>ok</v>
      </c>
      <c r="BN324" s="14" t="str">
        <f t="shared" si="73"/>
        <v/>
      </c>
    </row>
    <row r="325" spans="1:67" s="19" customFormat="1" outlineLevel="1" x14ac:dyDescent="0.3">
      <c r="A325" s="17"/>
      <c r="B325" s="17" t="str">
        <f>+IF(OR(B323="",E323="TOTAL"),"","ok")</f>
        <v>ok</v>
      </c>
      <c r="C325" s="17">
        <f>+INDEX(Listes!$N$1:$AD$13,MATCH(D325,Listes!$N$1:$N$13,0),MATCH($F$7,Listes!$N$1:$AD$1,0))</f>
        <v>10</v>
      </c>
      <c r="D325" s="74" t="s">
        <v>161</v>
      </c>
      <c r="E325" s="85" t="s">
        <v>161</v>
      </c>
      <c r="F325" s="86"/>
      <c r="G325" s="85"/>
      <c r="H325" s="85"/>
      <c r="I325" s="85"/>
      <c r="J325" s="85"/>
      <c r="K325" s="85"/>
      <c r="L325" s="85"/>
      <c r="M325" s="85"/>
      <c r="N325" s="85"/>
      <c r="O325" s="85"/>
      <c r="P325" s="85"/>
      <c r="Q325" s="85"/>
      <c r="R325" s="85"/>
      <c r="S325" s="85"/>
      <c r="T325" s="85"/>
      <c r="U325" s="85"/>
      <c r="V325" s="85"/>
      <c r="W325" s="85"/>
      <c r="X325" s="85"/>
      <c r="Y325" s="85"/>
      <c r="Z325" s="85"/>
      <c r="AA325" s="85"/>
      <c r="AB325" s="85"/>
      <c r="AC325" s="85"/>
      <c r="AD325" s="85"/>
      <c r="AE325" s="85"/>
      <c r="AF325" s="85"/>
      <c r="AG325" s="85"/>
      <c r="AH325" s="85" t="str">
        <f t="shared" ref="AH325:AH335" si="89">+IFERROR(SUM(Y325:AG325)+AI325,"")</f>
        <v/>
      </c>
      <c r="AI325" s="85" t="str">
        <f t="shared" si="88"/>
        <v/>
      </c>
      <c r="AJ325" s="85" t="str">
        <f>+IFERROR(IF(OR(AND(AH325&lt;&gt;"",G325=""),AND(AH325="",G325&lt;&gt;"")),"TOTAL ou Z non renseigné !!!",IF($E325="TOTAL",SUM($AJ$11:AJ324),ROUND(AH325-G325,2))),"")</f>
        <v/>
      </c>
      <c r="AK325" s="85"/>
      <c r="AL325" s="85"/>
      <c r="AM325" s="85"/>
      <c r="AN325" s="85"/>
      <c r="AO325" s="85"/>
      <c r="AP325" s="85"/>
      <c r="AQ325" s="85"/>
      <c r="AR325" s="85"/>
      <c r="AS325" s="85"/>
      <c r="AT325" s="85"/>
      <c r="AU325" s="85"/>
      <c r="AV325" s="85"/>
      <c r="AW325" s="85"/>
      <c r="AX325" s="85"/>
      <c r="AY325" s="85"/>
      <c r="AZ325" s="85"/>
      <c r="BA325" s="85"/>
      <c r="BB325" s="85"/>
      <c r="BC325" s="85"/>
      <c r="BD325" s="85"/>
      <c r="BE325" s="85"/>
      <c r="BF325" s="85"/>
      <c r="BG325" s="85"/>
      <c r="BH325" s="85"/>
      <c r="BI325" s="85"/>
      <c r="BJ325" s="85"/>
      <c r="BK325" s="85"/>
      <c r="BL325" s="85"/>
      <c r="BM325" s="78" t="str">
        <f t="shared" si="72"/>
        <v>ok</v>
      </c>
      <c r="BN325" s="14" t="str">
        <f t="shared" si="73"/>
        <v/>
      </c>
      <c r="BO325" s="3"/>
    </row>
    <row r="326" spans="1:67" s="19" customFormat="1" outlineLevel="1" x14ac:dyDescent="0.3">
      <c r="A326" s="17"/>
      <c r="B326" s="17" t="str">
        <f>+IF(OR(B323="",E323="TOTAL"),"","ok")</f>
        <v>ok</v>
      </c>
      <c r="C326" s="17">
        <f>+INDEX(Listes!$N$1:$AD$13,MATCH(D326,Listes!$N$1:$N$13,0),MATCH($F$7,Listes!$N$1:$AD$1,0))</f>
        <v>10</v>
      </c>
      <c r="D326" s="75" t="s">
        <v>163</v>
      </c>
      <c r="E326" s="87" t="s">
        <v>162</v>
      </c>
      <c r="F326" s="86"/>
      <c r="G326" s="85"/>
      <c r="H326" s="85"/>
      <c r="I326" s="85"/>
      <c r="J326" s="85"/>
      <c r="K326" s="85"/>
      <c r="L326" s="85"/>
      <c r="M326" s="85"/>
      <c r="N326" s="85"/>
      <c r="O326" s="85"/>
      <c r="P326" s="85"/>
      <c r="Q326" s="85"/>
      <c r="R326" s="85"/>
      <c r="S326" s="85"/>
      <c r="T326" s="85"/>
      <c r="U326" s="85"/>
      <c r="V326" s="85"/>
      <c r="W326" s="85"/>
      <c r="X326" s="85"/>
      <c r="Y326" s="85"/>
      <c r="Z326" s="85"/>
      <c r="AA326" s="85"/>
      <c r="AB326" s="85"/>
      <c r="AC326" s="85"/>
      <c r="AD326" s="85"/>
      <c r="AE326" s="85"/>
      <c r="AF326" s="85"/>
      <c r="AG326" s="85"/>
      <c r="AH326" s="85" t="str">
        <f t="shared" si="89"/>
        <v/>
      </c>
      <c r="AI326" s="85" t="str">
        <f t="shared" si="88"/>
        <v/>
      </c>
      <c r="AJ326" s="85" t="str">
        <f>+IFERROR(IF(OR(AND(AH326&lt;&gt;"",G326=""),AND(AH326="",G326&lt;&gt;"")),"TOTAL ou Z non renseigné !!!",IF($E326="TOTAL",SUM($AJ$11:AJ325),ROUND(AH326-G326,2))),"")</f>
        <v/>
      </c>
      <c r="AK326" s="85"/>
      <c r="AL326" s="85"/>
      <c r="AM326" s="85"/>
      <c r="AN326" s="85"/>
      <c r="AO326" s="85"/>
      <c r="AP326" s="85"/>
      <c r="AQ326" s="85"/>
      <c r="AR326" s="85"/>
      <c r="AS326" s="85"/>
      <c r="AT326" s="85"/>
      <c r="AU326" s="85"/>
      <c r="AV326" s="85"/>
      <c r="AW326" s="85"/>
      <c r="AX326" s="85"/>
      <c r="AY326" s="85"/>
      <c r="AZ326" s="85"/>
      <c r="BA326" s="85"/>
      <c r="BB326" s="85"/>
      <c r="BC326" s="85"/>
      <c r="BD326" s="85"/>
      <c r="BE326" s="85"/>
      <c r="BF326" s="85"/>
      <c r="BG326" s="85"/>
      <c r="BH326" s="85"/>
      <c r="BI326" s="85"/>
      <c r="BJ326" s="85"/>
      <c r="BK326" s="85"/>
      <c r="BL326" s="85"/>
      <c r="BM326" s="78" t="str">
        <f t="shared" si="72"/>
        <v>ok</v>
      </c>
      <c r="BN326" s="14" t="str">
        <f t="shared" si="73"/>
        <v/>
      </c>
    </row>
    <row r="327" spans="1:67" s="19" customFormat="1" outlineLevel="1" x14ac:dyDescent="0.3">
      <c r="A327" s="17"/>
      <c r="B327" s="17" t="str">
        <f>+IF(OR(B323="",E323="TOTAL"),"","ok")</f>
        <v>ok</v>
      </c>
      <c r="C327" s="17">
        <f>+INDEX(Listes!$N$1:$AD$13,MATCH(D327,Listes!$N$1:$N$13,0),MATCH($F$7,Listes!$N$1:$AD$1,0))</f>
        <v>10</v>
      </c>
      <c r="D327" s="75" t="s">
        <v>164</v>
      </c>
      <c r="E327" s="87" t="s">
        <v>162</v>
      </c>
      <c r="F327" s="86"/>
      <c r="G327" s="85"/>
      <c r="H327" s="85"/>
      <c r="I327" s="85"/>
      <c r="J327" s="85"/>
      <c r="K327" s="85"/>
      <c r="L327" s="85"/>
      <c r="M327" s="85"/>
      <c r="N327" s="85"/>
      <c r="O327" s="85"/>
      <c r="P327" s="85"/>
      <c r="Q327" s="85"/>
      <c r="R327" s="85"/>
      <c r="S327" s="85"/>
      <c r="T327" s="85"/>
      <c r="U327" s="85"/>
      <c r="V327" s="85"/>
      <c r="W327" s="85"/>
      <c r="X327" s="85"/>
      <c r="Y327" s="85"/>
      <c r="Z327" s="85"/>
      <c r="AA327" s="85"/>
      <c r="AB327" s="85"/>
      <c r="AC327" s="85"/>
      <c r="AD327" s="85"/>
      <c r="AE327" s="85"/>
      <c r="AF327" s="85"/>
      <c r="AG327" s="85"/>
      <c r="AH327" s="85" t="str">
        <f t="shared" si="89"/>
        <v/>
      </c>
      <c r="AI327" s="85" t="str">
        <f t="shared" si="88"/>
        <v/>
      </c>
      <c r="AJ327" s="85" t="str">
        <f>+IFERROR(IF(OR(AND(AH327&lt;&gt;"",G327=""),AND(AH327="",G327&lt;&gt;"")),"TOTAL ou Z non renseigné !!!",IF($E327="TOTAL",SUM($AJ$11:AJ326),ROUND(AH327-G327,2))),"")</f>
        <v/>
      </c>
      <c r="AK327" s="85"/>
      <c r="AL327" s="85"/>
      <c r="AM327" s="85"/>
      <c r="AN327" s="85"/>
      <c r="AO327" s="85"/>
      <c r="AP327" s="85"/>
      <c r="AQ327" s="85"/>
      <c r="AR327" s="85"/>
      <c r="AS327" s="85"/>
      <c r="AT327" s="85"/>
      <c r="AU327" s="85"/>
      <c r="AV327" s="85"/>
      <c r="AW327" s="85"/>
      <c r="AX327" s="85"/>
      <c r="AY327" s="85"/>
      <c r="AZ327" s="85"/>
      <c r="BA327" s="85"/>
      <c r="BB327" s="85"/>
      <c r="BC327" s="85"/>
      <c r="BD327" s="85"/>
      <c r="BE327" s="85"/>
      <c r="BF327" s="85"/>
      <c r="BG327" s="85"/>
      <c r="BH327" s="85"/>
      <c r="BI327" s="85"/>
      <c r="BJ327" s="85"/>
      <c r="BK327" s="85"/>
      <c r="BL327" s="85"/>
      <c r="BM327" s="78" t="str">
        <f t="shared" si="72"/>
        <v>ok</v>
      </c>
      <c r="BN327" s="14" t="str">
        <f t="shared" si="73"/>
        <v/>
      </c>
      <c r="BO327" s="3"/>
    </row>
    <row r="328" spans="1:67" s="19" customFormat="1" outlineLevel="1" x14ac:dyDescent="0.3">
      <c r="A328" s="17"/>
      <c r="B328" s="17" t="str">
        <f>+IF(OR(B323="",E323="TOTAL"),"","ok")</f>
        <v>ok</v>
      </c>
      <c r="C328" s="17">
        <f>+INDEX(Listes!$N$1:$AD$13,MATCH(D328,Listes!$N$1:$N$13,0),MATCH($F$7,Listes!$N$1:$AD$1,0))</f>
        <v>10</v>
      </c>
      <c r="D328" s="75" t="s">
        <v>165</v>
      </c>
      <c r="E328" s="87" t="s">
        <v>162</v>
      </c>
      <c r="F328" s="86"/>
      <c r="G328" s="85"/>
      <c r="H328" s="85"/>
      <c r="I328" s="85"/>
      <c r="J328" s="85"/>
      <c r="K328" s="85"/>
      <c r="L328" s="85"/>
      <c r="M328" s="85"/>
      <c r="N328" s="85"/>
      <c r="O328" s="85"/>
      <c r="P328" s="85"/>
      <c r="Q328" s="85"/>
      <c r="R328" s="85"/>
      <c r="S328" s="85"/>
      <c r="T328" s="85"/>
      <c r="U328" s="85"/>
      <c r="V328" s="85"/>
      <c r="W328" s="85"/>
      <c r="X328" s="85"/>
      <c r="Y328" s="85"/>
      <c r="Z328" s="85"/>
      <c r="AA328" s="85"/>
      <c r="AB328" s="85"/>
      <c r="AC328" s="85"/>
      <c r="AD328" s="85"/>
      <c r="AE328" s="85"/>
      <c r="AF328" s="85"/>
      <c r="AG328" s="85"/>
      <c r="AH328" s="85" t="str">
        <f t="shared" si="89"/>
        <v/>
      </c>
      <c r="AI328" s="85" t="str">
        <f t="shared" si="88"/>
        <v/>
      </c>
      <c r="AJ328" s="85" t="str">
        <f>+IFERROR(IF(OR(AND(AH328&lt;&gt;"",G328=""),AND(AH328="",G328&lt;&gt;"")),"TOTAL ou Z non renseigné !!!",IF($E328="TOTAL",SUM($AJ$11:AJ327),ROUND(AH328-G328,2))),"")</f>
        <v/>
      </c>
      <c r="AK328" s="85"/>
      <c r="AL328" s="85"/>
      <c r="AM328" s="85"/>
      <c r="AN328" s="85"/>
      <c r="AO328" s="85"/>
      <c r="AP328" s="85"/>
      <c r="AQ328" s="85"/>
      <c r="AR328" s="85"/>
      <c r="AS328" s="85"/>
      <c r="AT328" s="85"/>
      <c r="AU328" s="85"/>
      <c r="AV328" s="85"/>
      <c r="AW328" s="85"/>
      <c r="AX328" s="85"/>
      <c r="AY328" s="85"/>
      <c r="AZ328" s="85"/>
      <c r="BA328" s="85"/>
      <c r="BB328" s="85"/>
      <c r="BC328" s="85"/>
      <c r="BD328" s="85"/>
      <c r="BE328" s="85"/>
      <c r="BF328" s="85"/>
      <c r="BG328" s="85"/>
      <c r="BH328" s="85"/>
      <c r="BI328" s="85"/>
      <c r="BJ328" s="85"/>
      <c r="BK328" s="85"/>
      <c r="BL328" s="85"/>
      <c r="BM328" s="78" t="str">
        <f t="shared" si="72"/>
        <v>ok</v>
      </c>
      <c r="BN328" s="14" t="str">
        <f t="shared" si="73"/>
        <v/>
      </c>
    </row>
    <row r="329" spans="1:67" s="19" customFormat="1" outlineLevel="1" x14ac:dyDescent="0.3">
      <c r="A329" s="17"/>
      <c r="B329" s="17" t="str">
        <f>+IF(OR(B323="",E323="TOTAL"),"","ok")</f>
        <v>ok</v>
      </c>
      <c r="C329" s="17">
        <f>+INDEX(Listes!$N$1:$AD$13,MATCH(D329,Listes!$N$1:$N$13,0),MATCH($F$7,Listes!$N$1:$AD$1,0))</f>
        <v>10</v>
      </c>
      <c r="D329" s="75" t="s">
        <v>166</v>
      </c>
      <c r="E329" s="87" t="s">
        <v>162</v>
      </c>
      <c r="F329" s="86"/>
      <c r="G329" s="85"/>
      <c r="H329" s="85"/>
      <c r="I329" s="85"/>
      <c r="J329" s="85"/>
      <c r="K329" s="85"/>
      <c r="L329" s="85"/>
      <c r="M329" s="85"/>
      <c r="N329" s="85"/>
      <c r="O329" s="85"/>
      <c r="P329" s="85"/>
      <c r="Q329" s="85"/>
      <c r="R329" s="85"/>
      <c r="S329" s="85"/>
      <c r="T329" s="85"/>
      <c r="U329" s="85"/>
      <c r="V329" s="85"/>
      <c r="W329" s="85"/>
      <c r="X329" s="85"/>
      <c r="Y329" s="85"/>
      <c r="Z329" s="85"/>
      <c r="AA329" s="85"/>
      <c r="AB329" s="85"/>
      <c r="AC329" s="85"/>
      <c r="AD329" s="85"/>
      <c r="AE329" s="85"/>
      <c r="AF329" s="85"/>
      <c r="AG329" s="85"/>
      <c r="AH329" s="85" t="str">
        <f t="shared" si="89"/>
        <v/>
      </c>
      <c r="AI329" s="85" t="str">
        <f t="shared" si="88"/>
        <v/>
      </c>
      <c r="AJ329" s="85" t="str">
        <f>+IFERROR(IF(OR(AND(AH329&lt;&gt;"",G329=""),AND(AH329="",G329&lt;&gt;"")),"TOTAL ou Z non renseigné !!!",IF($E329="TOTAL",SUM($AJ$11:AJ328),ROUND(AH329-G329,2))),"")</f>
        <v/>
      </c>
      <c r="AK329" s="85"/>
      <c r="AL329" s="85"/>
      <c r="AM329" s="85"/>
      <c r="AN329" s="85"/>
      <c r="AO329" s="85"/>
      <c r="AP329" s="85"/>
      <c r="AQ329" s="85"/>
      <c r="AR329" s="85"/>
      <c r="AS329" s="85"/>
      <c r="AT329" s="85"/>
      <c r="AU329" s="85"/>
      <c r="AV329" s="85"/>
      <c r="AW329" s="85"/>
      <c r="AX329" s="85"/>
      <c r="AY329" s="85"/>
      <c r="AZ329" s="85"/>
      <c r="BA329" s="85"/>
      <c r="BB329" s="85"/>
      <c r="BC329" s="85"/>
      <c r="BD329" s="85"/>
      <c r="BE329" s="85"/>
      <c r="BF329" s="85"/>
      <c r="BG329" s="85"/>
      <c r="BH329" s="85"/>
      <c r="BI329" s="85"/>
      <c r="BJ329" s="85"/>
      <c r="BK329" s="85"/>
      <c r="BL329" s="85"/>
      <c r="BM329" s="78" t="str">
        <f t="shared" si="72"/>
        <v>ok</v>
      </c>
      <c r="BN329" s="14" t="str">
        <f t="shared" si="73"/>
        <v/>
      </c>
      <c r="BO329" s="3"/>
    </row>
    <row r="330" spans="1:67" s="19" customFormat="1" outlineLevel="1" x14ac:dyDescent="0.3">
      <c r="A330" s="17"/>
      <c r="B330" s="17" t="str">
        <f>+IF(OR(B323="",E323="TOTAL"),"","ok")</f>
        <v>ok</v>
      </c>
      <c r="C330" s="17">
        <f>+INDEX(Listes!$N$1:$AD$13,MATCH(D330,Listes!$N$1:$N$13,0),MATCH($F$7,Listes!$N$1:$AD$1,0))</f>
        <v>10</v>
      </c>
      <c r="D330" s="75" t="s">
        <v>167</v>
      </c>
      <c r="E330" s="87" t="s">
        <v>162</v>
      </c>
      <c r="F330" s="86"/>
      <c r="G330" s="85"/>
      <c r="H330" s="85"/>
      <c r="I330" s="85"/>
      <c r="J330" s="85"/>
      <c r="K330" s="85"/>
      <c r="L330" s="85"/>
      <c r="M330" s="85"/>
      <c r="N330" s="85"/>
      <c r="O330" s="85"/>
      <c r="P330" s="85"/>
      <c r="Q330" s="85"/>
      <c r="R330" s="85"/>
      <c r="S330" s="85"/>
      <c r="T330" s="85"/>
      <c r="U330" s="85"/>
      <c r="V330" s="85"/>
      <c r="W330" s="85"/>
      <c r="X330" s="85"/>
      <c r="Y330" s="85"/>
      <c r="Z330" s="85"/>
      <c r="AA330" s="85"/>
      <c r="AB330" s="85"/>
      <c r="AC330" s="85"/>
      <c r="AD330" s="85"/>
      <c r="AE330" s="85"/>
      <c r="AF330" s="85"/>
      <c r="AG330" s="85"/>
      <c r="AH330" s="85" t="str">
        <f t="shared" si="89"/>
        <v/>
      </c>
      <c r="AI330" s="85" t="str">
        <f t="shared" si="88"/>
        <v/>
      </c>
      <c r="AJ330" s="85" t="str">
        <f>+IFERROR(IF(OR(AND(AH330&lt;&gt;"",G330=""),AND(AH330="",G330&lt;&gt;"")),"TOTAL ou Z non renseigné !!!",IF($E330="TOTAL",SUM($AJ$11:AJ329),ROUND(AH330-G330,2))),"")</f>
        <v/>
      </c>
      <c r="AK330" s="85"/>
      <c r="AL330" s="85"/>
      <c r="AM330" s="85"/>
      <c r="AN330" s="85"/>
      <c r="AO330" s="85"/>
      <c r="AP330" s="85"/>
      <c r="AQ330" s="85"/>
      <c r="AR330" s="85"/>
      <c r="AS330" s="85"/>
      <c r="AT330" s="85"/>
      <c r="AU330" s="85"/>
      <c r="AV330" s="85"/>
      <c r="AW330" s="85"/>
      <c r="AX330" s="85"/>
      <c r="AY330" s="85"/>
      <c r="AZ330" s="85"/>
      <c r="BA330" s="85"/>
      <c r="BB330" s="85"/>
      <c r="BC330" s="85"/>
      <c r="BD330" s="85"/>
      <c r="BE330" s="85"/>
      <c r="BF330" s="85"/>
      <c r="BG330" s="85"/>
      <c r="BH330" s="85"/>
      <c r="BI330" s="85"/>
      <c r="BJ330" s="85"/>
      <c r="BK330" s="85"/>
      <c r="BL330" s="85"/>
      <c r="BM330" s="78" t="str">
        <f t="shared" si="72"/>
        <v>ok</v>
      </c>
      <c r="BN330" s="14" t="str">
        <f t="shared" si="73"/>
        <v/>
      </c>
    </row>
    <row r="331" spans="1:67" s="19" customFormat="1" outlineLevel="1" x14ac:dyDescent="0.3">
      <c r="A331" s="17"/>
      <c r="B331" s="17" t="str">
        <f>+IF(OR(B323="",E323="TOTAL"),"","ok")</f>
        <v>ok</v>
      </c>
      <c r="C331" s="17">
        <f>+INDEX(Listes!$N$1:$AD$13,MATCH(D331,Listes!$N$1:$N$13,0),MATCH($F$7,Listes!$N$1:$AD$1,0))</f>
        <v>10</v>
      </c>
      <c r="D331" s="75" t="s">
        <v>168</v>
      </c>
      <c r="E331" s="87" t="s">
        <v>162</v>
      </c>
      <c r="F331" s="86"/>
      <c r="G331" s="85"/>
      <c r="H331" s="85"/>
      <c r="I331" s="85"/>
      <c r="J331" s="85"/>
      <c r="K331" s="85"/>
      <c r="L331" s="85"/>
      <c r="M331" s="85"/>
      <c r="N331" s="85"/>
      <c r="O331" s="85"/>
      <c r="P331" s="85"/>
      <c r="Q331" s="85"/>
      <c r="R331" s="85"/>
      <c r="S331" s="85"/>
      <c r="T331" s="85"/>
      <c r="U331" s="85"/>
      <c r="V331" s="85"/>
      <c r="W331" s="85"/>
      <c r="X331" s="85"/>
      <c r="Y331" s="85"/>
      <c r="Z331" s="85"/>
      <c r="AA331" s="85"/>
      <c r="AB331" s="85"/>
      <c r="AC331" s="85"/>
      <c r="AD331" s="85"/>
      <c r="AE331" s="85"/>
      <c r="AF331" s="85"/>
      <c r="AG331" s="85"/>
      <c r="AH331" s="85" t="str">
        <f t="shared" si="89"/>
        <v/>
      </c>
      <c r="AI331" s="85" t="str">
        <f t="shared" si="88"/>
        <v/>
      </c>
      <c r="AJ331" s="85" t="str">
        <f>+IFERROR(IF(OR(AND(AH331&lt;&gt;"",G331=""),AND(AH331="",G331&lt;&gt;"")),"TOTAL ou Z non renseigné !!!",IF($E331="TOTAL",SUM($AJ$11:AJ330),ROUND(AH331-G331,2))),"")</f>
        <v/>
      </c>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78" t="str">
        <f t="shared" si="72"/>
        <v>ok</v>
      </c>
      <c r="BN331" s="14" t="str">
        <f t="shared" si="73"/>
        <v/>
      </c>
      <c r="BO331" s="3"/>
    </row>
    <row r="332" spans="1:67" s="19" customFormat="1" hidden="1" outlineLevel="1" x14ac:dyDescent="0.3">
      <c r="A332" s="17"/>
      <c r="B332" s="17" t="str">
        <f>+IF(OR(B323="",E323="TOTAL"),"","ok")</f>
        <v>ok</v>
      </c>
      <c r="C332" s="17">
        <f>+INDEX(Listes!$N$1:$AD$13,MATCH(D332,Listes!$N$1:$N$13,0),MATCH($F$7,Listes!$N$1:$AD$1,0))</f>
        <v>0</v>
      </c>
      <c r="D332" s="75" t="s">
        <v>169</v>
      </c>
      <c r="E332" s="87" t="s">
        <v>162</v>
      </c>
      <c r="F332" s="86"/>
      <c r="G332" s="85"/>
      <c r="H332" s="85"/>
      <c r="I332" s="85"/>
      <c r="J332" s="85"/>
      <c r="K332" s="85"/>
      <c r="L332" s="85"/>
      <c r="M332" s="85"/>
      <c r="N332" s="85"/>
      <c r="O332" s="85"/>
      <c r="P332" s="85"/>
      <c r="Q332" s="85"/>
      <c r="R332" s="85"/>
      <c r="S332" s="85"/>
      <c r="T332" s="85"/>
      <c r="U332" s="85"/>
      <c r="V332" s="85"/>
      <c r="W332" s="85"/>
      <c r="X332" s="85"/>
      <c r="Y332" s="85"/>
      <c r="Z332" s="85"/>
      <c r="AA332" s="85"/>
      <c r="AB332" s="85"/>
      <c r="AC332" s="85"/>
      <c r="AD332" s="85"/>
      <c r="AE332" s="85"/>
      <c r="AF332" s="85"/>
      <c r="AG332" s="85"/>
      <c r="AH332" s="85" t="str">
        <f t="shared" si="89"/>
        <v/>
      </c>
      <c r="AI332" s="85" t="str">
        <f t="shared" si="88"/>
        <v/>
      </c>
      <c r="AJ332" s="85" t="str">
        <f>+IFERROR(IF(OR(AND(AH332&lt;&gt;"",G332=""),AND(AH332="",G332&lt;&gt;"")),"TOTAL ou Z non renseigné !!!",IF($E332="TOTAL",SUM($AJ$11:AJ331),ROUND(AH332-G332,2))),"")</f>
        <v/>
      </c>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78" t="str">
        <f t="shared" ref="BM332:BM395" si="90">+IF(OR(E332="",COUNTIF(E332,"*TOTAL*"),A332=1),"","ok")</f>
        <v>ok</v>
      </c>
      <c r="BN332" s="14" t="str">
        <f t="shared" ref="BN332:BN395" si="91">+IF(OR(A332=1,F332=""),"","&lt;== PENSEZ A VALIDER VOTRE CAISSE UNE FOIS TOUS LES ELEMENTS SAISIS !!")</f>
        <v/>
      </c>
    </row>
    <row r="333" spans="1:67" s="19" customFormat="1" hidden="1" outlineLevel="1" x14ac:dyDescent="0.3">
      <c r="A333" s="17"/>
      <c r="B333" s="17" t="str">
        <f>+IF(OR(B323="",E323="TOTAL"),"","ok")</f>
        <v>ok</v>
      </c>
      <c r="C333" s="17">
        <f>+INDEX(Listes!$N$1:$AD$13,MATCH(D333,Listes!$N$1:$N$13,0),MATCH($F$7,Listes!$N$1:$AD$1,0))</f>
        <v>0</v>
      </c>
      <c r="D333" s="75" t="s">
        <v>170</v>
      </c>
      <c r="E333" s="87" t="s">
        <v>162</v>
      </c>
      <c r="F333" s="86"/>
      <c r="G333" s="85"/>
      <c r="H333" s="85"/>
      <c r="I333" s="85"/>
      <c r="J333" s="85"/>
      <c r="K333" s="85"/>
      <c r="L333" s="85"/>
      <c r="M333" s="85"/>
      <c r="N333" s="85"/>
      <c r="O333" s="85"/>
      <c r="P333" s="85"/>
      <c r="Q333" s="85"/>
      <c r="R333" s="85"/>
      <c r="S333" s="85"/>
      <c r="T333" s="85"/>
      <c r="U333" s="85"/>
      <c r="V333" s="85"/>
      <c r="W333" s="85"/>
      <c r="X333" s="85"/>
      <c r="Y333" s="85"/>
      <c r="Z333" s="85"/>
      <c r="AA333" s="85"/>
      <c r="AB333" s="85"/>
      <c r="AC333" s="85"/>
      <c r="AD333" s="85"/>
      <c r="AE333" s="85"/>
      <c r="AF333" s="85"/>
      <c r="AG333" s="85"/>
      <c r="AH333" s="85" t="str">
        <f t="shared" si="89"/>
        <v/>
      </c>
      <c r="AI333" s="85" t="str">
        <f t="shared" si="88"/>
        <v/>
      </c>
      <c r="AJ333" s="85" t="str">
        <f>+IFERROR(IF(OR(AND(AH333&lt;&gt;"",G333=""),AND(AH333="",G333&lt;&gt;"")),"TOTAL ou Z non renseigné !!!",IF($E333="TOTAL",SUM($AJ$11:AJ332),ROUND(AH333-G333,2))),"")</f>
        <v/>
      </c>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78" t="str">
        <f t="shared" si="90"/>
        <v>ok</v>
      </c>
      <c r="BN333" s="14" t="str">
        <f t="shared" si="91"/>
        <v/>
      </c>
      <c r="BO333" s="3"/>
    </row>
    <row r="334" spans="1:67" s="19" customFormat="1" hidden="1" outlineLevel="1" x14ac:dyDescent="0.3">
      <c r="A334" s="17"/>
      <c r="B334" s="17" t="str">
        <f>+IF(OR(B323="",E323="TOTAL"),"","ok")</f>
        <v>ok</v>
      </c>
      <c r="C334" s="17">
        <f>+INDEX(Listes!$N$1:$AD$13,MATCH(D334,Listes!$N$1:$N$13,0),MATCH($F$7,Listes!$N$1:$AD$1,0))</f>
        <v>0</v>
      </c>
      <c r="D334" s="75" t="s">
        <v>171</v>
      </c>
      <c r="E334" s="87" t="s">
        <v>162</v>
      </c>
      <c r="F334" s="86"/>
      <c r="G334" s="85"/>
      <c r="H334" s="85"/>
      <c r="I334" s="85"/>
      <c r="J334" s="85"/>
      <c r="K334" s="85"/>
      <c r="L334" s="85"/>
      <c r="M334" s="85"/>
      <c r="N334" s="85"/>
      <c r="O334" s="85"/>
      <c r="P334" s="85"/>
      <c r="Q334" s="85"/>
      <c r="R334" s="85"/>
      <c r="S334" s="85"/>
      <c r="T334" s="85"/>
      <c r="U334" s="85"/>
      <c r="V334" s="85"/>
      <c r="W334" s="85"/>
      <c r="X334" s="85"/>
      <c r="Y334" s="85"/>
      <c r="Z334" s="85"/>
      <c r="AA334" s="85"/>
      <c r="AB334" s="85"/>
      <c r="AC334" s="85"/>
      <c r="AD334" s="85"/>
      <c r="AE334" s="85"/>
      <c r="AF334" s="85"/>
      <c r="AG334" s="85"/>
      <c r="AH334" s="85" t="str">
        <f t="shared" si="89"/>
        <v/>
      </c>
      <c r="AI334" s="85" t="str">
        <f t="shared" si="88"/>
        <v/>
      </c>
      <c r="AJ334" s="85" t="str">
        <f>+IFERROR(IF(OR(AND(AH334&lt;&gt;"",G334=""),AND(AH334="",G334&lt;&gt;"")),"TOTAL ou Z non renseigné !!!",IF($E334="TOTAL",SUM($AJ$11:AJ333),ROUND(AH334-G334,2))),"")</f>
        <v/>
      </c>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78" t="str">
        <f t="shared" si="90"/>
        <v>ok</v>
      </c>
      <c r="BN334" s="14" t="str">
        <f t="shared" si="91"/>
        <v/>
      </c>
    </row>
    <row r="335" spans="1:67" s="19" customFormat="1" hidden="1" outlineLevel="1" x14ac:dyDescent="0.3">
      <c r="A335" s="17"/>
      <c r="B335" s="17" t="str">
        <f>+IF(OR(B323="",E323="TOTAL"),"","ok")</f>
        <v>ok</v>
      </c>
      <c r="C335" s="17">
        <f>+INDEX(Listes!$N$1:$AD$13,MATCH(D335,Listes!$N$1:$N$13,0),MATCH($F$7,Listes!$N$1:$AD$1,0))</f>
        <v>0</v>
      </c>
      <c r="D335" s="75" t="s">
        <v>172</v>
      </c>
      <c r="E335" s="87" t="s">
        <v>162</v>
      </c>
      <c r="F335" s="86"/>
      <c r="G335" s="85"/>
      <c r="H335" s="85"/>
      <c r="I335" s="85"/>
      <c r="J335" s="85"/>
      <c r="K335" s="85"/>
      <c r="L335" s="85"/>
      <c r="M335" s="85"/>
      <c r="N335" s="85"/>
      <c r="O335" s="85"/>
      <c r="P335" s="85"/>
      <c r="Q335" s="85"/>
      <c r="R335" s="85"/>
      <c r="S335" s="85"/>
      <c r="T335" s="85"/>
      <c r="U335" s="85"/>
      <c r="V335" s="85"/>
      <c r="W335" s="85"/>
      <c r="X335" s="85"/>
      <c r="Y335" s="85"/>
      <c r="Z335" s="85"/>
      <c r="AA335" s="85"/>
      <c r="AB335" s="85"/>
      <c r="AC335" s="85"/>
      <c r="AD335" s="85"/>
      <c r="AE335" s="85"/>
      <c r="AF335" s="85"/>
      <c r="AG335" s="85"/>
      <c r="AH335" s="85" t="str">
        <f t="shared" si="89"/>
        <v/>
      </c>
      <c r="AI335" s="85" t="str">
        <f t="shared" si="88"/>
        <v/>
      </c>
      <c r="AJ335" s="85" t="str">
        <f>+IFERROR(IF(OR(AND(AH335&lt;&gt;"",G335=""),AND(AH335="",G335&lt;&gt;"")),"TOTAL ou Z non renseigné !!!",IF($E335="TOTAL",SUM($AJ$11:AJ334),ROUND(AH335-G335,2))),"")</f>
        <v/>
      </c>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78" t="str">
        <f t="shared" si="90"/>
        <v>ok</v>
      </c>
      <c r="BN335" s="14" t="str">
        <f t="shared" si="91"/>
        <v/>
      </c>
      <c r="BO335" s="3"/>
    </row>
    <row r="336" spans="1:67" x14ac:dyDescent="0.3">
      <c r="A336" s="4">
        <f>+IF(SUM(C337:C348)=0,"",1)</f>
        <v>1</v>
      </c>
      <c r="B336" s="4">
        <v>26</v>
      </c>
      <c r="C336" s="4">
        <f t="shared" ref="C336" si="92">+IF(B336&gt;$H$5,"",B336)</f>
        <v>26</v>
      </c>
      <c r="D336" s="4">
        <f>+IFERROR(WEEKNUM(E336,2),"")</f>
        <v>39</v>
      </c>
      <c r="E336" s="81">
        <f t="shared" si="81"/>
        <v>43734</v>
      </c>
      <c r="F336" s="82" t="str">
        <f>+IF(AND($E336="TOTAL",SUM($C$11:$C$426)&gt;465),SUM($F$11:F335)/2,IF(AND($E336="TOTAL",SUM($C$11:$C$426)&lt;465),SUM($F$11:F335),IF(COUNT(F337:F348)=0,"",SUM(F337:F348))))</f>
        <v/>
      </c>
      <c r="G336" s="83" t="str">
        <f>IF(F336="","",F336-SUM(AO336:BL336))</f>
        <v/>
      </c>
      <c r="H336" s="83" t="str">
        <f>+IFERROR(IF(OR(WEEKDAY(E336)=1,C336=$H$5),SUMIF($D$11:$D$426,WEEKNUM(E336,2),$F$11:$F$426),""),"")</f>
        <v/>
      </c>
      <c r="I336" s="82" t="str">
        <f>+IF(AND($E336="TOTAL",SUM($C$11:$C$426)&gt;465),SUM($I$11:I335)/2,IF(AND($E336="TOTAL",SUM($C$11:$C$426)&lt;465),SUM($I$11:I335),IF(COUNT(I337:I348)=0,"",SUM(I337:I348))))</f>
        <v/>
      </c>
      <c r="J336" s="82" t="str">
        <f>+IF(AND($E336="TOTAL",SUM($C$11:$C$426)&gt;465),SUM($J$11:J335)/2,IF(AND($E336="TOTAL",SUM($C$11:$C$426)&lt;465),SUM($J$11:J335),IF(COUNT(J337:J348)=0,"",SUM(J337:J348))))</f>
        <v/>
      </c>
      <c r="K336" s="84" t="str">
        <f>+IF($E336="TOTAL",(SUM($K$11:K335)),"")</f>
        <v/>
      </c>
      <c r="L336" s="82" t="str">
        <f>+IF($E336="TOTAL",(SUM(L$11:$L335)),IF(F337="","",F337))</f>
        <v/>
      </c>
      <c r="M336" s="84" t="str">
        <f>+IF($E336="TOTAL",(SUM($M$11:M335)),"")</f>
        <v/>
      </c>
      <c r="N336" s="84" t="str">
        <f>+IF($E336="TOTAL",(SUM($N$11:N335)),"")</f>
        <v/>
      </c>
      <c r="O336" s="82" t="str">
        <f>+IF($E336="TOTAL",(SUM($O$11:O335)),IF(F338="","",F338))</f>
        <v/>
      </c>
      <c r="P336" s="84" t="str">
        <f>+IF($E336="TOTAL",(SUM($P$11:P335)),"")</f>
        <v/>
      </c>
      <c r="Q336" s="84" t="str">
        <f>+IF($E336="TOTAL",(SUM($Q$11:Q335)),"")</f>
        <v/>
      </c>
      <c r="R336" s="84" t="str">
        <f>+IF($E336="TOTAL",(SUM($R$11:R335)),"")</f>
        <v/>
      </c>
      <c r="S336" s="84" t="str">
        <f>+IF($E336="TOTAL",(SUM($S$11:S335)),"")</f>
        <v/>
      </c>
      <c r="T336" s="84" t="str">
        <f>+IF($E336="TOTAL",(SUM($T$11:T335)),"")</f>
        <v/>
      </c>
      <c r="U336" s="84" t="str">
        <f>+IF($E336="TOTAL",(SUM($U$11:U335)),"")</f>
        <v/>
      </c>
      <c r="V336" s="84" t="str">
        <f>+IF($E336="TOTAL",(SUM($V$11:V335)),"")</f>
        <v/>
      </c>
      <c r="W336" s="83" t="str">
        <f>+IF(OR(P336="",P336=0,L336="",L336=0),"",L336/P336)</f>
        <v/>
      </c>
      <c r="X336" s="83" t="str">
        <f>+IF(OR(Q336="",Q336=0,O336="",O336=0),"",O336/Q336)</f>
        <v/>
      </c>
      <c r="Y336" s="82" t="str">
        <f>+IF(AND($E336="TOTAL",SUM($C$11:$C$426)&gt;465),SUM($Y$11:Y335)/2,IF(AND($E336="TOTAL",SUM($C$11:$C$426)&lt;465),SUM($Y$11:Y335),IF(COUNT(Y337:Y348)=0,"",SUM(Y337:Y348))))</f>
        <v/>
      </c>
      <c r="Z336" s="82" t="str">
        <f>+IF(AND($E336="TOTAL",SUM($C$11:$C$426)&gt;465),SUM($Z$11:Z335)/2,IF(AND($E336="TOTAL",SUM($C$11:$C$426)&lt;465),SUM($Z$11:Z335),IF(COUNT(Z337:Z348)=0,"",SUM(Z337:Z348))))</f>
        <v/>
      </c>
      <c r="AA336" s="82" t="str">
        <f>+IF(AND($E336="TOTAL",SUM($C$11:$C$426)&gt;465),SUM($AA$11:AA335)/2,IF(AND($E336="TOTAL",SUM($C$11:$C$426)&lt;465),SUM($AA$11:AA335),IF(COUNT(AA337:AA348)=0,"",SUM(AA337:AA348))))</f>
        <v/>
      </c>
      <c r="AB336" s="82" t="str">
        <f>+IF(AND($E336="TOTAL",SUM($C$11:$C$426)&gt;465),SUM($AB$11:AB335)/2,IF(AND($E336="TOTAL",SUM($C$11:$C$426)&lt;465),SUM($AB$11:AB335),IF(COUNT(AB337:AB348)=0,"",SUM(AB337:AB348))))</f>
        <v/>
      </c>
      <c r="AC336" s="82" t="str">
        <f>+IF(AND($E336="TOTAL",SUM($C$11:$C$426)&gt;465),SUM($AC$11:AC335)/2,IF(AND($E336="TOTAL",SUM($C$11:$C$426)&lt;465),SUM($AC$11:AC335),IF(COUNT(AC337:AC348)=0,"",SUM(AC337:AC348))))</f>
        <v/>
      </c>
      <c r="AD336" s="82" t="str">
        <f>+IF(AND($E336="TOTAL",SUM($C$11:$C$426)&gt;465),SUM($AD$11:AD335)/2,IF(AND($E336="TOTAL",SUM($C$11:$C$426)&lt;465),SUM($AD$11:AD335),IF(COUNT(AD337:AD348)=0,"",SUM(AD337:AD348))))</f>
        <v/>
      </c>
      <c r="AE336" s="82" t="str">
        <f>+IF(AND($E336="TOTAL",SUM($C$11:$C$426)&gt;465),SUM($AE$11:AE335)/2,IF(AND($E336="TOTAL",SUM($C$11:$C$426)&lt;465),SUM($AE$11:AE335),IF(COUNT(AE337:AE348)=0,"",SUM(AE337:AE348))))</f>
        <v/>
      </c>
      <c r="AF336" s="82" t="str">
        <f>+IF(AND($E336="TOTAL",SUM($C$11:$C$426)&gt;465),SUM($AF$11:AF335)/2,IF(AND($E336="TOTAL",SUM($C$11:$C$426)&lt;465),SUM($AF$11:AF335),IF(COUNT(AF337:AF348)=0,"",SUM(AF337:AF348))))</f>
        <v/>
      </c>
      <c r="AG336" s="82" t="str">
        <f>+IF(AND($E336="TOTAL",SUM($C$11:$C$426)&gt;465),SUM($AG$11:AG335)/2,IF(AND($E336="TOTAL",SUM($C$11:$C$426)&lt;465),SUM($AG$11:AG335),IF(COUNT(AG337:AG348)=0,"",SUM(AG337:AG348))))</f>
        <v/>
      </c>
      <c r="AH336" s="82" t="str">
        <f>+IFERROR(SUM(Y336:AG336)+AI336,"")</f>
        <v/>
      </c>
      <c r="AI336" s="82" t="str">
        <f>+IF(AND($E336="TOTAL",SUM($C$11:$C$426)&gt;465),SUM($AI$11:AI335)/2,IF(AND($E336="TOTAL",SUM($C$11:$C$426)&lt;465),SUM($AI$11:AI335),IF(COUNT(AI337:AI348)=0,"",SUM(AI337:AI348))))</f>
        <v/>
      </c>
      <c r="AJ336" s="82" t="str">
        <f>+IF(AND($E336="TOTAL",SUM($C$11:$C$426)&gt;465),SUM($AJ$11:AJ335)/2,IF(AND($E336="TOTAL",SUM($C$11:$C$426)&lt;465),SUM($AJ$11:AJ335),IF(COUNT(AJ337:AJ348)=0,"",SUM(AJ337:AJ348))))</f>
        <v/>
      </c>
      <c r="AK336" s="82" t="str">
        <f>+IF(AND($E336="TOTAL",SUM($C$11:$C$426)&gt;465),SUM($AK$11:AK335)/2,IF(AND($E336="TOTAL",SUM($C$11:$C$426)&lt;465),SUM($AK$11:AK335),IF(COUNT(AK337:AK348)=0,"",SUM(AK337:AK348))))</f>
        <v/>
      </c>
      <c r="AL336" s="84" t="str">
        <f>+IF($E336="TOTAL",(SUM($AL$11:AL335)),"")</f>
        <v/>
      </c>
      <c r="AM336" s="84" t="str">
        <f>+IF($E336="TOTAL",(SUM($AM$11:AM335)),"")</f>
        <v/>
      </c>
      <c r="AN336" s="84"/>
      <c r="AO336" s="82" t="str">
        <f>+IF(AND($E336="TOTAL",SUM($C$11:$C$426)&gt;465),SUM($AO$11:AO335)/2,IF(AND($E336="TOTAL",SUM($C$11:$C$426)&lt;465),SUM($AO$11:AO335),IF(COUNT(AO337:AO348)=0,"",SUM(AO337:AO348))))</f>
        <v/>
      </c>
      <c r="AP336" s="82" t="str">
        <f>+IF(AND($E336="TOTAL",SUM($C$11:$C$426)&gt;465),SUM($AP$11:AP335)/2,IF(AND($E336="TOTAL",SUM($C$11:$C$426)&lt;465),SUM($AP$11:AP335),IF(COUNT(AP337:AP348)=0,"",SUM(AP337:AP348))))</f>
        <v/>
      </c>
      <c r="AQ336" s="82" t="str">
        <f>+IF(AND($E336="TOTAL",SUM($C$11:$C$426)&gt;465),SUM($AQ$11:AQ335)/2,IF(AND($E336="TOTAL",SUM($C$11:$C$426)&lt;465),SUM($AQ$11:AQ335),IF(COUNT(AQ337:AQ348)=0,"",SUM(AQ337:AQ348))))</f>
        <v/>
      </c>
      <c r="AR336" s="82" t="str">
        <f>+IF(AND($E336="TOTAL",SUM($C$11:$C$426)&gt;465),SUM($AR$11:AR335)/2,IF(AND($E336="TOTAL",SUM($C$11:$C$426)&lt;465),SUM($AR$11:AR335),IF(COUNT(AR337:AR348)=0,"",SUM(AR337:AR348))))</f>
        <v/>
      </c>
      <c r="AS336" s="82" t="str">
        <f>+IF(AND($E336="TOTAL",SUM($C$11:$C$426)&gt;465),SUM($AS$11:AS335)/2,IF(AND($E336="TOTAL",SUM($C$11:$C$426)&lt;465),SUM($AS$11:AS335),IF(COUNT(AS337:AS348)=0,"",SUM(AS337:AS348))))</f>
        <v/>
      </c>
      <c r="AT336" s="82" t="str">
        <f>+IF(AND($E336="TOTAL",SUM($C$11:$C$426)&gt;465),SUM($AT$11:AT335)/2,IF(AND($E336="TOTAL",SUM($C$11:$C$426)&lt;465),SUM($AT$11:AT335),IF(COUNT(AT337:AT348)=0,"",SUM(AT337:AT348))))</f>
        <v/>
      </c>
      <c r="AU336" s="82" t="str">
        <f>+IF(AND($E336="TOTAL",SUM($C$11:$C$426)&gt;465),SUM($AU$11:AU335)/2,IF(AND($E336="TOTAL",SUM($C$11:$C$426)&lt;465),SUM($AU$11:AU335),IF(COUNT(AU337:AU348)=0,"",SUM(AU337:AU348))))</f>
        <v/>
      </c>
      <c r="AV336" s="82" t="str">
        <f>+IF(AND($E336="TOTAL",SUM($C$11:$C$426)&gt;465),SUM($AV$11:AV335)/2,IF(AND($E336="TOTAL",SUM($C$11:$C$426)&lt;465),SUM($AV$11:AV335),IF(COUNT(AV337:AV348)=0,"",SUM(AV337:AV348))))</f>
        <v/>
      </c>
      <c r="AW336" s="82" t="str">
        <f>+IF(AND($E336="TOTAL",SUM($C$11:$C$426)&gt;465),SUM($AW$11:AW335)/2,IF(AND($E336="TOTAL",SUM($C$11:$C$426)&lt;465),SUM($AW$11:AW335),IF(COUNT(AW337:AW348)=0,"",SUM(AW337:AW348))))</f>
        <v/>
      </c>
      <c r="AX336" s="82" t="str">
        <f>+IF(AND($E336="TOTAL",SUM($C$11:$C$426)&gt;465),SUM($AX$11:AX335)/2,IF(AND($E336="TOTAL",SUM($C$11:$C$426)&lt;465),SUM($AX$11:AX335),IF(COUNT(AX337:AX348)=0,"",SUM(AX337:AX348))))</f>
        <v/>
      </c>
      <c r="AY336" s="82" t="str">
        <f>+IF(AND($E336="TOTAL",SUM($C$11:$C$426)&gt;465),SUM($AY$11:AY335)/2,IF(AND($E336="TOTAL",SUM($C$11:$C$426)&lt;465),SUM($AY$11:AY335),IF(COUNT(AY337:AY348)=0,"",SUM(AY337:AY348))))</f>
        <v/>
      </c>
      <c r="AZ336" s="82" t="str">
        <f>+IF(AND($E336="TOTAL",SUM($C$11:$C$426)&gt;465),SUM($AZ$11:AZ335)/2,IF(AND($E336="TOTAL",SUM($C$11:$C$426)&lt;465),SUM($AZ$11:AZ335),IF(COUNT(AZ337:AZ348)=0,"",SUM(AZ337:AZ348))))</f>
        <v/>
      </c>
      <c r="BA336" s="82" t="str">
        <f>+IF(AND($E336="TOTAL",SUM($C$11:$C$426)&gt;465),SUM($BA$11:BA335)/2,IF(AND($E336="TOTAL",SUM($C$11:$C$426)&lt;465),SUM($BA$11:BA335),IF(COUNT(BA337:BA348)=0,"",SUM(BA337:BA348))))</f>
        <v/>
      </c>
      <c r="BB336" s="82" t="str">
        <f>+IF(AND($E336="TOTAL",SUM($C$11:$C$426)&gt;465),SUM($BB$11:BB335)/2,IF(AND($E336="TOTAL",SUM($C$11:$C$426)&lt;465),SUM($BB$11:BB335),IF(COUNT(BB337:BB348)=0,"",SUM(BB337:BB348))))</f>
        <v/>
      </c>
      <c r="BC336" s="82" t="str">
        <f>+IF(AND($E336="TOTAL",SUM($C$11:$C$426)&gt;465),SUM($BC$11:BC335)/2,IF(AND($E336="TOTAL",SUM($C$11:$C$426)&lt;465),SUM($BC$11:BC335),IF(COUNT(BC337:BC348)=0,"",SUM(BC337:BC348))))</f>
        <v/>
      </c>
      <c r="BD336" s="82" t="str">
        <f>+IF(AND($E336="TOTAL",SUM($C$11:$C$426)&gt;465),SUM($BD$11:BD335)/2,IF(AND($E336="TOTAL",SUM($C$11:$C$426)&lt;465),SUM($BD$11:BD335),IF(COUNT(BD337:BD348)=0,"",SUM(BD337:BD348))))</f>
        <v/>
      </c>
      <c r="BE336" s="82" t="str">
        <f>+IF(AND($E336="TOTAL",SUM($C$11:$C$426)&gt;465),SUM($BE$11:BE335)/2,IF(AND($E336="TOTAL",SUM($C$11:$C$426)&lt;465),SUM($BE$11:BE335),IF(COUNT(BE337:BE348)=0,"",SUM(BE337:BE348))))</f>
        <v/>
      </c>
      <c r="BF336" s="82" t="str">
        <f>+IF(AND($E336="TOTAL",SUM($C$11:$C$426)&gt;465),SUM($BF$11:BF335)/2,IF(AND($E336="TOTAL",SUM($C$11:$C$426)&lt;465),SUM($BF$11:BF335),IF(COUNT(BF337:BF348)=0,"",SUM(BF337:BF348))))</f>
        <v/>
      </c>
      <c r="BG336" s="82" t="str">
        <f>+IF(AND($E336="TOTAL",SUM($C$11:$C$426)&gt;465),SUM($BG$11:BG335)/2,IF(AND($E336="TOTAL",SUM($C$11:$C$426)&lt;465),SUM($BG$11:BG335),IF(COUNT(BG337:BG348)=0,"",SUM(BG337:BG348))))</f>
        <v/>
      </c>
      <c r="BH336" s="82" t="str">
        <f>+IF(AND($E336="TOTAL",SUM($C$11:$C$426)&gt;465),SUM($BH$11:BH335)/2,IF(AND($E336="TOTAL",SUM($C$11:$C$426)&lt;465),SUM($BH$11:BH335),IF(COUNT(BH337:BH348)=0,"",SUM(BH337:BH348))))</f>
        <v/>
      </c>
      <c r="BI336" s="82" t="str">
        <f>+IF(AND($E336="TOTAL",SUM($C$11:$C$426)&gt;465),SUM($BI$11:BI335)/2,IF(AND($E336="TOTAL",SUM($C$11:$C$426)&lt;465),SUM($BI$11:BI335),IF(COUNT(BI337:BI348)=0,"",SUM(BI337:BI348))))</f>
        <v/>
      </c>
      <c r="BJ336" s="82" t="str">
        <f>+IF(AND($E336="TOTAL",SUM($C$11:$C$426)&gt;465),SUM($BJ$11:BJ335)/2,IF(AND($E336="TOTAL",SUM($C$11:$C$426)&lt;465),SUM($BJ$11:BJ335),IF(COUNT(BJ337:BJ348)=0,"",SUM(BJ337:BJ348))))</f>
        <v/>
      </c>
      <c r="BK336" s="82" t="str">
        <f>+IF(AND($E336="TOTAL",SUM($C$11:$C$426)&gt;465),SUM($BK$11:BK335)/2,IF(AND($E336="TOTAL",SUM($C$11:$C$426)&lt;465),SUM($BK$11:BK335),IF(COUNT(BK337:BK348)=0,"",SUM(BK337:BK348))))</f>
        <v/>
      </c>
      <c r="BL336" s="82" t="str">
        <f>+IF(AND($E336="TOTAL",SUM($C$11:$C$426)&gt;465),SUM($BL$11:BL335)/2,IF(AND($E336="TOTAL",SUM($C$11:$C$426)&lt;465),SUM($BL$11:BL335),IF(COUNT(BL337:BL348)=0,"",SUM(BL337:BL348))))</f>
        <v/>
      </c>
      <c r="BM336" s="78" t="str">
        <f t="shared" si="90"/>
        <v/>
      </c>
      <c r="BN336" s="14" t="str">
        <f t="shared" si="91"/>
        <v/>
      </c>
      <c r="BO336" s="19"/>
    </row>
    <row r="337" spans="1:67" s="19" customFormat="1" outlineLevel="1" x14ac:dyDescent="0.3">
      <c r="A337" s="17"/>
      <c r="B337" s="17" t="str">
        <f>+IF(OR(B336="",E336="TOTAL"),"","ok")</f>
        <v>ok</v>
      </c>
      <c r="C337" s="17">
        <f>+INDEX(Listes!$N$1:$AD$13,MATCH(D337,Listes!$N$1:$N$13,0),MATCH($F$7,Listes!$N$1:$AD$1,0))</f>
        <v>10</v>
      </c>
      <c r="D337" s="74" t="s">
        <v>160</v>
      </c>
      <c r="E337" s="85" t="s">
        <v>160</v>
      </c>
      <c r="F337" s="86"/>
      <c r="G337" s="85" t="str">
        <f>IF(F337="","",F337-SUM(AO337:BL337))</f>
        <v/>
      </c>
      <c r="H337" s="85"/>
      <c r="I337" s="85"/>
      <c r="J337" s="85"/>
      <c r="K337" s="85"/>
      <c r="L337" s="85"/>
      <c r="M337" s="85"/>
      <c r="N337" s="85"/>
      <c r="O337" s="85"/>
      <c r="P337" s="85"/>
      <c r="Q337" s="85"/>
      <c r="R337" s="85"/>
      <c r="S337" s="85"/>
      <c r="T337" s="85"/>
      <c r="U337" s="85"/>
      <c r="V337" s="85"/>
      <c r="W337" s="85"/>
      <c r="X337" s="85"/>
      <c r="Y337" s="85"/>
      <c r="Z337" s="85"/>
      <c r="AA337" s="85"/>
      <c r="AB337" s="85"/>
      <c r="AC337" s="85"/>
      <c r="AD337" s="85"/>
      <c r="AE337" s="85"/>
      <c r="AF337" s="85"/>
      <c r="AG337" s="85"/>
      <c r="AH337" s="85" t="str">
        <f>+IFERROR(SUM(Y337:AG337)+AI337,"")</f>
        <v/>
      </c>
      <c r="AI337" s="85" t="str">
        <f t="shared" ref="AI337:AI348" si="93">IF(SUM(Y337:AG337)=0,"",0)</f>
        <v/>
      </c>
      <c r="AJ337" s="85" t="str">
        <f>+IFERROR(IF(OR(AND(AH337&lt;&gt;"",G337=""),AND(AH337="",G337&lt;&gt;"")),"TOTAL ou Z non renseigné !!!",ROUND(AH337-G337,2)),"")</f>
        <v/>
      </c>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78" t="str">
        <f t="shared" si="90"/>
        <v>ok</v>
      </c>
      <c r="BN337" s="14" t="str">
        <f t="shared" si="91"/>
        <v/>
      </c>
      <c r="BO337" s="3"/>
    </row>
    <row r="338" spans="1:67" s="19" customFormat="1" outlineLevel="1" x14ac:dyDescent="0.3">
      <c r="A338" s="17"/>
      <c r="B338" s="17" t="str">
        <f>+IF(OR(B336="",E336="TOTAL"),"","ok")</f>
        <v>ok</v>
      </c>
      <c r="C338" s="17">
        <f>+INDEX(Listes!$N$1:$AD$13,MATCH(D338,Listes!$N$1:$N$13,0),MATCH($F$7,Listes!$N$1:$AD$1,0))</f>
        <v>10</v>
      </c>
      <c r="D338" s="74" t="s">
        <v>161</v>
      </c>
      <c r="E338" s="85" t="s">
        <v>161</v>
      </c>
      <c r="F338" s="86"/>
      <c r="G338" s="85"/>
      <c r="H338" s="85"/>
      <c r="I338" s="85"/>
      <c r="J338" s="85"/>
      <c r="K338" s="85"/>
      <c r="L338" s="85"/>
      <c r="M338" s="85"/>
      <c r="N338" s="85"/>
      <c r="O338" s="85"/>
      <c r="P338" s="85"/>
      <c r="Q338" s="85"/>
      <c r="R338" s="85"/>
      <c r="S338" s="85"/>
      <c r="T338" s="85"/>
      <c r="U338" s="85"/>
      <c r="V338" s="85"/>
      <c r="W338" s="85"/>
      <c r="X338" s="85"/>
      <c r="Y338" s="85"/>
      <c r="Z338" s="85"/>
      <c r="AA338" s="85"/>
      <c r="AB338" s="85"/>
      <c r="AC338" s="85"/>
      <c r="AD338" s="85"/>
      <c r="AE338" s="85"/>
      <c r="AF338" s="85"/>
      <c r="AG338" s="85"/>
      <c r="AH338" s="85" t="str">
        <f t="shared" ref="AH338:AH348" si="94">+IFERROR(SUM(Y338:AG338)+AI338,"")</f>
        <v/>
      </c>
      <c r="AI338" s="85" t="str">
        <f t="shared" si="93"/>
        <v/>
      </c>
      <c r="AJ338" s="85" t="str">
        <f>+IFERROR(IF(OR(AND(AH338&lt;&gt;"",G338=""),AND(AH338="",G338&lt;&gt;"")),"TOTAL ou Z non renseigné !!!",IF($E338="TOTAL",SUM($AJ$11:AJ337),ROUND(AH338-G338,2))),"")</f>
        <v/>
      </c>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78" t="str">
        <f t="shared" si="90"/>
        <v>ok</v>
      </c>
      <c r="BN338" s="14" t="str">
        <f t="shared" si="91"/>
        <v/>
      </c>
    </row>
    <row r="339" spans="1:67" s="19" customFormat="1" outlineLevel="1" x14ac:dyDescent="0.3">
      <c r="A339" s="17"/>
      <c r="B339" s="17" t="str">
        <f>+IF(OR(B336="",E336="TOTAL"),"","ok")</f>
        <v>ok</v>
      </c>
      <c r="C339" s="17">
        <f>+INDEX(Listes!$N$1:$AD$13,MATCH(D339,Listes!$N$1:$N$13,0),MATCH($F$7,Listes!$N$1:$AD$1,0))</f>
        <v>10</v>
      </c>
      <c r="D339" s="75" t="s">
        <v>163</v>
      </c>
      <c r="E339" s="87" t="s">
        <v>162</v>
      </c>
      <c r="F339" s="86"/>
      <c r="G339" s="85"/>
      <c r="H339" s="85"/>
      <c r="I339" s="85"/>
      <c r="J339" s="85"/>
      <c r="K339" s="85"/>
      <c r="L339" s="85"/>
      <c r="M339" s="85"/>
      <c r="N339" s="85"/>
      <c r="O339" s="85"/>
      <c r="P339" s="85"/>
      <c r="Q339" s="85"/>
      <c r="R339" s="85"/>
      <c r="S339" s="85"/>
      <c r="T339" s="85"/>
      <c r="U339" s="85"/>
      <c r="V339" s="85"/>
      <c r="W339" s="85"/>
      <c r="X339" s="85"/>
      <c r="Y339" s="85"/>
      <c r="Z339" s="85"/>
      <c r="AA339" s="85"/>
      <c r="AB339" s="85"/>
      <c r="AC339" s="85"/>
      <c r="AD339" s="85"/>
      <c r="AE339" s="85"/>
      <c r="AF339" s="85"/>
      <c r="AG339" s="85"/>
      <c r="AH339" s="85" t="str">
        <f t="shared" si="94"/>
        <v/>
      </c>
      <c r="AI339" s="85" t="str">
        <f t="shared" si="93"/>
        <v/>
      </c>
      <c r="AJ339" s="85" t="str">
        <f>+IFERROR(IF(OR(AND(AH339&lt;&gt;"",G339=""),AND(AH339="",G339&lt;&gt;"")),"TOTAL ou Z non renseigné !!!",IF($E339="TOTAL",SUM($AJ$11:AJ338),ROUND(AH339-G339,2))),"")</f>
        <v/>
      </c>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78" t="str">
        <f t="shared" si="90"/>
        <v>ok</v>
      </c>
      <c r="BN339" s="14" t="str">
        <f t="shared" si="91"/>
        <v/>
      </c>
      <c r="BO339" s="3"/>
    </row>
    <row r="340" spans="1:67" s="19" customFormat="1" outlineLevel="1" x14ac:dyDescent="0.3">
      <c r="A340" s="17"/>
      <c r="B340" s="17" t="str">
        <f>+IF(OR(B336="",E336="TOTAL"),"","ok")</f>
        <v>ok</v>
      </c>
      <c r="C340" s="17">
        <f>+INDEX(Listes!$N$1:$AD$13,MATCH(D340,Listes!$N$1:$N$13,0),MATCH($F$7,Listes!$N$1:$AD$1,0))</f>
        <v>10</v>
      </c>
      <c r="D340" s="75" t="s">
        <v>164</v>
      </c>
      <c r="E340" s="87" t="s">
        <v>162</v>
      </c>
      <c r="F340" s="86"/>
      <c r="G340" s="85"/>
      <c r="H340" s="85"/>
      <c r="I340" s="85"/>
      <c r="J340" s="85"/>
      <c r="K340" s="85"/>
      <c r="L340" s="85"/>
      <c r="M340" s="85"/>
      <c r="N340" s="85"/>
      <c r="O340" s="85"/>
      <c r="P340" s="85"/>
      <c r="Q340" s="85"/>
      <c r="R340" s="85"/>
      <c r="S340" s="85"/>
      <c r="T340" s="85"/>
      <c r="U340" s="85"/>
      <c r="V340" s="85"/>
      <c r="W340" s="85"/>
      <c r="X340" s="85"/>
      <c r="Y340" s="85"/>
      <c r="Z340" s="85"/>
      <c r="AA340" s="85"/>
      <c r="AB340" s="85"/>
      <c r="AC340" s="85"/>
      <c r="AD340" s="85"/>
      <c r="AE340" s="85"/>
      <c r="AF340" s="85"/>
      <c r="AG340" s="85"/>
      <c r="AH340" s="85" t="str">
        <f t="shared" si="94"/>
        <v/>
      </c>
      <c r="AI340" s="85" t="str">
        <f t="shared" si="93"/>
        <v/>
      </c>
      <c r="AJ340" s="85" t="str">
        <f>+IFERROR(IF(OR(AND(AH340&lt;&gt;"",G340=""),AND(AH340="",G340&lt;&gt;"")),"TOTAL ou Z non renseigné !!!",IF($E340="TOTAL",SUM($AJ$11:AJ339),ROUND(AH340-G340,2))),"")</f>
        <v/>
      </c>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78" t="str">
        <f t="shared" si="90"/>
        <v>ok</v>
      </c>
      <c r="BN340" s="14" t="str">
        <f t="shared" si="91"/>
        <v/>
      </c>
    </row>
    <row r="341" spans="1:67" s="19" customFormat="1" outlineLevel="1" x14ac:dyDescent="0.3">
      <c r="A341" s="17"/>
      <c r="B341" s="17" t="str">
        <f>+IF(OR(B336="",E336="TOTAL"),"","ok")</f>
        <v>ok</v>
      </c>
      <c r="C341" s="17">
        <f>+INDEX(Listes!$N$1:$AD$13,MATCH(D341,Listes!$N$1:$N$13,0),MATCH($F$7,Listes!$N$1:$AD$1,0))</f>
        <v>10</v>
      </c>
      <c r="D341" s="75" t="s">
        <v>165</v>
      </c>
      <c r="E341" s="87" t="s">
        <v>162</v>
      </c>
      <c r="F341" s="86"/>
      <c r="G341" s="85"/>
      <c r="H341" s="85"/>
      <c r="I341" s="85"/>
      <c r="J341" s="85"/>
      <c r="K341" s="85"/>
      <c r="L341" s="85"/>
      <c r="M341" s="85"/>
      <c r="N341" s="85"/>
      <c r="O341" s="85"/>
      <c r="P341" s="85"/>
      <c r="Q341" s="85"/>
      <c r="R341" s="85"/>
      <c r="S341" s="85"/>
      <c r="T341" s="85"/>
      <c r="U341" s="85"/>
      <c r="V341" s="85"/>
      <c r="W341" s="85"/>
      <c r="X341" s="85"/>
      <c r="Y341" s="85"/>
      <c r="Z341" s="85"/>
      <c r="AA341" s="85"/>
      <c r="AB341" s="85"/>
      <c r="AC341" s="85"/>
      <c r="AD341" s="85"/>
      <c r="AE341" s="85"/>
      <c r="AF341" s="85"/>
      <c r="AG341" s="85"/>
      <c r="AH341" s="85" t="str">
        <f t="shared" si="94"/>
        <v/>
      </c>
      <c r="AI341" s="85" t="str">
        <f t="shared" si="93"/>
        <v/>
      </c>
      <c r="AJ341" s="85" t="str">
        <f>+IFERROR(IF(OR(AND(AH341&lt;&gt;"",G341=""),AND(AH341="",G341&lt;&gt;"")),"TOTAL ou Z non renseigné !!!",IF($E341="TOTAL",SUM($AJ$11:AJ340),ROUND(AH341-G341,2))),"")</f>
        <v/>
      </c>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78" t="str">
        <f t="shared" si="90"/>
        <v>ok</v>
      </c>
      <c r="BN341" s="14" t="str">
        <f t="shared" si="91"/>
        <v/>
      </c>
      <c r="BO341" s="3"/>
    </row>
    <row r="342" spans="1:67" s="19" customFormat="1" outlineLevel="1" x14ac:dyDescent="0.3">
      <c r="A342" s="17"/>
      <c r="B342" s="17" t="str">
        <f>+IF(OR(B336="",E336="TOTAL"),"","ok")</f>
        <v>ok</v>
      </c>
      <c r="C342" s="17">
        <f>+INDEX(Listes!$N$1:$AD$13,MATCH(D342,Listes!$N$1:$N$13,0),MATCH($F$7,Listes!$N$1:$AD$1,0))</f>
        <v>10</v>
      </c>
      <c r="D342" s="75" t="s">
        <v>166</v>
      </c>
      <c r="E342" s="87" t="s">
        <v>162</v>
      </c>
      <c r="F342" s="86"/>
      <c r="G342" s="85"/>
      <c r="H342" s="85"/>
      <c r="I342" s="85"/>
      <c r="J342" s="85"/>
      <c r="K342" s="85"/>
      <c r="L342" s="85"/>
      <c r="M342" s="85"/>
      <c r="N342" s="85"/>
      <c r="O342" s="85"/>
      <c r="P342" s="85"/>
      <c r="Q342" s="85"/>
      <c r="R342" s="85"/>
      <c r="S342" s="85"/>
      <c r="T342" s="85"/>
      <c r="U342" s="85"/>
      <c r="V342" s="85"/>
      <c r="W342" s="85"/>
      <c r="X342" s="85"/>
      <c r="Y342" s="85"/>
      <c r="Z342" s="85"/>
      <c r="AA342" s="85"/>
      <c r="AB342" s="85"/>
      <c r="AC342" s="85"/>
      <c r="AD342" s="85"/>
      <c r="AE342" s="85"/>
      <c r="AF342" s="85"/>
      <c r="AG342" s="85"/>
      <c r="AH342" s="85" t="str">
        <f t="shared" si="94"/>
        <v/>
      </c>
      <c r="AI342" s="85" t="str">
        <f t="shared" si="93"/>
        <v/>
      </c>
      <c r="AJ342" s="85" t="str">
        <f>+IFERROR(IF(OR(AND(AH342&lt;&gt;"",G342=""),AND(AH342="",G342&lt;&gt;"")),"TOTAL ou Z non renseigné !!!",IF($E342="TOTAL",SUM($AJ$11:AJ341),ROUND(AH342-G342,2))),"")</f>
        <v/>
      </c>
      <c r="AK342" s="85"/>
      <c r="AL342" s="85"/>
      <c r="AM342" s="85"/>
      <c r="AN342" s="85"/>
      <c r="AO342" s="85"/>
      <c r="AP342" s="85"/>
      <c r="AQ342" s="85"/>
      <c r="AR342" s="85"/>
      <c r="AS342" s="85"/>
      <c r="AT342" s="85"/>
      <c r="AU342" s="85"/>
      <c r="AV342" s="85"/>
      <c r="AW342" s="85"/>
      <c r="AX342" s="85"/>
      <c r="AY342" s="85"/>
      <c r="AZ342" s="85"/>
      <c r="BA342" s="85"/>
      <c r="BB342" s="85"/>
      <c r="BC342" s="85"/>
      <c r="BD342" s="85"/>
      <c r="BE342" s="85"/>
      <c r="BF342" s="85"/>
      <c r="BG342" s="85"/>
      <c r="BH342" s="85"/>
      <c r="BI342" s="85"/>
      <c r="BJ342" s="85"/>
      <c r="BK342" s="85"/>
      <c r="BL342" s="85"/>
      <c r="BM342" s="78" t="str">
        <f t="shared" si="90"/>
        <v>ok</v>
      </c>
      <c r="BN342" s="14" t="str">
        <f t="shared" si="91"/>
        <v/>
      </c>
    </row>
    <row r="343" spans="1:67" s="19" customFormat="1" outlineLevel="1" x14ac:dyDescent="0.3">
      <c r="A343" s="17"/>
      <c r="B343" s="17" t="str">
        <f>+IF(OR(B336="",E336="TOTAL"),"","ok")</f>
        <v>ok</v>
      </c>
      <c r="C343" s="17">
        <f>+INDEX(Listes!$N$1:$AD$13,MATCH(D343,Listes!$N$1:$N$13,0),MATCH($F$7,Listes!$N$1:$AD$1,0))</f>
        <v>10</v>
      </c>
      <c r="D343" s="75" t="s">
        <v>167</v>
      </c>
      <c r="E343" s="87" t="s">
        <v>162</v>
      </c>
      <c r="F343" s="86"/>
      <c r="G343" s="85"/>
      <c r="H343" s="85"/>
      <c r="I343" s="85"/>
      <c r="J343" s="85"/>
      <c r="K343" s="85"/>
      <c r="L343" s="85"/>
      <c r="M343" s="85"/>
      <c r="N343" s="85"/>
      <c r="O343" s="85"/>
      <c r="P343" s="85"/>
      <c r="Q343" s="85"/>
      <c r="R343" s="85"/>
      <c r="S343" s="85"/>
      <c r="T343" s="85"/>
      <c r="U343" s="85"/>
      <c r="V343" s="85"/>
      <c r="W343" s="85"/>
      <c r="X343" s="85"/>
      <c r="Y343" s="85"/>
      <c r="Z343" s="85"/>
      <c r="AA343" s="85"/>
      <c r="AB343" s="85"/>
      <c r="AC343" s="85"/>
      <c r="AD343" s="85"/>
      <c r="AE343" s="85"/>
      <c r="AF343" s="85"/>
      <c r="AG343" s="85"/>
      <c r="AH343" s="85" t="str">
        <f t="shared" si="94"/>
        <v/>
      </c>
      <c r="AI343" s="85" t="str">
        <f t="shared" si="93"/>
        <v/>
      </c>
      <c r="AJ343" s="85" t="str">
        <f>+IFERROR(IF(OR(AND(AH343&lt;&gt;"",G343=""),AND(AH343="",G343&lt;&gt;"")),"TOTAL ou Z non renseigné !!!",IF($E343="TOTAL",SUM($AJ$11:AJ342),ROUND(AH343-G343,2))),"")</f>
        <v/>
      </c>
      <c r="AK343" s="85"/>
      <c r="AL343" s="85"/>
      <c r="AM343" s="85"/>
      <c r="AN343" s="85"/>
      <c r="AO343" s="85"/>
      <c r="AP343" s="85"/>
      <c r="AQ343" s="85"/>
      <c r="AR343" s="85"/>
      <c r="AS343" s="85"/>
      <c r="AT343" s="85"/>
      <c r="AU343" s="85"/>
      <c r="AV343" s="85"/>
      <c r="AW343" s="85"/>
      <c r="AX343" s="85"/>
      <c r="AY343" s="85"/>
      <c r="AZ343" s="85"/>
      <c r="BA343" s="85"/>
      <c r="BB343" s="85"/>
      <c r="BC343" s="85"/>
      <c r="BD343" s="85"/>
      <c r="BE343" s="85"/>
      <c r="BF343" s="85"/>
      <c r="BG343" s="85"/>
      <c r="BH343" s="85"/>
      <c r="BI343" s="85"/>
      <c r="BJ343" s="85"/>
      <c r="BK343" s="85"/>
      <c r="BL343" s="85"/>
      <c r="BM343" s="78" t="str">
        <f t="shared" si="90"/>
        <v>ok</v>
      </c>
      <c r="BN343" s="14" t="str">
        <f t="shared" si="91"/>
        <v/>
      </c>
      <c r="BO343" s="3"/>
    </row>
    <row r="344" spans="1:67" s="19" customFormat="1" outlineLevel="1" x14ac:dyDescent="0.3">
      <c r="A344" s="17"/>
      <c r="B344" s="17" t="str">
        <f>+IF(OR(B336="",E336="TOTAL"),"","ok")</f>
        <v>ok</v>
      </c>
      <c r="C344" s="17">
        <f>+INDEX(Listes!$N$1:$AD$13,MATCH(D344,Listes!$N$1:$N$13,0),MATCH($F$7,Listes!$N$1:$AD$1,0))</f>
        <v>10</v>
      </c>
      <c r="D344" s="75" t="s">
        <v>168</v>
      </c>
      <c r="E344" s="87" t="s">
        <v>162</v>
      </c>
      <c r="F344" s="86"/>
      <c r="G344" s="85"/>
      <c r="H344" s="85"/>
      <c r="I344" s="85"/>
      <c r="J344" s="85"/>
      <c r="K344" s="85"/>
      <c r="L344" s="85"/>
      <c r="M344" s="85"/>
      <c r="N344" s="85"/>
      <c r="O344" s="85"/>
      <c r="P344" s="85"/>
      <c r="Q344" s="85"/>
      <c r="R344" s="85"/>
      <c r="S344" s="85"/>
      <c r="T344" s="85"/>
      <c r="U344" s="85"/>
      <c r="V344" s="85"/>
      <c r="W344" s="85"/>
      <c r="X344" s="85"/>
      <c r="Y344" s="85"/>
      <c r="Z344" s="85"/>
      <c r="AA344" s="85"/>
      <c r="AB344" s="85"/>
      <c r="AC344" s="85"/>
      <c r="AD344" s="85"/>
      <c r="AE344" s="85"/>
      <c r="AF344" s="85"/>
      <c r="AG344" s="85"/>
      <c r="AH344" s="85" t="str">
        <f t="shared" si="94"/>
        <v/>
      </c>
      <c r="AI344" s="85" t="str">
        <f t="shared" si="93"/>
        <v/>
      </c>
      <c r="AJ344" s="85" t="str">
        <f>+IFERROR(IF(OR(AND(AH344&lt;&gt;"",G344=""),AND(AH344="",G344&lt;&gt;"")),"TOTAL ou Z non renseigné !!!",IF($E344="TOTAL",SUM($AJ$11:AJ343),ROUND(AH344-G344,2))),"")</f>
        <v/>
      </c>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78" t="str">
        <f t="shared" si="90"/>
        <v>ok</v>
      </c>
      <c r="BN344" s="14" t="str">
        <f t="shared" si="91"/>
        <v/>
      </c>
    </row>
    <row r="345" spans="1:67" s="19" customFormat="1" hidden="1" outlineLevel="1" x14ac:dyDescent="0.3">
      <c r="A345" s="17"/>
      <c r="B345" s="17" t="str">
        <f>+IF(OR(B336="",E336="TOTAL"),"","ok")</f>
        <v>ok</v>
      </c>
      <c r="C345" s="17">
        <f>+INDEX(Listes!$N$1:$AD$13,MATCH(D345,Listes!$N$1:$N$13,0),MATCH($F$7,Listes!$N$1:$AD$1,0))</f>
        <v>0</v>
      </c>
      <c r="D345" s="75" t="s">
        <v>169</v>
      </c>
      <c r="E345" s="87" t="s">
        <v>162</v>
      </c>
      <c r="F345" s="86"/>
      <c r="G345" s="85"/>
      <c r="H345" s="85"/>
      <c r="I345" s="85"/>
      <c r="J345" s="85"/>
      <c r="K345" s="85"/>
      <c r="L345" s="85"/>
      <c r="M345" s="85"/>
      <c r="N345" s="85"/>
      <c r="O345" s="85"/>
      <c r="P345" s="85"/>
      <c r="Q345" s="85"/>
      <c r="R345" s="85"/>
      <c r="S345" s="85"/>
      <c r="T345" s="85"/>
      <c r="U345" s="85"/>
      <c r="V345" s="85"/>
      <c r="W345" s="85"/>
      <c r="X345" s="85"/>
      <c r="Y345" s="85"/>
      <c r="Z345" s="85"/>
      <c r="AA345" s="85"/>
      <c r="AB345" s="85"/>
      <c r="AC345" s="85"/>
      <c r="AD345" s="85"/>
      <c r="AE345" s="85"/>
      <c r="AF345" s="85"/>
      <c r="AG345" s="85"/>
      <c r="AH345" s="85" t="str">
        <f t="shared" si="94"/>
        <v/>
      </c>
      <c r="AI345" s="85" t="str">
        <f t="shared" si="93"/>
        <v/>
      </c>
      <c r="AJ345" s="85" t="str">
        <f>+IFERROR(IF(OR(AND(AH345&lt;&gt;"",G345=""),AND(AH345="",G345&lt;&gt;"")),"TOTAL ou Z non renseigné !!!",IF($E345="TOTAL",SUM($AJ$11:AJ344),ROUND(AH345-G345,2))),"")</f>
        <v/>
      </c>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78" t="str">
        <f t="shared" si="90"/>
        <v>ok</v>
      </c>
      <c r="BN345" s="14" t="str">
        <f t="shared" si="91"/>
        <v/>
      </c>
      <c r="BO345" s="3"/>
    </row>
    <row r="346" spans="1:67" s="19" customFormat="1" hidden="1" outlineLevel="1" x14ac:dyDescent="0.3">
      <c r="A346" s="17"/>
      <c r="B346" s="17" t="str">
        <f>+IF(OR(B336="",E336="TOTAL"),"","ok")</f>
        <v>ok</v>
      </c>
      <c r="C346" s="17">
        <f>+INDEX(Listes!$N$1:$AD$13,MATCH(D346,Listes!$N$1:$N$13,0),MATCH($F$7,Listes!$N$1:$AD$1,0))</f>
        <v>0</v>
      </c>
      <c r="D346" s="75" t="s">
        <v>170</v>
      </c>
      <c r="E346" s="87" t="s">
        <v>162</v>
      </c>
      <c r="F346" s="86"/>
      <c r="G346" s="85"/>
      <c r="H346" s="85"/>
      <c r="I346" s="85"/>
      <c r="J346" s="85"/>
      <c r="K346" s="85"/>
      <c r="L346" s="85"/>
      <c r="M346" s="85"/>
      <c r="N346" s="85"/>
      <c r="O346" s="85"/>
      <c r="P346" s="85"/>
      <c r="Q346" s="85"/>
      <c r="R346" s="85"/>
      <c r="S346" s="85"/>
      <c r="T346" s="85"/>
      <c r="U346" s="85"/>
      <c r="V346" s="85"/>
      <c r="W346" s="85"/>
      <c r="X346" s="85"/>
      <c r="Y346" s="85"/>
      <c r="Z346" s="85"/>
      <c r="AA346" s="85"/>
      <c r="AB346" s="85"/>
      <c r="AC346" s="85"/>
      <c r="AD346" s="85"/>
      <c r="AE346" s="85"/>
      <c r="AF346" s="85"/>
      <c r="AG346" s="85"/>
      <c r="AH346" s="85" t="str">
        <f t="shared" si="94"/>
        <v/>
      </c>
      <c r="AI346" s="85" t="str">
        <f t="shared" si="93"/>
        <v/>
      </c>
      <c r="AJ346" s="85" t="str">
        <f>+IFERROR(IF(OR(AND(AH346&lt;&gt;"",G346=""),AND(AH346="",G346&lt;&gt;"")),"TOTAL ou Z non renseigné !!!",IF($E346="TOTAL",SUM($AJ$11:AJ345),ROUND(AH346-G346,2))),"")</f>
        <v/>
      </c>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78" t="str">
        <f t="shared" si="90"/>
        <v>ok</v>
      </c>
      <c r="BN346" s="14" t="str">
        <f t="shared" si="91"/>
        <v/>
      </c>
    </row>
    <row r="347" spans="1:67" s="19" customFormat="1" hidden="1" outlineLevel="1" x14ac:dyDescent="0.3">
      <c r="A347" s="17"/>
      <c r="B347" s="17" t="str">
        <f>+IF(OR(B336="",E336="TOTAL"),"","ok")</f>
        <v>ok</v>
      </c>
      <c r="C347" s="17">
        <f>+INDEX(Listes!$N$1:$AD$13,MATCH(D347,Listes!$N$1:$N$13,0),MATCH($F$7,Listes!$N$1:$AD$1,0))</f>
        <v>0</v>
      </c>
      <c r="D347" s="75" t="s">
        <v>171</v>
      </c>
      <c r="E347" s="87" t="s">
        <v>162</v>
      </c>
      <c r="F347" s="86"/>
      <c r="G347" s="85"/>
      <c r="H347" s="85"/>
      <c r="I347" s="85"/>
      <c r="J347" s="85"/>
      <c r="K347" s="85"/>
      <c r="L347" s="85"/>
      <c r="M347" s="85"/>
      <c r="N347" s="85"/>
      <c r="O347" s="85"/>
      <c r="P347" s="85"/>
      <c r="Q347" s="85"/>
      <c r="R347" s="85"/>
      <c r="S347" s="85"/>
      <c r="T347" s="85"/>
      <c r="U347" s="85"/>
      <c r="V347" s="85"/>
      <c r="W347" s="85"/>
      <c r="X347" s="85"/>
      <c r="Y347" s="85"/>
      <c r="Z347" s="85"/>
      <c r="AA347" s="85"/>
      <c r="AB347" s="85"/>
      <c r="AC347" s="85"/>
      <c r="AD347" s="85"/>
      <c r="AE347" s="85"/>
      <c r="AF347" s="85"/>
      <c r="AG347" s="85"/>
      <c r="AH347" s="85" t="str">
        <f t="shared" si="94"/>
        <v/>
      </c>
      <c r="AI347" s="85" t="str">
        <f t="shared" si="93"/>
        <v/>
      </c>
      <c r="AJ347" s="85" t="str">
        <f>+IFERROR(IF(OR(AND(AH347&lt;&gt;"",G347=""),AND(AH347="",G347&lt;&gt;"")),"TOTAL ou Z non renseigné !!!",IF($E347="TOTAL",SUM($AJ$11:AJ346),ROUND(AH347-G347,2))),"")</f>
        <v/>
      </c>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78" t="str">
        <f t="shared" si="90"/>
        <v>ok</v>
      </c>
      <c r="BN347" s="14" t="str">
        <f t="shared" si="91"/>
        <v/>
      </c>
      <c r="BO347" s="3"/>
    </row>
    <row r="348" spans="1:67" s="19" customFormat="1" hidden="1" outlineLevel="1" x14ac:dyDescent="0.3">
      <c r="A348" s="17"/>
      <c r="B348" s="17" t="str">
        <f>+IF(OR(B336="",E336="TOTAL"),"","ok")</f>
        <v>ok</v>
      </c>
      <c r="C348" s="17">
        <f>+INDEX(Listes!$N$1:$AD$13,MATCH(D348,Listes!$N$1:$N$13,0),MATCH($F$7,Listes!$N$1:$AD$1,0))</f>
        <v>0</v>
      </c>
      <c r="D348" s="75" t="s">
        <v>172</v>
      </c>
      <c r="E348" s="87" t="s">
        <v>162</v>
      </c>
      <c r="F348" s="86"/>
      <c r="G348" s="85"/>
      <c r="H348" s="85"/>
      <c r="I348" s="85"/>
      <c r="J348" s="85"/>
      <c r="K348" s="85"/>
      <c r="L348" s="85"/>
      <c r="M348" s="85"/>
      <c r="N348" s="85"/>
      <c r="O348" s="85"/>
      <c r="P348" s="85"/>
      <c r="Q348" s="85"/>
      <c r="R348" s="85"/>
      <c r="S348" s="85"/>
      <c r="T348" s="85"/>
      <c r="U348" s="85"/>
      <c r="V348" s="85"/>
      <c r="W348" s="85"/>
      <c r="X348" s="85"/>
      <c r="Y348" s="85"/>
      <c r="Z348" s="85"/>
      <c r="AA348" s="85"/>
      <c r="AB348" s="85"/>
      <c r="AC348" s="85"/>
      <c r="AD348" s="85"/>
      <c r="AE348" s="85"/>
      <c r="AF348" s="85"/>
      <c r="AG348" s="85"/>
      <c r="AH348" s="85" t="str">
        <f t="shared" si="94"/>
        <v/>
      </c>
      <c r="AI348" s="85" t="str">
        <f t="shared" si="93"/>
        <v/>
      </c>
      <c r="AJ348" s="85" t="str">
        <f>+IFERROR(IF(OR(AND(AH348&lt;&gt;"",G348=""),AND(AH348="",G348&lt;&gt;"")),"TOTAL ou Z non renseigné !!!",IF($E348="TOTAL",SUM($AJ$11:AJ347),ROUND(AH348-G348,2))),"")</f>
        <v/>
      </c>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78" t="str">
        <f t="shared" si="90"/>
        <v>ok</v>
      </c>
      <c r="BN348" s="14" t="str">
        <f t="shared" si="91"/>
        <v/>
      </c>
    </row>
    <row r="349" spans="1:67" x14ac:dyDescent="0.3">
      <c r="A349" s="4">
        <f>+IF(SUM(C350:C361)=0,"",1)</f>
        <v>1</v>
      </c>
      <c r="B349" s="4">
        <v>27</v>
      </c>
      <c r="C349" s="4">
        <f t="shared" ref="C349" si="95">+IF(B349&gt;$H$5,"",B349)</f>
        <v>27</v>
      </c>
      <c r="D349" s="4">
        <f>+IFERROR(WEEKNUM(E349,2),"")</f>
        <v>39</v>
      </c>
      <c r="E349" s="81">
        <f t="shared" si="81"/>
        <v>43735</v>
      </c>
      <c r="F349" s="82" t="str">
        <f>+IF(AND($E349="TOTAL",SUM($C$11:$C$426)&gt;465),SUM($F$11:F348)/2,IF(AND($E349="TOTAL",SUM($C$11:$C$426)&lt;465),SUM($F$11:F348),IF(COUNT(F350:F361)=0,"",SUM(F350:F361))))</f>
        <v/>
      </c>
      <c r="G349" s="83" t="str">
        <f>IF(F349="","",F349-SUM(AO349:BL349))</f>
        <v/>
      </c>
      <c r="H349" s="83" t="str">
        <f>+IFERROR(IF(OR(WEEKDAY(E349)=1,C349=$H$5),SUMIF($D$11:$D$426,WEEKNUM(E349,2),$F$11:$F$426),""),"")</f>
        <v/>
      </c>
      <c r="I349" s="82" t="str">
        <f>+IF(AND($E349="TOTAL",SUM($C$11:$C$426)&gt;465),SUM($I$11:I348)/2,IF(AND($E349="TOTAL",SUM($C$11:$C$426)&lt;465),SUM($I$11:I348),IF(COUNT(I350:I361)=0,"",SUM(I350:I361))))</f>
        <v/>
      </c>
      <c r="J349" s="82" t="str">
        <f>+IF(AND($E349="TOTAL",SUM($C$11:$C$426)&gt;465),SUM($J$11:J348)/2,IF(AND($E349="TOTAL",SUM($C$11:$C$426)&lt;465),SUM($J$11:J348),IF(COUNT(J350:J361)=0,"",SUM(J350:J361))))</f>
        <v/>
      </c>
      <c r="K349" s="84" t="str">
        <f>+IF($E349="TOTAL",(SUM($K$11:K348)),"")</f>
        <v/>
      </c>
      <c r="L349" s="82" t="str">
        <f>+IF($E349="TOTAL",(SUM(L$11:$L348)),IF(F350="","",F350))</f>
        <v/>
      </c>
      <c r="M349" s="84" t="str">
        <f>+IF($E349="TOTAL",(SUM($M$11:M348)),"")</f>
        <v/>
      </c>
      <c r="N349" s="84" t="str">
        <f>+IF($E349="TOTAL",(SUM($N$11:N348)),"")</f>
        <v/>
      </c>
      <c r="O349" s="82" t="str">
        <f>+IF($E349="TOTAL",(SUM($O$11:O348)),IF(F351="","",F351))</f>
        <v/>
      </c>
      <c r="P349" s="84" t="str">
        <f>+IF($E349="TOTAL",(SUM($P$11:P348)),"")</f>
        <v/>
      </c>
      <c r="Q349" s="84" t="str">
        <f>+IF($E349="TOTAL",(SUM($Q$11:Q348)),"")</f>
        <v/>
      </c>
      <c r="R349" s="84" t="str">
        <f>+IF($E349="TOTAL",(SUM($R$11:R348)),"")</f>
        <v/>
      </c>
      <c r="S349" s="84" t="str">
        <f>+IF($E349="TOTAL",(SUM($S$11:S348)),"")</f>
        <v/>
      </c>
      <c r="T349" s="84" t="str">
        <f>+IF($E349="TOTAL",(SUM($T$11:T348)),"")</f>
        <v/>
      </c>
      <c r="U349" s="84" t="str">
        <f>+IF($E349="TOTAL",(SUM($U$11:U348)),"")</f>
        <v/>
      </c>
      <c r="V349" s="84" t="str">
        <f>+IF($E349="TOTAL",(SUM($V$11:V348)),"")</f>
        <v/>
      </c>
      <c r="W349" s="83" t="str">
        <f>+IF(OR(P349="",P349=0,L349="",L349=0),"",L349/P349)</f>
        <v/>
      </c>
      <c r="X349" s="83" t="str">
        <f>+IF(OR(Q349="",Q349=0,O349="",O349=0),"",O349/Q349)</f>
        <v/>
      </c>
      <c r="Y349" s="82" t="str">
        <f>+IF(AND($E349="TOTAL",SUM($C$11:$C$426)&gt;465),SUM($Y$11:Y348)/2,IF(AND($E349="TOTAL",SUM($C$11:$C$426)&lt;465),SUM($Y$11:Y348),IF(COUNT(Y350:Y361)=0,"",SUM(Y350:Y361))))</f>
        <v/>
      </c>
      <c r="Z349" s="82" t="str">
        <f>+IF(AND($E349="TOTAL",SUM($C$11:$C$426)&gt;465),SUM($Z$11:Z348)/2,IF(AND($E349="TOTAL",SUM($C$11:$C$426)&lt;465),SUM($Z$11:Z348),IF(COUNT(Z350:Z361)=0,"",SUM(Z350:Z361))))</f>
        <v/>
      </c>
      <c r="AA349" s="82" t="str">
        <f>+IF(AND($E349="TOTAL",SUM($C$11:$C$426)&gt;465),SUM($AA$11:AA348)/2,IF(AND($E349="TOTAL",SUM($C$11:$C$426)&lt;465),SUM($AA$11:AA348),IF(COUNT(AA350:AA361)=0,"",SUM(AA350:AA361))))</f>
        <v/>
      </c>
      <c r="AB349" s="82" t="str">
        <f>+IF(AND($E349="TOTAL",SUM($C$11:$C$426)&gt;465),SUM($AB$11:AB348)/2,IF(AND($E349="TOTAL",SUM($C$11:$C$426)&lt;465),SUM($AB$11:AB348),IF(COUNT(AB350:AB361)=0,"",SUM(AB350:AB361))))</f>
        <v/>
      </c>
      <c r="AC349" s="82" t="str">
        <f>+IF(AND($E349="TOTAL",SUM($C$11:$C$426)&gt;465),SUM($AC$11:AC348)/2,IF(AND($E349="TOTAL",SUM($C$11:$C$426)&lt;465),SUM($AC$11:AC348),IF(COUNT(AC350:AC361)=0,"",SUM(AC350:AC361))))</f>
        <v/>
      </c>
      <c r="AD349" s="82" t="str">
        <f>+IF(AND($E349="TOTAL",SUM($C$11:$C$426)&gt;465),SUM($AD$11:AD348)/2,IF(AND($E349="TOTAL",SUM($C$11:$C$426)&lt;465),SUM($AD$11:AD348),IF(COUNT(AD350:AD361)=0,"",SUM(AD350:AD361))))</f>
        <v/>
      </c>
      <c r="AE349" s="82" t="str">
        <f>+IF(AND($E349="TOTAL",SUM($C$11:$C$426)&gt;465),SUM($AE$11:AE348)/2,IF(AND($E349="TOTAL",SUM($C$11:$C$426)&lt;465),SUM($AE$11:AE348),IF(COUNT(AE350:AE361)=0,"",SUM(AE350:AE361))))</f>
        <v/>
      </c>
      <c r="AF349" s="82" t="str">
        <f>+IF(AND($E349="TOTAL",SUM($C$11:$C$426)&gt;465),SUM($AF$11:AF348)/2,IF(AND($E349="TOTAL",SUM($C$11:$C$426)&lt;465),SUM($AF$11:AF348),IF(COUNT(AF350:AF361)=0,"",SUM(AF350:AF361))))</f>
        <v/>
      </c>
      <c r="AG349" s="82" t="str">
        <f>+IF(AND($E349="TOTAL",SUM($C$11:$C$426)&gt;465),SUM($AG$11:AG348)/2,IF(AND($E349="TOTAL",SUM($C$11:$C$426)&lt;465),SUM($AG$11:AG348),IF(COUNT(AG350:AG361)=0,"",SUM(AG350:AG361))))</f>
        <v/>
      </c>
      <c r="AH349" s="82" t="str">
        <f>+IFERROR(SUM(Y349:AG349)+AI349,"")</f>
        <v/>
      </c>
      <c r="AI349" s="82" t="str">
        <f>+IF(AND($E349="TOTAL",SUM($C$11:$C$426)&gt;465),SUM($AI$11:AI348)/2,IF(AND($E349="TOTAL",SUM($C$11:$C$426)&lt;465),SUM($AI$11:AI348),IF(COUNT(AI350:AI361)=0,"",SUM(AI350:AI361))))</f>
        <v/>
      </c>
      <c r="AJ349" s="82" t="str">
        <f>+IF(AND($E349="TOTAL",SUM($C$11:$C$426)&gt;465),SUM($AJ$11:AJ348)/2,IF(AND($E349="TOTAL",SUM($C$11:$C$426)&lt;465),SUM($AJ$11:AJ348),IF(COUNT(AJ350:AJ361)=0,"",SUM(AJ350:AJ361))))</f>
        <v/>
      </c>
      <c r="AK349" s="82" t="str">
        <f>+IF(AND($E349="TOTAL",SUM($C$11:$C$426)&gt;465),SUM($AK$11:AK348)/2,IF(AND($E349="TOTAL",SUM($C$11:$C$426)&lt;465),SUM($AK$11:AK348),IF(COUNT(AK350:AK361)=0,"",SUM(AK350:AK361))))</f>
        <v/>
      </c>
      <c r="AL349" s="84" t="str">
        <f>+IF($E349="TOTAL",(SUM($AL$11:AL348)),"")</f>
        <v/>
      </c>
      <c r="AM349" s="84" t="str">
        <f>+IF($E349="TOTAL",(SUM($AM$11:AM348)),"")</f>
        <v/>
      </c>
      <c r="AN349" s="84"/>
      <c r="AO349" s="82" t="str">
        <f>+IF(AND($E349="TOTAL",SUM($C$11:$C$426)&gt;465),SUM($AO$11:AO348)/2,IF(AND($E349="TOTAL",SUM($C$11:$C$426)&lt;465),SUM($AO$11:AO348),IF(COUNT(AO350:AO361)=0,"",SUM(AO350:AO361))))</f>
        <v/>
      </c>
      <c r="AP349" s="82" t="str">
        <f>+IF(AND($E349="TOTAL",SUM($C$11:$C$426)&gt;465),SUM($AP$11:AP348)/2,IF(AND($E349="TOTAL",SUM($C$11:$C$426)&lt;465),SUM($AP$11:AP348),IF(COUNT(AP350:AP361)=0,"",SUM(AP350:AP361))))</f>
        <v/>
      </c>
      <c r="AQ349" s="82" t="str">
        <f>+IF(AND($E349="TOTAL",SUM($C$11:$C$426)&gt;465),SUM($AQ$11:AQ348)/2,IF(AND($E349="TOTAL",SUM($C$11:$C$426)&lt;465),SUM($AQ$11:AQ348),IF(COUNT(AQ350:AQ361)=0,"",SUM(AQ350:AQ361))))</f>
        <v/>
      </c>
      <c r="AR349" s="82" t="str">
        <f>+IF(AND($E349="TOTAL",SUM($C$11:$C$426)&gt;465),SUM($AR$11:AR348)/2,IF(AND($E349="TOTAL",SUM($C$11:$C$426)&lt;465),SUM($AR$11:AR348),IF(COUNT(AR350:AR361)=0,"",SUM(AR350:AR361))))</f>
        <v/>
      </c>
      <c r="AS349" s="82" t="str">
        <f>+IF(AND($E349="TOTAL",SUM($C$11:$C$426)&gt;465),SUM($AS$11:AS348)/2,IF(AND($E349="TOTAL",SUM($C$11:$C$426)&lt;465),SUM($AS$11:AS348),IF(COUNT(AS350:AS361)=0,"",SUM(AS350:AS361))))</f>
        <v/>
      </c>
      <c r="AT349" s="82" t="str">
        <f>+IF(AND($E349="TOTAL",SUM($C$11:$C$426)&gt;465),SUM($AT$11:AT348)/2,IF(AND($E349="TOTAL",SUM($C$11:$C$426)&lt;465),SUM($AT$11:AT348),IF(COUNT(AT350:AT361)=0,"",SUM(AT350:AT361))))</f>
        <v/>
      </c>
      <c r="AU349" s="82" t="str">
        <f>+IF(AND($E349="TOTAL",SUM($C$11:$C$426)&gt;465),SUM($AU$11:AU348)/2,IF(AND($E349="TOTAL",SUM($C$11:$C$426)&lt;465),SUM($AU$11:AU348),IF(COUNT(AU350:AU361)=0,"",SUM(AU350:AU361))))</f>
        <v/>
      </c>
      <c r="AV349" s="82" t="str">
        <f>+IF(AND($E349="TOTAL",SUM($C$11:$C$426)&gt;465),SUM($AV$11:AV348)/2,IF(AND($E349="TOTAL",SUM($C$11:$C$426)&lt;465),SUM($AV$11:AV348),IF(COUNT(AV350:AV361)=0,"",SUM(AV350:AV361))))</f>
        <v/>
      </c>
      <c r="AW349" s="82" t="str">
        <f>+IF(AND($E349="TOTAL",SUM($C$11:$C$426)&gt;465),SUM($AW$11:AW348)/2,IF(AND($E349="TOTAL",SUM($C$11:$C$426)&lt;465),SUM($AW$11:AW348),IF(COUNT(AW350:AW361)=0,"",SUM(AW350:AW361))))</f>
        <v/>
      </c>
      <c r="AX349" s="82" t="str">
        <f>+IF(AND($E349="TOTAL",SUM($C$11:$C$426)&gt;465),SUM($AX$11:AX348)/2,IF(AND($E349="TOTAL",SUM($C$11:$C$426)&lt;465),SUM($AX$11:AX348),IF(COUNT(AX350:AX361)=0,"",SUM(AX350:AX361))))</f>
        <v/>
      </c>
      <c r="AY349" s="82" t="str">
        <f>+IF(AND($E349="TOTAL",SUM($C$11:$C$426)&gt;465),SUM($AY$11:AY348)/2,IF(AND($E349="TOTAL",SUM($C$11:$C$426)&lt;465),SUM($AY$11:AY348),IF(COUNT(AY350:AY361)=0,"",SUM(AY350:AY361))))</f>
        <v/>
      </c>
      <c r="AZ349" s="82" t="str">
        <f>+IF(AND($E349="TOTAL",SUM($C$11:$C$426)&gt;465),SUM($AZ$11:AZ348)/2,IF(AND($E349="TOTAL",SUM($C$11:$C$426)&lt;465),SUM($AZ$11:AZ348),IF(COUNT(AZ350:AZ361)=0,"",SUM(AZ350:AZ361))))</f>
        <v/>
      </c>
      <c r="BA349" s="82" t="str">
        <f>+IF(AND($E349="TOTAL",SUM($C$11:$C$426)&gt;465),SUM($BA$11:BA348)/2,IF(AND($E349="TOTAL",SUM($C$11:$C$426)&lt;465),SUM($BA$11:BA348),IF(COUNT(BA350:BA361)=0,"",SUM(BA350:BA361))))</f>
        <v/>
      </c>
      <c r="BB349" s="82" t="str">
        <f>+IF(AND($E349="TOTAL",SUM($C$11:$C$426)&gt;465),SUM($BB$11:BB348)/2,IF(AND($E349="TOTAL",SUM($C$11:$C$426)&lt;465),SUM($BB$11:BB348),IF(COUNT(BB350:BB361)=0,"",SUM(BB350:BB361))))</f>
        <v/>
      </c>
      <c r="BC349" s="82" t="str">
        <f>+IF(AND($E349="TOTAL",SUM($C$11:$C$426)&gt;465),SUM($BC$11:BC348)/2,IF(AND($E349="TOTAL",SUM($C$11:$C$426)&lt;465),SUM($BC$11:BC348),IF(COUNT(BC350:BC361)=0,"",SUM(BC350:BC361))))</f>
        <v/>
      </c>
      <c r="BD349" s="82" t="str">
        <f>+IF(AND($E349="TOTAL",SUM($C$11:$C$426)&gt;465),SUM($BD$11:BD348)/2,IF(AND($E349="TOTAL",SUM($C$11:$C$426)&lt;465),SUM($BD$11:BD348),IF(COUNT(BD350:BD361)=0,"",SUM(BD350:BD361))))</f>
        <v/>
      </c>
      <c r="BE349" s="82" t="str">
        <f>+IF(AND($E349="TOTAL",SUM($C$11:$C$426)&gt;465),SUM($BE$11:BE348)/2,IF(AND($E349="TOTAL",SUM($C$11:$C$426)&lt;465),SUM($BE$11:BE348),IF(COUNT(BE350:BE361)=0,"",SUM(BE350:BE361))))</f>
        <v/>
      </c>
      <c r="BF349" s="82" t="str">
        <f>+IF(AND($E349="TOTAL",SUM($C$11:$C$426)&gt;465),SUM($BF$11:BF348)/2,IF(AND($E349="TOTAL",SUM($C$11:$C$426)&lt;465),SUM($BF$11:BF348),IF(COUNT(BF350:BF361)=0,"",SUM(BF350:BF361))))</f>
        <v/>
      </c>
      <c r="BG349" s="82" t="str">
        <f>+IF(AND($E349="TOTAL",SUM($C$11:$C$426)&gt;465),SUM($BG$11:BG348)/2,IF(AND($E349="TOTAL",SUM($C$11:$C$426)&lt;465),SUM($BG$11:BG348),IF(COUNT(BG350:BG361)=0,"",SUM(BG350:BG361))))</f>
        <v/>
      </c>
      <c r="BH349" s="82" t="str">
        <f>+IF(AND($E349="TOTAL",SUM($C$11:$C$426)&gt;465),SUM($BH$11:BH348)/2,IF(AND($E349="TOTAL",SUM($C$11:$C$426)&lt;465),SUM($BH$11:BH348),IF(COUNT(BH350:BH361)=0,"",SUM(BH350:BH361))))</f>
        <v/>
      </c>
      <c r="BI349" s="82" t="str">
        <f>+IF(AND($E349="TOTAL",SUM($C$11:$C$426)&gt;465),SUM($BI$11:BI348)/2,IF(AND($E349="TOTAL",SUM($C$11:$C$426)&lt;465),SUM($BI$11:BI348),IF(COUNT(BI350:BI361)=0,"",SUM(BI350:BI361))))</f>
        <v/>
      </c>
      <c r="BJ349" s="82" t="str">
        <f>+IF(AND($E349="TOTAL",SUM($C$11:$C$426)&gt;465),SUM($BJ$11:BJ348)/2,IF(AND($E349="TOTAL",SUM($C$11:$C$426)&lt;465),SUM($BJ$11:BJ348),IF(COUNT(BJ350:BJ361)=0,"",SUM(BJ350:BJ361))))</f>
        <v/>
      </c>
      <c r="BK349" s="82" t="str">
        <f>+IF(AND($E349="TOTAL",SUM($C$11:$C$426)&gt;465),SUM($BK$11:BK348)/2,IF(AND($E349="TOTAL",SUM($C$11:$C$426)&lt;465),SUM($BK$11:BK348),IF(COUNT(BK350:BK361)=0,"",SUM(BK350:BK361))))</f>
        <v/>
      </c>
      <c r="BL349" s="82" t="str">
        <f>+IF(AND($E349="TOTAL",SUM($C$11:$C$426)&gt;465),SUM($BL$11:BL348)/2,IF(AND($E349="TOTAL",SUM($C$11:$C$426)&lt;465),SUM($BL$11:BL348),IF(COUNT(BL350:BL361)=0,"",SUM(BL350:BL361))))</f>
        <v/>
      </c>
      <c r="BM349" s="78" t="str">
        <f t="shared" si="90"/>
        <v/>
      </c>
      <c r="BN349" s="14" t="str">
        <f t="shared" si="91"/>
        <v/>
      </c>
    </row>
    <row r="350" spans="1:67" s="19" customFormat="1" outlineLevel="1" x14ac:dyDescent="0.3">
      <c r="A350" s="17"/>
      <c r="B350" s="17" t="str">
        <f>+IF(OR(B349="",E349="TOTAL"),"","ok")</f>
        <v>ok</v>
      </c>
      <c r="C350" s="17">
        <f>+INDEX(Listes!$N$1:$AD$13,MATCH(D350,Listes!$N$1:$N$13,0),MATCH($F$7,Listes!$N$1:$AD$1,0))</f>
        <v>10</v>
      </c>
      <c r="D350" s="74" t="s">
        <v>160</v>
      </c>
      <c r="E350" s="85" t="s">
        <v>160</v>
      </c>
      <c r="F350" s="86"/>
      <c r="G350" s="85" t="str">
        <f>IF(F350="","",F350-SUM(AO350:BL350))</f>
        <v/>
      </c>
      <c r="H350" s="85"/>
      <c r="I350" s="85"/>
      <c r="J350" s="85"/>
      <c r="K350" s="85"/>
      <c r="L350" s="85"/>
      <c r="M350" s="85"/>
      <c r="N350" s="85"/>
      <c r="O350" s="85"/>
      <c r="P350" s="85"/>
      <c r="Q350" s="85"/>
      <c r="R350" s="85"/>
      <c r="S350" s="85"/>
      <c r="T350" s="85"/>
      <c r="U350" s="85"/>
      <c r="V350" s="85"/>
      <c r="W350" s="85"/>
      <c r="X350" s="85"/>
      <c r="Y350" s="85"/>
      <c r="Z350" s="85"/>
      <c r="AA350" s="85"/>
      <c r="AB350" s="85"/>
      <c r="AC350" s="85"/>
      <c r="AD350" s="85"/>
      <c r="AE350" s="85"/>
      <c r="AF350" s="85"/>
      <c r="AG350" s="85"/>
      <c r="AH350" s="85" t="str">
        <f>+IFERROR(SUM(Y350:AG350)+AI350,"")</f>
        <v/>
      </c>
      <c r="AI350" s="85" t="str">
        <f t="shared" ref="AI350:AI361" si="96">IF(SUM(Y350:AG350)=0,"",0)</f>
        <v/>
      </c>
      <c r="AJ350" s="85" t="str">
        <f>+IFERROR(IF(OR(AND(AH350&lt;&gt;"",G350=""),AND(AH350="",G350&lt;&gt;"")),"TOTAL ou Z non renseigné !!!",ROUND(AH350-G350,2)),"")</f>
        <v/>
      </c>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78" t="str">
        <f t="shared" si="90"/>
        <v>ok</v>
      </c>
      <c r="BN350" s="14" t="str">
        <f t="shared" si="91"/>
        <v/>
      </c>
    </row>
    <row r="351" spans="1:67" s="19" customFormat="1" outlineLevel="1" x14ac:dyDescent="0.3">
      <c r="A351" s="17"/>
      <c r="B351" s="17" t="str">
        <f>+IF(OR(B349="",E349="TOTAL"),"","ok")</f>
        <v>ok</v>
      </c>
      <c r="C351" s="17">
        <f>+INDEX(Listes!$N$1:$AD$13,MATCH(D351,Listes!$N$1:$N$13,0),MATCH($F$7,Listes!$N$1:$AD$1,0))</f>
        <v>10</v>
      </c>
      <c r="D351" s="74" t="s">
        <v>161</v>
      </c>
      <c r="E351" s="85" t="s">
        <v>161</v>
      </c>
      <c r="F351" s="86"/>
      <c r="G351" s="85"/>
      <c r="H351" s="85"/>
      <c r="I351" s="85"/>
      <c r="J351" s="85"/>
      <c r="K351" s="85"/>
      <c r="L351" s="85"/>
      <c r="M351" s="85"/>
      <c r="N351" s="85"/>
      <c r="O351" s="85"/>
      <c r="P351" s="85"/>
      <c r="Q351" s="85"/>
      <c r="R351" s="85"/>
      <c r="S351" s="85"/>
      <c r="T351" s="85"/>
      <c r="U351" s="85"/>
      <c r="V351" s="85"/>
      <c r="W351" s="85"/>
      <c r="X351" s="85"/>
      <c r="Y351" s="85"/>
      <c r="Z351" s="85"/>
      <c r="AA351" s="85"/>
      <c r="AB351" s="85"/>
      <c r="AC351" s="85"/>
      <c r="AD351" s="85"/>
      <c r="AE351" s="85"/>
      <c r="AF351" s="85"/>
      <c r="AG351" s="85"/>
      <c r="AH351" s="85" t="str">
        <f t="shared" ref="AH351:AH361" si="97">+IFERROR(SUM(Y351:AG351)+AI351,"")</f>
        <v/>
      </c>
      <c r="AI351" s="85" t="str">
        <f t="shared" si="96"/>
        <v/>
      </c>
      <c r="AJ351" s="85" t="str">
        <f>+IFERROR(IF(OR(AND(AH351&lt;&gt;"",G351=""),AND(AH351="",G351&lt;&gt;"")),"TOTAL ou Z non renseigné !!!",IF($E351="TOTAL",SUM($AJ$11:AJ350),ROUND(AH351-G351,2))),"")</f>
        <v/>
      </c>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78" t="str">
        <f t="shared" si="90"/>
        <v>ok</v>
      </c>
      <c r="BN351" s="14" t="str">
        <f t="shared" si="91"/>
        <v/>
      </c>
      <c r="BO351" s="3"/>
    </row>
    <row r="352" spans="1:67" s="19" customFormat="1" outlineLevel="1" x14ac:dyDescent="0.3">
      <c r="A352" s="17"/>
      <c r="B352" s="17" t="str">
        <f>+IF(OR(B349="",E349="TOTAL"),"","ok")</f>
        <v>ok</v>
      </c>
      <c r="C352" s="17">
        <f>+INDEX(Listes!$N$1:$AD$13,MATCH(D352,Listes!$N$1:$N$13,0),MATCH($F$7,Listes!$N$1:$AD$1,0))</f>
        <v>10</v>
      </c>
      <c r="D352" s="75" t="s">
        <v>163</v>
      </c>
      <c r="E352" s="87" t="s">
        <v>162</v>
      </c>
      <c r="F352" s="86"/>
      <c r="G352" s="85"/>
      <c r="H352" s="85"/>
      <c r="I352" s="85"/>
      <c r="J352" s="85"/>
      <c r="K352" s="85"/>
      <c r="L352" s="85"/>
      <c r="M352" s="85"/>
      <c r="N352" s="85"/>
      <c r="O352" s="85"/>
      <c r="P352" s="85"/>
      <c r="Q352" s="85"/>
      <c r="R352" s="85"/>
      <c r="S352" s="85"/>
      <c r="T352" s="85"/>
      <c r="U352" s="85"/>
      <c r="V352" s="85"/>
      <c r="W352" s="85"/>
      <c r="X352" s="85"/>
      <c r="Y352" s="85"/>
      <c r="Z352" s="85"/>
      <c r="AA352" s="85"/>
      <c r="AB352" s="85"/>
      <c r="AC352" s="85"/>
      <c r="AD352" s="85"/>
      <c r="AE352" s="85"/>
      <c r="AF352" s="85"/>
      <c r="AG352" s="85"/>
      <c r="AH352" s="85" t="str">
        <f t="shared" si="97"/>
        <v/>
      </c>
      <c r="AI352" s="85" t="str">
        <f t="shared" si="96"/>
        <v/>
      </c>
      <c r="AJ352" s="85" t="str">
        <f>+IFERROR(IF(OR(AND(AH352&lt;&gt;"",G352=""),AND(AH352="",G352&lt;&gt;"")),"TOTAL ou Z non renseigné !!!",IF($E352="TOTAL",SUM($AJ$11:AJ351),ROUND(AH352-G352,2))),"")</f>
        <v/>
      </c>
      <c r="AK352" s="85"/>
      <c r="AL352" s="85"/>
      <c r="AM352" s="85"/>
      <c r="AN352" s="85"/>
      <c r="AO352" s="85"/>
      <c r="AP352" s="85"/>
      <c r="AQ352" s="85"/>
      <c r="AR352" s="85"/>
      <c r="AS352" s="85"/>
      <c r="AT352" s="85"/>
      <c r="AU352" s="85"/>
      <c r="AV352" s="85"/>
      <c r="AW352" s="85"/>
      <c r="AX352" s="85"/>
      <c r="AY352" s="85"/>
      <c r="AZ352" s="85"/>
      <c r="BA352" s="85"/>
      <c r="BB352" s="85"/>
      <c r="BC352" s="85"/>
      <c r="BD352" s="85"/>
      <c r="BE352" s="85"/>
      <c r="BF352" s="85"/>
      <c r="BG352" s="85"/>
      <c r="BH352" s="85"/>
      <c r="BI352" s="85"/>
      <c r="BJ352" s="85"/>
      <c r="BK352" s="85"/>
      <c r="BL352" s="85"/>
      <c r="BM352" s="78" t="str">
        <f t="shared" si="90"/>
        <v>ok</v>
      </c>
      <c r="BN352" s="14" t="str">
        <f t="shared" si="91"/>
        <v/>
      </c>
    </row>
    <row r="353" spans="1:67" s="19" customFormat="1" outlineLevel="1" x14ac:dyDescent="0.3">
      <c r="A353" s="17"/>
      <c r="B353" s="17" t="str">
        <f>+IF(OR(B349="",E349="TOTAL"),"","ok")</f>
        <v>ok</v>
      </c>
      <c r="C353" s="17">
        <f>+INDEX(Listes!$N$1:$AD$13,MATCH(D353,Listes!$N$1:$N$13,0),MATCH($F$7,Listes!$N$1:$AD$1,0))</f>
        <v>10</v>
      </c>
      <c r="D353" s="75" t="s">
        <v>164</v>
      </c>
      <c r="E353" s="87" t="s">
        <v>162</v>
      </c>
      <c r="F353" s="86"/>
      <c r="G353" s="85"/>
      <c r="H353" s="85"/>
      <c r="I353" s="85"/>
      <c r="J353" s="85"/>
      <c r="K353" s="85"/>
      <c r="L353" s="85"/>
      <c r="M353" s="85"/>
      <c r="N353" s="85"/>
      <c r="O353" s="85"/>
      <c r="P353" s="85"/>
      <c r="Q353" s="85"/>
      <c r="R353" s="85"/>
      <c r="S353" s="85"/>
      <c r="T353" s="85"/>
      <c r="U353" s="85"/>
      <c r="V353" s="85"/>
      <c r="W353" s="85"/>
      <c r="X353" s="85"/>
      <c r="Y353" s="85"/>
      <c r="Z353" s="85"/>
      <c r="AA353" s="85"/>
      <c r="AB353" s="85"/>
      <c r="AC353" s="85"/>
      <c r="AD353" s="85"/>
      <c r="AE353" s="85"/>
      <c r="AF353" s="85"/>
      <c r="AG353" s="85"/>
      <c r="AH353" s="85" t="str">
        <f t="shared" si="97"/>
        <v/>
      </c>
      <c r="AI353" s="85" t="str">
        <f t="shared" si="96"/>
        <v/>
      </c>
      <c r="AJ353" s="85" t="str">
        <f>+IFERROR(IF(OR(AND(AH353&lt;&gt;"",G353=""),AND(AH353="",G353&lt;&gt;"")),"TOTAL ou Z non renseigné !!!",IF($E353="TOTAL",SUM($AJ$11:AJ352),ROUND(AH353-G353,2))),"")</f>
        <v/>
      </c>
      <c r="AK353" s="85"/>
      <c r="AL353" s="85"/>
      <c r="AM353" s="85"/>
      <c r="AN353" s="85"/>
      <c r="AO353" s="85"/>
      <c r="AP353" s="85"/>
      <c r="AQ353" s="85"/>
      <c r="AR353" s="85"/>
      <c r="AS353" s="85"/>
      <c r="AT353" s="85"/>
      <c r="AU353" s="85"/>
      <c r="AV353" s="85"/>
      <c r="AW353" s="85"/>
      <c r="AX353" s="85"/>
      <c r="AY353" s="85"/>
      <c r="AZ353" s="85"/>
      <c r="BA353" s="85"/>
      <c r="BB353" s="85"/>
      <c r="BC353" s="85"/>
      <c r="BD353" s="85"/>
      <c r="BE353" s="85"/>
      <c r="BF353" s="85"/>
      <c r="BG353" s="85"/>
      <c r="BH353" s="85"/>
      <c r="BI353" s="85"/>
      <c r="BJ353" s="85"/>
      <c r="BK353" s="85"/>
      <c r="BL353" s="85"/>
      <c r="BM353" s="78" t="str">
        <f t="shared" si="90"/>
        <v>ok</v>
      </c>
      <c r="BN353" s="14" t="str">
        <f t="shared" si="91"/>
        <v/>
      </c>
      <c r="BO353" s="3"/>
    </row>
    <row r="354" spans="1:67" s="19" customFormat="1" outlineLevel="1" x14ac:dyDescent="0.3">
      <c r="A354" s="17"/>
      <c r="B354" s="17" t="str">
        <f>+IF(OR(B349="",E349="TOTAL"),"","ok")</f>
        <v>ok</v>
      </c>
      <c r="C354" s="17">
        <f>+INDEX(Listes!$N$1:$AD$13,MATCH(D354,Listes!$N$1:$N$13,0),MATCH($F$7,Listes!$N$1:$AD$1,0))</f>
        <v>10</v>
      </c>
      <c r="D354" s="75" t="s">
        <v>165</v>
      </c>
      <c r="E354" s="87" t="s">
        <v>162</v>
      </c>
      <c r="F354" s="86"/>
      <c r="G354" s="85"/>
      <c r="H354" s="85"/>
      <c r="I354" s="85"/>
      <c r="J354" s="85"/>
      <c r="K354" s="85"/>
      <c r="L354" s="85"/>
      <c r="M354" s="85"/>
      <c r="N354" s="85"/>
      <c r="O354" s="85"/>
      <c r="P354" s="85"/>
      <c r="Q354" s="85"/>
      <c r="R354" s="85"/>
      <c r="S354" s="85"/>
      <c r="T354" s="85"/>
      <c r="U354" s="85"/>
      <c r="V354" s="85"/>
      <c r="W354" s="85"/>
      <c r="X354" s="85"/>
      <c r="Y354" s="85"/>
      <c r="Z354" s="85"/>
      <c r="AA354" s="85"/>
      <c r="AB354" s="85"/>
      <c r="AC354" s="85"/>
      <c r="AD354" s="85"/>
      <c r="AE354" s="85"/>
      <c r="AF354" s="85"/>
      <c r="AG354" s="85"/>
      <c r="AH354" s="85" t="str">
        <f t="shared" si="97"/>
        <v/>
      </c>
      <c r="AI354" s="85" t="str">
        <f t="shared" si="96"/>
        <v/>
      </c>
      <c r="AJ354" s="85" t="str">
        <f>+IFERROR(IF(OR(AND(AH354&lt;&gt;"",G354=""),AND(AH354="",G354&lt;&gt;"")),"TOTAL ou Z non renseigné !!!",IF($E354="TOTAL",SUM($AJ$11:AJ353),ROUND(AH354-G354,2))),"")</f>
        <v/>
      </c>
      <c r="AK354" s="85"/>
      <c r="AL354" s="85"/>
      <c r="AM354" s="85"/>
      <c r="AN354" s="85"/>
      <c r="AO354" s="85"/>
      <c r="AP354" s="85"/>
      <c r="AQ354" s="85"/>
      <c r="AR354" s="85"/>
      <c r="AS354" s="85"/>
      <c r="AT354" s="85"/>
      <c r="AU354" s="85"/>
      <c r="AV354" s="85"/>
      <c r="AW354" s="85"/>
      <c r="AX354" s="85"/>
      <c r="AY354" s="85"/>
      <c r="AZ354" s="85"/>
      <c r="BA354" s="85"/>
      <c r="BB354" s="85"/>
      <c r="BC354" s="85"/>
      <c r="BD354" s="85"/>
      <c r="BE354" s="85"/>
      <c r="BF354" s="85"/>
      <c r="BG354" s="85"/>
      <c r="BH354" s="85"/>
      <c r="BI354" s="85"/>
      <c r="BJ354" s="85"/>
      <c r="BK354" s="85"/>
      <c r="BL354" s="85"/>
      <c r="BM354" s="78" t="str">
        <f t="shared" si="90"/>
        <v>ok</v>
      </c>
      <c r="BN354" s="14" t="str">
        <f t="shared" si="91"/>
        <v/>
      </c>
    </row>
    <row r="355" spans="1:67" s="19" customFormat="1" outlineLevel="1" x14ac:dyDescent="0.3">
      <c r="A355" s="17"/>
      <c r="B355" s="17" t="str">
        <f>+IF(OR(B349="",E349="TOTAL"),"","ok")</f>
        <v>ok</v>
      </c>
      <c r="C355" s="17">
        <f>+INDEX(Listes!$N$1:$AD$13,MATCH(D355,Listes!$N$1:$N$13,0),MATCH($F$7,Listes!$N$1:$AD$1,0))</f>
        <v>10</v>
      </c>
      <c r="D355" s="75" t="s">
        <v>166</v>
      </c>
      <c r="E355" s="87" t="s">
        <v>162</v>
      </c>
      <c r="F355" s="86"/>
      <c r="G355" s="85"/>
      <c r="H355" s="85"/>
      <c r="I355" s="85"/>
      <c r="J355" s="85"/>
      <c r="K355" s="85"/>
      <c r="L355" s="85"/>
      <c r="M355" s="85"/>
      <c r="N355" s="85"/>
      <c r="O355" s="85"/>
      <c r="P355" s="85"/>
      <c r="Q355" s="85"/>
      <c r="R355" s="85"/>
      <c r="S355" s="85"/>
      <c r="T355" s="85"/>
      <c r="U355" s="85"/>
      <c r="V355" s="85"/>
      <c r="W355" s="85"/>
      <c r="X355" s="85"/>
      <c r="Y355" s="85"/>
      <c r="Z355" s="85"/>
      <c r="AA355" s="85"/>
      <c r="AB355" s="85"/>
      <c r="AC355" s="85"/>
      <c r="AD355" s="85"/>
      <c r="AE355" s="85"/>
      <c r="AF355" s="85"/>
      <c r="AG355" s="85"/>
      <c r="AH355" s="85" t="str">
        <f t="shared" si="97"/>
        <v/>
      </c>
      <c r="AI355" s="85" t="str">
        <f t="shared" si="96"/>
        <v/>
      </c>
      <c r="AJ355" s="85" t="str">
        <f>+IFERROR(IF(OR(AND(AH355&lt;&gt;"",G355=""),AND(AH355="",G355&lt;&gt;"")),"TOTAL ou Z non renseigné !!!",IF($E355="TOTAL",SUM($AJ$11:AJ354),ROUND(AH355-G355,2))),"")</f>
        <v/>
      </c>
      <c r="AK355" s="85"/>
      <c r="AL355" s="85"/>
      <c r="AM355" s="85"/>
      <c r="AN355" s="85"/>
      <c r="AO355" s="85"/>
      <c r="AP355" s="85"/>
      <c r="AQ355" s="85"/>
      <c r="AR355" s="85"/>
      <c r="AS355" s="85"/>
      <c r="AT355" s="85"/>
      <c r="AU355" s="85"/>
      <c r="AV355" s="85"/>
      <c r="AW355" s="85"/>
      <c r="AX355" s="85"/>
      <c r="AY355" s="85"/>
      <c r="AZ355" s="85"/>
      <c r="BA355" s="85"/>
      <c r="BB355" s="85"/>
      <c r="BC355" s="85"/>
      <c r="BD355" s="85"/>
      <c r="BE355" s="85"/>
      <c r="BF355" s="85"/>
      <c r="BG355" s="85"/>
      <c r="BH355" s="85"/>
      <c r="BI355" s="85"/>
      <c r="BJ355" s="85"/>
      <c r="BK355" s="85"/>
      <c r="BL355" s="85"/>
      <c r="BM355" s="78" t="str">
        <f t="shared" si="90"/>
        <v>ok</v>
      </c>
      <c r="BN355" s="14" t="str">
        <f t="shared" si="91"/>
        <v/>
      </c>
      <c r="BO355" s="3"/>
    </row>
    <row r="356" spans="1:67" s="19" customFormat="1" outlineLevel="1" x14ac:dyDescent="0.3">
      <c r="A356" s="17"/>
      <c r="B356" s="17" t="str">
        <f>+IF(OR(B349="",E349="TOTAL"),"","ok")</f>
        <v>ok</v>
      </c>
      <c r="C356" s="17">
        <f>+INDEX(Listes!$N$1:$AD$13,MATCH(D356,Listes!$N$1:$N$13,0),MATCH($F$7,Listes!$N$1:$AD$1,0))</f>
        <v>10</v>
      </c>
      <c r="D356" s="75" t="s">
        <v>167</v>
      </c>
      <c r="E356" s="87" t="s">
        <v>162</v>
      </c>
      <c r="F356" s="86"/>
      <c r="G356" s="85"/>
      <c r="H356" s="85"/>
      <c r="I356" s="85"/>
      <c r="J356" s="85"/>
      <c r="K356" s="85"/>
      <c r="L356" s="85"/>
      <c r="M356" s="85"/>
      <c r="N356" s="85"/>
      <c r="O356" s="85"/>
      <c r="P356" s="85"/>
      <c r="Q356" s="85"/>
      <c r="R356" s="85"/>
      <c r="S356" s="85"/>
      <c r="T356" s="85"/>
      <c r="U356" s="85"/>
      <c r="V356" s="85"/>
      <c r="W356" s="85"/>
      <c r="X356" s="85"/>
      <c r="Y356" s="85"/>
      <c r="Z356" s="85"/>
      <c r="AA356" s="85"/>
      <c r="AB356" s="85"/>
      <c r="AC356" s="85"/>
      <c r="AD356" s="85"/>
      <c r="AE356" s="85"/>
      <c r="AF356" s="85"/>
      <c r="AG356" s="85"/>
      <c r="AH356" s="85" t="str">
        <f t="shared" si="97"/>
        <v/>
      </c>
      <c r="AI356" s="85" t="str">
        <f t="shared" si="96"/>
        <v/>
      </c>
      <c r="AJ356" s="85" t="str">
        <f>+IFERROR(IF(OR(AND(AH356&lt;&gt;"",G356=""),AND(AH356="",G356&lt;&gt;"")),"TOTAL ou Z non renseigné !!!",IF($E356="TOTAL",SUM($AJ$11:AJ355),ROUND(AH356-G356,2))),"")</f>
        <v/>
      </c>
      <c r="AK356" s="85"/>
      <c r="AL356" s="85"/>
      <c r="AM356" s="85"/>
      <c r="AN356" s="85"/>
      <c r="AO356" s="85"/>
      <c r="AP356" s="85"/>
      <c r="AQ356" s="85"/>
      <c r="AR356" s="85"/>
      <c r="AS356" s="85"/>
      <c r="AT356" s="85"/>
      <c r="AU356" s="85"/>
      <c r="AV356" s="85"/>
      <c r="AW356" s="85"/>
      <c r="AX356" s="85"/>
      <c r="AY356" s="85"/>
      <c r="AZ356" s="85"/>
      <c r="BA356" s="85"/>
      <c r="BB356" s="85"/>
      <c r="BC356" s="85"/>
      <c r="BD356" s="85"/>
      <c r="BE356" s="85"/>
      <c r="BF356" s="85"/>
      <c r="BG356" s="85"/>
      <c r="BH356" s="85"/>
      <c r="BI356" s="85"/>
      <c r="BJ356" s="85"/>
      <c r="BK356" s="85"/>
      <c r="BL356" s="85"/>
      <c r="BM356" s="78" t="str">
        <f t="shared" si="90"/>
        <v>ok</v>
      </c>
      <c r="BN356" s="14" t="str">
        <f t="shared" si="91"/>
        <v/>
      </c>
    </row>
    <row r="357" spans="1:67" s="19" customFormat="1" outlineLevel="1" x14ac:dyDescent="0.3">
      <c r="A357" s="17"/>
      <c r="B357" s="17" t="str">
        <f>+IF(OR(B349="",E349="TOTAL"),"","ok")</f>
        <v>ok</v>
      </c>
      <c r="C357" s="17">
        <f>+INDEX(Listes!$N$1:$AD$13,MATCH(D357,Listes!$N$1:$N$13,0),MATCH($F$7,Listes!$N$1:$AD$1,0))</f>
        <v>10</v>
      </c>
      <c r="D357" s="75" t="s">
        <v>168</v>
      </c>
      <c r="E357" s="87" t="s">
        <v>162</v>
      </c>
      <c r="F357" s="86"/>
      <c r="G357" s="85"/>
      <c r="H357" s="85"/>
      <c r="I357" s="85"/>
      <c r="J357" s="85"/>
      <c r="K357" s="85"/>
      <c r="L357" s="85"/>
      <c r="M357" s="85"/>
      <c r="N357" s="85"/>
      <c r="O357" s="85"/>
      <c r="P357" s="85"/>
      <c r="Q357" s="85"/>
      <c r="R357" s="85"/>
      <c r="S357" s="85"/>
      <c r="T357" s="85"/>
      <c r="U357" s="85"/>
      <c r="V357" s="85"/>
      <c r="W357" s="85"/>
      <c r="X357" s="85"/>
      <c r="Y357" s="85"/>
      <c r="Z357" s="85"/>
      <c r="AA357" s="85"/>
      <c r="AB357" s="85"/>
      <c r="AC357" s="85"/>
      <c r="AD357" s="85"/>
      <c r="AE357" s="85"/>
      <c r="AF357" s="85"/>
      <c r="AG357" s="85"/>
      <c r="AH357" s="85" t="str">
        <f t="shared" si="97"/>
        <v/>
      </c>
      <c r="AI357" s="85" t="str">
        <f t="shared" si="96"/>
        <v/>
      </c>
      <c r="AJ357" s="85" t="str">
        <f>+IFERROR(IF(OR(AND(AH357&lt;&gt;"",G357=""),AND(AH357="",G357&lt;&gt;"")),"TOTAL ou Z non renseigné !!!",IF($E357="TOTAL",SUM($AJ$11:AJ356),ROUND(AH357-G357,2))),"")</f>
        <v/>
      </c>
      <c r="AK357" s="85"/>
      <c r="AL357" s="85"/>
      <c r="AM357" s="85"/>
      <c r="AN357" s="85"/>
      <c r="AO357" s="85"/>
      <c r="AP357" s="85"/>
      <c r="AQ357" s="85"/>
      <c r="AR357" s="85"/>
      <c r="AS357" s="85"/>
      <c r="AT357" s="85"/>
      <c r="AU357" s="85"/>
      <c r="AV357" s="85"/>
      <c r="AW357" s="85"/>
      <c r="AX357" s="85"/>
      <c r="AY357" s="85"/>
      <c r="AZ357" s="85"/>
      <c r="BA357" s="85"/>
      <c r="BB357" s="85"/>
      <c r="BC357" s="85"/>
      <c r="BD357" s="85"/>
      <c r="BE357" s="85"/>
      <c r="BF357" s="85"/>
      <c r="BG357" s="85"/>
      <c r="BH357" s="85"/>
      <c r="BI357" s="85"/>
      <c r="BJ357" s="85"/>
      <c r="BK357" s="85"/>
      <c r="BL357" s="85"/>
      <c r="BM357" s="78" t="str">
        <f t="shared" si="90"/>
        <v>ok</v>
      </c>
      <c r="BN357" s="14" t="str">
        <f t="shared" si="91"/>
        <v/>
      </c>
      <c r="BO357" s="3"/>
    </row>
    <row r="358" spans="1:67" s="19" customFormat="1" hidden="1" outlineLevel="1" x14ac:dyDescent="0.3">
      <c r="A358" s="17"/>
      <c r="B358" s="17" t="str">
        <f>+IF(OR(B349="",E349="TOTAL"),"","ok")</f>
        <v>ok</v>
      </c>
      <c r="C358" s="17">
        <f>+INDEX(Listes!$N$1:$AD$13,MATCH(D358,Listes!$N$1:$N$13,0),MATCH($F$7,Listes!$N$1:$AD$1,0))</f>
        <v>0</v>
      </c>
      <c r="D358" s="75" t="s">
        <v>169</v>
      </c>
      <c r="E358" s="87" t="s">
        <v>162</v>
      </c>
      <c r="F358" s="86"/>
      <c r="G358" s="85"/>
      <c r="H358" s="85"/>
      <c r="I358" s="85"/>
      <c r="J358" s="85"/>
      <c r="K358" s="85"/>
      <c r="L358" s="85"/>
      <c r="M358" s="85"/>
      <c r="N358" s="85"/>
      <c r="O358" s="85"/>
      <c r="P358" s="85"/>
      <c r="Q358" s="85"/>
      <c r="R358" s="85"/>
      <c r="S358" s="85"/>
      <c r="T358" s="85"/>
      <c r="U358" s="85"/>
      <c r="V358" s="85"/>
      <c r="W358" s="85"/>
      <c r="X358" s="85"/>
      <c r="Y358" s="85"/>
      <c r="Z358" s="85"/>
      <c r="AA358" s="85"/>
      <c r="AB358" s="85"/>
      <c r="AC358" s="85"/>
      <c r="AD358" s="85"/>
      <c r="AE358" s="85"/>
      <c r="AF358" s="85"/>
      <c r="AG358" s="85"/>
      <c r="AH358" s="85" t="str">
        <f t="shared" si="97"/>
        <v/>
      </c>
      <c r="AI358" s="85" t="str">
        <f t="shared" si="96"/>
        <v/>
      </c>
      <c r="AJ358" s="85" t="str">
        <f>+IFERROR(IF(OR(AND(AH358&lt;&gt;"",G358=""),AND(AH358="",G358&lt;&gt;"")),"TOTAL ou Z non renseigné !!!",IF($E358="TOTAL",SUM($AJ$11:AJ357),ROUND(AH358-G358,2))),"")</f>
        <v/>
      </c>
      <c r="AK358" s="85"/>
      <c r="AL358" s="85"/>
      <c r="AM358" s="85"/>
      <c r="AN358" s="85"/>
      <c r="AO358" s="85"/>
      <c r="AP358" s="85"/>
      <c r="AQ358" s="85"/>
      <c r="AR358" s="85"/>
      <c r="AS358" s="85"/>
      <c r="AT358" s="85"/>
      <c r="AU358" s="85"/>
      <c r="AV358" s="85"/>
      <c r="AW358" s="85"/>
      <c r="AX358" s="85"/>
      <c r="AY358" s="85"/>
      <c r="AZ358" s="85"/>
      <c r="BA358" s="85"/>
      <c r="BB358" s="85"/>
      <c r="BC358" s="85"/>
      <c r="BD358" s="85"/>
      <c r="BE358" s="85"/>
      <c r="BF358" s="85"/>
      <c r="BG358" s="85"/>
      <c r="BH358" s="85"/>
      <c r="BI358" s="85"/>
      <c r="BJ358" s="85"/>
      <c r="BK358" s="85"/>
      <c r="BL358" s="85"/>
      <c r="BM358" s="78" t="str">
        <f t="shared" si="90"/>
        <v>ok</v>
      </c>
      <c r="BN358" s="14" t="str">
        <f t="shared" si="91"/>
        <v/>
      </c>
    </row>
    <row r="359" spans="1:67" s="19" customFormat="1" hidden="1" outlineLevel="1" x14ac:dyDescent="0.3">
      <c r="A359" s="17"/>
      <c r="B359" s="17" t="str">
        <f>+IF(OR(B349="",E349="TOTAL"),"","ok")</f>
        <v>ok</v>
      </c>
      <c r="C359" s="17">
        <f>+INDEX(Listes!$N$1:$AD$13,MATCH(D359,Listes!$N$1:$N$13,0),MATCH($F$7,Listes!$N$1:$AD$1,0))</f>
        <v>0</v>
      </c>
      <c r="D359" s="75" t="s">
        <v>170</v>
      </c>
      <c r="E359" s="87" t="s">
        <v>162</v>
      </c>
      <c r="F359" s="86"/>
      <c r="G359" s="85"/>
      <c r="H359" s="85"/>
      <c r="I359" s="85"/>
      <c r="J359" s="85"/>
      <c r="K359" s="85"/>
      <c r="L359" s="85"/>
      <c r="M359" s="85"/>
      <c r="N359" s="85"/>
      <c r="O359" s="85"/>
      <c r="P359" s="85"/>
      <c r="Q359" s="85"/>
      <c r="R359" s="85"/>
      <c r="S359" s="85"/>
      <c r="T359" s="85"/>
      <c r="U359" s="85"/>
      <c r="V359" s="85"/>
      <c r="W359" s="85"/>
      <c r="X359" s="85"/>
      <c r="Y359" s="85"/>
      <c r="Z359" s="85"/>
      <c r="AA359" s="85"/>
      <c r="AB359" s="85"/>
      <c r="AC359" s="85"/>
      <c r="AD359" s="85"/>
      <c r="AE359" s="85"/>
      <c r="AF359" s="85"/>
      <c r="AG359" s="85"/>
      <c r="AH359" s="85" t="str">
        <f t="shared" si="97"/>
        <v/>
      </c>
      <c r="AI359" s="85" t="str">
        <f t="shared" si="96"/>
        <v/>
      </c>
      <c r="AJ359" s="85" t="str">
        <f>+IFERROR(IF(OR(AND(AH359&lt;&gt;"",G359=""),AND(AH359="",G359&lt;&gt;"")),"TOTAL ou Z non renseigné !!!",IF($E359="TOTAL",SUM($AJ$11:AJ358),ROUND(AH359-G359,2))),"")</f>
        <v/>
      </c>
      <c r="AK359" s="85"/>
      <c r="AL359" s="85"/>
      <c r="AM359" s="85"/>
      <c r="AN359" s="85"/>
      <c r="AO359" s="85"/>
      <c r="AP359" s="85"/>
      <c r="AQ359" s="85"/>
      <c r="AR359" s="85"/>
      <c r="AS359" s="85"/>
      <c r="AT359" s="85"/>
      <c r="AU359" s="85"/>
      <c r="AV359" s="85"/>
      <c r="AW359" s="85"/>
      <c r="AX359" s="85"/>
      <c r="AY359" s="85"/>
      <c r="AZ359" s="85"/>
      <c r="BA359" s="85"/>
      <c r="BB359" s="85"/>
      <c r="BC359" s="85"/>
      <c r="BD359" s="85"/>
      <c r="BE359" s="85"/>
      <c r="BF359" s="85"/>
      <c r="BG359" s="85"/>
      <c r="BH359" s="85"/>
      <c r="BI359" s="85"/>
      <c r="BJ359" s="85"/>
      <c r="BK359" s="85"/>
      <c r="BL359" s="85"/>
      <c r="BM359" s="78" t="str">
        <f t="shared" si="90"/>
        <v>ok</v>
      </c>
      <c r="BN359" s="14" t="str">
        <f t="shared" si="91"/>
        <v/>
      </c>
      <c r="BO359" s="3"/>
    </row>
    <row r="360" spans="1:67" s="19" customFormat="1" hidden="1" outlineLevel="1" x14ac:dyDescent="0.3">
      <c r="A360" s="17"/>
      <c r="B360" s="17" t="str">
        <f>+IF(OR(B349="",E349="TOTAL"),"","ok")</f>
        <v>ok</v>
      </c>
      <c r="C360" s="17">
        <f>+INDEX(Listes!$N$1:$AD$13,MATCH(D360,Listes!$N$1:$N$13,0),MATCH($F$7,Listes!$N$1:$AD$1,0))</f>
        <v>0</v>
      </c>
      <c r="D360" s="75" t="s">
        <v>171</v>
      </c>
      <c r="E360" s="87" t="s">
        <v>162</v>
      </c>
      <c r="F360" s="86"/>
      <c r="G360" s="85"/>
      <c r="H360" s="85"/>
      <c r="I360" s="85"/>
      <c r="J360" s="85"/>
      <c r="K360" s="85"/>
      <c r="L360" s="85"/>
      <c r="M360" s="85"/>
      <c r="N360" s="85"/>
      <c r="O360" s="85"/>
      <c r="P360" s="85"/>
      <c r="Q360" s="85"/>
      <c r="R360" s="85"/>
      <c r="S360" s="85"/>
      <c r="T360" s="85"/>
      <c r="U360" s="85"/>
      <c r="V360" s="85"/>
      <c r="W360" s="85"/>
      <c r="X360" s="85"/>
      <c r="Y360" s="85"/>
      <c r="Z360" s="85"/>
      <c r="AA360" s="85"/>
      <c r="AB360" s="85"/>
      <c r="AC360" s="85"/>
      <c r="AD360" s="85"/>
      <c r="AE360" s="85"/>
      <c r="AF360" s="85"/>
      <c r="AG360" s="85"/>
      <c r="AH360" s="85" t="str">
        <f t="shared" si="97"/>
        <v/>
      </c>
      <c r="AI360" s="85" t="str">
        <f t="shared" si="96"/>
        <v/>
      </c>
      <c r="AJ360" s="85" t="str">
        <f>+IFERROR(IF(OR(AND(AH360&lt;&gt;"",G360=""),AND(AH360="",G360&lt;&gt;"")),"TOTAL ou Z non renseigné !!!",IF($E360="TOTAL",SUM($AJ$11:AJ359),ROUND(AH360-G360,2))),"")</f>
        <v/>
      </c>
      <c r="AK360" s="85"/>
      <c r="AL360" s="85"/>
      <c r="AM360" s="85"/>
      <c r="AN360" s="85"/>
      <c r="AO360" s="85"/>
      <c r="AP360" s="85"/>
      <c r="AQ360" s="85"/>
      <c r="AR360" s="85"/>
      <c r="AS360" s="85"/>
      <c r="AT360" s="85"/>
      <c r="AU360" s="85"/>
      <c r="AV360" s="85"/>
      <c r="AW360" s="85"/>
      <c r="AX360" s="85"/>
      <c r="AY360" s="85"/>
      <c r="AZ360" s="85"/>
      <c r="BA360" s="85"/>
      <c r="BB360" s="85"/>
      <c r="BC360" s="85"/>
      <c r="BD360" s="85"/>
      <c r="BE360" s="85"/>
      <c r="BF360" s="85"/>
      <c r="BG360" s="85"/>
      <c r="BH360" s="85"/>
      <c r="BI360" s="85"/>
      <c r="BJ360" s="85"/>
      <c r="BK360" s="85"/>
      <c r="BL360" s="85"/>
      <c r="BM360" s="78" t="str">
        <f t="shared" si="90"/>
        <v>ok</v>
      </c>
      <c r="BN360" s="14" t="str">
        <f t="shared" si="91"/>
        <v/>
      </c>
    </row>
    <row r="361" spans="1:67" s="19" customFormat="1" hidden="1" outlineLevel="1" x14ac:dyDescent="0.3">
      <c r="A361" s="17"/>
      <c r="B361" s="17" t="str">
        <f>+IF(OR(B349="",E349="TOTAL"),"","ok")</f>
        <v>ok</v>
      </c>
      <c r="C361" s="17">
        <f>+INDEX(Listes!$N$1:$AD$13,MATCH(D361,Listes!$N$1:$N$13,0),MATCH($F$7,Listes!$N$1:$AD$1,0))</f>
        <v>0</v>
      </c>
      <c r="D361" s="75" t="s">
        <v>172</v>
      </c>
      <c r="E361" s="87" t="s">
        <v>162</v>
      </c>
      <c r="F361" s="86"/>
      <c r="G361" s="85"/>
      <c r="H361" s="85"/>
      <c r="I361" s="85"/>
      <c r="J361" s="85"/>
      <c r="K361" s="85"/>
      <c r="L361" s="85"/>
      <c r="M361" s="85"/>
      <c r="N361" s="85"/>
      <c r="O361" s="85"/>
      <c r="P361" s="85"/>
      <c r="Q361" s="85"/>
      <c r="R361" s="85"/>
      <c r="S361" s="85"/>
      <c r="T361" s="85"/>
      <c r="U361" s="85"/>
      <c r="V361" s="85"/>
      <c r="W361" s="85"/>
      <c r="X361" s="85"/>
      <c r="Y361" s="85"/>
      <c r="Z361" s="85"/>
      <c r="AA361" s="85"/>
      <c r="AB361" s="85"/>
      <c r="AC361" s="85"/>
      <c r="AD361" s="85"/>
      <c r="AE361" s="85"/>
      <c r="AF361" s="85"/>
      <c r="AG361" s="85"/>
      <c r="AH361" s="85" t="str">
        <f t="shared" si="97"/>
        <v/>
      </c>
      <c r="AI361" s="85" t="str">
        <f t="shared" si="96"/>
        <v/>
      </c>
      <c r="AJ361" s="85" t="str">
        <f>+IFERROR(IF(OR(AND(AH361&lt;&gt;"",G361=""),AND(AH361="",G361&lt;&gt;"")),"TOTAL ou Z non renseigné !!!",IF($E361="TOTAL",SUM($AJ$11:AJ360),ROUND(AH361-G361,2))),"")</f>
        <v/>
      </c>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78" t="str">
        <f t="shared" si="90"/>
        <v>ok</v>
      </c>
      <c r="BN361" s="14" t="str">
        <f t="shared" si="91"/>
        <v/>
      </c>
      <c r="BO361" s="3"/>
    </row>
    <row r="362" spans="1:67" x14ac:dyDescent="0.3">
      <c r="A362" s="4">
        <f>+IF(SUM(C363:C374)=0,"",1)</f>
        <v>1</v>
      </c>
      <c r="B362" s="4">
        <v>28</v>
      </c>
      <c r="C362" s="4">
        <f t="shared" ref="C362" si="98">+IF(B362&gt;$H$5,"",B362)</f>
        <v>28</v>
      </c>
      <c r="D362" s="4">
        <f>+IFERROR(WEEKNUM(E362,2),"")</f>
        <v>39</v>
      </c>
      <c r="E362" s="81">
        <f t="shared" ref="E362:E401" si="99">+IF(AND(C362="",C349&lt;&gt;$H$5),"",IF(C349=$H$5,"TOTAL",IFERROR(DATE($F$6,$F$5,C362),"")))</f>
        <v>43736</v>
      </c>
      <c r="F362" s="82" t="str">
        <f>+IF(AND($E362="TOTAL",SUM($C$11:$C$426)&gt;465),SUM($F$11:F361)/2,IF(AND($E362="TOTAL",SUM($C$11:$C$426)&lt;465),SUM($F$11:F361),IF(COUNT(F363:F374)=0,"",SUM(F363:F374))))</f>
        <v/>
      </c>
      <c r="G362" s="83" t="str">
        <f>IF(F362="","",F362-SUM(AO362:BL362))</f>
        <v/>
      </c>
      <c r="H362" s="83" t="str">
        <f>+IFERROR(IF(OR(WEEKDAY(E362)=1,C362=$H$5),SUMIF($D$11:$D$426,WEEKNUM(E362,2),$F$11:$F$426),""),"")</f>
        <v/>
      </c>
      <c r="I362" s="82" t="str">
        <f>+IF(AND($E362="TOTAL",SUM($C$11:$C$426)&gt;465),SUM($I$11:I361)/2,IF(AND($E362="TOTAL",SUM($C$11:$C$426)&lt;465),SUM($I$11:I361),IF(COUNT(I363:I374)=0,"",SUM(I363:I374))))</f>
        <v/>
      </c>
      <c r="J362" s="82" t="str">
        <f>+IF(AND($E362="TOTAL",SUM($C$11:$C$426)&gt;465),SUM($J$11:J361)/2,IF(AND($E362="TOTAL",SUM($C$11:$C$426)&lt;465),SUM($J$11:J361),IF(COUNT(J363:J374)=0,"",SUM(J363:J374))))</f>
        <v/>
      </c>
      <c r="K362" s="84" t="str">
        <f>+IF($E362="TOTAL",(SUM($K$11:K361)),"")</f>
        <v/>
      </c>
      <c r="L362" s="82" t="str">
        <f>+IF($E362="TOTAL",(SUM(L$11:$L361)),IF(F363="","",F363))</f>
        <v/>
      </c>
      <c r="M362" s="84" t="str">
        <f>+IF($E362="TOTAL",(SUM($M$11:M361)),"")</f>
        <v/>
      </c>
      <c r="N362" s="84" t="str">
        <f>+IF($E362="TOTAL",(SUM($N$11:N361)),"")</f>
        <v/>
      </c>
      <c r="O362" s="82" t="str">
        <f>+IF($E362="TOTAL",(SUM($O$11:O361)),IF(F364="","",F364))</f>
        <v/>
      </c>
      <c r="P362" s="84" t="str">
        <f>+IF($E362="TOTAL",(SUM($P$11:P361)),"")</f>
        <v/>
      </c>
      <c r="Q362" s="84" t="str">
        <f>+IF($E362="TOTAL",(SUM($Q$11:Q361)),"")</f>
        <v/>
      </c>
      <c r="R362" s="84" t="str">
        <f>+IF($E362="TOTAL",(SUM($R$11:R361)),"")</f>
        <v/>
      </c>
      <c r="S362" s="84" t="str">
        <f>+IF($E362="TOTAL",(SUM($S$11:S361)),"")</f>
        <v/>
      </c>
      <c r="T362" s="84" t="str">
        <f>+IF($E362="TOTAL",(SUM($T$11:T361)),"")</f>
        <v/>
      </c>
      <c r="U362" s="84" t="str">
        <f>+IF($E362="TOTAL",(SUM($U$11:U361)),"")</f>
        <v/>
      </c>
      <c r="V362" s="84" t="str">
        <f>+IF($E362="TOTAL",(SUM($V$11:V361)),"")</f>
        <v/>
      </c>
      <c r="W362" s="83" t="str">
        <f>+IF(OR(P362="",P362=0,L362="",L362=0),"",L362/P362)</f>
        <v/>
      </c>
      <c r="X362" s="83" t="str">
        <f>+IF(OR(Q362="",Q362=0,O362="",O362=0),"",O362/Q362)</f>
        <v/>
      </c>
      <c r="Y362" s="82" t="str">
        <f>+IF(AND($E362="TOTAL",SUM($C$11:$C$426)&gt;465),SUM($Y$11:Y361)/2,IF(AND($E362="TOTAL",SUM($C$11:$C$426)&lt;465),SUM($Y$11:Y361),IF(COUNT(Y363:Y374)=0,"",SUM(Y363:Y374))))</f>
        <v/>
      </c>
      <c r="Z362" s="82" t="str">
        <f>+IF(AND($E362="TOTAL",SUM($C$11:$C$426)&gt;465),SUM($Z$11:Z361)/2,IF(AND($E362="TOTAL",SUM($C$11:$C$426)&lt;465),SUM($Z$11:Z361),IF(COUNT(Z363:Z374)=0,"",SUM(Z363:Z374))))</f>
        <v/>
      </c>
      <c r="AA362" s="82" t="str">
        <f>+IF(AND($E362="TOTAL",SUM($C$11:$C$426)&gt;465),SUM($AA$11:AA361)/2,IF(AND($E362="TOTAL",SUM($C$11:$C$426)&lt;465),SUM($AA$11:AA361),IF(COUNT(AA363:AA374)=0,"",SUM(AA363:AA374))))</f>
        <v/>
      </c>
      <c r="AB362" s="82" t="str">
        <f>+IF(AND($E362="TOTAL",SUM($C$11:$C$426)&gt;465),SUM($AB$11:AB361)/2,IF(AND($E362="TOTAL",SUM($C$11:$C$426)&lt;465),SUM($AB$11:AB361),IF(COUNT(AB363:AB374)=0,"",SUM(AB363:AB374))))</f>
        <v/>
      </c>
      <c r="AC362" s="82" t="str">
        <f>+IF(AND($E362="TOTAL",SUM($C$11:$C$426)&gt;465),SUM($AC$11:AC361)/2,IF(AND($E362="TOTAL",SUM($C$11:$C$426)&lt;465),SUM($AC$11:AC361),IF(COUNT(AC363:AC374)=0,"",SUM(AC363:AC374))))</f>
        <v/>
      </c>
      <c r="AD362" s="82" t="str">
        <f>+IF(AND($E362="TOTAL",SUM($C$11:$C$426)&gt;465),SUM($AD$11:AD361)/2,IF(AND($E362="TOTAL",SUM($C$11:$C$426)&lt;465),SUM($AD$11:AD361),IF(COUNT(AD363:AD374)=0,"",SUM(AD363:AD374))))</f>
        <v/>
      </c>
      <c r="AE362" s="82" t="str">
        <f>+IF(AND($E362="TOTAL",SUM($C$11:$C$426)&gt;465),SUM($AE$11:AE361)/2,IF(AND($E362="TOTAL",SUM($C$11:$C$426)&lt;465),SUM($AE$11:AE361),IF(COUNT(AE363:AE374)=0,"",SUM(AE363:AE374))))</f>
        <v/>
      </c>
      <c r="AF362" s="82" t="str">
        <f>+IF(AND($E362="TOTAL",SUM($C$11:$C$426)&gt;465),SUM($AF$11:AF361)/2,IF(AND($E362="TOTAL",SUM($C$11:$C$426)&lt;465),SUM($AF$11:AF361),IF(COUNT(AF363:AF374)=0,"",SUM(AF363:AF374))))</f>
        <v/>
      </c>
      <c r="AG362" s="82" t="str">
        <f>+IF(AND($E362="TOTAL",SUM($C$11:$C$426)&gt;465),SUM($AG$11:AG361)/2,IF(AND($E362="TOTAL",SUM($C$11:$C$426)&lt;465),SUM($AG$11:AG361),IF(COUNT(AG363:AG374)=0,"",SUM(AG363:AG374))))</f>
        <v/>
      </c>
      <c r="AH362" s="82" t="str">
        <f>+IFERROR(SUM(Y362:AG362)+AI362,"")</f>
        <v/>
      </c>
      <c r="AI362" s="82" t="str">
        <f>+IF(AND($E362="TOTAL",SUM($C$11:$C$426)&gt;465),SUM($AI$11:AI361)/2,IF(AND($E362="TOTAL",SUM($C$11:$C$426)&lt;465),SUM($AI$11:AI361),IF(COUNT(AI363:AI374)=0,"",SUM(AI363:AI374))))</f>
        <v/>
      </c>
      <c r="AJ362" s="82" t="str">
        <f>+IF(AND($E362="TOTAL",SUM($C$11:$C$426)&gt;465),SUM($AJ$11:AJ361)/2,IF(AND($E362="TOTAL",SUM($C$11:$C$426)&lt;465),SUM($AJ$11:AJ361),IF(COUNT(AJ363:AJ374)=0,"",SUM(AJ363:AJ374))))</f>
        <v/>
      </c>
      <c r="AK362" s="82" t="str">
        <f>+IF(AND($E362="TOTAL",SUM($C$11:$C$426)&gt;465),SUM($AK$11:AK361)/2,IF(AND($E362="TOTAL",SUM($C$11:$C$426)&lt;465),SUM($AK$11:AK361),IF(COUNT(AK363:AK374)=0,"",SUM(AK363:AK374))))</f>
        <v/>
      </c>
      <c r="AL362" s="84" t="str">
        <f>+IF($E362="TOTAL",(SUM($AL$11:AL361)),"")</f>
        <v/>
      </c>
      <c r="AM362" s="84" t="str">
        <f>+IF($E362="TOTAL",(SUM($AM$11:AM361)),"")</f>
        <v/>
      </c>
      <c r="AN362" s="84"/>
      <c r="AO362" s="82" t="str">
        <f>+IF(AND($E362="TOTAL",SUM($C$11:$C$426)&gt;465),SUM($AO$11:AO361)/2,IF(AND($E362="TOTAL",SUM($C$11:$C$426)&lt;465),SUM($AO$11:AO361),IF(COUNT(AO363:AO374)=0,"",SUM(AO363:AO374))))</f>
        <v/>
      </c>
      <c r="AP362" s="82" t="str">
        <f>+IF(AND($E362="TOTAL",SUM($C$11:$C$426)&gt;465),SUM($AP$11:AP361)/2,IF(AND($E362="TOTAL",SUM($C$11:$C$426)&lt;465),SUM($AP$11:AP361),IF(COUNT(AP363:AP374)=0,"",SUM(AP363:AP374))))</f>
        <v/>
      </c>
      <c r="AQ362" s="82" t="str">
        <f>+IF(AND($E362="TOTAL",SUM($C$11:$C$426)&gt;465),SUM($AQ$11:AQ361)/2,IF(AND($E362="TOTAL",SUM($C$11:$C$426)&lt;465),SUM($AQ$11:AQ361),IF(COUNT(AQ363:AQ374)=0,"",SUM(AQ363:AQ374))))</f>
        <v/>
      </c>
      <c r="AR362" s="82" t="str">
        <f>+IF(AND($E362="TOTAL",SUM($C$11:$C$426)&gt;465),SUM($AR$11:AR361)/2,IF(AND($E362="TOTAL",SUM($C$11:$C$426)&lt;465),SUM($AR$11:AR361),IF(COUNT(AR363:AR374)=0,"",SUM(AR363:AR374))))</f>
        <v/>
      </c>
      <c r="AS362" s="82" t="str">
        <f>+IF(AND($E362="TOTAL",SUM($C$11:$C$426)&gt;465),SUM($AS$11:AS361)/2,IF(AND($E362="TOTAL",SUM($C$11:$C$426)&lt;465),SUM($AS$11:AS361),IF(COUNT(AS363:AS374)=0,"",SUM(AS363:AS374))))</f>
        <v/>
      </c>
      <c r="AT362" s="82" t="str">
        <f>+IF(AND($E362="TOTAL",SUM($C$11:$C$426)&gt;465),SUM($AT$11:AT361)/2,IF(AND($E362="TOTAL",SUM($C$11:$C$426)&lt;465),SUM($AT$11:AT361),IF(COUNT(AT363:AT374)=0,"",SUM(AT363:AT374))))</f>
        <v/>
      </c>
      <c r="AU362" s="82" t="str">
        <f>+IF(AND($E362="TOTAL",SUM($C$11:$C$426)&gt;465),SUM($AU$11:AU361)/2,IF(AND($E362="TOTAL",SUM($C$11:$C$426)&lt;465),SUM($AU$11:AU361),IF(COUNT(AU363:AU374)=0,"",SUM(AU363:AU374))))</f>
        <v/>
      </c>
      <c r="AV362" s="82" t="str">
        <f>+IF(AND($E362="TOTAL",SUM($C$11:$C$426)&gt;465),SUM($AV$11:AV361)/2,IF(AND($E362="TOTAL",SUM($C$11:$C$426)&lt;465),SUM($AV$11:AV361),IF(COUNT(AV363:AV374)=0,"",SUM(AV363:AV374))))</f>
        <v/>
      </c>
      <c r="AW362" s="82" t="str">
        <f>+IF(AND($E362="TOTAL",SUM($C$11:$C$426)&gt;465),SUM($AW$11:AW361)/2,IF(AND($E362="TOTAL",SUM($C$11:$C$426)&lt;465),SUM($AW$11:AW361),IF(COUNT(AW363:AW374)=0,"",SUM(AW363:AW374))))</f>
        <v/>
      </c>
      <c r="AX362" s="82" t="str">
        <f>+IF(AND($E362="TOTAL",SUM($C$11:$C$426)&gt;465),SUM($AX$11:AX361)/2,IF(AND($E362="TOTAL",SUM($C$11:$C$426)&lt;465),SUM($AX$11:AX361),IF(COUNT(AX363:AX374)=0,"",SUM(AX363:AX374))))</f>
        <v/>
      </c>
      <c r="AY362" s="82" t="str">
        <f>+IF(AND($E362="TOTAL",SUM($C$11:$C$426)&gt;465),SUM($AY$11:AY361)/2,IF(AND($E362="TOTAL",SUM($C$11:$C$426)&lt;465),SUM($AY$11:AY361),IF(COUNT(AY363:AY374)=0,"",SUM(AY363:AY374))))</f>
        <v/>
      </c>
      <c r="AZ362" s="82" t="str">
        <f>+IF(AND($E362="TOTAL",SUM($C$11:$C$426)&gt;465),SUM($AZ$11:AZ361)/2,IF(AND($E362="TOTAL",SUM($C$11:$C$426)&lt;465),SUM($AZ$11:AZ361),IF(COUNT(AZ363:AZ374)=0,"",SUM(AZ363:AZ374))))</f>
        <v/>
      </c>
      <c r="BA362" s="82" t="str">
        <f>+IF(AND($E362="TOTAL",SUM($C$11:$C$426)&gt;465),SUM($BA$11:BA361)/2,IF(AND($E362="TOTAL",SUM($C$11:$C$426)&lt;465),SUM($BA$11:BA361),IF(COUNT(BA363:BA374)=0,"",SUM(BA363:BA374))))</f>
        <v/>
      </c>
      <c r="BB362" s="82" t="str">
        <f>+IF(AND($E362="TOTAL",SUM($C$11:$C$426)&gt;465),SUM($BB$11:BB361)/2,IF(AND($E362="TOTAL",SUM($C$11:$C$426)&lt;465),SUM($BB$11:BB361),IF(COUNT(BB363:BB374)=0,"",SUM(BB363:BB374))))</f>
        <v/>
      </c>
      <c r="BC362" s="82" t="str">
        <f>+IF(AND($E362="TOTAL",SUM($C$11:$C$426)&gt;465),SUM($BC$11:BC361)/2,IF(AND($E362="TOTAL",SUM($C$11:$C$426)&lt;465),SUM($BC$11:BC361),IF(COUNT(BC363:BC374)=0,"",SUM(BC363:BC374))))</f>
        <v/>
      </c>
      <c r="BD362" s="82" t="str">
        <f>+IF(AND($E362="TOTAL",SUM($C$11:$C$426)&gt;465),SUM($BD$11:BD361)/2,IF(AND($E362="TOTAL",SUM($C$11:$C$426)&lt;465),SUM($BD$11:BD361),IF(COUNT(BD363:BD374)=0,"",SUM(BD363:BD374))))</f>
        <v/>
      </c>
      <c r="BE362" s="82" t="str">
        <f>+IF(AND($E362="TOTAL",SUM($C$11:$C$426)&gt;465),SUM($BE$11:BE361)/2,IF(AND($E362="TOTAL",SUM($C$11:$C$426)&lt;465),SUM($BE$11:BE361),IF(COUNT(BE363:BE374)=0,"",SUM(BE363:BE374))))</f>
        <v/>
      </c>
      <c r="BF362" s="82" t="str">
        <f>+IF(AND($E362="TOTAL",SUM($C$11:$C$426)&gt;465),SUM($BF$11:BF361)/2,IF(AND($E362="TOTAL",SUM($C$11:$C$426)&lt;465),SUM($BF$11:BF361),IF(COUNT(BF363:BF374)=0,"",SUM(BF363:BF374))))</f>
        <v/>
      </c>
      <c r="BG362" s="82" t="str">
        <f>+IF(AND($E362="TOTAL",SUM($C$11:$C$426)&gt;465),SUM($BG$11:BG361)/2,IF(AND($E362="TOTAL",SUM($C$11:$C$426)&lt;465),SUM($BG$11:BG361),IF(COUNT(BG363:BG374)=0,"",SUM(BG363:BG374))))</f>
        <v/>
      </c>
      <c r="BH362" s="82" t="str">
        <f>+IF(AND($E362="TOTAL",SUM($C$11:$C$426)&gt;465),SUM($BH$11:BH361)/2,IF(AND($E362="TOTAL",SUM($C$11:$C$426)&lt;465),SUM($BH$11:BH361),IF(COUNT(BH363:BH374)=0,"",SUM(BH363:BH374))))</f>
        <v/>
      </c>
      <c r="BI362" s="82" t="str">
        <f>+IF(AND($E362="TOTAL",SUM($C$11:$C$426)&gt;465),SUM($BI$11:BI361)/2,IF(AND($E362="TOTAL",SUM($C$11:$C$426)&lt;465),SUM($BI$11:BI361),IF(COUNT(BI363:BI374)=0,"",SUM(BI363:BI374))))</f>
        <v/>
      </c>
      <c r="BJ362" s="82" t="str">
        <f>+IF(AND($E362="TOTAL",SUM($C$11:$C$426)&gt;465),SUM($BJ$11:BJ361)/2,IF(AND($E362="TOTAL",SUM($C$11:$C$426)&lt;465),SUM($BJ$11:BJ361),IF(COUNT(BJ363:BJ374)=0,"",SUM(BJ363:BJ374))))</f>
        <v/>
      </c>
      <c r="BK362" s="82" t="str">
        <f>+IF(AND($E362="TOTAL",SUM($C$11:$C$426)&gt;465),SUM($BK$11:BK361)/2,IF(AND($E362="TOTAL",SUM($C$11:$C$426)&lt;465),SUM($BK$11:BK361),IF(COUNT(BK363:BK374)=0,"",SUM(BK363:BK374))))</f>
        <v/>
      </c>
      <c r="BL362" s="82" t="str">
        <f>+IF(AND($E362="TOTAL",SUM($C$11:$C$426)&gt;465),SUM($BL$11:BL361)/2,IF(AND($E362="TOTAL",SUM($C$11:$C$426)&lt;465),SUM($BL$11:BL361),IF(COUNT(BL363:BL374)=0,"",SUM(BL363:BL374))))</f>
        <v/>
      </c>
      <c r="BM362" s="78" t="str">
        <f t="shared" si="90"/>
        <v/>
      </c>
      <c r="BN362" s="14" t="str">
        <f t="shared" si="91"/>
        <v/>
      </c>
      <c r="BO362" s="19"/>
    </row>
    <row r="363" spans="1:67" s="19" customFormat="1" outlineLevel="1" x14ac:dyDescent="0.3">
      <c r="A363" s="17"/>
      <c r="B363" s="17" t="str">
        <f>+IF(OR(B362="",E362="TOTAL"),"","ok")</f>
        <v>ok</v>
      </c>
      <c r="C363" s="17">
        <f>+INDEX(Listes!$N$1:$AD$13,MATCH(D363,Listes!$N$1:$N$13,0),MATCH($F$7,Listes!$N$1:$AD$1,0))</f>
        <v>10</v>
      </c>
      <c r="D363" s="74" t="s">
        <v>160</v>
      </c>
      <c r="E363" s="85" t="s">
        <v>160</v>
      </c>
      <c r="F363" s="86"/>
      <c r="G363" s="85" t="str">
        <f>IF(F363="","",F363-SUM(AO363:BL363))</f>
        <v/>
      </c>
      <c r="H363" s="85"/>
      <c r="I363" s="85"/>
      <c r="J363" s="85"/>
      <c r="K363" s="85"/>
      <c r="L363" s="85"/>
      <c r="M363" s="85"/>
      <c r="N363" s="85"/>
      <c r="O363" s="85"/>
      <c r="P363" s="85"/>
      <c r="Q363" s="85"/>
      <c r="R363" s="85"/>
      <c r="S363" s="85"/>
      <c r="T363" s="85"/>
      <c r="U363" s="85"/>
      <c r="V363" s="85"/>
      <c r="W363" s="85"/>
      <c r="X363" s="85"/>
      <c r="Y363" s="85"/>
      <c r="Z363" s="85"/>
      <c r="AA363" s="85"/>
      <c r="AB363" s="85"/>
      <c r="AC363" s="85"/>
      <c r="AD363" s="85"/>
      <c r="AE363" s="85"/>
      <c r="AF363" s="85"/>
      <c r="AG363" s="85"/>
      <c r="AH363" s="85" t="str">
        <f>+IFERROR(SUM(Y363:AG363)+AI363,"")</f>
        <v/>
      </c>
      <c r="AI363" s="85" t="str">
        <f t="shared" ref="AI363:AI374" si="100">IF(SUM(Y363:AG363)=0,"",0)</f>
        <v/>
      </c>
      <c r="AJ363" s="85" t="str">
        <f>+IFERROR(IF(OR(AND(AH363&lt;&gt;"",G363=""),AND(AH363="",G363&lt;&gt;"")),"TOTAL ou Z non renseigné !!!",ROUND(AH363-G363,2)),"")</f>
        <v/>
      </c>
      <c r="AK363" s="85"/>
      <c r="AL363" s="85"/>
      <c r="AM363" s="85"/>
      <c r="AN363" s="85"/>
      <c r="AO363" s="85"/>
      <c r="AP363" s="85"/>
      <c r="AQ363" s="85"/>
      <c r="AR363" s="85"/>
      <c r="AS363" s="85"/>
      <c r="AT363" s="85"/>
      <c r="AU363" s="85"/>
      <c r="AV363" s="85"/>
      <c r="AW363" s="85"/>
      <c r="AX363" s="85"/>
      <c r="AY363" s="85"/>
      <c r="AZ363" s="85"/>
      <c r="BA363" s="85"/>
      <c r="BB363" s="85"/>
      <c r="BC363" s="85"/>
      <c r="BD363" s="85"/>
      <c r="BE363" s="85"/>
      <c r="BF363" s="85"/>
      <c r="BG363" s="85"/>
      <c r="BH363" s="85"/>
      <c r="BI363" s="85"/>
      <c r="BJ363" s="85"/>
      <c r="BK363" s="85"/>
      <c r="BL363" s="85"/>
      <c r="BM363" s="78" t="str">
        <f t="shared" si="90"/>
        <v>ok</v>
      </c>
      <c r="BN363" s="14" t="str">
        <f t="shared" si="91"/>
        <v/>
      </c>
      <c r="BO363" s="3"/>
    </row>
    <row r="364" spans="1:67" s="19" customFormat="1" outlineLevel="1" x14ac:dyDescent="0.3">
      <c r="A364" s="17"/>
      <c r="B364" s="17" t="str">
        <f>+IF(OR(B362="",E362="TOTAL"),"","ok")</f>
        <v>ok</v>
      </c>
      <c r="C364" s="17">
        <f>+INDEX(Listes!$N$1:$AD$13,MATCH(D364,Listes!$N$1:$N$13,0),MATCH($F$7,Listes!$N$1:$AD$1,0))</f>
        <v>10</v>
      </c>
      <c r="D364" s="74" t="s">
        <v>161</v>
      </c>
      <c r="E364" s="85" t="s">
        <v>161</v>
      </c>
      <c r="F364" s="86"/>
      <c r="G364" s="85"/>
      <c r="H364" s="85"/>
      <c r="I364" s="85"/>
      <c r="J364" s="85"/>
      <c r="K364" s="85"/>
      <c r="L364" s="85"/>
      <c r="M364" s="85"/>
      <c r="N364" s="85"/>
      <c r="O364" s="85"/>
      <c r="P364" s="85"/>
      <c r="Q364" s="85"/>
      <c r="R364" s="85"/>
      <c r="S364" s="85"/>
      <c r="T364" s="85"/>
      <c r="U364" s="85"/>
      <c r="V364" s="85"/>
      <c r="W364" s="85"/>
      <c r="X364" s="85"/>
      <c r="Y364" s="85"/>
      <c r="Z364" s="85"/>
      <c r="AA364" s="85"/>
      <c r="AB364" s="85"/>
      <c r="AC364" s="85"/>
      <c r="AD364" s="85"/>
      <c r="AE364" s="85"/>
      <c r="AF364" s="85"/>
      <c r="AG364" s="85"/>
      <c r="AH364" s="85" t="str">
        <f t="shared" ref="AH364:AH374" si="101">+IFERROR(SUM(Y364:AG364)+AI364,"")</f>
        <v/>
      </c>
      <c r="AI364" s="85" t="str">
        <f t="shared" si="100"/>
        <v/>
      </c>
      <c r="AJ364" s="85" t="str">
        <f>+IFERROR(IF(OR(AND(AH364&lt;&gt;"",G364=""),AND(AH364="",G364&lt;&gt;"")),"TOTAL ou Z non renseigné !!!",IF($E364="TOTAL",SUM($AJ$11:AJ363),ROUND(AH364-G364,2))),"")</f>
        <v/>
      </c>
      <c r="AK364" s="85"/>
      <c r="AL364" s="85"/>
      <c r="AM364" s="85"/>
      <c r="AN364" s="85"/>
      <c r="AO364" s="85"/>
      <c r="AP364" s="85"/>
      <c r="AQ364" s="85"/>
      <c r="AR364" s="85"/>
      <c r="AS364" s="85"/>
      <c r="AT364" s="85"/>
      <c r="AU364" s="85"/>
      <c r="AV364" s="85"/>
      <c r="AW364" s="85"/>
      <c r="AX364" s="85"/>
      <c r="AY364" s="85"/>
      <c r="AZ364" s="85"/>
      <c r="BA364" s="85"/>
      <c r="BB364" s="85"/>
      <c r="BC364" s="85"/>
      <c r="BD364" s="85"/>
      <c r="BE364" s="85"/>
      <c r="BF364" s="85"/>
      <c r="BG364" s="85"/>
      <c r="BH364" s="85"/>
      <c r="BI364" s="85"/>
      <c r="BJ364" s="85"/>
      <c r="BK364" s="85"/>
      <c r="BL364" s="85"/>
      <c r="BM364" s="78" t="str">
        <f t="shared" si="90"/>
        <v>ok</v>
      </c>
      <c r="BN364" s="14" t="str">
        <f t="shared" si="91"/>
        <v/>
      </c>
    </row>
    <row r="365" spans="1:67" s="19" customFormat="1" outlineLevel="1" x14ac:dyDescent="0.3">
      <c r="A365" s="17"/>
      <c r="B365" s="17" t="str">
        <f>+IF(OR(B362="",E362="TOTAL"),"","ok")</f>
        <v>ok</v>
      </c>
      <c r="C365" s="17">
        <f>+INDEX(Listes!$N$1:$AD$13,MATCH(D365,Listes!$N$1:$N$13,0),MATCH($F$7,Listes!$N$1:$AD$1,0))</f>
        <v>10</v>
      </c>
      <c r="D365" s="75" t="s">
        <v>163</v>
      </c>
      <c r="E365" s="87" t="s">
        <v>162</v>
      </c>
      <c r="F365" s="86"/>
      <c r="G365" s="85"/>
      <c r="H365" s="85"/>
      <c r="I365" s="85"/>
      <c r="J365" s="85"/>
      <c r="K365" s="85"/>
      <c r="L365" s="85"/>
      <c r="M365" s="85"/>
      <c r="N365" s="85"/>
      <c r="O365" s="85"/>
      <c r="P365" s="85"/>
      <c r="Q365" s="85"/>
      <c r="R365" s="85"/>
      <c r="S365" s="85"/>
      <c r="T365" s="85"/>
      <c r="U365" s="85"/>
      <c r="V365" s="85"/>
      <c r="W365" s="85"/>
      <c r="X365" s="85"/>
      <c r="Y365" s="85"/>
      <c r="Z365" s="85"/>
      <c r="AA365" s="85"/>
      <c r="AB365" s="85"/>
      <c r="AC365" s="85"/>
      <c r="AD365" s="85"/>
      <c r="AE365" s="85"/>
      <c r="AF365" s="85"/>
      <c r="AG365" s="85"/>
      <c r="AH365" s="85" t="str">
        <f t="shared" si="101"/>
        <v/>
      </c>
      <c r="AI365" s="85" t="str">
        <f t="shared" si="100"/>
        <v/>
      </c>
      <c r="AJ365" s="85" t="str">
        <f>+IFERROR(IF(OR(AND(AH365&lt;&gt;"",G365=""),AND(AH365="",G365&lt;&gt;"")),"TOTAL ou Z non renseigné !!!",IF($E365="TOTAL",SUM($AJ$11:AJ364),ROUND(AH365-G365,2))),"")</f>
        <v/>
      </c>
      <c r="AK365" s="85"/>
      <c r="AL365" s="85"/>
      <c r="AM365" s="85"/>
      <c r="AN365" s="85"/>
      <c r="AO365" s="85"/>
      <c r="AP365" s="85"/>
      <c r="AQ365" s="85"/>
      <c r="AR365" s="85"/>
      <c r="AS365" s="85"/>
      <c r="AT365" s="85"/>
      <c r="AU365" s="85"/>
      <c r="AV365" s="85"/>
      <c r="AW365" s="85"/>
      <c r="AX365" s="85"/>
      <c r="AY365" s="85"/>
      <c r="AZ365" s="85"/>
      <c r="BA365" s="85"/>
      <c r="BB365" s="85"/>
      <c r="BC365" s="85"/>
      <c r="BD365" s="85"/>
      <c r="BE365" s="85"/>
      <c r="BF365" s="85"/>
      <c r="BG365" s="85"/>
      <c r="BH365" s="85"/>
      <c r="BI365" s="85"/>
      <c r="BJ365" s="85"/>
      <c r="BK365" s="85"/>
      <c r="BL365" s="85"/>
      <c r="BM365" s="78" t="str">
        <f t="shared" si="90"/>
        <v>ok</v>
      </c>
      <c r="BN365" s="14" t="str">
        <f t="shared" si="91"/>
        <v/>
      </c>
      <c r="BO365" s="3"/>
    </row>
    <row r="366" spans="1:67" s="19" customFormat="1" outlineLevel="1" x14ac:dyDescent="0.3">
      <c r="A366" s="17"/>
      <c r="B366" s="17" t="str">
        <f>+IF(OR(B362="",E362="TOTAL"),"","ok")</f>
        <v>ok</v>
      </c>
      <c r="C366" s="17">
        <f>+INDEX(Listes!$N$1:$AD$13,MATCH(D366,Listes!$N$1:$N$13,0),MATCH($F$7,Listes!$N$1:$AD$1,0))</f>
        <v>10</v>
      </c>
      <c r="D366" s="75" t="s">
        <v>164</v>
      </c>
      <c r="E366" s="87" t="s">
        <v>162</v>
      </c>
      <c r="F366" s="86"/>
      <c r="G366" s="85"/>
      <c r="H366" s="85"/>
      <c r="I366" s="85"/>
      <c r="J366" s="85"/>
      <c r="K366" s="85"/>
      <c r="L366" s="85"/>
      <c r="M366" s="85"/>
      <c r="N366" s="85"/>
      <c r="O366" s="85"/>
      <c r="P366" s="85"/>
      <c r="Q366" s="85"/>
      <c r="R366" s="85"/>
      <c r="S366" s="85"/>
      <c r="T366" s="85"/>
      <c r="U366" s="85"/>
      <c r="V366" s="85"/>
      <c r="W366" s="85"/>
      <c r="X366" s="85"/>
      <c r="Y366" s="85"/>
      <c r="Z366" s="85"/>
      <c r="AA366" s="85"/>
      <c r="AB366" s="85"/>
      <c r="AC366" s="85"/>
      <c r="AD366" s="85"/>
      <c r="AE366" s="85"/>
      <c r="AF366" s="85"/>
      <c r="AG366" s="85"/>
      <c r="AH366" s="85" t="str">
        <f t="shared" si="101"/>
        <v/>
      </c>
      <c r="AI366" s="85" t="str">
        <f t="shared" si="100"/>
        <v/>
      </c>
      <c r="AJ366" s="85" t="str">
        <f>+IFERROR(IF(OR(AND(AH366&lt;&gt;"",G366=""),AND(AH366="",G366&lt;&gt;"")),"TOTAL ou Z non renseigné !!!",IF($E366="TOTAL",SUM($AJ$11:AJ365),ROUND(AH366-G366,2))),"")</f>
        <v/>
      </c>
      <c r="AK366" s="85"/>
      <c r="AL366" s="85"/>
      <c r="AM366" s="85"/>
      <c r="AN366" s="85"/>
      <c r="AO366" s="85"/>
      <c r="AP366" s="85"/>
      <c r="AQ366" s="85"/>
      <c r="AR366" s="85"/>
      <c r="AS366" s="85"/>
      <c r="AT366" s="85"/>
      <c r="AU366" s="85"/>
      <c r="AV366" s="85"/>
      <c r="AW366" s="85"/>
      <c r="AX366" s="85"/>
      <c r="AY366" s="85"/>
      <c r="AZ366" s="85"/>
      <c r="BA366" s="85"/>
      <c r="BB366" s="85"/>
      <c r="BC366" s="85"/>
      <c r="BD366" s="85"/>
      <c r="BE366" s="85"/>
      <c r="BF366" s="85"/>
      <c r="BG366" s="85"/>
      <c r="BH366" s="85"/>
      <c r="BI366" s="85"/>
      <c r="BJ366" s="85"/>
      <c r="BK366" s="85"/>
      <c r="BL366" s="85"/>
      <c r="BM366" s="78" t="str">
        <f t="shared" si="90"/>
        <v>ok</v>
      </c>
      <c r="BN366" s="14" t="str">
        <f t="shared" si="91"/>
        <v/>
      </c>
    </row>
    <row r="367" spans="1:67" s="19" customFormat="1" outlineLevel="1" x14ac:dyDescent="0.3">
      <c r="A367" s="17"/>
      <c r="B367" s="17" t="str">
        <f>+IF(OR(B362="",E362="TOTAL"),"","ok")</f>
        <v>ok</v>
      </c>
      <c r="C367" s="17">
        <f>+INDEX(Listes!$N$1:$AD$13,MATCH(D367,Listes!$N$1:$N$13,0),MATCH($F$7,Listes!$N$1:$AD$1,0))</f>
        <v>10</v>
      </c>
      <c r="D367" s="75" t="s">
        <v>165</v>
      </c>
      <c r="E367" s="87" t="s">
        <v>162</v>
      </c>
      <c r="F367" s="86"/>
      <c r="G367" s="85"/>
      <c r="H367" s="85"/>
      <c r="I367" s="85"/>
      <c r="J367" s="85"/>
      <c r="K367" s="85"/>
      <c r="L367" s="85"/>
      <c r="M367" s="85"/>
      <c r="N367" s="85"/>
      <c r="O367" s="85"/>
      <c r="P367" s="85"/>
      <c r="Q367" s="85"/>
      <c r="R367" s="85"/>
      <c r="S367" s="85"/>
      <c r="T367" s="85"/>
      <c r="U367" s="85"/>
      <c r="V367" s="85"/>
      <c r="W367" s="85"/>
      <c r="X367" s="85"/>
      <c r="Y367" s="85"/>
      <c r="Z367" s="85"/>
      <c r="AA367" s="85"/>
      <c r="AB367" s="85"/>
      <c r="AC367" s="85"/>
      <c r="AD367" s="85"/>
      <c r="AE367" s="85"/>
      <c r="AF367" s="85"/>
      <c r="AG367" s="85"/>
      <c r="AH367" s="85" t="str">
        <f t="shared" si="101"/>
        <v/>
      </c>
      <c r="AI367" s="85" t="str">
        <f t="shared" si="100"/>
        <v/>
      </c>
      <c r="AJ367" s="85" t="str">
        <f>+IFERROR(IF(OR(AND(AH367&lt;&gt;"",G367=""),AND(AH367="",G367&lt;&gt;"")),"TOTAL ou Z non renseigné !!!",IF($E367="TOTAL",SUM($AJ$11:AJ366),ROUND(AH367-G367,2))),"")</f>
        <v/>
      </c>
      <c r="AK367" s="85"/>
      <c r="AL367" s="85"/>
      <c r="AM367" s="85"/>
      <c r="AN367" s="85"/>
      <c r="AO367" s="85"/>
      <c r="AP367" s="85"/>
      <c r="AQ367" s="85"/>
      <c r="AR367" s="85"/>
      <c r="AS367" s="85"/>
      <c r="AT367" s="85"/>
      <c r="AU367" s="85"/>
      <c r="AV367" s="85"/>
      <c r="AW367" s="85"/>
      <c r="AX367" s="85"/>
      <c r="AY367" s="85"/>
      <c r="AZ367" s="85"/>
      <c r="BA367" s="85"/>
      <c r="BB367" s="85"/>
      <c r="BC367" s="85"/>
      <c r="BD367" s="85"/>
      <c r="BE367" s="85"/>
      <c r="BF367" s="85"/>
      <c r="BG367" s="85"/>
      <c r="BH367" s="85"/>
      <c r="BI367" s="85"/>
      <c r="BJ367" s="85"/>
      <c r="BK367" s="85"/>
      <c r="BL367" s="85"/>
      <c r="BM367" s="78" t="str">
        <f t="shared" si="90"/>
        <v>ok</v>
      </c>
      <c r="BN367" s="14" t="str">
        <f t="shared" si="91"/>
        <v/>
      </c>
      <c r="BO367" s="3"/>
    </row>
    <row r="368" spans="1:67" s="19" customFormat="1" outlineLevel="1" x14ac:dyDescent="0.3">
      <c r="A368" s="17"/>
      <c r="B368" s="17" t="str">
        <f>+IF(OR(B362="",E362="TOTAL"),"","ok")</f>
        <v>ok</v>
      </c>
      <c r="C368" s="17">
        <f>+INDEX(Listes!$N$1:$AD$13,MATCH(D368,Listes!$N$1:$N$13,0),MATCH($F$7,Listes!$N$1:$AD$1,0))</f>
        <v>10</v>
      </c>
      <c r="D368" s="75" t="s">
        <v>166</v>
      </c>
      <c r="E368" s="87" t="s">
        <v>162</v>
      </c>
      <c r="F368" s="86"/>
      <c r="G368" s="85"/>
      <c r="H368" s="85"/>
      <c r="I368" s="85"/>
      <c r="J368" s="85"/>
      <c r="K368" s="85"/>
      <c r="L368" s="85"/>
      <c r="M368" s="85"/>
      <c r="N368" s="85"/>
      <c r="O368" s="85"/>
      <c r="P368" s="85"/>
      <c r="Q368" s="85"/>
      <c r="R368" s="85"/>
      <c r="S368" s="85"/>
      <c r="T368" s="85"/>
      <c r="U368" s="85"/>
      <c r="V368" s="85"/>
      <c r="W368" s="85"/>
      <c r="X368" s="85"/>
      <c r="Y368" s="85"/>
      <c r="Z368" s="85"/>
      <c r="AA368" s="85"/>
      <c r="AB368" s="85"/>
      <c r="AC368" s="85"/>
      <c r="AD368" s="85"/>
      <c r="AE368" s="85"/>
      <c r="AF368" s="85"/>
      <c r="AG368" s="85"/>
      <c r="AH368" s="85" t="str">
        <f t="shared" si="101"/>
        <v/>
      </c>
      <c r="AI368" s="85" t="str">
        <f t="shared" si="100"/>
        <v/>
      </c>
      <c r="AJ368" s="85" t="str">
        <f>+IFERROR(IF(OR(AND(AH368&lt;&gt;"",G368=""),AND(AH368="",G368&lt;&gt;"")),"TOTAL ou Z non renseigné !!!",IF($E368="TOTAL",SUM($AJ$11:AJ367),ROUND(AH368-G368,2))),"")</f>
        <v/>
      </c>
      <c r="AK368" s="85"/>
      <c r="AL368" s="85"/>
      <c r="AM368" s="85"/>
      <c r="AN368" s="85"/>
      <c r="AO368" s="85"/>
      <c r="AP368" s="85"/>
      <c r="AQ368" s="85"/>
      <c r="AR368" s="85"/>
      <c r="AS368" s="85"/>
      <c r="AT368" s="85"/>
      <c r="AU368" s="85"/>
      <c r="AV368" s="85"/>
      <c r="AW368" s="85"/>
      <c r="AX368" s="85"/>
      <c r="AY368" s="85"/>
      <c r="AZ368" s="85"/>
      <c r="BA368" s="85"/>
      <c r="BB368" s="85"/>
      <c r="BC368" s="85"/>
      <c r="BD368" s="85"/>
      <c r="BE368" s="85"/>
      <c r="BF368" s="85"/>
      <c r="BG368" s="85"/>
      <c r="BH368" s="85"/>
      <c r="BI368" s="85"/>
      <c r="BJ368" s="85"/>
      <c r="BK368" s="85"/>
      <c r="BL368" s="85"/>
      <c r="BM368" s="78" t="str">
        <f t="shared" si="90"/>
        <v>ok</v>
      </c>
      <c r="BN368" s="14" t="str">
        <f t="shared" si="91"/>
        <v/>
      </c>
    </row>
    <row r="369" spans="1:67" s="19" customFormat="1" outlineLevel="1" x14ac:dyDescent="0.3">
      <c r="A369" s="17"/>
      <c r="B369" s="17" t="str">
        <f>+IF(OR(B362="",E362="TOTAL"),"","ok")</f>
        <v>ok</v>
      </c>
      <c r="C369" s="17">
        <f>+INDEX(Listes!$N$1:$AD$13,MATCH(D369,Listes!$N$1:$N$13,0),MATCH($F$7,Listes!$N$1:$AD$1,0))</f>
        <v>10</v>
      </c>
      <c r="D369" s="75" t="s">
        <v>167</v>
      </c>
      <c r="E369" s="87" t="s">
        <v>162</v>
      </c>
      <c r="F369" s="86"/>
      <c r="G369" s="85"/>
      <c r="H369" s="85"/>
      <c r="I369" s="85"/>
      <c r="J369" s="85"/>
      <c r="K369" s="85"/>
      <c r="L369" s="85"/>
      <c r="M369" s="85"/>
      <c r="N369" s="85"/>
      <c r="O369" s="85"/>
      <c r="P369" s="85"/>
      <c r="Q369" s="85"/>
      <c r="R369" s="85"/>
      <c r="S369" s="85"/>
      <c r="T369" s="85"/>
      <c r="U369" s="85"/>
      <c r="V369" s="85"/>
      <c r="W369" s="85"/>
      <c r="X369" s="85"/>
      <c r="Y369" s="85"/>
      <c r="Z369" s="85"/>
      <c r="AA369" s="85"/>
      <c r="AB369" s="85"/>
      <c r="AC369" s="85"/>
      <c r="AD369" s="85"/>
      <c r="AE369" s="85"/>
      <c r="AF369" s="85"/>
      <c r="AG369" s="85"/>
      <c r="AH369" s="85" t="str">
        <f t="shared" si="101"/>
        <v/>
      </c>
      <c r="AI369" s="85" t="str">
        <f t="shared" si="100"/>
        <v/>
      </c>
      <c r="AJ369" s="85" t="str">
        <f>+IFERROR(IF(OR(AND(AH369&lt;&gt;"",G369=""),AND(AH369="",G369&lt;&gt;"")),"TOTAL ou Z non renseigné !!!",IF($E369="TOTAL",SUM($AJ$11:AJ368),ROUND(AH369-G369,2))),"")</f>
        <v/>
      </c>
      <c r="AK369" s="85"/>
      <c r="AL369" s="85"/>
      <c r="AM369" s="85"/>
      <c r="AN369" s="85"/>
      <c r="AO369" s="85"/>
      <c r="AP369" s="85"/>
      <c r="AQ369" s="85"/>
      <c r="AR369" s="85"/>
      <c r="AS369" s="85"/>
      <c r="AT369" s="85"/>
      <c r="AU369" s="85"/>
      <c r="AV369" s="85"/>
      <c r="AW369" s="85"/>
      <c r="AX369" s="85"/>
      <c r="AY369" s="85"/>
      <c r="AZ369" s="85"/>
      <c r="BA369" s="85"/>
      <c r="BB369" s="85"/>
      <c r="BC369" s="85"/>
      <c r="BD369" s="85"/>
      <c r="BE369" s="85"/>
      <c r="BF369" s="85"/>
      <c r="BG369" s="85"/>
      <c r="BH369" s="85"/>
      <c r="BI369" s="85"/>
      <c r="BJ369" s="85"/>
      <c r="BK369" s="85"/>
      <c r="BL369" s="85"/>
      <c r="BM369" s="78" t="str">
        <f t="shared" si="90"/>
        <v>ok</v>
      </c>
      <c r="BN369" s="14" t="str">
        <f t="shared" si="91"/>
        <v/>
      </c>
      <c r="BO369" s="3"/>
    </row>
    <row r="370" spans="1:67" s="19" customFormat="1" outlineLevel="1" x14ac:dyDescent="0.3">
      <c r="A370" s="17"/>
      <c r="B370" s="17" t="str">
        <f>+IF(OR(B362="",E362="TOTAL"),"","ok")</f>
        <v>ok</v>
      </c>
      <c r="C370" s="17">
        <f>+INDEX(Listes!$N$1:$AD$13,MATCH(D370,Listes!$N$1:$N$13,0),MATCH($F$7,Listes!$N$1:$AD$1,0))</f>
        <v>10</v>
      </c>
      <c r="D370" s="75" t="s">
        <v>168</v>
      </c>
      <c r="E370" s="87" t="s">
        <v>162</v>
      </c>
      <c r="F370" s="86"/>
      <c r="G370" s="85"/>
      <c r="H370" s="85"/>
      <c r="I370" s="85"/>
      <c r="J370" s="85"/>
      <c r="K370" s="85"/>
      <c r="L370" s="85"/>
      <c r="M370" s="85"/>
      <c r="N370" s="85"/>
      <c r="O370" s="85"/>
      <c r="P370" s="85"/>
      <c r="Q370" s="85"/>
      <c r="R370" s="85"/>
      <c r="S370" s="85"/>
      <c r="T370" s="85"/>
      <c r="U370" s="85"/>
      <c r="V370" s="85"/>
      <c r="W370" s="85"/>
      <c r="X370" s="85"/>
      <c r="Y370" s="85"/>
      <c r="Z370" s="85"/>
      <c r="AA370" s="85"/>
      <c r="AB370" s="85"/>
      <c r="AC370" s="85"/>
      <c r="AD370" s="85"/>
      <c r="AE370" s="85"/>
      <c r="AF370" s="85"/>
      <c r="AG370" s="85"/>
      <c r="AH370" s="85" t="str">
        <f t="shared" si="101"/>
        <v/>
      </c>
      <c r="AI370" s="85" t="str">
        <f t="shared" si="100"/>
        <v/>
      </c>
      <c r="AJ370" s="85" t="str">
        <f>+IFERROR(IF(OR(AND(AH370&lt;&gt;"",G370=""),AND(AH370="",G370&lt;&gt;"")),"TOTAL ou Z non renseigné !!!",IF($E370="TOTAL",SUM($AJ$11:AJ369),ROUND(AH370-G370,2))),"")</f>
        <v/>
      </c>
      <c r="AK370" s="85"/>
      <c r="AL370" s="85"/>
      <c r="AM370" s="85"/>
      <c r="AN370" s="85"/>
      <c r="AO370" s="85"/>
      <c r="AP370" s="85"/>
      <c r="AQ370" s="85"/>
      <c r="AR370" s="85"/>
      <c r="AS370" s="85"/>
      <c r="AT370" s="85"/>
      <c r="AU370" s="85"/>
      <c r="AV370" s="85"/>
      <c r="AW370" s="85"/>
      <c r="AX370" s="85"/>
      <c r="AY370" s="85"/>
      <c r="AZ370" s="85"/>
      <c r="BA370" s="85"/>
      <c r="BB370" s="85"/>
      <c r="BC370" s="85"/>
      <c r="BD370" s="85"/>
      <c r="BE370" s="85"/>
      <c r="BF370" s="85"/>
      <c r="BG370" s="85"/>
      <c r="BH370" s="85"/>
      <c r="BI370" s="85"/>
      <c r="BJ370" s="85"/>
      <c r="BK370" s="85"/>
      <c r="BL370" s="85"/>
      <c r="BM370" s="78" t="str">
        <f t="shared" si="90"/>
        <v>ok</v>
      </c>
      <c r="BN370" s="14" t="str">
        <f t="shared" si="91"/>
        <v/>
      </c>
    </row>
    <row r="371" spans="1:67" s="19" customFormat="1" hidden="1" outlineLevel="1" x14ac:dyDescent="0.3">
      <c r="A371" s="17"/>
      <c r="B371" s="17" t="str">
        <f>+IF(OR(B362="",E362="TOTAL"),"","ok")</f>
        <v>ok</v>
      </c>
      <c r="C371" s="17">
        <f>+INDEX(Listes!$N$1:$AD$13,MATCH(D371,Listes!$N$1:$N$13,0),MATCH($F$7,Listes!$N$1:$AD$1,0))</f>
        <v>0</v>
      </c>
      <c r="D371" s="75" t="s">
        <v>169</v>
      </c>
      <c r="E371" s="87" t="s">
        <v>162</v>
      </c>
      <c r="F371" s="86"/>
      <c r="G371" s="85"/>
      <c r="H371" s="85"/>
      <c r="I371" s="85"/>
      <c r="J371" s="85"/>
      <c r="K371" s="85"/>
      <c r="L371" s="85"/>
      <c r="M371" s="85"/>
      <c r="N371" s="85"/>
      <c r="O371" s="85"/>
      <c r="P371" s="85"/>
      <c r="Q371" s="85"/>
      <c r="R371" s="85"/>
      <c r="S371" s="85"/>
      <c r="T371" s="85"/>
      <c r="U371" s="85"/>
      <c r="V371" s="85"/>
      <c r="W371" s="85"/>
      <c r="X371" s="85"/>
      <c r="Y371" s="85"/>
      <c r="Z371" s="85"/>
      <c r="AA371" s="85"/>
      <c r="AB371" s="85"/>
      <c r="AC371" s="85"/>
      <c r="AD371" s="85"/>
      <c r="AE371" s="85"/>
      <c r="AF371" s="85"/>
      <c r="AG371" s="85"/>
      <c r="AH371" s="85" t="str">
        <f t="shared" si="101"/>
        <v/>
      </c>
      <c r="AI371" s="85" t="str">
        <f t="shared" si="100"/>
        <v/>
      </c>
      <c r="AJ371" s="85" t="str">
        <f>+IFERROR(IF(OR(AND(AH371&lt;&gt;"",G371=""),AND(AH371="",G371&lt;&gt;"")),"TOTAL ou Z non renseigné !!!",IF($E371="TOTAL",SUM($AJ$11:AJ370),ROUND(AH371-G371,2))),"")</f>
        <v/>
      </c>
      <c r="AK371" s="85"/>
      <c r="AL371" s="85"/>
      <c r="AM371" s="85"/>
      <c r="AN371" s="85"/>
      <c r="AO371" s="85"/>
      <c r="AP371" s="85"/>
      <c r="AQ371" s="85"/>
      <c r="AR371" s="85"/>
      <c r="AS371" s="85"/>
      <c r="AT371" s="85"/>
      <c r="AU371" s="85"/>
      <c r="AV371" s="85"/>
      <c r="AW371" s="85"/>
      <c r="AX371" s="85"/>
      <c r="AY371" s="85"/>
      <c r="AZ371" s="85"/>
      <c r="BA371" s="85"/>
      <c r="BB371" s="85"/>
      <c r="BC371" s="85"/>
      <c r="BD371" s="85"/>
      <c r="BE371" s="85"/>
      <c r="BF371" s="85"/>
      <c r="BG371" s="85"/>
      <c r="BH371" s="85"/>
      <c r="BI371" s="85"/>
      <c r="BJ371" s="85"/>
      <c r="BK371" s="85"/>
      <c r="BL371" s="85"/>
      <c r="BM371" s="78" t="str">
        <f t="shared" si="90"/>
        <v>ok</v>
      </c>
      <c r="BN371" s="14" t="str">
        <f t="shared" si="91"/>
        <v/>
      </c>
      <c r="BO371" s="3"/>
    </row>
    <row r="372" spans="1:67" s="19" customFormat="1" hidden="1" outlineLevel="1" x14ac:dyDescent="0.3">
      <c r="A372" s="17"/>
      <c r="B372" s="17" t="str">
        <f>+IF(OR(B362="",E362="TOTAL"),"","ok")</f>
        <v>ok</v>
      </c>
      <c r="C372" s="17">
        <f>+INDEX(Listes!$N$1:$AD$13,MATCH(D372,Listes!$N$1:$N$13,0),MATCH($F$7,Listes!$N$1:$AD$1,0))</f>
        <v>0</v>
      </c>
      <c r="D372" s="75" t="s">
        <v>170</v>
      </c>
      <c r="E372" s="87" t="s">
        <v>162</v>
      </c>
      <c r="F372" s="86"/>
      <c r="G372" s="85"/>
      <c r="H372" s="85"/>
      <c r="I372" s="85"/>
      <c r="J372" s="85"/>
      <c r="K372" s="85"/>
      <c r="L372" s="85"/>
      <c r="M372" s="85"/>
      <c r="N372" s="85"/>
      <c r="O372" s="85"/>
      <c r="P372" s="85"/>
      <c r="Q372" s="85"/>
      <c r="R372" s="85"/>
      <c r="S372" s="85"/>
      <c r="T372" s="85"/>
      <c r="U372" s="85"/>
      <c r="V372" s="85"/>
      <c r="W372" s="85"/>
      <c r="X372" s="85"/>
      <c r="Y372" s="85"/>
      <c r="Z372" s="85"/>
      <c r="AA372" s="85"/>
      <c r="AB372" s="85"/>
      <c r="AC372" s="85"/>
      <c r="AD372" s="85"/>
      <c r="AE372" s="85"/>
      <c r="AF372" s="85"/>
      <c r="AG372" s="85"/>
      <c r="AH372" s="85" t="str">
        <f t="shared" si="101"/>
        <v/>
      </c>
      <c r="AI372" s="85" t="str">
        <f t="shared" si="100"/>
        <v/>
      </c>
      <c r="AJ372" s="85" t="str">
        <f>+IFERROR(IF(OR(AND(AH372&lt;&gt;"",G372=""),AND(AH372="",G372&lt;&gt;"")),"TOTAL ou Z non renseigné !!!",IF($E372="TOTAL",SUM($AJ$11:AJ371),ROUND(AH372-G372,2))),"")</f>
        <v/>
      </c>
      <c r="AK372" s="85"/>
      <c r="AL372" s="85"/>
      <c r="AM372" s="85"/>
      <c r="AN372" s="85"/>
      <c r="AO372" s="85"/>
      <c r="AP372" s="85"/>
      <c r="AQ372" s="85"/>
      <c r="AR372" s="85"/>
      <c r="AS372" s="85"/>
      <c r="AT372" s="85"/>
      <c r="AU372" s="85"/>
      <c r="AV372" s="85"/>
      <c r="AW372" s="85"/>
      <c r="AX372" s="85"/>
      <c r="AY372" s="85"/>
      <c r="AZ372" s="85"/>
      <c r="BA372" s="85"/>
      <c r="BB372" s="85"/>
      <c r="BC372" s="85"/>
      <c r="BD372" s="85"/>
      <c r="BE372" s="85"/>
      <c r="BF372" s="85"/>
      <c r="BG372" s="85"/>
      <c r="BH372" s="85"/>
      <c r="BI372" s="85"/>
      <c r="BJ372" s="85"/>
      <c r="BK372" s="85"/>
      <c r="BL372" s="85"/>
      <c r="BM372" s="78" t="str">
        <f t="shared" si="90"/>
        <v>ok</v>
      </c>
      <c r="BN372" s="14" t="str">
        <f t="shared" si="91"/>
        <v/>
      </c>
    </row>
    <row r="373" spans="1:67" s="19" customFormat="1" hidden="1" outlineLevel="1" x14ac:dyDescent="0.3">
      <c r="A373" s="17"/>
      <c r="B373" s="17" t="str">
        <f>+IF(OR(B362="",E362="TOTAL"),"","ok")</f>
        <v>ok</v>
      </c>
      <c r="C373" s="17">
        <f>+INDEX(Listes!$N$1:$AD$13,MATCH(D373,Listes!$N$1:$N$13,0),MATCH($F$7,Listes!$N$1:$AD$1,0))</f>
        <v>0</v>
      </c>
      <c r="D373" s="75" t="s">
        <v>171</v>
      </c>
      <c r="E373" s="87" t="s">
        <v>162</v>
      </c>
      <c r="F373" s="86"/>
      <c r="G373" s="85"/>
      <c r="H373" s="85"/>
      <c r="I373" s="85"/>
      <c r="J373" s="85"/>
      <c r="K373" s="85"/>
      <c r="L373" s="85"/>
      <c r="M373" s="85"/>
      <c r="N373" s="85"/>
      <c r="O373" s="85"/>
      <c r="P373" s="85"/>
      <c r="Q373" s="85"/>
      <c r="R373" s="85"/>
      <c r="S373" s="85"/>
      <c r="T373" s="85"/>
      <c r="U373" s="85"/>
      <c r="V373" s="85"/>
      <c r="W373" s="85"/>
      <c r="X373" s="85"/>
      <c r="Y373" s="85"/>
      <c r="Z373" s="85"/>
      <c r="AA373" s="85"/>
      <c r="AB373" s="85"/>
      <c r="AC373" s="85"/>
      <c r="AD373" s="85"/>
      <c r="AE373" s="85"/>
      <c r="AF373" s="85"/>
      <c r="AG373" s="85"/>
      <c r="AH373" s="85" t="str">
        <f t="shared" si="101"/>
        <v/>
      </c>
      <c r="AI373" s="85" t="str">
        <f t="shared" si="100"/>
        <v/>
      </c>
      <c r="AJ373" s="85" t="str">
        <f>+IFERROR(IF(OR(AND(AH373&lt;&gt;"",G373=""),AND(AH373="",G373&lt;&gt;"")),"TOTAL ou Z non renseigné !!!",IF($E373="TOTAL",SUM($AJ$11:AJ372),ROUND(AH373-G373,2))),"")</f>
        <v/>
      </c>
      <c r="AK373" s="85"/>
      <c r="AL373" s="85"/>
      <c r="AM373" s="85"/>
      <c r="AN373" s="85"/>
      <c r="AO373" s="85"/>
      <c r="AP373" s="85"/>
      <c r="AQ373" s="85"/>
      <c r="AR373" s="85"/>
      <c r="AS373" s="85"/>
      <c r="AT373" s="85"/>
      <c r="AU373" s="85"/>
      <c r="AV373" s="85"/>
      <c r="AW373" s="85"/>
      <c r="AX373" s="85"/>
      <c r="AY373" s="85"/>
      <c r="AZ373" s="85"/>
      <c r="BA373" s="85"/>
      <c r="BB373" s="85"/>
      <c r="BC373" s="85"/>
      <c r="BD373" s="85"/>
      <c r="BE373" s="85"/>
      <c r="BF373" s="85"/>
      <c r="BG373" s="85"/>
      <c r="BH373" s="85"/>
      <c r="BI373" s="85"/>
      <c r="BJ373" s="85"/>
      <c r="BK373" s="85"/>
      <c r="BL373" s="85"/>
      <c r="BM373" s="78" t="str">
        <f t="shared" si="90"/>
        <v>ok</v>
      </c>
      <c r="BN373" s="14" t="str">
        <f t="shared" si="91"/>
        <v/>
      </c>
      <c r="BO373" s="3"/>
    </row>
    <row r="374" spans="1:67" s="19" customFormat="1" hidden="1" outlineLevel="1" x14ac:dyDescent="0.3">
      <c r="A374" s="17"/>
      <c r="B374" s="17" t="str">
        <f>+IF(OR(B362="",E362="TOTAL"),"","ok")</f>
        <v>ok</v>
      </c>
      <c r="C374" s="17">
        <f>+INDEX(Listes!$N$1:$AD$13,MATCH(D374,Listes!$N$1:$N$13,0),MATCH($F$7,Listes!$N$1:$AD$1,0))</f>
        <v>0</v>
      </c>
      <c r="D374" s="75" t="s">
        <v>172</v>
      </c>
      <c r="E374" s="87" t="s">
        <v>162</v>
      </c>
      <c r="F374" s="86"/>
      <c r="G374" s="85"/>
      <c r="H374" s="85"/>
      <c r="I374" s="85"/>
      <c r="J374" s="85"/>
      <c r="K374" s="85"/>
      <c r="L374" s="85"/>
      <c r="M374" s="85"/>
      <c r="N374" s="85"/>
      <c r="O374" s="85"/>
      <c r="P374" s="85"/>
      <c r="Q374" s="85"/>
      <c r="R374" s="85"/>
      <c r="S374" s="85"/>
      <c r="T374" s="85"/>
      <c r="U374" s="85"/>
      <c r="V374" s="85"/>
      <c r="W374" s="85"/>
      <c r="X374" s="85"/>
      <c r="Y374" s="85"/>
      <c r="Z374" s="85"/>
      <c r="AA374" s="85"/>
      <c r="AB374" s="85"/>
      <c r="AC374" s="85"/>
      <c r="AD374" s="85"/>
      <c r="AE374" s="85"/>
      <c r="AF374" s="85"/>
      <c r="AG374" s="85"/>
      <c r="AH374" s="85" t="str">
        <f t="shared" si="101"/>
        <v/>
      </c>
      <c r="AI374" s="85" t="str">
        <f t="shared" si="100"/>
        <v/>
      </c>
      <c r="AJ374" s="85" t="str">
        <f>+IFERROR(IF(OR(AND(AH374&lt;&gt;"",G374=""),AND(AH374="",G374&lt;&gt;"")),"TOTAL ou Z non renseigné !!!",IF($E374="TOTAL",SUM($AJ$11:AJ373),ROUND(AH374-G374,2))),"")</f>
        <v/>
      </c>
      <c r="AK374" s="85"/>
      <c r="AL374" s="85"/>
      <c r="AM374" s="85"/>
      <c r="AN374" s="85"/>
      <c r="AO374" s="85"/>
      <c r="AP374" s="85"/>
      <c r="AQ374" s="85"/>
      <c r="AR374" s="85"/>
      <c r="AS374" s="85"/>
      <c r="AT374" s="85"/>
      <c r="AU374" s="85"/>
      <c r="AV374" s="85"/>
      <c r="AW374" s="85"/>
      <c r="AX374" s="85"/>
      <c r="AY374" s="85"/>
      <c r="AZ374" s="85"/>
      <c r="BA374" s="85"/>
      <c r="BB374" s="85"/>
      <c r="BC374" s="85"/>
      <c r="BD374" s="85"/>
      <c r="BE374" s="85"/>
      <c r="BF374" s="85"/>
      <c r="BG374" s="85"/>
      <c r="BH374" s="85"/>
      <c r="BI374" s="85"/>
      <c r="BJ374" s="85"/>
      <c r="BK374" s="85"/>
      <c r="BL374" s="85"/>
      <c r="BM374" s="78" t="str">
        <f t="shared" si="90"/>
        <v>ok</v>
      </c>
      <c r="BN374" s="14" t="str">
        <f t="shared" si="91"/>
        <v/>
      </c>
    </row>
    <row r="375" spans="1:67" x14ac:dyDescent="0.3">
      <c r="A375" s="4">
        <f>+IF(SUM(C376:C387)=0,"",1)</f>
        <v>1</v>
      </c>
      <c r="B375" s="4">
        <v>29</v>
      </c>
      <c r="C375" s="4">
        <f t="shared" ref="C375" si="102">+IF(B375&gt;$H$5,"",B375)</f>
        <v>29</v>
      </c>
      <c r="D375" s="4">
        <f>+IFERROR(WEEKNUM(E375,2),"")</f>
        <v>39</v>
      </c>
      <c r="E375" s="81">
        <f t="shared" si="99"/>
        <v>43737</v>
      </c>
      <c r="F375" s="82" t="str">
        <f>+IF(AND($E375="TOTAL",SUM($C$11:$C$426)&gt;465),SUM($F$11:F374)/2,IF(AND($E375="TOTAL",SUM($C$11:$C$426)&lt;465),SUM($F$11:F374),IF(COUNT(F376:F387)=0,"",SUM(F376:F387))))</f>
        <v/>
      </c>
      <c r="G375" s="83" t="str">
        <f>IF(F375="","",F375-SUM(AO375:BL375))</f>
        <v/>
      </c>
      <c r="H375" s="83">
        <f>+IFERROR(IF(OR(WEEKDAY(E375)=1,C375=$H$5),SUMIF($D$11:$D$426,WEEKNUM(E375,2),$F$11:$F$426),""),"")</f>
        <v>0</v>
      </c>
      <c r="I375" s="82" t="str">
        <f>+IF(AND($E375="TOTAL",SUM($C$11:$C$426)&gt;465),SUM($I$11:I374)/2,IF(AND($E375="TOTAL",SUM($C$11:$C$426)&lt;465),SUM($I$11:I374),IF(COUNT(I376:I387)=0,"",SUM(I376:I387))))</f>
        <v/>
      </c>
      <c r="J375" s="82" t="str">
        <f>+IF(AND($E375="TOTAL",SUM($C$11:$C$426)&gt;465),SUM($J$11:J374)/2,IF(AND($E375="TOTAL",SUM($C$11:$C$426)&lt;465),SUM($J$11:J374),IF(COUNT(J376:J387)=0,"",SUM(J376:J387))))</f>
        <v/>
      </c>
      <c r="K375" s="84" t="str">
        <f>+IF($E375="TOTAL",(SUM($K$11:K374)),"")</f>
        <v/>
      </c>
      <c r="L375" s="82" t="str">
        <f>+IF($E375="TOTAL",(SUM(L$11:$L374)),IF(F376="","",F376))</f>
        <v/>
      </c>
      <c r="M375" s="84" t="str">
        <f>+IF($E375="TOTAL",(SUM($M$11:M374)),"")</f>
        <v/>
      </c>
      <c r="N375" s="84" t="str">
        <f>+IF($E375="TOTAL",(SUM($N$11:N374)),"")</f>
        <v/>
      </c>
      <c r="O375" s="82" t="str">
        <f>+IF($E375="TOTAL",(SUM($O$11:O374)),IF(F377="","",F377))</f>
        <v/>
      </c>
      <c r="P375" s="84" t="str">
        <f>+IF($E375="TOTAL",(SUM($P$11:P374)),"")</f>
        <v/>
      </c>
      <c r="Q375" s="84" t="str">
        <f>+IF($E375="TOTAL",(SUM($Q$11:Q374)),"")</f>
        <v/>
      </c>
      <c r="R375" s="84" t="str">
        <f>+IF($E375="TOTAL",(SUM($R$11:R374)),"")</f>
        <v/>
      </c>
      <c r="S375" s="84" t="str">
        <f>+IF($E375="TOTAL",(SUM($S$11:S374)),"")</f>
        <v/>
      </c>
      <c r="T375" s="84" t="str">
        <f>+IF($E375="TOTAL",(SUM($T$11:T374)),"")</f>
        <v/>
      </c>
      <c r="U375" s="84" t="str">
        <f>+IF($E375="TOTAL",(SUM($U$11:U374)),"")</f>
        <v/>
      </c>
      <c r="V375" s="84" t="str">
        <f>+IF($E375="TOTAL",(SUM($V$11:V374)),"")</f>
        <v/>
      </c>
      <c r="W375" s="83" t="str">
        <f>+IF(OR(P375="",P375=0,L375="",L375=0),"",L375/P375)</f>
        <v/>
      </c>
      <c r="X375" s="83" t="str">
        <f>+IF(OR(Q375="",Q375=0,O375="",O375=0),"",O375/Q375)</f>
        <v/>
      </c>
      <c r="Y375" s="82" t="str">
        <f>+IF(AND($E375="TOTAL",SUM($C$11:$C$426)&gt;465),SUM($Y$11:Y374)/2,IF(AND($E375="TOTAL",SUM($C$11:$C$426)&lt;465),SUM($Y$11:Y374),IF(COUNT(Y376:Y387)=0,"",SUM(Y376:Y387))))</f>
        <v/>
      </c>
      <c r="Z375" s="82" t="str">
        <f>+IF(AND($E375="TOTAL",SUM($C$11:$C$426)&gt;465),SUM($Z$11:Z374)/2,IF(AND($E375="TOTAL",SUM($C$11:$C$426)&lt;465),SUM($Z$11:Z374),IF(COUNT(Z376:Z387)=0,"",SUM(Z376:Z387))))</f>
        <v/>
      </c>
      <c r="AA375" s="82" t="str">
        <f>+IF(AND($E375="TOTAL",SUM($C$11:$C$426)&gt;465),SUM($AA$11:AA374)/2,IF(AND($E375="TOTAL",SUM($C$11:$C$426)&lt;465),SUM($AA$11:AA374),IF(COUNT(AA376:AA387)=0,"",SUM(AA376:AA387))))</f>
        <v/>
      </c>
      <c r="AB375" s="82" t="str">
        <f>+IF(AND($E375="TOTAL",SUM($C$11:$C$426)&gt;465),SUM($AB$11:AB374)/2,IF(AND($E375="TOTAL",SUM($C$11:$C$426)&lt;465),SUM($AB$11:AB374),IF(COUNT(AB376:AB387)=0,"",SUM(AB376:AB387))))</f>
        <v/>
      </c>
      <c r="AC375" s="82" t="str">
        <f>+IF(AND($E375="TOTAL",SUM($C$11:$C$426)&gt;465),SUM($AC$11:AC374)/2,IF(AND($E375="TOTAL",SUM($C$11:$C$426)&lt;465),SUM($AC$11:AC374),IF(COUNT(AC376:AC387)=0,"",SUM(AC376:AC387))))</f>
        <v/>
      </c>
      <c r="AD375" s="82" t="str">
        <f>+IF(AND($E375="TOTAL",SUM($C$11:$C$426)&gt;465),SUM($AD$11:AD374)/2,IF(AND($E375="TOTAL",SUM($C$11:$C$426)&lt;465),SUM($AD$11:AD374),IF(COUNT(AD376:AD387)=0,"",SUM(AD376:AD387))))</f>
        <v/>
      </c>
      <c r="AE375" s="82" t="str">
        <f>+IF(AND($E375="TOTAL",SUM($C$11:$C$426)&gt;465),SUM($AE$11:AE374)/2,IF(AND($E375="TOTAL",SUM($C$11:$C$426)&lt;465),SUM($AE$11:AE374),IF(COUNT(AE376:AE387)=0,"",SUM(AE376:AE387))))</f>
        <v/>
      </c>
      <c r="AF375" s="82" t="str">
        <f>+IF(AND($E375="TOTAL",SUM($C$11:$C$426)&gt;465),SUM($AF$11:AF374)/2,IF(AND($E375="TOTAL",SUM($C$11:$C$426)&lt;465),SUM($AF$11:AF374),IF(COUNT(AF376:AF387)=0,"",SUM(AF376:AF387))))</f>
        <v/>
      </c>
      <c r="AG375" s="82" t="str">
        <f>+IF(AND($E375="TOTAL",SUM($C$11:$C$426)&gt;465),SUM($AG$11:AG374)/2,IF(AND($E375="TOTAL",SUM($C$11:$C$426)&lt;465),SUM($AG$11:AG374),IF(COUNT(AG376:AG387)=0,"",SUM(AG376:AG387))))</f>
        <v/>
      </c>
      <c r="AH375" s="82" t="str">
        <f>+IFERROR(SUM(Y375:AG375)+AI375,"")</f>
        <v/>
      </c>
      <c r="AI375" s="82" t="str">
        <f>+IF(AND($E375="TOTAL",SUM($C$11:$C$426)&gt;465),SUM($AI$11:AI374)/2,IF(AND($E375="TOTAL",SUM($C$11:$C$426)&lt;465),SUM($AI$11:AI374),IF(COUNT(AI376:AI387)=0,"",SUM(AI376:AI387))))</f>
        <v/>
      </c>
      <c r="AJ375" s="82" t="str">
        <f>+IF(AND($E375="TOTAL",SUM($C$11:$C$426)&gt;465),SUM($AJ$11:AJ374)/2,IF(AND($E375="TOTAL",SUM($C$11:$C$426)&lt;465),SUM($AJ$11:AJ374),IF(COUNT(AJ376:AJ387)=0,"",SUM(AJ376:AJ387))))</f>
        <v/>
      </c>
      <c r="AK375" s="82" t="str">
        <f>+IF(AND($E375="TOTAL",SUM($C$11:$C$426)&gt;465),SUM($AK$11:AK374)/2,IF(AND($E375="TOTAL",SUM($C$11:$C$426)&lt;465),SUM($AK$11:AK374),IF(COUNT(AK376:AK387)=0,"",SUM(AK376:AK387))))</f>
        <v/>
      </c>
      <c r="AL375" s="84" t="str">
        <f>+IF($E375="TOTAL",(SUM($AL$11:AL374)),"")</f>
        <v/>
      </c>
      <c r="AM375" s="84" t="str">
        <f>+IF($E375="TOTAL",(SUM($AM$11:AM374)),"")</f>
        <v/>
      </c>
      <c r="AN375" s="84"/>
      <c r="AO375" s="82" t="str">
        <f>+IF(AND($E375="TOTAL",SUM($C$11:$C$426)&gt;465),SUM($AO$11:AO374)/2,IF(AND($E375="TOTAL",SUM($C$11:$C$426)&lt;465),SUM($AO$11:AO374),IF(COUNT(AO376:AO387)=0,"",SUM(AO376:AO387))))</f>
        <v/>
      </c>
      <c r="AP375" s="82" t="str">
        <f>+IF(AND($E375="TOTAL",SUM($C$11:$C$426)&gt;465),SUM($AP$11:AP374)/2,IF(AND($E375="TOTAL",SUM($C$11:$C$426)&lt;465),SUM($AP$11:AP374),IF(COUNT(AP376:AP387)=0,"",SUM(AP376:AP387))))</f>
        <v/>
      </c>
      <c r="AQ375" s="82" t="str">
        <f>+IF(AND($E375="TOTAL",SUM($C$11:$C$426)&gt;465),SUM($AQ$11:AQ374)/2,IF(AND($E375="TOTAL",SUM($C$11:$C$426)&lt;465),SUM($AQ$11:AQ374),IF(COUNT(AQ376:AQ387)=0,"",SUM(AQ376:AQ387))))</f>
        <v/>
      </c>
      <c r="AR375" s="82" t="str">
        <f>+IF(AND($E375="TOTAL",SUM($C$11:$C$426)&gt;465),SUM($AR$11:AR374)/2,IF(AND($E375="TOTAL",SUM($C$11:$C$426)&lt;465),SUM($AR$11:AR374),IF(COUNT(AR376:AR387)=0,"",SUM(AR376:AR387))))</f>
        <v/>
      </c>
      <c r="AS375" s="82" t="str">
        <f>+IF(AND($E375="TOTAL",SUM($C$11:$C$426)&gt;465),SUM($AS$11:AS374)/2,IF(AND($E375="TOTAL",SUM($C$11:$C$426)&lt;465),SUM($AS$11:AS374),IF(COUNT(AS376:AS387)=0,"",SUM(AS376:AS387))))</f>
        <v/>
      </c>
      <c r="AT375" s="82" t="str">
        <f>+IF(AND($E375="TOTAL",SUM($C$11:$C$426)&gt;465),SUM($AT$11:AT374)/2,IF(AND($E375="TOTAL",SUM($C$11:$C$426)&lt;465),SUM($AT$11:AT374),IF(COUNT(AT376:AT387)=0,"",SUM(AT376:AT387))))</f>
        <v/>
      </c>
      <c r="AU375" s="82" t="str">
        <f>+IF(AND($E375="TOTAL",SUM($C$11:$C$426)&gt;465),SUM($AU$11:AU374)/2,IF(AND($E375="TOTAL",SUM($C$11:$C$426)&lt;465),SUM($AU$11:AU374),IF(COUNT(AU376:AU387)=0,"",SUM(AU376:AU387))))</f>
        <v/>
      </c>
      <c r="AV375" s="82" t="str">
        <f>+IF(AND($E375="TOTAL",SUM($C$11:$C$426)&gt;465),SUM($AV$11:AV374)/2,IF(AND($E375="TOTAL",SUM($C$11:$C$426)&lt;465),SUM($AV$11:AV374),IF(COUNT(AV376:AV387)=0,"",SUM(AV376:AV387))))</f>
        <v/>
      </c>
      <c r="AW375" s="82" t="str">
        <f>+IF(AND($E375="TOTAL",SUM($C$11:$C$426)&gt;465),SUM($AW$11:AW374)/2,IF(AND($E375="TOTAL",SUM($C$11:$C$426)&lt;465),SUM($AW$11:AW374),IF(COUNT(AW376:AW387)=0,"",SUM(AW376:AW387))))</f>
        <v/>
      </c>
      <c r="AX375" s="82" t="str">
        <f>+IF(AND($E375="TOTAL",SUM($C$11:$C$426)&gt;465),SUM($AX$11:AX374)/2,IF(AND($E375="TOTAL",SUM($C$11:$C$426)&lt;465),SUM($AX$11:AX374),IF(COUNT(AX376:AX387)=0,"",SUM(AX376:AX387))))</f>
        <v/>
      </c>
      <c r="AY375" s="82" t="str">
        <f>+IF(AND($E375="TOTAL",SUM($C$11:$C$426)&gt;465),SUM($AY$11:AY374)/2,IF(AND($E375="TOTAL",SUM($C$11:$C$426)&lt;465),SUM($AY$11:AY374),IF(COUNT(AY376:AY387)=0,"",SUM(AY376:AY387))))</f>
        <v/>
      </c>
      <c r="AZ375" s="82" t="str">
        <f>+IF(AND($E375="TOTAL",SUM($C$11:$C$426)&gt;465),SUM($AZ$11:AZ374)/2,IF(AND($E375="TOTAL",SUM($C$11:$C$426)&lt;465),SUM($AZ$11:AZ374),IF(COUNT(AZ376:AZ387)=0,"",SUM(AZ376:AZ387))))</f>
        <v/>
      </c>
      <c r="BA375" s="82" t="str">
        <f>+IF(AND($E375="TOTAL",SUM($C$11:$C$426)&gt;465),SUM($BA$11:BA374)/2,IF(AND($E375="TOTAL",SUM($C$11:$C$426)&lt;465),SUM($BA$11:BA374),IF(COUNT(BA376:BA387)=0,"",SUM(BA376:BA387))))</f>
        <v/>
      </c>
      <c r="BB375" s="82" t="str">
        <f>+IF(AND($E375="TOTAL",SUM($C$11:$C$426)&gt;465),SUM($BB$11:BB374)/2,IF(AND($E375="TOTAL",SUM($C$11:$C$426)&lt;465),SUM($BB$11:BB374),IF(COUNT(BB376:BB387)=0,"",SUM(BB376:BB387))))</f>
        <v/>
      </c>
      <c r="BC375" s="82" t="str">
        <f>+IF(AND($E375="TOTAL",SUM($C$11:$C$426)&gt;465),SUM($BC$11:BC374)/2,IF(AND($E375="TOTAL",SUM($C$11:$C$426)&lt;465),SUM($BC$11:BC374),IF(COUNT(BC376:BC387)=0,"",SUM(BC376:BC387))))</f>
        <v/>
      </c>
      <c r="BD375" s="82" t="str">
        <f>+IF(AND($E375="TOTAL",SUM($C$11:$C$426)&gt;465),SUM($BD$11:BD374)/2,IF(AND($E375="TOTAL",SUM($C$11:$C$426)&lt;465),SUM($BD$11:BD374),IF(COUNT(BD376:BD387)=0,"",SUM(BD376:BD387))))</f>
        <v/>
      </c>
      <c r="BE375" s="82" t="str">
        <f>+IF(AND($E375="TOTAL",SUM($C$11:$C$426)&gt;465),SUM($BE$11:BE374)/2,IF(AND($E375="TOTAL",SUM($C$11:$C$426)&lt;465),SUM($BE$11:BE374),IF(COUNT(BE376:BE387)=0,"",SUM(BE376:BE387))))</f>
        <v/>
      </c>
      <c r="BF375" s="82" t="str">
        <f>+IF(AND($E375="TOTAL",SUM($C$11:$C$426)&gt;465),SUM($BF$11:BF374)/2,IF(AND($E375="TOTAL",SUM($C$11:$C$426)&lt;465),SUM($BF$11:BF374),IF(COUNT(BF376:BF387)=0,"",SUM(BF376:BF387))))</f>
        <v/>
      </c>
      <c r="BG375" s="82" t="str">
        <f>+IF(AND($E375="TOTAL",SUM($C$11:$C$426)&gt;465),SUM($BG$11:BG374)/2,IF(AND($E375="TOTAL",SUM($C$11:$C$426)&lt;465),SUM($BG$11:BG374),IF(COUNT(BG376:BG387)=0,"",SUM(BG376:BG387))))</f>
        <v/>
      </c>
      <c r="BH375" s="82" t="str">
        <f>+IF(AND($E375="TOTAL",SUM($C$11:$C$426)&gt;465),SUM($BH$11:BH374)/2,IF(AND($E375="TOTAL",SUM($C$11:$C$426)&lt;465),SUM($BH$11:BH374),IF(COUNT(BH376:BH387)=0,"",SUM(BH376:BH387))))</f>
        <v/>
      </c>
      <c r="BI375" s="82" t="str">
        <f>+IF(AND($E375="TOTAL",SUM($C$11:$C$426)&gt;465),SUM($BI$11:BI374)/2,IF(AND($E375="TOTAL",SUM($C$11:$C$426)&lt;465),SUM($BI$11:BI374),IF(COUNT(BI376:BI387)=0,"",SUM(BI376:BI387))))</f>
        <v/>
      </c>
      <c r="BJ375" s="82" t="str">
        <f>+IF(AND($E375="TOTAL",SUM($C$11:$C$426)&gt;465),SUM($BJ$11:BJ374)/2,IF(AND($E375="TOTAL",SUM($C$11:$C$426)&lt;465),SUM($BJ$11:BJ374),IF(COUNT(BJ376:BJ387)=0,"",SUM(BJ376:BJ387))))</f>
        <v/>
      </c>
      <c r="BK375" s="82" t="str">
        <f>+IF(AND($E375="TOTAL",SUM($C$11:$C$426)&gt;465),SUM($BK$11:BK374)/2,IF(AND($E375="TOTAL",SUM($C$11:$C$426)&lt;465),SUM($BK$11:BK374),IF(COUNT(BK376:BK387)=0,"",SUM(BK376:BK387))))</f>
        <v/>
      </c>
      <c r="BL375" s="82" t="str">
        <f>+IF(AND($E375="TOTAL",SUM($C$11:$C$426)&gt;465),SUM($BL$11:BL374)/2,IF(AND($E375="TOTAL",SUM($C$11:$C$426)&lt;465),SUM($BL$11:BL374),IF(COUNT(BL376:BL387)=0,"",SUM(BL376:BL387))))</f>
        <v/>
      </c>
      <c r="BM375" s="78" t="str">
        <f t="shared" si="90"/>
        <v/>
      </c>
      <c r="BN375" s="14" t="str">
        <f t="shared" si="91"/>
        <v/>
      </c>
    </row>
    <row r="376" spans="1:67" s="19" customFormat="1" outlineLevel="1" x14ac:dyDescent="0.3">
      <c r="A376" s="17"/>
      <c r="B376" s="17" t="str">
        <f>+IF(OR(B375="",E375="TOTAL"),"","ok")</f>
        <v>ok</v>
      </c>
      <c r="C376" s="17">
        <f>+INDEX(Listes!$N$1:$AD$13,MATCH(D376,Listes!$N$1:$N$13,0),MATCH($F$7,Listes!$N$1:$AD$1,0))</f>
        <v>10</v>
      </c>
      <c r="D376" s="74" t="s">
        <v>160</v>
      </c>
      <c r="E376" s="85" t="s">
        <v>160</v>
      </c>
      <c r="F376" s="86"/>
      <c r="G376" s="85" t="str">
        <f>IF(F376="","",F376-SUM(AO376:BL376))</f>
        <v/>
      </c>
      <c r="H376" s="85"/>
      <c r="I376" s="85"/>
      <c r="J376" s="85"/>
      <c r="K376" s="85"/>
      <c r="L376" s="85"/>
      <c r="M376" s="85"/>
      <c r="N376" s="85"/>
      <c r="O376" s="85"/>
      <c r="P376" s="85"/>
      <c r="Q376" s="85"/>
      <c r="R376" s="85"/>
      <c r="S376" s="85"/>
      <c r="T376" s="85"/>
      <c r="U376" s="85"/>
      <c r="V376" s="85"/>
      <c r="W376" s="85"/>
      <c r="X376" s="85"/>
      <c r="Y376" s="85"/>
      <c r="Z376" s="85"/>
      <c r="AA376" s="85"/>
      <c r="AB376" s="85"/>
      <c r="AC376" s="85"/>
      <c r="AD376" s="85"/>
      <c r="AE376" s="85"/>
      <c r="AF376" s="85"/>
      <c r="AG376" s="85"/>
      <c r="AH376" s="85" t="str">
        <f>+IFERROR(SUM(Y376:AG376)+AI376,"")</f>
        <v/>
      </c>
      <c r="AI376" s="85" t="str">
        <f t="shared" ref="AI376:AI387" si="103">IF(SUM(Y376:AG376)=0,"",0)</f>
        <v/>
      </c>
      <c r="AJ376" s="85" t="str">
        <f>+IFERROR(IF(OR(AND(AH376&lt;&gt;"",G376=""),AND(AH376="",G376&lt;&gt;"")),"TOTAL ou Z non renseigné !!!",ROUND(AH376-G376,2)),"")</f>
        <v/>
      </c>
      <c r="AK376" s="85"/>
      <c r="AL376" s="85"/>
      <c r="AM376" s="85"/>
      <c r="AN376" s="85"/>
      <c r="AO376" s="85"/>
      <c r="AP376" s="85"/>
      <c r="AQ376" s="85"/>
      <c r="AR376" s="85"/>
      <c r="AS376" s="85"/>
      <c r="AT376" s="85"/>
      <c r="AU376" s="85"/>
      <c r="AV376" s="85"/>
      <c r="AW376" s="85"/>
      <c r="AX376" s="85"/>
      <c r="AY376" s="85"/>
      <c r="AZ376" s="85"/>
      <c r="BA376" s="85"/>
      <c r="BB376" s="85"/>
      <c r="BC376" s="85"/>
      <c r="BD376" s="85"/>
      <c r="BE376" s="85"/>
      <c r="BF376" s="85"/>
      <c r="BG376" s="85"/>
      <c r="BH376" s="85"/>
      <c r="BI376" s="85"/>
      <c r="BJ376" s="85"/>
      <c r="BK376" s="85"/>
      <c r="BL376" s="85"/>
      <c r="BM376" s="78" t="str">
        <f t="shared" si="90"/>
        <v>ok</v>
      </c>
      <c r="BN376" s="14" t="str">
        <f t="shared" si="91"/>
        <v/>
      </c>
    </row>
    <row r="377" spans="1:67" s="19" customFormat="1" outlineLevel="1" x14ac:dyDescent="0.3">
      <c r="A377" s="17"/>
      <c r="B377" s="17" t="str">
        <f>+IF(OR(B375="",E375="TOTAL"),"","ok")</f>
        <v>ok</v>
      </c>
      <c r="C377" s="17">
        <f>+INDEX(Listes!$N$1:$AD$13,MATCH(D377,Listes!$N$1:$N$13,0),MATCH($F$7,Listes!$N$1:$AD$1,0))</f>
        <v>10</v>
      </c>
      <c r="D377" s="74" t="s">
        <v>161</v>
      </c>
      <c r="E377" s="85" t="s">
        <v>161</v>
      </c>
      <c r="F377" s="86"/>
      <c r="G377" s="85"/>
      <c r="H377" s="85"/>
      <c r="I377" s="85"/>
      <c r="J377" s="85"/>
      <c r="K377" s="85"/>
      <c r="L377" s="85"/>
      <c r="M377" s="85"/>
      <c r="N377" s="85"/>
      <c r="O377" s="85"/>
      <c r="P377" s="85"/>
      <c r="Q377" s="85"/>
      <c r="R377" s="85"/>
      <c r="S377" s="85"/>
      <c r="T377" s="85"/>
      <c r="U377" s="85"/>
      <c r="V377" s="85"/>
      <c r="W377" s="85"/>
      <c r="X377" s="85"/>
      <c r="Y377" s="85"/>
      <c r="Z377" s="85"/>
      <c r="AA377" s="85"/>
      <c r="AB377" s="85"/>
      <c r="AC377" s="85"/>
      <c r="AD377" s="85"/>
      <c r="AE377" s="85"/>
      <c r="AF377" s="85"/>
      <c r="AG377" s="85"/>
      <c r="AH377" s="85" t="str">
        <f t="shared" ref="AH377:AH387" si="104">+IFERROR(SUM(Y377:AG377)+AI377,"")</f>
        <v/>
      </c>
      <c r="AI377" s="85" t="str">
        <f t="shared" si="103"/>
        <v/>
      </c>
      <c r="AJ377" s="85" t="str">
        <f>+IFERROR(IF(OR(AND(AH377&lt;&gt;"",G377=""),AND(AH377="",G377&lt;&gt;"")),"TOTAL ou Z non renseigné !!!",IF($E377="TOTAL",SUM($AJ$11:AJ376),ROUND(AH377-G377,2))),"")</f>
        <v/>
      </c>
      <c r="AK377" s="85"/>
      <c r="AL377" s="85"/>
      <c r="AM377" s="85"/>
      <c r="AN377" s="85"/>
      <c r="AO377" s="85"/>
      <c r="AP377" s="85"/>
      <c r="AQ377" s="85"/>
      <c r="AR377" s="85"/>
      <c r="AS377" s="85"/>
      <c r="AT377" s="85"/>
      <c r="AU377" s="85"/>
      <c r="AV377" s="85"/>
      <c r="AW377" s="85"/>
      <c r="AX377" s="85"/>
      <c r="AY377" s="85"/>
      <c r="AZ377" s="85"/>
      <c r="BA377" s="85"/>
      <c r="BB377" s="85"/>
      <c r="BC377" s="85"/>
      <c r="BD377" s="85"/>
      <c r="BE377" s="85"/>
      <c r="BF377" s="85"/>
      <c r="BG377" s="85"/>
      <c r="BH377" s="85"/>
      <c r="BI377" s="85"/>
      <c r="BJ377" s="85"/>
      <c r="BK377" s="85"/>
      <c r="BL377" s="85"/>
      <c r="BM377" s="78" t="str">
        <f t="shared" si="90"/>
        <v>ok</v>
      </c>
      <c r="BN377" s="14" t="str">
        <f t="shared" si="91"/>
        <v/>
      </c>
      <c r="BO377" s="3"/>
    </row>
    <row r="378" spans="1:67" s="19" customFormat="1" outlineLevel="1" x14ac:dyDescent="0.3">
      <c r="A378" s="17"/>
      <c r="B378" s="17" t="str">
        <f>+IF(OR(B375="",E375="TOTAL"),"","ok")</f>
        <v>ok</v>
      </c>
      <c r="C378" s="17">
        <f>+INDEX(Listes!$N$1:$AD$13,MATCH(D378,Listes!$N$1:$N$13,0),MATCH($F$7,Listes!$N$1:$AD$1,0))</f>
        <v>10</v>
      </c>
      <c r="D378" s="75" t="s">
        <v>163</v>
      </c>
      <c r="E378" s="87" t="s">
        <v>162</v>
      </c>
      <c r="F378" s="86"/>
      <c r="G378" s="85"/>
      <c r="H378" s="85"/>
      <c r="I378" s="85"/>
      <c r="J378" s="85"/>
      <c r="K378" s="85"/>
      <c r="L378" s="85"/>
      <c r="M378" s="85"/>
      <c r="N378" s="85"/>
      <c r="O378" s="85"/>
      <c r="P378" s="85"/>
      <c r="Q378" s="85"/>
      <c r="R378" s="85"/>
      <c r="S378" s="85"/>
      <c r="T378" s="85"/>
      <c r="U378" s="85"/>
      <c r="V378" s="85"/>
      <c r="W378" s="85"/>
      <c r="X378" s="85"/>
      <c r="Y378" s="85"/>
      <c r="Z378" s="85"/>
      <c r="AA378" s="85"/>
      <c r="AB378" s="85"/>
      <c r="AC378" s="85"/>
      <c r="AD378" s="85"/>
      <c r="AE378" s="85"/>
      <c r="AF378" s="85"/>
      <c r="AG378" s="85"/>
      <c r="AH378" s="85" t="str">
        <f t="shared" si="104"/>
        <v/>
      </c>
      <c r="AI378" s="85" t="str">
        <f t="shared" si="103"/>
        <v/>
      </c>
      <c r="AJ378" s="85" t="str">
        <f>+IFERROR(IF(OR(AND(AH378&lt;&gt;"",G378=""),AND(AH378="",G378&lt;&gt;"")),"TOTAL ou Z non renseigné !!!",IF($E378="TOTAL",SUM($AJ$11:AJ377),ROUND(AH378-G378,2))),"")</f>
        <v/>
      </c>
      <c r="AK378" s="85"/>
      <c r="AL378" s="85"/>
      <c r="AM378" s="85"/>
      <c r="AN378" s="85"/>
      <c r="AO378" s="85"/>
      <c r="AP378" s="85"/>
      <c r="AQ378" s="85"/>
      <c r="AR378" s="85"/>
      <c r="AS378" s="85"/>
      <c r="AT378" s="85"/>
      <c r="AU378" s="85"/>
      <c r="AV378" s="85"/>
      <c r="AW378" s="85"/>
      <c r="AX378" s="85"/>
      <c r="AY378" s="85"/>
      <c r="AZ378" s="85"/>
      <c r="BA378" s="85"/>
      <c r="BB378" s="85"/>
      <c r="BC378" s="85"/>
      <c r="BD378" s="85"/>
      <c r="BE378" s="85"/>
      <c r="BF378" s="85"/>
      <c r="BG378" s="85"/>
      <c r="BH378" s="85"/>
      <c r="BI378" s="85"/>
      <c r="BJ378" s="85"/>
      <c r="BK378" s="85"/>
      <c r="BL378" s="85"/>
      <c r="BM378" s="78" t="str">
        <f t="shared" si="90"/>
        <v>ok</v>
      </c>
      <c r="BN378" s="14" t="str">
        <f t="shared" si="91"/>
        <v/>
      </c>
    </row>
    <row r="379" spans="1:67" s="19" customFormat="1" outlineLevel="1" x14ac:dyDescent="0.3">
      <c r="A379" s="17"/>
      <c r="B379" s="17" t="str">
        <f>+IF(OR(B375="",E375="TOTAL"),"","ok")</f>
        <v>ok</v>
      </c>
      <c r="C379" s="17">
        <f>+INDEX(Listes!$N$1:$AD$13,MATCH(D379,Listes!$N$1:$N$13,0),MATCH($F$7,Listes!$N$1:$AD$1,0))</f>
        <v>10</v>
      </c>
      <c r="D379" s="75" t="s">
        <v>164</v>
      </c>
      <c r="E379" s="87" t="s">
        <v>162</v>
      </c>
      <c r="F379" s="86"/>
      <c r="G379" s="85"/>
      <c r="H379" s="85"/>
      <c r="I379" s="85"/>
      <c r="J379" s="85"/>
      <c r="K379" s="85"/>
      <c r="L379" s="85"/>
      <c r="M379" s="85"/>
      <c r="N379" s="85"/>
      <c r="O379" s="85"/>
      <c r="P379" s="85"/>
      <c r="Q379" s="85"/>
      <c r="R379" s="85"/>
      <c r="S379" s="85"/>
      <c r="T379" s="85"/>
      <c r="U379" s="85"/>
      <c r="V379" s="85"/>
      <c r="W379" s="85"/>
      <c r="X379" s="85"/>
      <c r="Y379" s="85"/>
      <c r="Z379" s="85"/>
      <c r="AA379" s="85"/>
      <c r="AB379" s="85"/>
      <c r="AC379" s="85"/>
      <c r="AD379" s="85"/>
      <c r="AE379" s="85"/>
      <c r="AF379" s="85"/>
      <c r="AG379" s="85"/>
      <c r="AH379" s="85" t="str">
        <f t="shared" si="104"/>
        <v/>
      </c>
      <c r="AI379" s="85" t="str">
        <f t="shared" si="103"/>
        <v/>
      </c>
      <c r="AJ379" s="85" t="str">
        <f>+IFERROR(IF(OR(AND(AH379&lt;&gt;"",G379=""),AND(AH379="",G379&lt;&gt;"")),"TOTAL ou Z non renseigné !!!",IF($E379="TOTAL",SUM($AJ$11:AJ378),ROUND(AH379-G379,2))),"")</f>
        <v/>
      </c>
      <c r="AK379" s="85"/>
      <c r="AL379" s="85"/>
      <c r="AM379" s="85"/>
      <c r="AN379" s="85"/>
      <c r="AO379" s="85"/>
      <c r="AP379" s="85"/>
      <c r="AQ379" s="85"/>
      <c r="AR379" s="85"/>
      <c r="AS379" s="85"/>
      <c r="AT379" s="85"/>
      <c r="AU379" s="85"/>
      <c r="AV379" s="85"/>
      <c r="AW379" s="85"/>
      <c r="AX379" s="85"/>
      <c r="AY379" s="85"/>
      <c r="AZ379" s="85"/>
      <c r="BA379" s="85"/>
      <c r="BB379" s="85"/>
      <c r="BC379" s="85"/>
      <c r="BD379" s="85"/>
      <c r="BE379" s="85"/>
      <c r="BF379" s="85"/>
      <c r="BG379" s="85"/>
      <c r="BH379" s="85"/>
      <c r="BI379" s="85"/>
      <c r="BJ379" s="85"/>
      <c r="BK379" s="85"/>
      <c r="BL379" s="85"/>
      <c r="BM379" s="78" t="str">
        <f t="shared" si="90"/>
        <v>ok</v>
      </c>
      <c r="BN379" s="14" t="str">
        <f t="shared" si="91"/>
        <v/>
      </c>
      <c r="BO379" s="3"/>
    </row>
    <row r="380" spans="1:67" s="19" customFormat="1" outlineLevel="1" x14ac:dyDescent="0.3">
      <c r="A380" s="17"/>
      <c r="B380" s="17" t="str">
        <f>+IF(OR(B375="",E375="TOTAL"),"","ok")</f>
        <v>ok</v>
      </c>
      <c r="C380" s="17">
        <f>+INDEX(Listes!$N$1:$AD$13,MATCH(D380,Listes!$N$1:$N$13,0),MATCH($F$7,Listes!$N$1:$AD$1,0))</f>
        <v>10</v>
      </c>
      <c r="D380" s="75" t="s">
        <v>165</v>
      </c>
      <c r="E380" s="87" t="s">
        <v>162</v>
      </c>
      <c r="F380" s="86"/>
      <c r="G380" s="85"/>
      <c r="H380" s="85"/>
      <c r="I380" s="85"/>
      <c r="J380" s="85"/>
      <c r="K380" s="85"/>
      <c r="L380" s="85"/>
      <c r="M380" s="85"/>
      <c r="N380" s="85"/>
      <c r="O380" s="85"/>
      <c r="P380" s="85"/>
      <c r="Q380" s="85"/>
      <c r="R380" s="85"/>
      <c r="S380" s="85"/>
      <c r="T380" s="85"/>
      <c r="U380" s="85"/>
      <c r="V380" s="85"/>
      <c r="W380" s="85"/>
      <c r="X380" s="85"/>
      <c r="Y380" s="85"/>
      <c r="Z380" s="85"/>
      <c r="AA380" s="85"/>
      <c r="AB380" s="85"/>
      <c r="AC380" s="85"/>
      <c r="AD380" s="85"/>
      <c r="AE380" s="85"/>
      <c r="AF380" s="85"/>
      <c r="AG380" s="85"/>
      <c r="AH380" s="85" t="str">
        <f t="shared" si="104"/>
        <v/>
      </c>
      <c r="AI380" s="85" t="str">
        <f t="shared" si="103"/>
        <v/>
      </c>
      <c r="AJ380" s="85" t="str">
        <f>+IFERROR(IF(OR(AND(AH380&lt;&gt;"",G380=""),AND(AH380="",G380&lt;&gt;"")),"TOTAL ou Z non renseigné !!!",IF($E380="TOTAL",SUM($AJ$11:AJ379),ROUND(AH380-G380,2))),"")</f>
        <v/>
      </c>
      <c r="AK380" s="85"/>
      <c r="AL380" s="85"/>
      <c r="AM380" s="85"/>
      <c r="AN380" s="85"/>
      <c r="AO380" s="85"/>
      <c r="AP380" s="85"/>
      <c r="AQ380" s="85"/>
      <c r="AR380" s="85"/>
      <c r="AS380" s="85"/>
      <c r="AT380" s="85"/>
      <c r="AU380" s="85"/>
      <c r="AV380" s="85"/>
      <c r="AW380" s="85"/>
      <c r="AX380" s="85"/>
      <c r="AY380" s="85"/>
      <c r="AZ380" s="85"/>
      <c r="BA380" s="85"/>
      <c r="BB380" s="85"/>
      <c r="BC380" s="85"/>
      <c r="BD380" s="85"/>
      <c r="BE380" s="85"/>
      <c r="BF380" s="85"/>
      <c r="BG380" s="85"/>
      <c r="BH380" s="85"/>
      <c r="BI380" s="85"/>
      <c r="BJ380" s="85"/>
      <c r="BK380" s="85"/>
      <c r="BL380" s="85"/>
      <c r="BM380" s="78" t="str">
        <f t="shared" si="90"/>
        <v>ok</v>
      </c>
      <c r="BN380" s="14" t="str">
        <f t="shared" si="91"/>
        <v/>
      </c>
    </row>
    <row r="381" spans="1:67" s="19" customFormat="1" outlineLevel="1" x14ac:dyDescent="0.3">
      <c r="A381" s="17"/>
      <c r="B381" s="17" t="str">
        <f>+IF(OR(B375="",E375="TOTAL"),"","ok")</f>
        <v>ok</v>
      </c>
      <c r="C381" s="17">
        <f>+INDEX(Listes!$N$1:$AD$13,MATCH(D381,Listes!$N$1:$N$13,0),MATCH($F$7,Listes!$N$1:$AD$1,0))</f>
        <v>10</v>
      </c>
      <c r="D381" s="75" t="s">
        <v>166</v>
      </c>
      <c r="E381" s="87" t="s">
        <v>162</v>
      </c>
      <c r="F381" s="86"/>
      <c r="G381" s="85"/>
      <c r="H381" s="85"/>
      <c r="I381" s="85"/>
      <c r="J381" s="85"/>
      <c r="K381" s="85"/>
      <c r="L381" s="85"/>
      <c r="M381" s="85"/>
      <c r="N381" s="85"/>
      <c r="O381" s="85"/>
      <c r="P381" s="85"/>
      <c r="Q381" s="85"/>
      <c r="R381" s="85"/>
      <c r="S381" s="85"/>
      <c r="T381" s="85"/>
      <c r="U381" s="85"/>
      <c r="V381" s="85"/>
      <c r="W381" s="85"/>
      <c r="X381" s="85"/>
      <c r="Y381" s="85"/>
      <c r="Z381" s="85"/>
      <c r="AA381" s="85"/>
      <c r="AB381" s="85"/>
      <c r="AC381" s="85"/>
      <c r="AD381" s="85"/>
      <c r="AE381" s="85"/>
      <c r="AF381" s="85"/>
      <c r="AG381" s="85"/>
      <c r="AH381" s="85" t="str">
        <f t="shared" si="104"/>
        <v/>
      </c>
      <c r="AI381" s="85" t="str">
        <f t="shared" si="103"/>
        <v/>
      </c>
      <c r="AJ381" s="85" t="str">
        <f>+IFERROR(IF(OR(AND(AH381&lt;&gt;"",G381=""),AND(AH381="",G381&lt;&gt;"")),"TOTAL ou Z non renseigné !!!",IF($E381="TOTAL",SUM($AJ$11:AJ380),ROUND(AH381-G381,2))),"")</f>
        <v/>
      </c>
      <c r="AK381" s="85"/>
      <c r="AL381" s="85"/>
      <c r="AM381" s="85"/>
      <c r="AN381" s="85"/>
      <c r="AO381" s="85"/>
      <c r="AP381" s="85"/>
      <c r="AQ381" s="85"/>
      <c r="AR381" s="85"/>
      <c r="AS381" s="85"/>
      <c r="AT381" s="85"/>
      <c r="AU381" s="85"/>
      <c r="AV381" s="85"/>
      <c r="AW381" s="85"/>
      <c r="AX381" s="85"/>
      <c r="AY381" s="85"/>
      <c r="AZ381" s="85"/>
      <c r="BA381" s="85"/>
      <c r="BB381" s="85"/>
      <c r="BC381" s="85"/>
      <c r="BD381" s="85"/>
      <c r="BE381" s="85"/>
      <c r="BF381" s="85"/>
      <c r="BG381" s="85"/>
      <c r="BH381" s="85"/>
      <c r="BI381" s="85"/>
      <c r="BJ381" s="85"/>
      <c r="BK381" s="85"/>
      <c r="BL381" s="85"/>
      <c r="BM381" s="78" t="str">
        <f t="shared" si="90"/>
        <v>ok</v>
      </c>
      <c r="BN381" s="14" t="str">
        <f t="shared" si="91"/>
        <v/>
      </c>
      <c r="BO381" s="3"/>
    </row>
    <row r="382" spans="1:67" s="19" customFormat="1" outlineLevel="1" x14ac:dyDescent="0.3">
      <c r="A382" s="17"/>
      <c r="B382" s="17" t="str">
        <f>+IF(OR(B375="",E375="TOTAL"),"","ok")</f>
        <v>ok</v>
      </c>
      <c r="C382" s="17">
        <f>+INDEX(Listes!$N$1:$AD$13,MATCH(D382,Listes!$N$1:$N$13,0),MATCH($F$7,Listes!$N$1:$AD$1,0))</f>
        <v>10</v>
      </c>
      <c r="D382" s="75" t="s">
        <v>167</v>
      </c>
      <c r="E382" s="87" t="s">
        <v>162</v>
      </c>
      <c r="F382" s="86"/>
      <c r="G382" s="85"/>
      <c r="H382" s="85"/>
      <c r="I382" s="85"/>
      <c r="J382" s="85"/>
      <c r="K382" s="85"/>
      <c r="L382" s="85"/>
      <c r="M382" s="85"/>
      <c r="N382" s="85"/>
      <c r="O382" s="85"/>
      <c r="P382" s="85"/>
      <c r="Q382" s="85"/>
      <c r="R382" s="85"/>
      <c r="S382" s="85"/>
      <c r="T382" s="85"/>
      <c r="U382" s="85"/>
      <c r="V382" s="85"/>
      <c r="W382" s="85"/>
      <c r="X382" s="85"/>
      <c r="Y382" s="85"/>
      <c r="Z382" s="85"/>
      <c r="AA382" s="85"/>
      <c r="AB382" s="85"/>
      <c r="AC382" s="85"/>
      <c r="AD382" s="85"/>
      <c r="AE382" s="85"/>
      <c r="AF382" s="85"/>
      <c r="AG382" s="85"/>
      <c r="AH382" s="85" t="str">
        <f t="shared" si="104"/>
        <v/>
      </c>
      <c r="AI382" s="85" t="str">
        <f t="shared" si="103"/>
        <v/>
      </c>
      <c r="AJ382" s="85" t="str">
        <f>+IFERROR(IF(OR(AND(AH382&lt;&gt;"",G382=""),AND(AH382="",G382&lt;&gt;"")),"TOTAL ou Z non renseigné !!!",IF($E382="TOTAL",SUM($AJ$11:AJ381),ROUND(AH382-G382,2))),"")</f>
        <v/>
      </c>
      <c r="AK382" s="85"/>
      <c r="AL382" s="85"/>
      <c r="AM382" s="85"/>
      <c r="AN382" s="85"/>
      <c r="AO382" s="85"/>
      <c r="AP382" s="85"/>
      <c r="AQ382" s="85"/>
      <c r="AR382" s="85"/>
      <c r="AS382" s="85"/>
      <c r="AT382" s="85"/>
      <c r="AU382" s="85"/>
      <c r="AV382" s="85"/>
      <c r="AW382" s="85"/>
      <c r="AX382" s="85"/>
      <c r="AY382" s="85"/>
      <c r="AZ382" s="85"/>
      <c r="BA382" s="85"/>
      <c r="BB382" s="85"/>
      <c r="BC382" s="85"/>
      <c r="BD382" s="85"/>
      <c r="BE382" s="85"/>
      <c r="BF382" s="85"/>
      <c r="BG382" s="85"/>
      <c r="BH382" s="85"/>
      <c r="BI382" s="85"/>
      <c r="BJ382" s="85"/>
      <c r="BK382" s="85"/>
      <c r="BL382" s="85"/>
      <c r="BM382" s="78" t="str">
        <f t="shared" si="90"/>
        <v>ok</v>
      </c>
      <c r="BN382" s="14" t="str">
        <f t="shared" si="91"/>
        <v/>
      </c>
    </row>
    <row r="383" spans="1:67" s="19" customFormat="1" outlineLevel="1" x14ac:dyDescent="0.3">
      <c r="A383" s="17"/>
      <c r="B383" s="17" t="str">
        <f>+IF(OR(B375="",E375="TOTAL"),"","ok")</f>
        <v>ok</v>
      </c>
      <c r="C383" s="17">
        <f>+INDEX(Listes!$N$1:$AD$13,MATCH(D383,Listes!$N$1:$N$13,0),MATCH($F$7,Listes!$N$1:$AD$1,0))</f>
        <v>10</v>
      </c>
      <c r="D383" s="75" t="s">
        <v>168</v>
      </c>
      <c r="E383" s="87" t="s">
        <v>162</v>
      </c>
      <c r="F383" s="86"/>
      <c r="G383" s="85"/>
      <c r="H383" s="85"/>
      <c r="I383" s="85"/>
      <c r="J383" s="85"/>
      <c r="K383" s="85"/>
      <c r="L383" s="85"/>
      <c r="M383" s="85"/>
      <c r="N383" s="85"/>
      <c r="O383" s="85"/>
      <c r="P383" s="85"/>
      <c r="Q383" s="85"/>
      <c r="R383" s="85"/>
      <c r="S383" s="85"/>
      <c r="T383" s="85"/>
      <c r="U383" s="85"/>
      <c r="V383" s="85"/>
      <c r="W383" s="85"/>
      <c r="X383" s="85"/>
      <c r="Y383" s="85"/>
      <c r="Z383" s="85"/>
      <c r="AA383" s="85"/>
      <c r="AB383" s="85"/>
      <c r="AC383" s="85"/>
      <c r="AD383" s="85"/>
      <c r="AE383" s="85"/>
      <c r="AF383" s="85"/>
      <c r="AG383" s="85"/>
      <c r="AH383" s="85" t="str">
        <f t="shared" si="104"/>
        <v/>
      </c>
      <c r="AI383" s="85" t="str">
        <f t="shared" si="103"/>
        <v/>
      </c>
      <c r="AJ383" s="85" t="str">
        <f>+IFERROR(IF(OR(AND(AH383&lt;&gt;"",G383=""),AND(AH383="",G383&lt;&gt;"")),"TOTAL ou Z non renseigné !!!",IF($E383="TOTAL",SUM($AJ$11:AJ382),ROUND(AH383-G383,2))),"")</f>
        <v/>
      </c>
      <c r="AK383" s="85"/>
      <c r="AL383" s="85"/>
      <c r="AM383" s="85"/>
      <c r="AN383" s="85"/>
      <c r="AO383" s="85"/>
      <c r="AP383" s="85"/>
      <c r="AQ383" s="85"/>
      <c r="AR383" s="85"/>
      <c r="AS383" s="85"/>
      <c r="AT383" s="85"/>
      <c r="AU383" s="85"/>
      <c r="AV383" s="85"/>
      <c r="AW383" s="85"/>
      <c r="AX383" s="85"/>
      <c r="AY383" s="85"/>
      <c r="AZ383" s="85"/>
      <c r="BA383" s="85"/>
      <c r="BB383" s="85"/>
      <c r="BC383" s="85"/>
      <c r="BD383" s="85"/>
      <c r="BE383" s="85"/>
      <c r="BF383" s="85"/>
      <c r="BG383" s="85"/>
      <c r="BH383" s="85"/>
      <c r="BI383" s="85"/>
      <c r="BJ383" s="85"/>
      <c r="BK383" s="85"/>
      <c r="BL383" s="85"/>
      <c r="BM383" s="78" t="str">
        <f t="shared" si="90"/>
        <v>ok</v>
      </c>
      <c r="BN383" s="14" t="str">
        <f t="shared" si="91"/>
        <v/>
      </c>
      <c r="BO383" s="3"/>
    </row>
    <row r="384" spans="1:67" s="19" customFormat="1" hidden="1" outlineLevel="1" x14ac:dyDescent="0.3">
      <c r="A384" s="17"/>
      <c r="B384" s="17" t="str">
        <f>+IF(OR(B375="",E375="TOTAL"),"","ok")</f>
        <v>ok</v>
      </c>
      <c r="C384" s="17">
        <f>+INDEX(Listes!$N$1:$AD$13,MATCH(D384,Listes!$N$1:$N$13,0),MATCH($F$7,Listes!$N$1:$AD$1,0))</f>
        <v>0</v>
      </c>
      <c r="D384" s="75" t="s">
        <v>169</v>
      </c>
      <c r="E384" s="87" t="s">
        <v>162</v>
      </c>
      <c r="F384" s="86"/>
      <c r="G384" s="85"/>
      <c r="H384" s="85"/>
      <c r="I384" s="85"/>
      <c r="J384" s="85"/>
      <c r="K384" s="85"/>
      <c r="L384" s="85"/>
      <c r="M384" s="85"/>
      <c r="N384" s="85"/>
      <c r="O384" s="85"/>
      <c r="P384" s="85"/>
      <c r="Q384" s="85"/>
      <c r="R384" s="85"/>
      <c r="S384" s="85"/>
      <c r="T384" s="85"/>
      <c r="U384" s="85"/>
      <c r="V384" s="85"/>
      <c r="W384" s="85"/>
      <c r="X384" s="85"/>
      <c r="Y384" s="85"/>
      <c r="Z384" s="85"/>
      <c r="AA384" s="85"/>
      <c r="AB384" s="85"/>
      <c r="AC384" s="85"/>
      <c r="AD384" s="85"/>
      <c r="AE384" s="85"/>
      <c r="AF384" s="85"/>
      <c r="AG384" s="85"/>
      <c r="AH384" s="85" t="str">
        <f t="shared" si="104"/>
        <v/>
      </c>
      <c r="AI384" s="85" t="str">
        <f t="shared" si="103"/>
        <v/>
      </c>
      <c r="AJ384" s="85" t="str">
        <f>+IFERROR(IF(OR(AND(AH384&lt;&gt;"",G384=""),AND(AH384="",G384&lt;&gt;"")),"TOTAL ou Z non renseigné !!!",IF($E384="TOTAL",SUM($AJ$11:AJ383),ROUND(AH384-G384,2))),"")</f>
        <v/>
      </c>
      <c r="AK384" s="85"/>
      <c r="AL384" s="85"/>
      <c r="AM384" s="85"/>
      <c r="AN384" s="85"/>
      <c r="AO384" s="85"/>
      <c r="AP384" s="85"/>
      <c r="AQ384" s="85"/>
      <c r="AR384" s="85"/>
      <c r="AS384" s="85"/>
      <c r="AT384" s="85"/>
      <c r="AU384" s="85"/>
      <c r="AV384" s="85"/>
      <c r="AW384" s="85"/>
      <c r="AX384" s="85"/>
      <c r="AY384" s="85"/>
      <c r="AZ384" s="85"/>
      <c r="BA384" s="85"/>
      <c r="BB384" s="85"/>
      <c r="BC384" s="85"/>
      <c r="BD384" s="85"/>
      <c r="BE384" s="85"/>
      <c r="BF384" s="85"/>
      <c r="BG384" s="85"/>
      <c r="BH384" s="85"/>
      <c r="BI384" s="85"/>
      <c r="BJ384" s="85"/>
      <c r="BK384" s="85"/>
      <c r="BL384" s="85"/>
      <c r="BM384" s="78" t="str">
        <f t="shared" si="90"/>
        <v>ok</v>
      </c>
      <c r="BN384" s="14" t="str">
        <f t="shared" si="91"/>
        <v/>
      </c>
    </row>
    <row r="385" spans="1:67" s="19" customFormat="1" hidden="1" outlineLevel="1" x14ac:dyDescent="0.3">
      <c r="A385" s="17"/>
      <c r="B385" s="17" t="str">
        <f>+IF(OR(B375="",E375="TOTAL"),"","ok")</f>
        <v>ok</v>
      </c>
      <c r="C385" s="17">
        <f>+INDEX(Listes!$N$1:$AD$13,MATCH(D385,Listes!$N$1:$N$13,0),MATCH($F$7,Listes!$N$1:$AD$1,0))</f>
        <v>0</v>
      </c>
      <c r="D385" s="75" t="s">
        <v>170</v>
      </c>
      <c r="E385" s="87" t="s">
        <v>162</v>
      </c>
      <c r="F385" s="86"/>
      <c r="G385" s="85"/>
      <c r="H385" s="85"/>
      <c r="I385" s="85"/>
      <c r="J385" s="85"/>
      <c r="K385" s="85"/>
      <c r="L385" s="85"/>
      <c r="M385" s="85"/>
      <c r="N385" s="85"/>
      <c r="O385" s="85"/>
      <c r="P385" s="85"/>
      <c r="Q385" s="85"/>
      <c r="R385" s="85"/>
      <c r="S385" s="85"/>
      <c r="T385" s="85"/>
      <c r="U385" s="85"/>
      <c r="V385" s="85"/>
      <c r="W385" s="85"/>
      <c r="X385" s="85"/>
      <c r="Y385" s="85"/>
      <c r="Z385" s="85"/>
      <c r="AA385" s="85"/>
      <c r="AB385" s="85"/>
      <c r="AC385" s="85"/>
      <c r="AD385" s="85"/>
      <c r="AE385" s="85"/>
      <c r="AF385" s="85"/>
      <c r="AG385" s="85"/>
      <c r="AH385" s="85" t="str">
        <f t="shared" si="104"/>
        <v/>
      </c>
      <c r="AI385" s="85" t="str">
        <f t="shared" si="103"/>
        <v/>
      </c>
      <c r="AJ385" s="85" t="str">
        <f>+IFERROR(IF(OR(AND(AH385&lt;&gt;"",G385=""),AND(AH385="",G385&lt;&gt;"")),"TOTAL ou Z non renseigné !!!",IF($E385="TOTAL",SUM($AJ$11:AJ384),ROUND(AH385-G385,2))),"")</f>
        <v/>
      </c>
      <c r="AK385" s="85"/>
      <c r="AL385" s="85"/>
      <c r="AM385" s="85"/>
      <c r="AN385" s="85"/>
      <c r="AO385" s="85"/>
      <c r="AP385" s="85"/>
      <c r="AQ385" s="85"/>
      <c r="AR385" s="85"/>
      <c r="AS385" s="85"/>
      <c r="AT385" s="85"/>
      <c r="AU385" s="85"/>
      <c r="AV385" s="85"/>
      <c r="AW385" s="85"/>
      <c r="AX385" s="85"/>
      <c r="AY385" s="85"/>
      <c r="AZ385" s="85"/>
      <c r="BA385" s="85"/>
      <c r="BB385" s="85"/>
      <c r="BC385" s="85"/>
      <c r="BD385" s="85"/>
      <c r="BE385" s="85"/>
      <c r="BF385" s="85"/>
      <c r="BG385" s="85"/>
      <c r="BH385" s="85"/>
      <c r="BI385" s="85"/>
      <c r="BJ385" s="85"/>
      <c r="BK385" s="85"/>
      <c r="BL385" s="85"/>
      <c r="BM385" s="78" t="str">
        <f t="shared" si="90"/>
        <v>ok</v>
      </c>
      <c r="BN385" s="14" t="str">
        <f t="shared" si="91"/>
        <v/>
      </c>
      <c r="BO385" s="3"/>
    </row>
    <row r="386" spans="1:67" s="19" customFormat="1" hidden="1" outlineLevel="1" x14ac:dyDescent="0.3">
      <c r="A386" s="17"/>
      <c r="B386" s="17" t="str">
        <f>+IF(OR(B375="",E375="TOTAL"),"","ok")</f>
        <v>ok</v>
      </c>
      <c r="C386" s="17">
        <f>+INDEX(Listes!$N$1:$AD$13,MATCH(D386,Listes!$N$1:$N$13,0),MATCH($F$7,Listes!$N$1:$AD$1,0))</f>
        <v>0</v>
      </c>
      <c r="D386" s="75" t="s">
        <v>171</v>
      </c>
      <c r="E386" s="87" t="s">
        <v>162</v>
      </c>
      <c r="F386" s="86"/>
      <c r="G386" s="85"/>
      <c r="H386" s="85"/>
      <c r="I386" s="85"/>
      <c r="J386" s="85"/>
      <c r="K386" s="85"/>
      <c r="L386" s="85"/>
      <c r="M386" s="85"/>
      <c r="N386" s="85"/>
      <c r="O386" s="85"/>
      <c r="P386" s="85"/>
      <c r="Q386" s="85"/>
      <c r="R386" s="85"/>
      <c r="S386" s="85"/>
      <c r="T386" s="85"/>
      <c r="U386" s="85"/>
      <c r="V386" s="85"/>
      <c r="W386" s="85"/>
      <c r="X386" s="85"/>
      <c r="Y386" s="85"/>
      <c r="Z386" s="85"/>
      <c r="AA386" s="85"/>
      <c r="AB386" s="85"/>
      <c r="AC386" s="85"/>
      <c r="AD386" s="85"/>
      <c r="AE386" s="85"/>
      <c r="AF386" s="85"/>
      <c r="AG386" s="85"/>
      <c r="AH386" s="85" t="str">
        <f t="shared" si="104"/>
        <v/>
      </c>
      <c r="AI386" s="85" t="str">
        <f t="shared" si="103"/>
        <v/>
      </c>
      <c r="AJ386" s="85" t="str">
        <f>+IFERROR(IF(OR(AND(AH386&lt;&gt;"",G386=""),AND(AH386="",G386&lt;&gt;"")),"TOTAL ou Z non renseigné !!!",IF($E386="TOTAL",SUM($AJ$11:AJ385),ROUND(AH386-G386,2))),"")</f>
        <v/>
      </c>
      <c r="AK386" s="85"/>
      <c r="AL386" s="85"/>
      <c r="AM386" s="85"/>
      <c r="AN386" s="85"/>
      <c r="AO386" s="85"/>
      <c r="AP386" s="85"/>
      <c r="AQ386" s="85"/>
      <c r="AR386" s="85"/>
      <c r="AS386" s="85"/>
      <c r="AT386" s="85"/>
      <c r="AU386" s="85"/>
      <c r="AV386" s="85"/>
      <c r="AW386" s="85"/>
      <c r="AX386" s="85"/>
      <c r="AY386" s="85"/>
      <c r="AZ386" s="85"/>
      <c r="BA386" s="85"/>
      <c r="BB386" s="85"/>
      <c r="BC386" s="85"/>
      <c r="BD386" s="85"/>
      <c r="BE386" s="85"/>
      <c r="BF386" s="85"/>
      <c r="BG386" s="85"/>
      <c r="BH386" s="85"/>
      <c r="BI386" s="85"/>
      <c r="BJ386" s="85"/>
      <c r="BK386" s="85"/>
      <c r="BL386" s="85"/>
      <c r="BM386" s="78" t="str">
        <f t="shared" si="90"/>
        <v>ok</v>
      </c>
      <c r="BN386" s="14" t="str">
        <f t="shared" si="91"/>
        <v/>
      </c>
    </row>
    <row r="387" spans="1:67" s="19" customFormat="1" hidden="1" outlineLevel="1" x14ac:dyDescent="0.3">
      <c r="A387" s="17"/>
      <c r="B387" s="17" t="str">
        <f>+IF(OR(B375="",E375="TOTAL"),"","ok")</f>
        <v>ok</v>
      </c>
      <c r="C387" s="17">
        <f>+INDEX(Listes!$N$1:$AD$13,MATCH(D387,Listes!$N$1:$N$13,0),MATCH($F$7,Listes!$N$1:$AD$1,0))</f>
        <v>0</v>
      </c>
      <c r="D387" s="75" t="s">
        <v>172</v>
      </c>
      <c r="E387" s="87" t="s">
        <v>162</v>
      </c>
      <c r="F387" s="86"/>
      <c r="G387" s="85"/>
      <c r="H387" s="85"/>
      <c r="I387" s="85"/>
      <c r="J387" s="85"/>
      <c r="K387" s="85"/>
      <c r="L387" s="85"/>
      <c r="M387" s="85"/>
      <c r="N387" s="85"/>
      <c r="O387" s="85"/>
      <c r="P387" s="85"/>
      <c r="Q387" s="85"/>
      <c r="R387" s="85"/>
      <c r="S387" s="85"/>
      <c r="T387" s="85"/>
      <c r="U387" s="85"/>
      <c r="V387" s="85"/>
      <c r="W387" s="85"/>
      <c r="X387" s="85"/>
      <c r="Y387" s="85"/>
      <c r="Z387" s="85"/>
      <c r="AA387" s="85"/>
      <c r="AB387" s="85"/>
      <c r="AC387" s="85"/>
      <c r="AD387" s="85"/>
      <c r="AE387" s="85"/>
      <c r="AF387" s="85"/>
      <c r="AG387" s="85"/>
      <c r="AH387" s="85" t="str">
        <f t="shared" si="104"/>
        <v/>
      </c>
      <c r="AI387" s="85" t="str">
        <f t="shared" si="103"/>
        <v/>
      </c>
      <c r="AJ387" s="85" t="str">
        <f>+IFERROR(IF(OR(AND(AH387&lt;&gt;"",G387=""),AND(AH387="",G387&lt;&gt;"")),"TOTAL ou Z non renseigné !!!",IF($E387="TOTAL",SUM($AJ$11:AJ386),ROUND(AH387-G387,2))),"")</f>
        <v/>
      </c>
      <c r="AK387" s="85"/>
      <c r="AL387" s="85"/>
      <c r="AM387" s="85"/>
      <c r="AN387" s="85"/>
      <c r="AO387" s="85"/>
      <c r="AP387" s="85"/>
      <c r="AQ387" s="85"/>
      <c r="AR387" s="85"/>
      <c r="AS387" s="85"/>
      <c r="AT387" s="85"/>
      <c r="AU387" s="85"/>
      <c r="AV387" s="85"/>
      <c r="AW387" s="85"/>
      <c r="AX387" s="85"/>
      <c r="AY387" s="85"/>
      <c r="AZ387" s="85"/>
      <c r="BA387" s="85"/>
      <c r="BB387" s="85"/>
      <c r="BC387" s="85"/>
      <c r="BD387" s="85"/>
      <c r="BE387" s="85"/>
      <c r="BF387" s="85"/>
      <c r="BG387" s="85"/>
      <c r="BH387" s="85"/>
      <c r="BI387" s="85"/>
      <c r="BJ387" s="85"/>
      <c r="BK387" s="85"/>
      <c r="BL387" s="85"/>
      <c r="BM387" s="78" t="str">
        <f t="shared" si="90"/>
        <v>ok</v>
      </c>
      <c r="BN387" s="14" t="str">
        <f t="shared" si="91"/>
        <v/>
      </c>
      <c r="BO387" s="3"/>
    </row>
    <row r="388" spans="1:67" x14ac:dyDescent="0.3">
      <c r="A388" s="4">
        <f>+IF(SUM(C389:C400)=0,"",1)</f>
        <v>1</v>
      </c>
      <c r="B388" s="4">
        <v>30</v>
      </c>
      <c r="C388" s="4">
        <f t="shared" ref="C388" si="105">+IF(B388&gt;$H$5,"",B388)</f>
        <v>30</v>
      </c>
      <c r="D388" s="4">
        <f>+IFERROR(WEEKNUM(E388,2),"")</f>
        <v>40</v>
      </c>
      <c r="E388" s="81">
        <f t="shared" si="99"/>
        <v>43738</v>
      </c>
      <c r="F388" s="82" t="str">
        <f>+IF(AND($E388="TOTAL",SUM($C$11:$C$426)&gt;465),SUM($F$11:F387)/2,IF(AND($E388="TOTAL",SUM($C$11:$C$426)&lt;465),SUM($F$11:F387),IF(COUNT(F389:F400)=0,"",SUM(F389:F400))))</f>
        <v/>
      </c>
      <c r="G388" s="83" t="str">
        <f>IF(F388="","",F388-SUM(AO388:BL388))</f>
        <v/>
      </c>
      <c r="H388" s="83">
        <f>+IFERROR(IF(OR(WEEKDAY(E388)=1,C388=$H$5),SUMIF($D$11:$D$426,WEEKNUM(E388,2),$F$11:$F$426),""),"")</f>
        <v>0</v>
      </c>
      <c r="I388" s="82" t="str">
        <f>+IF(AND($E388="TOTAL",SUM($C$11:$C$426)&gt;465),SUM($I$11:I387)/2,IF(AND($E388="TOTAL",SUM($C$11:$C$426)&lt;465),SUM($I$11:I387),IF(COUNT(I389:I400)=0,"",SUM(I389:I400))))</f>
        <v/>
      </c>
      <c r="J388" s="82" t="str">
        <f>+IF(AND($E388="TOTAL",SUM($C$11:$C$426)&gt;465),SUM($J$11:J387)/2,IF(AND($E388="TOTAL",SUM($C$11:$C$426)&lt;465),SUM($J$11:J387),IF(COUNT(J389:J400)=0,"",SUM(J389:J400))))</f>
        <v/>
      </c>
      <c r="K388" s="84" t="str">
        <f>+IF($E388="TOTAL",(SUM($K$11:K387)),"")</f>
        <v/>
      </c>
      <c r="L388" s="82" t="str">
        <f>+IF($E388="TOTAL",(SUM(L$11:$L387)),IF(F389="","",F389))</f>
        <v/>
      </c>
      <c r="M388" s="84" t="str">
        <f>+IF($E388="TOTAL",(SUM($M$11:M387)),"")</f>
        <v/>
      </c>
      <c r="N388" s="84" t="str">
        <f>+IF($E388="TOTAL",(SUM($N$11:N387)),"")</f>
        <v/>
      </c>
      <c r="O388" s="82" t="str">
        <f>+IF($E388="TOTAL",(SUM($O$11:O387)),IF(F390="","",F390))</f>
        <v/>
      </c>
      <c r="P388" s="84" t="str">
        <f>+IF($E388="TOTAL",(SUM($P$11:P387)),"")</f>
        <v/>
      </c>
      <c r="Q388" s="84" t="str">
        <f>+IF($E388="TOTAL",(SUM($Q$11:Q387)),"")</f>
        <v/>
      </c>
      <c r="R388" s="84" t="str">
        <f>+IF($E388="TOTAL",(SUM($R$11:R387)),"")</f>
        <v/>
      </c>
      <c r="S388" s="84" t="str">
        <f>+IF($E388="TOTAL",(SUM($S$11:S387)),"")</f>
        <v/>
      </c>
      <c r="T388" s="84" t="str">
        <f>+IF($E388="TOTAL",(SUM($T$11:T387)),"")</f>
        <v/>
      </c>
      <c r="U388" s="84" t="str">
        <f>+IF($E388="TOTAL",(SUM($U$11:U387)),"")</f>
        <v/>
      </c>
      <c r="V388" s="84" t="str">
        <f>+IF($E388="TOTAL",(SUM($V$11:V387)),"")</f>
        <v/>
      </c>
      <c r="W388" s="83" t="str">
        <f>+IF(OR(P388="",P388=0,L388="",L388=0),"",L388/P388)</f>
        <v/>
      </c>
      <c r="X388" s="83" t="str">
        <f>+IF(OR(Q388="",Q388=0,O388="",O388=0),"",O388/Q388)</f>
        <v/>
      </c>
      <c r="Y388" s="82" t="str">
        <f>+IF(AND($E388="TOTAL",SUM($C$11:$C$426)&gt;465),SUM($Y$11:Y387)/2,IF(AND($E388="TOTAL",SUM($C$11:$C$426)&lt;465),SUM($Y$11:Y387),IF(COUNT(Y389:Y400)=0,"",SUM(Y389:Y400))))</f>
        <v/>
      </c>
      <c r="Z388" s="82" t="str">
        <f>+IF(AND($E388="TOTAL",SUM($C$11:$C$426)&gt;465),SUM($Z$11:Z387)/2,IF(AND($E388="TOTAL",SUM($C$11:$C$426)&lt;465),SUM($Z$11:Z387),IF(COUNT(Z389:Z400)=0,"",SUM(Z389:Z400))))</f>
        <v/>
      </c>
      <c r="AA388" s="82" t="str">
        <f>+IF(AND($E388="TOTAL",SUM($C$11:$C$426)&gt;465),SUM($AA$11:AA387)/2,IF(AND($E388="TOTAL",SUM($C$11:$C$426)&lt;465),SUM($AA$11:AA387),IF(COUNT(AA389:AA400)=0,"",SUM(AA389:AA400))))</f>
        <v/>
      </c>
      <c r="AB388" s="82" t="str">
        <f>+IF(AND($E388="TOTAL",SUM($C$11:$C$426)&gt;465),SUM($AB$11:AB387)/2,IF(AND($E388="TOTAL",SUM($C$11:$C$426)&lt;465),SUM($AB$11:AB387),IF(COUNT(AB389:AB400)=0,"",SUM(AB389:AB400))))</f>
        <v/>
      </c>
      <c r="AC388" s="82" t="str">
        <f>+IF(AND($E388="TOTAL",SUM($C$11:$C$426)&gt;465),SUM($AC$11:AC387)/2,IF(AND($E388="TOTAL",SUM($C$11:$C$426)&lt;465),SUM($AC$11:AC387),IF(COUNT(AC389:AC400)=0,"",SUM(AC389:AC400))))</f>
        <v/>
      </c>
      <c r="AD388" s="82" t="str">
        <f>+IF(AND($E388="TOTAL",SUM($C$11:$C$426)&gt;465),SUM($AD$11:AD387)/2,IF(AND($E388="TOTAL",SUM($C$11:$C$426)&lt;465),SUM($AD$11:AD387),IF(COUNT(AD389:AD400)=0,"",SUM(AD389:AD400))))</f>
        <v/>
      </c>
      <c r="AE388" s="82" t="str">
        <f>+IF(AND($E388="TOTAL",SUM($C$11:$C$426)&gt;465),SUM($AE$11:AE387)/2,IF(AND($E388="TOTAL",SUM($C$11:$C$426)&lt;465),SUM($AE$11:AE387),IF(COUNT(AE389:AE400)=0,"",SUM(AE389:AE400))))</f>
        <v/>
      </c>
      <c r="AF388" s="82" t="str">
        <f>+IF(AND($E388="TOTAL",SUM($C$11:$C$426)&gt;465),SUM($AF$11:AF387)/2,IF(AND($E388="TOTAL",SUM($C$11:$C$426)&lt;465),SUM($AF$11:AF387),IF(COUNT(AF389:AF400)=0,"",SUM(AF389:AF400))))</f>
        <v/>
      </c>
      <c r="AG388" s="82" t="str">
        <f>+IF(AND($E388="TOTAL",SUM($C$11:$C$426)&gt;465),SUM($AG$11:AG387)/2,IF(AND($E388="TOTAL",SUM($C$11:$C$426)&lt;465),SUM($AG$11:AG387),IF(COUNT(AG389:AG400)=0,"",SUM(AG389:AG400))))</f>
        <v/>
      </c>
      <c r="AH388" s="82" t="str">
        <f>+IFERROR(SUM(Y388:AG388)+AI388,"")</f>
        <v/>
      </c>
      <c r="AI388" s="82" t="str">
        <f>+IF(AND($E388="TOTAL",SUM($C$11:$C$426)&gt;465),SUM($AI$11:AI387)/2,IF(AND($E388="TOTAL",SUM($C$11:$C$426)&lt;465),SUM($AI$11:AI387),IF(COUNT(AI389:AI400)=0,"",SUM(AI389:AI400))))</f>
        <v/>
      </c>
      <c r="AJ388" s="82" t="str">
        <f>+IF(AND($E388="TOTAL",SUM($C$11:$C$426)&gt;465),SUM($AJ$11:AJ387)/2,IF(AND($E388="TOTAL",SUM($C$11:$C$426)&lt;465),SUM($AJ$11:AJ387),IF(COUNT(AJ389:AJ400)=0,"",SUM(AJ389:AJ400))))</f>
        <v/>
      </c>
      <c r="AK388" s="82" t="str">
        <f>+IF(AND($E388="TOTAL",SUM($C$11:$C$426)&gt;465),SUM($AK$11:AK387)/2,IF(AND($E388="TOTAL",SUM($C$11:$C$426)&lt;465),SUM($AK$11:AK387),IF(COUNT(AK389:AK400)=0,"",SUM(AK389:AK400))))</f>
        <v/>
      </c>
      <c r="AL388" s="84" t="str">
        <f>+IF($E388="TOTAL",(SUM($AL$11:AL387)),"")</f>
        <v/>
      </c>
      <c r="AM388" s="84" t="str">
        <f>+IF($E388="TOTAL",(SUM($AM$11:AM387)),"")</f>
        <v/>
      </c>
      <c r="AN388" s="84"/>
      <c r="AO388" s="82" t="str">
        <f>+IF(AND($E388="TOTAL",SUM($C$11:$C$426)&gt;465),SUM($AO$11:AO387)/2,IF(AND($E388="TOTAL",SUM($C$11:$C$426)&lt;465),SUM($AO$11:AO387),IF(COUNT(AO389:AO400)=0,"",SUM(AO389:AO400))))</f>
        <v/>
      </c>
      <c r="AP388" s="82" t="str">
        <f>+IF(AND($E388="TOTAL",SUM($C$11:$C$426)&gt;465),SUM($AP$11:AP387)/2,IF(AND($E388="TOTAL",SUM($C$11:$C$426)&lt;465),SUM($AP$11:AP387),IF(COUNT(AP389:AP400)=0,"",SUM(AP389:AP400))))</f>
        <v/>
      </c>
      <c r="AQ388" s="82" t="str">
        <f>+IF(AND($E388="TOTAL",SUM($C$11:$C$426)&gt;465),SUM($AQ$11:AQ387)/2,IF(AND($E388="TOTAL",SUM($C$11:$C$426)&lt;465),SUM($AQ$11:AQ387),IF(COUNT(AQ389:AQ400)=0,"",SUM(AQ389:AQ400))))</f>
        <v/>
      </c>
      <c r="AR388" s="82" t="str">
        <f>+IF(AND($E388="TOTAL",SUM($C$11:$C$426)&gt;465),SUM($AR$11:AR387)/2,IF(AND($E388="TOTAL",SUM($C$11:$C$426)&lt;465),SUM($AR$11:AR387),IF(COUNT(AR389:AR400)=0,"",SUM(AR389:AR400))))</f>
        <v/>
      </c>
      <c r="AS388" s="82" t="str">
        <f>+IF(AND($E388="TOTAL",SUM($C$11:$C$426)&gt;465),SUM($AS$11:AS387)/2,IF(AND($E388="TOTAL",SUM($C$11:$C$426)&lt;465),SUM($AS$11:AS387),IF(COUNT(AS389:AS400)=0,"",SUM(AS389:AS400))))</f>
        <v/>
      </c>
      <c r="AT388" s="82" t="str">
        <f>+IF(AND($E388="TOTAL",SUM($C$11:$C$426)&gt;465),SUM($AT$11:AT387)/2,IF(AND($E388="TOTAL",SUM($C$11:$C$426)&lt;465),SUM($AT$11:AT387),IF(COUNT(AT389:AT400)=0,"",SUM(AT389:AT400))))</f>
        <v/>
      </c>
      <c r="AU388" s="82" t="str">
        <f>+IF(AND($E388="TOTAL",SUM($C$11:$C$426)&gt;465),SUM($AU$11:AU387)/2,IF(AND($E388="TOTAL",SUM($C$11:$C$426)&lt;465),SUM($AU$11:AU387),IF(COUNT(AU389:AU400)=0,"",SUM(AU389:AU400))))</f>
        <v/>
      </c>
      <c r="AV388" s="82" t="str">
        <f>+IF(AND($E388="TOTAL",SUM($C$11:$C$426)&gt;465),SUM($AV$11:AV387)/2,IF(AND($E388="TOTAL",SUM($C$11:$C$426)&lt;465),SUM($AV$11:AV387),IF(COUNT(AV389:AV400)=0,"",SUM(AV389:AV400))))</f>
        <v/>
      </c>
      <c r="AW388" s="82" t="str">
        <f>+IF(AND($E388="TOTAL",SUM($C$11:$C$426)&gt;465),SUM($AW$11:AW387)/2,IF(AND($E388="TOTAL",SUM($C$11:$C$426)&lt;465),SUM($AW$11:AW387),IF(COUNT(AW389:AW400)=0,"",SUM(AW389:AW400))))</f>
        <v/>
      </c>
      <c r="AX388" s="82" t="str">
        <f>+IF(AND($E388="TOTAL",SUM($C$11:$C$426)&gt;465),SUM($AX$11:AX387)/2,IF(AND($E388="TOTAL",SUM($C$11:$C$426)&lt;465),SUM($AX$11:AX387),IF(COUNT(AX389:AX400)=0,"",SUM(AX389:AX400))))</f>
        <v/>
      </c>
      <c r="AY388" s="82" t="str">
        <f>+IF(AND($E388="TOTAL",SUM($C$11:$C$426)&gt;465),SUM($AY$11:AY387)/2,IF(AND($E388="TOTAL",SUM($C$11:$C$426)&lt;465),SUM($AY$11:AY387),IF(COUNT(AY389:AY400)=0,"",SUM(AY389:AY400))))</f>
        <v/>
      </c>
      <c r="AZ388" s="82" t="str">
        <f>+IF(AND($E388="TOTAL",SUM($C$11:$C$426)&gt;465),SUM($AZ$11:AZ387)/2,IF(AND($E388="TOTAL",SUM($C$11:$C$426)&lt;465),SUM($AZ$11:AZ387),IF(COUNT(AZ389:AZ400)=0,"",SUM(AZ389:AZ400))))</f>
        <v/>
      </c>
      <c r="BA388" s="82" t="str">
        <f>+IF(AND($E388="TOTAL",SUM($C$11:$C$426)&gt;465),SUM($BA$11:BA387)/2,IF(AND($E388="TOTAL",SUM($C$11:$C$426)&lt;465),SUM($BA$11:BA387),IF(COUNT(BA389:BA400)=0,"",SUM(BA389:BA400))))</f>
        <v/>
      </c>
      <c r="BB388" s="82" t="str">
        <f>+IF(AND($E388="TOTAL",SUM($C$11:$C$426)&gt;465),SUM($BB$11:BB387)/2,IF(AND($E388="TOTAL",SUM($C$11:$C$426)&lt;465),SUM($BB$11:BB387),IF(COUNT(BB389:BB400)=0,"",SUM(BB389:BB400))))</f>
        <v/>
      </c>
      <c r="BC388" s="82" t="str">
        <f>+IF(AND($E388="TOTAL",SUM($C$11:$C$426)&gt;465),SUM($BC$11:BC387)/2,IF(AND($E388="TOTAL",SUM($C$11:$C$426)&lt;465),SUM($BC$11:BC387),IF(COUNT(BC389:BC400)=0,"",SUM(BC389:BC400))))</f>
        <v/>
      </c>
      <c r="BD388" s="82" t="str">
        <f>+IF(AND($E388="TOTAL",SUM($C$11:$C$426)&gt;465),SUM($BD$11:BD387)/2,IF(AND($E388="TOTAL",SUM($C$11:$C$426)&lt;465),SUM($BD$11:BD387),IF(COUNT(BD389:BD400)=0,"",SUM(BD389:BD400))))</f>
        <v/>
      </c>
      <c r="BE388" s="82" t="str">
        <f>+IF(AND($E388="TOTAL",SUM($C$11:$C$426)&gt;465),SUM($BE$11:BE387)/2,IF(AND($E388="TOTAL",SUM($C$11:$C$426)&lt;465),SUM($BE$11:BE387),IF(COUNT(BE389:BE400)=0,"",SUM(BE389:BE400))))</f>
        <v/>
      </c>
      <c r="BF388" s="82" t="str">
        <f>+IF(AND($E388="TOTAL",SUM($C$11:$C$426)&gt;465),SUM($BF$11:BF387)/2,IF(AND($E388="TOTAL",SUM($C$11:$C$426)&lt;465),SUM($BF$11:BF387),IF(COUNT(BF389:BF400)=0,"",SUM(BF389:BF400))))</f>
        <v/>
      </c>
      <c r="BG388" s="82" t="str">
        <f>+IF(AND($E388="TOTAL",SUM($C$11:$C$426)&gt;465),SUM($BG$11:BG387)/2,IF(AND($E388="TOTAL",SUM($C$11:$C$426)&lt;465),SUM($BG$11:BG387),IF(COUNT(BG389:BG400)=0,"",SUM(BG389:BG400))))</f>
        <v/>
      </c>
      <c r="BH388" s="82" t="str">
        <f>+IF(AND($E388="TOTAL",SUM($C$11:$C$426)&gt;465),SUM($BH$11:BH387)/2,IF(AND($E388="TOTAL",SUM($C$11:$C$426)&lt;465),SUM($BH$11:BH387),IF(COUNT(BH389:BH400)=0,"",SUM(BH389:BH400))))</f>
        <v/>
      </c>
      <c r="BI388" s="82" t="str">
        <f>+IF(AND($E388="TOTAL",SUM($C$11:$C$426)&gt;465),SUM($BI$11:BI387)/2,IF(AND($E388="TOTAL",SUM($C$11:$C$426)&lt;465),SUM($BI$11:BI387),IF(COUNT(BI389:BI400)=0,"",SUM(BI389:BI400))))</f>
        <v/>
      </c>
      <c r="BJ388" s="82" t="str">
        <f>+IF(AND($E388="TOTAL",SUM($C$11:$C$426)&gt;465),SUM($BJ$11:BJ387)/2,IF(AND($E388="TOTAL",SUM($C$11:$C$426)&lt;465),SUM($BJ$11:BJ387),IF(COUNT(BJ389:BJ400)=0,"",SUM(BJ389:BJ400))))</f>
        <v/>
      </c>
      <c r="BK388" s="82" t="str">
        <f>+IF(AND($E388="TOTAL",SUM($C$11:$C$426)&gt;465),SUM($BK$11:BK387)/2,IF(AND($E388="TOTAL",SUM($C$11:$C$426)&lt;465),SUM($BK$11:BK387),IF(COUNT(BK389:BK400)=0,"",SUM(BK389:BK400))))</f>
        <v/>
      </c>
      <c r="BL388" s="82" t="str">
        <f>+IF(AND($E388="TOTAL",SUM($C$11:$C$426)&gt;465),SUM($BL$11:BL387)/2,IF(AND($E388="TOTAL",SUM($C$11:$C$426)&lt;465),SUM($BL$11:BL387),IF(COUNT(BL389:BL400)=0,"",SUM(BL389:BL400))))</f>
        <v/>
      </c>
      <c r="BM388" s="78" t="str">
        <f t="shared" si="90"/>
        <v/>
      </c>
      <c r="BN388" s="14" t="str">
        <f t="shared" si="91"/>
        <v/>
      </c>
      <c r="BO388" s="19"/>
    </row>
    <row r="389" spans="1:67" s="19" customFormat="1" outlineLevel="1" x14ac:dyDescent="0.3">
      <c r="A389" s="17"/>
      <c r="B389" s="17" t="str">
        <f>+IF(OR(B388="",E388="TOTAL"),"","ok")</f>
        <v>ok</v>
      </c>
      <c r="C389" s="17">
        <f>+INDEX(Listes!$N$1:$AD$13,MATCH(D389,Listes!$N$1:$N$13,0),MATCH($F$7,Listes!$N$1:$AD$1,0))</f>
        <v>10</v>
      </c>
      <c r="D389" s="74" t="s">
        <v>160</v>
      </c>
      <c r="E389" s="85" t="s">
        <v>160</v>
      </c>
      <c r="F389" s="86"/>
      <c r="G389" s="85" t="str">
        <f>IF(F389="","",F389-SUM(AO389:BL389))</f>
        <v/>
      </c>
      <c r="H389" s="85"/>
      <c r="I389" s="85"/>
      <c r="J389" s="85"/>
      <c r="K389" s="85"/>
      <c r="L389" s="85"/>
      <c r="M389" s="85"/>
      <c r="N389" s="85"/>
      <c r="O389" s="85"/>
      <c r="P389" s="85"/>
      <c r="Q389" s="85"/>
      <c r="R389" s="85"/>
      <c r="S389" s="85"/>
      <c r="T389" s="85"/>
      <c r="U389" s="85"/>
      <c r="V389" s="85"/>
      <c r="W389" s="85"/>
      <c r="X389" s="85"/>
      <c r="Y389" s="85"/>
      <c r="Z389" s="85"/>
      <c r="AA389" s="85"/>
      <c r="AB389" s="85"/>
      <c r="AC389" s="85"/>
      <c r="AD389" s="85"/>
      <c r="AE389" s="85"/>
      <c r="AF389" s="85"/>
      <c r="AG389" s="85"/>
      <c r="AH389" s="85" t="str">
        <f>+IFERROR(SUM(Y389:AG389)+AI389,"")</f>
        <v/>
      </c>
      <c r="AI389" s="85" t="str">
        <f t="shared" ref="AI389:AI400" si="106">IF(SUM(Y389:AG389)=0,"",0)</f>
        <v/>
      </c>
      <c r="AJ389" s="85" t="str">
        <f>+IFERROR(IF(OR(AND(AH389&lt;&gt;"",G389=""),AND(AH389="",G389&lt;&gt;"")),"TOTAL ou Z non renseigné !!!",ROUND(AH389-G389,2)),"")</f>
        <v/>
      </c>
      <c r="AK389" s="85"/>
      <c r="AL389" s="85"/>
      <c r="AM389" s="85"/>
      <c r="AN389" s="85"/>
      <c r="AO389" s="85"/>
      <c r="AP389" s="85"/>
      <c r="AQ389" s="85"/>
      <c r="AR389" s="85"/>
      <c r="AS389" s="85"/>
      <c r="AT389" s="85"/>
      <c r="AU389" s="85"/>
      <c r="AV389" s="85"/>
      <c r="AW389" s="85"/>
      <c r="AX389" s="85"/>
      <c r="AY389" s="85"/>
      <c r="AZ389" s="85"/>
      <c r="BA389" s="85"/>
      <c r="BB389" s="85"/>
      <c r="BC389" s="85"/>
      <c r="BD389" s="85"/>
      <c r="BE389" s="85"/>
      <c r="BF389" s="85"/>
      <c r="BG389" s="85"/>
      <c r="BH389" s="85"/>
      <c r="BI389" s="85"/>
      <c r="BJ389" s="85"/>
      <c r="BK389" s="85"/>
      <c r="BL389" s="85"/>
      <c r="BM389" s="78" t="str">
        <f t="shared" si="90"/>
        <v>ok</v>
      </c>
      <c r="BN389" s="14" t="str">
        <f t="shared" si="91"/>
        <v/>
      </c>
      <c r="BO389" s="3"/>
    </row>
    <row r="390" spans="1:67" s="19" customFormat="1" outlineLevel="1" x14ac:dyDescent="0.3">
      <c r="A390" s="17"/>
      <c r="B390" s="17" t="str">
        <f>+IF(OR(B388="",E388="TOTAL"),"","ok")</f>
        <v>ok</v>
      </c>
      <c r="C390" s="17">
        <f>+INDEX(Listes!$N$1:$AD$13,MATCH(D390,Listes!$N$1:$N$13,0),MATCH($F$7,Listes!$N$1:$AD$1,0))</f>
        <v>10</v>
      </c>
      <c r="D390" s="74" t="s">
        <v>161</v>
      </c>
      <c r="E390" s="85" t="s">
        <v>161</v>
      </c>
      <c r="F390" s="86"/>
      <c r="G390" s="85"/>
      <c r="H390" s="85"/>
      <c r="I390" s="85"/>
      <c r="J390" s="85"/>
      <c r="K390" s="85"/>
      <c r="L390" s="85"/>
      <c r="M390" s="85"/>
      <c r="N390" s="85"/>
      <c r="O390" s="85"/>
      <c r="P390" s="85"/>
      <c r="Q390" s="85"/>
      <c r="R390" s="85"/>
      <c r="S390" s="85"/>
      <c r="T390" s="85"/>
      <c r="U390" s="85"/>
      <c r="V390" s="85"/>
      <c r="W390" s="85"/>
      <c r="X390" s="85"/>
      <c r="Y390" s="85"/>
      <c r="Z390" s="85"/>
      <c r="AA390" s="85"/>
      <c r="AB390" s="85"/>
      <c r="AC390" s="85"/>
      <c r="AD390" s="85"/>
      <c r="AE390" s="85"/>
      <c r="AF390" s="85"/>
      <c r="AG390" s="85"/>
      <c r="AH390" s="85" t="str">
        <f t="shared" ref="AH390:AH400" si="107">+IFERROR(SUM(Y390:AG390)+AI390,"")</f>
        <v/>
      </c>
      <c r="AI390" s="85" t="str">
        <f t="shared" si="106"/>
        <v/>
      </c>
      <c r="AJ390" s="85" t="str">
        <f>+IFERROR(IF(OR(AND(AH390&lt;&gt;"",G390=""),AND(AH390="",G390&lt;&gt;"")),"TOTAL ou Z non renseigné !!!",IF($E390="TOTAL",SUM($AJ$11:AJ389),ROUND(AH390-G390,2))),"")</f>
        <v/>
      </c>
      <c r="AK390" s="85"/>
      <c r="AL390" s="85"/>
      <c r="AM390" s="85"/>
      <c r="AN390" s="85"/>
      <c r="AO390" s="85"/>
      <c r="AP390" s="85"/>
      <c r="AQ390" s="85"/>
      <c r="AR390" s="85"/>
      <c r="AS390" s="85"/>
      <c r="AT390" s="85"/>
      <c r="AU390" s="85"/>
      <c r="AV390" s="85"/>
      <c r="AW390" s="85"/>
      <c r="AX390" s="85"/>
      <c r="AY390" s="85"/>
      <c r="AZ390" s="85"/>
      <c r="BA390" s="85"/>
      <c r="BB390" s="85"/>
      <c r="BC390" s="85"/>
      <c r="BD390" s="85"/>
      <c r="BE390" s="85"/>
      <c r="BF390" s="85"/>
      <c r="BG390" s="85"/>
      <c r="BH390" s="85"/>
      <c r="BI390" s="85"/>
      <c r="BJ390" s="85"/>
      <c r="BK390" s="85"/>
      <c r="BL390" s="85"/>
      <c r="BM390" s="78" t="str">
        <f t="shared" si="90"/>
        <v>ok</v>
      </c>
      <c r="BN390" s="14" t="str">
        <f t="shared" si="91"/>
        <v/>
      </c>
    </row>
    <row r="391" spans="1:67" s="19" customFormat="1" outlineLevel="1" x14ac:dyDescent="0.3">
      <c r="A391" s="17"/>
      <c r="B391" s="17" t="str">
        <f>+IF(OR(B388="",E388="TOTAL"),"","ok")</f>
        <v>ok</v>
      </c>
      <c r="C391" s="17">
        <f>+INDEX(Listes!$N$1:$AD$13,MATCH(D391,Listes!$N$1:$N$13,0),MATCH($F$7,Listes!$N$1:$AD$1,0))</f>
        <v>10</v>
      </c>
      <c r="D391" s="75" t="s">
        <v>163</v>
      </c>
      <c r="E391" s="87" t="s">
        <v>162</v>
      </c>
      <c r="F391" s="86"/>
      <c r="G391" s="85"/>
      <c r="H391" s="85"/>
      <c r="I391" s="85"/>
      <c r="J391" s="85"/>
      <c r="K391" s="85"/>
      <c r="L391" s="85"/>
      <c r="M391" s="85"/>
      <c r="N391" s="85"/>
      <c r="O391" s="85"/>
      <c r="P391" s="85"/>
      <c r="Q391" s="85"/>
      <c r="R391" s="85"/>
      <c r="S391" s="85"/>
      <c r="T391" s="85"/>
      <c r="U391" s="85"/>
      <c r="V391" s="85"/>
      <c r="W391" s="85"/>
      <c r="X391" s="85"/>
      <c r="Y391" s="85"/>
      <c r="Z391" s="85"/>
      <c r="AA391" s="85"/>
      <c r="AB391" s="85"/>
      <c r="AC391" s="85"/>
      <c r="AD391" s="85"/>
      <c r="AE391" s="85"/>
      <c r="AF391" s="85"/>
      <c r="AG391" s="85"/>
      <c r="AH391" s="85" t="str">
        <f t="shared" si="107"/>
        <v/>
      </c>
      <c r="AI391" s="85" t="str">
        <f t="shared" si="106"/>
        <v/>
      </c>
      <c r="AJ391" s="85" t="str">
        <f>+IFERROR(IF(OR(AND(AH391&lt;&gt;"",G391=""),AND(AH391="",G391&lt;&gt;"")),"TOTAL ou Z non renseigné !!!",IF($E391="TOTAL",SUM($AJ$11:AJ390),ROUND(AH391-G391,2))),"")</f>
        <v/>
      </c>
      <c r="AK391" s="85"/>
      <c r="AL391" s="85"/>
      <c r="AM391" s="85"/>
      <c r="AN391" s="85"/>
      <c r="AO391" s="85"/>
      <c r="AP391" s="85"/>
      <c r="AQ391" s="85"/>
      <c r="AR391" s="85"/>
      <c r="AS391" s="85"/>
      <c r="AT391" s="85"/>
      <c r="AU391" s="85"/>
      <c r="AV391" s="85"/>
      <c r="AW391" s="85"/>
      <c r="AX391" s="85"/>
      <c r="AY391" s="85"/>
      <c r="AZ391" s="85"/>
      <c r="BA391" s="85"/>
      <c r="BB391" s="85"/>
      <c r="BC391" s="85"/>
      <c r="BD391" s="85"/>
      <c r="BE391" s="85"/>
      <c r="BF391" s="85"/>
      <c r="BG391" s="85"/>
      <c r="BH391" s="85"/>
      <c r="BI391" s="85"/>
      <c r="BJ391" s="85"/>
      <c r="BK391" s="85"/>
      <c r="BL391" s="85"/>
      <c r="BM391" s="78" t="str">
        <f t="shared" si="90"/>
        <v>ok</v>
      </c>
      <c r="BN391" s="14" t="str">
        <f t="shared" si="91"/>
        <v/>
      </c>
      <c r="BO391" s="3"/>
    </row>
    <row r="392" spans="1:67" s="19" customFormat="1" outlineLevel="1" x14ac:dyDescent="0.3">
      <c r="A392" s="17"/>
      <c r="B392" s="17" t="str">
        <f>+IF(OR(B388="",E388="TOTAL"),"","ok")</f>
        <v>ok</v>
      </c>
      <c r="C392" s="17">
        <f>+INDEX(Listes!$N$1:$AD$13,MATCH(D392,Listes!$N$1:$N$13,0),MATCH($F$7,Listes!$N$1:$AD$1,0))</f>
        <v>10</v>
      </c>
      <c r="D392" s="75" t="s">
        <v>164</v>
      </c>
      <c r="E392" s="87" t="s">
        <v>162</v>
      </c>
      <c r="F392" s="86"/>
      <c r="G392" s="85"/>
      <c r="H392" s="85"/>
      <c r="I392" s="85"/>
      <c r="J392" s="85"/>
      <c r="K392" s="85"/>
      <c r="L392" s="85"/>
      <c r="M392" s="85"/>
      <c r="N392" s="85"/>
      <c r="O392" s="85"/>
      <c r="P392" s="85"/>
      <c r="Q392" s="85"/>
      <c r="R392" s="85"/>
      <c r="S392" s="85"/>
      <c r="T392" s="85"/>
      <c r="U392" s="85"/>
      <c r="V392" s="85"/>
      <c r="W392" s="85"/>
      <c r="X392" s="85"/>
      <c r="Y392" s="85"/>
      <c r="Z392" s="85"/>
      <c r="AA392" s="85"/>
      <c r="AB392" s="85"/>
      <c r="AC392" s="85"/>
      <c r="AD392" s="85"/>
      <c r="AE392" s="85"/>
      <c r="AF392" s="85"/>
      <c r="AG392" s="85"/>
      <c r="AH392" s="85" t="str">
        <f t="shared" si="107"/>
        <v/>
      </c>
      <c r="AI392" s="85" t="str">
        <f t="shared" si="106"/>
        <v/>
      </c>
      <c r="AJ392" s="85" t="str">
        <f>+IFERROR(IF(OR(AND(AH392&lt;&gt;"",G392=""),AND(AH392="",G392&lt;&gt;"")),"TOTAL ou Z non renseigné !!!",IF($E392="TOTAL",SUM($AJ$11:AJ391),ROUND(AH392-G392,2))),"")</f>
        <v/>
      </c>
      <c r="AK392" s="85"/>
      <c r="AL392" s="85"/>
      <c r="AM392" s="85"/>
      <c r="AN392" s="85"/>
      <c r="AO392" s="85"/>
      <c r="AP392" s="85"/>
      <c r="AQ392" s="85"/>
      <c r="AR392" s="85"/>
      <c r="AS392" s="85"/>
      <c r="AT392" s="85"/>
      <c r="AU392" s="85"/>
      <c r="AV392" s="85"/>
      <c r="AW392" s="85"/>
      <c r="AX392" s="85"/>
      <c r="AY392" s="85"/>
      <c r="AZ392" s="85"/>
      <c r="BA392" s="85"/>
      <c r="BB392" s="85"/>
      <c r="BC392" s="85"/>
      <c r="BD392" s="85"/>
      <c r="BE392" s="85"/>
      <c r="BF392" s="85"/>
      <c r="BG392" s="85"/>
      <c r="BH392" s="85"/>
      <c r="BI392" s="85"/>
      <c r="BJ392" s="85"/>
      <c r="BK392" s="85"/>
      <c r="BL392" s="85"/>
      <c r="BM392" s="78" t="str">
        <f t="shared" si="90"/>
        <v>ok</v>
      </c>
      <c r="BN392" s="14" t="str">
        <f t="shared" si="91"/>
        <v/>
      </c>
    </row>
    <row r="393" spans="1:67" s="19" customFormat="1" outlineLevel="1" x14ac:dyDescent="0.3">
      <c r="A393" s="17"/>
      <c r="B393" s="17" t="str">
        <f>+IF(OR(B388="",E388="TOTAL"),"","ok")</f>
        <v>ok</v>
      </c>
      <c r="C393" s="17">
        <f>+INDEX(Listes!$N$1:$AD$13,MATCH(D393,Listes!$N$1:$N$13,0),MATCH($F$7,Listes!$N$1:$AD$1,0))</f>
        <v>10</v>
      </c>
      <c r="D393" s="75" t="s">
        <v>165</v>
      </c>
      <c r="E393" s="87" t="s">
        <v>162</v>
      </c>
      <c r="F393" s="86"/>
      <c r="G393" s="85"/>
      <c r="H393" s="85"/>
      <c r="I393" s="85"/>
      <c r="J393" s="85"/>
      <c r="K393" s="85"/>
      <c r="L393" s="85"/>
      <c r="M393" s="85"/>
      <c r="N393" s="85"/>
      <c r="O393" s="85"/>
      <c r="P393" s="85"/>
      <c r="Q393" s="85"/>
      <c r="R393" s="85"/>
      <c r="S393" s="85"/>
      <c r="T393" s="85"/>
      <c r="U393" s="85"/>
      <c r="V393" s="85"/>
      <c r="W393" s="85"/>
      <c r="X393" s="85"/>
      <c r="Y393" s="85"/>
      <c r="Z393" s="85"/>
      <c r="AA393" s="85"/>
      <c r="AB393" s="85"/>
      <c r="AC393" s="85"/>
      <c r="AD393" s="85"/>
      <c r="AE393" s="85"/>
      <c r="AF393" s="85"/>
      <c r="AG393" s="85"/>
      <c r="AH393" s="85" t="str">
        <f t="shared" si="107"/>
        <v/>
      </c>
      <c r="AI393" s="85" t="str">
        <f t="shared" si="106"/>
        <v/>
      </c>
      <c r="AJ393" s="85" t="str">
        <f>+IFERROR(IF(OR(AND(AH393&lt;&gt;"",G393=""),AND(AH393="",G393&lt;&gt;"")),"TOTAL ou Z non renseigné !!!",IF($E393="TOTAL",SUM($AJ$11:AJ392),ROUND(AH393-G393,2))),"")</f>
        <v/>
      </c>
      <c r="AK393" s="85"/>
      <c r="AL393" s="85"/>
      <c r="AM393" s="85"/>
      <c r="AN393" s="85"/>
      <c r="AO393" s="85"/>
      <c r="AP393" s="85"/>
      <c r="AQ393" s="85"/>
      <c r="AR393" s="85"/>
      <c r="AS393" s="85"/>
      <c r="AT393" s="85"/>
      <c r="AU393" s="85"/>
      <c r="AV393" s="85"/>
      <c r="AW393" s="85"/>
      <c r="AX393" s="85"/>
      <c r="AY393" s="85"/>
      <c r="AZ393" s="85"/>
      <c r="BA393" s="85"/>
      <c r="BB393" s="85"/>
      <c r="BC393" s="85"/>
      <c r="BD393" s="85"/>
      <c r="BE393" s="85"/>
      <c r="BF393" s="85"/>
      <c r="BG393" s="85"/>
      <c r="BH393" s="85"/>
      <c r="BI393" s="85"/>
      <c r="BJ393" s="85"/>
      <c r="BK393" s="85"/>
      <c r="BL393" s="85"/>
      <c r="BM393" s="78" t="str">
        <f t="shared" si="90"/>
        <v>ok</v>
      </c>
      <c r="BN393" s="14" t="str">
        <f t="shared" si="91"/>
        <v/>
      </c>
      <c r="BO393" s="3"/>
    </row>
    <row r="394" spans="1:67" s="19" customFormat="1" outlineLevel="1" x14ac:dyDescent="0.3">
      <c r="A394" s="17"/>
      <c r="B394" s="17" t="str">
        <f>+IF(OR(B388="",E388="TOTAL"),"","ok")</f>
        <v>ok</v>
      </c>
      <c r="C394" s="17">
        <f>+INDEX(Listes!$N$1:$AD$13,MATCH(D394,Listes!$N$1:$N$13,0),MATCH($F$7,Listes!$N$1:$AD$1,0))</f>
        <v>10</v>
      </c>
      <c r="D394" s="75" t="s">
        <v>166</v>
      </c>
      <c r="E394" s="87" t="s">
        <v>162</v>
      </c>
      <c r="F394" s="86"/>
      <c r="G394" s="85"/>
      <c r="H394" s="85"/>
      <c r="I394" s="85"/>
      <c r="J394" s="85"/>
      <c r="K394" s="85"/>
      <c r="L394" s="85"/>
      <c r="M394" s="85"/>
      <c r="N394" s="85"/>
      <c r="O394" s="85"/>
      <c r="P394" s="85"/>
      <c r="Q394" s="85"/>
      <c r="R394" s="85"/>
      <c r="S394" s="85"/>
      <c r="T394" s="85"/>
      <c r="U394" s="85"/>
      <c r="V394" s="85"/>
      <c r="W394" s="85"/>
      <c r="X394" s="85"/>
      <c r="Y394" s="85"/>
      <c r="Z394" s="85"/>
      <c r="AA394" s="85"/>
      <c r="AB394" s="85"/>
      <c r="AC394" s="85"/>
      <c r="AD394" s="85"/>
      <c r="AE394" s="85"/>
      <c r="AF394" s="85"/>
      <c r="AG394" s="85"/>
      <c r="AH394" s="85" t="str">
        <f t="shared" si="107"/>
        <v/>
      </c>
      <c r="AI394" s="85" t="str">
        <f t="shared" si="106"/>
        <v/>
      </c>
      <c r="AJ394" s="85" t="str">
        <f>+IFERROR(IF(OR(AND(AH394&lt;&gt;"",G394=""),AND(AH394="",G394&lt;&gt;"")),"TOTAL ou Z non renseigné !!!",IF($E394="TOTAL",SUM($AJ$11:AJ393),ROUND(AH394-G394,2))),"")</f>
        <v/>
      </c>
      <c r="AK394" s="85"/>
      <c r="AL394" s="85"/>
      <c r="AM394" s="85"/>
      <c r="AN394" s="85"/>
      <c r="AO394" s="85"/>
      <c r="AP394" s="85"/>
      <c r="AQ394" s="85"/>
      <c r="AR394" s="85"/>
      <c r="AS394" s="85"/>
      <c r="AT394" s="85"/>
      <c r="AU394" s="85"/>
      <c r="AV394" s="85"/>
      <c r="AW394" s="85"/>
      <c r="AX394" s="85"/>
      <c r="AY394" s="85"/>
      <c r="AZ394" s="85"/>
      <c r="BA394" s="85"/>
      <c r="BB394" s="85"/>
      <c r="BC394" s="85"/>
      <c r="BD394" s="85"/>
      <c r="BE394" s="85"/>
      <c r="BF394" s="85"/>
      <c r="BG394" s="85"/>
      <c r="BH394" s="85"/>
      <c r="BI394" s="85"/>
      <c r="BJ394" s="85"/>
      <c r="BK394" s="85"/>
      <c r="BL394" s="85"/>
      <c r="BM394" s="78" t="str">
        <f t="shared" si="90"/>
        <v>ok</v>
      </c>
      <c r="BN394" s="14" t="str">
        <f t="shared" si="91"/>
        <v/>
      </c>
    </row>
    <row r="395" spans="1:67" s="19" customFormat="1" outlineLevel="1" x14ac:dyDescent="0.3">
      <c r="A395" s="17"/>
      <c r="B395" s="17" t="str">
        <f>+IF(OR(B388="",E388="TOTAL"),"","ok")</f>
        <v>ok</v>
      </c>
      <c r="C395" s="17">
        <f>+INDEX(Listes!$N$1:$AD$13,MATCH(D395,Listes!$N$1:$N$13,0),MATCH($F$7,Listes!$N$1:$AD$1,0))</f>
        <v>10</v>
      </c>
      <c r="D395" s="75" t="s">
        <v>167</v>
      </c>
      <c r="E395" s="87" t="s">
        <v>162</v>
      </c>
      <c r="F395" s="86"/>
      <c r="G395" s="85"/>
      <c r="H395" s="85"/>
      <c r="I395" s="85"/>
      <c r="J395" s="85"/>
      <c r="K395" s="85"/>
      <c r="L395" s="85"/>
      <c r="M395" s="85"/>
      <c r="N395" s="85"/>
      <c r="O395" s="85"/>
      <c r="P395" s="85"/>
      <c r="Q395" s="85"/>
      <c r="R395" s="85"/>
      <c r="S395" s="85"/>
      <c r="T395" s="85"/>
      <c r="U395" s="85"/>
      <c r="V395" s="85"/>
      <c r="W395" s="85"/>
      <c r="X395" s="85"/>
      <c r="Y395" s="85"/>
      <c r="Z395" s="85"/>
      <c r="AA395" s="85"/>
      <c r="AB395" s="85"/>
      <c r="AC395" s="85"/>
      <c r="AD395" s="85"/>
      <c r="AE395" s="85"/>
      <c r="AF395" s="85"/>
      <c r="AG395" s="85"/>
      <c r="AH395" s="85" t="str">
        <f t="shared" si="107"/>
        <v/>
      </c>
      <c r="AI395" s="85" t="str">
        <f t="shared" si="106"/>
        <v/>
      </c>
      <c r="AJ395" s="85" t="str">
        <f>+IFERROR(IF(OR(AND(AH395&lt;&gt;"",G395=""),AND(AH395="",G395&lt;&gt;"")),"TOTAL ou Z non renseigné !!!",IF($E395="TOTAL",SUM($AJ$11:AJ394),ROUND(AH395-G395,2))),"")</f>
        <v/>
      </c>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78" t="str">
        <f t="shared" si="90"/>
        <v>ok</v>
      </c>
      <c r="BN395" s="14" t="str">
        <f t="shared" si="91"/>
        <v/>
      </c>
      <c r="BO395" s="3"/>
    </row>
    <row r="396" spans="1:67" s="19" customFormat="1" outlineLevel="1" x14ac:dyDescent="0.3">
      <c r="A396" s="17"/>
      <c r="B396" s="17" t="str">
        <f>+IF(OR(B388="",E388="TOTAL"),"","ok")</f>
        <v>ok</v>
      </c>
      <c r="C396" s="17">
        <f>+INDEX(Listes!$N$1:$AD$13,MATCH(D396,Listes!$N$1:$N$13,0),MATCH($F$7,Listes!$N$1:$AD$1,0))</f>
        <v>10</v>
      </c>
      <c r="D396" s="75" t="s">
        <v>168</v>
      </c>
      <c r="E396" s="87" t="s">
        <v>162</v>
      </c>
      <c r="F396" s="86"/>
      <c r="G396" s="85"/>
      <c r="H396" s="85"/>
      <c r="I396" s="85"/>
      <c r="J396" s="85"/>
      <c r="K396" s="85"/>
      <c r="L396" s="85"/>
      <c r="M396" s="85"/>
      <c r="N396" s="85"/>
      <c r="O396" s="85"/>
      <c r="P396" s="85"/>
      <c r="Q396" s="85"/>
      <c r="R396" s="85"/>
      <c r="S396" s="85"/>
      <c r="T396" s="85"/>
      <c r="U396" s="85"/>
      <c r="V396" s="85"/>
      <c r="W396" s="85"/>
      <c r="X396" s="85"/>
      <c r="Y396" s="85"/>
      <c r="Z396" s="85"/>
      <c r="AA396" s="85"/>
      <c r="AB396" s="85"/>
      <c r="AC396" s="85"/>
      <c r="AD396" s="85"/>
      <c r="AE396" s="85"/>
      <c r="AF396" s="85"/>
      <c r="AG396" s="85"/>
      <c r="AH396" s="85" t="str">
        <f t="shared" si="107"/>
        <v/>
      </c>
      <c r="AI396" s="85" t="str">
        <f t="shared" si="106"/>
        <v/>
      </c>
      <c r="AJ396" s="85" t="str">
        <f>+IFERROR(IF(OR(AND(AH396&lt;&gt;"",G396=""),AND(AH396="",G396&lt;&gt;"")),"TOTAL ou Z non renseigné !!!",IF($E396="TOTAL",SUM($AJ$11:AJ395),ROUND(AH396-G396,2))),"")</f>
        <v/>
      </c>
      <c r="AK396" s="85"/>
      <c r="AL396" s="85"/>
      <c r="AM396" s="85"/>
      <c r="AN396" s="85"/>
      <c r="AO396" s="85"/>
      <c r="AP396" s="85"/>
      <c r="AQ396" s="85"/>
      <c r="AR396" s="85"/>
      <c r="AS396" s="85"/>
      <c r="AT396" s="85"/>
      <c r="AU396" s="85"/>
      <c r="AV396" s="85"/>
      <c r="AW396" s="85"/>
      <c r="AX396" s="85"/>
      <c r="AY396" s="85"/>
      <c r="AZ396" s="85"/>
      <c r="BA396" s="85"/>
      <c r="BB396" s="85"/>
      <c r="BC396" s="85"/>
      <c r="BD396" s="85"/>
      <c r="BE396" s="85"/>
      <c r="BF396" s="85"/>
      <c r="BG396" s="85"/>
      <c r="BH396" s="85"/>
      <c r="BI396" s="85"/>
      <c r="BJ396" s="85"/>
      <c r="BK396" s="85"/>
      <c r="BL396" s="85"/>
      <c r="BM396" s="78" t="str">
        <f t="shared" ref="BM396:BM401" si="108">+IF(OR(E396="",COUNTIF(E396,"*TOTAL*"),A396=1),"","ok")</f>
        <v>ok</v>
      </c>
      <c r="BN396" s="14" t="str">
        <f t="shared" ref="BN396:BN401" si="109">+IF(OR(A396=1,F396=""),"","&lt;== PENSEZ A VALIDER VOTRE CAISSE UNE FOIS TOUS LES ELEMENTS SAISIS !!")</f>
        <v/>
      </c>
    </row>
    <row r="397" spans="1:67" s="19" customFormat="1" hidden="1" outlineLevel="1" x14ac:dyDescent="0.3">
      <c r="A397" s="17"/>
      <c r="B397" s="17" t="str">
        <f>+IF(OR(B388="",E388="TOTAL"),"","ok")</f>
        <v>ok</v>
      </c>
      <c r="C397" s="17">
        <f>+INDEX(Listes!$N$1:$AD$13,MATCH(D397,Listes!$N$1:$N$13,0),MATCH($F$7,Listes!$N$1:$AD$1,0))</f>
        <v>0</v>
      </c>
      <c r="D397" s="75" t="s">
        <v>169</v>
      </c>
      <c r="E397" s="87" t="s">
        <v>162</v>
      </c>
      <c r="F397" s="86"/>
      <c r="G397" s="85"/>
      <c r="H397" s="85"/>
      <c r="I397" s="85"/>
      <c r="J397" s="85"/>
      <c r="K397" s="85"/>
      <c r="L397" s="85"/>
      <c r="M397" s="85"/>
      <c r="N397" s="85"/>
      <c r="O397" s="85"/>
      <c r="P397" s="85"/>
      <c r="Q397" s="85"/>
      <c r="R397" s="85"/>
      <c r="S397" s="85"/>
      <c r="T397" s="85"/>
      <c r="U397" s="85"/>
      <c r="V397" s="85"/>
      <c r="W397" s="85"/>
      <c r="X397" s="85"/>
      <c r="Y397" s="85"/>
      <c r="Z397" s="85"/>
      <c r="AA397" s="85"/>
      <c r="AB397" s="85"/>
      <c r="AC397" s="85"/>
      <c r="AD397" s="85"/>
      <c r="AE397" s="85"/>
      <c r="AF397" s="85"/>
      <c r="AG397" s="85"/>
      <c r="AH397" s="85" t="str">
        <f t="shared" si="107"/>
        <v/>
      </c>
      <c r="AI397" s="85" t="str">
        <f t="shared" si="106"/>
        <v/>
      </c>
      <c r="AJ397" s="85" t="str">
        <f>+IFERROR(IF(OR(AND(AH397&lt;&gt;"",G397=""),AND(AH397="",G397&lt;&gt;"")),"TOTAL ou Z non renseigné !!!",IF($E397="TOTAL",SUM($AJ$11:AJ396),ROUND(AH397-G397,2))),"")</f>
        <v/>
      </c>
      <c r="AK397" s="85"/>
      <c r="AL397" s="85"/>
      <c r="AM397" s="85"/>
      <c r="AN397" s="85"/>
      <c r="AO397" s="85"/>
      <c r="AP397" s="85"/>
      <c r="AQ397" s="85"/>
      <c r="AR397" s="85"/>
      <c r="AS397" s="85"/>
      <c r="AT397" s="85"/>
      <c r="AU397" s="85"/>
      <c r="AV397" s="85"/>
      <c r="AW397" s="85"/>
      <c r="AX397" s="85"/>
      <c r="AY397" s="85"/>
      <c r="AZ397" s="85"/>
      <c r="BA397" s="85"/>
      <c r="BB397" s="85"/>
      <c r="BC397" s="85"/>
      <c r="BD397" s="85"/>
      <c r="BE397" s="85"/>
      <c r="BF397" s="85"/>
      <c r="BG397" s="85"/>
      <c r="BH397" s="85"/>
      <c r="BI397" s="85"/>
      <c r="BJ397" s="85"/>
      <c r="BK397" s="85"/>
      <c r="BL397" s="85"/>
      <c r="BM397" s="78" t="str">
        <f t="shared" si="108"/>
        <v>ok</v>
      </c>
      <c r="BN397" s="14" t="str">
        <f t="shared" si="109"/>
        <v/>
      </c>
      <c r="BO397" s="3"/>
    </row>
    <row r="398" spans="1:67" s="19" customFormat="1" hidden="1" outlineLevel="1" x14ac:dyDescent="0.3">
      <c r="A398" s="17"/>
      <c r="B398" s="17" t="str">
        <f>+IF(OR(B388="",E388="TOTAL"),"","ok")</f>
        <v>ok</v>
      </c>
      <c r="C398" s="17">
        <f>+INDEX(Listes!$N$1:$AD$13,MATCH(D398,Listes!$N$1:$N$13,0),MATCH($F$7,Listes!$N$1:$AD$1,0))</f>
        <v>0</v>
      </c>
      <c r="D398" s="75" t="s">
        <v>170</v>
      </c>
      <c r="E398" s="87" t="s">
        <v>162</v>
      </c>
      <c r="F398" s="86"/>
      <c r="G398" s="85"/>
      <c r="H398" s="85"/>
      <c r="I398" s="85"/>
      <c r="J398" s="85"/>
      <c r="K398" s="85"/>
      <c r="L398" s="85"/>
      <c r="M398" s="85"/>
      <c r="N398" s="85"/>
      <c r="O398" s="85"/>
      <c r="P398" s="85"/>
      <c r="Q398" s="85"/>
      <c r="R398" s="85"/>
      <c r="S398" s="85"/>
      <c r="T398" s="85"/>
      <c r="U398" s="85"/>
      <c r="V398" s="85"/>
      <c r="W398" s="85"/>
      <c r="X398" s="85"/>
      <c r="Y398" s="85"/>
      <c r="Z398" s="85"/>
      <c r="AA398" s="85"/>
      <c r="AB398" s="85"/>
      <c r="AC398" s="85"/>
      <c r="AD398" s="85"/>
      <c r="AE398" s="85"/>
      <c r="AF398" s="85"/>
      <c r="AG398" s="85"/>
      <c r="AH398" s="85" t="str">
        <f t="shared" si="107"/>
        <v/>
      </c>
      <c r="AI398" s="85" t="str">
        <f t="shared" si="106"/>
        <v/>
      </c>
      <c r="AJ398" s="85" t="str">
        <f>+IFERROR(IF(OR(AND(AH398&lt;&gt;"",G398=""),AND(AH398="",G398&lt;&gt;"")),"TOTAL ou Z non renseigné !!!",IF($E398="TOTAL",SUM($AJ$11:AJ397),ROUND(AH398-G398,2))),"")</f>
        <v/>
      </c>
      <c r="AK398" s="85"/>
      <c r="AL398" s="85"/>
      <c r="AM398" s="85"/>
      <c r="AN398" s="85"/>
      <c r="AO398" s="85"/>
      <c r="AP398" s="85"/>
      <c r="AQ398" s="85"/>
      <c r="AR398" s="85"/>
      <c r="AS398" s="85"/>
      <c r="AT398" s="85"/>
      <c r="AU398" s="85"/>
      <c r="AV398" s="85"/>
      <c r="AW398" s="85"/>
      <c r="AX398" s="85"/>
      <c r="AY398" s="85"/>
      <c r="AZ398" s="85"/>
      <c r="BA398" s="85"/>
      <c r="BB398" s="85"/>
      <c r="BC398" s="85"/>
      <c r="BD398" s="85"/>
      <c r="BE398" s="85"/>
      <c r="BF398" s="85"/>
      <c r="BG398" s="85"/>
      <c r="BH398" s="85"/>
      <c r="BI398" s="85"/>
      <c r="BJ398" s="85"/>
      <c r="BK398" s="85"/>
      <c r="BL398" s="85"/>
      <c r="BM398" s="78" t="str">
        <f t="shared" si="108"/>
        <v>ok</v>
      </c>
      <c r="BN398" s="14" t="str">
        <f t="shared" si="109"/>
        <v/>
      </c>
    </row>
    <row r="399" spans="1:67" s="19" customFormat="1" hidden="1" outlineLevel="1" x14ac:dyDescent="0.3">
      <c r="A399" s="17"/>
      <c r="B399" s="17" t="str">
        <f>+IF(OR(B388="",E388="TOTAL"),"","ok")</f>
        <v>ok</v>
      </c>
      <c r="C399" s="17">
        <f>+INDEX(Listes!$N$1:$AD$13,MATCH(D399,Listes!$N$1:$N$13,0),MATCH($F$7,Listes!$N$1:$AD$1,0))</f>
        <v>0</v>
      </c>
      <c r="D399" s="75" t="s">
        <v>171</v>
      </c>
      <c r="E399" s="87" t="s">
        <v>162</v>
      </c>
      <c r="F399" s="86"/>
      <c r="G399" s="85"/>
      <c r="H399" s="85"/>
      <c r="I399" s="85"/>
      <c r="J399" s="85"/>
      <c r="K399" s="85"/>
      <c r="L399" s="85"/>
      <c r="M399" s="85"/>
      <c r="N399" s="85"/>
      <c r="O399" s="85"/>
      <c r="P399" s="85"/>
      <c r="Q399" s="85"/>
      <c r="R399" s="85"/>
      <c r="S399" s="85"/>
      <c r="T399" s="85"/>
      <c r="U399" s="85"/>
      <c r="V399" s="85"/>
      <c r="W399" s="85"/>
      <c r="X399" s="85"/>
      <c r="Y399" s="85"/>
      <c r="Z399" s="85"/>
      <c r="AA399" s="85"/>
      <c r="AB399" s="85"/>
      <c r="AC399" s="85"/>
      <c r="AD399" s="85"/>
      <c r="AE399" s="85"/>
      <c r="AF399" s="85"/>
      <c r="AG399" s="85"/>
      <c r="AH399" s="85" t="str">
        <f t="shared" si="107"/>
        <v/>
      </c>
      <c r="AI399" s="85" t="str">
        <f t="shared" si="106"/>
        <v/>
      </c>
      <c r="AJ399" s="85" t="str">
        <f>+IFERROR(IF(OR(AND(AH399&lt;&gt;"",G399=""),AND(AH399="",G399&lt;&gt;"")),"TOTAL ou Z non renseigné !!!",IF($E399="TOTAL",SUM($AJ$11:AJ398),ROUND(AH399-G399,2))),"")</f>
        <v/>
      </c>
      <c r="AK399" s="85"/>
      <c r="AL399" s="85"/>
      <c r="AM399" s="85"/>
      <c r="AN399" s="85"/>
      <c r="AO399" s="85"/>
      <c r="AP399" s="85"/>
      <c r="AQ399" s="85"/>
      <c r="AR399" s="85"/>
      <c r="AS399" s="85"/>
      <c r="AT399" s="85"/>
      <c r="AU399" s="85"/>
      <c r="AV399" s="85"/>
      <c r="AW399" s="85"/>
      <c r="AX399" s="85"/>
      <c r="AY399" s="85"/>
      <c r="AZ399" s="85"/>
      <c r="BA399" s="85"/>
      <c r="BB399" s="85"/>
      <c r="BC399" s="85"/>
      <c r="BD399" s="85"/>
      <c r="BE399" s="85"/>
      <c r="BF399" s="85"/>
      <c r="BG399" s="85"/>
      <c r="BH399" s="85"/>
      <c r="BI399" s="85"/>
      <c r="BJ399" s="85"/>
      <c r="BK399" s="85"/>
      <c r="BL399" s="85"/>
      <c r="BM399" s="78" t="str">
        <f t="shared" si="108"/>
        <v>ok</v>
      </c>
      <c r="BN399" s="14" t="str">
        <f t="shared" si="109"/>
        <v/>
      </c>
      <c r="BO399" s="3"/>
    </row>
    <row r="400" spans="1:67" s="19" customFormat="1" hidden="1" outlineLevel="1" x14ac:dyDescent="0.3">
      <c r="A400" s="17"/>
      <c r="B400" s="17" t="str">
        <f>+IF(OR(B388="",E388="TOTAL"),"","ok")</f>
        <v>ok</v>
      </c>
      <c r="C400" s="17">
        <f>+INDEX(Listes!$N$1:$AD$13,MATCH(D400,Listes!$N$1:$N$13,0),MATCH($F$7,Listes!$N$1:$AD$1,0))</f>
        <v>0</v>
      </c>
      <c r="D400" s="75" t="s">
        <v>172</v>
      </c>
      <c r="E400" s="87" t="s">
        <v>162</v>
      </c>
      <c r="F400" s="86"/>
      <c r="G400" s="85"/>
      <c r="H400" s="85"/>
      <c r="I400" s="85"/>
      <c r="J400" s="85"/>
      <c r="K400" s="85"/>
      <c r="L400" s="85"/>
      <c r="M400" s="85"/>
      <c r="N400" s="85"/>
      <c r="O400" s="85"/>
      <c r="P400" s="85"/>
      <c r="Q400" s="85"/>
      <c r="R400" s="85"/>
      <c r="S400" s="85"/>
      <c r="T400" s="85"/>
      <c r="U400" s="85"/>
      <c r="V400" s="85"/>
      <c r="W400" s="85"/>
      <c r="X400" s="85"/>
      <c r="Y400" s="85"/>
      <c r="Z400" s="85"/>
      <c r="AA400" s="85"/>
      <c r="AB400" s="85"/>
      <c r="AC400" s="85"/>
      <c r="AD400" s="85"/>
      <c r="AE400" s="85"/>
      <c r="AF400" s="85"/>
      <c r="AG400" s="85"/>
      <c r="AH400" s="85" t="str">
        <f t="shared" si="107"/>
        <v/>
      </c>
      <c r="AI400" s="85" t="str">
        <f t="shared" si="106"/>
        <v/>
      </c>
      <c r="AJ400" s="85" t="str">
        <f>+IFERROR(IF(OR(AND(AH400&lt;&gt;"",G400=""),AND(AH400="",G400&lt;&gt;"")),"TOTAL ou Z non renseigné !!!",IF($E400="TOTAL",SUM($AJ$11:AJ399),ROUND(AH400-G400,2))),"")</f>
        <v/>
      </c>
      <c r="AK400" s="85"/>
      <c r="AL400" s="85"/>
      <c r="AM400" s="85"/>
      <c r="AN400" s="85"/>
      <c r="AO400" s="85"/>
      <c r="AP400" s="85"/>
      <c r="AQ400" s="85"/>
      <c r="AR400" s="85"/>
      <c r="AS400" s="85"/>
      <c r="AT400" s="85"/>
      <c r="AU400" s="85"/>
      <c r="AV400" s="85"/>
      <c r="AW400" s="85"/>
      <c r="AX400" s="85"/>
      <c r="AY400" s="85"/>
      <c r="AZ400" s="85"/>
      <c r="BA400" s="85"/>
      <c r="BB400" s="85"/>
      <c r="BC400" s="85"/>
      <c r="BD400" s="85"/>
      <c r="BE400" s="85"/>
      <c r="BF400" s="85"/>
      <c r="BG400" s="85"/>
      <c r="BH400" s="85"/>
      <c r="BI400" s="85"/>
      <c r="BJ400" s="85"/>
      <c r="BK400" s="85"/>
      <c r="BL400" s="85"/>
      <c r="BM400" s="78" t="str">
        <f t="shared" si="108"/>
        <v>ok</v>
      </c>
      <c r="BN400" s="14" t="str">
        <f t="shared" si="109"/>
        <v/>
      </c>
    </row>
    <row r="401" spans="1:67" x14ac:dyDescent="0.3">
      <c r="A401" s="4">
        <f>+IF(SUM(C402:C413)=0,"",1)</f>
        <v>1</v>
      </c>
      <c r="B401" s="4">
        <v>31</v>
      </c>
      <c r="C401" s="4" t="str">
        <f t="shared" ref="C401" si="110">+IF(B401&gt;$H$5,"",B401)</f>
        <v/>
      </c>
      <c r="D401" s="4" t="str">
        <f>+IFERROR(WEEKNUM(E401,2),"")</f>
        <v/>
      </c>
      <c r="E401" s="81" t="str">
        <f t="shared" si="99"/>
        <v>TOTAL</v>
      </c>
      <c r="F401" s="82">
        <f>+IF(AND($E401="TOTAL",SUM($C$11:$C$426)&gt;465),SUM($F$11:F400)/2,IF(AND($E401="TOTAL",SUM($C$11:$C$426)&lt;465),SUM($F$11:F400),IF(COUNT(F402:F413)=0,"",SUM(F402:F413))))</f>
        <v>0</v>
      </c>
      <c r="G401" s="83">
        <f>IF(F401="","",F401-SUM(AO401:BL401))</f>
        <v>0</v>
      </c>
      <c r="H401" s="83" t="str">
        <f>+IFERROR(IF(OR(WEEKDAY(E401)=1,C401=$H$5),SUMIF($D$11:$D$426,WEEKNUM(E401,2),$F$11:$F$426),""),"")</f>
        <v/>
      </c>
      <c r="I401" s="82">
        <f>+IF(AND($E401="TOTAL",SUM($C$11:$C$426)&gt;465),SUM($I$11:I400)/2,IF(AND($E401="TOTAL",SUM($C$11:$C$426)&lt;465),SUM($I$11:I400),IF(COUNT(I402:I413)=0,"",SUM(I402:I413))))</f>
        <v>0</v>
      </c>
      <c r="J401" s="82">
        <f>+IF(AND($E401="TOTAL",SUM($C$11:$C$426)&gt;465),SUM($J$11:J400)/2,IF(AND($E401="TOTAL",SUM($C$11:$C$426)&lt;465),SUM($J$11:J400),IF(COUNT(J402:J413)=0,"",SUM(J402:J413))))</f>
        <v>0</v>
      </c>
      <c r="K401" s="84">
        <f>+IF($E401="TOTAL",(SUM($K$11:K400)),"")</f>
        <v>0</v>
      </c>
      <c r="L401" s="82">
        <f>+IF($E401="TOTAL",(SUM(L$11:$L400)),IF(F402="","",F402))</f>
        <v>0</v>
      </c>
      <c r="M401" s="84">
        <f>+IF($E401="TOTAL",(SUM($M$11:M400)),"")</f>
        <v>0</v>
      </c>
      <c r="N401" s="84">
        <f>+IF($E401="TOTAL",(SUM($N$11:N400)),"")</f>
        <v>0</v>
      </c>
      <c r="O401" s="82">
        <f>+IF($E401="TOTAL",(SUM($O$11:O400)),IF(F403="","",F403))</f>
        <v>0</v>
      </c>
      <c r="P401" s="84">
        <f>+IF($E401="TOTAL",(SUM($P$11:P400)),"")</f>
        <v>0</v>
      </c>
      <c r="Q401" s="84">
        <f>+IF($E401="TOTAL",(SUM($Q$11:Q400)),"")</f>
        <v>0</v>
      </c>
      <c r="R401" s="84">
        <f>+IF($E401="TOTAL",(SUM($R$11:R400)),"")</f>
        <v>0</v>
      </c>
      <c r="S401" s="84">
        <f>+IF($E401="TOTAL",(SUM($S$11:S400)),"")</f>
        <v>0</v>
      </c>
      <c r="T401" s="84">
        <f>+IF($E401="TOTAL",(SUM($T$11:T400)),"")</f>
        <v>0</v>
      </c>
      <c r="U401" s="84">
        <f>+IF($E401="TOTAL",(SUM($U$11:U400)),"")</f>
        <v>0</v>
      </c>
      <c r="V401" s="84">
        <f>+IF($E401="TOTAL",(SUM($V$11:V400)),"")</f>
        <v>0</v>
      </c>
      <c r="W401" s="83" t="str">
        <f>+IF(OR(P401="",P401=0,L401="",L401=0),"",L401/P401)</f>
        <v/>
      </c>
      <c r="X401" s="83" t="str">
        <f>+IF(OR(Q401="",Q401=0,O401="",O401=0),"",O401/Q401)</f>
        <v/>
      </c>
      <c r="Y401" s="82">
        <f>+IF(AND($E401="TOTAL",SUM($C$11:$C$426)&gt;465),SUM($Y$11:Y400)/2,IF(AND($E401="TOTAL",SUM($C$11:$C$426)&lt;465),SUM($Y$11:Y400),IF(COUNT(Y402:Y413)=0,"",SUM(Y402:Y413))))</f>
        <v>0</v>
      </c>
      <c r="Z401" s="82">
        <f>+IF(AND($E401="TOTAL",SUM($C$11:$C$426)&gt;465),SUM($Z$11:Z400)/2,IF(AND($E401="TOTAL",SUM($C$11:$C$426)&lt;465),SUM($Z$11:Z400),IF(COUNT(Z402:Z413)=0,"",SUM(Z402:Z413))))</f>
        <v>0</v>
      </c>
      <c r="AA401" s="82">
        <f>+IF(AND($E401="TOTAL",SUM($C$11:$C$426)&gt;465),SUM($AA$11:AA400)/2,IF(AND($E401="TOTAL",SUM($C$11:$C$426)&lt;465),SUM($AA$11:AA400),IF(COUNT(AA402:AA413)=0,"",SUM(AA402:AA413))))</f>
        <v>0</v>
      </c>
      <c r="AB401" s="82">
        <f>+IF(AND($E401="TOTAL",SUM($C$11:$C$426)&gt;465),SUM($AB$11:AB400)/2,IF(AND($E401="TOTAL",SUM($C$11:$C$426)&lt;465),SUM($AB$11:AB400),IF(COUNT(AB402:AB413)=0,"",SUM(AB402:AB413))))</f>
        <v>0</v>
      </c>
      <c r="AC401" s="82">
        <f>+IF(AND($E401="TOTAL",SUM($C$11:$C$426)&gt;465),SUM($AC$11:AC400)/2,IF(AND($E401="TOTAL",SUM($C$11:$C$426)&lt;465),SUM($AC$11:AC400),IF(COUNT(AC402:AC413)=0,"",SUM(AC402:AC413))))</f>
        <v>0</v>
      </c>
      <c r="AD401" s="82">
        <f>+IF(AND($E401="TOTAL",SUM($C$11:$C$426)&gt;465),SUM($AD$11:AD400)/2,IF(AND($E401="TOTAL",SUM($C$11:$C$426)&lt;465),SUM($AD$11:AD400),IF(COUNT(AD402:AD413)=0,"",SUM(AD402:AD413))))</f>
        <v>0</v>
      </c>
      <c r="AE401" s="82">
        <f>+IF(AND($E401="TOTAL",SUM($C$11:$C$426)&gt;465),SUM($AE$11:AE400)/2,IF(AND($E401="TOTAL",SUM($C$11:$C$426)&lt;465),SUM($AE$11:AE400),IF(COUNT(AE402:AE413)=0,"",SUM(AE402:AE413))))</f>
        <v>0</v>
      </c>
      <c r="AF401" s="82">
        <f>+IF(AND($E401="TOTAL",SUM($C$11:$C$426)&gt;465),SUM($AF$11:AF400)/2,IF(AND($E401="TOTAL",SUM($C$11:$C$426)&lt;465),SUM($AF$11:AF400),IF(COUNT(AF402:AF413)=0,"",SUM(AF402:AF413))))</f>
        <v>0</v>
      </c>
      <c r="AG401" s="82">
        <f>+IF(AND($E401="TOTAL",SUM($C$11:$C$426)&gt;465),SUM($AG$11:AG400)/2,IF(AND($E401="TOTAL",SUM($C$11:$C$426)&lt;465),SUM($AG$11:AG400),IF(COUNT(AG402:AG413)=0,"",SUM(AG402:AG413))))</f>
        <v>0</v>
      </c>
      <c r="AH401" s="82">
        <f>+IFERROR(SUM(Y401:AG401)+AI401,"")</f>
        <v>0</v>
      </c>
      <c r="AI401" s="82">
        <f>+IF(AND($E401="TOTAL",SUM($C$11:$C$426)&gt;465),SUM($AI$11:AI400)/2,IF(AND($E401="TOTAL",SUM($C$11:$C$426)&lt;465),SUM($AI$11:AI400),IF(COUNT(AI402:AI413)=0,"",SUM(AI402:AI413))))</f>
        <v>0</v>
      </c>
      <c r="AJ401" s="82">
        <f>+IF(AND($E401="TOTAL",SUM($C$11:$C$426)&gt;465),SUM($AJ$11:AJ400)/2,IF(AND($E401="TOTAL",SUM($C$11:$C$426)&lt;465),SUM($AJ$11:AJ400),IF(COUNT(AJ402:AJ413)=0,"",SUM(AJ402:AJ413))))</f>
        <v>0</v>
      </c>
      <c r="AK401" s="82">
        <f>+IF(AND($E401="TOTAL",SUM($C$11:$C$426)&gt;465),SUM($AK$11:AK400)/2,IF(AND($E401="TOTAL",SUM($C$11:$C$426)&lt;465),SUM($AK$11:AK400),IF(COUNT(AK402:AK413)=0,"",SUM(AK402:AK413))))</f>
        <v>0</v>
      </c>
      <c r="AL401" s="84">
        <f>+IF($E401="TOTAL",(SUM($AL$11:AL400)),"")</f>
        <v>0</v>
      </c>
      <c r="AM401" s="84">
        <f>+IF($E401="TOTAL",(SUM($AM$11:AM400)),"")</f>
        <v>0</v>
      </c>
      <c r="AN401" s="84"/>
      <c r="AO401" s="82">
        <f>+IF(AND($E401="TOTAL",SUM($C$11:$C$426)&gt;465),SUM($AO$11:AO400)/2,IF(AND($E401="TOTAL",SUM($C$11:$C$426)&lt;465),SUM($AO$11:AO400),IF(COUNT(AO402:AO413)=0,"",SUM(AO402:AO413))))</f>
        <v>0</v>
      </c>
      <c r="AP401" s="82">
        <f>+IF(AND($E401="TOTAL",SUM($C$11:$C$426)&gt;465),SUM($AP$11:AP400)/2,IF(AND($E401="TOTAL",SUM($C$11:$C$426)&lt;465),SUM($AP$11:AP400),IF(COUNT(AP402:AP413)=0,"",SUM(AP402:AP413))))</f>
        <v>0</v>
      </c>
      <c r="AQ401" s="82">
        <f>+IF(AND($E401="TOTAL",SUM($C$11:$C$426)&gt;465),SUM($AQ$11:AQ400)/2,IF(AND($E401="TOTAL",SUM($C$11:$C$426)&lt;465),SUM($AQ$11:AQ400),IF(COUNT(AQ402:AQ413)=0,"",SUM(AQ402:AQ413))))</f>
        <v>0</v>
      </c>
      <c r="AR401" s="82">
        <f>+IF(AND($E401="TOTAL",SUM($C$11:$C$426)&gt;465),SUM($AR$11:AR400)/2,IF(AND($E401="TOTAL",SUM($C$11:$C$426)&lt;465),SUM($AR$11:AR400),IF(COUNT(AR402:AR413)=0,"",SUM(AR402:AR413))))</f>
        <v>0</v>
      </c>
      <c r="AS401" s="82">
        <f>+IF(AND($E401="TOTAL",SUM($C$11:$C$426)&gt;465),SUM($AS$11:AS400)/2,IF(AND($E401="TOTAL",SUM($C$11:$C$426)&lt;465),SUM($AS$11:AS400),IF(COUNT(AS402:AS413)=0,"",SUM(AS402:AS413))))</f>
        <v>0</v>
      </c>
      <c r="AT401" s="82">
        <f>+IF(AND($E401="TOTAL",SUM($C$11:$C$426)&gt;465),SUM($AT$11:AT400)/2,IF(AND($E401="TOTAL",SUM($C$11:$C$426)&lt;465),SUM($AT$11:AT400),IF(COUNT(AT402:AT413)=0,"",SUM(AT402:AT413))))</f>
        <v>0</v>
      </c>
      <c r="AU401" s="82">
        <f>+IF(AND($E401="TOTAL",SUM($C$11:$C$426)&gt;465),SUM($AU$11:AU400)/2,IF(AND($E401="TOTAL",SUM($C$11:$C$426)&lt;465),SUM($AU$11:AU400),IF(COUNT(AU402:AU413)=0,"",SUM(AU402:AU413))))</f>
        <v>0</v>
      </c>
      <c r="AV401" s="82">
        <f>+IF(AND($E401="TOTAL",SUM($C$11:$C$426)&gt;465),SUM($AV$11:AV400)/2,IF(AND($E401="TOTAL",SUM($C$11:$C$426)&lt;465),SUM($AV$11:AV400),IF(COUNT(AV402:AV413)=0,"",SUM(AV402:AV413))))</f>
        <v>0</v>
      </c>
      <c r="AW401" s="82">
        <f>+IF(AND($E401="TOTAL",SUM($C$11:$C$426)&gt;465),SUM($AW$11:AW400)/2,IF(AND($E401="TOTAL",SUM($C$11:$C$426)&lt;465),SUM($AW$11:AW400),IF(COUNT(AW402:AW413)=0,"",SUM(AW402:AW413))))</f>
        <v>0</v>
      </c>
      <c r="AX401" s="82">
        <f>+IF(AND($E401="TOTAL",SUM($C$11:$C$426)&gt;465),SUM($AX$11:AX400)/2,IF(AND($E401="TOTAL",SUM($C$11:$C$426)&lt;465),SUM($AX$11:AX400),IF(COUNT(AX402:AX413)=0,"",SUM(AX402:AX413))))</f>
        <v>0</v>
      </c>
      <c r="AY401" s="82">
        <f>+IF(AND($E401="TOTAL",SUM($C$11:$C$426)&gt;465),SUM($AY$11:AY400)/2,IF(AND($E401="TOTAL",SUM($C$11:$C$426)&lt;465),SUM($AY$11:AY400),IF(COUNT(AY402:AY413)=0,"",SUM(AY402:AY413))))</f>
        <v>0</v>
      </c>
      <c r="AZ401" s="82">
        <f>+IF(AND($E401="TOTAL",SUM($C$11:$C$426)&gt;465),SUM($AZ$11:AZ400)/2,IF(AND($E401="TOTAL",SUM($C$11:$C$426)&lt;465),SUM($AZ$11:AZ400),IF(COUNT(AZ402:AZ413)=0,"",SUM(AZ402:AZ413))))</f>
        <v>0</v>
      </c>
      <c r="BA401" s="82">
        <f>+IF(AND($E401="TOTAL",SUM($C$11:$C$426)&gt;465),SUM($BA$11:BA400)/2,IF(AND($E401="TOTAL",SUM($C$11:$C$426)&lt;465),SUM($BA$11:BA400),IF(COUNT(BA402:BA413)=0,"",SUM(BA402:BA413))))</f>
        <v>0</v>
      </c>
      <c r="BB401" s="82">
        <f>+IF(AND($E401="TOTAL",SUM($C$11:$C$426)&gt;465),SUM($BB$11:BB400)/2,IF(AND($E401="TOTAL",SUM($C$11:$C$426)&lt;465),SUM($BB$11:BB400),IF(COUNT(BB402:BB413)=0,"",SUM(BB402:BB413))))</f>
        <v>0</v>
      </c>
      <c r="BC401" s="82">
        <f>+IF(AND($E401="TOTAL",SUM($C$11:$C$426)&gt;465),SUM($BC$11:BC400)/2,IF(AND($E401="TOTAL",SUM($C$11:$C$426)&lt;465),SUM($BC$11:BC400),IF(COUNT(BC402:BC413)=0,"",SUM(BC402:BC413))))</f>
        <v>0</v>
      </c>
      <c r="BD401" s="82">
        <f>+IF(AND($E401="TOTAL",SUM($C$11:$C$426)&gt;465),SUM($BD$11:BD400)/2,IF(AND($E401="TOTAL",SUM($C$11:$C$426)&lt;465),SUM($BD$11:BD400),IF(COUNT(BD402:BD413)=0,"",SUM(BD402:BD413))))</f>
        <v>0</v>
      </c>
      <c r="BE401" s="82">
        <f>+IF(AND($E401="TOTAL",SUM($C$11:$C$426)&gt;465),SUM($BE$11:BE400)/2,IF(AND($E401="TOTAL",SUM($C$11:$C$426)&lt;465),SUM($BE$11:BE400),IF(COUNT(BE402:BE413)=0,"",SUM(BE402:BE413))))</f>
        <v>0</v>
      </c>
      <c r="BF401" s="82">
        <f>+IF(AND($E401="TOTAL",SUM($C$11:$C$426)&gt;465),SUM($BF$11:BF400)/2,IF(AND($E401="TOTAL",SUM($C$11:$C$426)&lt;465),SUM($BF$11:BF400),IF(COUNT(BF402:BF413)=0,"",SUM(BF402:BF413))))</f>
        <v>0</v>
      </c>
      <c r="BG401" s="82">
        <f>+IF(AND($E401="TOTAL",SUM($C$11:$C$426)&gt;465),SUM($BG$11:BG400)/2,IF(AND($E401="TOTAL",SUM($C$11:$C$426)&lt;465),SUM($BG$11:BG400),IF(COUNT(BG402:BG413)=0,"",SUM(BG402:BG413))))</f>
        <v>0</v>
      </c>
      <c r="BH401" s="82">
        <f>+IF(AND($E401="TOTAL",SUM($C$11:$C$426)&gt;465),SUM($BH$11:BH400)/2,IF(AND($E401="TOTAL",SUM($C$11:$C$426)&lt;465),SUM($BH$11:BH400),IF(COUNT(BH402:BH413)=0,"",SUM(BH402:BH413))))</f>
        <v>0</v>
      </c>
      <c r="BI401" s="82">
        <f>+IF(AND($E401="TOTAL",SUM($C$11:$C$426)&gt;465),SUM($BI$11:BI400)/2,IF(AND($E401="TOTAL",SUM($C$11:$C$426)&lt;465),SUM($BI$11:BI400),IF(COUNT(BI402:BI413)=0,"",SUM(BI402:BI413))))</f>
        <v>0</v>
      </c>
      <c r="BJ401" s="82">
        <f>+IF(AND($E401="TOTAL",SUM($C$11:$C$426)&gt;465),SUM($BJ$11:BJ400)/2,IF(AND($E401="TOTAL",SUM($C$11:$C$426)&lt;465),SUM($BJ$11:BJ400),IF(COUNT(BJ402:BJ413)=0,"",SUM(BJ402:BJ413))))</f>
        <v>0</v>
      </c>
      <c r="BK401" s="82">
        <f>+IF(AND($E401="TOTAL",SUM($C$11:$C$426)&gt;465),SUM($BK$11:BK400)/2,IF(AND($E401="TOTAL",SUM($C$11:$C$426)&lt;465),SUM($BK$11:BK400),IF(COUNT(BK402:BK413)=0,"",SUM(BK402:BK413))))</f>
        <v>0</v>
      </c>
      <c r="BL401" s="82">
        <f>+IF(AND($E401="TOTAL",SUM($C$11:$C$426)&gt;465),SUM($BL$11:BL400)/2,IF(AND($E401="TOTAL",SUM($C$11:$C$426)&lt;465),SUM($BL$11:BL400),IF(COUNT(BL402:BL413)=0,"",SUM(BL402:BL413))))</f>
        <v>0</v>
      </c>
      <c r="BM401" s="78" t="str">
        <f t="shared" si="108"/>
        <v/>
      </c>
      <c r="BN401" s="14" t="str">
        <f t="shared" si="109"/>
        <v/>
      </c>
    </row>
    <row r="402" spans="1:67" s="19" customFormat="1" outlineLevel="1" x14ac:dyDescent="0.3">
      <c r="A402" s="17"/>
      <c r="B402" s="17" t="str">
        <f>+IF(OR(B401="",E401="TOTAL"),"","ok")</f>
        <v/>
      </c>
      <c r="C402" s="17">
        <f>+INDEX(Listes!$N$1:$AD$13,MATCH(D402,Listes!$N$1:$N$13,0),MATCH($F$7,Listes!$N$1:$AD$1,0))</f>
        <v>10</v>
      </c>
      <c r="D402" s="74" t="s">
        <v>160</v>
      </c>
      <c r="E402" s="18" t="s">
        <v>160</v>
      </c>
      <c r="F402" s="18"/>
      <c r="G402" s="18" t="str">
        <f>IF(F402="","",F402-SUM(AO402:BL402))</f>
        <v/>
      </c>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t="str">
        <f>+IFERROR(SUM(Y402:AG402)+AI402,"")</f>
        <v/>
      </c>
      <c r="AI402" s="18" t="str">
        <f t="shared" ref="AI402:AI413" si="111">IF(SUM(Y402:AG402)=0,"",0)</f>
        <v/>
      </c>
      <c r="AJ402" s="18" t="str">
        <f>+IFERROR(IF(OR(AND(AH402&lt;&gt;"",G402=""),AND(AH402="",G402&lt;&gt;"")),"TOTAL ou Z non renseigné !!!",ROUND(AH402-G402,2)),"")</f>
        <v/>
      </c>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78" t="str">
        <f t="shared" ref="BM402:BM427" si="112">+IF(OR(E402="",COUNTIF(E402,"*TOTAL*"),A402=1),"","ok")</f>
        <v>ok</v>
      </c>
      <c r="BN402" s="14" t="str">
        <f t="shared" ref="BN402:BN427" si="113">+IF(OR(A402=1,F402=""),"","&lt;== PENSEZ A VALIDER VOTRE CAISSE UNE FOIS TOUS LES ELEMENTS SAISIS !!")</f>
        <v/>
      </c>
    </row>
    <row r="403" spans="1:67" s="19" customFormat="1" outlineLevel="1" x14ac:dyDescent="0.3">
      <c r="A403" s="17"/>
      <c r="B403" s="17" t="str">
        <f>+IF(OR(B401="",E401="TOTAL"),"","ok")</f>
        <v/>
      </c>
      <c r="C403" s="17">
        <f>+INDEX(Listes!$N$1:$AD$13,MATCH(D403,Listes!$N$1:$N$13,0),MATCH($F$7,Listes!$N$1:$AD$1,0))</f>
        <v>10</v>
      </c>
      <c r="D403" s="74" t="s">
        <v>161</v>
      </c>
      <c r="E403" s="18" t="s">
        <v>161</v>
      </c>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t="str">
        <f t="shared" ref="AH403:AH413" si="114">+IFERROR(SUM(Y403:AG403)+AI403,"")</f>
        <v/>
      </c>
      <c r="AI403" s="18" t="str">
        <f t="shared" si="111"/>
        <v/>
      </c>
      <c r="AJ403" s="18" t="str">
        <f>+IFERROR(IF(OR(AND(AH403&lt;&gt;"",G403=""),AND(AH403="",G403&lt;&gt;"")),"TOTAL ou Z non renseigné !!!",IF($E403="TOTAL",SUM($AJ$11:AJ402),ROUND(AH403-G403,2))),"")</f>
        <v/>
      </c>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78" t="str">
        <f t="shared" si="112"/>
        <v>ok</v>
      </c>
      <c r="BN403" s="14" t="str">
        <f t="shared" si="113"/>
        <v/>
      </c>
      <c r="BO403" s="3"/>
    </row>
    <row r="404" spans="1:67" s="19" customFormat="1" outlineLevel="1" x14ac:dyDescent="0.3">
      <c r="A404" s="17"/>
      <c r="B404" s="17" t="str">
        <f>+IF(OR(B401="",E401="TOTAL"),"","ok")</f>
        <v/>
      </c>
      <c r="C404" s="17">
        <f>+INDEX(Listes!$N$1:$AD$13,MATCH(D404,Listes!$N$1:$N$13,0),MATCH($F$7,Listes!$N$1:$AD$1,0))</f>
        <v>10</v>
      </c>
      <c r="D404" s="75" t="s">
        <v>163</v>
      </c>
      <c r="E404" s="20" t="s">
        <v>162</v>
      </c>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t="str">
        <f t="shared" si="114"/>
        <v/>
      </c>
      <c r="AI404" s="18" t="str">
        <f t="shared" si="111"/>
        <v/>
      </c>
      <c r="AJ404" s="18" t="str">
        <f>+IFERROR(IF(OR(AND(AH404&lt;&gt;"",G404=""),AND(AH404="",G404&lt;&gt;"")),"TOTAL ou Z non renseigné !!!",IF($E404="TOTAL",SUM($AJ$11:AJ403),ROUND(AH404-G404,2))),"")</f>
        <v/>
      </c>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78" t="str">
        <f t="shared" si="112"/>
        <v>ok</v>
      </c>
      <c r="BN404" s="14" t="str">
        <f t="shared" si="113"/>
        <v/>
      </c>
    </row>
    <row r="405" spans="1:67" s="19" customFormat="1" outlineLevel="1" x14ac:dyDescent="0.3">
      <c r="A405" s="17"/>
      <c r="B405" s="17" t="str">
        <f>+IF(OR(B401="",E401="TOTAL"),"","ok")</f>
        <v/>
      </c>
      <c r="C405" s="17">
        <f>+INDEX(Listes!$N$1:$AD$13,MATCH(D405,Listes!$N$1:$N$13,0),MATCH($F$7,Listes!$N$1:$AD$1,0))</f>
        <v>10</v>
      </c>
      <c r="D405" s="75" t="s">
        <v>164</v>
      </c>
      <c r="E405" s="20" t="s">
        <v>162</v>
      </c>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t="str">
        <f t="shared" si="114"/>
        <v/>
      </c>
      <c r="AI405" s="18" t="str">
        <f t="shared" si="111"/>
        <v/>
      </c>
      <c r="AJ405" s="18" t="str">
        <f>+IFERROR(IF(OR(AND(AH405&lt;&gt;"",G405=""),AND(AH405="",G405&lt;&gt;"")),"TOTAL ou Z non renseigné !!!",IF($E405="TOTAL",SUM($AJ$11:AJ404),ROUND(AH405-G405,2))),"")</f>
        <v/>
      </c>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78" t="str">
        <f t="shared" si="112"/>
        <v>ok</v>
      </c>
      <c r="BN405" s="14" t="str">
        <f t="shared" si="113"/>
        <v/>
      </c>
      <c r="BO405" s="3"/>
    </row>
    <row r="406" spans="1:67" s="19" customFormat="1" outlineLevel="1" x14ac:dyDescent="0.3">
      <c r="A406" s="17"/>
      <c r="B406" s="17" t="str">
        <f>+IF(OR(B401="",E401="TOTAL"),"","ok")</f>
        <v/>
      </c>
      <c r="C406" s="17">
        <f>+INDEX(Listes!$N$1:$AD$13,MATCH(D406,Listes!$N$1:$N$13,0),MATCH($F$7,Listes!$N$1:$AD$1,0))</f>
        <v>10</v>
      </c>
      <c r="D406" s="75" t="s">
        <v>165</v>
      </c>
      <c r="E406" s="20" t="s">
        <v>162</v>
      </c>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t="str">
        <f t="shared" si="114"/>
        <v/>
      </c>
      <c r="AI406" s="18" t="str">
        <f t="shared" si="111"/>
        <v/>
      </c>
      <c r="AJ406" s="18" t="str">
        <f>+IFERROR(IF(OR(AND(AH406&lt;&gt;"",G406=""),AND(AH406="",G406&lt;&gt;"")),"TOTAL ou Z non renseigné !!!",IF($E406="TOTAL",SUM($AJ$11:AJ405),ROUND(AH406-G406,2))),"")</f>
        <v/>
      </c>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78" t="str">
        <f t="shared" si="112"/>
        <v>ok</v>
      </c>
      <c r="BN406" s="14" t="str">
        <f t="shared" si="113"/>
        <v/>
      </c>
    </row>
    <row r="407" spans="1:67" s="19" customFormat="1" outlineLevel="1" x14ac:dyDescent="0.3">
      <c r="A407" s="17"/>
      <c r="B407" s="17" t="str">
        <f>+IF(OR(B401="",E401="TOTAL"),"","ok")</f>
        <v/>
      </c>
      <c r="C407" s="17">
        <f>+INDEX(Listes!$N$1:$AD$13,MATCH(D407,Listes!$N$1:$N$13,0),MATCH($F$7,Listes!$N$1:$AD$1,0))</f>
        <v>10</v>
      </c>
      <c r="D407" s="75" t="s">
        <v>166</v>
      </c>
      <c r="E407" s="20" t="s">
        <v>162</v>
      </c>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t="str">
        <f t="shared" si="114"/>
        <v/>
      </c>
      <c r="AI407" s="18" t="str">
        <f t="shared" si="111"/>
        <v/>
      </c>
      <c r="AJ407" s="18" t="str">
        <f>+IFERROR(IF(OR(AND(AH407&lt;&gt;"",G407=""),AND(AH407="",G407&lt;&gt;"")),"TOTAL ou Z non renseigné !!!",IF($E407="TOTAL",SUM($AJ$11:AJ406),ROUND(AH407-G407,2))),"")</f>
        <v/>
      </c>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78" t="str">
        <f t="shared" si="112"/>
        <v>ok</v>
      </c>
      <c r="BN407" s="14" t="str">
        <f t="shared" si="113"/>
        <v/>
      </c>
      <c r="BO407" s="3"/>
    </row>
    <row r="408" spans="1:67" s="19" customFormat="1" outlineLevel="1" x14ac:dyDescent="0.3">
      <c r="A408" s="17"/>
      <c r="B408" s="17" t="str">
        <f>+IF(OR(B401="",E401="TOTAL"),"","ok")</f>
        <v/>
      </c>
      <c r="C408" s="17">
        <f>+INDEX(Listes!$N$1:$AD$13,MATCH(D408,Listes!$N$1:$N$13,0),MATCH($F$7,Listes!$N$1:$AD$1,0))</f>
        <v>10</v>
      </c>
      <c r="D408" s="75" t="s">
        <v>167</v>
      </c>
      <c r="E408" s="20" t="s">
        <v>162</v>
      </c>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t="str">
        <f t="shared" si="114"/>
        <v/>
      </c>
      <c r="AI408" s="18" t="str">
        <f t="shared" si="111"/>
        <v/>
      </c>
      <c r="AJ408" s="18" t="str">
        <f>+IFERROR(IF(OR(AND(AH408&lt;&gt;"",G408=""),AND(AH408="",G408&lt;&gt;"")),"TOTAL ou Z non renseigné !!!",IF($E408="TOTAL",SUM($AJ$11:AJ407),ROUND(AH408-G408,2))),"")</f>
        <v/>
      </c>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78" t="str">
        <f t="shared" si="112"/>
        <v>ok</v>
      </c>
      <c r="BN408" s="14" t="str">
        <f t="shared" si="113"/>
        <v/>
      </c>
    </row>
    <row r="409" spans="1:67" s="19" customFormat="1" outlineLevel="1" x14ac:dyDescent="0.3">
      <c r="A409" s="17"/>
      <c r="B409" s="17" t="str">
        <f>+IF(OR(B401="",E401="TOTAL"),"","ok")</f>
        <v/>
      </c>
      <c r="C409" s="17">
        <f>+INDEX(Listes!$N$1:$AD$13,MATCH(D409,Listes!$N$1:$N$13,0),MATCH($F$7,Listes!$N$1:$AD$1,0))</f>
        <v>10</v>
      </c>
      <c r="D409" s="75" t="s">
        <v>168</v>
      </c>
      <c r="E409" s="20" t="s">
        <v>162</v>
      </c>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t="str">
        <f t="shared" si="114"/>
        <v/>
      </c>
      <c r="AI409" s="18" t="str">
        <f t="shared" si="111"/>
        <v/>
      </c>
      <c r="AJ409" s="18" t="str">
        <f>+IFERROR(IF(OR(AND(AH409&lt;&gt;"",G409=""),AND(AH409="",G409&lt;&gt;"")),"TOTAL ou Z non renseigné !!!",IF($E409="TOTAL",SUM($AJ$11:AJ408),ROUND(AH409-G409,2))),"")</f>
        <v/>
      </c>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78" t="str">
        <f t="shared" si="112"/>
        <v>ok</v>
      </c>
      <c r="BN409" s="14" t="str">
        <f t="shared" si="113"/>
        <v/>
      </c>
      <c r="BO409" s="3"/>
    </row>
    <row r="410" spans="1:67" s="19" customFormat="1" hidden="1" outlineLevel="1" x14ac:dyDescent="0.3">
      <c r="A410" s="17"/>
      <c r="B410" s="17" t="str">
        <f>+IF(OR(B401="",E401="TOTAL"),"","ok")</f>
        <v/>
      </c>
      <c r="C410" s="17">
        <f>+INDEX(Listes!$N$1:$AD$13,MATCH(D410,Listes!$N$1:$N$13,0),MATCH($F$7,Listes!$N$1:$AD$1,0))</f>
        <v>0</v>
      </c>
      <c r="D410" s="75" t="s">
        <v>169</v>
      </c>
      <c r="E410" s="20" t="s">
        <v>162</v>
      </c>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t="str">
        <f t="shared" si="114"/>
        <v/>
      </c>
      <c r="AI410" s="18" t="str">
        <f t="shared" si="111"/>
        <v/>
      </c>
      <c r="AJ410" s="18" t="str">
        <f>+IFERROR(IF(OR(AND(AH410&lt;&gt;"",G410=""),AND(AH410="",G410&lt;&gt;"")),"TOTAL ou Z non renseigné !!!",IF($E410="TOTAL",SUM($AJ$11:AJ409),ROUND(AH410-G410,2))),"")</f>
        <v/>
      </c>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78" t="str">
        <f t="shared" si="112"/>
        <v>ok</v>
      </c>
      <c r="BN410" s="14" t="str">
        <f t="shared" si="113"/>
        <v/>
      </c>
    </row>
    <row r="411" spans="1:67" s="19" customFormat="1" hidden="1" outlineLevel="1" x14ac:dyDescent="0.3">
      <c r="A411" s="17"/>
      <c r="B411" s="17" t="str">
        <f>+IF(OR(B401="",E401="TOTAL"),"","ok")</f>
        <v/>
      </c>
      <c r="C411" s="17">
        <f>+INDEX(Listes!$N$1:$AD$13,MATCH(D411,Listes!$N$1:$N$13,0),MATCH($F$7,Listes!$N$1:$AD$1,0))</f>
        <v>0</v>
      </c>
      <c r="D411" s="75" t="s">
        <v>170</v>
      </c>
      <c r="E411" s="20" t="s">
        <v>162</v>
      </c>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t="str">
        <f t="shared" si="114"/>
        <v/>
      </c>
      <c r="AI411" s="18" t="str">
        <f t="shared" si="111"/>
        <v/>
      </c>
      <c r="AJ411" s="18" t="str">
        <f>+IFERROR(IF(OR(AND(AH411&lt;&gt;"",G411=""),AND(AH411="",G411&lt;&gt;"")),"TOTAL ou Z non renseigné !!!",IF($E411="TOTAL",SUM($AJ$11:AJ410),ROUND(AH411-G411,2))),"")</f>
        <v/>
      </c>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78" t="str">
        <f t="shared" si="112"/>
        <v>ok</v>
      </c>
      <c r="BN411" s="14" t="str">
        <f t="shared" si="113"/>
        <v/>
      </c>
      <c r="BO411" s="3"/>
    </row>
    <row r="412" spans="1:67" s="19" customFormat="1" hidden="1" outlineLevel="1" x14ac:dyDescent="0.3">
      <c r="A412" s="17"/>
      <c r="B412" s="17" t="str">
        <f>+IF(OR(B401="",E401="TOTAL"),"","ok")</f>
        <v/>
      </c>
      <c r="C412" s="17">
        <f>+INDEX(Listes!$N$1:$AD$13,MATCH(D412,Listes!$N$1:$N$13,0),MATCH($F$7,Listes!$N$1:$AD$1,0))</f>
        <v>0</v>
      </c>
      <c r="D412" s="75" t="s">
        <v>171</v>
      </c>
      <c r="E412" s="20" t="s">
        <v>162</v>
      </c>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t="str">
        <f t="shared" si="114"/>
        <v/>
      </c>
      <c r="AI412" s="18" t="str">
        <f t="shared" si="111"/>
        <v/>
      </c>
      <c r="AJ412" s="18" t="str">
        <f>+IFERROR(IF(OR(AND(AH412&lt;&gt;"",G412=""),AND(AH412="",G412&lt;&gt;"")),"TOTAL ou Z non renseigné !!!",IF($E412="TOTAL",SUM($AJ$11:AJ411),ROUND(AH412-G412,2))),"")</f>
        <v/>
      </c>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78" t="str">
        <f t="shared" si="112"/>
        <v>ok</v>
      </c>
      <c r="BN412" s="14" t="str">
        <f t="shared" si="113"/>
        <v/>
      </c>
    </row>
    <row r="413" spans="1:67" s="19" customFormat="1" hidden="1" outlineLevel="1" x14ac:dyDescent="0.3">
      <c r="A413" s="17"/>
      <c r="B413" s="17" t="str">
        <f>+IF(OR(B401="",E401="TOTAL"),"","ok")</f>
        <v/>
      </c>
      <c r="C413" s="17">
        <f>+INDEX(Listes!$N$1:$AD$13,MATCH(D413,Listes!$N$1:$N$13,0),MATCH($F$7,Listes!$N$1:$AD$1,0))</f>
        <v>0</v>
      </c>
      <c r="D413" s="75" t="s">
        <v>172</v>
      </c>
      <c r="E413" s="20" t="s">
        <v>162</v>
      </c>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t="str">
        <f t="shared" si="114"/>
        <v/>
      </c>
      <c r="AI413" s="18" t="str">
        <f t="shared" si="111"/>
        <v/>
      </c>
      <c r="AJ413" s="18" t="str">
        <f>+IFERROR(IF(OR(AND(AH413&lt;&gt;"",G413=""),AND(AH413="",G413&lt;&gt;"")),"TOTAL ou Z non renseigné !!!",IF($E413="TOTAL",SUM($AJ$11:AJ412),ROUND(AH413-G413,2))),"")</f>
        <v/>
      </c>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78" t="str">
        <f t="shared" si="112"/>
        <v>ok</v>
      </c>
      <c r="BN413" s="14" t="str">
        <f t="shared" si="113"/>
        <v/>
      </c>
      <c r="BO413" s="3"/>
    </row>
    <row r="414" spans="1:67" hidden="1" x14ac:dyDescent="0.3">
      <c r="E414" s="71" t="str">
        <f>+IF(AND(C414="",C401&lt;&gt;$H$5),"",IF(C401=$H$5,"TOTAL",IFERROR(DATE($F$6,$F$5,C414),"")))</f>
        <v/>
      </c>
      <c r="F414" s="70" t="str">
        <f>+IF(AND($E414="TOTAL",SUM($C$11:$C$426)&gt;465),SUM($F$11:F413)/2,IF(AND($E414="TOTAL",SUM($C$11:$C$426)&lt;465),SUM($F$11:F413),IF(COUNT(F415:F426)=0,"",SUM(F415:F426))))</f>
        <v/>
      </c>
      <c r="G414" s="70" t="str">
        <f>IF(F414="","",F414-SUM(AO414:BL414))</f>
        <v/>
      </c>
      <c r="H414" s="70" t="str">
        <f>+IFERROR(IF(OR(WEEKDAY(E414)=1,C414=$H$5),SUMIF($D$11:$D$426,WEEKNUM(E414,2),$F$11:$F$426),""),"")</f>
        <v/>
      </c>
      <c r="I414" s="70" t="str">
        <f>+IF(AND($E414="TOTAL",SUM($C$11:$C$426)&gt;465),SUM($I$11:I413)/2,IF(AND($E414="TOTAL",SUM($C$11:$C$426)&lt;465),SUM($I$11:I413),IF(COUNT(I415:I426)=0,"",SUM(I415:I426))))</f>
        <v/>
      </c>
      <c r="J414" s="70" t="str">
        <f>+IF(AND($E414="TOTAL",SUM($C$11:$C$426)&gt;465),SUM($J$11:J413)/2,IF(AND($E414="TOTAL",SUM($C$11:$C$426)&lt;465),SUM($J$11:J413),IF(COUNT(J415:J426)=0,"",SUM(J415:J426))))</f>
        <v/>
      </c>
      <c r="K414" s="70" t="str">
        <f>+IF($E414="TOTAL",(SUM($K$11:K413)),"")</f>
        <v/>
      </c>
      <c r="L414" s="70" t="str">
        <f>+IF($E414="TOTAL",(SUM(L$11:$L413)),IF(F415="","",F415))</f>
        <v/>
      </c>
      <c r="M414" s="70" t="str">
        <f>+IF($E414="TOTAL",(SUM($M$11:M413)),"")</f>
        <v/>
      </c>
      <c r="N414" s="70" t="str">
        <f>+IF($E414="TOTAL",(SUM($N$11:N413)),"")</f>
        <v/>
      </c>
      <c r="O414" s="70" t="str">
        <f>+IF($E414="TOTAL",(SUM($O$11:O413)),IF(F416="","",F416))</f>
        <v/>
      </c>
      <c r="P414" s="70" t="str">
        <f>+IF($E414="TOTAL",(SUM($P$11:P413)),"")</f>
        <v/>
      </c>
      <c r="Q414" s="70" t="str">
        <f>+IF($E414="TOTAL",(SUM($Q$11:Q413)),"")</f>
        <v/>
      </c>
      <c r="R414" s="70" t="str">
        <f>+IF($E414="TOTAL",(SUM($R$11:R413)),"")</f>
        <v/>
      </c>
      <c r="S414" s="70" t="str">
        <f>+IF($E414="TOTAL",(SUM($S$11:S413)),"")</f>
        <v/>
      </c>
      <c r="T414" s="70" t="str">
        <f>+IF($E414="TOTAL",(SUM($T$11:T413)),"")</f>
        <v/>
      </c>
      <c r="U414" s="70" t="str">
        <f>+IF($E414="TOTAL",(SUM($U$11:U413)),"")</f>
        <v/>
      </c>
      <c r="V414" s="70" t="str">
        <f>+IF($E414="TOTAL",(SUM($V$11:V413)),"")</f>
        <v/>
      </c>
      <c r="W414" s="70" t="str">
        <f>+IF(OR(P414="",P414=0,L414="",L414=0),"",L414/P414)</f>
        <v/>
      </c>
      <c r="X414" s="70" t="str">
        <f>+IF(OR(Q414="",Q414=0,O414="",O414=0),"",O414/Q414)</f>
        <v/>
      </c>
      <c r="Y414" s="70" t="str">
        <f>+IF(AND($E414="TOTAL",SUM($C$11:$C$426)&gt;465),SUM($Y$11:Y413)/2,IF(AND($E414="TOTAL",SUM($C$11:$C$426)&lt;465),SUM($Y$11:Y413),IF(COUNT(Y415:Y426)=0,"",SUM(Y415:Y426))))</f>
        <v/>
      </c>
      <c r="Z414" s="70" t="str">
        <f>+IF(AND($E414="TOTAL",SUM($C$11:$C$426)&gt;465),SUM($Z$11:Z413)/2,IF(AND($E414="TOTAL",SUM($C$11:$C$426)&lt;465),SUM($Z$11:Z413),IF(COUNT(Z415:Z426)=0,"",SUM(Z415:Z426))))</f>
        <v/>
      </c>
      <c r="AA414" s="70" t="str">
        <f>+IF(AND($E414="TOTAL",SUM($C$11:$C$426)&gt;465),SUM($AA$11:AA413)/2,IF(AND($E414="TOTAL",SUM($C$11:$C$426)&lt;465),SUM($AA$11:AA413),IF(COUNT(AA415:AA426)=0,"",SUM(AA415:AA426))))</f>
        <v/>
      </c>
      <c r="AB414" s="70" t="str">
        <f>+IF(AND($E414="TOTAL",SUM($C$11:$C$426)&gt;465),SUM($AB$11:AB413)/2,IF(AND($E414="TOTAL",SUM($C$11:$C$426)&lt;465),SUM($AB$11:AB413),IF(COUNT(AB415:AB426)=0,"",SUM(AB415:AB426))))</f>
        <v/>
      </c>
      <c r="AC414" s="70" t="str">
        <f>+IF(AND($E414="TOTAL",SUM($C$11:$C$426)&gt;465),SUM($AC$11:AC413)/2,IF(AND($E414="TOTAL",SUM($C$11:$C$426)&lt;465),SUM($AC$11:AC413),IF(COUNT(AC415:AC426)=0,"",SUM(AC415:AC426))))</f>
        <v/>
      </c>
      <c r="AD414" s="70" t="str">
        <f>+IF(AND($E414="TOTAL",SUM($C$11:$C$426)&gt;465),SUM($AD$11:AD413)/2,IF(AND($E414="TOTAL",SUM($C$11:$C$426)&lt;465),SUM($AD$11:AD413),IF(COUNT(AD415:AD426)=0,"",SUM(AD415:AD426))))</f>
        <v/>
      </c>
      <c r="AE414" s="70" t="str">
        <f>+IF(AND($E414="TOTAL",SUM($C$11:$C$426)&gt;465),SUM($AE$11:AE413)/2,IF(AND($E414="TOTAL",SUM($C$11:$C$426)&lt;465),SUM($AE$11:AE413),IF(COUNT(AE415:AE426)=0,"",SUM(AE415:AE426))))</f>
        <v/>
      </c>
      <c r="AF414" s="70" t="str">
        <f>+IF(AND($E414="TOTAL",SUM($C$11:$C$426)&gt;465),SUM($AF$11:AF413)/2,IF(AND($E414="TOTAL",SUM($C$11:$C$426)&lt;465),SUM($AF$11:AF413),IF(COUNT(AF415:AF426)=0,"",SUM(AF415:AF426))))</f>
        <v/>
      </c>
      <c r="AG414" s="70" t="str">
        <f>+IF(AND($E414="TOTAL",SUM($C$11:$C$426)&gt;465),SUM($AG$11:AG413)/2,IF(AND($E414="TOTAL",SUM($C$11:$C$426)&lt;465),SUM($AG$11:AG413),IF(COUNT(AG415:AG426)=0,"",SUM(AG415:AG426))))</f>
        <v/>
      </c>
      <c r="AH414" s="70" t="str">
        <f>+IFERROR(SUM(Y414:AG414)+AI414,"")</f>
        <v/>
      </c>
      <c r="AI414" s="70" t="str">
        <f>+IF(AND($E414="TOTAL",SUM($C$11:$C$426)&gt;465),SUM($AI$11:AI413)/2,IF(AND($E414="TOTAL",SUM($C$11:$C$426)&lt;465),SUM($AI$11:AI413),IF(COUNT(AI415:AI426)=0,"",SUM(AI415:AI426))))</f>
        <v/>
      </c>
      <c r="AJ414" s="70" t="str">
        <f>+IF(AND($E414="TOTAL",SUM($C$11:$C$426)&gt;465),SUM($AJ$11:AJ413)/2,IF(AND($E414="TOTAL",SUM($C$11:$C$426)&lt;465),SUM($AJ$11:AJ413),IF(COUNT(AJ415:AJ426)=0,"",SUM(AJ415:AJ426))))</f>
        <v/>
      </c>
      <c r="AK414" s="70" t="str">
        <f>+IF(AND($E414="TOTAL",SUM($C$11:$C$426)&gt;465),SUM($AK$11:AK413)/2,IF(AND($E414="TOTAL",SUM($C$11:$C$426)&lt;465),SUM($AK$11:AK413),IF(COUNT(AK415:AK426)=0,"",SUM(AK415:AK426))))</f>
        <v/>
      </c>
      <c r="AL414" s="72" t="str">
        <f>+IF($E414="TOTAL",(SUM($AL$11:AL413)),"")</f>
        <v/>
      </c>
      <c r="AM414" s="72" t="str">
        <f>+IF($E414="TOTAL",(SUM($AM$11:AM413)),"")</f>
        <v/>
      </c>
      <c r="AN414" s="72"/>
      <c r="AO414" s="70" t="str">
        <f>+IF(AND($E414="TOTAL",SUM($C$11:$C$426)&gt;465),SUM($AO$11:AO413)/2,IF(AND($E414="TOTAL",SUM($C$11:$C$426)&lt;465),SUM($AO$11:AO413),IF(COUNT(AO415:AO426)=0,"",SUM(AO415:AO426))))</f>
        <v/>
      </c>
      <c r="AP414" s="70" t="str">
        <f>+IF(AND($E414="TOTAL",SUM($C$11:$C$426)&gt;465),SUM($AP$11:AP413)/2,IF(AND($E414="TOTAL",SUM($C$11:$C$426)&lt;465),SUM($AP$11:AP413),IF(COUNT(AP415:AP426)=0,"",SUM(AP415:AP426))))</f>
        <v/>
      </c>
      <c r="AQ414" s="70" t="str">
        <f>+IF(AND($E414="TOTAL",SUM($C$11:$C$426)&gt;465),SUM($AQ$11:AQ413)/2,IF(AND($E414="TOTAL",SUM($C$11:$C$426)&lt;465),SUM($AQ$11:AQ413),IF(COUNT(AQ415:AQ426)=0,"",SUM(AQ415:AQ426))))</f>
        <v/>
      </c>
      <c r="AR414" s="70" t="str">
        <f>+IF(AND($E414="TOTAL",SUM($C$11:$C$426)&gt;465),SUM($AR$11:AR413)/2,IF(AND($E414="TOTAL",SUM($C$11:$C$426)&lt;465),SUM($AR$11:AR413),IF(COUNT(AR415:AR426)=0,"",SUM(AR415:AR426))))</f>
        <v/>
      </c>
      <c r="AS414" s="70" t="str">
        <f>+IF(AND($E414="TOTAL",SUM($C$11:$C$426)&gt;465),SUM($AS$11:AS413)/2,IF(AND($E414="TOTAL",SUM($C$11:$C$426)&lt;465),SUM($AS$11:AS413),IF(COUNT(AS415:AS426)=0,"",SUM(AS415:AS426))))</f>
        <v/>
      </c>
      <c r="AT414" s="70" t="str">
        <f>+IF(AND($E414="TOTAL",SUM($C$11:$C$426)&gt;465),SUM($AT$11:AT413)/2,IF(AND($E414="TOTAL",SUM($C$11:$C$426)&lt;465),SUM($AT$11:AT413),IF(COUNT(AT415:AT426)=0,"",SUM(AT415:AT426))))</f>
        <v/>
      </c>
      <c r="AU414" s="70" t="str">
        <f>+IF(AND($E414="TOTAL",SUM($C$11:$C$426)&gt;465),SUM($AU$11:AU413)/2,IF(AND($E414="TOTAL",SUM($C$11:$C$426)&lt;465),SUM($AU$11:AU413),IF(COUNT(AU415:AU426)=0,"",SUM(AU415:AU426))))</f>
        <v/>
      </c>
      <c r="AV414" s="70" t="str">
        <f>+IF(AND($E414="TOTAL",SUM($C$11:$C$426)&gt;465),SUM($AV$11:AV413)/2,IF(AND($E414="TOTAL",SUM($C$11:$C$426)&lt;465),SUM($AV$11:AV413),IF(COUNT(AV415:AV426)=0,"",SUM(AV415:AV426))))</f>
        <v/>
      </c>
      <c r="AW414" s="70" t="str">
        <f>+IF(AND($E414="TOTAL",SUM($C$11:$C$426)&gt;465),SUM($AW$11:AW413)/2,IF(AND($E414="TOTAL",SUM($C$11:$C$426)&lt;465),SUM($AW$11:AW413),IF(COUNT(AW415:AW426)=0,"",SUM(AW415:AW426))))</f>
        <v/>
      </c>
      <c r="AX414" s="70" t="str">
        <f>+IF(AND($E414="TOTAL",SUM($C$11:$C$426)&gt;465),SUM($AX$11:AX413)/2,IF(AND($E414="TOTAL",SUM($C$11:$C$426)&lt;465),SUM($AX$11:AX413),IF(COUNT(AX415:AX426)=0,"",SUM(AX415:AX426))))</f>
        <v/>
      </c>
      <c r="AY414" s="70" t="str">
        <f>+IF(AND($E414="TOTAL",SUM($C$11:$C$426)&gt;465),SUM($AY$11:AY413)/2,IF(AND($E414="TOTAL",SUM($C$11:$C$426)&lt;465),SUM($AY$11:AY413),IF(COUNT(AY415:AY426)=0,"",SUM(AY415:AY426))))</f>
        <v/>
      </c>
      <c r="AZ414" s="70" t="str">
        <f>+IF(AND($E414="TOTAL",SUM($C$11:$C$426)&gt;465),SUM($AZ$11:AZ413)/2,IF(AND($E414="TOTAL",SUM($C$11:$C$426)&lt;465),SUM($AZ$11:AZ413),IF(COUNT(AZ415:AZ426)=0,"",SUM(AZ415:AZ426))))</f>
        <v/>
      </c>
      <c r="BA414" s="70" t="str">
        <f>+IF(AND($E414="TOTAL",SUM($C$11:$C$426)&gt;465),SUM($BA$11:BA413)/2,IF(AND($E414="TOTAL",SUM($C$11:$C$426)&lt;465),SUM($BA$11:BA413),IF(COUNT(BA415:BA426)=0,"",SUM(BA415:BA426))))</f>
        <v/>
      </c>
      <c r="BB414" s="70" t="str">
        <f>+IF(AND($E414="TOTAL",SUM($C$11:$C$426)&gt;465),SUM($BB$11:BB413)/2,IF(AND($E414="TOTAL",SUM($C$11:$C$426)&lt;465),SUM($BB$11:BB413),IF(COUNT(BB415:BB426)=0,"",SUM(BB415:BB426))))</f>
        <v/>
      </c>
      <c r="BC414" s="70" t="str">
        <f>+IF(AND($E414="TOTAL",SUM($C$11:$C$426)&gt;465),SUM($BC$11:BC413)/2,IF(AND($E414="TOTAL",SUM($C$11:$C$426)&lt;465),SUM($BC$11:BC413),IF(COUNT(BC415:BC426)=0,"",SUM(BC415:BC426))))</f>
        <v/>
      </c>
      <c r="BD414" s="70" t="str">
        <f>+IF(AND($E414="TOTAL",SUM($C$11:$C$426)&gt;465),SUM($BD$11:BD413)/2,IF(AND($E414="TOTAL",SUM($C$11:$C$426)&lt;465),SUM($BD$11:BD413),IF(COUNT(BD415:BD426)=0,"",SUM(BD415:BD426))))</f>
        <v/>
      </c>
      <c r="BE414" s="70" t="str">
        <f>+IF(AND($E414="TOTAL",SUM($C$11:$C$426)&gt;465),SUM($BE$11:BE413)/2,IF(AND($E414="TOTAL",SUM($C$11:$C$426)&lt;465),SUM($BE$11:BE413),IF(COUNT(BE415:BE426)=0,"",SUM(BE415:BE426))))</f>
        <v/>
      </c>
      <c r="BF414" s="70" t="str">
        <f>+IF(AND($E414="TOTAL",SUM($C$11:$C$426)&gt;465),SUM($BF$11:BF413)/2,IF(AND($E414="TOTAL",SUM($C$11:$C$426)&lt;465),SUM($BF$11:BF413),IF(COUNT(BF415:BF426)=0,"",SUM(BF415:BF426))))</f>
        <v/>
      </c>
      <c r="BG414" s="70" t="str">
        <f>+IF(AND($E414="TOTAL",SUM($C$11:$C$426)&gt;465),SUM($BG$11:BG413)/2,IF(AND($E414="TOTAL",SUM($C$11:$C$426)&lt;465),SUM($BG$11:BG413),IF(COUNT(BG415:BG426)=0,"",SUM(BG415:BG426))))</f>
        <v/>
      </c>
      <c r="BH414" s="70" t="str">
        <f>+IF(AND($E414="TOTAL",SUM($C$11:$C$426)&gt;465),SUM($BH$11:BH413)/2,IF(AND($E414="TOTAL",SUM($C$11:$C$426)&lt;465),SUM($BH$11:BH413),IF(COUNT(BH415:BH426)=0,"",SUM(BH415:BH426))))</f>
        <v/>
      </c>
      <c r="BI414" s="70" t="str">
        <f>+IF(AND($E414="TOTAL",SUM($C$11:$C$426)&gt;465),SUM($BI$11:BI413)/2,IF(AND($E414="TOTAL",SUM($C$11:$C$426)&lt;465),SUM($BI$11:BI413),IF(COUNT(BI415:BI426)=0,"",SUM(BI415:BI426))))</f>
        <v/>
      </c>
      <c r="BJ414" s="70" t="str">
        <f>+IF(AND($E414="TOTAL",SUM($C$11:$C$426)&gt;465),SUM($BJ$11:BJ413)/2,IF(AND($E414="TOTAL",SUM($C$11:$C$426)&lt;465),SUM($BJ$11:BJ413),IF(COUNT(BJ415:BJ426)=0,"",SUM(BJ415:BJ426))))</f>
        <v/>
      </c>
      <c r="BK414" s="70" t="str">
        <f>+IF(AND($E414="TOTAL",SUM($C$11:$C$426)&gt;465),SUM($BK$11:BK413)/2,IF(AND($E414="TOTAL",SUM($C$11:$C$426)&lt;465),SUM($BK$11:BK413),IF(COUNT(BK415:BK426)=0,"",SUM(BK415:BK426))))</f>
        <v/>
      </c>
      <c r="BL414" s="70" t="str">
        <f>+IF(AND($E414="TOTAL",SUM($C$11:$C$426)&gt;465),SUM($BL$11:BL413)/2,IF(AND($E414="TOTAL",SUM($C$11:$C$426)&lt;465),SUM($BL$11:BL413),IF(COUNT(BL415:BL426)=0,"",SUM(BL415:BL426))))</f>
        <v/>
      </c>
      <c r="BM414" s="78" t="str">
        <f t="shared" si="112"/>
        <v/>
      </c>
      <c r="BN414" s="14" t="str">
        <f t="shared" si="113"/>
        <v/>
      </c>
      <c r="BO414" s="19"/>
    </row>
    <row r="415" spans="1:67" s="19" customFormat="1" outlineLevel="1" x14ac:dyDescent="0.3">
      <c r="A415" s="17"/>
      <c r="B415" s="17" t="str">
        <f>+IF(OR(B414="",E414="TOTAL"),"","ok")</f>
        <v/>
      </c>
      <c r="C415" s="17">
        <f>+INDEX(Listes!$N$1:$AD$13,MATCH(D415,Listes!$N$1:$N$13,0),MATCH($F$7,Listes!$N$1:$AD$1,0))</f>
        <v>10</v>
      </c>
      <c r="D415" s="74" t="s">
        <v>160</v>
      </c>
      <c r="E415" s="18" t="s">
        <v>160</v>
      </c>
      <c r="F415" s="18"/>
      <c r="G415" s="18" t="str">
        <f>IF(F415="","",F415-SUM(AO415:BL415))</f>
        <v/>
      </c>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t="str">
        <f>+IFERROR(SUM(Y415:AG415)+AI415,"")</f>
        <v/>
      </c>
      <c r="AI415" s="18" t="str">
        <f t="shared" ref="AI415:AI426" si="115">IF(SUM(Y415:AG415)=0,"",0)</f>
        <v/>
      </c>
      <c r="AJ415" s="18" t="str">
        <f>+IFERROR(IF(OR(AND(AH415&lt;&gt;"",G415=""),AND(AH415="",G415&lt;&gt;"")),"TOTAL ou Z non renseigné !!!",ROUND(AH415-G415,2)),"")</f>
        <v/>
      </c>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78" t="str">
        <f t="shared" si="112"/>
        <v>ok</v>
      </c>
      <c r="BN415" s="14" t="str">
        <f t="shared" si="113"/>
        <v/>
      </c>
      <c r="BO415" s="3"/>
    </row>
    <row r="416" spans="1:67" s="19" customFormat="1" outlineLevel="1" x14ac:dyDescent="0.3">
      <c r="A416" s="17"/>
      <c r="B416" s="17" t="str">
        <f>+IF(OR(B414="",E414="TOTAL"),"","ok")</f>
        <v/>
      </c>
      <c r="C416" s="17">
        <f>+INDEX(Listes!$N$1:$AD$13,MATCH(D416,Listes!$N$1:$N$13,0),MATCH($F$7,Listes!$N$1:$AD$1,0))</f>
        <v>10</v>
      </c>
      <c r="D416" s="74" t="s">
        <v>161</v>
      </c>
      <c r="E416" s="18" t="s">
        <v>161</v>
      </c>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t="str">
        <f t="shared" ref="AH416:AH426" si="116">+IFERROR(SUM(Y416:AG416)+AI416,"")</f>
        <v/>
      </c>
      <c r="AI416" s="18" t="str">
        <f t="shared" si="115"/>
        <v/>
      </c>
      <c r="AJ416" s="18" t="str">
        <f>+IFERROR(IF(OR(AND(AH416&lt;&gt;"",G416=""),AND(AH416="",G416&lt;&gt;"")),"TOTAL ou Z non renseigné !!!",IF($E416="TOTAL",SUM($AJ$11:AJ415),ROUND(AH416-G416,2))),"")</f>
        <v/>
      </c>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78" t="str">
        <f t="shared" si="112"/>
        <v>ok</v>
      </c>
      <c r="BN416" s="14" t="str">
        <f t="shared" si="113"/>
        <v/>
      </c>
    </row>
    <row r="417" spans="1:67" s="19" customFormat="1" outlineLevel="1" x14ac:dyDescent="0.3">
      <c r="A417" s="17"/>
      <c r="B417" s="17" t="str">
        <f>+IF(OR(B414="",E414="TOTAL"),"","ok")</f>
        <v/>
      </c>
      <c r="C417" s="17">
        <f>+INDEX(Listes!$N$1:$AD$13,MATCH(D417,Listes!$N$1:$N$13,0),MATCH($F$7,Listes!$N$1:$AD$1,0))</f>
        <v>10</v>
      </c>
      <c r="D417" s="75" t="s">
        <v>163</v>
      </c>
      <c r="E417" s="20" t="s">
        <v>162</v>
      </c>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t="str">
        <f t="shared" si="116"/>
        <v/>
      </c>
      <c r="AI417" s="18" t="str">
        <f t="shared" si="115"/>
        <v/>
      </c>
      <c r="AJ417" s="18" t="str">
        <f>+IFERROR(IF(OR(AND(AH417&lt;&gt;"",G417=""),AND(AH417="",G417&lt;&gt;"")),"TOTAL ou Z non renseigné !!!",IF($E417="TOTAL",SUM($AJ$11:AJ416),ROUND(AH417-G417,2))),"")</f>
        <v/>
      </c>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78" t="str">
        <f t="shared" si="112"/>
        <v>ok</v>
      </c>
      <c r="BN417" s="14" t="str">
        <f t="shared" si="113"/>
        <v/>
      </c>
      <c r="BO417" s="3"/>
    </row>
    <row r="418" spans="1:67" s="19" customFormat="1" outlineLevel="1" x14ac:dyDescent="0.3">
      <c r="A418" s="17"/>
      <c r="B418" s="17" t="str">
        <f>+IF(OR(B414="",E414="TOTAL"),"","ok")</f>
        <v/>
      </c>
      <c r="C418" s="17">
        <f>+INDEX(Listes!$N$1:$AD$13,MATCH(D418,Listes!$N$1:$N$13,0),MATCH($F$7,Listes!$N$1:$AD$1,0))</f>
        <v>10</v>
      </c>
      <c r="D418" s="75" t="s">
        <v>164</v>
      </c>
      <c r="E418" s="20" t="s">
        <v>162</v>
      </c>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t="str">
        <f t="shared" si="116"/>
        <v/>
      </c>
      <c r="AI418" s="18" t="str">
        <f t="shared" si="115"/>
        <v/>
      </c>
      <c r="AJ418" s="18" t="str">
        <f>+IFERROR(IF(OR(AND(AH418&lt;&gt;"",G418=""),AND(AH418="",G418&lt;&gt;"")),"TOTAL ou Z non renseigné !!!",IF($E418="TOTAL",SUM($AJ$11:AJ417),ROUND(AH418-G418,2))),"")</f>
        <v/>
      </c>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78" t="str">
        <f t="shared" si="112"/>
        <v>ok</v>
      </c>
      <c r="BN418" s="14" t="str">
        <f t="shared" si="113"/>
        <v/>
      </c>
    </row>
    <row r="419" spans="1:67" s="19" customFormat="1" outlineLevel="1" x14ac:dyDescent="0.3">
      <c r="A419" s="17"/>
      <c r="B419" s="17" t="str">
        <f>+IF(OR(B414="",E414="TOTAL"),"","ok")</f>
        <v/>
      </c>
      <c r="C419" s="17">
        <f>+INDEX(Listes!$N$1:$AD$13,MATCH(D419,Listes!$N$1:$N$13,0),MATCH($F$7,Listes!$N$1:$AD$1,0))</f>
        <v>10</v>
      </c>
      <c r="D419" s="75" t="s">
        <v>165</v>
      </c>
      <c r="E419" s="20" t="s">
        <v>162</v>
      </c>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t="str">
        <f t="shared" si="116"/>
        <v/>
      </c>
      <c r="AI419" s="18" t="str">
        <f t="shared" si="115"/>
        <v/>
      </c>
      <c r="AJ419" s="18" t="str">
        <f>+IFERROR(IF(OR(AND(AH419&lt;&gt;"",G419=""),AND(AH419="",G419&lt;&gt;"")),"TOTAL ou Z non renseigné !!!",IF($E419="TOTAL",SUM($AJ$11:AJ418),ROUND(AH419-G419,2))),"")</f>
        <v/>
      </c>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78" t="str">
        <f t="shared" si="112"/>
        <v>ok</v>
      </c>
      <c r="BN419" s="14" t="str">
        <f t="shared" si="113"/>
        <v/>
      </c>
      <c r="BO419" s="3"/>
    </row>
    <row r="420" spans="1:67" s="19" customFormat="1" outlineLevel="1" x14ac:dyDescent="0.3">
      <c r="A420" s="17"/>
      <c r="B420" s="17" t="str">
        <f>+IF(OR(B414="",E414="TOTAL"),"","ok")</f>
        <v/>
      </c>
      <c r="C420" s="17">
        <f>+INDEX(Listes!$N$1:$AD$13,MATCH(D420,Listes!$N$1:$N$13,0),MATCH($F$7,Listes!$N$1:$AD$1,0))</f>
        <v>10</v>
      </c>
      <c r="D420" s="75" t="s">
        <v>166</v>
      </c>
      <c r="E420" s="20" t="s">
        <v>162</v>
      </c>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t="str">
        <f t="shared" si="116"/>
        <v/>
      </c>
      <c r="AI420" s="18" t="str">
        <f t="shared" si="115"/>
        <v/>
      </c>
      <c r="AJ420" s="18" t="str">
        <f>+IFERROR(IF(OR(AND(AH420&lt;&gt;"",G420=""),AND(AH420="",G420&lt;&gt;"")),"TOTAL ou Z non renseigné !!!",IF($E420="TOTAL",SUM($AJ$11:AJ419),ROUND(AH420-G420,2))),"")</f>
        <v/>
      </c>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78" t="str">
        <f t="shared" si="112"/>
        <v>ok</v>
      </c>
      <c r="BN420" s="14" t="str">
        <f t="shared" si="113"/>
        <v/>
      </c>
    </row>
    <row r="421" spans="1:67" s="19" customFormat="1" outlineLevel="1" x14ac:dyDescent="0.3">
      <c r="A421" s="17"/>
      <c r="B421" s="17" t="str">
        <f>+IF(OR(B414="",E414="TOTAL"),"","ok")</f>
        <v/>
      </c>
      <c r="C421" s="17">
        <f>+INDEX(Listes!$N$1:$AD$13,MATCH(D421,Listes!$N$1:$N$13,0),MATCH($F$7,Listes!$N$1:$AD$1,0))</f>
        <v>10</v>
      </c>
      <c r="D421" s="75" t="s">
        <v>167</v>
      </c>
      <c r="E421" s="20" t="s">
        <v>162</v>
      </c>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t="str">
        <f t="shared" si="116"/>
        <v/>
      </c>
      <c r="AI421" s="18" t="str">
        <f t="shared" si="115"/>
        <v/>
      </c>
      <c r="AJ421" s="18" t="str">
        <f>+IFERROR(IF(OR(AND(AH421&lt;&gt;"",G421=""),AND(AH421="",G421&lt;&gt;"")),"TOTAL ou Z non renseigné !!!",IF($E421="TOTAL",SUM($AJ$11:AJ420),ROUND(AH421-G421,2))),"")</f>
        <v/>
      </c>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78" t="str">
        <f t="shared" si="112"/>
        <v>ok</v>
      </c>
      <c r="BN421" s="14" t="str">
        <f t="shared" si="113"/>
        <v/>
      </c>
      <c r="BO421" s="3"/>
    </row>
    <row r="422" spans="1:67" s="19" customFormat="1" outlineLevel="1" x14ac:dyDescent="0.3">
      <c r="A422" s="17"/>
      <c r="B422" s="17" t="str">
        <f>+IF(OR(B414="",E414="TOTAL"),"","ok")</f>
        <v/>
      </c>
      <c r="C422" s="17">
        <f>+INDEX(Listes!$N$1:$AD$13,MATCH(D422,Listes!$N$1:$N$13,0),MATCH($F$7,Listes!$N$1:$AD$1,0))</f>
        <v>10</v>
      </c>
      <c r="D422" s="75" t="s">
        <v>168</v>
      </c>
      <c r="E422" s="20" t="s">
        <v>162</v>
      </c>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t="str">
        <f t="shared" si="116"/>
        <v/>
      </c>
      <c r="AI422" s="18" t="str">
        <f t="shared" si="115"/>
        <v/>
      </c>
      <c r="AJ422" s="18" t="str">
        <f>+IFERROR(IF(OR(AND(AH422&lt;&gt;"",G422=""),AND(AH422="",G422&lt;&gt;"")),"TOTAL ou Z non renseigné !!!",IF($E422="TOTAL",SUM($AJ$11:AJ421),ROUND(AH422-G422,2))),"")</f>
        <v/>
      </c>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78" t="str">
        <f t="shared" si="112"/>
        <v>ok</v>
      </c>
      <c r="BN422" s="14" t="str">
        <f t="shared" si="113"/>
        <v/>
      </c>
    </row>
    <row r="423" spans="1:67" s="19" customFormat="1" hidden="1" outlineLevel="1" x14ac:dyDescent="0.3">
      <c r="A423" s="17"/>
      <c r="B423" s="17" t="str">
        <f>+IF(OR(B414="",E414="TOTAL"),"","ok")</f>
        <v/>
      </c>
      <c r="C423" s="17">
        <f>+INDEX(Listes!$N$1:$AD$13,MATCH(D423,Listes!$N$1:$N$13,0),MATCH($F$7,Listes!$N$1:$AD$1,0))</f>
        <v>0</v>
      </c>
      <c r="D423" s="75" t="s">
        <v>169</v>
      </c>
      <c r="E423" s="20" t="s">
        <v>162</v>
      </c>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t="str">
        <f t="shared" si="116"/>
        <v/>
      </c>
      <c r="AI423" s="18" t="str">
        <f t="shared" si="115"/>
        <v/>
      </c>
      <c r="AJ423" s="18" t="str">
        <f>+IFERROR(IF(OR(AND(AH423&lt;&gt;"",G423=""),AND(AH423="",G423&lt;&gt;"")),"TOTAL ou Z non renseigné !!!",IF($E423="TOTAL",SUM($AJ$11:AJ422),ROUND(AH423-G423,2))),"")</f>
        <v/>
      </c>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78" t="str">
        <f t="shared" si="112"/>
        <v>ok</v>
      </c>
      <c r="BN423" s="14" t="str">
        <f t="shared" si="113"/>
        <v/>
      </c>
      <c r="BO423" s="3"/>
    </row>
    <row r="424" spans="1:67" s="19" customFormat="1" hidden="1" outlineLevel="1" x14ac:dyDescent="0.3">
      <c r="A424" s="17"/>
      <c r="B424" s="17" t="str">
        <f>+IF(OR(B414="",E414="TOTAL"),"","ok")</f>
        <v/>
      </c>
      <c r="C424" s="17">
        <f>+INDEX(Listes!$N$1:$AD$13,MATCH(D424,Listes!$N$1:$N$13,0),MATCH($F$7,Listes!$N$1:$AD$1,0))</f>
        <v>0</v>
      </c>
      <c r="D424" s="75" t="s">
        <v>170</v>
      </c>
      <c r="E424" s="20" t="s">
        <v>162</v>
      </c>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t="str">
        <f t="shared" si="116"/>
        <v/>
      </c>
      <c r="AI424" s="18" t="str">
        <f t="shared" si="115"/>
        <v/>
      </c>
      <c r="AJ424" s="18" t="str">
        <f>+IFERROR(IF(OR(AND(AH424&lt;&gt;"",G424=""),AND(AH424="",G424&lt;&gt;"")),"TOTAL ou Z non renseigné !!!",IF($E424="TOTAL",SUM($AJ$11:AJ423),ROUND(AH424-G424,2))),"")</f>
        <v/>
      </c>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78" t="str">
        <f t="shared" si="112"/>
        <v>ok</v>
      </c>
      <c r="BN424" s="14" t="str">
        <f t="shared" si="113"/>
        <v/>
      </c>
    </row>
    <row r="425" spans="1:67" s="19" customFormat="1" hidden="1" outlineLevel="1" x14ac:dyDescent="0.3">
      <c r="A425" s="17"/>
      <c r="B425" s="17" t="str">
        <f>+IF(OR(B414="",E414="TOTAL"),"","ok")</f>
        <v/>
      </c>
      <c r="C425" s="17">
        <f>+INDEX(Listes!$N$1:$AD$13,MATCH(D425,Listes!$N$1:$N$13,0),MATCH($F$7,Listes!$N$1:$AD$1,0))</f>
        <v>0</v>
      </c>
      <c r="D425" s="75" t="s">
        <v>171</v>
      </c>
      <c r="E425" s="20" t="s">
        <v>162</v>
      </c>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t="str">
        <f t="shared" si="116"/>
        <v/>
      </c>
      <c r="AI425" s="18" t="str">
        <f t="shared" si="115"/>
        <v/>
      </c>
      <c r="AJ425" s="18" t="str">
        <f>+IFERROR(IF(OR(AND(AH425&lt;&gt;"",G425=""),AND(AH425="",G425&lt;&gt;"")),"TOTAL ou Z non renseigné !!!",IF($E425="TOTAL",SUM($AJ$11:AJ424),ROUND(AH425-G425,2))),"")</f>
        <v/>
      </c>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78" t="str">
        <f t="shared" si="112"/>
        <v>ok</v>
      </c>
      <c r="BN425" s="14" t="str">
        <f t="shared" si="113"/>
        <v/>
      </c>
      <c r="BO425" s="3"/>
    </row>
    <row r="426" spans="1:67" s="19" customFormat="1" hidden="1" outlineLevel="1" x14ac:dyDescent="0.3">
      <c r="A426" s="17"/>
      <c r="B426" s="17" t="str">
        <f>+IF(OR(B414="",E414="TOTAL"),"","ok")</f>
        <v/>
      </c>
      <c r="C426" s="17">
        <f>+INDEX(Listes!$N$1:$AD$13,MATCH(D426,Listes!$N$1:$N$13,0),MATCH($F$7,Listes!$N$1:$AD$1,0))</f>
        <v>0</v>
      </c>
      <c r="D426" s="75" t="s">
        <v>172</v>
      </c>
      <c r="E426" s="20" t="s">
        <v>162</v>
      </c>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t="str">
        <f t="shared" si="116"/>
        <v/>
      </c>
      <c r="AI426" s="18" t="str">
        <f t="shared" si="115"/>
        <v/>
      </c>
      <c r="AJ426" s="18" t="str">
        <f>+IFERROR(IF(OR(AND(AH426&lt;&gt;"",G426=""),AND(AH426="",G426&lt;&gt;"")),"TOTAL ou Z non renseigné !!!",IF($E426="TOTAL",SUM($AJ$11:AJ425),ROUND(AH426-G426,2))),"")</f>
        <v/>
      </c>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78" t="str">
        <f t="shared" si="112"/>
        <v>ok</v>
      </c>
      <c r="BN426" s="14" t="str">
        <f t="shared" si="113"/>
        <v/>
      </c>
    </row>
    <row r="427" spans="1:67" hidden="1" x14ac:dyDescent="0.3">
      <c r="F427" s="11"/>
      <c r="K427" s="11"/>
      <c r="Z427" s="10"/>
      <c r="BM427" s="78" t="str">
        <f t="shared" si="112"/>
        <v/>
      </c>
      <c r="BN427" s="14" t="str">
        <f t="shared" si="113"/>
        <v/>
      </c>
      <c r="BO427" s="3">
        <v>427</v>
      </c>
    </row>
    <row r="428" spans="1:67" x14ac:dyDescent="0.3">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row>
  </sheetData>
  <customSheetViews>
    <customSheetView guid="{29676933-C005-4205-8454-86252B8A308A}" showGridLines="0" hiddenRows="1" hiddenColumns="1">
      <pane xSplit="5" ySplit="10" topLeftCell="F11" activePane="bottomRight" state="frozen"/>
      <selection pane="bottomRight" activeCell="G1" sqref="G1:AB1048576"/>
      <pageMargins left="0.7" right="0.7" top="0.75" bottom="0.75" header="0.3" footer="0.3"/>
      <pageSetup paperSize="9" orientation="portrait" r:id="rId1"/>
    </customSheetView>
    <customSheetView guid="{AF502EAE-CBE2-40B1-A444-6FAB1F872BE1}" showGridLines="0" hiddenRows="1" hiddenColumns="1">
      <pane xSplit="5" ySplit="10" topLeftCell="AE11" activePane="bottomRight" state="frozen"/>
      <selection pane="bottomRight" activeCell="AW11" sqref="AW11:AY11"/>
      <pageMargins left="0.7" right="0.7" top="0.75" bottom="0.75" header="0.3" footer="0.3"/>
      <pageSetup paperSize="9" orientation="portrait" r:id="rId2"/>
    </customSheetView>
    <customSheetView guid="{0C9A84D1-30C1-4637-97CB-D6D8D8B1FB9E}" showGridLines="0" hiddenRows="1" hiddenColumns="1">
      <pane xSplit="5" ySplit="10" topLeftCell="F11" activePane="bottomRight" state="frozen"/>
      <selection pane="bottomRight" activeCell="N18" sqref="N18"/>
      <pageMargins left="0.7" right="0.7" top="0.75" bottom="0.75" header="0.3" footer="0.3"/>
      <pageSetup paperSize="9" orientation="portrait" r:id="rId3"/>
    </customSheetView>
    <customSheetView guid="{A139E948-208D-41D3-9F41-E5BDB692823A}" showGridLines="0" hiddenRows="1" hiddenColumns="1">
      <pane xSplit="5" ySplit="10" topLeftCell="Y11" activePane="bottomRight" state="frozen"/>
      <selection pane="bottomRight" activeCell="Y17" sqref="Y17"/>
      <pageMargins left="0.7" right="0.7" top="0.75" bottom="0.75" header="0.3" footer="0.3"/>
      <pageSetup paperSize="9" orientation="portrait" r:id="rId4"/>
    </customSheetView>
    <customSheetView guid="{3270557B-BA4E-4054-9CD9-B6E3478E7CBC}" scale="85" showGridLines="0" hiddenRows="1" hiddenColumns="1">
      <pane xSplit="5" ySplit="10" topLeftCell="BE11" activePane="bottomRight" state="frozen"/>
      <selection pane="bottomRight" activeCell="A12" sqref="A12"/>
      <pageMargins left="0.7" right="0.7" top="0.75" bottom="0.75" header="0.3" footer="0.3"/>
      <pageSetup paperSize="9" orientation="portrait" r:id="rId5"/>
    </customSheetView>
  </customSheetViews>
  <mergeCells count="1">
    <mergeCell ref="E2:BL2"/>
  </mergeCells>
  <phoneticPr fontId="16" type="noConversion"/>
  <conditionalFormatting sqref="E11:E16 Z427 E12:BL23">
    <cfRule type="expression" dxfId="6071" priority="25380">
      <formula>+WEEKDAY($E11)=1</formula>
    </cfRule>
  </conditionalFormatting>
  <conditionalFormatting sqref="E11:E16 Z427 E12:BL23">
    <cfRule type="expression" dxfId="6070" priority="25379">
      <formula>$E11=""</formula>
    </cfRule>
  </conditionalFormatting>
  <conditionalFormatting sqref="E11:E16 Z427 E12:BL23">
    <cfRule type="expression" dxfId="6069" priority="25378">
      <formula>$C11=$H$5</formula>
    </cfRule>
  </conditionalFormatting>
  <conditionalFormatting sqref="E11:E16 Z427 E12:BL23">
    <cfRule type="expression" dxfId="6068" priority="25374">
      <formula>$E11="TOTAL"</formula>
    </cfRule>
  </conditionalFormatting>
  <conditionalFormatting sqref="K11">
    <cfRule type="expression" dxfId="6067" priority="25363">
      <formula>+WEEKDAY($E11)=1</formula>
    </cfRule>
  </conditionalFormatting>
  <conditionalFormatting sqref="K11">
    <cfRule type="expression" dxfId="6066" priority="25362">
      <formula>$E11=""</formula>
    </cfRule>
  </conditionalFormatting>
  <conditionalFormatting sqref="K11">
    <cfRule type="expression" dxfId="6065" priority="25361">
      <formula>$C11=$H$5</formula>
    </cfRule>
  </conditionalFormatting>
  <conditionalFormatting sqref="K11">
    <cfRule type="expression" dxfId="6064" priority="25360">
      <formula>$E11="TOTAL"</formula>
    </cfRule>
  </conditionalFormatting>
  <conditionalFormatting sqref="K11 Z427">
    <cfRule type="expression" dxfId="6063" priority="25359">
      <formula>AND($E11&lt;&gt;"",$E11&lt;&gt;"TOTAL")</formula>
    </cfRule>
  </conditionalFormatting>
  <conditionalFormatting sqref="P11">
    <cfRule type="expression" dxfId="6062" priority="25354">
      <formula>+WEEKDAY($E11)=1</formula>
    </cfRule>
  </conditionalFormatting>
  <conditionalFormatting sqref="P11">
    <cfRule type="expression" dxfId="6061" priority="25353">
      <formula>$E11=""</formula>
    </cfRule>
  </conditionalFormatting>
  <conditionalFormatting sqref="P11">
    <cfRule type="expression" dxfId="6060" priority="25352">
      <formula>$C11=$H$5</formula>
    </cfRule>
  </conditionalFormatting>
  <conditionalFormatting sqref="P11">
    <cfRule type="expression" dxfId="6059" priority="25351">
      <formula>$E11="TOTAL"</formula>
    </cfRule>
  </conditionalFormatting>
  <conditionalFormatting sqref="P11">
    <cfRule type="expression" dxfId="6058" priority="25350">
      <formula>AND($E11&lt;&gt;"",$E11&lt;&gt;"TOTAL")</formula>
    </cfRule>
  </conditionalFormatting>
  <conditionalFormatting sqref="Y12:Y16">
    <cfRule type="expression" dxfId="6057" priority="25344">
      <formula>+WEEKDAY($E12)=1</formula>
    </cfRule>
  </conditionalFormatting>
  <conditionalFormatting sqref="Y12:Y16">
    <cfRule type="expression" dxfId="6056" priority="25343">
      <formula>$E12=""</formula>
    </cfRule>
  </conditionalFormatting>
  <conditionalFormatting sqref="Y12:Y16">
    <cfRule type="expression" dxfId="6055" priority="25342">
      <formula>$C12=$H$5</formula>
    </cfRule>
  </conditionalFormatting>
  <conditionalFormatting sqref="Y12:Y16">
    <cfRule type="expression" dxfId="6054" priority="25341">
      <formula>$E12="TOTAL"</formula>
    </cfRule>
  </conditionalFormatting>
  <conditionalFormatting sqref="Y12:Y16">
    <cfRule type="expression" dxfId="6053" priority="25340">
      <formula>AND($E12&lt;&gt;"",$E12&lt;&gt;"TOTAL")</formula>
    </cfRule>
  </conditionalFormatting>
  <conditionalFormatting sqref="AA12:AA16">
    <cfRule type="expression" dxfId="6052" priority="25339">
      <formula>+WEEKDAY($E12)=1</formula>
    </cfRule>
  </conditionalFormatting>
  <conditionalFormatting sqref="AA12:AA16">
    <cfRule type="expression" dxfId="6051" priority="25338">
      <formula>$E12=""</formula>
    </cfRule>
  </conditionalFormatting>
  <conditionalFormatting sqref="AA12:AA16">
    <cfRule type="expression" dxfId="6050" priority="25337">
      <formula>$C12=$H$5</formula>
    </cfRule>
  </conditionalFormatting>
  <conditionalFormatting sqref="AA12:AA16">
    <cfRule type="expression" dxfId="6049" priority="25336">
      <formula>$E12="TOTAL"</formula>
    </cfRule>
  </conditionalFormatting>
  <conditionalFormatting sqref="AA12:AA16">
    <cfRule type="expression" dxfId="6048" priority="25335">
      <formula>AND($E12&lt;&gt;"",$E12&lt;&gt;"TOTAL")</formula>
    </cfRule>
  </conditionalFormatting>
  <conditionalFormatting sqref="AB12:AE16">
    <cfRule type="expression" dxfId="6047" priority="25334">
      <formula>+WEEKDAY($E12)=1</formula>
    </cfRule>
  </conditionalFormatting>
  <conditionalFormatting sqref="AB12:AE16">
    <cfRule type="expression" dxfId="6046" priority="25333">
      <formula>$E12=""</formula>
    </cfRule>
  </conditionalFormatting>
  <conditionalFormatting sqref="AB12:AE16">
    <cfRule type="expression" dxfId="6045" priority="25332">
      <formula>$C12=$H$5</formula>
    </cfRule>
  </conditionalFormatting>
  <conditionalFormatting sqref="AB12:AE16">
    <cfRule type="expression" dxfId="6044" priority="25331">
      <formula>$E12="TOTAL"</formula>
    </cfRule>
  </conditionalFormatting>
  <conditionalFormatting sqref="AB12:AE16">
    <cfRule type="expression" dxfId="6043" priority="25330">
      <formula>AND($E12&lt;&gt;"",$E12&lt;&gt;"TOTAL")</formula>
    </cfRule>
  </conditionalFormatting>
  <conditionalFormatting sqref="AG12:AG16">
    <cfRule type="expression" dxfId="6042" priority="25329">
      <formula>+WEEKDAY($E12)=1</formula>
    </cfRule>
  </conditionalFormatting>
  <conditionalFormatting sqref="AG12:AG16">
    <cfRule type="expression" dxfId="6041" priority="25328">
      <formula>$E12=""</formula>
    </cfRule>
  </conditionalFormatting>
  <conditionalFormatting sqref="AG12:AG16">
    <cfRule type="expression" dxfId="6040" priority="25327">
      <formula>$C12=$H$5</formula>
    </cfRule>
  </conditionalFormatting>
  <conditionalFormatting sqref="AG12:AG16">
    <cfRule type="expression" dxfId="6039" priority="25326">
      <formula>$E12="TOTAL"</formula>
    </cfRule>
  </conditionalFormatting>
  <conditionalFormatting sqref="AG12:AG16">
    <cfRule type="expression" dxfId="6038" priority="25325">
      <formula>AND($E12&lt;&gt;"",$E12&lt;&gt;"TOTAL")</formula>
    </cfRule>
  </conditionalFormatting>
  <conditionalFormatting sqref="AP12:AP16">
    <cfRule type="expression" dxfId="6037" priority="25312">
      <formula>$C12=$H$5</formula>
    </cfRule>
  </conditionalFormatting>
  <conditionalFormatting sqref="AN12:AO16 AN11">
    <cfRule type="expression" dxfId="6036" priority="25319">
      <formula>+WEEKDAY($E11)=1</formula>
    </cfRule>
  </conditionalFormatting>
  <conditionalFormatting sqref="AN12:AO16 AN11">
    <cfRule type="expression" dxfId="6035" priority="25318">
      <formula>$E11=""</formula>
    </cfRule>
  </conditionalFormatting>
  <conditionalFormatting sqref="AN12:AO16 AN11">
    <cfRule type="expression" dxfId="6034" priority="25317">
      <formula>$C11=$H$5</formula>
    </cfRule>
  </conditionalFormatting>
  <conditionalFormatting sqref="AN12:AO16 AN11">
    <cfRule type="expression" dxfId="6033" priority="25316">
      <formula>$E11="TOTAL"</formula>
    </cfRule>
  </conditionalFormatting>
  <conditionalFormatting sqref="AN12:AO16 AN11">
    <cfRule type="expression" dxfId="6032" priority="25315">
      <formula>AND($E11&lt;&gt;"",$E11&lt;&gt;"TOTAL")</formula>
    </cfRule>
  </conditionalFormatting>
  <conditionalFormatting sqref="AP12:AP16">
    <cfRule type="expression" dxfId="6031" priority="25314">
      <formula>+WEEKDAY($E12)=1</formula>
    </cfRule>
  </conditionalFormatting>
  <conditionalFormatting sqref="AP12:AP16">
    <cfRule type="expression" dxfId="6030" priority="25313">
      <formula>$E12=""</formula>
    </cfRule>
  </conditionalFormatting>
  <conditionalFormatting sqref="AP12:AP16">
    <cfRule type="expression" dxfId="6029" priority="25311">
      <formula>$E12="TOTAL"</formula>
    </cfRule>
  </conditionalFormatting>
  <conditionalFormatting sqref="AP12:AP16">
    <cfRule type="expression" dxfId="6028" priority="25310">
      <formula>AND($E12&lt;&gt;"",$E12&lt;&gt;"TOTAL")</formula>
    </cfRule>
  </conditionalFormatting>
  <conditionalFormatting sqref="AQ12:AQ16">
    <cfRule type="expression" dxfId="6027" priority="25309">
      <formula>+WEEKDAY($E12)=1</formula>
    </cfRule>
  </conditionalFormatting>
  <conditionalFormatting sqref="AQ12:AQ16">
    <cfRule type="expression" dxfId="6026" priority="25308">
      <formula>$E12=""</formula>
    </cfRule>
  </conditionalFormatting>
  <conditionalFormatting sqref="AQ12:AQ16">
    <cfRule type="expression" dxfId="6025" priority="25307">
      <formula>$C12=$H$5</formula>
    </cfRule>
  </conditionalFormatting>
  <conditionalFormatting sqref="AQ12:AQ16">
    <cfRule type="expression" dxfId="6024" priority="25306">
      <formula>$E12="TOTAL"</formula>
    </cfRule>
  </conditionalFormatting>
  <conditionalFormatting sqref="AQ12:AQ16">
    <cfRule type="expression" dxfId="6023" priority="25305">
      <formula>AND($E12&lt;&gt;"",$E12&lt;&gt;"TOTAL")</formula>
    </cfRule>
  </conditionalFormatting>
  <conditionalFormatting sqref="AR12:AV16">
    <cfRule type="expression" dxfId="6022" priority="25304">
      <formula>+WEEKDAY($E12)=1</formula>
    </cfRule>
  </conditionalFormatting>
  <conditionalFormatting sqref="AR12:AV16">
    <cfRule type="expression" dxfId="6021" priority="25303">
      <formula>$E12=""</formula>
    </cfRule>
  </conditionalFormatting>
  <conditionalFormatting sqref="AR12:AV16">
    <cfRule type="expression" dxfId="6020" priority="25302">
      <formula>$C12=$H$5</formula>
    </cfRule>
  </conditionalFormatting>
  <conditionalFormatting sqref="AR12:AV16">
    <cfRule type="expression" dxfId="6019" priority="25301">
      <formula>$E12="TOTAL"</formula>
    </cfRule>
  </conditionalFormatting>
  <conditionalFormatting sqref="AR12:AV16">
    <cfRule type="expression" dxfId="6018" priority="25300">
      <formula>AND($E12&lt;&gt;"",$E12&lt;&gt;"TOTAL")</formula>
    </cfRule>
  </conditionalFormatting>
  <conditionalFormatting sqref="AW12:AW16">
    <cfRule type="expression" dxfId="6017" priority="25299">
      <formula>+WEEKDAY($E12)=1</formula>
    </cfRule>
  </conditionalFormatting>
  <conditionalFormatting sqref="AW12:AW16">
    <cfRule type="expression" dxfId="6016" priority="25298">
      <formula>$E12=""</formula>
    </cfRule>
  </conditionalFormatting>
  <conditionalFormatting sqref="AW12:AW16">
    <cfRule type="expression" dxfId="6015" priority="25297">
      <formula>$C12=$H$5</formula>
    </cfRule>
  </conditionalFormatting>
  <conditionalFormatting sqref="AW12:AW16">
    <cfRule type="expression" dxfId="6014" priority="25296">
      <formula>$E12="TOTAL"</formula>
    </cfRule>
  </conditionalFormatting>
  <conditionalFormatting sqref="AW12:AW16">
    <cfRule type="expression" dxfId="6013" priority="25295">
      <formula>AND($E12&lt;&gt;"",$E12&lt;&gt;"TOTAL")</formula>
    </cfRule>
  </conditionalFormatting>
  <conditionalFormatting sqref="Q11">
    <cfRule type="expression" dxfId="6012" priority="25294">
      <formula>+WEEKDAY($E11)=1</formula>
    </cfRule>
  </conditionalFormatting>
  <conditionalFormatting sqref="Q11">
    <cfRule type="expression" dxfId="6011" priority="25293">
      <formula>$E11=""</formula>
    </cfRule>
  </conditionalFormatting>
  <conditionalFormatting sqref="Q11">
    <cfRule type="expression" dxfId="6010" priority="25292">
      <formula>$C11=$H$5</formula>
    </cfRule>
  </conditionalFormatting>
  <conditionalFormatting sqref="Q11">
    <cfRule type="expression" dxfId="6009" priority="25291">
      <formula>$E11="TOTAL"</formula>
    </cfRule>
  </conditionalFormatting>
  <conditionalFormatting sqref="Q11">
    <cfRule type="expression" dxfId="6008" priority="25290">
      <formula>AND($E11&lt;&gt;"",$E11&lt;&gt;"TOTAL")</formula>
    </cfRule>
  </conditionalFormatting>
  <conditionalFormatting sqref="L11">
    <cfRule type="expression" dxfId="6007" priority="25289">
      <formula>+WEEKDAY($E11)=1</formula>
    </cfRule>
  </conditionalFormatting>
  <conditionalFormatting sqref="L11">
    <cfRule type="expression" dxfId="6006" priority="25288">
      <formula>$E11=""</formula>
    </cfRule>
  </conditionalFormatting>
  <conditionalFormatting sqref="L11">
    <cfRule type="expression" dxfId="6005" priority="25287">
      <formula>$C11=$H$5</formula>
    </cfRule>
  </conditionalFormatting>
  <conditionalFormatting sqref="L11">
    <cfRule type="expression" dxfId="6004" priority="25286">
      <formula>$E11="TOTAL"</formula>
    </cfRule>
  </conditionalFormatting>
  <conditionalFormatting sqref="N11">
    <cfRule type="expression" dxfId="6003" priority="25279">
      <formula>+WEEKDAY($E11)=1</formula>
    </cfRule>
  </conditionalFormatting>
  <conditionalFormatting sqref="N11">
    <cfRule type="expression" dxfId="6002" priority="25278">
      <formula>$E11=""</formula>
    </cfRule>
  </conditionalFormatting>
  <conditionalFormatting sqref="N11">
    <cfRule type="expression" dxfId="6001" priority="25277">
      <formula>$C11=$H$5</formula>
    </cfRule>
  </conditionalFormatting>
  <conditionalFormatting sqref="N11">
    <cfRule type="expression" dxfId="6000" priority="25276">
      <formula>$E11="TOTAL"</formula>
    </cfRule>
  </conditionalFormatting>
  <conditionalFormatting sqref="N11">
    <cfRule type="expression" dxfId="5999" priority="25275">
      <formula>AND($E11&lt;&gt;"",$E11&lt;&gt;"TOTAL")</formula>
    </cfRule>
  </conditionalFormatting>
  <conditionalFormatting sqref="M11">
    <cfRule type="expression" dxfId="5998" priority="25274">
      <formula>+WEEKDAY($E11)=1</formula>
    </cfRule>
  </conditionalFormatting>
  <conditionalFormatting sqref="M11">
    <cfRule type="expression" dxfId="5997" priority="25273">
      <formula>$E11=""</formula>
    </cfRule>
  </conditionalFormatting>
  <conditionalFormatting sqref="M11">
    <cfRule type="expression" dxfId="5996" priority="25272">
      <formula>$C11=$H$5</formula>
    </cfRule>
  </conditionalFormatting>
  <conditionalFormatting sqref="M11">
    <cfRule type="expression" dxfId="5995" priority="25271">
      <formula>$E11="TOTAL"</formula>
    </cfRule>
  </conditionalFormatting>
  <conditionalFormatting sqref="M11">
    <cfRule type="expression" dxfId="5994" priority="25270">
      <formula>AND($E11&lt;&gt;"",$E11&lt;&gt;"TOTAL")</formula>
    </cfRule>
  </conditionalFormatting>
  <conditionalFormatting sqref="X11:X16">
    <cfRule type="expression" dxfId="5993" priority="25269">
      <formula>$H11&lt;&gt;""</formula>
    </cfRule>
  </conditionalFormatting>
  <conditionalFormatting sqref="X11:X16">
    <cfRule type="expression" dxfId="5992" priority="25268">
      <formula>$E11=""</formula>
    </cfRule>
  </conditionalFormatting>
  <conditionalFormatting sqref="X11:X16">
    <cfRule type="expression" dxfId="5991" priority="25267">
      <formula>$C11=$H$5</formula>
    </cfRule>
  </conditionalFormatting>
  <conditionalFormatting sqref="X11:X16">
    <cfRule type="expression" dxfId="5990" priority="25266">
      <formula>$E11="TOTAL"</formula>
    </cfRule>
  </conditionalFormatting>
  <conditionalFormatting sqref="Z12:Z16">
    <cfRule type="expression" dxfId="5989" priority="25265">
      <formula>+WEEKDAY($E12)=1</formula>
    </cfRule>
  </conditionalFormatting>
  <conditionalFormatting sqref="Z12:Z16">
    <cfRule type="expression" dxfId="5988" priority="25264">
      <formula>$E12=""</formula>
    </cfRule>
  </conditionalFormatting>
  <conditionalFormatting sqref="Z12:Z16">
    <cfRule type="expression" dxfId="5987" priority="25263">
      <formula>$C12=$H$5</formula>
    </cfRule>
  </conditionalFormatting>
  <conditionalFormatting sqref="Z12:Z16">
    <cfRule type="expression" dxfId="5986" priority="25262">
      <formula>$E12="TOTAL"</formula>
    </cfRule>
  </conditionalFormatting>
  <conditionalFormatting sqref="Z12:Z16">
    <cfRule type="expression" dxfId="5985" priority="25261">
      <formula>AND($E12&lt;&gt;"",$E12&lt;&gt;"TOTAL")</formula>
    </cfRule>
  </conditionalFormatting>
  <conditionalFormatting sqref="AL11:AM11">
    <cfRule type="expression" dxfId="5984" priority="25250">
      <formula>+WEEKDAY($E11)=1</formula>
    </cfRule>
  </conditionalFormatting>
  <conditionalFormatting sqref="AL11:AM11">
    <cfRule type="expression" dxfId="5983" priority="25249">
      <formula>$E11=""</formula>
    </cfRule>
  </conditionalFormatting>
  <conditionalFormatting sqref="AL11:AM11">
    <cfRule type="expression" dxfId="5982" priority="25248">
      <formula>$C11=$H$5</formula>
    </cfRule>
  </conditionalFormatting>
  <conditionalFormatting sqref="AL11:AM11">
    <cfRule type="expression" dxfId="5981" priority="25247">
      <formula>$E11="TOTAL"</formula>
    </cfRule>
  </conditionalFormatting>
  <conditionalFormatting sqref="AL11:AM11">
    <cfRule type="expression" dxfId="5980" priority="25246">
      <formula>AND($E11&lt;&gt;"",$E11&lt;&gt;"TOTAL")</formula>
    </cfRule>
  </conditionalFormatting>
  <conditionalFormatting sqref="BL12:BL16">
    <cfRule type="expression" dxfId="5979" priority="25245">
      <formula>+WEEKDAY($E12)=1</formula>
    </cfRule>
  </conditionalFormatting>
  <conditionalFormatting sqref="BL12:BL16">
    <cfRule type="expression" dxfId="5978" priority="25244">
      <formula>$E12=""</formula>
    </cfRule>
  </conditionalFormatting>
  <conditionalFormatting sqref="BL12:BL16">
    <cfRule type="expression" dxfId="5977" priority="25243">
      <formula>$C12=$H$5</formula>
    </cfRule>
  </conditionalFormatting>
  <conditionalFormatting sqref="BL12:BL16">
    <cfRule type="expression" dxfId="5976" priority="25242">
      <formula>$E12="TOTAL"</formula>
    </cfRule>
  </conditionalFormatting>
  <conditionalFormatting sqref="BL12:BL16">
    <cfRule type="expression" dxfId="5975" priority="25241">
      <formula>AND($E12&lt;&gt;"",$E12&lt;&gt;"TOTAL")</formula>
    </cfRule>
  </conditionalFormatting>
  <conditionalFormatting sqref="AK12:AK16">
    <cfRule type="expression" dxfId="5974" priority="25240">
      <formula>+WEEKDAY($E12)=1</formula>
    </cfRule>
  </conditionalFormatting>
  <conditionalFormatting sqref="AK12:AK16">
    <cfRule type="expression" dxfId="5973" priority="25239">
      <formula>$E12=""</formula>
    </cfRule>
  </conditionalFormatting>
  <conditionalFormatting sqref="AK12:AK16">
    <cfRule type="expression" dxfId="5972" priority="25238">
      <formula>$C12=$H$5</formula>
    </cfRule>
  </conditionalFormatting>
  <conditionalFormatting sqref="AK12:AK16">
    <cfRule type="expression" dxfId="5971" priority="25237">
      <formula>$E12="TOTAL"</formula>
    </cfRule>
  </conditionalFormatting>
  <conditionalFormatting sqref="AK12:AK16">
    <cfRule type="expression" dxfId="5970" priority="25236">
      <formula>AND($E12&lt;&gt;"",$E12&lt;&gt;"TOTAL")</formula>
    </cfRule>
  </conditionalFormatting>
  <conditionalFormatting sqref="I12:J16">
    <cfRule type="expression" dxfId="5969" priority="25219">
      <formula>+WEEKDAY($E12)=1</formula>
    </cfRule>
  </conditionalFormatting>
  <conditionalFormatting sqref="I12:J16">
    <cfRule type="expression" dxfId="5968" priority="25218">
      <formula>$E12=""</formula>
    </cfRule>
  </conditionalFormatting>
  <conditionalFormatting sqref="I12:J16">
    <cfRule type="expression" dxfId="5967" priority="25217">
      <formula>$C12=$H$5</formula>
    </cfRule>
  </conditionalFormatting>
  <conditionalFormatting sqref="I12:J16">
    <cfRule type="expression" dxfId="5966" priority="25216">
      <formula>$E12="TOTAL"</formula>
    </cfRule>
  </conditionalFormatting>
  <conditionalFormatting sqref="I12:J16">
    <cfRule type="expression" dxfId="5965" priority="25215">
      <formula>AND($E12&lt;&gt;"",$E12&lt;&gt;"TOTAL")</formula>
    </cfRule>
  </conditionalFormatting>
  <conditionalFormatting sqref="U11">
    <cfRule type="expression" dxfId="5964" priority="25214">
      <formula>+WEEKDAY($E11)=1</formula>
    </cfRule>
  </conditionalFormatting>
  <conditionalFormatting sqref="U11">
    <cfRule type="expression" dxfId="5963" priority="25213">
      <formula>$E11=""</formula>
    </cfRule>
  </conditionalFormatting>
  <conditionalFormatting sqref="U11">
    <cfRule type="expression" dxfId="5962" priority="25212">
      <formula>$C11=$H$5</formula>
    </cfRule>
  </conditionalFormatting>
  <conditionalFormatting sqref="U11">
    <cfRule type="expression" dxfId="5961" priority="25211">
      <formula>$E11="TOTAL"</formula>
    </cfRule>
  </conditionalFormatting>
  <conditionalFormatting sqref="U11">
    <cfRule type="expression" dxfId="5960" priority="25210">
      <formula>AND($E11&lt;&gt;"",$E11&lt;&gt;"TOTAL")</formula>
    </cfRule>
  </conditionalFormatting>
  <conditionalFormatting sqref="V11">
    <cfRule type="expression" dxfId="5959" priority="25209">
      <formula>+WEEKDAY($E11)=1</formula>
    </cfRule>
  </conditionalFormatting>
  <conditionalFormatting sqref="V11">
    <cfRule type="expression" dxfId="5958" priority="25208">
      <formula>$E11=""</formula>
    </cfRule>
  </conditionalFormatting>
  <conditionalFormatting sqref="V11">
    <cfRule type="expression" dxfId="5957" priority="25207">
      <formula>$C11=$H$5</formula>
    </cfRule>
  </conditionalFormatting>
  <conditionalFormatting sqref="V11">
    <cfRule type="expression" dxfId="5956" priority="25206">
      <formula>$E11="TOTAL"</formula>
    </cfRule>
  </conditionalFormatting>
  <conditionalFormatting sqref="V11">
    <cfRule type="expression" dxfId="5955" priority="25205">
      <formula>AND($E11&lt;&gt;"",$E11&lt;&gt;"TOTAL")</formula>
    </cfRule>
  </conditionalFormatting>
  <conditionalFormatting sqref="T11">
    <cfRule type="expression" dxfId="5954" priority="25204">
      <formula>+WEEKDAY($E11)=1</formula>
    </cfRule>
  </conditionalFormatting>
  <conditionalFormatting sqref="T11">
    <cfRule type="expression" dxfId="5953" priority="25203">
      <formula>$E11=""</formula>
    </cfRule>
  </conditionalFormatting>
  <conditionalFormatting sqref="T11">
    <cfRule type="expression" dxfId="5952" priority="25202">
      <formula>$C11=$H$5</formula>
    </cfRule>
  </conditionalFormatting>
  <conditionalFormatting sqref="T11">
    <cfRule type="expression" dxfId="5951" priority="25201">
      <formula>$E11="TOTAL"</formula>
    </cfRule>
  </conditionalFormatting>
  <conditionalFormatting sqref="T11">
    <cfRule type="expression" dxfId="5950" priority="25200">
      <formula>AND($E11&lt;&gt;"",$E11&lt;&gt;"TOTAL")</formula>
    </cfRule>
  </conditionalFormatting>
  <conditionalFormatting sqref="S11">
    <cfRule type="expression" dxfId="5949" priority="25199">
      <formula>+WEEKDAY($E11)=1</formula>
    </cfRule>
  </conditionalFormatting>
  <conditionalFormatting sqref="S11">
    <cfRule type="expression" dxfId="5948" priority="25198">
      <formula>$E11=""</formula>
    </cfRule>
  </conditionalFormatting>
  <conditionalFormatting sqref="S11">
    <cfRule type="expression" dxfId="5947" priority="25197">
      <formula>$C11=$H$5</formula>
    </cfRule>
  </conditionalFormatting>
  <conditionalFormatting sqref="S11">
    <cfRule type="expression" dxfId="5946" priority="25196">
      <formula>$E11="TOTAL"</formula>
    </cfRule>
  </conditionalFormatting>
  <conditionalFormatting sqref="S11">
    <cfRule type="expression" dxfId="5945" priority="25195">
      <formula>AND($E11&lt;&gt;"",$E11&lt;&gt;"TOTAL")</formula>
    </cfRule>
  </conditionalFormatting>
  <conditionalFormatting sqref="R11">
    <cfRule type="expression" dxfId="5944" priority="25194">
      <formula>+WEEKDAY($E11)=1</formula>
    </cfRule>
  </conditionalFormatting>
  <conditionalFormatting sqref="R11">
    <cfRule type="expression" dxfId="5943" priority="25193">
      <formula>$E11=""</formula>
    </cfRule>
  </conditionalFormatting>
  <conditionalFormatting sqref="R11">
    <cfRule type="expression" dxfId="5942" priority="25192">
      <formula>$C11=$H$5</formula>
    </cfRule>
  </conditionalFormatting>
  <conditionalFormatting sqref="R11">
    <cfRule type="expression" dxfId="5941" priority="25191">
      <formula>$E11="TOTAL"</formula>
    </cfRule>
  </conditionalFormatting>
  <conditionalFormatting sqref="R11">
    <cfRule type="expression" dxfId="5940" priority="25190">
      <formula>AND($E11&lt;&gt;"",$E11&lt;&gt;"TOTAL")</formula>
    </cfRule>
  </conditionalFormatting>
  <conditionalFormatting sqref="G11:G16">
    <cfRule type="expression" dxfId="5939" priority="25189">
      <formula>$H11&lt;&gt;""</formula>
    </cfRule>
  </conditionalFormatting>
  <conditionalFormatting sqref="G11:G16">
    <cfRule type="expression" dxfId="5938" priority="25188">
      <formula>$E11=""</formula>
    </cfRule>
  </conditionalFormatting>
  <conditionalFormatting sqref="G11:G16">
    <cfRule type="expression" dxfId="5937" priority="25187">
      <formula>$C11=$H$5</formula>
    </cfRule>
  </conditionalFormatting>
  <conditionalFormatting sqref="G11:G16">
    <cfRule type="expression" dxfId="5936" priority="25186">
      <formula>$E11="TOTAL"</formula>
    </cfRule>
  </conditionalFormatting>
  <conditionalFormatting sqref="BE12:BK16">
    <cfRule type="expression" dxfId="5935" priority="25185">
      <formula>+WEEKDAY($E12)=1</formula>
    </cfRule>
  </conditionalFormatting>
  <conditionalFormatting sqref="BE12:BK16">
    <cfRule type="expression" dxfId="5934" priority="25184">
      <formula>$E12=""</formula>
    </cfRule>
  </conditionalFormatting>
  <conditionalFormatting sqref="BE12:BK16">
    <cfRule type="expression" dxfId="5933" priority="25183">
      <formula>$C12=$H$5</formula>
    </cfRule>
  </conditionalFormatting>
  <conditionalFormatting sqref="BE12:BK16">
    <cfRule type="expression" dxfId="5932" priority="25182">
      <formula>$E12="TOTAL"</formula>
    </cfRule>
  </conditionalFormatting>
  <conditionalFormatting sqref="BE12:BK16">
    <cfRule type="expression" dxfId="5931" priority="25181">
      <formula>AND($E12&lt;&gt;"",$E12&lt;&gt;"TOTAL")</formula>
    </cfRule>
  </conditionalFormatting>
  <conditionalFormatting sqref="BD12:BD16">
    <cfRule type="expression" dxfId="5930" priority="25180">
      <formula>+WEEKDAY($E12)=1</formula>
    </cfRule>
  </conditionalFormatting>
  <conditionalFormatting sqref="BD12:BD16">
    <cfRule type="expression" dxfId="5929" priority="25179">
      <formula>$E12=""</formula>
    </cfRule>
  </conditionalFormatting>
  <conditionalFormatting sqref="BD12:BD16">
    <cfRule type="expression" dxfId="5928" priority="25178">
      <formula>$C12=$H$5</formula>
    </cfRule>
  </conditionalFormatting>
  <conditionalFormatting sqref="BD12:BD16">
    <cfRule type="expression" dxfId="5927" priority="25177">
      <formula>$E12="TOTAL"</formula>
    </cfRule>
  </conditionalFormatting>
  <conditionalFormatting sqref="BD12:BD16">
    <cfRule type="expression" dxfId="5926" priority="25176">
      <formula>AND($E12&lt;&gt;"",$E12&lt;&gt;"TOTAL")</formula>
    </cfRule>
  </conditionalFormatting>
  <conditionalFormatting sqref="BC12:BC16">
    <cfRule type="expression" dxfId="5925" priority="25175">
      <formula>+WEEKDAY($E12)=1</formula>
    </cfRule>
  </conditionalFormatting>
  <conditionalFormatting sqref="BC12:BC16">
    <cfRule type="expression" dxfId="5924" priority="25174">
      <formula>$E12=""</formula>
    </cfRule>
  </conditionalFormatting>
  <conditionalFormatting sqref="BC12:BC16">
    <cfRule type="expression" dxfId="5923" priority="25173">
      <formula>$C12=$H$5</formula>
    </cfRule>
  </conditionalFormatting>
  <conditionalFormatting sqref="BC12:BC16">
    <cfRule type="expression" dxfId="5922" priority="25172">
      <formula>$E12="TOTAL"</formula>
    </cfRule>
  </conditionalFormatting>
  <conditionalFormatting sqref="BC12:BC16">
    <cfRule type="expression" dxfId="5921" priority="25171">
      <formula>AND($E12&lt;&gt;"",$E12&lt;&gt;"TOTAL")</formula>
    </cfRule>
  </conditionalFormatting>
  <conditionalFormatting sqref="BB12:BB16">
    <cfRule type="expression" dxfId="5920" priority="25170">
      <formula>+WEEKDAY($E12)=1</formula>
    </cfRule>
  </conditionalFormatting>
  <conditionalFormatting sqref="BB12:BB16">
    <cfRule type="expression" dxfId="5919" priority="25169">
      <formula>$E12=""</formula>
    </cfRule>
  </conditionalFormatting>
  <conditionalFormatting sqref="BB12:BB16">
    <cfRule type="expression" dxfId="5918" priority="25168">
      <formula>$C12=$H$5</formula>
    </cfRule>
  </conditionalFormatting>
  <conditionalFormatting sqref="BB12:BB16">
    <cfRule type="expression" dxfId="5917" priority="25167">
      <formula>$E12="TOTAL"</formula>
    </cfRule>
  </conditionalFormatting>
  <conditionalFormatting sqref="BB12:BB16">
    <cfRule type="expression" dxfId="5916" priority="25166">
      <formula>AND($E12&lt;&gt;"",$E12&lt;&gt;"TOTAL")</formula>
    </cfRule>
  </conditionalFormatting>
  <conditionalFormatting sqref="BA12:BA16">
    <cfRule type="expression" dxfId="5915" priority="25165">
      <formula>+WEEKDAY($E12)=1</formula>
    </cfRule>
  </conditionalFormatting>
  <conditionalFormatting sqref="BA12:BA16">
    <cfRule type="expression" dxfId="5914" priority="25164">
      <formula>$E12=""</formula>
    </cfRule>
  </conditionalFormatting>
  <conditionalFormatting sqref="BA12:BA16">
    <cfRule type="expression" dxfId="5913" priority="25163">
      <formula>$C12=$H$5</formula>
    </cfRule>
  </conditionalFormatting>
  <conditionalFormatting sqref="BA12:BA16">
    <cfRule type="expression" dxfId="5912" priority="25162">
      <formula>$E12="TOTAL"</formula>
    </cfRule>
  </conditionalFormatting>
  <conditionalFormatting sqref="BA12:BA16">
    <cfRule type="expression" dxfId="5911" priority="25161">
      <formula>AND($E12&lt;&gt;"",$E12&lt;&gt;"TOTAL")</formula>
    </cfRule>
  </conditionalFormatting>
  <conditionalFormatting sqref="AZ12:AZ16">
    <cfRule type="expression" dxfId="5910" priority="25160">
      <formula>+WEEKDAY($E12)=1</formula>
    </cfRule>
  </conditionalFormatting>
  <conditionalFormatting sqref="AZ12:AZ16">
    <cfRule type="expression" dxfId="5909" priority="25159">
      <formula>$E12=""</formula>
    </cfRule>
  </conditionalFormatting>
  <conditionalFormatting sqref="AZ12:AZ16">
    <cfRule type="expression" dxfId="5908" priority="25158">
      <formula>$C12=$H$5</formula>
    </cfRule>
  </conditionalFormatting>
  <conditionalFormatting sqref="AZ12:AZ16">
    <cfRule type="expression" dxfId="5907" priority="25157">
      <formula>$E12="TOTAL"</formula>
    </cfRule>
  </conditionalFormatting>
  <conditionalFormatting sqref="AZ12:AZ16">
    <cfRule type="expression" dxfId="5906" priority="25156">
      <formula>AND($E12&lt;&gt;"",$E12&lt;&gt;"TOTAL")</formula>
    </cfRule>
  </conditionalFormatting>
  <conditionalFormatting sqref="AY12:AY16">
    <cfRule type="expression" dxfId="5905" priority="25155">
      <formula>+WEEKDAY($E12)=1</formula>
    </cfRule>
  </conditionalFormatting>
  <conditionalFormatting sqref="AY12:AY16">
    <cfRule type="expression" dxfId="5904" priority="25154">
      <formula>$E12=""</formula>
    </cfRule>
  </conditionalFormatting>
  <conditionalFormatting sqref="AY12:AY16">
    <cfRule type="expression" dxfId="5903" priority="25153">
      <formula>$C12=$H$5</formula>
    </cfRule>
  </conditionalFormatting>
  <conditionalFormatting sqref="AY12:AY16">
    <cfRule type="expression" dxfId="5902" priority="25152">
      <formula>$E12="TOTAL"</formula>
    </cfRule>
  </conditionalFormatting>
  <conditionalFormatting sqref="AY12:AY16">
    <cfRule type="expression" dxfId="5901" priority="25151">
      <formula>AND($E12&lt;&gt;"",$E12&lt;&gt;"TOTAL")</formula>
    </cfRule>
  </conditionalFormatting>
  <conditionalFormatting sqref="AX12:AX16">
    <cfRule type="expression" dxfId="5900" priority="25150">
      <formula>+WEEKDAY($E12)=1</formula>
    </cfRule>
  </conditionalFormatting>
  <conditionalFormatting sqref="AX12:AX16">
    <cfRule type="expression" dxfId="5899" priority="25149">
      <formula>$E12=""</formula>
    </cfRule>
  </conditionalFormatting>
  <conditionalFormatting sqref="AX12:AX16">
    <cfRule type="expression" dxfId="5898" priority="25148">
      <formula>$C12=$H$5</formula>
    </cfRule>
  </conditionalFormatting>
  <conditionalFormatting sqref="AX12:AX16">
    <cfRule type="expression" dxfId="5897" priority="25147">
      <formula>$E12="TOTAL"</formula>
    </cfRule>
  </conditionalFormatting>
  <conditionalFormatting sqref="AX12:AX16">
    <cfRule type="expression" dxfId="5896" priority="25146">
      <formula>AND($E12&lt;&gt;"",$E12&lt;&gt;"TOTAL")</formula>
    </cfRule>
  </conditionalFormatting>
  <conditionalFormatting sqref="E17:E19">
    <cfRule type="expression" dxfId="5895" priority="24761">
      <formula>+WEEKDAY($E17)=1</formula>
    </cfRule>
  </conditionalFormatting>
  <conditionalFormatting sqref="W17:W19 E17:E19">
    <cfRule type="expression" dxfId="5894" priority="24760">
      <formula>$E17=""</formula>
    </cfRule>
  </conditionalFormatting>
  <conditionalFormatting sqref="W17:W19 E17:E19">
    <cfRule type="expression" dxfId="5893" priority="24759">
      <formula>$C17=$H$5</formula>
    </cfRule>
  </conditionalFormatting>
  <conditionalFormatting sqref="W17:W19 E17:E19">
    <cfRule type="expression" dxfId="5892" priority="24758">
      <formula>$E17="TOTAL"</formula>
    </cfRule>
  </conditionalFormatting>
  <conditionalFormatting sqref="W17:W19 H17:H19">
    <cfRule type="expression" dxfId="5891" priority="24757">
      <formula>$H17&lt;&gt;""</formula>
    </cfRule>
  </conditionalFormatting>
  <conditionalFormatting sqref="H17:H19">
    <cfRule type="expression" dxfId="5890" priority="24756">
      <formula>$E17=""</formula>
    </cfRule>
  </conditionalFormatting>
  <conditionalFormatting sqref="H17:H19">
    <cfRule type="expression" dxfId="5889" priority="24755">
      <formula>$C17=$H$5</formula>
    </cfRule>
  </conditionalFormatting>
  <conditionalFormatting sqref="H17:H19">
    <cfRule type="expression" dxfId="5888" priority="24754">
      <formula>$E17="TOTAL"</formula>
    </cfRule>
  </conditionalFormatting>
  <conditionalFormatting sqref="Y17:Y19">
    <cfRule type="expression" dxfId="5887" priority="24742">
      <formula>+WEEKDAY($E17)=1</formula>
    </cfRule>
  </conditionalFormatting>
  <conditionalFormatting sqref="Y17:Y19">
    <cfRule type="expression" dxfId="5886" priority="24741">
      <formula>$E17=""</formula>
    </cfRule>
  </conditionalFormatting>
  <conditionalFormatting sqref="Y17:Y19">
    <cfRule type="expression" dxfId="5885" priority="24740">
      <formula>$C17=$H$5</formula>
    </cfRule>
  </conditionalFormatting>
  <conditionalFormatting sqref="Y17:Y19">
    <cfRule type="expression" dxfId="5884" priority="24739">
      <formula>$E17="TOTAL"</formula>
    </cfRule>
  </conditionalFormatting>
  <conditionalFormatting sqref="Y17:Y19">
    <cfRule type="expression" dxfId="5883" priority="24738">
      <formula>AND($E17&lt;&gt;"",$E17&lt;&gt;"TOTAL")</formula>
    </cfRule>
  </conditionalFormatting>
  <conditionalFormatting sqref="AA17:AA19">
    <cfRule type="expression" dxfId="5882" priority="24737">
      <formula>+WEEKDAY($E17)=1</formula>
    </cfRule>
  </conditionalFormatting>
  <conditionalFormatting sqref="AA17:AA19">
    <cfRule type="expression" dxfId="5881" priority="24736">
      <formula>$E17=""</formula>
    </cfRule>
  </conditionalFormatting>
  <conditionalFormatting sqref="AA17:AA19">
    <cfRule type="expression" dxfId="5880" priority="24735">
      <formula>$C17=$H$5</formula>
    </cfRule>
  </conditionalFormatting>
  <conditionalFormatting sqref="AA17:AA19">
    <cfRule type="expression" dxfId="5879" priority="24734">
      <formula>$E17="TOTAL"</formula>
    </cfRule>
  </conditionalFormatting>
  <conditionalFormatting sqref="AA17:AA19">
    <cfRule type="expression" dxfId="5878" priority="24733">
      <formula>AND($E17&lt;&gt;"",$E17&lt;&gt;"TOTAL")</formula>
    </cfRule>
  </conditionalFormatting>
  <conditionalFormatting sqref="AB17:AE19">
    <cfRule type="expression" dxfId="5877" priority="24732">
      <formula>+WEEKDAY($E17)=1</formula>
    </cfRule>
  </conditionalFormatting>
  <conditionalFormatting sqref="AB17:AE19">
    <cfRule type="expression" dxfId="5876" priority="24731">
      <formula>$E17=""</formula>
    </cfRule>
  </conditionalFormatting>
  <conditionalFormatting sqref="AB17:AE19">
    <cfRule type="expression" dxfId="5875" priority="24730">
      <formula>$C17=$H$5</formula>
    </cfRule>
  </conditionalFormatting>
  <conditionalFormatting sqref="AB17:AE19">
    <cfRule type="expression" dxfId="5874" priority="24729">
      <formula>$E17="TOTAL"</formula>
    </cfRule>
  </conditionalFormatting>
  <conditionalFormatting sqref="AB17:AE19">
    <cfRule type="expression" dxfId="5873" priority="24728">
      <formula>AND($E17&lt;&gt;"",$E17&lt;&gt;"TOTAL")</formula>
    </cfRule>
  </conditionalFormatting>
  <conditionalFormatting sqref="AG17:AG19">
    <cfRule type="expression" dxfId="5872" priority="24727">
      <formula>+WEEKDAY($E17)=1</formula>
    </cfRule>
  </conditionalFormatting>
  <conditionalFormatting sqref="AG17:AG19">
    <cfRule type="expression" dxfId="5871" priority="24726">
      <formula>$E17=""</formula>
    </cfRule>
  </conditionalFormatting>
  <conditionalFormatting sqref="AG17:AG19">
    <cfRule type="expression" dxfId="5870" priority="24725">
      <formula>$C17=$H$5</formula>
    </cfRule>
  </conditionalFormatting>
  <conditionalFormatting sqref="AG17:AG19">
    <cfRule type="expression" dxfId="5869" priority="24724">
      <formula>$E17="TOTAL"</formula>
    </cfRule>
  </conditionalFormatting>
  <conditionalFormatting sqref="AG17:AG19">
    <cfRule type="expression" dxfId="5868" priority="24723">
      <formula>AND($E17&lt;&gt;"",$E17&lt;&gt;"TOTAL")</formula>
    </cfRule>
  </conditionalFormatting>
  <conditionalFormatting sqref="AN17:AO19">
    <cfRule type="expression" dxfId="5867" priority="24717">
      <formula>+WEEKDAY($E17)=1</formula>
    </cfRule>
  </conditionalFormatting>
  <conditionalFormatting sqref="AN17:AO19">
    <cfRule type="expression" dxfId="5866" priority="24716">
      <formula>$E17=""</formula>
    </cfRule>
  </conditionalFormatting>
  <conditionalFormatting sqref="AN17:AO19">
    <cfRule type="expression" dxfId="5865" priority="24715">
      <formula>$C17=$H$5</formula>
    </cfRule>
  </conditionalFormatting>
  <conditionalFormatting sqref="AN17:AO19">
    <cfRule type="expression" dxfId="5864" priority="24714">
      <formula>$E17="TOTAL"</formula>
    </cfRule>
  </conditionalFormatting>
  <conditionalFormatting sqref="AN17:AO19">
    <cfRule type="expression" dxfId="5863" priority="24713">
      <formula>AND($E17&lt;&gt;"",$E17&lt;&gt;"TOTAL")</formula>
    </cfRule>
  </conditionalFormatting>
  <conditionalFormatting sqref="AP17:AP19">
    <cfRule type="expression" dxfId="5862" priority="24712">
      <formula>+WEEKDAY($E17)=1</formula>
    </cfRule>
  </conditionalFormatting>
  <conditionalFormatting sqref="AP17:AP19">
    <cfRule type="expression" dxfId="5861" priority="24711">
      <formula>$E17=""</formula>
    </cfRule>
  </conditionalFormatting>
  <conditionalFormatting sqref="AP17:AP19">
    <cfRule type="expression" dxfId="5860" priority="24710">
      <formula>$C17=$H$5</formula>
    </cfRule>
  </conditionalFormatting>
  <conditionalFormatting sqref="AP17:AP19">
    <cfRule type="expression" dxfId="5859" priority="24709">
      <formula>$E17="TOTAL"</formula>
    </cfRule>
  </conditionalFormatting>
  <conditionalFormatting sqref="AP17:AP19">
    <cfRule type="expression" dxfId="5858" priority="24708">
      <formula>AND($E17&lt;&gt;"",$E17&lt;&gt;"TOTAL")</formula>
    </cfRule>
  </conditionalFormatting>
  <conditionalFormatting sqref="AQ17:AQ19">
    <cfRule type="expression" dxfId="5857" priority="24707">
      <formula>+WEEKDAY($E17)=1</formula>
    </cfRule>
  </conditionalFormatting>
  <conditionalFormatting sqref="AQ17:AQ19">
    <cfRule type="expression" dxfId="5856" priority="24706">
      <formula>$E17=""</formula>
    </cfRule>
  </conditionalFormatting>
  <conditionalFormatting sqref="AQ17:AQ19">
    <cfRule type="expression" dxfId="5855" priority="24705">
      <formula>$C17=$H$5</formula>
    </cfRule>
  </conditionalFormatting>
  <conditionalFormatting sqref="AQ17:AQ19">
    <cfRule type="expression" dxfId="5854" priority="24704">
      <formula>$E17="TOTAL"</formula>
    </cfRule>
  </conditionalFormatting>
  <conditionalFormatting sqref="AQ17:AQ19">
    <cfRule type="expression" dxfId="5853" priority="24703">
      <formula>AND($E17&lt;&gt;"",$E17&lt;&gt;"TOTAL")</formula>
    </cfRule>
  </conditionalFormatting>
  <conditionalFormatting sqref="AR17:AV19">
    <cfRule type="expression" dxfId="5852" priority="24702">
      <formula>+WEEKDAY($E17)=1</formula>
    </cfRule>
  </conditionalFormatting>
  <conditionalFormatting sqref="AR17:AV19">
    <cfRule type="expression" dxfId="5851" priority="24701">
      <formula>$E17=""</formula>
    </cfRule>
  </conditionalFormatting>
  <conditionalFormatting sqref="AR17:AV19">
    <cfRule type="expression" dxfId="5850" priority="24700">
      <formula>$C17=$H$5</formula>
    </cfRule>
  </conditionalFormatting>
  <conditionalFormatting sqref="AR17:AV19">
    <cfRule type="expression" dxfId="5849" priority="24699">
      <formula>$E17="TOTAL"</formula>
    </cfRule>
  </conditionalFormatting>
  <conditionalFormatting sqref="AR17:AV19">
    <cfRule type="expression" dxfId="5848" priority="24698">
      <formula>AND($E17&lt;&gt;"",$E17&lt;&gt;"TOTAL")</formula>
    </cfRule>
  </conditionalFormatting>
  <conditionalFormatting sqref="AW17:AW19">
    <cfRule type="expression" dxfId="5847" priority="24697">
      <formula>+WEEKDAY($E17)=1</formula>
    </cfRule>
  </conditionalFormatting>
  <conditionalFormatting sqref="AW17:AW19">
    <cfRule type="expression" dxfId="5846" priority="24696">
      <formula>$E17=""</formula>
    </cfRule>
  </conditionalFormatting>
  <conditionalFormatting sqref="AW17:AW19">
    <cfRule type="expression" dxfId="5845" priority="24695">
      <formula>$C17=$H$5</formula>
    </cfRule>
  </conditionalFormatting>
  <conditionalFormatting sqref="AW17:AW19">
    <cfRule type="expression" dxfId="5844" priority="24694">
      <formula>$E17="TOTAL"</formula>
    </cfRule>
  </conditionalFormatting>
  <conditionalFormatting sqref="AW17:AW19">
    <cfRule type="expression" dxfId="5843" priority="24693">
      <formula>AND($E17&lt;&gt;"",$E17&lt;&gt;"TOTAL")</formula>
    </cfRule>
  </conditionalFormatting>
  <conditionalFormatting sqref="X17:X19">
    <cfRule type="expression" dxfId="5842" priority="24667">
      <formula>$H17&lt;&gt;""</formula>
    </cfRule>
  </conditionalFormatting>
  <conditionalFormatting sqref="X17:X19">
    <cfRule type="expression" dxfId="5841" priority="24666">
      <formula>$E17=""</formula>
    </cfRule>
  </conditionalFormatting>
  <conditionalFormatting sqref="X17:X19">
    <cfRule type="expression" dxfId="5840" priority="24665">
      <formula>$C17=$H$5</formula>
    </cfRule>
  </conditionalFormatting>
  <conditionalFormatting sqref="X17:X19">
    <cfRule type="expression" dxfId="5839" priority="24664">
      <formula>$E17="TOTAL"</formula>
    </cfRule>
  </conditionalFormatting>
  <conditionalFormatting sqref="Z17:Z19">
    <cfRule type="expression" dxfId="5838" priority="24663">
      <formula>+WEEKDAY($E17)=1</formula>
    </cfRule>
  </conditionalFormatting>
  <conditionalFormatting sqref="Z17:Z19">
    <cfRule type="expression" dxfId="5837" priority="24662">
      <formula>$E17=""</formula>
    </cfRule>
  </conditionalFormatting>
  <conditionalFormatting sqref="Z17:Z19">
    <cfRule type="expression" dxfId="5836" priority="24661">
      <formula>$C17=$H$5</formula>
    </cfRule>
  </conditionalFormatting>
  <conditionalFormatting sqref="Z17:Z19">
    <cfRule type="expression" dxfId="5835" priority="24660">
      <formula>$E17="TOTAL"</formula>
    </cfRule>
  </conditionalFormatting>
  <conditionalFormatting sqref="Z17:Z19">
    <cfRule type="expression" dxfId="5834" priority="24659">
      <formula>AND($E17&lt;&gt;"",$E17&lt;&gt;"TOTAL")</formula>
    </cfRule>
  </conditionalFormatting>
  <conditionalFormatting sqref="BL17:BL19">
    <cfRule type="expression" dxfId="5833" priority="24653">
      <formula>+WEEKDAY($E17)=1</formula>
    </cfRule>
  </conditionalFormatting>
  <conditionalFormatting sqref="BL17:BL19">
    <cfRule type="expression" dxfId="5832" priority="24652">
      <formula>$E17=""</formula>
    </cfRule>
  </conditionalFormatting>
  <conditionalFormatting sqref="BL17:BL19">
    <cfRule type="expression" dxfId="5831" priority="24651">
      <formula>$C17=$H$5</formula>
    </cfRule>
  </conditionalFormatting>
  <conditionalFormatting sqref="BL17:BL19">
    <cfRule type="expression" dxfId="5830" priority="24650">
      <formula>$E17="TOTAL"</formula>
    </cfRule>
  </conditionalFormatting>
  <conditionalFormatting sqref="BL17:BL19">
    <cfRule type="expression" dxfId="5829" priority="24649">
      <formula>AND($E17&lt;&gt;"",$E17&lt;&gt;"TOTAL")</formula>
    </cfRule>
  </conditionalFormatting>
  <conditionalFormatting sqref="AK17:AK19">
    <cfRule type="expression" dxfId="5828" priority="24648">
      <formula>+WEEKDAY($E17)=1</formula>
    </cfRule>
  </conditionalFormatting>
  <conditionalFormatting sqref="AK17:AK19">
    <cfRule type="expression" dxfId="5827" priority="24647">
      <formula>$E17=""</formula>
    </cfRule>
  </conditionalFormatting>
  <conditionalFormatting sqref="AK17:AK19">
    <cfRule type="expression" dxfId="5826" priority="24646">
      <formula>$C17=$H$5</formula>
    </cfRule>
  </conditionalFormatting>
  <conditionalFormatting sqref="AK17:AK19">
    <cfRule type="expression" dxfId="5825" priority="24645">
      <formula>$E17="TOTAL"</formula>
    </cfRule>
  </conditionalFormatting>
  <conditionalFormatting sqref="AK17:AK19">
    <cfRule type="expression" dxfId="5824" priority="24644">
      <formula>AND($E17&lt;&gt;"",$E17&lt;&gt;"TOTAL")</formula>
    </cfRule>
  </conditionalFormatting>
  <conditionalFormatting sqref="I17:J19">
    <cfRule type="expression" dxfId="5823" priority="24643">
      <formula>+WEEKDAY($E17)=1</formula>
    </cfRule>
  </conditionalFormatting>
  <conditionalFormatting sqref="I17:J19">
    <cfRule type="expression" dxfId="5822" priority="24642">
      <formula>$E17=""</formula>
    </cfRule>
  </conditionalFormatting>
  <conditionalFormatting sqref="I17:J19">
    <cfRule type="expression" dxfId="5821" priority="24641">
      <formula>$C17=$H$5</formula>
    </cfRule>
  </conditionalFormatting>
  <conditionalFormatting sqref="I17:J19">
    <cfRule type="expression" dxfId="5820" priority="24640">
      <formula>$E17="TOTAL"</formula>
    </cfRule>
  </conditionalFormatting>
  <conditionalFormatting sqref="I17:J19">
    <cfRule type="expression" dxfId="5819" priority="24639">
      <formula>AND($E17&lt;&gt;"",$E17&lt;&gt;"TOTAL")</formula>
    </cfRule>
  </conditionalFormatting>
  <conditionalFormatting sqref="G17:G19">
    <cfRule type="expression" dxfId="5818" priority="24613">
      <formula>$H17&lt;&gt;""</formula>
    </cfRule>
  </conditionalFormatting>
  <conditionalFormatting sqref="G17:G19">
    <cfRule type="expression" dxfId="5817" priority="24612">
      <formula>$E17=""</formula>
    </cfRule>
  </conditionalFormatting>
  <conditionalFormatting sqref="G17:G19">
    <cfRule type="expression" dxfId="5816" priority="24611">
      <formula>$C17=$H$5</formula>
    </cfRule>
  </conditionalFormatting>
  <conditionalFormatting sqref="G17:G19">
    <cfRule type="expression" dxfId="5815" priority="24610">
      <formula>$E17="TOTAL"</formula>
    </cfRule>
  </conditionalFormatting>
  <conditionalFormatting sqref="BE17:BK19">
    <cfRule type="expression" dxfId="5814" priority="24609">
      <formula>+WEEKDAY($E17)=1</formula>
    </cfRule>
  </conditionalFormatting>
  <conditionalFormatting sqref="BE17:BK19">
    <cfRule type="expression" dxfId="5813" priority="24608">
      <formula>$E17=""</formula>
    </cfRule>
  </conditionalFormatting>
  <conditionalFormatting sqref="BE17:BK19">
    <cfRule type="expression" dxfId="5812" priority="24607">
      <formula>$C17=$H$5</formula>
    </cfRule>
  </conditionalFormatting>
  <conditionalFormatting sqref="BE17:BK19">
    <cfRule type="expression" dxfId="5811" priority="24606">
      <formula>$E17="TOTAL"</formula>
    </cfRule>
  </conditionalFormatting>
  <conditionalFormatting sqref="BE17:BK19">
    <cfRule type="expression" dxfId="5810" priority="24605">
      <formula>AND($E17&lt;&gt;"",$E17&lt;&gt;"TOTAL")</formula>
    </cfRule>
  </conditionalFormatting>
  <conditionalFormatting sqref="BD17:BD19">
    <cfRule type="expression" dxfId="5809" priority="24604">
      <formula>+WEEKDAY($E17)=1</formula>
    </cfRule>
  </conditionalFormatting>
  <conditionalFormatting sqref="BD17:BD19">
    <cfRule type="expression" dxfId="5808" priority="24603">
      <formula>$E17=""</formula>
    </cfRule>
  </conditionalFormatting>
  <conditionalFormatting sqref="BD17:BD19">
    <cfRule type="expression" dxfId="5807" priority="24602">
      <formula>$C17=$H$5</formula>
    </cfRule>
  </conditionalFormatting>
  <conditionalFormatting sqref="BD17:BD19">
    <cfRule type="expression" dxfId="5806" priority="24601">
      <formula>$E17="TOTAL"</formula>
    </cfRule>
  </conditionalFormatting>
  <conditionalFormatting sqref="BD17:BD19">
    <cfRule type="expression" dxfId="5805" priority="24600">
      <formula>AND($E17&lt;&gt;"",$E17&lt;&gt;"TOTAL")</formula>
    </cfRule>
  </conditionalFormatting>
  <conditionalFormatting sqref="BC17:BC19">
    <cfRule type="expression" dxfId="5804" priority="24599">
      <formula>+WEEKDAY($E17)=1</formula>
    </cfRule>
  </conditionalFormatting>
  <conditionalFormatting sqref="BC17:BC19">
    <cfRule type="expression" dxfId="5803" priority="24598">
      <formula>$E17=""</formula>
    </cfRule>
  </conditionalFormatting>
  <conditionalFormatting sqref="BC17:BC19">
    <cfRule type="expression" dxfId="5802" priority="24597">
      <formula>$C17=$H$5</formula>
    </cfRule>
  </conditionalFormatting>
  <conditionalFormatting sqref="BC17:BC19">
    <cfRule type="expression" dxfId="5801" priority="24596">
      <formula>$E17="TOTAL"</formula>
    </cfRule>
  </conditionalFormatting>
  <conditionalFormatting sqref="BC17:BC19">
    <cfRule type="expression" dxfId="5800" priority="24595">
      <formula>AND($E17&lt;&gt;"",$E17&lt;&gt;"TOTAL")</formula>
    </cfRule>
  </conditionalFormatting>
  <conditionalFormatting sqref="BB17:BB19">
    <cfRule type="expression" dxfId="5799" priority="24594">
      <formula>+WEEKDAY($E17)=1</formula>
    </cfRule>
  </conditionalFormatting>
  <conditionalFormatting sqref="BB17:BB19">
    <cfRule type="expression" dxfId="5798" priority="24593">
      <formula>$E17=""</formula>
    </cfRule>
  </conditionalFormatting>
  <conditionalFormatting sqref="BB17:BB19">
    <cfRule type="expression" dxfId="5797" priority="24592">
      <formula>$C17=$H$5</formula>
    </cfRule>
  </conditionalFormatting>
  <conditionalFormatting sqref="BB17:BB19">
    <cfRule type="expression" dxfId="5796" priority="24591">
      <formula>$E17="TOTAL"</formula>
    </cfRule>
  </conditionalFormatting>
  <conditionalFormatting sqref="BB17:BB19">
    <cfRule type="expression" dxfId="5795" priority="24590">
      <formula>AND($E17&lt;&gt;"",$E17&lt;&gt;"TOTAL")</formula>
    </cfRule>
  </conditionalFormatting>
  <conditionalFormatting sqref="BA17:BA19">
    <cfRule type="expression" dxfId="5794" priority="24589">
      <formula>+WEEKDAY($E17)=1</formula>
    </cfRule>
  </conditionalFormatting>
  <conditionalFormatting sqref="BA17:BA19">
    <cfRule type="expression" dxfId="5793" priority="24588">
      <formula>$E17=""</formula>
    </cfRule>
  </conditionalFormatting>
  <conditionalFormatting sqref="BA17:BA19">
    <cfRule type="expression" dxfId="5792" priority="24587">
      <formula>$C17=$H$5</formula>
    </cfRule>
  </conditionalFormatting>
  <conditionalFormatting sqref="BA17:BA19">
    <cfRule type="expression" dxfId="5791" priority="24586">
      <formula>$E17="TOTAL"</formula>
    </cfRule>
  </conditionalFormatting>
  <conditionalFormatting sqref="BA17:BA19">
    <cfRule type="expression" dxfId="5790" priority="24585">
      <formula>AND($E17&lt;&gt;"",$E17&lt;&gt;"TOTAL")</formula>
    </cfRule>
  </conditionalFormatting>
  <conditionalFormatting sqref="AZ17:AZ19">
    <cfRule type="expression" dxfId="5789" priority="24584">
      <formula>+WEEKDAY($E17)=1</formula>
    </cfRule>
  </conditionalFormatting>
  <conditionalFormatting sqref="AZ17:AZ19">
    <cfRule type="expression" dxfId="5788" priority="24583">
      <formula>$E17=""</formula>
    </cfRule>
  </conditionalFormatting>
  <conditionalFormatting sqref="AZ17:AZ19">
    <cfRule type="expression" dxfId="5787" priority="24582">
      <formula>$C17=$H$5</formula>
    </cfRule>
  </conditionalFormatting>
  <conditionalFormatting sqref="AZ17:AZ19">
    <cfRule type="expression" dxfId="5786" priority="24581">
      <formula>$E17="TOTAL"</formula>
    </cfRule>
  </conditionalFormatting>
  <conditionalFormatting sqref="AZ17:AZ19">
    <cfRule type="expression" dxfId="5785" priority="24580">
      <formula>AND($E17&lt;&gt;"",$E17&lt;&gt;"TOTAL")</formula>
    </cfRule>
  </conditionalFormatting>
  <conditionalFormatting sqref="AY17:AY19">
    <cfRule type="expression" dxfId="5784" priority="24579">
      <formula>+WEEKDAY($E17)=1</formula>
    </cfRule>
  </conditionalFormatting>
  <conditionalFormatting sqref="AY17:AY19">
    <cfRule type="expression" dxfId="5783" priority="24578">
      <formula>$E17=""</formula>
    </cfRule>
  </conditionalFormatting>
  <conditionalFormatting sqref="AY17:AY19">
    <cfRule type="expression" dxfId="5782" priority="24577">
      <formula>$C17=$H$5</formula>
    </cfRule>
  </conditionalFormatting>
  <conditionalFormatting sqref="AY17:AY19">
    <cfRule type="expression" dxfId="5781" priority="24576">
      <formula>$E17="TOTAL"</formula>
    </cfRule>
  </conditionalFormatting>
  <conditionalFormatting sqref="AY17:AY19">
    <cfRule type="expression" dxfId="5780" priority="24575">
      <formula>AND($E17&lt;&gt;"",$E17&lt;&gt;"TOTAL")</formula>
    </cfRule>
  </conditionalFormatting>
  <conditionalFormatting sqref="AX17:AX19">
    <cfRule type="expression" dxfId="5779" priority="24574">
      <formula>+WEEKDAY($E17)=1</formula>
    </cfRule>
  </conditionalFormatting>
  <conditionalFormatting sqref="AX17:AX19">
    <cfRule type="expression" dxfId="5778" priority="24573">
      <formula>$E17=""</formula>
    </cfRule>
  </conditionalFormatting>
  <conditionalFormatting sqref="AX17:AX19">
    <cfRule type="expression" dxfId="5777" priority="24572">
      <formula>$C17=$H$5</formula>
    </cfRule>
  </conditionalFormatting>
  <conditionalFormatting sqref="AX17:AX19">
    <cfRule type="expression" dxfId="5776" priority="24571">
      <formula>$E17="TOTAL"</formula>
    </cfRule>
  </conditionalFormatting>
  <conditionalFormatting sqref="AX17:AX19">
    <cfRule type="expression" dxfId="5775" priority="24570">
      <formula>AND($E17&lt;&gt;"",$E17&lt;&gt;"TOTAL")</formula>
    </cfRule>
  </conditionalFormatting>
  <conditionalFormatting sqref="E20:E22">
    <cfRule type="expression" dxfId="5774" priority="24569">
      <formula>+WEEKDAY($E20)=1</formula>
    </cfRule>
  </conditionalFormatting>
  <conditionalFormatting sqref="W20:W22 E20:E22">
    <cfRule type="expression" dxfId="5773" priority="24568">
      <formula>$E20=""</formula>
    </cfRule>
  </conditionalFormatting>
  <conditionalFormatting sqref="W20:W22 E20:E22">
    <cfRule type="expression" dxfId="5772" priority="24567">
      <formula>$C20=$H$5</formula>
    </cfRule>
  </conditionalFormatting>
  <conditionalFormatting sqref="W20:W22 E20:E22">
    <cfRule type="expression" dxfId="5771" priority="24566">
      <formula>$E20="TOTAL"</formula>
    </cfRule>
  </conditionalFormatting>
  <conditionalFormatting sqref="W20:W22 H20:H22">
    <cfRule type="expression" dxfId="5770" priority="24565">
      <formula>$H20&lt;&gt;""</formula>
    </cfRule>
  </conditionalFormatting>
  <conditionalFormatting sqref="H20:H22">
    <cfRule type="expression" dxfId="5769" priority="24564">
      <formula>$E20=""</formula>
    </cfRule>
  </conditionalFormatting>
  <conditionalFormatting sqref="H20:H22">
    <cfRule type="expression" dxfId="5768" priority="24563">
      <formula>$C20=$H$5</formula>
    </cfRule>
  </conditionalFormatting>
  <conditionalFormatting sqref="H20:H22">
    <cfRule type="expression" dxfId="5767" priority="24562">
      <formula>$E20="TOTAL"</formula>
    </cfRule>
  </conditionalFormatting>
  <conditionalFormatting sqref="Y20:Y22">
    <cfRule type="expression" dxfId="5766" priority="24550">
      <formula>+WEEKDAY($E20)=1</formula>
    </cfRule>
  </conditionalFormatting>
  <conditionalFormatting sqref="Y20:Y22">
    <cfRule type="expression" dxfId="5765" priority="24549">
      <formula>$E20=""</formula>
    </cfRule>
  </conditionalFormatting>
  <conditionalFormatting sqref="Y20:Y22">
    <cfRule type="expression" dxfId="5764" priority="24548">
      <formula>$C20=$H$5</formula>
    </cfRule>
  </conditionalFormatting>
  <conditionalFormatting sqref="Y20:Y22">
    <cfRule type="expression" dxfId="5763" priority="24547">
      <formula>$E20="TOTAL"</formula>
    </cfRule>
  </conditionalFormatting>
  <conditionalFormatting sqref="Y20:Y22">
    <cfRule type="expression" dxfId="5762" priority="24546">
      <formula>AND($E20&lt;&gt;"",$E20&lt;&gt;"TOTAL")</formula>
    </cfRule>
  </conditionalFormatting>
  <conditionalFormatting sqref="AA20:AA22">
    <cfRule type="expression" dxfId="5761" priority="24545">
      <formula>+WEEKDAY($E20)=1</formula>
    </cfRule>
  </conditionalFormatting>
  <conditionalFormatting sqref="AA20:AA22">
    <cfRule type="expression" dxfId="5760" priority="24544">
      <formula>$E20=""</formula>
    </cfRule>
  </conditionalFormatting>
  <conditionalFormatting sqref="AA20:AA22">
    <cfRule type="expression" dxfId="5759" priority="24543">
      <formula>$C20=$H$5</formula>
    </cfRule>
  </conditionalFormatting>
  <conditionalFormatting sqref="AA20:AA22">
    <cfRule type="expression" dxfId="5758" priority="24542">
      <formula>$E20="TOTAL"</formula>
    </cfRule>
  </conditionalFormatting>
  <conditionalFormatting sqref="AA20:AA22">
    <cfRule type="expression" dxfId="5757" priority="24541">
      <formula>AND($E20&lt;&gt;"",$E20&lt;&gt;"TOTAL")</formula>
    </cfRule>
  </conditionalFormatting>
  <conditionalFormatting sqref="AB20:AE22">
    <cfRule type="expression" dxfId="5756" priority="24540">
      <formula>+WEEKDAY($E20)=1</formula>
    </cfRule>
  </conditionalFormatting>
  <conditionalFormatting sqref="AB20:AE22">
    <cfRule type="expression" dxfId="5755" priority="24539">
      <formula>$E20=""</formula>
    </cfRule>
  </conditionalFormatting>
  <conditionalFormatting sqref="AB20:AE22">
    <cfRule type="expression" dxfId="5754" priority="24538">
      <formula>$C20=$H$5</formula>
    </cfRule>
  </conditionalFormatting>
  <conditionalFormatting sqref="AB20:AE22">
    <cfRule type="expression" dxfId="5753" priority="24537">
      <formula>$E20="TOTAL"</formula>
    </cfRule>
  </conditionalFormatting>
  <conditionalFormatting sqref="AB20:AE22">
    <cfRule type="expression" dxfId="5752" priority="24536">
      <formula>AND($E20&lt;&gt;"",$E20&lt;&gt;"TOTAL")</formula>
    </cfRule>
  </conditionalFormatting>
  <conditionalFormatting sqref="AG20:AG22">
    <cfRule type="expression" dxfId="5751" priority="24535">
      <formula>+WEEKDAY($E20)=1</formula>
    </cfRule>
  </conditionalFormatting>
  <conditionalFormatting sqref="AG20:AG22">
    <cfRule type="expression" dxfId="5750" priority="24534">
      <formula>$E20=""</formula>
    </cfRule>
  </conditionalFormatting>
  <conditionalFormatting sqref="AG20:AG22">
    <cfRule type="expression" dxfId="5749" priority="24533">
      <formula>$C20=$H$5</formula>
    </cfRule>
  </conditionalFormatting>
  <conditionalFormatting sqref="AG20:AG22">
    <cfRule type="expression" dxfId="5748" priority="24532">
      <formula>$E20="TOTAL"</formula>
    </cfRule>
  </conditionalFormatting>
  <conditionalFormatting sqref="AG20:AG22">
    <cfRule type="expression" dxfId="5747" priority="24531">
      <formula>AND($E20&lt;&gt;"",$E20&lt;&gt;"TOTAL")</formula>
    </cfRule>
  </conditionalFormatting>
  <conditionalFormatting sqref="AN20:AO22">
    <cfRule type="expression" dxfId="5746" priority="24525">
      <formula>+WEEKDAY($E20)=1</formula>
    </cfRule>
  </conditionalFormatting>
  <conditionalFormatting sqref="AN20:AO22">
    <cfRule type="expression" dxfId="5745" priority="24524">
      <formula>$E20=""</formula>
    </cfRule>
  </conditionalFormatting>
  <conditionalFormatting sqref="AN20:AO22">
    <cfRule type="expression" dxfId="5744" priority="24523">
      <formula>$C20=$H$5</formula>
    </cfRule>
  </conditionalFormatting>
  <conditionalFormatting sqref="AN20:AO22">
    <cfRule type="expression" dxfId="5743" priority="24522">
      <formula>$E20="TOTAL"</formula>
    </cfRule>
  </conditionalFormatting>
  <conditionalFormatting sqref="AN20:AO22">
    <cfRule type="expression" dxfId="5742" priority="24521">
      <formula>AND($E20&lt;&gt;"",$E20&lt;&gt;"TOTAL")</formula>
    </cfRule>
  </conditionalFormatting>
  <conditionalFormatting sqref="AP20:AP22">
    <cfRule type="expression" dxfId="5741" priority="24520">
      <formula>+WEEKDAY($E20)=1</formula>
    </cfRule>
  </conditionalFormatting>
  <conditionalFormatting sqref="AP20:AP22">
    <cfRule type="expression" dxfId="5740" priority="24519">
      <formula>$E20=""</formula>
    </cfRule>
  </conditionalFormatting>
  <conditionalFormatting sqref="AP20:AP22">
    <cfRule type="expression" dxfId="5739" priority="24518">
      <formula>$C20=$H$5</formula>
    </cfRule>
  </conditionalFormatting>
  <conditionalFormatting sqref="AP20:AP22">
    <cfRule type="expression" dxfId="5738" priority="24517">
      <formula>$E20="TOTAL"</formula>
    </cfRule>
  </conditionalFormatting>
  <conditionalFormatting sqref="AP20:AP22">
    <cfRule type="expression" dxfId="5737" priority="24516">
      <formula>AND($E20&lt;&gt;"",$E20&lt;&gt;"TOTAL")</formula>
    </cfRule>
  </conditionalFormatting>
  <conditionalFormatting sqref="AQ20:AQ22">
    <cfRule type="expression" dxfId="5736" priority="24515">
      <formula>+WEEKDAY($E20)=1</formula>
    </cfRule>
  </conditionalFormatting>
  <conditionalFormatting sqref="AQ20:AQ22">
    <cfRule type="expression" dxfId="5735" priority="24514">
      <formula>$E20=""</formula>
    </cfRule>
  </conditionalFormatting>
  <conditionalFormatting sqref="AQ20:AQ22">
    <cfRule type="expression" dxfId="5734" priority="24513">
      <formula>$C20=$H$5</formula>
    </cfRule>
  </conditionalFormatting>
  <conditionalFormatting sqref="AQ20:AQ22">
    <cfRule type="expression" dxfId="5733" priority="24512">
      <formula>$E20="TOTAL"</formula>
    </cfRule>
  </conditionalFormatting>
  <conditionalFormatting sqref="AQ20:AQ22">
    <cfRule type="expression" dxfId="5732" priority="24511">
      <formula>AND($E20&lt;&gt;"",$E20&lt;&gt;"TOTAL")</formula>
    </cfRule>
  </conditionalFormatting>
  <conditionalFormatting sqref="AR20:AV22">
    <cfRule type="expression" dxfId="5731" priority="24510">
      <formula>+WEEKDAY($E20)=1</formula>
    </cfRule>
  </conditionalFormatting>
  <conditionalFormatting sqref="AR20:AV22">
    <cfRule type="expression" dxfId="5730" priority="24509">
      <formula>$E20=""</formula>
    </cfRule>
  </conditionalFormatting>
  <conditionalFormatting sqref="AR20:AV22">
    <cfRule type="expression" dxfId="5729" priority="24508">
      <formula>$C20=$H$5</formula>
    </cfRule>
  </conditionalFormatting>
  <conditionalFormatting sqref="AR20:AV22">
    <cfRule type="expression" dxfId="5728" priority="24507">
      <formula>$E20="TOTAL"</formula>
    </cfRule>
  </conditionalFormatting>
  <conditionalFormatting sqref="AR20:AV22">
    <cfRule type="expression" dxfId="5727" priority="24506">
      <formula>AND($E20&lt;&gt;"",$E20&lt;&gt;"TOTAL")</formula>
    </cfRule>
  </conditionalFormatting>
  <conditionalFormatting sqref="AW20:AW22">
    <cfRule type="expression" dxfId="5726" priority="24505">
      <formula>+WEEKDAY($E20)=1</formula>
    </cfRule>
  </conditionalFormatting>
  <conditionalFormatting sqref="AW20:AW22">
    <cfRule type="expression" dxfId="5725" priority="24504">
      <formula>$E20=""</formula>
    </cfRule>
  </conditionalFormatting>
  <conditionalFormatting sqref="AW20:AW22">
    <cfRule type="expression" dxfId="5724" priority="24503">
      <formula>$C20=$H$5</formula>
    </cfRule>
  </conditionalFormatting>
  <conditionalFormatting sqref="AW20:AW22">
    <cfRule type="expression" dxfId="5723" priority="24502">
      <formula>$E20="TOTAL"</formula>
    </cfRule>
  </conditionalFormatting>
  <conditionalFormatting sqref="AW20:AW22">
    <cfRule type="expression" dxfId="5722" priority="24501">
      <formula>AND($E20&lt;&gt;"",$E20&lt;&gt;"TOTAL")</formula>
    </cfRule>
  </conditionalFormatting>
  <conditionalFormatting sqref="X20:X22">
    <cfRule type="expression" dxfId="5721" priority="24475">
      <formula>$H20&lt;&gt;""</formula>
    </cfRule>
  </conditionalFormatting>
  <conditionalFormatting sqref="X20:X22">
    <cfRule type="expression" dxfId="5720" priority="24474">
      <formula>$E20=""</formula>
    </cfRule>
  </conditionalFormatting>
  <conditionalFormatting sqref="X20:X22">
    <cfRule type="expression" dxfId="5719" priority="24473">
      <formula>$C20=$H$5</formula>
    </cfRule>
  </conditionalFormatting>
  <conditionalFormatting sqref="X20:X22">
    <cfRule type="expression" dxfId="5718" priority="24472">
      <formula>$E20="TOTAL"</formula>
    </cfRule>
  </conditionalFormatting>
  <conditionalFormatting sqref="Z20:Z22">
    <cfRule type="expression" dxfId="5717" priority="24471">
      <formula>+WEEKDAY($E20)=1</formula>
    </cfRule>
  </conditionalFormatting>
  <conditionalFormatting sqref="Z20:Z22">
    <cfRule type="expression" dxfId="5716" priority="24470">
      <formula>$E20=""</formula>
    </cfRule>
  </conditionalFormatting>
  <conditionalFormatting sqref="Z20:Z22">
    <cfRule type="expression" dxfId="5715" priority="24469">
      <formula>$C20=$H$5</formula>
    </cfRule>
  </conditionalFormatting>
  <conditionalFormatting sqref="Z20:Z22">
    <cfRule type="expression" dxfId="5714" priority="24468">
      <formula>$E20="TOTAL"</formula>
    </cfRule>
  </conditionalFormatting>
  <conditionalFormatting sqref="Z20:Z22">
    <cfRule type="expression" dxfId="5713" priority="24467">
      <formula>AND($E20&lt;&gt;"",$E20&lt;&gt;"TOTAL")</formula>
    </cfRule>
  </conditionalFormatting>
  <conditionalFormatting sqref="BL20:BL22">
    <cfRule type="expression" dxfId="5712" priority="24461">
      <formula>+WEEKDAY($E20)=1</formula>
    </cfRule>
  </conditionalFormatting>
  <conditionalFormatting sqref="BL20:BL22">
    <cfRule type="expression" dxfId="5711" priority="24460">
      <formula>$E20=""</formula>
    </cfRule>
  </conditionalFormatting>
  <conditionalFormatting sqref="BL20:BL22">
    <cfRule type="expression" dxfId="5710" priority="24459">
      <formula>$C20=$H$5</formula>
    </cfRule>
  </conditionalFormatting>
  <conditionalFormatting sqref="BL20:BL22">
    <cfRule type="expression" dxfId="5709" priority="24458">
      <formula>$E20="TOTAL"</formula>
    </cfRule>
  </conditionalFormatting>
  <conditionalFormatting sqref="BL20:BL22">
    <cfRule type="expression" dxfId="5708" priority="24457">
      <formula>AND($E20&lt;&gt;"",$E20&lt;&gt;"TOTAL")</formula>
    </cfRule>
  </conditionalFormatting>
  <conditionalFormatting sqref="AK20:AK22">
    <cfRule type="expression" dxfId="5707" priority="24456">
      <formula>+WEEKDAY($E20)=1</formula>
    </cfRule>
  </conditionalFormatting>
  <conditionalFormatting sqref="AK20:AK22">
    <cfRule type="expression" dxfId="5706" priority="24455">
      <formula>$E20=""</formula>
    </cfRule>
  </conditionalFormatting>
  <conditionalFormatting sqref="AK20:AK22">
    <cfRule type="expression" dxfId="5705" priority="24454">
      <formula>$C20=$H$5</formula>
    </cfRule>
  </conditionalFormatting>
  <conditionalFormatting sqref="AK20:AK22">
    <cfRule type="expression" dxfId="5704" priority="24453">
      <formula>$E20="TOTAL"</formula>
    </cfRule>
  </conditionalFormatting>
  <conditionalFormatting sqref="AK20:AK22">
    <cfRule type="expression" dxfId="5703" priority="24452">
      <formula>AND($E20&lt;&gt;"",$E20&lt;&gt;"TOTAL")</formula>
    </cfRule>
  </conditionalFormatting>
  <conditionalFormatting sqref="I20:J22">
    <cfRule type="expression" dxfId="5702" priority="24451">
      <formula>+WEEKDAY($E20)=1</formula>
    </cfRule>
  </conditionalFormatting>
  <conditionalFormatting sqref="I20:J22">
    <cfRule type="expression" dxfId="5701" priority="24450">
      <formula>$E20=""</formula>
    </cfRule>
  </conditionalFormatting>
  <conditionalFormatting sqref="I20:J22">
    <cfRule type="expression" dxfId="5700" priority="24449">
      <formula>$C20=$H$5</formula>
    </cfRule>
  </conditionalFormatting>
  <conditionalFormatting sqref="I20:J22">
    <cfRule type="expression" dxfId="5699" priority="24448">
      <formula>$E20="TOTAL"</formula>
    </cfRule>
  </conditionalFormatting>
  <conditionalFormatting sqref="I20:J22">
    <cfRule type="expression" dxfId="5698" priority="24447">
      <formula>AND($E20&lt;&gt;"",$E20&lt;&gt;"TOTAL")</formula>
    </cfRule>
  </conditionalFormatting>
  <conditionalFormatting sqref="G20:G22">
    <cfRule type="expression" dxfId="5697" priority="24421">
      <formula>$H20&lt;&gt;""</formula>
    </cfRule>
  </conditionalFormatting>
  <conditionalFormatting sqref="G20:G22">
    <cfRule type="expression" dxfId="5696" priority="24420">
      <formula>$E20=""</formula>
    </cfRule>
  </conditionalFormatting>
  <conditionalFormatting sqref="G20:G22">
    <cfRule type="expression" dxfId="5695" priority="24419">
      <formula>$C20=$H$5</formula>
    </cfRule>
  </conditionalFormatting>
  <conditionalFormatting sqref="G20:G22">
    <cfRule type="expression" dxfId="5694" priority="24418">
      <formula>$E20="TOTAL"</formula>
    </cfRule>
  </conditionalFormatting>
  <conditionalFormatting sqref="BE20:BK22">
    <cfRule type="expression" dxfId="5693" priority="24417">
      <formula>+WEEKDAY($E20)=1</formula>
    </cfRule>
  </conditionalFormatting>
  <conditionalFormatting sqref="BE20:BK22">
    <cfRule type="expression" dxfId="5692" priority="24416">
      <formula>$E20=""</formula>
    </cfRule>
  </conditionalFormatting>
  <conditionalFormatting sqref="BE20:BK22">
    <cfRule type="expression" dxfId="5691" priority="24415">
      <formula>$C20=$H$5</formula>
    </cfRule>
  </conditionalFormatting>
  <conditionalFormatting sqref="BE20:BK22">
    <cfRule type="expression" dxfId="5690" priority="24414">
      <formula>$E20="TOTAL"</formula>
    </cfRule>
  </conditionalFormatting>
  <conditionalFormatting sqref="BE20:BK22">
    <cfRule type="expression" dxfId="5689" priority="24413">
      <formula>AND($E20&lt;&gt;"",$E20&lt;&gt;"TOTAL")</formula>
    </cfRule>
  </conditionalFormatting>
  <conditionalFormatting sqref="BD20:BD22">
    <cfRule type="expression" dxfId="5688" priority="24412">
      <formula>+WEEKDAY($E20)=1</formula>
    </cfRule>
  </conditionalFormatting>
  <conditionalFormatting sqref="BD20:BD22">
    <cfRule type="expression" dxfId="5687" priority="24411">
      <formula>$E20=""</formula>
    </cfRule>
  </conditionalFormatting>
  <conditionalFormatting sqref="BD20:BD22">
    <cfRule type="expression" dxfId="5686" priority="24410">
      <formula>$C20=$H$5</formula>
    </cfRule>
  </conditionalFormatting>
  <conditionalFormatting sqref="BD20:BD22">
    <cfRule type="expression" dxfId="5685" priority="24409">
      <formula>$E20="TOTAL"</formula>
    </cfRule>
  </conditionalFormatting>
  <conditionalFormatting sqref="BD20:BD22">
    <cfRule type="expression" dxfId="5684" priority="24408">
      <formula>AND($E20&lt;&gt;"",$E20&lt;&gt;"TOTAL")</formula>
    </cfRule>
  </conditionalFormatting>
  <conditionalFormatting sqref="BC20:BC22">
    <cfRule type="expression" dxfId="5683" priority="24407">
      <formula>+WEEKDAY($E20)=1</formula>
    </cfRule>
  </conditionalFormatting>
  <conditionalFormatting sqref="BC20:BC22">
    <cfRule type="expression" dxfId="5682" priority="24406">
      <formula>$E20=""</formula>
    </cfRule>
  </conditionalFormatting>
  <conditionalFormatting sqref="BC20:BC22">
    <cfRule type="expression" dxfId="5681" priority="24405">
      <formula>$C20=$H$5</formula>
    </cfRule>
  </conditionalFormatting>
  <conditionalFormatting sqref="BC20:BC22">
    <cfRule type="expression" dxfId="5680" priority="24404">
      <formula>$E20="TOTAL"</formula>
    </cfRule>
  </conditionalFormatting>
  <conditionalFormatting sqref="BC20:BC22">
    <cfRule type="expression" dxfId="5679" priority="24403">
      <formula>AND($E20&lt;&gt;"",$E20&lt;&gt;"TOTAL")</formula>
    </cfRule>
  </conditionalFormatting>
  <conditionalFormatting sqref="BB20:BB22">
    <cfRule type="expression" dxfId="5678" priority="24402">
      <formula>+WEEKDAY($E20)=1</formula>
    </cfRule>
  </conditionalFormatting>
  <conditionalFormatting sqref="BB20:BB22">
    <cfRule type="expression" dxfId="5677" priority="24401">
      <formula>$E20=""</formula>
    </cfRule>
  </conditionalFormatting>
  <conditionalFormatting sqref="BB20:BB22">
    <cfRule type="expression" dxfId="5676" priority="24400">
      <formula>$C20=$H$5</formula>
    </cfRule>
  </conditionalFormatting>
  <conditionalFormatting sqref="BB20:BB22">
    <cfRule type="expression" dxfId="5675" priority="24399">
      <formula>$E20="TOTAL"</formula>
    </cfRule>
  </conditionalFormatting>
  <conditionalFormatting sqref="BB20:BB22">
    <cfRule type="expression" dxfId="5674" priority="24398">
      <formula>AND($E20&lt;&gt;"",$E20&lt;&gt;"TOTAL")</formula>
    </cfRule>
  </conditionalFormatting>
  <conditionalFormatting sqref="BA20:BA22">
    <cfRule type="expression" dxfId="5673" priority="24397">
      <formula>+WEEKDAY($E20)=1</formula>
    </cfRule>
  </conditionalFormatting>
  <conditionalFormatting sqref="BA20:BA22">
    <cfRule type="expression" dxfId="5672" priority="24396">
      <formula>$E20=""</formula>
    </cfRule>
  </conditionalFormatting>
  <conditionalFormatting sqref="BA20:BA22">
    <cfRule type="expression" dxfId="5671" priority="24395">
      <formula>$C20=$H$5</formula>
    </cfRule>
  </conditionalFormatting>
  <conditionalFormatting sqref="BA20:BA22">
    <cfRule type="expression" dxfId="5670" priority="24394">
      <formula>$E20="TOTAL"</formula>
    </cfRule>
  </conditionalFormatting>
  <conditionalFormatting sqref="BA20:BA22">
    <cfRule type="expression" dxfId="5669" priority="24393">
      <formula>AND($E20&lt;&gt;"",$E20&lt;&gt;"TOTAL")</formula>
    </cfRule>
  </conditionalFormatting>
  <conditionalFormatting sqref="AZ20:AZ22">
    <cfRule type="expression" dxfId="5668" priority="24392">
      <formula>+WEEKDAY($E20)=1</formula>
    </cfRule>
  </conditionalFormatting>
  <conditionalFormatting sqref="AZ20:AZ22">
    <cfRule type="expression" dxfId="5667" priority="24391">
      <formula>$E20=""</formula>
    </cfRule>
  </conditionalFormatting>
  <conditionalFormatting sqref="AZ20:AZ22">
    <cfRule type="expression" dxfId="5666" priority="24390">
      <formula>$C20=$H$5</formula>
    </cfRule>
  </conditionalFormatting>
  <conditionalFormatting sqref="AZ20:AZ22">
    <cfRule type="expression" dxfId="5665" priority="24389">
      <formula>$E20="TOTAL"</formula>
    </cfRule>
  </conditionalFormatting>
  <conditionalFormatting sqref="AZ20:AZ22">
    <cfRule type="expression" dxfId="5664" priority="24388">
      <formula>AND($E20&lt;&gt;"",$E20&lt;&gt;"TOTAL")</formula>
    </cfRule>
  </conditionalFormatting>
  <conditionalFormatting sqref="AY20:AY22">
    <cfRule type="expression" dxfId="5663" priority="24387">
      <formula>+WEEKDAY($E20)=1</formula>
    </cfRule>
  </conditionalFormatting>
  <conditionalFormatting sqref="AY20:AY22">
    <cfRule type="expression" dxfId="5662" priority="24386">
      <formula>$E20=""</formula>
    </cfRule>
  </conditionalFormatting>
  <conditionalFormatting sqref="AY20:AY22">
    <cfRule type="expression" dxfId="5661" priority="24385">
      <formula>$C20=$H$5</formula>
    </cfRule>
  </conditionalFormatting>
  <conditionalFormatting sqref="AY20:AY22">
    <cfRule type="expression" dxfId="5660" priority="24384">
      <formula>$E20="TOTAL"</formula>
    </cfRule>
  </conditionalFormatting>
  <conditionalFormatting sqref="AY20:AY22">
    <cfRule type="expression" dxfId="5659" priority="24383">
      <formula>AND($E20&lt;&gt;"",$E20&lt;&gt;"TOTAL")</formula>
    </cfRule>
  </conditionalFormatting>
  <conditionalFormatting sqref="AX20:AX22">
    <cfRule type="expression" dxfId="5658" priority="24382">
      <formula>+WEEKDAY($E20)=1</formula>
    </cfRule>
  </conditionalFormatting>
  <conditionalFormatting sqref="AX20:AX22">
    <cfRule type="expression" dxfId="5657" priority="24381">
      <formula>$E20=""</formula>
    </cfRule>
  </conditionalFormatting>
  <conditionalFormatting sqref="AX20:AX22">
    <cfRule type="expression" dxfId="5656" priority="24380">
      <formula>$C20=$H$5</formula>
    </cfRule>
  </conditionalFormatting>
  <conditionalFormatting sqref="AX20:AX22">
    <cfRule type="expression" dxfId="5655" priority="24379">
      <formula>$E20="TOTAL"</formula>
    </cfRule>
  </conditionalFormatting>
  <conditionalFormatting sqref="AX20:AX22">
    <cfRule type="expression" dxfId="5654" priority="24378">
      <formula>AND($E20&lt;&gt;"",$E20&lt;&gt;"TOTAL")</formula>
    </cfRule>
  </conditionalFormatting>
  <conditionalFormatting sqref="E23">
    <cfRule type="expression" dxfId="5653" priority="24377">
      <formula>+WEEKDAY($E23)=1</formula>
    </cfRule>
  </conditionalFormatting>
  <conditionalFormatting sqref="W23 E23">
    <cfRule type="expression" dxfId="5652" priority="24376">
      <formula>$E23=""</formula>
    </cfRule>
  </conditionalFormatting>
  <conditionalFormatting sqref="W23 E23">
    <cfRule type="expression" dxfId="5651" priority="24375">
      <formula>$C23=$H$5</formula>
    </cfRule>
  </conditionalFormatting>
  <conditionalFormatting sqref="W23 E23">
    <cfRule type="expression" dxfId="5650" priority="24374">
      <formula>$E23="TOTAL"</formula>
    </cfRule>
  </conditionalFormatting>
  <conditionalFormatting sqref="W23 H23">
    <cfRule type="expression" dxfId="5649" priority="24373">
      <formula>$H23&lt;&gt;""</formula>
    </cfRule>
  </conditionalFormatting>
  <conditionalFormatting sqref="H23">
    <cfRule type="expression" dxfId="5648" priority="24372">
      <formula>$E23=""</formula>
    </cfRule>
  </conditionalFormatting>
  <conditionalFormatting sqref="H23">
    <cfRule type="expression" dxfId="5647" priority="24371">
      <formula>$C23=$H$5</formula>
    </cfRule>
  </conditionalFormatting>
  <conditionalFormatting sqref="H23">
    <cfRule type="expression" dxfId="5646" priority="24370">
      <formula>$E23="TOTAL"</formula>
    </cfRule>
  </conditionalFormatting>
  <conditionalFormatting sqref="Y23">
    <cfRule type="expression" dxfId="5645" priority="24358">
      <formula>+WEEKDAY($E23)=1</formula>
    </cfRule>
  </conditionalFormatting>
  <conditionalFormatting sqref="Y23">
    <cfRule type="expression" dxfId="5644" priority="24357">
      <formula>$E23=""</formula>
    </cfRule>
  </conditionalFormatting>
  <conditionalFormatting sqref="Y23">
    <cfRule type="expression" dxfId="5643" priority="24356">
      <formula>$C23=$H$5</formula>
    </cfRule>
  </conditionalFormatting>
  <conditionalFormatting sqref="Y23">
    <cfRule type="expression" dxfId="5642" priority="24355">
      <formula>$E23="TOTAL"</formula>
    </cfRule>
  </conditionalFormatting>
  <conditionalFormatting sqref="Y23">
    <cfRule type="expression" dxfId="5641" priority="24354">
      <formula>AND($E23&lt;&gt;"",$E23&lt;&gt;"TOTAL")</formula>
    </cfRule>
  </conditionalFormatting>
  <conditionalFormatting sqref="AA23">
    <cfRule type="expression" dxfId="5640" priority="24353">
      <formula>+WEEKDAY($E23)=1</formula>
    </cfRule>
  </conditionalFormatting>
  <conditionalFormatting sqref="AA23">
    <cfRule type="expression" dxfId="5639" priority="24352">
      <formula>$E23=""</formula>
    </cfRule>
  </conditionalFormatting>
  <conditionalFormatting sqref="AA23">
    <cfRule type="expression" dxfId="5638" priority="24351">
      <formula>$C23=$H$5</formula>
    </cfRule>
  </conditionalFormatting>
  <conditionalFormatting sqref="AA23">
    <cfRule type="expression" dxfId="5637" priority="24350">
      <formula>$E23="TOTAL"</formula>
    </cfRule>
  </conditionalFormatting>
  <conditionalFormatting sqref="AA23">
    <cfRule type="expression" dxfId="5636" priority="24349">
      <formula>AND($E23&lt;&gt;"",$E23&lt;&gt;"TOTAL")</formula>
    </cfRule>
  </conditionalFormatting>
  <conditionalFormatting sqref="AB23:AE23">
    <cfRule type="expression" dxfId="5635" priority="24348">
      <formula>+WEEKDAY($E23)=1</formula>
    </cfRule>
  </conditionalFormatting>
  <conditionalFormatting sqref="AB23:AE23">
    <cfRule type="expression" dxfId="5634" priority="24347">
      <formula>$E23=""</formula>
    </cfRule>
  </conditionalFormatting>
  <conditionalFormatting sqref="AB23:AE23">
    <cfRule type="expression" dxfId="5633" priority="24346">
      <formula>$C23=$H$5</formula>
    </cfRule>
  </conditionalFormatting>
  <conditionalFormatting sqref="AB23:AE23">
    <cfRule type="expression" dxfId="5632" priority="24345">
      <formula>$E23="TOTAL"</formula>
    </cfRule>
  </conditionalFormatting>
  <conditionalFormatting sqref="AB23:AE23">
    <cfRule type="expression" dxfId="5631" priority="24344">
      <formula>AND($E23&lt;&gt;"",$E23&lt;&gt;"TOTAL")</formula>
    </cfRule>
  </conditionalFormatting>
  <conditionalFormatting sqref="AG23">
    <cfRule type="expression" dxfId="5630" priority="24343">
      <formula>+WEEKDAY($E23)=1</formula>
    </cfRule>
  </conditionalFormatting>
  <conditionalFormatting sqref="AG23">
    <cfRule type="expression" dxfId="5629" priority="24342">
      <formula>$E23=""</formula>
    </cfRule>
  </conditionalFormatting>
  <conditionalFormatting sqref="AG23">
    <cfRule type="expression" dxfId="5628" priority="24341">
      <formula>$C23=$H$5</formula>
    </cfRule>
  </conditionalFormatting>
  <conditionalFormatting sqref="AG23">
    <cfRule type="expression" dxfId="5627" priority="24340">
      <formula>$E23="TOTAL"</formula>
    </cfRule>
  </conditionalFormatting>
  <conditionalFormatting sqref="AG23">
    <cfRule type="expression" dxfId="5626" priority="24339">
      <formula>AND($E23&lt;&gt;"",$E23&lt;&gt;"TOTAL")</formula>
    </cfRule>
  </conditionalFormatting>
  <conditionalFormatting sqref="AN23:AO23">
    <cfRule type="expression" dxfId="5625" priority="24333">
      <formula>+WEEKDAY($E23)=1</formula>
    </cfRule>
  </conditionalFormatting>
  <conditionalFormatting sqref="AN23:AO23">
    <cfRule type="expression" dxfId="5624" priority="24332">
      <formula>$E23=""</formula>
    </cfRule>
  </conditionalFormatting>
  <conditionalFormatting sqref="AN23:AO23">
    <cfRule type="expression" dxfId="5623" priority="24331">
      <formula>$C23=$H$5</formula>
    </cfRule>
  </conditionalFormatting>
  <conditionalFormatting sqref="AN23:AO23">
    <cfRule type="expression" dxfId="5622" priority="24330">
      <formula>$E23="TOTAL"</formula>
    </cfRule>
  </conditionalFormatting>
  <conditionalFormatting sqref="AN23:AO23">
    <cfRule type="expression" dxfId="5621" priority="24329">
      <formula>AND($E23&lt;&gt;"",$E23&lt;&gt;"TOTAL")</formula>
    </cfRule>
  </conditionalFormatting>
  <conditionalFormatting sqref="AP23">
    <cfRule type="expression" dxfId="5620" priority="24328">
      <formula>+WEEKDAY($E23)=1</formula>
    </cfRule>
  </conditionalFormatting>
  <conditionalFormatting sqref="AP23">
    <cfRule type="expression" dxfId="5619" priority="24327">
      <formula>$E23=""</formula>
    </cfRule>
  </conditionalFormatting>
  <conditionalFormatting sqref="AP23">
    <cfRule type="expression" dxfId="5618" priority="24326">
      <formula>$C23=$H$5</formula>
    </cfRule>
  </conditionalFormatting>
  <conditionalFormatting sqref="AP23">
    <cfRule type="expression" dxfId="5617" priority="24325">
      <formula>$E23="TOTAL"</formula>
    </cfRule>
  </conditionalFormatting>
  <conditionalFormatting sqref="AP23">
    <cfRule type="expression" dxfId="5616" priority="24324">
      <formula>AND($E23&lt;&gt;"",$E23&lt;&gt;"TOTAL")</formula>
    </cfRule>
  </conditionalFormatting>
  <conditionalFormatting sqref="AQ23">
    <cfRule type="expression" dxfId="5615" priority="24323">
      <formula>+WEEKDAY($E23)=1</formula>
    </cfRule>
  </conditionalFormatting>
  <conditionalFormatting sqref="AQ23">
    <cfRule type="expression" dxfId="5614" priority="24322">
      <formula>$E23=""</formula>
    </cfRule>
  </conditionalFormatting>
  <conditionalFormatting sqref="AQ23">
    <cfRule type="expression" dxfId="5613" priority="24321">
      <formula>$C23=$H$5</formula>
    </cfRule>
  </conditionalFormatting>
  <conditionalFormatting sqref="AQ23">
    <cfRule type="expression" dxfId="5612" priority="24320">
      <formula>$E23="TOTAL"</formula>
    </cfRule>
  </conditionalFormatting>
  <conditionalFormatting sqref="AQ23">
    <cfRule type="expression" dxfId="5611" priority="24319">
      <formula>AND($E23&lt;&gt;"",$E23&lt;&gt;"TOTAL")</formula>
    </cfRule>
  </conditionalFormatting>
  <conditionalFormatting sqref="AR23:AV23">
    <cfRule type="expression" dxfId="5610" priority="24318">
      <formula>+WEEKDAY($E23)=1</formula>
    </cfRule>
  </conditionalFormatting>
  <conditionalFormatting sqref="AR23:AV23">
    <cfRule type="expression" dxfId="5609" priority="24317">
      <formula>$E23=""</formula>
    </cfRule>
  </conditionalFormatting>
  <conditionalFormatting sqref="AR23:AV23">
    <cfRule type="expression" dxfId="5608" priority="24316">
      <formula>$C23=$H$5</formula>
    </cfRule>
  </conditionalFormatting>
  <conditionalFormatting sqref="AR23:AV23">
    <cfRule type="expression" dxfId="5607" priority="24315">
      <formula>$E23="TOTAL"</formula>
    </cfRule>
  </conditionalFormatting>
  <conditionalFormatting sqref="AR23:AV23">
    <cfRule type="expression" dxfId="5606" priority="24314">
      <formula>AND($E23&lt;&gt;"",$E23&lt;&gt;"TOTAL")</formula>
    </cfRule>
  </conditionalFormatting>
  <conditionalFormatting sqref="AW23">
    <cfRule type="expression" dxfId="5605" priority="24313">
      <formula>+WEEKDAY($E23)=1</formula>
    </cfRule>
  </conditionalFormatting>
  <conditionalFormatting sqref="AW23">
    <cfRule type="expression" dxfId="5604" priority="24312">
      <formula>$E23=""</formula>
    </cfRule>
  </conditionalFormatting>
  <conditionalFormatting sqref="AW23">
    <cfRule type="expression" dxfId="5603" priority="24311">
      <formula>$C23=$H$5</formula>
    </cfRule>
  </conditionalFormatting>
  <conditionalFormatting sqref="AW23">
    <cfRule type="expression" dxfId="5602" priority="24310">
      <formula>$E23="TOTAL"</formula>
    </cfRule>
  </conditionalFormatting>
  <conditionalFormatting sqref="AW23">
    <cfRule type="expression" dxfId="5601" priority="24309">
      <formula>AND($E23&lt;&gt;"",$E23&lt;&gt;"TOTAL")</formula>
    </cfRule>
  </conditionalFormatting>
  <conditionalFormatting sqref="X23">
    <cfRule type="expression" dxfId="5600" priority="24283">
      <formula>$H23&lt;&gt;""</formula>
    </cfRule>
  </conditionalFormatting>
  <conditionalFormatting sqref="X23">
    <cfRule type="expression" dxfId="5599" priority="24282">
      <formula>$E23=""</formula>
    </cfRule>
  </conditionalFormatting>
  <conditionalFormatting sqref="X23">
    <cfRule type="expression" dxfId="5598" priority="24281">
      <formula>$C23=$H$5</formula>
    </cfRule>
  </conditionalFormatting>
  <conditionalFormatting sqref="X23">
    <cfRule type="expression" dxfId="5597" priority="24280">
      <formula>$E23="TOTAL"</formula>
    </cfRule>
  </conditionalFormatting>
  <conditionalFormatting sqref="Z23">
    <cfRule type="expression" dxfId="5596" priority="24279">
      <formula>+WEEKDAY($E23)=1</formula>
    </cfRule>
  </conditionalFormatting>
  <conditionalFormatting sqref="Z23">
    <cfRule type="expression" dxfId="5595" priority="24278">
      <formula>$E23=""</formula>
    </cfRule>
  </conditionalFormatting>
  <conditionalFormatting sqref="Z23">
    <cfRule type="expression" dxfId="5594" priority="24277">
      <formula>$C23=$H$5</formula>
    </cfRule>
  </conditionalFormatting>
  <conditionalFormatting sqref="Z23">
    <cfRule type="expression" dxfId="5593" priority="24276">
      <formula>$E23="TOTAL"</formula>
    </cfRule>
  </conditionalFormatting>
  <conditionalFormatting sqref="Z23">
    <cfRule type="expression" dxfId="5592" priority="24275">
      <formula>AND($E23&lt;&gt;"",$E23&lt;&gt;"TOTAL")</formula>
    </cfRule>
  </conditionalFormatting>
  <conditionalFormatting sqref="BL23">
    <cfRule type="expression" dxfId="5591" priority="24269">
      <formula>+WEEKDAY($E23)=1</formula>
    </cfRule>
  </conditionalFormatting>
  <conditionalFormatting sqref="BL23">
    <cfRule type="expression" dxfId="5590" priority="24268">
      <formula>$E23=""</formula>
    </cfRule>
  </conditionalFormatting>
  <conditionalFormatting sqref="BL23">
    <cfRule type="expression" dxfId="5589" priority="24267">
      <formula>$C23=$H$5</formula>
    </cfRule>
  </conditionalFormatting>
  <conditionalFormatting sqref="BL23">
    <cfRule type="expression" dxfId="5588" priority="24266">
      <formula>$E23="TOTAL"</formula>
    </cfRule>
  </conditionalFormatting>
  <conditionalFormatting sqref="BL23">
    <cfRule type="expression" dxfId="5587" priority="24265">
      <formula>AND($E23&lt;&gt;"",$E23&lt;&gt;"TOTAL")</formula>
    </cfRule>
  </conditionalFormatting>
  <conditionalFormatting sqref="AK23">
    <cfRule type="expression" dxfId="5586" priority="24264">
      <formula>+WEEKDAY($E23)=1</formula>
    </cfRule>
  </conditionalFormatting>
  <conditionalFormatting sqref="AK23">
    <cfRule type="expression" dxfId="5585" priority="24263">
      <formula>$E23=""</formula>
    </cfRule>
  </conditionalFormatting>
  <conditionalFormatting sqref="AK23">
    <cfRule type="expression" dxfId="5584" priority="24262">
      <formula>$C23=$H$5</formula>
    </cfRule>
  </conditionalFormatting>
  <conditionalFormatting sqref="AK23">
    <cfRule type="expression" dxfId="5583" priority="24261">
      <formula>$E23="TOTAL"</formula>
    </cfRule>
  </conditionalFormatting>
  <conditionalFormatting sqref="AK23">
    <cfRule type="expression" dxfId="5582" priority="24260">
      <formula>AND($E23&lt;&gt;"",$E23&lt;&gt;"TOTAL")</formula>
    </cfRule>
  </conditionalFormatting>
  <conditionalFormatting sqref="I23:J23">
    <cfRule type="expression" dxfId="5581" priority="24259">
      <formula>+WEEKDAY($E23)=1</formula>
    </cfRule>
  </conditionalFormatting>
  <conditionalFormatting sqref="I23:J23">
    <cfRule type="expression" dxfId="5580" priority="24258">
      <formula>$E23=""</formula>
    </cfRule>
  </conditionalFormatting>
  <conditionalFormatting sqref="I23:J23">
    <cfRule type="expression" dxfId="5579" priority="24257">
      <formula>$C23=$H$5</formula>
    </cfRule>
  </conditionalFormatting>
  <conditionalFormatting sqref="I23:J23">
    <cfRule type="expression" dxfId="5578" priority="24256">
      <formula>$E23="TOTAL"</formula>
    </cfRule>
  </conditionalFormatting>
  <conditionalFormatting sqref="I23:J23">
    <cfRule type="expression" dxfId="5577" priority="24255">
      <formula>AND($E23&lt;&gt;"",$E23&lt;&gt;"TOTAL")</formula>
    </cfRule>
  </conditionalFormatting>
  <conditionalFormatting sqref="G23">
    <cfRule type="expression" dxfId="5576" priority="24229">
      <formula>$H23&lt;&gt;""</formula>
    </cfRule>
  </conditionalFormatting>
  <conditionalFormatting sqref="G23">
    <cfRule type="expression" dxfId="5575" priority="24228">
      <formula>$E23=""</formula>
    </cfRule>
  </conditionalFormatting>
  <conditionalFormatting sqref="G23">
    <cfRule type="expression" dxfId="5574" priority="24227">
      <formula>$C23=$H$5</formula>
    </cfRule>
  </conditionalFormatting>
  <conditionalFormatting sqref="G23">
    <cfRule type="expression" dxfId="5573" priority="24226">
      <formula>$E23="TOTAL"</formula>
    </cfRule>
  </conditionalFormatting>
  <conditionalFormatting sqref="BE23:BK23">
    <cfRule type="expression" dxfId="5572" priority="24225">
      <formula>+WEEKDAY($E23)=1</formula>
    </cfRule>
  </conditionalFormatting>
  <conditionalFormatting sqref="BE23:BK23">
    <cfRule type="expression" dxfId="5571" priority="24224">
      <formula>$E23=""</formula>
    </cfRule>
  </conditionalFormatting>
  <conditionalFormatting sqref="BE23:BK23">
    <cfRule type="expression" dxfId="5570" priority="24223">
      <formula>$C23=$H$5</formula>
    </cfRule>
  </conditionalFormatting>
  <conditionalFormatting sqref="BE23:BK23">
    <cfRule type="expression" dxfId="5569" priority="24222">
      <formula>$E23="TOTAL"</formula>
    </cfRule>
  </conditionalFormatting>
  <conditionalFormatting sqref="BE23:BK23">
    <cfRule type="expression" dxfId="5568" priority="24221">
      <formula>AND($E23&lt;&gt;"",$E23&lt;&gt;"TOTAL")</formula>
    </cfRule>
  </conditionalFormatting>
  <conditionalFormatting sqref="BD23">
    <cfRule type="expression" dxfId="5567" priority="24220">
      <formula>+WEEKDAY($E23)=1</formula>
    </cfRule>
  </conditionalFormatting>
  <conditionalFormatting sqref="BD23">
    <cfRule type="expression" dxfId="5566" priority="24219">
      <formula>$E23=""</formula>
    </cfRule>
  </conditionalFormatting>
  <conditionalFormatting sqref="BD23">
    <cfRule type="expression" dxfId="5565" priority="24218">
      <formula>$C23=$H$5</formula>
    </cfRule>
  </conditionalFormatting>
  <conditionalFormatting sqref="BD23">
    <cfRule type="expression" dxfId="5564" priority="24217">
      <formula>$E23="TOTAL"</formula>
    </cfRule>
  </conditionalFormatting>
  <conditionalFormatting sqref="BD23">
    <cfRule type="expression" dxfId="5563" priority="24216">
      <formula>AND($E23&lt;&gt;"",$E23&lt;&gt;"TOTAL")</formula>
    </cfRule>
  </conditionalFormatting>
  <conditionalFormatting sqref="BC23">
    <cfRule type="expression" dxfId="5562" priority="24215">
      <formula>+WEEKDAY($E23)=1</formula>
    </cfRule>
  </conditionalFormatting>
  <conditionalFormatting sqref="BC23">
    <cfRule type="expression" dxfId="5561" priority="24214">
      <formula>$E23=""</formula>
    </cfRule>
  </conditionalFormatting>
  <conditionalFormatting sqref="BC23">
    <cfRule type="expression" dxfId="5560" priority="24213">
      <formula>$C23=$H$5</formula>
    </cfRule>
  </conditionalFormatting>
  <conditionalFormatting sqref="BC23">
    <cfRule type="expression" dxfId="5559" priority="24212">
      <formula>$E23="TOTAL"</formula>
    </cfRule>
  </conditionalFormatting>
  <conditionalFormatting sqref="BC23">
    <cfRule type="expression" dxfId="5558" priority="24211">
      <formula>AND($E23&lt;&gt;"",$E23&lt;&gt;"TOTAL")</formula>
    </cfRule>
  </conditionalFormatting>
  <conditionalFormatting sqref="BB23">
    <cfRule type="expression" dxfId="5557" priority="24210">
      <formula>+WEEKDAY($E23)=1</formula>
    </cfRule>
  </conditionalFormatting>
  <conditionalFormatting sqref="BB23">
    <cfRule type="expression" dxfId="5556" priority="24209">
      <formula>$E23=""</formula>
    </cfRule>
  </conditionalFormatting>
  <conditionalFormatting sqref="BB23">
    <cfRule type="expression" dxfId="5555" priority="24208">
      <formula>$C23=$H$5</formula>
    </cfRule>
  </conditionalFormatting>
  <conditionalFormatting sqref="BB23">
    <cfRule type="expression" dxfId="5554" priority="24207">
      <formula>$E23="TOTAL"</formula>
    </cfRule>
  </conditionalFormatting>
  <conditionalFormatting sqref="BB23">
    <cfRule type="expression" dxfId="5553" priority="24206">
      <formula>AND($E23&lt;&gt;"",$E23&lt;&gt;"TOTAL")</formula>
    </cfRule>
  </conditionalFormatting>
  <conditionalFormatting sqref="BA23">
    <cfRule type="expression" dxfId="5552" priority="24205">
      <formula>+WEEKDAY($E23)=1</formula>
    </cfRule>
  </conditionalFormatting>
  <conditionalFormatting sqref="BA23">
    <cfRule type="expression" dxfId="5551" priority="24204">
      <formula>$E23=""</formula>
    </cfRule>
  </conditionalFormatting>
  <conditionalFormatting sqref="BA23">
    <cfRule type="expression" dxfId="5550" priority="24203">
      <formula>$C23=$H$5</formula>
    </cfRule>
  </conditionalFormatting>
  <conditionalFormatting sqref="BA23">
    <cfRule type="expression" dxfId="5549" priority="24202">
      <formula>$E23="TOTAL"</formula>
    </cfRule>
  </conditionalFormatting>
  <conditionalFormatting sqref="BA23">
    <cfRule type="expression" dxfId="5548" priority="24201">
      <formula>AND($E23&lt;&gt;"",$E23&lt;&gt;"TOTAL")</formula>
    </cfRule>
  </conditionalFormatting>
  <conditionalFormatting sqref="AZ23">
    <cfRule type="expression" dxfId="5547" priority="24200">
      <formula>+WEEKDAY($E23)=1</formula>
    </cfRule>
  </conditionalFormatting>
  <conditionalFormatting sqref="AZ23">
    <cfRule type="expression" dxfId="5546" priority="24199">
      <formula>$E23=""</formula>
    </cfRule>
  </conditionalFormatting>
  <conditionalFormatting sqref="AZ23">
    <cfRule type="expression" dxfId="5545" priority="24198">
      <formula>$C23=$H$5</formula>
    </cfRule>
  </conditionalFormatting>
  <conditionalFormatting sqref="AZ23">
    <cfRule type="expression" dxfId="5544" priority="24197">
      <formula>$E23="TOTAL"</formula>
    </cfRule>
  </conditionalFormatting>
  <conditionalFormatting sqref="AZ23">
    <cfRule type="expression" dxfId="5543" priority="24196">
      <formula>AND($E23&lt;&gt;"",$E23&lt;&gt;"TOTAL")</formula>
    </cfRule>
  </conditionalFormatting>
  <conditionalFormatting sqref="AY23">
    <cfRule type="expression" dxfId="5542" priority="24195">
      <formula>+WEEKDAY($E23)=1</formula>
    </cfRule>
  </conditionalFormatting>
  <conditionalFormatting sqref="AY23">
    <cfRule type="expression" dxfId="5541" priority="24194">
      <formula>$E23=""</formula>
    </cfRule>
  </conditionalFormatting>
  <conditionalFormatting sqref="AY23">
    <cfRule type="expression" dxfId="5540" priority="24193">
      <formula>$C23=$H$5</formula>
    </cfRule>
  </conditionalFormatting>
  <conditionalFormatting sqref="AY23">
    <cfRule type="expression" dxfId="5539" priority="24192">
      <formula>$E23="TOTAL"</formula>
    </cfRule>
  </conditionalFormatting>
  <conditionalFormatting sqref="AY23">
    <cfRule type="expression" dxfId="5538" priority="24191">
      <formula>AND($E23&lt;&gt;"",$E23&lt;&gt;"TOTAL")</formula>
    </cfRule>
  </conditionalFormatting>
  <conditionalFormatting sqref="AX23">
    <cfRule type="expression" dxfId="5537" priority="24190">
      <formula>+WEEKDAY($E23)=1</formula>
    </cfRule>
  </conditionalFormatting>
  <conditionalFormatting sqref="AX23">
    <cfRule type="expression" dxfId="5536" priority="24189">
      <formula>$E23=""</formula>
    </cfRule>
  </conditionalFormatting>
  <conditionalFormatting sqref="AX23">
    <cfRule type="expression" dxfId="5535" priority="24188">
      <formula>$C23=$H$5</formula>
    </cfRule>
  </conditionalFormatting>
  <conditionalFormatting sqref="AX23">
    <cfRule type="expression" dxfId="5534" priority="24187">
      <formula>$E23="TOTAL"</formula>
    </cfRule>
  </conditionalFormatting>
  <conditionalFormatting sqref="AX23">
    <cfRule type="expression" dxfId="5533" priority="24186">
      <formula>AND($E23&lt;&gt;"",$E23&lt;&gt;"TOTAL")</formula>
    </cfRule>
  </conditionalFormatting>
  <conditionalFormatting sqref="F12:F23">
    <cfRule type="expression" dxfId="5532" priority="24164">
      <formula>AND($A12&lt;&gt;1,$E12&lt;&gt;"TOTAL")</formula>
    </cfRule>
    <cfRule type="expression" dxfId="5531" priority="24165">
      <formula>$E12="TOTAL"</formula>
    </cfRule>
    <cfRule type="expression" dxfId="5530" priority="24166">
      <formula>$C12=$H$5</formula>
    </cfRule>
    <cfRule type="expression" dxfId="5529" priority="24167">
      <formula>OR($E12="",$A12="")</formula>
    </cfRule>
    <cfRule type="expression" dxfId="5528" priority="24168">
      <formula>$H12&lt;&gt;""</formula>
    </cfRule>
  </conditionalFormatting>
  <conditionalFormatting sqref="O11">
    <cfRule type="expression" dxfId="5527" priority="24153">
      <formula>+WEEKDAY($E11)=1</formula>
    </cfRule>
  </conditionalFormatting>
  <conditionalFormatting sqref="O11">
    <cfRule type="expression" dxfId="5526" priority="24152">
      <formula>$E11=""</formula>
    </cfRule>
  </conditionalFormatting>
  <conditionalFormatting sqref="O11">
    <cfRule type="expression" dxfId="5525" priority="24151">
      <formula>$C11=$H$5</formula>
    </cfRule>
  </conditionalFormatting>
  <conditionalFormatting sqref="O11">
    <cfRule type="expression" dxfId="5524" priority="24150">
      <formula>$E11="TOTAL"</formula>
    </cfRule>
  </conditionalFormatting>
  <conditionalFormatting sqref="W11">
    <cfRule type="expression" dxfId="5523" priority="24149">
      <formula>$H11&lt;&gt;""</formula>
    </cfRule>
  </conditionalFormatting>
  <conditionalFormatting sqref="W11">
    <cfRule type="expression" dxfId="5522" priority="24148">
      <formula>$E11=""</formula>
    </cfRule>
  </conditionalFormatting>
  <conditionalFormatting sqref="W11">
    <cfRule type="expression" dxfId="5521" priority="24147">
      <formula>$C11=$H$5</formula>
    </cfRule>
  </conditionalFormatting>
  <conditionalFormatting sqref="W11">
    <cfRule type="expression" dxfId="5520" priority="24146">
      <formula>$E11="TOTAL"</formula>
    </cfRule>
  </conditionalFormatting>
  <conditionalFormatting sqref="AH12:AH23">
    <cfRule type="expression" dxfId="5519" priority="24105">
      <formula>$E12=""</formula>
    </cfRule>
  </conditionalFormatting>
  <conditionalFormatting sqref="AH12:AH23">
    <cfRule type="expression" dxfId="5518" priority="24104">
      <formula>$C12=$H$5</formula>
    </cfRule>
  </conditionalFormatting>
  <conditionalFormatting sqref="AH12:AH23">
    <cfRule type="expression" dxfId="5517" priority="24103">
      <formula>$E12="TOTAL"</formula>
    </cfRule>
  </conditionalFormatting>
  <conditionalFormatting sqref="AI12:AI23">
    <cfRule type="expression" dxfId="5516" priority="24102">
      <formula>+WEEKDAY($E12)=1</formula>
    </cfRule>
  </conditionalFormatting>
  <conditionalFormatting sqref="AI12:AI23">
    <cfRule type="expression" dxfId="5515" priority="24101">
      <formula>$E12=""</formula>
    </cfRule>
  </conditionalFormatting>
  <conditionalFormatting sqref="AI12:AI23">
    <cfRule type="expression" dxfId="5514" priority="24100">
      <formula>$C12=$H$5</formula>
    </cfRule>
  </conditionalFormatting>
  <conditionalFormatting sqref="AI12:AI23">
    <cfRule type="expression" dxfId="5513" priority="24099">
      <formula>$E12="TOTAL"</formula>
    </cfRule>
  </conditionalFormatting>
  <conditionalFormatting sqref="AI12:AI23">
    <cfRule type="expression" dxfId="5512" priority="24098">
      <formula>AND($E12&lt;&gt;"",$E12&lt;&gt;"TOTAL")</formula>
    </cfRule>
  </conditionalFormatting>
  <conditionalFormatting sqref="AJ12:AJ23">
    <cfRule type="expression" dxfId="5511" priority="24097">
      <formula>$E12=""</formula>
    </cfRule>
  </conditionalFormatting>
  <conditionalFormatting sqref="AJ12:AJ23">
    <cfRule type="expression" dxfId="5510" priority="24096">
      <formula>$C12=$H$5</formula>
    </cfRule>
  </conditionalFormatting>
  <conditionalFormatting sqref="AJ12:AJ23">
    <cfRule type="expression" dxfId="5509" priority="24095">
      <formula>$E12="TOTAL"</formula>
    </cfRule>
  </conditionalFormatting>
  <conditionalFormatting sqref="H11">
    <cfRule type="expression" dxfId="5508" priority="23974">
      <formula>$H11&lt;&gt;""</formula>
    </cfRule>
  </conditionalFormatting>
  <conditionalFormatting sqref="H11">
    <cfRule type="expression" dxfId="5507" priority="23973">
      <formula>$E11=""</formula>
    </cfRule>
  </conditionalFormatting>
  <conditionalFormatting sqref="H11">
    <cfRule type="expression" dxfId="5506" priority="23972">
      <formula>$C11=$H$5</formula>
    </cfRule>
  </conditionalFormatting>
  <conditionalFormatting sqref="H11">
    <cfRule type="expression" dxfId="5505" priority="23971">
      <formula>$E11="TOTAL"</formula>
    </cfRule>
  </conditionalFormatting>
  <conditionalFormatting sqref="F11">
    <cfRule type="expression" dxfId="5504" priority="23213">
      <formula>+WEEKDAY($E11)=1</formula>
    </cfRule>
  </conditionalFormatting>
  <conditionalFormatting sqref="F11">
    <cfRule type="expression" dxfId="5503" priority="23212">
      <formula>$E11=""</formula>
    </cfRule>
  </conditionalFormatting>
  <conditionalFormatting sqref="F11">
    <cfRule type="expression" dxfId="5502" priority="23211">
      <formula>$C11=$H$5</formula>
    </cfRule>
  </conditionalFormatting>
  <conditionalFormatting sqref="F11">
    <cfRule type="expression" dxfId="5501" priority="23210">
      <formula>$E11="TOTAL"</formula>
    </cfRule>
  </conditionalFormatting>
  <conditionalFormatting sqref="F11">
    <cfRule type="expression" dxfId="5500" priority="23209">
      <formula>AND($E11&lt;&gt;"",$E11&lt;&gt;"TOTAL",SUM($C12:$C23)=0)</formula>
    </cfRule>
  </conditionalFormatting>
  <conditionalFormatting sqref="AF12:AF16">
    <cfRule type="expression" dxfId="5499" priority="23162">
      <formula>+WEEKDAY($E12)=1</formula>
    </cfRule>
  </conditionalFormatting>
  <conditionalFormatting sqref="AF12:AF16">
    <cfRule type="expression" dxfId="5498" priority="23161">
      <formula>$E12=""</formula>
    </cfRule>
  </conditionalFormatting>
  <conditionalFormatting sqref="AF12:AF16">
    <cfRule type="expression" dxfId="5497" priority="23160">
      <formula>$C12=$H$5</formula>
    </cfRule>
  </conditionalFormatting>
  <conditionalFormatting sqref="AF12:AF16">
    <cfRule type="expression" dxfId="5496" priority="23159">
      <formula>$E12="TOTAL"</formula>
    </cfRule>
  </conditionalFormatting>
  <conditionalFormatting sqref="AF12:AF16">
    <cfRule type="expression" dxfId="5495" priority="23158">
      <formula>AND($E12&lt;&gt;"",$E12&lt;&gt;"TOTAL")</formula>
    </cfRule>
  </conditionalFormatting>
  <conditionalFormatting sqref="AF17:AF19">
    <cfRule type="expression" dxfId="5494" priority="23157">
      <formula>+WEEKDAY($E17)=1</formula>
    </cfRule>
  </conditionalFormatting>
  <conditionalFormatting sqref="AF17:AF19">
    <cfRule type="expression" dxfId="5493" priority="23156">
      <formula>$E17=""</formula>
    </cfRule>
  </conditionalFormatting>
  <conditionalFormatting sqref="AF17:AF19">
    <cfRule type="expression" dxfId="5492" priority="23155">
      <formula>$C17=$H$5</formula>
    </cfRule>
  </conditionalFormatting>
  <conditionalFormatting sqref="AF17:AF19">
    <cfRule type="expression" dxfId="5491" priority="23154">
      <formula>$E17="TOTAL"</formula>
    </cfRule>
  </conditionalFormatting>
  <conditionalFormatting sqref="AF17:AF19">
    <cfRule type="expression" dxfId="5490" priority="23153">
      <formula>AND($E17&lt;&gt;"",$E17&lt;&gt;"TOTAL")</formula>
    </cfRule>
  </conditionalFormatting>
  <conditionalFormatting sqref="AF20:AF22">
    <cfRule type="expression" dxfId="5489" priority="23152">
      <formula>+WEEKDAY($E20)=1</formula>
    </cfRule>
  </conditionalFormatting>
  <conditionalFormatting sqref="AF20:AF22">
    <cfRule type="expression" dxfId="5488" priority="23151">
      <formula>$E20=""</formula>
    </cfRule>
  </conditionalFormatting>
  <conditionalFormatting sqref="AF20:AF22">
    <cfRule type="expression" dxfId="5487" priority="23150">
      <formula>$C20=$H$5</formula>
    </cfRule>
  </conditionalFormatting>
  <conditionalFormatting sqref="AF20:AF22">
    <cfRule type="expression" dxfId="5486" priority="23149">
      <formula>$E20="TOTAL"</formula>
    </cfRule>
  </conditionalFormatting>
  <conditionalFormatting sqref="AF20:AF22">
    <cfRule type="expression" dxfId="5485" priority="23148">
      <formula>AND($E20&lt;&gt;"",$E20&lt;&gt;"TOTAL")</formula>
    </cfRule>
  </conditionalFormatting>
  <conditionalFormatting sqref="AF23">
    <cfRule type="expression" dxfId="5484" priority="23147">
      <formula>+WEEKDAY($E23)=1</formula>
    </cfRule>
  </conditionalFormatting>
  <conditionalFormatting sqref="AF23">
    <cfRule type="expression" dxfId="5483" priority="23146">
      <formula>$E23=""</formula>
    </cfRule>
  </conditionalFormatting>
  <conditionalFormatting sqref="AF23">
    <cfRule type="expression" dxfId="5482" priority="23145">
      <formula>$C23=$H$5</formula>
    </cfRule>
  </conditionalFormatting>
  <conditionalFormatting sqref="AF23">
    <cfRule type="expression" dxfId="5481" priority="23144">
      <formula>$E23="TOTAL"</formula>
    </cfRule>
  </conditionalFormatting>
  <conditionalFormatting sqref="AF23">
    <cfRule type="expression" dxfId="5480" priority="23143">
      <formula>AND($E23&lt;&gt;"",$E23&lt;&gt;"TOTAL")</formula>
    </cfRule>
  </conditionalFormatting>
  <conditionalFormatting sqref="I11">
    <cfRule type="expression" dxfId="5479" priority="23137">
      <formula>+WEEKDAY($E11)=1</formula>
    </cfRule>
  </conditionalFormatting>
  <conditionalFormatting sqref="I11">
    <cfRule type="expression" dxfId="5478" priority="23136">
      <formula>$E11=""</formula>
    </cfRule>
  </conditionalFormatting>
  <conditionalFormatting sqref="I11">
    <cfRule type="expression" dxfId="5477" priority="23135">
      <formula>$C11=$H$5</formula>
    </cfRule>
  </conditionalFormatting>
  <conditionalFormatting sqref="I11">
    <cfRule type="expression" dxfId="5476" priority="23134">
      <formula>$E11="TOTAL"</formula>
    </cfRule>
  </conditionalFormatting>
  <conditionalFormatting sqref="I11">
    <cfRule type="expression" dxfId="5475" priority="23133">
      <formula>AND($E11&lt;&gt;"",$E11&lt;&gt;"TOTAL",SUM($C12:$C23)=0)</formula>
    </cfRule>
  </conditionalFormatting>
  <conditionalFormatting sqref="J11">
    <cfRule type="expression" dxfId="5474" priority="23132">
      <formula>+WEEKDAY($E11)=1</formula>
    </cfRule>
  </conditionalFormatting>
  <conditionalFormatting sqref="J11">
    <cfRule type="expression" dxfId="5473" priority="23131">
      <formula>$E11=""</formula>
    </cfRule>
  </conditionalFormatting>
  <conditionalFormatting sqref="J11">
    <cfRule type="expression" dxfId="5472" priority="23130">
      <formula>$C11=$H$5</formula>
    </cfRule>
  </conditionalFormatting>
  <conditionalFormatting sqref="J11">
    <cfRule type="expression" dxfId="5471" priority="23129">
      <formula>$E11="TOTAL"</formula>
    </cfRule>
  </conditionalFormatting>
  <conditionalFormatting sqref="J11">
    <cfRule type="expression" dxfId="5470" priority="23128">
      <formula>AND($E11&lt;&gt;"",$E11&lt;&gt;"TOTAL",SUM($C12:$C23)=0)</formula>
    </cfRule>
  </conditionalFormatting>
  <conditionalFormatting sqref="Y11:AK11">
    <cfRule type="expression" dxfId="5469" priority="23127">
      <formula>+WEEKDAY($E11)=1</formula>
    </cfRule>
  </conditionalFormatting>
  <conditionalFormatting sqref="Y11:AK11">
    <cfRule type="expression" dxfId="5468" priority="23126">
      <formula>$E11=""</formula>
    </cfRule>
  </conditionalFormatting>
  <conditionalFormatting sqref="Y11:AK11">
    <cfRule type="expression" dxfId="5467" priority="23125">
      <formula>$C11=$H$5</formula>
    </cfRule>
  </conditionalFormatting>
  <conditionalFormatting sqref="Y11:AK11">
    <cfRule type="expression" dxfId="5466" priority="23124">
      <formula>$E11="TOTAL"</formula>
    </cfRule>
  </conditionalFormatting>
  <conditionalFormatting sqref="Y11:AK11">
    <cfRule type="expression" dxfId="5465" priority="23123">
      <formula>AND($E11&lt;&gt;"",$E11&lt;&gt;"TOTAL",SUM($C12:$C23)=0)</formula>
    </cfRule>
  </conditionalFormatting>
  <conditionalFormatting sqref="AO11:BL11">
    <cfRule type="expression" dxfId="5464" priority="23122">
      <formula>+WEEKDAY($E11)=1</formula>
    </cfRule>
  </conditionalFormatting>
  <conditionalFormatting sqref="AO11:BL11">
    <cfRule type="expression" dxfId="5463" priority="23121">
      <formula>$E11=""</formula>
    </cfRule>
  </conditionalFormatting>
  <conditionalFormatting sqref="AO11:BL11">
    <cfRule type="expression" dxfId="5462" priority="23120">
      <formula>$C11=$H$5</formula>
    </cfRule>
  </conditionalFormatting>
  <conditionalFormatting sqref="AO11:BL11">
    <cfRule type="expression" dxfId="5461" priority="23119">
      <formula>$E11="TOTAL"</formula>
    </cfRule>
  </conditionalFormatting>
  <conditionalFormatting sqref="AO11:BL11">
    <cfRule type="expression" dxfId="5460" priority="23118">
      <formula>AND($E11&lt;&gt;"",$E11&lt;&gt;"TOTAL",SUM($C12:$C23)=0)</formula>
    </cfRule>
  </conditionalFormatting>
  <conditionalFormatting sqref="E24">
    <cfRule type="expression" dxfId="5459" priority="23117">
      <formula>+WEEKDAY($E24)=1</formula>
    </cfRule>
  </conditionalFormatting>
  <conditionalFormatting sqref="E24">
    <cfRule type="expression" dxfId="5458" priority="23116">
      <formula>$E24=""</formula>
    </cfRule>
  </conditionalFormatting>
  <conditionalFormatting sqref="E24">
    <cfRule type="expression" dxfId="5457" priority="23115">
      <formula>$C24=$H$5</formula>
    </cfRule>
  </conditionalFormatting>
  <conditionalFormatting sqref="E24">
    <cfRule type="expression" dxfId="5456" priority="23114">
      <formula>$E24="TOTAL"</formula>
    </cfRule>
  </conditionalFormatting>
  <conditionalFormatting sqref="K24">
    <cfRule type="expression" dxfId="5455" priority="23113">
      <formula>+WEEKDAY($E24)=1</formula>
    </cfRule>
  </conditionalFormatting>
  <conditionalFormatting sqref="K24">
    <cfRule type="expression" dxfId="5454" priority="23112">
      <formula>$E24=""</formula>
    </cfRule>
  </conditionalFormatting>
  <conditionalFormatting sqref="K24">
    <cfRule type="expression" dxfId="5453" priority="23111">
      <formula>$C24=$H$5</formula>
    </cfRule>
  </conditionalFormatting>
  <conditionalFormatting sqref="K24">
    <cfRule type="expression" dxfId="5452" priority="23110">
      <formula>$E24="TOTAL"</formula>
    </cfRule>
  </conditionalFormatting>
  <conditionalFormatting sqref="K24">
    <cfRule type="expression" dxfId="5451" priority="23109">
      <formula>AND($E24&lt;&gt;"",$E24&lt;&gt;"TOTAL")</formula>
    </cfRule>
  </conditionalFormatting>
  <conditionalFormatting sqref="P24">
    <cfRule type="expression" dxfId="5450" priority="23108">
      <formula>+WEEKDAY($E24)=1</formula>
    </cfRule>
  </conditionalFormatting>
  <conditionalFormatting sqref="P24">
    <cfRule type="expression" dxfId="5449" priority="23107">
      <formula>$E24=""</formula>
    </cfRule>
  </conditionalFormatting>
  <conditionalFormatting sqref="P24">
    <cfRule type="expression" dxfId="5448" priority="23106">
      <formula>$C24=$H$5</formula>
    </cfRule>
  </conditionalFormatting>
  <conditionalFormatting sqref="P24">
    <cfRule type="expression" dxfId="5447" priority="23105">
      <formula>$E24="TOTAL"</formula>
    </cfRule>
  </conditionalFormatting>
  <conditionalFormatting sqref="P24">
    <cfRule type="expression" dxfId="5446" priority="23104">
      <formula>AND($E24&lt;&gt;"",$E24&lt;&gt;"TOTAL")</formula>
    </cfRule>
  </conditionalFormatting>
  <conditionalFormatting sqref="AN24">
    <cfRule type="expression" dxfId="5445" priority="23083">
      <formula>+WEEKDAY($E24)=1</formula>
    </cfRule>
  </conditionalFormatting>
  <conditionalFormatting sqref="AN24">
    <cfRule type="expression" dxfId="5444" priority="23082">
      <formula>$E24=""</formula>
    </cfRule>
  </conditionalFormatting>
  <conditionalFormatting sqref="AN24">
    <cfRule type="expression" dxfId="5443" priority="23081">
      <formula>$C24=$H$5</formula>
    </cfRule>
  </conditionalFormatting>
  <conditionalFormatting sqref="AN24">
    <cfRule type="expression" dxfId="5442" priority="23080">
      <formula>$E24="TOTAL"</formula>
    </cfRule>
  </conditionalFormatting>
  <conditionalFormatting sqref="AN24">
    <cfRule type="expression" dxfId="5441" priority="23079">
      <formula>AND($E24&lt;&gt;"",$E24&lt;&gt;"TOTAL")</formula>
    </cfRule>
  </conditionalFormatting>
  <conditionalFormatting sqref="Q24">
    <cfRule type="expression" dxfId="5440" priority="23058">
      <formula>+WEEKDAY($E24)=1</formula>
    </cfRule>
  </conditionalFormatting>
  <conditionalFormatting sqref="Q24">
    <cfRule type="expression" dxfId="5439" priority="23057">
      <formula>$E24=""</formula>
    </cfRule>
  </conditionalFormatting>
  <conditionalFormatting sqref="Q24">
    <cfRule type="expression" dxfId="5438" priority="23056">
      <formula>$C24=$H$5</formula>
    </cfRule>
  </conditionalFormatting>
  <conditionalFormatting sqref="Q24">
    <cfRule type="expression" dxfId="5437" priority="23055">
      <formula>$E24="TOTAL"</formula>
    </cfRule>
  </conditionalFormatting>
  <conditionalFormatting sqref="Q24">
    <cfRule type="expression" dxfId="5436" priority="23054">
      <formula>AND($E24&lt;&gt;"",$E24&lt;&gt;"TOTAL")</formula>
    </cfRule>
  </conditionalFormatting>
  <conditionalFormatting sqref="L24">
    <cfRule type="expression" dxfId="5435" priority="23053">
      <formula>+WEEKDAY($E24)=1</formula>
    </cfRule>
  </conditionalFormatting>
  <conditionalFormatting sqref="L24">
    <cfRule type="expression" dxfId="5434" priority="23052">
      <formula>$E24=""</formula>
    </cfRule>
  </conditionalFormatting>
  <conditionalFormatting sqref="L24">
    <cfRule type="expression" dxfId="5433" priority="23051">
      <formula>$C24=$H$5</formula>
    </cfRule>
  </conditionalFormatting>
  <conditionalFormatting sqref="L24">
    <cfRule type="expression" dxfId="5432" priority="23050">
      <formula>$E24="TOTAL"</formula>
    </cfRule>
  </conditionalFormatting>
  <conditionalFormatting sqref="N24">
    <cfRule type="expression" dxfId="5431" priority="23049">
      <formula>+WEEKDAY($E24)=1</formula>
    </cfRule>
  </conditionalFormatting>
  <conditionalFormatting sqref="N24">
    <cfRule type="expression" dxfId="5430" priority="23048">
      <formula>$E24=""</formula>
    </cfRule>
  </conditionalFormatting>
  <conditionalFormatting sqref="N24">
    <cfRule type="expression" dxfId="5429" priority="23047">
      <formula>$C24=$H$5</formula>
    </cfRule>
  </conditionalFormatting>
  <conditionalFormatting sqref="N24">
    <cfRule type="expression" dxfId="5428" priority="23046">
      <formula>$E24="TOTAL"</formula>
    </cfRule>
  </conditionalFormatting>
  <conditionalFormatting sqref="N24">
    <cfRule type="expression" dxfId="5427" priority="23045">
      <formula>AND($E24&lt;&gt;"",$E24&lt;&gt;"TOTAL")</formula>
    </cfRule>
  </conditionalFormatting>
  <conditionalFormatting sqref="M24">
    <cfRule type="expression" dxfId="5426" priority="23044">
      <formula>+WEEKDAY($E24)=1</formula>
    </cfRule>
  </conditionalFormatting>
  <conditionalFormatting sqref="M24">
    <cfRule type="expression" dxfId="5425" priority="23043">
      <formula>$E24=""</formula>
    </cfRule>
  </conditionalFormatting>
  <conditionalFormatting sqref="M24">
    <cfRule type="expression" dxfId="5424" priority="23042">
      <formula>$C24=$H$5</formula>
    </cfRule>
  </conditionalFormatting>
  <conditionalFormatting sqref="M24">
    <cfRule type="expression" dxfId="5423" priority="23041">
      <formula>$E24="TOTAL"</formula>
    </cfRule>
  </conditionalFormatting>
  <conditionalFormatting sqref="M24">
    <cfRule type="expression" dxfId="5422" priority="23040">
      <formula>AND($E24&lt;&gt;"",$E24&lt;&gt;"TOTAL")</formula>
    </cfRule>
  </conditionalFormatting>
  <conditionalFormatting sqref="X24">
    <cfRule type="expression" dxfId="5421" priority="23039">
      <formula>$H24&lt;&gt;""</formula>
    </cfRule>
  </conditionalFormatting>
  <conditionalFormatting sqref="X24">
    <cfRule type="expression" dxfId="5420" priority="23038">
      <formula>$E24=""</formula>
    </cfRule>
  </conditionalFormatting>
  <conditionalFormatting sqref="X24">
    <cfRule type="expression" dxfId="5419" priority="23037">
      <formula>$C24=$H$5</formula>
    </cfRule>
  </conditionalFormatting>
  <conditionalFormatting sqref="X24">
    <cfRule type="expression" dxfId="5418" priority="23036">
      <formula>$E24="TOTAL"</formula>
    </cfRule>
  </conditionalFormatting>
  <conditionalFormatting sqref="AL24:AM24">
    <cfRule type="expression" dxfId="5417" priority="23030">
      <formula>+WEEKDAY($E24)=1</formula>
    </cfRule>
  </conditionalFormatting>
  <conditionalFormatting sqref="AL24:AM24">
    <cfRule type="expression" dxfId="5416" priority="23029">
      <formula>$E24=""</formula>
    </cfRule>
  </conditionalFormatting>
  <conditionalFormatting sqref="AL24:AM24">
    <cfRule type="expression" dxfId="5415" priority="23028">
      <formula>$C24=$H$5</formula>
    </cfRule>
  </conditionalFormatting>
  <conditionalFormatting sqref="AL24:AM24">
    <cfRule type="expression" dxfId="5414" priority="23027">
      <formula>$E24="TOTAL"</formula>
    </cfRule>
  </conditionalFormatting>
  <conditionalFormatting sqref="AL24:AM24">
    <cfRule type="expression" dxfId="5413" priority="23026">
      <formula>AND($E24&lt;&gt;"",$E24&lt;&gt;"TOTAL")</formula>
    </cfRule>
  </conditionalFormatting>
  <conditionalFormatting sqref="U24">
    <cfRule type="expression" dxfId="5412" priority="23010">
      <formula>+WEEKDAY($E24)=1</formula>
    </cfRule>
  </conditionalFormatting>
  <conditionalFormatting sqref="U24">
    <cfRule type="expression" dxfId="5411" priority="23009">
      <formula>$E24=""</formula>
    </cfRule>
  </conditionalFormatting>
  <conditionalFormatting sqref="U24">
    <cfRule type="expression" dxfId="5410" priority="23008">
      <formula>$C24=$H$5</formula>
    </cfRule>
  </conditionalFormatting>
  <conditionalFormatting sqref="U24">
    <cfRule type="expression" dxfId="5409" priority="23007">
      <formula>$E24="TOTAL"</formula>
    </cfRule>
  </conditionalFormatting>
  <conditionalFormatting sqref="U24">
    <cfRule type="expression" dxfId="5408" priority="23006">
      <formula>AND($E24&lt;&gt;"",$E24&lt;&gt;"TOTAL")</formula>
    </cfRule>
  </conditionalFormatting>
  <conditionalFormatting sqref="V24">
    <cfRule type="expression" dxfId="5407" priority="23005">
      <formula>+WEEKDAY($E24)=1</formula>
    </cfRule>
  </conditionalFormatting>
  <conditionalFormatting sqref="V24">
    <cfRule type="expression" dxfId="5406" priority="23004">
      <formula>$E24=""</formula>
    </cfRule>
  </conditionalFormatting>
  <conditionalFormatting sqref="V24">
    <cfRule type="expression" dxfId="5405" priority="23003">
      <formula>$C24=$H$5</formula>
    </cfRule>
  </conditionalFormatting>
  <conditionalFormatting sqref="V24">
    <cfRule type="expression" dxfId="5404" priority="23002">
      <formula>$E24="TOTAL"</formula>
    </cfRule>
  </conditionalFormatting>
  <conditionalFormatting sqref="V24">
    <cfRule type="expression" dxfId="5403" priority="23001">
      <formula>AND($E24&lt;&gt;"",$E24&lt;&gt;"TOTAL")</formula>
    </cfRule>
  </conditionalFormatting>
  <conditionalFormatting sqref="T24">
    <cfRule type="expression" dxfId="5402" priority="23000">
      <formula>+WEEKDAY($E24)=1</formula>
    </cfRule>
  </conditionalFormatting>
  <conditionalFormatting sqref="T24">
    <cfRule type="expression" dxfId="5401" priority="22999">
      <formula>$E24=""</formula>
    </cfRule>
  </conditionalFormatting>
  <conditionalFormatting sqref="T24">
    <cfRule type="expression" dxfId="5400" priority="22998">
      <formula>$C24=$H$5</formula>
    </cfRule>
  </conditionalFormatting>
  <conditionalFormatting sqref="T24">
    <cfRule type="expression" dxfId="5399" priority="22997">
      <formula>$E24="TOTAL"</formula>
    </cfRule>
  </conditionalFormatting>
  <conditionalFormatting sqref="T24">
    <cfRule type="expression" dxfId="5398" priority="22996">
      <formula>AND($E24&lt;&gt;"",$E24&lt;&gt;"TOTAL")</formula>
    </cfRule>
  </conditionalFormatting>
  <conditionalFormatting sqref="S24">
    <cfRule type="expression" dxfId="5397" priority="22995">
      <formula>+WEEKDAY($E24)=1</formula>
    </cfRule>
  </conditionalFormatting>
  <conditionalFormatting sqref="S24">
    <cfRule type="expression" dxfId="5396" priority="22994">
      <formula>$E24=""</formula>
    </cfRule>
  </conditionalFormatting>
  <conditionalFormatting sqref="S24">
    <cfRule type="expression" dxfId="5395" priority="22993">
      <formula>$C24=$H$5</formula>
    </cfRule>
  </conditionalFormatting>
  <conditionalFormatting sqref="S24">
    <cfRule type="expression" dxfId="5394" priority="22992">
      <formula>$E24="TOTAL"</formula>
    </cfRule>
  </conditionalFormatting>
  <conditionalFormatting sqref="S24">
    <cfRule type="expression" dxfId="5393" priority="22991">
      <formula>AND($E24&lt;&gt;"",$E24&lt;&gt;"TOTAL")</formula>
    </cfRule>
  </conditionalFormatting>
  <conditionalFormatting sqref="R24">
    <cfRule type="expression" dxfId="5392" priority="22990">
      <formula>+WEEKDAY($E24)=1</formula>
    </cfRule>
  </conditionalFormatting>
  <conditionalFormatting sqref="R24">
    <cfRule type="expression" dxfId="5391" priority="22989">
      <formula>$E24=""</formula>
    </cfRule>
  </conditionalFormatting>
  <conditionalFormatting sqref="R24">
    <cfRule type="expression" dxfId="5390" priority="22988">
      <formula>$C24=$H$5</formula>
    </cfRule>
  </conditionalFormatting>
  <conditionalFormatting sqref="R24">
    <cfRule type="expression" dxfId="5389" priority="22987">
      <formula>$E24="TOTAL"</formula>
    </cfRule>
  </conditionalFormatting>
  <conditionalFormatting sqref="R24">
    <cfRule type="expression" dxfId="5388" priority="22986">
      <formula>AND($E24&lt;&gt;"",$E24&lt;&gt;"TOTAL")</formula>
    </cfRule>
  </conditionalFormatting>
  <conditionalFormatting sqref="G24">
    <cfRule type="expression" dxfId="5387" priority="22985">
      <formula>$H24&lt;&gt;""</formula>
    </cfRule>
  </conditionalFormatting>
  <conditionalFormatting sqref="G24">
    <cfRule type="expression" dxfId="5386" priority="22984">
      <formula>$E24=""</formula>
    </cfRule>
  </conditionalFormatting>
  <conditionalFormatting sqref="G24">
    <cfRule type="expression" dxfId="5385" priority="22983">
      <formula>$C24=$H$5</formula>
    </cfRule>
  </conditionalFormatting>
  <conditionalFormatting sqref="G24">
    <cfRule type="expression" dxfId="5384" priority="22982">
      <formula>$E24="TOTAL"</formula>
    </cfRule>
  </conditionalFormatting>
  <conditionalFormatting sqref="O24">
    <cfRule type="expression" dxfId="5383" priority="22573">
      <formula>+WEEKDAY($E24)=1</formula>
    </cfRule>
  </conditionalFormatting>
  <conditionalFormatting sqref="O24">
    <cfRule type="expression" dxfId="5382" priority="22572">
      <formula>$E24=""</formula>
    </cfRule>
  </conditionalFormatting>
  <conditionalFormatting sqref="O24">
    <cfRule type="expression" dxfId="5381" priority="22571">
      <formula>$C24=$H$5</formula>
    </cfRule>
  </conditionalFormatting>
  <conditionalFormatting sqref="O24">
    <cfRule type="expression" dxfId="5380" priority="22570">
      <formula>$E24="TOTAL"</formula>
    </cfRule>
  </conditionalFormatting>
  <conditionalFormatting sqref="W24">
    <cfRule type="expression" dxfId="5379" priority="22569">
      <formula>$H24&lt;&gt;""</formula>
    </cfRule>
  </conditionalFormatting>
  <conditionalFormatting sqref="W24">
    <cfRule type="expression" dxfId="5378" priority="22568">
      <formula>$E24=""</formula>
    </cfRule>
  </conditionalFormatting>
  <conditionalFormatting sqref="W24">
    <cfRule type="expression" dxfId="5377" priority="22567">
      <formula>$C24=$H$5</formula>
    </cfRule>
  </conditionalFormatting>
  <conditionalFormatting sqref="W24">
    <cfRule type="expression" dxfId="5376" priority="22566">
      <formula>$E24="TOTAL"</formula>
    </cfRule>
  </conditionalFormatting>
  <conditionalFormatting sqref="H24">
    <cfRule type="expression" dxfId="5375" priority="22554">
      <formula>$H24&lt;&gt;""</formula>
    </cfRule>
  </conditionalFormatting>
  <conditionalFormatting sqref="H24">
    <cfRule type="expression" dxfId="5374" priority="22553">
      <formula>$E24=""</formula>
    </cfRule>
  </conditionalFormatting>
  <conditionalFormatting sqref="H24">
    <cfRule type="expression" dxfId="5373" priority="22552">
      <formula>$C24=$H$5</formula>
    </cfRule>
  </conditionalFormatting>
  <conditionalFormatting sqref="H24">
    <cfRule type="expression" dxfId="5372" priority="22551">
      <formula>$E24="TOTAL"</formula>
    </cfRule>
  </conditionalFormatting>
  <conditionalFormatting sqref="F24">
    <cfRule type="expression" dxfId="5371" priority="22550">
      <formula>+WEEKDAY($E24)=1</formula>
    </cfRule>
  </conditionalFormatting>
  <conditionalFormatting sqref="F24">
    <cfRule type="expression" dxfId="5370" priority="22549">
      <formula>$E24=""</formula>
    </cfRule>
  </conditionalFormatting>
  <conditionalFormatting sqref="F24">
    <cfRule type="expression" dxfId="5369" priority="22548">
      <formula>$C24=$H$5</formula>
    </cfRule>
  </conditionalFormatting>
  <conditionalFormatting sqref="F24">
    <cfRule type="expression" dxfId="5368" priority="22547">
      <formula>$E24="TOTAL"</formula>
    </cfRule>
  </conditionalFormatting>
  <conditionalFormatting sqref="F24">
    <cfRule type="expression" dxfId="5367" priority="22546">
      <formula>AND($E24&lt;&gt;"",$E24&lt;&gt;"TOTAL",SUM($C25:$C36)=0)</formula>
    </cfRule>
  </conditionalFormatting>
  <conditionalFormatting sqref="I24">
    <cfRule type="expression" dxfId="5366" priority="22525">
      <formula>+WEEKDAY($E24)=1</formula>
    </cfRule>
  </conditionalFormatting>
  <conditionalFormatting sqref="I24">
    <cfRule type="expression" dxfId="5365" priority="22524">
      <formula>$E24=""</formula>
    </cfRule>
  </conditionalFormatting>
  <conditionalFormatting sqref="I24">
    <cfRule type="expression" dxfId="5364" priority="22523">
      <formula>$C24=$H$5</formula>
    </cfRule>
  </conditionalFormatting>
  <conditionalFormatting sqref="I24">
    <cfRule type="expression" dxfId="5363" priority="22522">
      <formula>$E24="TOTAL"</formula>
    </cfRule>
  </conditionalFormatting>
  <conditionalFormatting sqref="I24">
    <cfRule type="expression" dxfId="5362" priority="22521">
      <formula>AND($E24&lt;&gt;"",$E24&lt;&gt;"TOTAL",SUM($C25:$C36)=0)</formula>
    </cfRule>
  </conditionalFormatting>
  <conditionalFormatting sqref="J24">
    <cfRule type="expression" dxfId="5361" priority="22520">
      <formula>+WEEKDAY($E24)=1</formula>
    </cfRule>
  </conditionalFormatting>
  <conditionalFormatting sqref="J24">
    <cfRule type="expression" dxfId="5360" priority="22519">
      <formula>$E24=""</formula>
    </cfRule>
  </conditionalFormatting>
  <conditionalFormatting sqref="J24">
    <cfRule type="expression" dxfId="5359" priority="22518">
      <formula>$C24=$H$5</formula>
    </cfRule>
  </conditionalFormatting>
  <conditionalFormatting sqref="J24">
    <cfRule type="expression" dxfId="5358" priority="22517">
      <formula>$E24="TOTAL"</formula>
    </cfRule>
  </conditionalFormatting>
  <conditionalFormatting sqref="J24">
    <cfRule type="expression" dxfId="5357" priority="22516">
      <formula>AND($E24&lt;&gt;"",$E24&lt;&gt;"TOTAL",SUM($C25:$C36)=0)</formula>
    </cfRule>
  </conditionalFormatting>
  <conditionalFormatting sqref="Y24:AK24">
    <cfRule type="expression" dxfId="5356" priority="22515">
      <formula>+WEEKDAY($E24)=1</formula>
    </cfRule>
  </conditionalFormatting>
  <conditionalFormatting sqref="Y24:AK24">
    <cfRule type="expression" dxfId="5355" priority="22514">
      <formula>$E24=""</formula>
    </cfRule>
  </conditionalFormatting>
  <conditionalFormatting sqref="Y24:AK24">
    <cfRule type="expression" dxfId="5354" priority="22513">
      <formula>$C24=$H$5</formula>
    </cfRule>
  </conditionalFormatting>
  <conditionalFormatting sqref="Y24:AK24">
    <cfRule type="expression" dxfId="5353" priority="22512">
      <formula>$E24="TOTAL"</formula>
    </cfRule>
  </conditionalFormatting>
  <conditionalFormatting sqref="Y24:AK24">
    <cfRule type="expression" dxfId="5352" priority="22511">
      <formula>AND($E24&lt;&gt;"",$E24&lt;&gt;"TOTAL",SUM($C25:$C36)=0)</formula>
    </cfRule>
  </conditionalFormatting>
  <conditionalFormatting sqref="AO24:BL24">
    <cfRule type="expression" dxfId="5351" priority="22510">
      <formula>+WEEKDAY($E24)=1</formula>
    </cfRule>
  </conditionalFormatting>
  <conditionalFormatting sqref="AO24:BL24">
    <cfRule type="expression" dxfId="5350" priority="22509">
      <formula>$E24=""</formula>
    </cfRule>
  </conditionalFormatting>
  <conditionalFormatting sqref="AO24:BL24">
    <cfRule type="expression" dxfId="5349" priority="22508">
      <formula>$C24=$H$5</formula>
    </cfRule>
  </conditionalFormatting>
  <conditionalFormatting sqref="AO24:BL24">
    <cfRule type="expression" dxfId="5348" priority="22507">
      <formula>$E24="TOTAL"</formula>
    </cfRule>
  </conditionalFormatting>
  <conditionalFormatting sqref="AO24:BL24">
    <cfRule type="expression" dxfId="5347" priority="22506">
      <formula>AND($E24&lt;&gt;"",$E24&lt;&gt;"TOTAL",SUM($C25:$C36)=0)</formula>
    </cfRule>
  </conditionalFormatting>
  <conditionalFormatting sqref="K37">
    <cfRule type="expression" dxfId="5346" priority="22501">
      <formula>+WEEKDAY($E37)=1</formula>
    </cfRule>
  </conditionalFormatting>
  <conditionalFormatting sqref="K37">
    <cfRule type="expression" dxfId="5345" priority="22500">
      <formula>$E37=""</formula>
    </cfRule>
  </conditionalFormatting>
  <conditionalFormatting sqref="K37">
    <cfRule type="expression" dxfId="5344" priority="22499">
      <formula>$C37=$H$5</formula>
    </cfRule>
  </conditionalFormatting>
  <conditionalFormatting sqref="K37">
    <cfRule type="expression" dxfId="5343" priority="22498">
      <formula>$E37="TOTAL"</formula>
    </cfRule>
  </conditionalFormatting>
  <conditionalFormatting sqref="K37">
    <cfRule type="expression" dxfId="5342" priority="22497">
      <formula>AND($E37&lt;&gt;"",$E37&lt;&gt;"TOTAL")</formula>
    </cfRule>
  </conditionalFormatting>
  <conditionalFormatting sqref="P37">
    <cfRule type="expression" dxfId="5341" priority="22496">
      <formula>+WEEKDAY($E37)=1</formula>
    </cfRule>
  </conditionalFormatting>
  <conditionalFormatting sqref="P37">
    <cfRule type="expression" dxfId="5340" priority="22495">
      <formula>$E37=""</formula>
    </cfRule>
  </conditionalFormatting>
  <conditionalFormatting sqref="P37">
    <cfRule type="expression" dxfId="5339" priority="22494">
      <formula>$C37=$H$5</formula>
    </cfRule>
  </conditionalFormatting>
  <conditionalFormatting sqref="P37">
    <cfRule type="expression" dxfId="5338" priority="22493">
      <formula>$E37="TOTAL"</formula>
    </cfRule>
  </conditionalFormatting>
  <conditionalFormatting sqref="P37">
    <cfRule type="expression" dxfId="5337" priority="22492">
      <formula>AND($E37&lt;&gt;"",$E37&lt;&gt;"TOTAL")</formula>
    </cfRule>
  </conditionalFormatting>
  <conditionalFormatting sqref="AN37">
    <cfRule type="expression" dxfId="5336" priority="22471">
      <formula>+WEEKDAY($E37)=1</formula>
    </cfRule>
  </conditionalFormatting>
  <conditionalFormatting sqref="AN37">
    <cfRule type="expression" dxfId="5335" priority="22470">
      <formula>$E37=""</formula>
    </cfRule>
  </conditionalFormatting>
  <conditionalFormatting sqref="AN37">
    <cfRule type="expression" dxfId="5334" priority="22469">
      <formula>$C37=$H$5</formula>
    </cfRule>
  </conditionalFormatting>
  <conditionalFormatting sqref="AN37">
    <cfRule type="expression" dxfId="5333" priority="22468">
      <formula>$E37="TOTAL"</formula>
    </cfRule>
  </conditionalFormatting>
  <conditionalFormatting sqref="AN37">
    <cfRule type="expression" dxfId="5332" priority="22467">
      <formula>AND($E37&lt;&gt;"",$E37&lt;&gt;"TOTAL")</formula>
    </cfRule>
  </conditionalFormatting>
  <conditionalFormatting sqref="Q37">
    <cfRule type="expression" dxfId="5331" priority="22446">
      <formula>+WEEKDAY($E37)=1</formula>
    </cfRule>
  </conditionalFormatting>
  <conditionalFormatting sqref="Q37">
    <cfRule type="expression" dxfId="5330" priority="22445">
      <formula>$E37=""</formula>
    </cfRule>
  </conditionalFormatting>
  <conditionalFormatting sqref="Q37">
    <cfRule type="expression" dxfId="5329" priority="22444">
      <formula>$C37=$H$5</formula>
    </cfRule>
  </conditionalFormatting>
  <conditionalFormatting sqref="Q37">
    <cfRule type="expression" dxfId="5328" priority="22443">
      <formula>$E37="TOTAL"</formula>
    </cfRule>
  </conditionalFormatting>
  <conditionalFormatting sqref="Q37">
    <cfRule type="expression" dxfId="5327" priority="22442">
      <formula>AND($E37&lt;&gt;"",$E37&lt;&gt;"TOTAL")</formula>
    </cfRule>
  </conditionalFormatting>
  <conditionalFormatting sqref="L37">
    <cfRule type="expression" dxfId="5326" priority="22441">
      <formula>+WEEKDAY($E37)=1</formula>
    </cfRule>
  </conditionalFormatting>
  <conditionalFormatting sqref="L37">
    <cfRule type="expression" dxfId="5325" priority="22440">
      <formula>$E37=""</formula>
    </cfRule>
  </conditionalFormatting>
  <conditionalFormatting sqref="L37">
    <cfRule type="expression" dxfId="5324" priority="22439">
      <formula>$C37=$H$5</formula>
    </cfRule>
  </conditionalFormatting>
  <conditionalFormatting sqref="L37">
    <cfRule type="expression" dxfId="5323" priority="22438">
      <formula>$E37="TOTAL"</formula>
    </cfRule>
  </conditionalFormatting>
  <conditionalFormatting sqref="N37">
    <cfRule type="expression" dxfId="5322" priority="22437">
      <formula>+WEEKDAY($E37)=1</formula>
    </cfRule>
  </conditionalFormatting>
  <conditionalFormatting sqref="N37">
    <cfRule type="expression" dxfId="5321" priority="22436">
      <formula>$E37=""</formula>
    </cfRule>
  </conditionalFormatting>
  <conditionalFormatting sqref="N37">
    <cfRule type="expression" dxfId="5320" priority="22435">
      <formula>$C37=$H$5</formula>
    </cfRule>
  </conditionalFormatting>
  <conditionalFormatting sqref="N37">
    <cfRule type="expression" dxfId="5319" priority="22434">
      <formula>$E37="TOTAL"</formula>
    </cfRule>
  </conditionalFormatting>
  <conditionalFormatting sqref="N37">
    <cfRule type="expression" dxfId="5318" priority="22433">
      <formula>AND($E37&lt;&gt;"",$E37&lt;&gt;"TOTAL")</formula>
    </cfRule>
  </conditionalFormatting>
  <conditionalFormatting sqref="M37">
    <cfRule type="expression" dxfId="5317" priority="22432">
      <formula>+WEEKDAY($E37)=1</formula>
    </cfRule>
  </conditionalFormatting>
  <conditionalFormatting sqref="M37">
    <cfRule type="expression" dxfId="5316" priority="22431">
      <formula>$E37=""</formula>
    </cfRule>
  </conditionalFormatting>
  <conditionalFormatting sqref="M37">
    <cfRule type="expression" dxfId="5315" priority="22430">
      <formula>$C37=$H$5</formula>
    </cfRule>
  </conditionalFormatting>
  <conditionalFormatting sqref="M37">
    <cfRule type="expression" dxfId="5314" priority="22429">
      <formula>$E37="TOTAL"</formula>
    </cfRule>
  </conditionalFormatting>
  <conditionalFormatting sqref="M37">
    <cfRule type="expression" dxfId="5313" priority="22428">
      <formula>AND($E37&lt;&gt;"",$E37&lt;&gt;"TOTAL")</formula>
    </cfRule>
  </conditionalFormatting>
  <conditionalFormatting sqref="X37">
    <cfRule type="expression" dxfId="5312" priority="22427">
      <formula>$H37&lt;&gt;""</formula>
    </cfRule>
  </conditionalFormatting>
  <conditionalFormatting sqref="X37">
    <cfRule type="expression" dxfId="5311" priority="22426">
      <formula>$E37=""</formula>
    </cfRule>
  </conditionalFormatting>
  <conditionalFormatting sqref="X37">
    <cfRule type="expression" dxfId="5310" priority="22425">
      <formula>$C37=$H$5</formula>
    </cfRule>
  </conditionalFormatting>
  <conditionalFormatting sqref="X37">
    <cfRule type="expression" dxfId="5309" priority="22424">
      <formula>$E37="TOTAL"</formula>
    </cfRule>
  </conditionalFormatting>
  <conditionalFormatting sqref="AL37:AM37">
    <cfRule type="expression" dxfId="5308" priority="22418">
      <formula>+WEEKDAY($E37)=1</formula>
    </cfRule>
  </conditionalFormatting>
  <conditionalFormatting sqref="AL37:AM37">
    <cfRule type="expression" dxfId="5307" priority="22417">
      <formula>$E37=""</formula>
    </cfRule>
  </conditionalFormatting>
  <conditionalFormatting sqref="AL37:AM37">
    <cfRule type="expression" dxfId="5306" priority="22416">
      <formula>$C37=$H$5</formula>
    </cfRule>
  </conditionalFormatting>
  <conditionalFormatting sqref="AL37:AM37">
    <cfRule type="expression" dxfId="5305" priority="22415">
      <formula>$E37="TOTAL"</formula>
    </cfRule>
  </conditionalFormatting>
  <conditionalFormatting sqref="AL37:AM37">
    <cfRule type="expression" dxfId="5304" priority="22414">
      <formula>AND($E37&lt;&gt;"",$E37&lt;&gt;"TOTAL")</formula>
    </cfRule>
  </conditionalFormatting>
  <conditionalFormatting sqref="U37">
    <cfRule type="expression" dxfId="5303" priority="22398">
      <formula>+WEEKDAY($E37)=1</formula>
    </cfRule>
  </conditionalFormatting>
  <conditionalFormatting sqref="U37">
    <cfRule type="expression" dxfId="5302" priority="22397">
      <formula>$E37=""</formula>
    </cfRule>
  </conditionalFormatting>
  <conditionalFormatting sqref="U37">
    <cfRule type="expression" dxfId="5301" priority="22396">
      <formula>$C37=$H$5</formula>
    </cfRule>
  </conditionalFormatting>
  <conditionalFormatting sqref="U37">
    <cfRule type="expression" dxfId="5300" priority="22395">
      <formula>$E37="TOTAL"</formula>
    </cfRule>
  </conditionalFormatting>
  <conditionalFormatting sqref="U37">
    <cfRule type="expression" dxfId="5299" priority="22394">
      <formula>AND($E37&lt;&gt;"",$E37&lt;&gt;"TOTAL")</formula>
    </cfRule>
  </conditionalFormatting>
  <conditionalFormatting sqref="V37">
    <cfRule type="expression" dxfId="5298" priority="22393">
      <formula>+WEEKDAY($E37)=1</formula>
    </cfRule>
  </conditionalFormatting>
  <conditionalFormatting sqref="V37">
    <cfRule type="expression" dxfId="5297" priority="22392">
      <formula>$E37=""</formula>
    </cfRule>
  </conditionalFormatting>
  <conditionalFormatting sqref="V37">
    <cfRule type="expression" dxfId="5296" priority="22391">
      <formula>$C37=$H$5</formula>
    </cfRule>
  </conditionalFormatting>
  <conditionalFormatting sqref="V37">
    <cfRule type="expression" dxfId="5295" priority="22390">
      <formula>$E37="TOTAL"</formula>
    </cfRule>
  </conditionalFormatting>
  <conditionalFormatting sqref="V37">
    <cfRule type="expression" dxfId="5294" priority="22389">
      <formula>AND($E37&lt;&gt;"",$E37&lt;&gt;"TOTAL")</formula>
    </cfRule>
  </conditionalFormatting>
  <conditionalFormatting sqref="T37">
    <cfRule type="expression" dxfId="5293" priority="22388">
      <formula>+WEEKDAY($E37)=1</formula>
    </cfRule>
  </conditionalFormatting>
  <conditionalFormatting sqref="T37">
    <cfRule type="expression" dxfId="5292" priority="22387">
      <formula>$E37=""</formula>
    </cfRule>
  </conditionalFormatting>
  <conditionalFormatting sqref="T37">
    <cfRule type="expression" dxfId="5291" priority="22386">
      <formula>$C37=$H$5</formula>
    </cfRule>
  </conditionalFormatting>
  <conditionalFormatting sqref="T37">
    <cfRule type="expression" dxfId="5290" priority="22385">
      <formula>$E37="TOTAL"</formula>
    </cfRule>
  </conditionalFormatting>
  <conditionalFormatting sqref="T37">
    <cfRule type="expression" dxfId="5289" priority="22384">
      <formula>AND($E37&lt;&gt;"",$E37&lt;&gt;"TOTAL")</formula>
    </cfRule>
  </conditionalFormatting>
  <conditionalFormatting sqref="S37">
    <cfRule type="expression" dxfId="5288" priority="22383">
      <formula>+WEEKDAY($E37)=1</formula>
    </cfRule>
  </conditionalFormatting>
  <conditionalFormatting sqref="S37">
    <cfRule type="expression" dxfId="5287" priority="22382">
      <formula>$E37=""</formula>
    </cfRule>
  </conditionalFormatting>
  <conditionalFormatting sqref="S37">
    <cfRule type="expression" dxfId="5286" priority="22381">
      <formula>$C37=$H$5</formula>
    </cfRule>
  </conditionalFormatting>
  <conditionalFormatting sqref="S37">
    <cfRule type="expression" dxfId="5285" priority="22380">
      <formula>$E37="TOTAL"</formula>
    </cfRule>
  </conditionalFormatting>
  <conditionalFormatting sqref="S37">
    <cfRule type="expression" dxfId="5284" priority="22379">
      <formula>AND($E37&lt;&gt;"",$E37&lt;&gt;"TOTAL")</formula>
    </cfRule>
  </conditionalFormatting>
  <conditionalFormatting sqref="R37">
    <cfRule type="expression" dxfId="5283" priority="22378">
      <formula>+WEEKDAY($E37)=1</formula>
    </cfRule>
  </conditionalFormatting>
  <conditionalFormatting sqref="R37">
    <cfRule type="expression" dxfId="5282" priority="22377">
      <formula>$E37=""</formula>
    </cfRule>
  </conditionalFormatting>
  <conditionalFormatting sqref="R37">
    <cfRule type="expression" dxfId="5281" priority="22376">
      <formula>$C37=$H$5</formula>
    </cfRule>
  </conditionalFormatting>
  <conditionalFormatting sqref="R37">
    <cfRule type="expression" dxfId="5280" priority="22375">
      <formula>$E37="TOTAL"</formula>
    </cfRule>
  </conditionalFormatting>
  <conditionalFormatting sqref="R37">
    <cfRule type="expression" dxfId="5279" priority="22374">
      <formula>AND($E37&lt;&gt;"",$E37&lt;&gt;"TOTAL")</formula>
    </cfRule>
  </conditionalFormatting>
  <conditionalFormatting sqref="G37">
    <cfRule type="expression" dxfId="5278" priority="22373">
      <formula>$H37&lt;&gt;""</formula>
    </cfRule>
  </conditionalFormatting>
  <conditionalFormatting sqref="G37">
    <cfRule type="expression" dxfId="5277" priority="22372">
      <formula>$E37=""</formula>
    </cfRule>
  </conditionalFormatting>
  <conditionalFormatting sqref="G37">
    <cfRule type="expression" dxfId="5276" priority="22371">
      <formula>$C37=$H$5</formula>
    </cfRule>
  </conditionalFormatting>
  <conditionalFormatting sqref="G37">
    <cfRule type="expression" dxfId="5275" priority="22370">
      <formula>$E37="TOTAL"</formula>
    </cfRule>
  </conditionalFormatting>
  <conditionalFormatting sqref="O37">
    <cfRule type="expression" dxfId="5274" priority="21961">
      <formula>+WEEKDAY($E37)=1</formula>
    </cfRule>
  </conditionalFormatting>
  <conditionalFormatting sqref="O37">
    <cfRule type="expression" dxfId="5273" priority="21960">
      <formula>$E37=""</formula>
    </cfRule>
  </conditionalFormatting>
  <conditionalFormatting sqref="O37">
    <cfRule type="expression" dxfId="5272" priority="21959">
      <formula>$C37=$H$5</formula>
    </cfRule>
  </conditionalFormatting>
  <conditionalFormatting sqref="O37">
    <cfRule type="expression" dxfId="5271" priority="21958">
      <formula>$E37="TOTAL"</formula>
    </cfRule>
  </conditionalFormatting>
  <conditionalFormatting sqref="W37">
    <cfRule type="expression" dxfId="5270" priority="21957">
      <formula>$H37&lt;&gt;""</formula>
    </cfRule>
  </conditionalFormatting>
  <conditionalFormatting sqref="W37">
    <cfRule type="expression" dxfId="5269" priority="21956">
      <formula>$E37=""</formula>
    </cfRule>
  </conditionalFormatting>
  <conditionalFormatting sqref="W37">
    <cfRule type="expression" dxfId="5268" priority="21955">
      <formula>$C37=$H$5</formula>
    </cfRule>
  </conditionalFormatting>
  <conditionalFormatting sqref="W37">
    <cfRule type="expression" dxfId="5267" priority="21954">
      <formula>$E37="TOTAL"</formula>
    </cfRule>
  </conditionalFormatting>
  <conditionalFormatting sqref="H37">
    <cfRule type="expression" dxfId="5266" priority="21942">
      <formula>$H37&lt;&gt;""</formula>
    </cfRule>
  </conditionalFormatting>
  <conditionalFormatting sqref="H37">
    <cfRule type="expression" dxfId="5265" priority="21941">
      <formula>$E37=""</formula>
    </cfRule>
  </conditionalFormatting>
  <conditionalFormatting sqref="H37">
    <cfRule type="expression" dxfId="5264" priority="21940">
      <formula>$C37=$H$5</formula>
    </cfRule>
  </conditionalFormatting>
  <conditionalFormatting sqref="H37">
    <cfRule type="expression" dxfId="5263" priority="21939">
      <formula>$E37="TOTAL"</formula>
    </cfRule>
  </conditionalFormatting>
  <conditionalFormatting sqref="F37">
    <cfRule type="expression" dxfId="5262" priority="21938">
      <formula>+WEEKDAY($E37)=1</formula>
    </cfRule>
  </conditionalFormatting>
  <conditionalFormatting sqref="F37">
    <cfRule type="expression" dxfId="5261" priority="21937">
      <formula>$E37=""</formula>
    </cfRule>
  </conditionalFormatting>
  <conditionalFormatting sqref="F37">
    <cfRule type="expression" dxfId="5260" priority="21936">
      <formula>$C37=$H$5</formula>
    </cfRule>
  </conditionalFormatting>
  <conditionalFormatting sqref="F37">
    <cfRule type="expression" dxfId="5259" priority="21935">
      <formula>$E37="TOTAL"</formula>
    </cfRule>
  </conditionalFormatting>
  <conditionalFormatting sqref="F37">
    <cfRule type="expression" dxfId="5258" priority="21934">
      <formula>AND($E37&lt;&gt;"",$E37&lt;&gt;"TOTAL",SUM($C38:$C49)=0)</formula>
    </cfRule>
  </conditionalFormatting>
  <conditionalFormatting sqref="I37">
    <cfRule type="expression" dxfId="5257" priority="21913">
      <formula>+WEEKDAY($E37)=1</formula>
    </cfRule>
  </conditionalFormatting>
  <conditionalFormatting sqref="I37">
    <cfRule type="expression" dxfId="5256" priority="21912">
      <formula>$E37=""</formula>
    </cfRule>
  </conditionalFormatting>
  <conditionalFormatting sqref="I37">
    <cfRule type="expression" dxfId="5255" priority="21911">
      <formula>$C37=$H$5</formula>
    </cfRule>
  </conditionalFormatting>
  <conditionalFormatting sqref="I37">
    <cfRule type="expression" dxfId="5254" priority="21910">
      <formula>$E37="TOTAL"</formula>
    </cfRule>
  </conditionalFormatting>
  <conditionalFormatting sqref="I37">
    <cfRule type="expression" dxfId="5253" priority="21909">
      <formula>AND($E37&lt;&gt;"",$E37&lt;&gt;"TOTAL",SUM($C38:$C49)=0)</formula>
    </cfRule>
  </conditionalFormatting>
  <conditionalFormatting sqref="J37">
    <cfRule type="expression" dxfId="5252" priority="21908">
      <formula>+WEEKDAY($E37)=1</formula>
    </cfRule>
  </conditionalFormatting>
  <conditionalFormatting sqref="J37">
    <cfRule type="expression" dxfId="5251" priority="21907">
      <formula>$E37=""</formula>
    </cfRule>
  </conditionalFormatting>
  <conditionalFormatting sqref="J37">
    <cfRule type="expression" dxfId="5250" priority="21906">
      <formula>$C37=$H$5</formula>
    </cfRule>
  </conditionalFormatting>
  <conditionalFormatting sqref="J37">
    <cfRule type="expression" dxfId="5249" priority="21905">
      <formula>$E37="TOTAL"</formula>
    </cfRule>
  </conditionalFormatting>
  <conditionalFormatting sqref="J37">
    <cfRule type="expression" dxfId="5248" priority="21904">
      <formula>AND($E37&lt;&gt;"",$E37&lt;&gt;"TOTAL",SUM($C38:$C49)=0)</formula>
    </cfRule>
  </conditionalFormatting>
  <conditionalFormatting sqref="Y37:AK37">
    <cfRule type="expression" dxfId="5247" priority="21903">
      <formula>+WEEKDAY($E37)=1</formula>
    </cfRule>
  </conditionalFormatting>
  <conditionalFormatting sqref="Y37:AK37">
    <cfRule type="expression" dxfId="5246" priority="21902">
      <formula>$E37=""</formula>
    </cfRule>
  </conditionalFormatting>
  <conditionalFormatting sqref="Y37:AK37">
    <cfRule type="expression" dxfId="5245" priority="21901">
      <formula>$C37=$H$5</formula>
    </cfRule>
  </conditionalFormatting>
  <conditionalFormatting sqref="Y37:AK37">
    <cfRule type="expression" dxfId="5244" priority="21900">
      <formula>$E37="TOTAL"</formula>
    </cfRule>
  </conditionalFormatting>
  <conditionalFormatting sqref="Y37:AK37">
    <cfRule type="expression" dxfId="5243" priority="21899">
      <formula>AND($E37&lt;&gt;"",$E37&lt;&gt;"TOTAL",SUM($C38:$C49)=0)</formula>
    </cfRule>
  </conditionalFormatting>
  <conditionalFormatting sqref="AO37:BL37">
    <cfRule type="expression" dxfId="5242" priority="21898">
      <formula>+WEEKDAY($E37)=1</formula>
    </cfRule>
  </conditionalFormatting>
  <conditionalFormatting sqref="AO37:BL37">
    <cfRule type="expression" dxfId="5241" priority="21897">
      <formula>$E37=""</formula>
    </cfRule>
  </conditionalFormatting>
  <conditionalFormatting sqref="AO37:BL37">
    <cfRule type="expression" dxfId="5240" priority="21896">
      <formula>$C37=$H$5</formula>
    </cfRule>
  </conditionalFormatting>
  <conditionalFormatting sqref="AO37:BL37">
    <cfRule type="expression" dxfId="5239" priority="21895">
      <formula>$E37="TOTAL"</formula>
    </cfRule>
  </conditionalFormatting>
  <conditionalFormatting sqref="AO37:BL37">
    <cfRule type="expression" dxfId="5238" priority="21894">
      <formula>AND($E37&lt;&gt;"",$E37&lt;&gt;"TOTAL",SUM($C38:$C49)=0)</formula>
    </cfRule>
  </conditionalFormatting>
  <conditionalFormatting sqref="K50">
    <cfRule type="expression" dxfId="5237" priority="21889">
      <formula>+WEEKDAY($E50)=1</formula>
    </cfRule>
  </conditionalFormatting>
  <conditionalFormatting sqref="K50">
    <cfRule type="expression" dxfId="5236" priority="21888">
      <formula>$E50=""</formula>
    </cfRule>
  </conditionalFormatting>
  <conditionalFormatting sqref="K50">
    <cfRule type="expression" dxfId="5235" priority="21887">
      <formula>$C50=$H$5</formula>
    </cfRule>
  </conditionalFormatting>
  <conditionalFormatting sqref="K50">
    <cfRule type="expression" dxfId="5234" priority="21886">
      <formula>$E50="TOTAL"</formula>
    </cfRule>
  </conditionalFormatting>
  <conditionalFormatting sqref="K50">
    <cfRule type="expression" dxfId="5233" priority="21885">
      <formula>AND($E50&lt;&gt;"",$E50&lt;&gt;"TOTAL")</formula>
    </cfRule>
  </conditionalFormatting>
  <conditionalFormatting sqref="P50">
    <cfRule type="expression" dxfId="5232" priority="21884">
      <formula>+WEEKDAY($E50)=1</formula>
    </cfRule>
  </conditionalFormatting>
  <conditionalFormatting sqref="P50">
    <cfRule type="expression" dxfId="5231" priority="21883">
      <formula>$E50=""</formula>
    </cfRule>
  </conditionalFormatting>
  <conditionalFormatting sqref="P50">
    <cfRule type="expression" dxfId="5230" priority="21882">
      <formula>$C50=$H$5</formula>
    </cfRule>
  </conditionalFormatting>
  <conditionalFormatting sqref="P50">
    <cfRule type="expression" dxfId="5229" priority="21881">
      <formula>$E50="TOTAL"</formula>
    </cfRule>
  </conditionalFormatting>
  <conditionalFormatting sqref="P50">
    <cfRule type="expression" dxfId="5228" priority="21880">
      <formula>AND($E50&lt;&gt;"",$E50&lt;&gt;"TOTAL")</formula>
    </cfRule>
  </conditionalFormatting>
  <conditionalFormatting sqref="AN50">
    <cfRule type="expression" dxfId="5227" priority="21859">
      <formula>+WEEKDAY($E50)=1</formula>
    </cfRule>
  </conditionalFormatting>
  <conditionalFormatting sqref="AN50">
    <cfRule type="expression" dxfId="5226" priority="21858">
      <formula>$E50=""</formula>
    </cfRule>
  </conditionalFormatting>
  <conditionalFormatting sqref="AN50">
    <cfRule type="expression" dxfId="5225" priority="21857">
      <formula>$C50=$H$5</formula>
    </cfRule>
  </conditionalFormatting>
  <conditionalFormatting sqref="AN50">
    <cfRule type="expression" dxfId="5224" priority="21856">
      <formula>$E50="TOTAL"</formula>
    </cfRule>
  </conditionalFormatting>
  <conditionalFormatting sqref="AN50">
    <cfRule type="expression" dxfId="5223" priority="21855">
      <formula>AND($E50&lt;&gt;"",$E50&lt;&gt;"TOTAL")</formula>
    </cfRule>
  </conditionalFormatting>
  <conditionalFormatting sqref="Q50">
    <cfRule type="expression" dxfId="5222" priority="21834">
      <formula>+WEEKDAY($E50)=1</formula>
    </cfRule>
  </conditionalFormatting>
  <conditionalFormatting sqref="Q50">
    <cfRule type="expression" dxfId="5221" priority="21833">
      <formula>$E50=""</formula>
    </cfRule>
  </conditionalFormatting>
  <conditionalFormatting sqref="Q50">
    <cfRule type="expression" dxfId="5220" priority="21832">
      <formula>$C50=$H$5</formula>
    </cfRule>
  </conditionalFormatting>
  <conditionalFormatting sqref="Q50">
    <cfRule type="expression" dxfId="5219" priority="21831">
      <formula>$E50="TOTAL"</formula>
    </cfRule>
  </conditionalFormatting>
  <conditionalFormatting sqref="Q50">
    <cfRule type="expression" dxfId="5218" priority="21830">
      <formula>AND($E50&lt;&gt;"",$E50&lt;&gt;"TOTAL")</formula>
    </cfRule>
  </conditionalFormatting>
  <conditionalFormatting sqref="L50">
    <cfRule type="expression" dxfId="5217" priority="21829">
      <formula>+WEEKDAY($E50)=1</formula>
    </cfRule>
  </conditionalFormatting>
  <conditionalFormatting sqref="L50">
    <cfRule type="expression" dxfId="5216" priority="21828">
      <formula>$E50=""</formula>
    </cfRule>
  </conditionalFormatting>
  <conditionalFormatting sqref="L50">
    <cfRule type="expression" dxfId="5215" priority="21827">
      <formula>$C50=$H$5</formula>
    </cfRule>
  </conditionalFormatting>
  <conditionalFormatting sqref="L50">
    <cfRule type="expression" dxfId="5214" priority="21826">
      <formula>$E50="TOTAL"</formula>
    </cfRule>
  </conditionalFormatting>
  <conditionalFormatting sqref="N50">
    <cfRule type="expression" dxfId="5213" priority="21825">
      <formula>+WEEKDAY($E50)=1</formula>
    </cfRule>
  </conditionalFormatting>
  <conditionalFormatting sqref="N50">
    <cfRule type="expression" dxfId="5212" priority="21824">
      <formula>$E50=""</formula>
    </cfRule>
  </conditionalFormatting>
  <conditionalFormatting sqref="N50">
    <cfRule type="expression" dxfId="5211" priority="21823">
      <formula>$C50=$H$5</formula>
    </cfRule>
  </conditionalFormatting>
  <conditionalFormatting sqref="N50">
    <cfRule type="expression" dxfId="5210" priority="21822">
      <formula>$E50="TOTAL"</formula>
    </cfRule>
  </conditionalFormatting>
  <conditionalFormatting sqref="N50">
    <cfRule type="expression" dxfId="5209" priority="21821">
      <formula>AND($E50&lt;&gt;"",$E50&lt;&gt;"TOTAL")</formula>
    </cfRule>
  </conditionalFormatting>
  <conditionalFormatting sqref="M50">
    <cfRule type="expression" dxfId="5208" priority="21820">
      <formula>+WEEKDAY($E50)=1</formula>
    </cfRule>
  </conditionalFormatting>
  <conditionalFormatting sqref="M50">
    <cfRule type="expression" dxfId="5207" priority="21819">
      <formula>$E50=""</formula>
    </cfRule>
  </conditionalFormatting>
  <conditionalFormatting sqref="M50">
    <cfRule type="expression" dxfId="5206" priority="21818">
      <formula>$C50=$H$5</formula>
    </cfRule>
  </conditionalFormatting>
  <conditionalFormatting sqref="M50">
    <cfRule type="expression" dxfId="5205" priority="21817">
      <formula>$E50="TOTAL"</formula>
    </cfRule>
  </conditionalFormatting>
  <conditionalFormatting sqref="M50">
    <cfRule type="expression" dxfId="5204" priority="21816">
      <formula>AND($E50&lt;&gt;"",$E50&lt;&gt;"TOTAL")</formula>
    </cfRule>
  </conditionalFormatting>
  <conditionalFormatting sqref="X50">
    <cfRule type="expression" dxfId="5203" priority="21815">
      <formula>$H50&lt;&gt;""</formula>
    </cfRule>
  </conditionalFormatting>
  <conditionalFormatting sqref="X50">
    <cfRule type="expression" dxfId="5202" priority="21814">
      <formula>$E50=""</formula>
    </cfRule>
  </conditionalFormatting>
  <conditionalFormatting sqref="X50">
    <cfRule type="expression" dxfId="5201" priority="21813">
      <formula>$C50=$H$5</formula>
    </cfRule>
  </conditionalFormatting>
  <conditionalFormatting sqref="X50">
    <cfRule type="expression" dxfId="5200" priority="21812">
      <formula>$E50="TOTAL"</formula>
    </cfRule>
  </conditionalFormatting>
  <conditionalFormatting sqref="AL50:AM50">
    <cfRule type="expression" dxfId="5199" priority="21806">
      <formula>+WEEKDAY($E50)=1</formula>
    </cfRule>
  </conditionalFormatting>
  <conditionalFormatting sqref="AL50:AM50">
    <cfRule type="expression" dxfId="5198" priority="21805">
      <formula>$E50=""</formula>
    </cfRule>
  </conditionalFormatting>
  <conditionalFormatting sqref="AL50:AM50">
    <cfRule type="expression" dxfId="5197" priority="21804">
      <formula>$C50=$H$5</formula>
    </cfRule>
  </conditionalFormatting>
  <conditionalFormatting sqref="AL50:AM50">
    <cfRule type="expression" dxfId="5196" priority="21803">
      <formula>$E50="TOTAL"</formula>
    </cfRule>
  </conditionalFormatting>
  <conditionalFormatting sqref="AL50:AM50">
    <cfRule type="expression" dxfId="5195" priority="21802">
      <formula>AND($E50&lt;&gt;"",$E50&lt;&gt;"TOTAL")</formula>
    </cfRule>
  </conditionalFormatting>
  <conditionalFormatting sqref="U50">
    <cfRule type="expression" dxfId="5194" priority="21786">
      <formula>+WEEKDAY($E50)=1</formula>
    </cfRule>
  </conditionalFormatting>
  <conditionalFormatting sqref="U50">
    <cfRule type="expression" dxfId="5193" priority="21785">
      <formula>$E50=""</formula>
    </cfRule>
  </conditionalFormatting>
  <conditionalFormatting sqref="U50">
    <cfRule type="expression" dxfId="5192" priority="21784">
      <formula>$C50=$H$5</formula>
    </cfRule>
  </conditionalFormatting>
  <conditionalFormatting sqref="U50">
    <cfRule type="expression" dxfId="5191" priority="21783">
      <formula>$E50="TOTAL"</formula>
    </cfRule>
  </conditionalFormatting>
  <conditionalFormatting sqref="U50">
    <cfRule type="expression" dxfId="5190" priority="21782">
      <formula>AND($E50&lt;&gt;"",$E50&lt;&gt;"TOTAL")</formula>
    </cfRule>
  </conditionalFormatting>
  <conditionalFormatting sqref="V50">
    <cfRule type="expression" dxfId="5189" priority="21781">
      <formula>+WEEKDAY($E50)=1</formula>
    </cfRule>
  </conditionalFormatting>
  <conditionalFormatting sqref="V50">
    <cfRule type="expression" dxfId="5188" priority="21780">
      <formula>$E50=""</formula>
    </cfRule>
  </conditionalFormatting>
  <conditionalFormatting sqref="V50">
    <cfRule type="expression" dxfId="5187" priority="21779">
      <formula>$C50=$H$5</formula>
    </cfRule>
  </conditionalFormatting>
  <conditionalFormatting sqref="V50">
    <cfRule type="expression" dxfId="5186" priority="21778">
      <formula>$E50="TOTAL"</formula>
    </cfRule>
  </conditionalFormatting>
  <conditionalFormatting sqref="V50">
    <cfRule type="expression" dxfId="5185" priority="21777">
      <formula>AND($E50&lt;&gt;"",$E50&lt;&gt;"TOTAL")</formula>
    </cfRule>
  </conditionalFormatting>
  <conditionalFormatting sqref="T50">
    <cfRule type="expression" dxfId="5184" priority="21776">
      <formula>+WEEKDAY($E50)=1</formula>
    </cfRule>
  </conditionalFormatting>
  <conditionalFormatting sqref="T50">
    <cfRule type="expression" dxfId="5183" priority="21775">
      <formula>$E50=""</formula>
    </cfRule>
  </conditionalFormatting>
  <conditionalFormatting sqref="T50">
    <cfRule type="expression" dxfId="5182" priority="21774">
      <formula>$C50=$H$5</formula>
    </cfRule>
  </conditionalFormatting>
  <conditionalFormatting sqref="T50">
    <cfRule type="expression" dxfId="5181" priority="21773">
      <formula>$E50="TOTAL"</formula>
    </cfRule>
  </conditionalFormatting>
  <conditionalFormatting sqref="T50">
    <cfRule type="expression" dxfId="5180" priority="21772">
      <formula>AND($E50&lt;&gt;"",$E50&lt;&gt;"TOTAL")</formula>
    </cfRule>
  </conditionalFormatting>
  <conditionalFormatting sqref="S50">
    <cfRule type="expression" dxfId="5179" priority="21771">
      <formula>+WEEKDAY($E50)=1</formula>
    </cfRule>
  </conditionalFormatting>
  <conditionalFormatting sqref="S50">
    <cfRule type="expression" dxfId="5178" priority="21770">
      <formula>$E50=""</formula>
    </cfRule>
  </conditionalFormatting>
  <conditionalFormatting sqref="S50">
    <cfRule type="expression" dxfId="5177" priority="21769">
      <formula>$C50=$H$5</formula>
    </cfRule>
  </conditionalFormatting>
  <conditionalFormatting sqref="S50">
    <cfRule type="expression" dxfId="5176" priority="21768">
      <formula>$E50="TOTAL"</formula>
    </cfRule>
  </conditionalFormatting>
  <conditionalFormatting sqref="S50">
    <cfRule type="expression" dxfId="5175" priority="21767">
      <formula>AND($E50&lt;&gt;"",$E50&lt;&gt;"TOTAL")</formula>
    </cfRule>
  </conditionalFormatting>
  <conditionalFormatting sqref="R50">
    <cfRule type="expression" dxfId="5174" priority="21766">
      <formula>+WEEKDAY($E50)=1</formula>
    </cfRule>
  </conditionalFormatting>
  <conditionalFormatting sqref="R50">
    <cfRule type="expression" dxfId="5173" priority="21765">
      <formula>$E50=""</formula>
    </cfRule>
  </conditionalFormatting>
  <conditionalFormatting sqref="R50">
    <cfRule type="expression" dxfId="5172" priority="21764">
      <formula>$C50=$H$5</formula>
    </cfRule>
  </conditionalFormatting>
  <conditionalFormatting sqref="R50">
    <cfRule type="expression" dxfId="5171" priority="21763">
      <formula>$E50="TOTAL"</formula>
    </cfRule>
  </conditionalFormatting>
  <conditionalFormatting sqref="R50">
    <cfRule type="expression" dxfId="5170" priority="21762">
      <formula>AND($E50&lt;&gt;"",$E50&lt;&gt;"TOTAL")</formula>
    </cfRule>
  </conditionalFormatting>
  <conditionalFormatting sqref="G50">
    <cfRule type="expression" dxfId="5169" priority="21761">
      <formula>$H50&lt;&gt;""</formula>
    </cfRule>
  </conditionalFormatting>
  <conditionalFormatting sqref="G50">
    <cfRule type="expression" dxfId="5168" priority="21760">
      <formula>$E50=""</formula>
    </cfRule>
  </conditionalFormatting>
  <conditionalFormatting sqref="G50">
    <cfRule type="expression" dxfId="5167" priority="21759">
      <formula>$C50=$H$5</formula>
    </cfRule>
  </conditionalFormatting>
  <conditionalFormatting sqref="G50">
    <cfRule type="expression" dxfId="5166" priority="21758">
      <formula>$E50="TOTAL"</formula>
    </cfRule>
  </conditionalFormatting>
  <conditionalFormatting sqref="O50">
    <cfRule type="expression" dxfId="5165" priority="21349">
      <formula>+WEEKDAY($E50)=1</formula>
    </cfRule>
  </conditionalFormatting>
  <conditionalFormatting sqref="O50">
    <cfRule type="expression" dxfId="5164" priority="21348">
      <formula>$E50=""</formula>
    </cfRule>
  </conditionalFormatting>
  <conditionalFormatting sqref="O50">
    <cfRule type="expression" dxfId="5163" priority="21347">
      <formula>$C50=$H$5</formula>
    </cfRule>
  </conditionalFormatting>
  <conditionalFormatting sqref="O50">
    <cfRule type="expression" dxfId="5162" priority="21346">
      <formula>$E50="TOTAL"</formula>
    </cfRule>
  </conditionalFormatting>
  <conditionalFormatting sqref="W50">
    <cfRule type="expression" dxfId="5161" priority="21345">
      <formula>$H50&lt;&gt;""</formula>
    </cfRule>
  </conditionalFormatting>
  <conditionalFormatting sqref="W50">
    <cfRule type="expression" dxfId="5160" priority="21344">
      <formula>$E50=""</formula>
    </cfRule>
  </conditionalFormatting>
  <conditionalFormatting sqref="W50">
    <cfRule type="expression" dxfId="5159" priority="21343">
      <formula>$C50=$H$5</formula>
    </cfRule>
  </conditionalFormatting>
  <conditionalFormatting sqref="W50">
    <cfRule type="expression" dxfId="5158" priority="21342">
      <formula>$E50="TOTAL"</formula>
    </cfRule>
  </conditionalFormatting>
  <conditionalFormatting sqref="H50">
    <cfRule type="expression" dxfId="5157" priority="21330">
      <formula>$H50&lt;&gt;""</formula>
    </cfRule>
  </conditionalFormatting>
  <conditionalFormatting sqref="H50">
    <cfRule type="expression" dxfId="5156" priority="21329">
      <formula>$E50=""</formula>
    </cfRule>
  </conditionalFormatting>
  <conditionalFormatting sqref="H50">
    <cfRule type="expression" dxfId="5155" priority="21328">
      <formula>$C50=$H$5</formula>
    </cfRule>
  </conditionalFormatting>
  <conditionalFormatting sqref="H50">
    <cfRule type="expression" dxfId="5154" priority="21327">
      <formula>$E50="TOTAL"</formula>
    </cfRule>
  </conditionalFormatting>
  <conditionalFormatting sqref="F50">
    <cfRule type="expression" dxfId="5153" priority="21326">
      <formula>+WEEKDAY($E50)=1</formula>
    </cfRule>
  </conditionalFormatting>
  <conditionalFormatting sqref="F50">
    <cfRule type="expression" dxfId="5152" priority="21325">
      <formula>$E50=""</formula>
    </cfRule>
  </conditionalFormatting>
  <conditionalFormatting sqref="F50">
    <cfRule type="expression" dxfId="5151" priority="21324">
      <formula>$C50=$H$5</formula>
    </cfRule>
  </conditionalFormatting>
  <conditionalFormatting sqref="F50">
    <cfRule type="expression" dxfId="5150" priority="21323">
      <formula>$E50="TOTAL"</formula>
    </cfRule>
  </conditionalFormatting>
  <conditionalFormatting sqref="F50">
    <cfRule type="expression" dxfId="5149" priority="21322">
      <formula>AND($E50&lt;&gt;"",$E50&lt;&gt;"TOTAL",SUM($C51:$C62)=0)</formula>
    </cfRule>
  </conditionalFormatting>
  <conditionalFormatting sqref="I50">
    <cfRule type="expression" dxfId="5148" priority="21301">
      <formula>+WEEKDAY($E50)=1</formula>
    </cfRule>
  </conditionalFormatting>
  <conditionalFormatting sqref="I50">
    <cfRule type="expression" dxfId="5147" priority="21300">
      <formula>$E50=""</formula>
    </cfRule>
  </conditionalFormatting>
  <conditionalFormatting sqref="I50">
    <cfRule type="expression" dxfId="5146" priority="21299">
      <formula>$C50=$H$5</formula>
    </cfRule>
  </conditionalFormatting>
  <conditionalFormatting sqref="I50">
    <cfRule type="expression" dxfId="5145" priority="21298">
      <formula>$E50="TOTAL"</formula>
    </cfRule>
  </conditionalFormatting>
  <conditionalFormatting sqref="I50">
    <cfRule type="expression" dxfId="5144" priority="21297">
      <formula>AND($E50&lt;&gt;"",$E50&lt;&gt;"TOTAL",SUM($C51:$C62)=0)</formula>
    </cfRule>
  </conditionalFormatting>
  <conditionalFormatting sqref="J50">
    <cfRule type="expression" dxfId="5143" priority="21296">
      <formula>+WEEKDAY($E50)=1</formula>
    </cfRule>
  </conditionalFormatting>
  <conditionalFormatting sqref="J50">
    <cfRule type="expression" dxfId="5142" priority="21295">
      <formula>$E50=""</formula>
    </cfRule>
  </conditionalFormatting>
  <conditionalFormatting sqref="J50">
    <cfRule type="expression" dxfId="5141" priority="21294">
      <formula>$C50=$H$5</formula>
    </cfRule>
  </conditionalFormatting>
  <conditionalFormatting sqref="J50">
    <cfRule type="expression" dxfId="5140" priority="21293">
      <formula>$E50="TOTAL"</formula>
    </cfRule>
  </conditionalFormatting>
  <conditionalFormatting sqref="J50">
    <cfRule type="expression" dxfId="5139" priority="21292">
      <formula>AND($E50&lt;&gt;"",$E50&lt;&gt;"TOTAL",SUM($C51:$C62)=0)</formula>
    </cfRule>
  </conditionalFormatting>
  <conditionalFormatting sqref="Y50:AK50">
    <cfRule type="expression" dxfId="5138" priority="21291">
      <formula>+WEEKDAY($E50)=1</formula>
    </cfRule>
  </conditionalFormatting>
  <conditionalFormatting sqref="Y50:AK50">
    <cfRule type="expression" dxfId="5137" priority="21290">
      <formula>$E50=""</formula>
    </cfRule>
  </conditionalFormatting>
  <conditionalFormatting sqref="Y50:AK50">
    <cfRule type="expression" dxfId="5136" priority="21289">
      <formula>$C50=$H$5</formula>
    </cfRule>
  </conditionalFormatting>
  <conditionalFormatting sqref="Y50:AK50">
    <cfRule type="expression" dxfId="5135" priority="21288">
      <formula>$E50="TOTAL"</formula>
    </cfRule>
  </conditionalFormatting>
  <conditionalFormatting sqref="Y50:AK50">
    <cfRule type="expression" dxfId="5134" priority="21287">
      <formula>AND($E50&lt;&gt;"",$E50&lt;&gt;"TOTAL",SUM($C51:$C62)=0)</formula>
    </cfRule>
  </conditionalFormatting>
  <conditionalFormatting sqref="AO50:BL50">
    <cfRule type="expression" dxfId="5133" priority="21286">
      <formula>+WEEKDAY($E50)=1</formula>
    </cfRule>
  </conditionalFormatting>
  <conditionalFormatting sqref="AO50:BL50">
    <cfRule type="expression" dxfId="5132" priority="21285">
      <formula>$E50=""</formula>
    </cfRule>
  </conditionalFormatting>
  <conditionalFormatting sqref="AO50:BL50">
    <cfRule type="expression" dxfId="5131" priority="21284">
      <formula>$C50=$H$5</formula>
    </cfRule>
  </conditionalFormatting>
  <conditionalFormatting sqref="AO50:BL50">
    <cfRule type="expression" dxfId="5130" priority="21283">
      <formula>$E50="TOTAL"</formula>
    </cfRule>
  </conditionalFormatting>
  <conditionalFormatting sqref="AO50:BL50">
    <cfRule type="expression" dxfId="5129" priority="21282">
      <formula>AND($E50&lt;&gt;"",$E50&lt;&gt;"TOTAL",SUM($C51:$C62)=0)</formula>
    </cfRule>
  </conditionalFormatting>
  <conditionalFormatting sqref="K63">
    <cfRule type="expression" dxfId="5128" priority="21277">
      <formula>+WEEKDAY($E63)=1</formula>
    </cfRule>
  </conditionalFormatting>
  <conditionalFormatting sqref="K63">
    <cfRule type="expression" dxfId="5127" priority="21276">
      <formula>$E63=""</formula>
    </cfRule>
  </conditionalFormatting>
  <conditionalFormatting sqref="K63">
    <cfRule type="expression" dxfId="5126" priority="21275">
      <formula>$C63=$H$5</formula>
    </cfRule>
  </conditionalFormatting>
  <conditionalFormatting sqref="K63">
    <cfRule type="expression" dxfId="5125" priority="21274">
      <formula>$E63="TOTAL"</formula>
    </cfRule>
  </conditionalFormatting>
  <conditionalFormatting sqref="K63">
    <cfRule type="expression" dxfId="5124" priority="21273">
      <formula>AND($E63&lt;&gt;"",$E63&lt;&gt;"TOTAL")</formula>
    </cfRule>
  </conditionalFormatting>
  <conditionalFormatting sqref="P63">
    <cfRule type="expression" dxfId="5123" priority="21272">
      <formula>+WEEKDAY($E63)=1</formula>
    </cfRule>
  </conditionalFormatting>
  <conditionalFormatting sqref="P63">
    <cfRule type="expression" dxfId="5122" priority="21271">
      <formula>$E63=""</formula>
    </cfRule>
  </conditionalFormatting>
  <conditionalFormatting sqref="P63">
    <cfRule type="expression" dxfId="5121" priority="21270">
      <formula>$C63=$H$5</formula>
    </cfRule>
  </conditionalFormatting>
  <conditionalFormatting sqref="P63">
    <cfRule type="expression" dxfId="5120" priority="21269">
      <formula>$E63="TOTAL"</formula>
    </cfRule>
  </conditionalFormatting>
  <conditionalFormatting sqref="P63">
    <cfRule type="expression" dxfId="5119" priority="21268">
      <formula>AND($E63&lt;&gt;"",$E63&lt;&gt;"TOTAL")</formula>
    </cfRule>
  </conditionalFormatting>
  <conditionalFormatting sqref="AN63">
    <cfRule type="expression" dxfId="5118" priority="21247">
      <formula>+WEEKDAY($E63)=1</formula>
    </cfRule>
  </conditionalFormatting>
  <conditionalFormatting sqref="AN63">
    <cfRule type="expression" dxfId="5117" priority="21246">
      <formula>$E63=""</formula>
    </cfRule>
  </conditionalFormatting>
  <conditionalFormatting sqref="AN63">
    <cfRule type="expression" dxfId="5116" priority="21245">
      <formula>$C63=$H$5</formula>
    </cfRule>
  </conditionalFormatting>
  <conditionalFormatting sqref="AN63">
    <cfRule type="expression" dxfId="5115" priority="21244">
      <formula>$E63="TOTAL"</formula>
    </cfRule>
  </conditionalFormatting>
  <conditionalFormatting sqref="AN63">
    <cfRule type="expression" dxfId="5114" priority="21243">
      <formula>AND($E63&lt;&gt;"",$E63&lt;&gt;"TOTAL")</formula>
    </cfRule>
  </conditionalFormatting>
  <conditionalFormatting sqref="Q63">
    <cfRule type="expression" dxfId="5113" priority="21222">
      <formula>+WEEKDAY($E63)=1</formula>
    </cfRule>
  </conditionalFormatting>
  <conditionalFormatting sqref="Q63">
    <cfRule type="expression" dxfId="5112" priority="21221">
      <formula>$E63=""</formula>
    </cfRule>
  </conditionalFormatting>
  <conditionalFormatting sqref="Q63">
    <cfRule type="expression" dxfId="5111" priority="21220">
      <formula>$C63=$H$5</formula>
    </cfRule>
  </conditionalFormatting>
  <conditionalFormatting sqref="Q63">
    <cfRule type="expression" dxfId="5110" priority="21219">
      <formula>$E63="TOTAL"</formula>
    </cfRule>
  </conditionalFormatting>
  <conditionalFormatting sqref="Q63">
    <cfRule type="expression" dxfId="5109" priority="21218">
      <formula>AND($E63&lt;&gt;"",$E63&lt;&gt;"TOTAL")</formula>
    </cfRule>
  </conditionalFormatting>
  <conditionalFormatting sqref="L63">
    <cfRule type="expression" dxfId="5108" priority="21217">
      <formula>+WEEKDAY($E63)=1</formula>
    </cfRule>
  </conditionalFormatting>
  <conditionalFormatting sqref="L63">
    <cfRule type="expression" dxfId="5107" priority="21216">
      <formula>$E63=""</formula>
    </cfRule>
  </conditionalFormatting>
  <conditionalFormatting sqref="L63">
    <cfRule type="expression" dxfId="5106" priority="21215">
      <formula>$C63=$H$5</formula>
    </cfRule>
  </conditionalFormatting>
  <conditionalFormatting sqref="L63">
    <cfRule type="expression" dxfId="5105" priority="21214">
      <formula>$E63="TOTAL"</formula>
    </cfRule>
  </conditionalFormatting>
  <conditionalFormatting sqref="N63">
    <cfRule type="expression" dxfId="5104" priority="21213">
      <formula>+WEEKDAY($E63)=1</formula>
    </cfRule>
  </conditionalFormatting>
  <conditionalFormatting sqref="N63">
    <cfRule type="expression" dxfId="5103" priority="21212">
      <formula>$E63=""</formula>
    </cfRule>
  </conditionalFormatting>
  <conditionalFormatting sqref="N63">
    <cfRule type="expression" dxfId="5102" priority="21211">
      <formula>$C63=$H$5</formula>
    </cfRule>
  </conditionalFormatting>
  <conditionalFormatting sqref="N63">
    <cfRule type="expression" dxfId="5101" priority="21210">
      <formula>$E63="TOTAL"</formula>
    </cfRule>
  </conditionalFormatting>
  <conditionalFormatting sqref="N63">
    <cfRule type="expression" dxfId="5100" priority="21209">
      <formula>AND($E63&lt;&gt;"",$E63&lt;&gt;"TOTAL")</formula>
    </cfRule>
  </conditionalFormatting>
  <conditionalFormatting sqref="M63">
    <cfRule type="expression" dxfId="5099" priority="21208">
      <formula>+WEEKDAY($E63)=1</formula>
    </cfRule>
  </conditionalFormatting>
  <conditionalFormatting sqref="M63">
    <cfRule type="expression" dxfId="5098" priority="21207">
      <formula>$E63=""</formula>
    </cfRule>
  </conditionalFormatting>
  <conditionalFormatting sqref="M63">
    <cfRule type="expression" dxfId="5097" priority="21206">
      <formula>$C63=$H$5</formula>
    </cfRule>
  </conditionalFormatting>
  <conditionalFormatting sqref="M63">
    <cfRule type="expression" dxfId="5096" priority="21205">
      <formula>$E63="TOTAL"</formula>
    </cfRule>
  </conditionalFormatting>
  <conditionalFormatting sqref="M63">
    <cfRule type="expression" dxfId="5095" priority="21204">
      <formula>AND($E63&lt;&gt;"",$E63&lt;&gt;"TOTAL")</formula>
    </cfRule>
  </conditionalFormatting>
  <conditionalFormatting sqref="X63">
    <cfRule type="expression" dxfId="5094" priority="21203">
      <formula>$H63&lt;&gt;""</formula>
    </cfRule>
  </conditionalFormatting>
  <conditionalFormatting sqref="X63">
    <cfRule type="expression" dxfId="5093" priority="21202">
      <formula>$E63=""</formula>
    </cfRule>
  </conditionalFormatting>
  <conditionalFormatting sqref="X63">
    <cfRule type="expression" dxfId="5092" priority="21201">
      <formula>$C63=$H$5</formula>
    </cfRule>
  </conditionalFormatting>
  <conditionalFormatting sqref="X63">
    <cfRule type="expression" dxfId="5091" priority="21200">
      <formula>$E63="TOTAL"</formula>
    </cfRule>
  </conditionalFormatting>
  <conditionalFormatting sqref="AL63:AM63">
    <cfRule type="expression" dxfId="5090" priority="21194">
      <formula>+WEEKDAY($E63)=1</formula>
    </cfRule>
  </conditionalFormatting>
  <conditionalFormatting sqref="AL63:AM63">
    <cfRule type="expression" dxfId="5089" priority="21193">
      <formula>$E63=""</formula>
    </cfRule>
  </conditionalFormatting>
  <conditionalFormatting sqref="AL63:AM63">
    <cfRule type="expression" dxfId="5088" priority="21192">
      <formula>$C63=$H$5</formula>
    </cfRule>
  </conditionalFormatting>
  <conditionalFormatting sqref="AL63:AM63">
    <cfRule type="expression" dxfId="5087" priority="21191">
      <formula>$E63="TOTAL"</formula>
    </cfRule>
  </conditionalFormatting>
  <conditionalFormatting sqref="AL63:AM63">
    <cfRule type="expression" dxfId="5086" priority="21190">
      <formula>AND($E63&lt;&gt;"",$E63&lt;&gt;"TOTAL")</formula>
    </cfRule>
  </conditionalFormatting>
  <conditionalFormatting sqref="U63">
    <cfRule type="expression" dxfId="5085" priority="21174">
      <formula>+WEEKDAY($E63)=1</formula>
    </cfRule>
  </conditionalFormatting>
  <conditionalFormatting sqref="U63">
    <cfRule type="expression" dxfId="5084" priority="21173">
      <formula>$E63=""</formula>
    </cfRule>
  </conditionalFormatting>
  <conditionalFormatting sqref="U63">
    <cfRule type="expression" dxfId="5083" priority="21172">
      <formula>$C63=$H$5</formula>
    </cfRule>
  </conditionalFormatting>
  <conditionalFormatting sqref="U63">
    <cfRule type="expression" dxfId="5082" priority="21171">
      <formula>$E63="TOTAL"</formula>
    </cfRule>
  </conditionalFormatting>
  <conditionalFormatting sqref="U63">
    <cfRule type="expression" dxfId="5081" priority="21170">
      <formula>AND($E63&lt;&gt;"",$E63&lt;&gt;"TOTAL")</formula>
    </cfRule>
  </conditionalFormatting>
  <conditionalFormatting sqref="V63">
    <cfRule type="expression" dxfId="5080" priority="21169">
      <formula>+WEEKDAY($E63)=1</formula>
    </cfRule>
  </conditionalFormatting>
  <conditionalFormatting sqref="V63">
    <cfRule type="expression" dxfId="5079" priority="21168">
      <formula>$E63=""</formula>
    </cfRule>
  </conditionalFormatting>
  <conditionalFormatting sqref="V63">
    <cfRule type="expression" dxfId="5078" priority="21167">
      <formula>$C63=$H$5</formula>
    </cfRule>
  </conditionalFormatting>
  <conditionalFormatting sqref="V63">
    <cfRule type="expression" dxfId="5077" priority="21166">
      <formula>$E63="TOTAL"</formula>
    </cfRule>
  </conditionalFormatting>
  <conditionalFormatting sqref="V63">
    <cfRule type="expression" dxfId="5076" priority="21165">
      <formula>AND($E63&lt;&gt;"",$E63&lt;&gt;"TOTAL")</formula>
    </cfRule>
  </conditionalFormatting>
  <conditionalFormatting sqref="T63">
    <cfRule type="expression" dxfId="5075" priority="21164">
      <formula>+WEEKDAY($E63)=1</formula>
    </cfRule>
  </conditionalFormatting>
  <conditionalFormatting sqref="T63">
    <cfRule type="expression" dxfId="5074" priority="21163">
      <formula>$E63=""</formula>
    </cfRule>
  </conditionalFormatting>
  <conditionalFormatting sqref="T63">
    <cfRule type="expression" dxfId="5073" priority="21162">
      <formula>$C63=$H$5</formula>
    </cfRule>
  </conditionalFormatting>
  <conditionalFormatting sqref="T63">
    <cfRule type="expression" dxfId="5072" priority="21161">
      <formula>$E63="TOTAL"</formula>
    </cfRule>
  </conditionalFormatting>
  <conditionalFormatting sqref="T63">
    <cfRule type="expression" dxfId="5071" priority="21160">
      <formula>AND($E63&lt;&gt;"",$E63&lt;&gt;"TOTAL")</formula>
    </cfRule>
  </conditionalFormatting>
  <conditionalFormatting sqref="S63">
    <cfRule type="expression" dxfId="5070" priority="21159">
      <formula>+WEEKDAY($E63)=1</formula>
    </cfRule>
  </conditionalFormatting>
  <conditionalFormatting sqref="S63">
    <cfRule type="expression" dxfId="5069" priority="21158">
      <formula>$E63=""</formula>
    </cfRule>
  </conditionalFormatting>
  <conditionalFormatting sqref="S63">
    <cfRule type="expression" dxfId="5068" priority="21157">
      <formula>$C63=$H$5</formula>
    </cfRule>
  </conditionalFormatting>
  <conditionalFormatting sqref="S63">
    <cfRule type="expression" dxfId="5067" priority="21156">
      <formula>$E63="TOTAL"</formula>
    </cfRule>
  </conditionalFormatting>
  <conditionalFormatting sqref="S63">
    <cfRule type="expression" dxfId="5066" priority="21155">
      <formula>AND($E63&lt;&gt;"",$E63&lt;&gt;"TOTAL")</formula>
    </cfRule>
  </conditionalFormatting>
  <conditionalFormatting sqref="R63">
    <cfRule type="expression" dxfId="5065" priority="21154">
      <formula>+WEEKDAY($E63)=1</formula>
    </cfRule>
  </conditionalFormatting>
  <conditionalFormatting sqref="R63">
    <cfRule type="expression" dxfId="5064" priority="21153">
      <formula>$E63=""</formula>
    </cfRule>
  </conditionalFormatting>
  <conditionalFormatting sqref="R63">
    <cfRule type="expression" dxfId="5063" priority="21152">
      <formula>$C63=$H$5</formula>
    </cfRule>
  </conditionalFormatting>
  <conditionalFormatting sqref="R63">
    <cfRule type="expression" dxfId="5062" priority="21151">
      <formula>$E63="TOTAL"</formula>
    </cfRule>
  </conditionalFormatting>
  <conditionalFormatting sqref="R63">
    <cfRule type="expression" dxfId="5061" priority="21150">
      <formula>AND($E63&lt;&gt;"",$E63&lt;&gt;"TOTAL")</formula>
    </cfRule>
  </conditionalFormatting>
  <conditionalFormatting sqref="G63">
    <cfRule type="expression" dxfId="5060" priority="21149">
      <formula>$H63&lt;&gt;""</formula>
    </cfRule>
  </conditionalFormatting>
  <conditionalFormatting sqref="G63">
    <cfRule type="expression" dxfId="5059" priority="21148">
      <formula>$E63=""</formula>
    </cfRule>
  </conditionalFormatting>
  <conditionalFormatting sqref="G63">
    <cfRule type="expression" dxfId="5058" priority="21147">
      <formula>$C63=$H$5</formula>
    </cfRule>
  </conditionalFormatting>
  <conditionalFormatting sqref="G63">
    <cfRule type="expression" dxfId="5057" priority="21146">
      <formula>$E63="TOTAL"</formula>
    </cfRule>
  </conditionalFormatting>
  <conditionalFormatting sqref="O63">
    <cfRule type="expression" dxfId="5056" priority="20737">
      <formula>+WEEKDAY($E63)=1</formula>
    </cfRule>
  </conditionalFormatting>
  <conditionalFormatting sqref="O63">
    <cfRule type="expression" dxfId="5055" priority="20736">
      <formula>$E63=""</formula>
    </cfRule>
  </conditionalFormatting>
  <conditionalFormatting sqref="O63">
    <cfRule type="expression" dxfId="5054" priority="20735">
      <formula>$C63=$H$5</formula>
    </cfRule>
  </conditionalFormatting>
  <conditionalFormatting sqref="O63">
    <cfRule type="expression" dxfId="5053" priority="20734">
      <formula>$E63="TOTAL"</formula>
    </cfRule>
  </conditionalFormatting>
  <conditionalFormatting sqref="W63">
    <cfRule type="expression" dxfId="5052" priority="20733">
      <formula>$H63&lt;&gt;""</formula>
    </cfRule>
  </conditionalFormatting>
  <conditionalFormatting sqref="W63">
    <cfRule type="expression" dxfId="5051" priority="20732">
      <formula>$E63=""</formula>
    </cfRule>
  </conditionalFormatting>
  <conditionalFormatting sqref="W63">
    <cfRule type="expression" dxfId="5050" priority="20731">
      <formula>$C63=$H$5</formula>
    </cfRule>
  </conditionalFormatting>
  <conditionalFormatting sqref="W63">
    <cfRule type="expression" dxfId="5049" priority="20730">
      <formula>$E63="TOTAL"</formula>
    </cfRule>
  </conditionalFormatting>
  <conditionalFormatting sqref="H63">
    <cfRule type="expression" dxfId="5048" priority="20718">
      <formula>$H63&lt;&gt;""</formula>
    </cfRule>
  </conditionalFormatting>
  <conditionalFormatting sqref="H63">
    <cfRule type="expression" dxfId="5047" priority="20717">
      <formula>$E63=""</formula>
    </cfRule>
  </conditionalFormatting>
  <conditionalFormatting sqref="H63">
    <cfRule type="expression" dxfId="5046" priority="20716">
      <formula>$C63=$H$5</formula>
    </cfRule>
  </conditionalFormatting>
  <conditionalFormatting sqref="H63">
    <cfRule type="expression" dxfId="5045" priority="20715">
      <formula>$E63="TOTAL"</formula>
    </cfRule>
  </conditionalFormatting>
  <conditionalFormatting sqref="F63">
    <cfRule type="expression" dxfId="5044" priority="20714">
      <formula>+WEEKDAY($E63)=1</formula>
    </cfRule>
  </conditionalFormatting>
  <conditionalFormatting sqref="F63">
    <cfRule type="expression" dxfId="5043" priority="20713">
      <formula>$E63=""</formula>
    </cfRule>
  </conditionalFormatting>
  <conditionalFormatting sqref="F63">
    <cfRule type="expression" dxfId="5042" priority="20712">
      <formula>$C63=$H$5</formula>
    </cfRule>
  </conditionalFormatting>
  <conditionalFormatting sqref="F63">
    <cfRule type="expression" dxfId="5041" priority="20711">
      <formula>$E63="TOTAL"</formula>
    </cfRule>
  </conditionalFormatting>
  <conditionalFormatting sqref="F63">
    <cfRule type="expression" dxfId="5040" priority="20710">
      <formula>AND($E63&lt;&gt;"",$E63&lt;&gt;"TOTAL",SUM($C64:$C75)=0)</formula>
    </cfRule>
  </conditionalFormatting>
  <conditionalFormatting sqref="I63">
    <cfRule type="expression" dxfId="5039" priority="20689">
      <formula>+WEEKDAY($E63)=1</formula>
    </cfRule>
  </conditionalFormatting>
  <conditionalFormatting sqref="I63">
    <cfRule type="expression" dxfId="5038" priority="20688">
      <formula>$E63=""</formula>
    </cfRule>
  </conditionalFormatting>
  <conditionalFormatting sqref="I63">
    <cfRule type="expression" dxfId="5037" priority="20687">
      <formula>$C63=$H$5</formula>
    </cfRule>
  </conditionalFormatting>
  <conditionalFormatting sqref="I63">
    <cfRule type="expression" dxfId="5036" priority="20686">
      <formula>$E63="TOTAL"</formula>
    </cfRule>
  </conditionalFormatting>
  <conditionalFormatting sqref="I63">
    <cfRule type="expression" dxfId="5035" priority="20685">
      <formula>AND($E63&lt;&gt;"",$E63&lt;&gt;"TOTAL",SUM($C64:$C75)=0)</formula>
    </cfRule>
  </conditionalFormatting>
  <conditionalFormatting sqref="J63">
    <cfRule type="expression" dxfId="5034" priority="20684">
      <formula>+WEEKDAY($E63)=1</formula>
    </cfRule>
  </conditionalFormatting>
  <conditionalFormatting sqref="J63">
    <cfRule type="expression" dxfId="5033" priority="20683">
      <formula>$E63=""</formula>
    </cfRule>
  </conditionalFormatting>
  <conditionalFormatting sqref="J63">
    <cfRule type="expression" dxfId="5032" priority="20682">
      <formula>$C63=$H$5</formula>
    </cfRule>
  </conditionalFormatting>
  <conditionalFormatting sqref="J63">
    <cfRule type="expression" dxfId="5031" priority="20681">
      <formula>$E63="TOTAL"</formula>
    </cfRule>
  </conditionalFormatting>
  <conditionalFormatting sqref="J63">
    <cfRule type="expression" dxfId="5030" priority="20680">
      <formula>AND($E63&lt;&gt;"",$E63&lt;&gt;"TOTAL",SUM($C64:$C75)=0)</formula>
    </cfRule>
  </conditionalFormatting>
  <conditionalFormatting sqref="Y63:AK63">
    <cfRule type="expression" dxfId="5029" priority="20679">
      <formula>+WEEKDAY($E63)=1</formula>
    </cfRule>
  </conditionalFormatting>
  <conditionalFormatting sqref="Y63:AK63">
    <cfRule type="expression" dxfId="5028" priority="20678">
      <formula>$E63=""</formula>
    </cfRule>
  </conditionalFormatting>
  <conditionalFormatting sqref="Y63:AK63">
    <cfRule type="expression" dxfId="5027" priority="20677">
      <formula>$C63=$H$5</formula>
    </cfRule>
  </conditionalFormatting>
  <conditionalFormatting sqref="Y63:AK63">
    <cfRule type="expression" dxfId="5026" priority="20676">
      <formula>$E63="TOTAL"</formula>
    </cfRule>
  </conditionalFormatting>
  <conditionalFormatting sqref="Y63:AK63">
    <cfRule type="expression" dxfId="5025" priority="20675">
      <formula>AND($E63&lt;&gt;"",$E63&lt;&gt;"TOTAL",SUM($C64:$C75)=0)</formula>
    </cfRule>
  </conditionalFormatting>
  <conditionalFormatting sqref="AO63:BL63">
    <cfRule type="expression" dxfId="5024" priority="20674">
      <formula>+WEEKDAY($E63)=1</formula>
    </cfRule>
  </conditionalFormatting>
  <conditionalFormatting sqref="AO63:BL63">
    <cfRule type="expression" dxfId="5023" priority="20673">
      <formula>$E63=""</formula>
    </cfRule>
  </conditionalFormatting>
  <conditionalFormatting sqref="AO63:BL63">
    <cfRule type="expression" dxfId="5022" priority="20672">
      <formula>$C63=$H$5</formula>
    </cfRule>
  </conditionalFormatting>
  <conditionalFormatting sqref="AO63:BL63">
    <cfRule type="expression" dxfId="5021" priority="20671">
      <formula>$E63="TOTAL"</formula>
    </cfRule>
  </conditionalFormatting>
  <conditionalFormatting sqref="AO63:BL63">
    <cfRule type="expression" dxfId="5020" priority="20670">
      <formula>AND($E63&lt;&gt;"",$E63&lt;&gt;"TOTAL",SUM($C64:$C75)=0)</formula>
    </cfRule>
  </conditionalFormatting>
  <conditionalFormatting sqref="K76">
    <cfRule type="expression" dxfId="5019" priority="20665">
      <formula>+WEEKDAY($E76)=1</formula>
    </cfRule>
  </conditionalFormatting>
  <conditionalFormatting sqref="K76">
    <cfRule type="expression" dxfId="5018" priority="20664">
      <formula>$E76=""</formula>
    </cfRule>
  </conditionalFormatting>
  <conditionalFormatting sqref="K76">
    <cfRule type="expression" dxfId="5017" priority="20663">
      <formula>$C76=$H$5</formula>
    </cfRule>
  </conditionalFormatting>
  <conditionalFormatting sqref="K76">
    <cfRule type="expression" dxfId="5016" priority="20662">
      <formula>$E76="TOTAL"</formula>
    </cfRule>
  </conditionalFormatting>
  <conditionalFormatting sqref="K76">
    <cfRule type="expression" dxfId="5015" priority="20661">
      <formula>AND($E76&lt;&gt;"",$E76&lt;&gt;"TOTAL")</formula>
    </cfRule>
  </conditionalFormatting>
  <conditionalFormatting sqref="P76">
    <cfRule type="expression" dxfId="5014" priority="20660">
      <formula>+WEEKDAY($E76)=1</formula>
    </cfRule>
  </conditionalFormatting>
  <conditionalFormatting sqref="P76">
    <cfRule type="expression" dxfId="5013" priority="20659">
      <formula>$E76=""</formula>
    </cfRule>
  </conditionalFormatting>
  <conditionalFormatting sqref="P76">
    <cfRule type="expression" dxfId="5012" priority="20658">
      <formula>$C76=$H$5</formula>
    </cfRule>
  </conditionalFormatting>
  <conditionalFormatting sqref="P76">
    <cfRule type="expression" dxfId="5011" priority="20657">
      <formula>$E76="TOTAL"</formula>
    </cfRule>
  </conditionalFormatting>
  <conditionalFormatting sqref="P76">
    <cfRule type="expression" dxfId="5010" priority="20656">
      <formula>AND($E76&lt;&gt;"",$E76&lt;&gt;"TOTAL")</formula>
    </cfRule>
  </conditionalFormatting>
  <conditionalFormatting sqref="AN76">
    <cfRule type="expression" dxfId="5009" priority="20635">
      <formula>+WEEKDAY($E76)=1</formula>
    </cfRule>
  </conditionalFormatting>
  <conditionalFormatting sqref="AN76">
    <cfRule type="expression" dxfId="5008" priority="20634">
      <formula>$E76=""</formula>
    </cfRule>
  </conditionalFormatting>
  <conditionalFormatting sqref="AN76">
    <cfRule type="expression" dxfId="5007" priority="20633">
      <formula>$C76=$H$5</formula>
    </cfRule>
  </conditionalFormatting>
  <conditionalFormatting sqref="AN76">
    <cfRule type="expression" dxfId="5006" priority="20632">
      <formula>$E76="TOTAL"</formula>
    </cfRule>
  </conditionalFormatting>
  <conditionalFormatting sqref="AN76">
    <cfRule type="expression" dxfId="5005" priority="20631">
      <formula>AND($E76&lt;&gt;"",$E76&lt;&gt;"TOTAL")</formula>
    </cfRule>
  </conditionalFormatting>
  <conditionalFormatting sqref="Q76">
    <cfRule type="expression" dxfId="5004" priority="20610">
      <formula>+WEEKDAY($E76)=1</formula>
    </cfRule>
  </conditionalFormatting>
  <conditionalFormatting sqref="Q76">
    <cfRule type="expression" dxfId="5003" priority="20609">
      <formula>$E76=""</formula>
    </cfRule>
  </conditionalFormatting>
  <conditionalFormatting sqref="Q76">
    <cfRule type="expression" dxfId="5002" priority="20608">
      <formula>$C76=$H$5</formula>
    </cfRule>
  </conditionalFormatting>
  <conditionalFormatting sqref="Q76">
    <cfRule type="expression" dxfId="5001" priority="20607">
      <formula>$E76="TOTAL"</formula>
    </cfRule>
  </conditionalFormatting>
  <conditionalFormatting sqref="Q76">
    <cfRule type="expression" dxfId="5000" priority="20606">
      <formula>AND($E76&lt;&gt;"",$E76&lt;&gt;"TOTAL")</formula>
    </cfRule>
  </conditionalFormatting>
  <conditionalFormatting sqref="L76">
    <cfRule type="expression" dxfId="4999" priority="20605">
      <formula>+WEEKDAY($E76)=1</formula>
    </cfRule>
  </conditionalFormatting>
  <conditionalFormatting sqref="L76">
    <cfRule type="expression" dxfId="4998" priority="20604">
      <formula>$E76=""</formula>
    </cfRule>
  </conditionalFormatting>
  <conditionalFormatting sqref="L76">
    <cfRule type="expression" dxfId="4997" priority="20603">
      <formula>$C76=$H$5</formula>
    </cfRule>
  </conditionalFormatting>
  <conditionalFormatting sqref="L76">
    <cfRule type="expression" dxfId="4996" priority="20602">
      <formula>$E76="TOTAL"</formula>
    </cfRule>
  </conditionalFormatting>
  <conditionalFormatting sqref="N76">
    <cfRule type="expression" dxfId="4995" priority="20601">
      <formula>+WEEKDAY($E76)=1</formula>
    </cfRule>
  </conditionalFormatting>
  <conditionalFormatting sqref="N76">
    <cfRule type="expression" dxfId="4994" priority="20600">
      <formula>$E76=""</formula>
    </cfRule>
  </conditionalFormatting>
  <conditionalFormatting sqref="N76">
    <cfRule type="expression" dxfId="4993" priority="20599">
      <formula>$C76=$H$5</formula>
    </cfRule>
  </conditionalFormatting>
  <conditionalFormatting sqref="N76">
    <cfRule type="expression" dxfId="4992" priority="20598">
      <formula>$E76="TOTAL"</formula>
    </cfRule>
  </conditionalFormatting>
  <conditionalFormatting sqref="N76">
    <cfRule type="expression" dxfId="4991" priority="20597">
      <formula>AND($E76&lt;&gt;"",$E76&lt;&gt;"TOTAL")</formula>
    </cfRule>
  </conditionalFormatting>
  <conditionalFormatting sqref="M76">
    <cfRule type="expression" dxfId="4990" priority="20596">
      <formula>+WEEKDAY($E76)=1</formula>
    </cfRule>
  </conditionalFormatting>
  <conditionalFormatting sqref="M76">
    <cfRule type="expression" dxfId="4989" priority="20595">
      <formula>$E76=""</formula>
    </cfRule>
  </conditionalFormatting>
  <conditionalFormatting sqref="M76">
    <cfRule type="expression" dxfId="4988" priority="20594">
      <formula>$C76=$H$5</formula>
    </cfRule>
  </conditionalFormatting>
  <conditionalFormatting sqref="M76">
    <cfRule type="expression" dxfId="4987" priority="20593">
      <formula>$E76="TOTAL"</formula>
    </cfRule>
  </conditionalFormatting>
  <conditionalFormatting sqref="M76">
    <cfRule type="expression" dxfId="4986" priority="20592">
      <formula>AND($E76&lt;&gt;"",$E76&lt;&gt;"TOTAL")</formula>
    </cfRule>
  </conditionalFormatting>
  <conditionalFormatting sqref="X76">
    <cfRule type="expression" dxfId="4985" priority="20591">
      <formula>$H76&lt;&gt;""</formula>
    </cfRule>
  </conditionalFormatting>
  <conditionalFormatting sqref="X76">
    <cfRule type="expression" dxfId="4984" priority="20590">
      <formula>$E76=""</formula>
    </cfRule>
  </conditionalFormatting>
  <conditionalFormatting sqref="X76">
    <cfRule type="expression" dxfId="4983" priority="20589">
      <formula>$C76=$H$5</formula>
    </cfRule>
  </conditionalFormatting>
  <conditionalFormatting sqref="X76">
    <cfRule type="expression" dxfId="4982" priority="20588">
      <formula>$E76="TOTAL"</formula>
    </cfRule>
  </conditionalFormatting>
  <conditionalFormatting sqref="AL76:AM76">
    <cfRule type="expression" dxfId="4981" priority="20582">
      <formula>+WEEKDAY($E76)=1</formula>
    </cfRule>
  </conditionalFormatting>
  <conditionalFormatting sqref="AL76:AM76">
    <cfRule type="expression" dxfId="4980" priority="20581">
      <formula>$E76=""</formula>
    </cfRule>
  </conditionalFormatting>
  <conditionalFormatting sqref="AL76:AM76">
    <cfRule type="expression" dxfId="4979" priority="20580">
      <formula>$C76=$H$5</formula>
    </cfRule>
  </conditionalFormatting>
  <conditionalFormatting sqref="AL76:AM76">
    <cfRule type="expression" dxfId="4978" priority="20579">
      <formula>$E76="TOTAL"</formula>
    </cfRule>
  </conditionalFormatting>
  <conditionalFormatting sqref="AL76:AM76">
    <cfRule type="expression" dxfId="4977" priority="20578">
      <formula>AND($E76&lt;&gt;"",$E76&lt;&gt;"TOTAL")</formula>
    </cfRule>
  </conditionalFormatting>
  <conditionalFormatting sqref="U76">
    <cfRule type="expression" dxfId="4976" priority="20562">
      <formula>+WEEKDAY($E76)=1</formula>
    </cfRule>
  </conditionalFormatting>
  <conditionalFormatting sqref="U76">
    <cfRule type="expression" dxfId="4975" priority="20561">
      <formula>$E76=""</formula>
    </cfRule>
  </conditionalFormatting>
  <conditionalFormatting sqref="U76">
    <cfRule type="expression" dxfId="4974" priority="20560">
      <formula>$C76=$H$5</formula>
    </cfRule>
  </conditionalFormatting>
  <conditionalFormatting sqref="U76">
    <cfRule type="expression" dxfId="4973" priority="20559">
      <formula>$E76="TOTAL"</formula>
    </cfRule>
  </conditionalFormatting>
  <conditionalFormatting sqref="U76">
    <cfRule type="expression" dxfId="4972" priority="20558">
      <formula>AND($E76&lt;&gt;"",$E76&lt;&gt;"TOTAL")</formula>
    </cfRule>
  </conditionalFormatting>
  <conditionalFormatting sqref="V76">
    <cfRule type="expression" dxfId="4971" priority="20557">
      <formula>+WEEKDAY($E76)=1</formula>
    </cfRule>
  </conditionalFormatting>
  <conditionalFormatting sqref="V76">
    <cfRule type="expression" dxfId="4970" priority="20556">
      <formula>$E76=""</formula>
    </cfRule>
  </conditionalFormatting>
  <conditionalFormatting sqref="V76">
    <cfRule type="expression" dxfId="4969" priority="20555">
      <formula>$C76=$H$5</formula>
    </cfRule>
  </conditionalFormatting>
  <conditionalFormatting sqref="V76">
    <cfRule type="expression" dxfId="4968" priority="20554">
      <formula>$E76="TOTAL"</formula>
    </cfRule>
  </conditionalFormatting>
  <conditionalFormatting sqref="V76">
    <cfRule type="expression" dxfId="4967" priority="20553">
      <formula>AND($E76&lt;&gt;"",$E76&lt;&gt;"TOTAL")</formula>
    </cfRule>
  </conditionalFormatting>
  <conditionalFormatting sqref="T76">
    <cfRule type="expression" dxfId="4966" priority="20552">
      <formula>+WEEKDAY($E76)=1</formula>
    </cfRule>
  </conditionalFormatting>
  <conditionalFormatting sqref="T76">
    <cfRule type="expression" dxfId="4965" priority="20551">
      <formula>$E76=""</formula>
    </cfRule>
  </conditionalFormatting>
  <conditionalFormatting sqref="T76">
    <cfRule type="expression" dxfId="4964" priority="20550">
      <formula>$C76=$H$5</formula>
    </cfRule>
  </conditionalFormatting>
  <conditionalFormatting sqref="T76">
    <cfRule type="expression" dxfId="4963" priority="20549">
      <formula>$E76="TOTAL"</formula>
    </cfRule>
  </conditionalFormatting>
  <conditionalFormatting sqref="T76">
    <cfRule type="expression" dxfId="4962" priority="20548">
      <formula>AND($E76&lt;&gt;"",$E76&lt;&gt;"TOTAL")</formula>
    </cfRule>
  </conditionalFormatting>
  <conditionalFormatting sqref="S76">
    <cfRule type="expression" dxfId="4961" priority="20547">
      <formula>+WEEKDAY($E76)=1</formula>
    </cfRule>
  </conditionalFormatting>
  <conditionalFormatting sqref="S76">
    <cfRule type="expression" dxfId="4960" priority="20546">
      <formula>$E76=""</formula>
    </cfRule>
  </conditionalFormatting>
  <conditionalFormatting sqref="S76">
    <cfRule type="expression" dxfId="4959" priority="20545">
      <formula>$C76=$H$5</formula>
    </cfRule>
  </conditionalFormatting>
  <conditionalFormatting sqref="S76">
    <cfRule type="expression" dxfId="4958" priority="20544">
      <formula>$E76="TOTAL"</formula>
    </cfRule>
  </conditionalFormatting>
  <conditionalFormatting sqref="S76">
    <cfRule type="expression" dxfId="4957" priority="20543">
      <formula>AND($E76&lt;&gt;"",$E76&lt;&gt;"TOTAL")</formula>
    </cfRule>
  </conditionalFormatting>
  <conditionalFormatting sqref="R76">
    <cfRule type="expression" dxfId="4956" priority="20542">
      <formula>+WEEKDAY($E76)=1</formula>
    </cfRule>
  </conditionalFormatting>
  <conditionalFormatting sqref="R76">
    <cfRule type="expression" dxfId="4955" priority="20541">
      <formula>$E76=""</formula>
    </cfRule>
  </conditionalFormatting>
  <conditionalFormatting sqref="R76">
    <cfRule type="expression" dxfId="4954" priority="20540">
      <formula>$C76=$H$5</formula>
    </cfRule>
  </conditionalFormatting>
  <conditionalFormatting sqref="R76">
    <cfRule type="expression" dxfId="4953" priority="20539">
      <formula>$E76="TOTAL"</formula>
    </cfRule>
  </conditionalFormatting>
  <conditionalFormatting sqref="R76">
    <cfRule type="expression" dxfId="4952" priority="20538">
      <formula>AND($E76&lt;&gt;"",$E76&lt;&gt;"TOTAL")</formula>
    </cfRule>
  </conditionalFormatting>
  <conditionalFormatting sqref="G76">
    <cfRule type="expression" dxfId="4951" priority="20537">
      <formula>$H76&lt;&gt;""</formula>
    </cfRule>
  </conditionalFormatting>
  <conditionalFormatting sqref="G76">
    <cfRule type="expression" dxfId="4950" priority="20536">
      <formula>$E76=""</formula>
    </cfRule>
  </conditionalFormatting>
  <conditionalFormatting sqref="G76">
    <cfRule type="expression" dxfId="4949" priority="20535">
      <formula>$C76=$H$5</formula>
    </cfRule>
  </conditionalFormatting>
  <conditionalFormatting sqref="G76">
    <cfRule type="expression" dxfId="4948" priority="20534">
      <formula>$E76="TOTAL"</formula>
    </cfRule>
  </conditionalFormatting>
  <conditionalFormatting sqref="O76">
    <cfRule type="expression" dxfId="4947" priority="20125">
      <formula>+WEEKDAY($E76)=1</formula>
    </cfRule>
  </conditionalFormatting>
  <conditionalFormatting sqref="O76">
    <cfRule type="expression" dxfId="4946" priority="20124">
      <formula>$E76=""</formula>
    </cfRule>
  </conditionalFormatting>
  <conditionalFormatting sqref="O76">
    <cfRule type="expression" dxfId="4945" priority="20123">
      <formula>$C76=$H$5</formula>
    </cfRule>
  </conditionalFormatting>
  <conditionalFormatting sqref="O76">
    <cfRule type="expression" dxfId="4944" priority="20122">
      <formula>$E76="TOTAL"</formula>
    </cfRule>
  </conditionalFormatting>
  <conditionalFormatting sqref="W76">
    <cfRule type="expression" dxfId="4943" priority="20121">
      <formula>$H76&lt;&gt;""</formula>
    </cfRule>
  </conditionalFormatting>
  <conditionalFormatting sqref="W76">
    <cfRule type="expression" dxfId="4942" priority="20120">
      <formula>$E76=""</formula>
    </cfRule>
  </conditionalFormatting>
  <conditionalFormatting sqref="W76">
    <cfRule type="expression" dxfId="4941" priority="20119">
      <formula>$C76=$H$5</formula>
    </cfRule>
  </conditionalFormatting>
  <conditionalFormatting sqref="W76">
    <cfRule type="expression" dxfId="4940" priority="20118">
      <formula>$E76="TOTAL"</formula>
    </cfRule>
  </conditionalFormatting>
  <conditionalFormatting sqref="H76">
    <cfRule type="expression" dxfId="4939" priority="20106">
      <formula>$H76&lt;&gt;""</formula>
    </cfRule>
  </conditionalFormatting>
  <conditionalFormatting sqref="H76">
    <cfRule type="expression" dxfId="4938" priority="20105">
      <formula>$E76=""</formula>
    </cfRule>
  </conditionalFormatting>
  <conditionalFormatting sqref="H76">
    <cfRule type="expression" dxfId="4937" priority="20104">
      <formula>$C76=$H$5</formula>
    </cfRule>
  </conditionalFormatting>
  <conditionalFormatting sqref="H76">
    <cfRule type="expression" dxfId="4936" priority="20103">
      <formula>$E76="TOTAL"</formula>
    </cfRule>
  </conditionalFormatting>
  <conditionalFormatting sqref="F76">
    <cfRule type="expression" dxfId="4935" priority="20102">
      <formula>+WEEKDAY($E76)=1</formula>
    </cfRule>
  </conditionalFormatting>
  <conditionalFormatting sqref="F76">
    <cfRule type="expression" dxfId="4934" priority="20101">
      <formula>$E76=""</formula>
    </cfRule>
  </conditionalFormatting>
  <conditionalFormatting sqref="F76">
    <cfRule type="expression" dxfId="4933" priority="20100">
      <formula>$C76=$H$5</formula>
    </cfRule>
  </conditionalFormatting>
  <conditionalFormatting sqref="F76">
    <cfRule type="expression" dxfId="4932" priority="20099">
      <formula>$E76="TOTAL"</formula>
    </cfRule>
  </conditionalFormatting>
  <conditionalFormatting sqref="F76">
    <cfRule type="expression" dxfId="4931" priority="20098">
      <formula>AND($E76&lt;&gt;"",$E76&lt;&gt;"TOTAL",SUM($C77:$C88)=0)</formula>
    </cfRule>
  </conditionalFormatting>
  <conditionalFormatting sqref="I76">
    <cfRule type="expression" dxfId="4930" priority="20077">
      <formula>+WEEKDAY($E76)=1</formula>
    </cfRule>
  </conditionalFormatting>
  <conditionalFormatting sqref="I76">
    <cfRule type="expression" dxfId="4929" priority="20076">
      <formula>$E76=""</formula>
    </cfRule>
  </conditionalFormatting>
  <conditionalFormatting sqref="I76">
    <cfRule type="expression" dxfId="4928" priority="20075">
      <formula>$C76=$H$5</formula>
    </cfRule>
  </conditionalFormatting>
  <conditionalFormatting sqref="I76">
    <cfRule type="expression" dxfId="4927" priority="20074">
      <formula>$E76="TOTAL"</formula>
    </cfRule>
  </conditionalFormatting>
  <conditionalFormatting sqref="I76">
    <cfRule type="expression" dxfId="4926" priority="20073">
      <formula>AND($E76&lt;&gt;"",$E76&lt;&gt;"TOTAL",SUM($C77:$C88)=0)</formula>
    </cfRule>
  </conditionalFormatting>
  <conditionalFormatting sqref="J76">
    <cfRule type="expression" dxfId="4925" priority="20072">
      <formula>+WEEKDAY($E76)=1</formula>
    </cfRule>
  </conditionalFormatting>
  <conditionalFormatting sqref="J76">
    <cfRule type="expression" dxfId="4924" priority="20071">
      <formula>$E76=""</formula>
    </cfRule>
  </conditionalFormatting>
  <conditionalFormatting sqref="J76">
    <cfRule type="expression" dxfId="4923" priority="20070">
      <formula>$C76=$H$5</formula>
    </cfRule>
  </conditionalFormatting>
  <conditionalFormatting sqref="J76">
    <cfRule type="expression" dxfId="4922" priority="20069">
      <formula>$E76="TOTAL"</formula>
    </cfRule>
  </conditionalFormatting>
  <conditionalFormatting sqref="J76">
    <cfRule type="expression" dxfId="4921" priority="20068">
      <formula>AND($E76&lt;&gt;"",$E76&lt;&gt;"TOTAL",SUM($C77:$C88)=0)</formula>
    </cfRule>
  </conditionalFormatting>
  <conditionalFormatting sqref="Y76:AK76">
    <cfRule type="expression" dxfId="4920" priority="20067">
      <formula>+WEEKDAY($E76)=1</formula>
    </cfRule>
  </conditionalFormatting>
  <conditionalFormatting sqref="Y76:AK76">
    <cfRule type="expression" dxfId="4919" priority="20066">
      <formula>$E76=""</formula>
    </cfRule>
  </conditionalFormatting>
  <conditionalFormatting sqref="Y76:AK76">
    <cfRule type="expression" dxfId="4918" priority="20065">
      <formula>$C76=$H$5</formula>
    </cfRule>
  </conditionalFormatting>
  <conditionalFormatting sqref="Y76:AK76">
    <cfRule type="expression" dxfId="4917" priority="20064">
      <formula>$E76="TOTAL"</formula>
    </cfRule>
  </conditionalFormatting>
  <conditionalFormatting sqref="Y76:AK76">
    <cfRule type="expression" dxfId="4916" priority="20063">
      <formula>AND($E76&lt;&gt;"",$E76&lt;&gt;"TOTAL",SUM($C77:$C88)=0)</formula>
    </cfRule>
  </conditionalFormatting>
  <conditionalFormatting sqref="AO76:BL76">
    <cfRule type="expression" dxfId="4915" priority="20062">
      <formula>+WEEKDAY($E76)=1</formula>
    </cfRule>
  </conditionalFormatting>
  <conditionalFormatting sqref="AO76:BL76">
    <cfRule type="expression" dxfId="4914" priority="20061">
      <formula>$E76=""</formula>
    </cfRule>
  </conditionalFormatting>
  <conditionalFormatting sqref="AO76:BL76">
    <cfRule type="expression" dxfId="4913" priority="20060">
      <formula>$C76=$H$5</formula>
    </cfRule>
  </conditionalFormatting>
  <conditionalFormatting sqref="AO76:BL76">
    <cfRule type="expression" dxfId="4912" priority="20059">
      <formula>$E76="TOTAL"</formula>
    </cfRule>
  </conditionalFormatting>
  <conditionalFormatting sqref="AO76:BL76">
    <cfRule type="expression" dxfId="4911" priority="20058">
      <formula>AND($E76&lt;&gt;"",$E76&lt;&gt;"TOTAL",SUM($C77:$C88)=0)</formula>
    </cfRule>
  </conditionalFormatting>
  <conditionalFormatting sqref="K89">
    <cfRule type="expression" dxfId="4910" priority="20053">
      <formula>+WEEKDAY($E89)=1</formula>
    </cfRule>
  </conditionalFormatting>
  <conditionalFormatting sqref="K89">
    <cfRule type="expression" dxfId="4909" priority="20052">
      <formula>$E89=""</formula>
    </cfRule>
  </conditionalFormatting>
  <conditionalFormatting sqref="K89">
    <cfRule type="expression" dxfId="4908" priority="20051">
      <formula>$C89=$H$5</formula>
    </cfRule>
  </conditionalFormatting>
  <conditionalFormatting sqref="K89">
    <cfRule type="expression" dxfId="4907" priority="20050">
      <formula>$E89="TOTAL"</formula>
    </cfRule>
  </conditionalFormatting>
  <conditionalFormatting sqref="K89">
    <cfRule type="expression" dxfId="4906" priority="20049">
      <formula>AND($E89&lt;&gt;"",$E89&lt;&gt;"TOTAL")</formula>
    </cfRule>
  </conditionalFormatting>
  <conditionalFormatting sqref="P89">
    <cfRule type="expression" dxfId="4905" priority="20048">
      <formula>+WEEKDAY($E89)=1</formula>
    </cfRule>
  </conditionalFormatting>
  <conditionalFormatting sqref="P89">
    <cfRule type="expression" dxfId="4904" priority="20047">
      <formula>$E89=""</formula>
    </cfRule>
  </conditionalFormatting>
  <conditionalFormatting sqref="P89">
    <cfRule type="expression" dxfId="4903" priority="20046">
      <formula>$C89=$H$5</formula>
    </cfRule>
  </conditionalFormatting>
  <conditionalFormatting sqref="P89">
    <cfRule type="expression" dxfId="4902" priority="20045">
      <formula>$E89="TOTAL"</formula>
    </cfRule>
  </conditionalFormatting>
  <conditionalFormatting sqref="P89">
    <cfRule type="expression" dxfId="4901" priority="20044">
      <formula>AND($E89&lt;&gt;"",$E89&lt;&gt;"TOTAL")</formula>
    </cfRule>
  </conditionalFormatting>
  <conditionalFormatting sqref="AN89">
    <cfRule type="expression" dxfId="4900" priority="20023">
      <formula>+WEEKDAY($E89)=1</formula>
    </cfRule>
  </conditionalFormatting>
  <conditionalFormatting sqref="AN89">
    <cfRule type="expression" dxfId="4899" priority="20022">
      <formula>$E89=""</formula>
    </cfRule>
  </conditionalFormatting>
  <conditionalFormatting sqref="AN89">
    <cfRule type="expression" dxfId="4898" priority="20021">
      <formula>$C89=$H$5</formula>
    </cfRule>
  </conditionalFormatting>
  <conditionalFormatting sqref="AN89">
    <cfRule type="expression" dxfId="4897" priority="20020">
      <formula>$E89="TOTAL"</formula>
    </cfRule>
  </conditionalFormatting>
  <conditionalFormatting sqref="AN89">
    <cfRule type="expression" dxfId="4896" priority="20019">
      <formula>AND($E89&lt;&gt;"",$E89&lt;&gt;"TOTAL")</formula>
    </cfRule>
  </conditionalFormatting>
  <conditionalFormatting sqref="Q89">
    <cfRule type="expression" dxfId="4895" priority="19998">
      <formula>+WEEKDAY($E89)=1</formula>
    </cfRule>
  </conditionalFormatting>
  <conditionalFormatting sqref="Q89">
    <cfRule type="expression" dxfId="4894" priority="19997">
      <formula>$E89=""</formula>
    </cfRule>
  </conditionalFormatting>
  <conditionalFormatting sqref="Q89">
    <cfRule type="expression" dxfId="4893" priority="19996">
      <formula>$C89=$H$5</formula>
    </cfRule>
  </conditionalFormatting>
  <conditionalFormatting sqref="Q89">
    <cfRule type="expression" dxfId="4892" priority="19995">
      <formula>$E89="TOTAL"</formula>
    </cfRule>
  </conditionalFormatting>
  <conditionalFormatting sqref="Q89">
    <cfRule type="expression" dxfId="4891" priority="19994">
      <formula>AND($E89&lt;&gt;"",$E89&lt;&gt;"TOTAL")</formula>
    </cfRule>
  </conditionalFormatting>
  <conditionalFormatting sqref="L89">
    <cfRule type="expression" dxfId="4890" priority="19993">
      <formula>+WEEKDAY($E89)=1</formula>
    </cfRule>
  </conditionalFormatting>
  <conditionalFormatting sqref="L89">
    <cfRule type="expression" dxfId="4889" priority="19992">
      <formula>$E89=""</formula>
    </cfRule>
  </conditionalFormatting>
  <conditionalFormatting sqref="L89">
    <cfRule type="expression" dxfId="4888" priority="19991">
      <formula>$C89=$H$5</formula>
    </cfRule>
  </conditionalFormatting>
  <conditionalFormatting sqref="L89">
    <cfRule type="expression" dxfId="4887" priority="19990">
      <formula>$E89="TOTAL"</formula>
    </cfRule>
  </conditionalFormatting>
  <conditionalFormatting sqref="N89">
    <cfRule type="expression" dxfId="4886" priority="19989">
      <formula>+WEEKDAY($E89)=1</formula>
    </cfRule>
  </conditionalFormatting>
  <conditionalFormatting sqref="N89">
    <cfRule type="expression" dxfId="4885" priority="19988">
      <formula>$E89=""</formula>
    </cfRule>
  </conditionalFormatting>
  <conditionalFormatting sqref="N89">
    <cfRule type="expression" dxfId="4884" priority="19987">
      <formula>$C89=$H$5</formula>
    </cfRule>
  </conditionalFormatting>
  <conditionalFormatting sqref="N89">
    <cfRule type="expression" dxfId="4883" priority="19986">
      <formula>$E89="TOTAL"</formula>
    </cfRule>
  </conditionalFormatting>
  <conditionalFormatting sqref="N89">
    <cfRule type="expression" dxfId="4882" priority="19985">
      <formula>AND($E89&lt;&gt;"",$E89&lt;&gt;"TOTAL")</formula>
    </cfRule>
  </conditionalFormatting>
  <conditionalFormatting sqref="M89">
    <cfRule type="expression" dxfId="4881" priority="19984">
      <formula>+WEEKDAY($E89)=1</formula>
    </cfRule>
  </conditionalFormatting>
  <conditionalFormatting sqref="M89">
    <cfRule type="expression" dxfId="4880" priority="19983">
      <formula>$E89=""</formula>
    </cfRule>
  </conditionalFormatting>
  <conditionalFormatting sqref="M89">
    <cfRule type="expression" dxfId="4879" priority="19982">
      <formula>$C89=$H$5</formula>
    </cfRule>
  </conditionalFormatting>
  <conditionalFormatting sqref="M89">
    <cfRule type="expression" dxfId="4878" priority="19981">
      <formula>$E89="TOTAL"</formula>
    </cfRule>
  </conditionalFormatting>
  <conditionalFormatting sqref="M89">
    <cfRule type="expression" dxfId="4877" priority="19980">
      <formula>AND($E89&lt;&gt;"",$E89&lt;&gt;"TOTAL")</formula>
    </cfRule>
  </conditionalFormatting>
  <conditionalFormatting sqref="X89">
    <cfRule type="expression" dxfId="4876" priority="19979">
      <formula>$H89&lt;&gt;""</formula>
    </cfRule>
  </conditionalFormatting>
  <conditionalFormatting sqref="X89">
    <cfRule type="expression" dxfId="4875" priority="19978">
      <formula>$E89=""</formula>
    </cfRule>
  </conditionalFormatting>
  <conditionalFormatting sqref="X89">
    <cfRule type="expression" dxfId="4874" priority="19977">
      <formula>$C89=$H$5</formula>
    </cfRule>
  </conditionalFormatting>
  <conditionalFormatting sqref="X89">
    <cfRule type="expression" dxfId="4873" priority="19976">
      <formula>$E89="TOTAL"</formula>
    </cfRule>
  </conditionalFormatting>
  <conditionalFormatting sqref="AL89:AM89">
    <cfRule type="expression" dxfId="4872" priority="19970">
      <formula>+WEEKDAY($E89)=1</formula>
    </cfRule>
  </conditionalFormatting>
  <conditionalFormatting sqref="AL89:AM89">
    <cfRule type="expression" dxfId="4871" priority="19969">
      <formula>$E89=""</formula>
    </cfRule>
  </conditionalFormatting>
  <conditionalFormatting sqref="AL89:AM89">
    <cfRule type="expression" dxfId="4870" priority="19968">
      <formula>$C89=$H$5</formula>
    </cfRule>
  </conditionalFormatting>
  <conditionalFormatting sqref="AL89:AM89">
    <cfRule type="expression" dxfId="4869" priority="19967">
      <formula>$E89="TOTAL"</formula>
    </cfRule>
  </conditionalFormatting>
  <conditionalFormatting sqref="AL89:AM89">
    <cfRule type="expression" dxfId="4868" priority="19966">
      <formula>AND($E89&lt;&gt;"",$E89&lt;&gt;"TOTAL")</formula>
    </cfRule>
  </conditionalFormatting>
  <conditionalFormatting sqref="U89">
    <cfRule type="expression" dxfId="4867" priority="19950">
      <formula>+WEEKDAY($E89)=1</formula>
    </cfRule>
  </conditionalFormatting>
  <conditionalFormatting sqref="U89">
    <cfRule type="expression" dxfId="4866" priority="19949">
      <formula>$E89=""</formula>
    </cfRule>
  </conditionalFormatting>
  <conditionalFormatting sqref="U89">
    <cfRule type="expression" dxfId="4865" priority="19948">
      <formula>$C89=$H$5</formula>
    </cfRule>
  </conditionalFormatting>
  <conditionalFormatting sqref="U89">
    <cfRule type="expression" dxfId="4864" priority="19947">
      <formula>$E89="TOTAL"</formula>
    </cfRule>
  </conditionalFormatting>
  <conditionalFormatting sqref="U89">
    <cfRule type="expression" dxfId="4863" priority="19946">
      <formula>AND($E89&lt;&gt;"",$E89&lt;&gt;"TOTAL")</formula>
    </cfRule>
  </conditionalFormatting>
  <conditionalFormatting sqref="V89">
    <cfRule type="expression" dxfId="4862" priority="19945">
      <formula>+WEEKDAY($E89)=1</formula>
    </cfRule>
  </conditionalFormatting>
  <conditionalFormatting sqref="V89">
    <cfRule type="expression" dxfId="4861" priority="19944">
      <formula>$E89=""</formula>
    </cfRule>
  </conditionalFormatting>
  <conditionalFormatting sqref="V89">
    <cfRule type="expression" dxfId="4860" priority="19943">
      <formula>$C89=$H$5</formula>
    </cfRule>
  </conditionalFormatting>
  <conditionalFormatting sqref="V89">
    <cfRule type="expression" dxfId="4859" priority="19942">
      <formula>$E89="TOTAL"</formula>
    </cfRule>
  </conditionalFormatting>
  <conditionalFormatting sqref="V89">
    <cfRule type="expression" dxfId="4858" priority="19941">
      <formula>AND($E89&lt;&gt;"",$E89&lt;&gt;"TOTAL")</formula>
    </cfRule>
  </conditionalFormatting>
  <conditionalFormatting sqref="T89">
    <cfRule type="expression" dxfId="4857" priority="19940">
      <formula>+WEEKDAY($E89)=1</formula>
    </cfRule>
  </conditionalFormatting>
  <conditionalFormatting sqref="T89">
    <cfRule type="expression" dxfId="4856" priority="19939">
      <formula>$E89=""</formula>
    </cfRule>
  </conditionalFormatting>
  <conditionalFormatting sqref="T89">
    <cfRule type="expression" dxfId="4855" priority="19938">
      <formula>$C89=$H$5</formula>
    </cfRule>
  </conditionalFormatting>
  <conditionalFormatting sqref="T89">
    <cfRule type="expression" dxfId="4854" priority="19937">
      <formula>$E89="TOTAL"</formula>
    </cfRule>
  </conditionalFormatting>
  <conditionalFormatting sqref="T89">
    <cfRule type="expression" dxfId="4853" priority="19936">
      <formula>AND($E89&lt;&gt;"",$E89&lt;&gt;"TOTAL")</formula>
    </cfRule>
  </conditionalFormatting>
  <conditionalFormatting sqref="S89">
    <cfRule type="expression" dxfId="4852" priority="19935">
      <formula>+WEEKDAY($E89)=1</formula>
    </cfRule>
  </conditionalFormatting>
  <conditionalFormatting sqref="S89">
    <cfRule type="expression" dxfId="4851" priority="19934">
      <formula>$E89=""</formula>
    </cfRule>
  </conditionalFormatting>
  <conditionalFormatting sqref="S89">
    <cfRule type="expression" dxfId="4850" priority="19933">
      <formula>$C89=$H$5</formula>
    </cfRule>
  </conditionalFormatting>
  <conditionalFormatting sqref="S89">
    <cfRule type="expression" dxfId="4849" priority="19932">
      <formula>$E89="TOTAL"</formula>
    </cfRule>
  </conditionalFormatting>
  <conditionalFormatting sqref="S89">
    <cfRule type="expression" dxfId="4848" priority="19931">
      <formula>AND($E89&lt;&gt;"",$E89&lt;&gt;"TOTAL")</formula>
    </cfRule>
  </conditionalFormatting>
  <conditionalFormatting sqref="R89">
    <cfRule type="expression" dxfId="4847" priority="19930">
      <formula>+WEEKDAY($E89)=1</formula>
    </cfRule>
  </conditionalFormatting>
  <conditionalFormatting sqref="R89">
    <cfRule type="expression" dxfId="4846" priority="19929">
      <formula>$E89=""</formula>
    </cfRule>
  </conditionalFormatting>
  <conditionalFormatting sqref="R89">
    <cfRule type="expression" dxfId="4845" priority="19928">
      <formula>$C89=$H$5</formula>
    </cfRule>
  </conditionalFormatting>
  <conditionalFormatting sqref="R89">
    <cfRule type="expression" dxfId="4844" priority="19927">
      <formula>$E89="TOTAL"</formula>
    </cfRule>
  </conditionalFormatting>
  <conditionalFormatting sqref="R89">
    <cfRule type="expression" dxfId="4843" priority="19926">
      <formula>AND($E89&lt;&gt;"",$E89&lt;&gt;"TOTAL")</formula>
    </cfRule>
  </conditionalFormatting>
  <conditionalFormatting sqref="G89">
    <cfRule type="expression" dxfId="4842" priority="19925">
      <formula>$H89&lt;&gt;""</formula>
    </cfRule>
  </conditionalFormatting>
  <conditionalFormatting sqref="G89">
    <cfRule type="expression" dxfId="4841" priority="19924">
      <formula>$E89=""</formula>
    </cfRule>
  </conditionalFormatting>
  <conditionalFormatting sqref="G89">
    <cfRule type="expression" dxfId="4840" priority="19923">
      <formula>$C89=$H$5</formula>
    </cfRule>
  </conditionalFormatting>
  <conditionalFormatting sqref="G89">
    <cfRule type="expression" dxfId="4839" priority="19922">
      <formula>$E89="TOTAL"</formula>
    </cfRule>
  </conditionalFormatting>
  <conditionalFormatting sqref="O89">
    <cfRule type="expression" dxfId="4838" priority="19513">
      <formula>+WEEKDAY($E89)=1</formula>
    </cfRule>
  </conditionalFormatting>
  <conditionalFormatting sqref="O89">
    <cfRule type="expression" dxfId="4837" priority="19512">
      <formula>$E89=""</formula>
    </cfRule>
  </conditionalFormatting>
  <conditionalFormatting sqref="O89">
    <cfRule type="expression" dxfId="4836" priority="19511">
      <formula>$C89=$H$5</formula>
    </cfRule>
  </conditionalFormatting>
  <conditionalFormatting sqref="O89">
    <cfRule type="expression" dxfId="4835" priority="19510">
      <formula>$E89="TOTAL"</formula>
    </cfRule>
  </conditionalFormatting>
  <conditionalFormatting sqref="W89">
    <cfRule type="expression" dxfId="4834" priority="19509">
      <formula>$H89&lt;&gt;""</formula>
    </cfRule>
  </conditionalFormatting>
  <conditionalFormatting sqref="W89">
    <cfRule type="expression" dxfId="4833" priority="19508">
      <formula>$E89=""</formula>
    </cfRule>
  </conditionalFormatting>
  <conditionalFormatting sqref="W89">
    <cfRule type="expression" dxfId="4832" priority="19507">
      <formula>$C89=$H$5</formula>
    </cfRule>
  </conditionalFormatting>
  <conditionalFormatting sqref="W89">
    <cfRule type="expression" dxfId="4831" priority="19506">
      <formula>$E89="TOTAL"</formula>
    </cfRule>
  </conditionalFormatting>
  <conditionalFormatting sqref="H89">
    <cfRule type="expression" dxfId="4830" priority="19494">
      <formula>$H89&lt;&gt;""</formula>
    </cfRule>
  </conditionalFormatting>
  <conditionalFormatting sqref="H89">
    <cfRule type="expression" dxfId="4829" priority="19493">
      <formula>$E89=""</formula>
    </cfRule>
  </conditionalFormatting>
  <conditionalFormatting sqref="H89">
    <cfRule type="expression" dxfId="4828" priority="19492">
      <formula>$C89=$H$5</formula>
    </cfRule>
  </conditionalFormatting>
  <conditionalFormatting sqref="H89">
    <cfRule type="expression" dxfId="4827" priority="19491">
      <formula>$E89="TOTAL"</formula>
    </cfRule>
  </conditionalFormatting>
  <conditionalFormatting sqref="F89">
    <cfRule type="expression" dxfId="4826" priority="19490">
      <formula>+WEEKDAY($E89)=1</formula>
    </cfRule>
  </conditionalFormatting>
  <conditionalFormatting sqref="F89">
    <cfRule type="expression" dxfId="4825" priority="19489">
      <formula>$E89=""</formula>
    </cfRule>
  </conditionalFormatting>
  <conditionalFormatting sqref="F89">
    <cfRule type="expression" dxfId="4824" priority="19488">
      <formula>$C89=$H$5</formula>
    </cfRule>
  </conditionalFormatting>
  <conditionalFormatting sqref="F89">
    <cfRule type="expression" dxfId="4823" priority="19487">
      <formula>$E89="TOTAL"</formula>
    </cfRule>
  </conditionalFormatting>
  <conditionalFormatting sqref="F89">
    <cfRule type="expression" dxfId="4822" priority="19486">
      <formula>AND($E89&lt;&gt;"",$E89&lt;&gt;"TOTAL",SUM($C90:$C101)=0)</formula>
    </cfRule>
  </conditionalFormatting>
  <conditionalFormatting sqref="I89">
    <cfRule type="expression" dxfId="4821" priority="19465">
      <formula>+WEEKDAY($E89)=1</formula>
    </cfRule>
  </conditionalFormatting>
  <conditionalFormatting sqref="I89">
    <cfRule type="expression" dxfId="4820" priority="19464">
      <formula>$E89=""</formula>
    </cfRule>
  </conditionalFormatting>
  <conditionalFormatting sqref="I89">
    <cfRule type="expression" dxfId="4819" priority="19463">
      <formula>$C89=$H$5</formula>
    </cfRule>
  </conditionalFormatting>
  <conditionalFormatting sqref="I89">
    <cfRule type="expression" dxfId="4818" priority="19462">
      <formula>$E89="TOTAL"</formula>
    </cfRule>
  </conditionalFormatting>
  <conditionalFormatting sqref="I89">
    <cfRule type="expression" dxfId="4817" priority="19461">
      <formula>AND($E89&lt;&gt;"",$E89&lt;&gt;"TOTAL",SUM($C90:$C101)=0)</formula>
    </cfRule>
  </conditionalFormatting>
  <conditionalFormatting sqref="J89">
    <cfRule type="expression" dxfId="4816" priority="19460">
      <formula>+WEEKDAY($E89)=1</formula>
    </cfRule>
  </conditionalFormatting>
  <conditionalFormatting sqref="J89">
    <cfRule type="expression" dxfId="4815" priority="19459">
      <formula>$E89=""</formula>
    </cfRule>
  </conditionalFormatting>
  <conditionalFormatting sqref="J89">
    <cfRule type="expression" dxfId="4814" priority="19458">
      <formula>$C89=$H$5</formula>
    </cfRule>
  </conditionalFormatting>
  <conditionalFormatting sqref="J89">
    <cfRule type="expression" dxfId="4813" priority="19457">
      <formula>$E89="TOTAL"</formula>
    </cfRule>
  </conditionalFormatting>
  <conditionalFormatting sqref="J89">
    <cfRule type="expression" dxfId="4812" priority="19456">
      <formula>AND($E89&lt;&gt;"",$E89&lt;&gt;"TOTAL",SUM($C90:$C101)=0)</formula>
    </cfRule>
  </conditionalFormatting>
  <conditionalFormatting sqref="Y89:AK89">
    <cfRule type="expression" dxfId="4811" priority="19455">
      <formula>+WEEKDAY($E89)=1</formula>
    </cfRule>
  </conditionalFormatting>
  <conditionalFormatting sqref="Y89:AK89">
    <cfRule type="expression" dxfId="4810" priority="19454">
      <formula>$E89=""</formula>
    </cfRule>
  </conditionalFormatting>
  <conditionalFormatting sqref="Y89:AK89">
    <cfRule type="expression" dxfId="4809" priority="19453">
      <formula>$C89=$H$5</formula>
    </cfRule>
  </conditionalFormatting>
  <conditionalFormatting sqref="Y89:AK89">
    <cfRule type="expression" dxfId="4808" priority="19452">
      <formula>$E89="TOTAL"</formula>
    </cfRule>
  </conditionalFormatting>
  <conditionalFormatting sqref="Y89:AK89">
    <cfRule type="expression" dxfId="4807" priority="19451">
      <formula>AND($E89&lt;&gt;"",$E89&lt;&gt;"TOTAL",SUM($C90:$C101)=0)</formula>
    </cfRule>
  </conditionalFormatting>
  <conditionalFormatting sqref="AO89:BL89">
    <cfRule type="expression" dxfId="4806" priority="19450">
      <formula>+WEEKDAY($E89)=1</formula>
    </cfRule>
  </conditionalFormatting>
  <conditionalFormatting sqref="AO89:BL89">
    <cfRule type="expression" dxfId="4805" priority="19449">
      <formula>$E89=""</formula>
    </cfRule>
  </conditionalFormatting>
  <conditionalFormatting sqref="AO89:BL89">
    <cfRule type="expression" dxfId="4804" priority="19448">
      <formula>$C89=$H$5</formula>
    </cfRule>
  </conditionalFormatting>
  <conditionalFormatting sqref="AO89:BL89">
    <cfRule type="expression" dxfId="4803" priority="19447">
      <formula>$E89="TOTAL"</formula>
    </cfRule>
  </conditionalFormatting>
  <conditionalFormatting sqref="AO89:BL89">
    <cfRule type="expression" dxfId="4802" priority="19446">
      <formula>AND($E89&lt;&gt;"",$E89&lt;&gt;"TOTAL",SUM($C90:$C101)=0)</formula>
    </cfRule>
  </conditionalFormatting>
  <conditionalFormatting sqref="K102">
    <cfRule type="expression" dxfId="4801" priority="19441">
      <formula>+WEEKDAY($E102)=1</formula>
    </cfRule>
  </conditionalFormatting>
  <conditionalFormatting sqref="K102">
    <cfRule type="expression" dxfId="4800" priority="19440">
      <formula>$E102=""</formula>
    </cfRule>
  </conditionalFormatting>
  <conditionalFormatting sqref="K102">
    <cfRule type="expression" dxfId="4799" priority="19439">
      <formula>$C102=$H$5</formula>
    </cfRule>
  </conditionalFormatting>
  <conditionalFormatting sqref="K102">
    <cfRule type="expression" dxfId="4798" priority="19438">
      <formula>$E102="TOTAL"</formula>
    </cfRule>
  </conditionalFormatting>
  <conditionalFormatting sqref="K102">
    <cfRule type="expression" dxfId="4797" priority="19437">
      <formula>AND($E102&lt;&gt;"",$E102&lt;&gt;"TOTAL")</formula>
    </cfRule>
  </conditionalFormatting>
  <conditionalFormatting sqref="P102">
    <cfRule type="expression" dxfId="4796" priority="19436">
      <formula>+WEEKDAY($E102)=1</formula>
    </cfRule>
  </conditionalFormatting>
  <conditionalFormatting sqref="P102">
    <cfRule type="expression" dxfId="4795" priority="19435">
      <formula>$E102=""</formula>
    </cfRule>
  </conditionalFormatting>
  <conditionalFormatting sqref="P102">
    <cfRule type="expression" dxfId="4794" priority="19434">
      <formula>$C102=$H$5</formula>
    </cfRule>
  </conditionalFormatting>
  <conditionalFormatting sqref="P102">
    <cfRule type="expression" dxfId="4793" priority="19433">
      <formula>$E102="TOTAL"</formula>
    </cfRule>
  </conditionalFormatting>
  <conditionalFormatting sqref="P102">
    <cfRule type="expression" dxfId="4792" priority="19432">
      <formula>AND($E102&lt;&gt;"",$E102&lt;&gt;"TOTAL")</formula>
    </cfRule>
  </conditionalFormatting>
  <conditionalFormatting sqref="AN102">
    <cfRule type="expression" dxfId="4791" priority="19411">
      <formula>+WEEKDAY($E102)=1</formula>
    </cfRule>
  </conditionalFormatting>
  <conditionalFormatting sqref="AN102">
    <cfRule type="expression" dxfId="4790" priority="19410">
      <formula>$E102=""</formula>
    </cfRule>
  </conditionalFormatting>
  <conditionalFormatting sqref="AN102">
    <cfRule type="expression" dxfId="4789" priority="19409">
      <formula>$C102=$H$5</formula>
    </cfRule>
  </conditionalFormatting>
  <conditionalFormatting sqref="AN102">
    <cfRule type="expression" dxfId="4788" priority="19408">
      <formula>$E102="TOTAL"</formula>
    </cfRule>
  </conditionalFormatting>
  <conditionalFormatting sqref="AN102">
    <cfRule type="expression" dxfId="4787" priority="19407">
      <formula>AND($E102&lt;&gt;"",$E102&lt;&gt;"TOTAL")</formula>
    </cfRule>
  </conditionalFormatting>
  <conditionalFormatting sqref="Q102">
    <cfRule type="expression" dxfId="4786" priority="19386">
      <formula>+WEEKDAY($E102)=1</formula>
    </cfRule>
  </conditionalFormatting>
  <conditionalFormatting sqref="Q102">
    <cfRule type="expression" dxfId="4785" priority="19385">
      <formula>$E102=""</formula>
    </cfRule>
  </conditionalFormatting>
  <conditionalFormatting sqref="Q102">
    <cfRule type="expression" dxfId="4784" priority="19384">
      <formula>$C102=$H$5</formula>
    </cfRule>
  </conditionalFormatting>
  <conditionalFormatting sqref="Q102">
    <cfRule type="expression" dxfId="4783" priority="19383">
      <formula>$E102="TOTAL"</formula>
    </cfRule>
  </conditionalFormatting>
  <conditionalFormatting sqref="Q102">
    <cfRule type="expression" dxfId="4782" priority="19382">
      <formula>AND($E102&lt;&gt;"",$E102&lt;&gt;"TOTAL")</formula>
    </cfRule>
  </conditionalFormatting>
  <conditionalFormatting sqref="L102">
    <cfRule type="expression" dxfId="4781" priority="19381">
      <formula>+WEEKDAY($E102)=1</formula>
    </cfRule>
  </conditionalFormatting>
  <conditionalFormatting sqref="L102">
    <cfRule type="expression" dxfId="4780" priority="19380">
      <formula>$E102=""</formula>
    </cfRule>
  </conditionalFormatting>
  <conditionalFormatting sqref="L102">
    <cfRule type="expression" dxfId="4779" priority="19379">
      <formula>$C102=$H$5</formula>
    </cfRule>
  </conditionalFormatting>
  <conditionalFormatting sqref="L102">
    <cfRule type="expression" dxfId="4778" priority="19378">
      <formula>$E102="TOTAL"</formula>
    </cfRule>
  </conditionalFormatting>
  <conditionalFormatting sqref="N102">
    <cfRule type="expression" dxfId="4777" priority="19377">
      <formula>+WEEKDAY($E102)=1</formula>
    </cfRule>
  </conditionalFormatting>
  <conditionalFormatting sqref="N102">
    <cfRule type="expression" dxfId="4776" priority="19376">
      <formula>$E102=""</formula>
    </cfRule>
  </conditionalFormatting>
  <conditionalFormatting sqref="N102">
    <cfRule type="expression" dxfId="4775" priority="19375">
      <formula>$C102=$H$5</formula>
    </cfRule>
  </conditionalFormatting>
  <conditionalFormatting sqref="N102">
    <cfRule type="expression" dxfId="4774" priority="19374">
      <formula>$E102="TOTAL"</formula>
    </cfRule>
  </conditionalFormatting>
  <conditionalFormatting sqref="N102">
    <cfRule type="expression" dxfId="4773" priority="19373">
      <formula>AND($E102&lt;&gt;"",$E102&lt;&gt;"TOTAL")</formula>
    </cfRule>
  </conditionalFormatting>
  <conditionalFormatting sqref="M102">
    <cfRule type="expression" dxfId="4772" priority="19372">
      <formula>+WEEKDAY($E102)=1</formula>
    </cfRule>
  </conditionalFormatting>
  <conditionalFormatting sqref="M102">
    <cfRule type="expression" dxfId="4771" priority="19371">
      <formula>$E102=""</formula>
    </cfRule>
  </conditionalFormatting>
  <conditionalFormatting sqref="M102">
    <cfRule type="expression" dxfId="4770" priority="19370">
      <formula>$C102=$H$5</formula>
    </cfRule>
  </conditionalFormatting>
  <conditionalFormatting sqref="M102">
    <cfRule type="expression" dxfId="4769" priority="19369">
      <formula>$E102="TOTAL"</formula>
    </cfRule>
  </conditionalFormatting>
  <conditionalFormatting sqref="M102">
    <cfRule type="expression" dxfId="4768" priority="19368">
      <formula>AND($E102&lt;&gt;"",$E102&lt;&gt;"TOTAL")</formula>
    </cfRule>
  </conditionalFormatting>
  <conditionalFormatting sqref="X102">
    <cfRule type="expression" dxfId="4767" priority="19367">
      <formula>$H102&lt;&gt;""</formula>
    </cfRule>
  </conditionalFormatting>
  <conditionalFormatting sqref="X102">
    <cfRule type="expression" dxfId="4766" priority="19366">
      <formula>$E102=""</formula>
    </cfRule>
  </conditionalFormatting>
  <conditionalFormatting sqref="X102">
    <cfRule type="expression" dxfId="4765" priority="19365">
      <formula>$C102=$H$5</formula>
    </cfRule>
  </conditionalFormatting>
  <conditionalFormatting sqref="X102">
    <cfRule type="expression" dxfId="4764" priority="19364">
      <formula>$E102="TOTAL"</formula>
    </cfRule>
  </conditionalFormatting>
  <conditionalFormatting sqref="AL102:AM102">
    <cfRule type="expression" dxfId="4763" priority="19358">
      <formula>+WEEKDAY($E102)=1</formula>
    </cfRule>
  </conditionalFormatting>
  <conditionalFormatting sqref="AL102:AM102">
    <cfRule type="expression" dxfId="4762" priority="19357">
      <formula>$E102=""</formula>
    </cfRule>
  </conditionalFormatting>
  <conditionalFormatting sqref="AL102:AM102">
    <cfRule type="expression" dxfId="4761" priority="19356">
      <formula>$C102=$H$5</formula>
    </cfRule>
  </conditionalFormatting>
  <conditionalFormatting sqref="AL102:AM102">
    <cfRule type="expression" dxfId="4760" priority="19355">
      <formula>$E102="TOTAL"</formula>
    </cfRule>
  </conditionalFormatting>
  <conditionalFormatting sqref="AL102:AM102">
    <cfRule type="expression" dxfId="4759" priority="19354">
      <formula>AND($E102&lt;&gt;"",$E102&lt;&gt;"TOTAL")</formula>
    </cfRule>
  </conditionalFormatting>
  <conditionalFormatting sqref="U102">
    <cfRule type="expression" dxfId="4758" priority="19338">
      <formula>+WEEKDAY($E102)=1</formula>
    </cfRule>
  </conditionalFormatting>
  <conditionalFormatting sqref="U102">
    <cfRule type="expression" dxfId="4757" priority="19337">
      <formula>$E102=""</formula>
    </cfRule>
  </conditionalFormatting>
  <conditionalFormatting sqref="U102">
    <cfRule type="expression" dxfId="4756" priority="19336">
      <formula>$C102=$H$5</formula>
    </cfRule>
  </conditionalFormatting>
  <conditionalFormatting sqref="U102">
    <cfRule type="expression" dxfId="4755" priority="19335">
      <formula>$E102="TOTAL"</formula>
    </cfRule>
  </conditionalFormatting>
  <conditionalFormatting sqref="U102">
    <cfRule type="expression" dxfId="4754" priority="19334">
      <formula>AND($E102&lt;&gt;"",$E102&lt;&gt;"TOTAL")</formula>
    </cfRule>
  </conditionalFormatting>
  <conditionalFormatting sqref="V102">
    <cfRule type="expression" dxfId="4753" priority="19333">
      <formula>+WEEKDAY($E102)=1</formula>
    </cfRule>
  </conditionalFormatting>
  <conditionalFormatting sqref="V102">
    <cfRule type="expression" dxfId="4752" priority="19332">
      <formula>$E102=""</formula>
    </cfRule>
  </conditionalFormatting>
  <conditionalFormatting sqref="V102">
    <cfRule type="expression" dxfId="4751" priority="19331">
      <formula>$C102=$H$5</formula>
    </cfRule>
  </conditionalFormatting>
  <conditionalFormatting sqref="V102">
    <cfRule type="expression" dxfId="4750" priority="19330">
      <formula>$E102="TOTAL"</formula>
    </cfRule>
  </conditionalFormatting>
  <conditionalFormatting sqref="V102">
    <cfRule type="expression" dxfId="4749" priority="19329">
      <formula>AND($E102&lt;&gt;"",$E102&lt;&gt;"TOTAL")</formula>
    </cfRule>
  </conditionalFormatting>
  <conditionalFormatting sqref="T102">
    <cfRule type="expression" dxfId="4748" priority="19328">
      <formula>+WEEKDAY($E102)=1</formula>
    </cfRule>
  </conditionalFormatting>
  <conditionalFormatting sqref="T102">
    <cfRule type="expression" dxfId="4747" priority="19327">
      <formula>$E102=""</formula>
    </cfRule>
  </conditionalFormatting>
  <conditionalFormatting sqref="T102">
    <cfRule type="expression" dxfId="4746" priority="19326">
      <formula>$C102=$H$5</formula>
    </cfRule>
  </conditionalFormatting>
  <conditionalFormatting sqref="T102">
    <cfRule type="expression" dxfId="4745" priority="19325">
      <formula>$E102="TOTAL"</formula>
    </cfRule>
  </conditionalFormatting>
  <conditionalFormatting sqref="T102">
    <cfRule type="expression" dxfId="4744" priority="19324">
      <formula>AND($E102&lt;&gt;"",$E102&lt;&gt;"TOTAL")</formula>
    </cfRule>
  </conditionalFormatting>
  <conditionalFormatting sqref="S102">
    <cfRule type="expression" dxfId="4743" priority="19323">
      <formula>+WEEKDAY($E102)=1</formula>
    </cfRule>
  </conditionalFormatting>
  <conditionalFormatting sqref="S102">
    <cfRule type="expression" dxfId="4742" priority="19322">
      <formula>$E102=""</formula>
    </cfRule>
  </conditionalFormatting>
  <conditionalFormatting sqref="S102">
    <cfRule type="expression" dxfId="4741" priority="19321">
      <formula>$C102=$H$5</formula>
    </cfRule>
  </conditionalFormatting>
  <conditionalFormatting sqref="S102">
    <cfRule type="expression" dxfId="4740" priority="19320">
      <formula>$E102="TOTAL"</formula>
    </cfRule>
  </conditionalFormatting>
  <conditionalFormatting sqref="S102">
    <cfRule type="expression" dxfId="4739" priority="19319">
      <formula>AND($E102&lt;&gt;"",$E102&lt;&gt;"TOTAL")</formula>
    </cfRule>
  </conditionalFormatting>
  <conditionalFormatting sqref="R102">
    <cfRule type="expression" dxfId="4738" priority="19318">
      <formula>+WEEKDAY($E102)=1</formula>
    </cfRule>
  </conditionalFormatting>
  <conditionalFormatting sqref="R102">
    <cfRule type="expression" dxfId="4737" priority="19317">
      <formula>$E102=""</formula>
    </cfRule>
  </conditionalFormatting>
  <conditionalFormatting sqref="R102">
    <cfRule type="expression" dxfId="4736" priority="19316">
      <formula>$C102=$H$5</formula>
    </cfRule>
  </conditionalFormatting>
  <conditionalFormatting sqref="R102">
    <cfRule type="expression" dxfId="4735" priority="19315">
      <formula>$E102="TOTAL"</formula>
    </cfRule>
  </conditionalFormatting>
  <conditionalFormatting sqref="R102">
    <cfRule type="expression" dxfId="4734" priority="19314">
      <formula>AND($E102&lt;&gt;"",$E102&lt;&gt;"TOTAL")</formula>
    </cfRule>
  </conditionalFormatting>
  <conditionalFormatting sqref="G102">
    <cfRule type="expression" dxfId="4733" priority="19313">
      <formula>$H102&lt;&gt;""</formula>
    </cfRule>
  </conditionalFormatting>
  <conditionalFormatting sqref="G102">
    <cfRule type="expression" dxfId="4732" priority="19312">
      <formula>$E102=""</formula>
    </cfRule>
  </conditionalFormatting>
  <conditionalFormatting sqref="G102">
    <cfRule type="expression" dxfId="4731" priority="19311">
      <formula>$C102=$H$5</formula>
    </cfRule>
  </conditionalFormatting>
  <conditionalFormatting sqref="G102">
    <cfRule type="expression" dxfId="4730" priority="19310">
      <formula>$E102="TOTAL"</formula>
    </cfRule>
  </conditionalFormatting>
  <conditionalFormatting sqref="O102">
    <cfRule type="expression" dxfId="4729" priority="18901">
      <formula>+WEEKDAY($E102)=1</formula>
    </cfRule>
  </conditionalFormatting>
  <conditionalFormatting sqref="O102">
    <cfRule type="expression" dxfId="4728" priority="18900">
      <formula>$E102=""</formula>
    </cfRule>
  </conditionalFormatting>
  <conditionalFormatting sqref="O102">
    <cfRule type="expression" dxfId="4727" priority="18899">
      <formula>$C102=$H$5</formula>
    </cfRule>
  </conditionalFormatting>
  <conditionalFormatting sqref="O102">
    <cfRule type="expression" dxfId="4726" priority="18898">
      <formula>$E102="TOTAL"</formula>
    </cfRule>
  </conditionalFormatting>
  <conditionalFormatting sqref="W102">
    <cfRule type="expression" dxfId="4725" priority="18897">
      <formula>$H102&lt;&gt;""</formula>
    </cfRule>
  </conditionalFormatting>
  <conditionalFormatting sqref="W102">
    <cfRule type="expression" dxfId="4724" priority="18896">
      <formula>$E102=""</formula>
    </cfRule>
  </conditionalFormatting>
  <conditionalFormatting sqref="W102">
    <cfRule type="expression" dxfId="4723" priority="18895">
      <formula>$C102=$H$5</formula>
    </cfRule>
  </conditionalFormatting>
  <conditionalFormatting sqref="W102">
    <cfRule type="expression" dxfId="4722" priority="18894">
      <formula>$E102="TOTAL"</formula>
    </cfRule>
  </conditionalFormatting>
  <conditionalFormatting sqref="H102">
    <cfRule type="expression" dxfId="4721" priority="18882">
      <formula>$H102&lt;&gt;""</formula>
    </cfRule>
  </conditionalFormatting>
  <conditionalFormatting sqref="H102">
    <cfRule type="expression" dxfId="4720" priority="18881">
      <formula>$E102=""</formula>
    </cfRule>
  </conditionalFormatting>
  <conditionalFormatting sqref="H102">
    <cfRule type="expression" dxfId="4719" priority="18880">
      <formula>$C102=$H$5</formula>
    </cfRule>
  </conditionalFormatting>
  <conditionalFormatting sqref="H102">
    <cfRule type="expression" dxfId="4718" priority="18879">
      <formula>$E102="TOTAL"</formula>
    </cfRule>
  </conditionalFormatting>
  <conditionalFormatting sqref="F102">
    <cfRule type="expression" dxfId="4717" priority="18878">
      <formula>+WEEKDAY($E102)=1</formula>
    </cfRule>
  </conditionalFormatting>
  <conditionalFormatting sqref="F102">
    <cfRule type="expression" dxfId="4716" priority="18877">
      <formula>$E102=""</formula>
    </cfRule>
  </conditionalFormatting>
  <conditionalFormatting sqref="F102">
    <cfRule type="expression" dxfId="4715" priority="18876">
      <formula>$C102=$H$5</formula>
    </cfRule>
  </conditionalFormatting>
  <conditionalFormatting sqref="F102">
    <cfRule type="expression" dxfId="4714" priority="18875">
      <formula>$E102="TOTAL"</formula>
    </cfRule>
  </conditionalFormatting>
  <conditionalFormatting sqref="F102">
    <cfRule type="expression" dxfId="4713" priority="18874">
      <formula>AND($E102&lt;&gt;"",$E102&lt;&gt;"TOTAL",SUM($C103:$C114)=0)</formula>
    </cfRule>
  </conditionalFormatting>
  <conditionalFormatting sqref="I102">
    <cfRule type="expression" dxfId="4712" priority="18853">
      <formula>+WEEKDAY($E102)=1</formula>
    </cfRule>
  </conditionalFormatting>
  <conditionalFormatting sqref="I102">
    <cfRule type="expression" dxfId="4711" priority="18852">
      <formula>$E102=""</formula>
    </cfRule>
  </conditionalFormatting>
  <conditionalFormatting sqref="I102">
    <cfRule type="expression" dxfId="4710" priority="18851">
      <formula>$C102=$H$5</formula>
    </cfRule>
  </conditionalFormatting>
  <conditionalFormatting sqref="I102">
    <cfRule type="expression" dxfId="4709" priority="18850">
      <formula>$E102="TOTAL"</formula>
    </cfRule>
  </conditionalFormatting>
  <conditionalFormatting sqref="I102">
    <cfRule type="expression" dxfId="4708" priority="18849">
      <formula>AND($E102&lt;&gt;"",$E102&lt;&gt;"TOTAL",SUM($C103:$C114)=0)</formula>
    </cfRule>
  </conditionalFormatting>
  <conditionalFormatting sqref="J102">
    <cfRule type="expression" dxfId="4707" priority="18848">
      <formula>+WEEKDAY($E102)=1</formula>
    </cfRule>
  </conditionalFormatting>
  <conditionalFormatting sqref="J102">
    <cfRule type="expression" dxfId="4706" priority="18847">
      <formula>$E102=""</formula>
    </cfRule>
  </conditionalFormatting>
  <conditionalFormatting sqref="J102">
    <cfRule type="expression" dxfId="4705" priority="18846">
      <formula>$C102=$H$5</formula>
    </cfRule>
  </conditionalFormatting>
  <conditionalFormatting sqref="J102">
    <cfRule type="expression" dxfId="4704" priority="18845">
      <formula>$E102="TOTAL"</formula>
    </cfRule>
  </conditionalFormatting>
  <conditionalFormatting sqref="J102">
    <cfRule type="expression" dxfId="4703" priority="18844">
      <formula>AND($E102&lt;&gt;"",$E102&lt;&gt;"TOTAL",SUM($C103:$C114)=0)</formula>
    </cfRule>
  </conditionalFormatting>
  <conditionalFormatting sqref="Y102:AK102">
    <cfRule type="expression" dxfId="4702" priority="18843">
      <formula>+WEEKDAY($E102)=1</formula>
    </cfRule>
  </conditionalFormatting>
  <conditionalFormatting sqref="Y102:AK102">
    <cfRule type="expression" dxfId="4701" priority="18842">
      <formula>$E102=""</formula>
    </cfRule>
  </conditionalFormatting>
  <conditionalFormatting sqref="Y102:AK102">
    <cfRule type="expression" dxfId="4700" priority="18841">
      <formula>$C102=$H$5</formula>
    </cfRule>
  </conditionalFormatting>
  <conditionalFormatting sqref="Y102:AK102">
    <cfRule type="expression" dxfId="4699" priority="18840">
      <formula>$E102="TOTAL"</formula>
    </cfRule>
  </conditionalFormatting>
  <conditionalFormatting sqref="Y102:AK102">
    <cfRule type="expression" dxfId="4698" priority="18839">
      <formula>AND($E102&lt;&gt;"",$E102&lt;&gt;"TOTAL",SUM($C103:$C114)=0)</formula>
    </cfRule>
  </conditionalFormatting>
  <conditionalFormatting sqref="AO102:BL102">
    <cfRule type="expression" dxfId="4697" priority="18838">
      <formula>+WEEKDAY($E102)=1</formula>
    </cfRule>
  </conditionalFormatting>
  <conditionalFormatting sqref="AO102:BL102">
    <cfRule type="expression" dxfId="4696" priority="18837">
      <formula>$E102=""</formula>
    </cfRule>
  </conditionalFormatting>
  <conditionalFormatting sqref="AO102:BL102">
    <cfRule type="expression" dxfId="4695" priority="18836">
      <formula>$C102=$H$5</formula>
    </cfRule>
  </conditionalFormatting>
  <conditionalFormatting sqref="AO102:BL102">
    <cfRule type="expression" dxfId="4694" priority="18835">
      <formula>$E102="TOTAL"</formula>
    </cfRule>
  </conditionalFormatting>
  <conditionalFormatting sqref="AO102:BL102">
    <cfRule type="expression" dxfId="4693" priority="18834">
      <formula>AND($E102&lt;&gt;"",$E102&lt;&gt;"TOTAL",SUM($C103:$C114)=0)</formula>
    </cfRule>
  </conditionalFormatting>
  <conditionalFormatting sqref="K115">
    <cfRule type="expression" dxfId="4692" priority="18829">
      <formula>+WEEKDAY($E115)=1</formula>
    </cfRule>
  </conditionalFormatting>
  <conditionalFormatting sqref="K115">
    <cfRule type="expression" dxfId="4691" priority="18828">
      <formula>$E115=""</formula>
    </cfRule>
  </conditionalFormatting>
  <conditionalFormatting sqref="K115">
    <cfRule type="expression" dxfId="4690" priority="18827">
      <formula>$C115=$H$5</formula>
    </cfRule>
  </conditionalFormatting>
  <conditionalFormatting sqref="K115">
    <cfRule type="expression" dxfId="4689" priority="18826">
      <formula>$E115="TOTAL"</formula>
    </cfRule>
  </conditionalFormatting>
  <conditionalFormatting sqref="K115">
    <cfRule type="expression" dxfId="4688" priority="18825">
      <formula>AND($E115&lt;&gt;"",$E115&lt;&gt;"TOTAL")</formula>
    </cfRule>
  </conditionalFormatting>
  <conditionalFormatting sqref="P115">
    <cfRule type="expression" dxfId="4687" priority="18824">
      <formula>+WEEKDAY($E115)=1</formula>
    </cfRule>
  </conditionalFormatting>
  <conditionalFormatting sqref="P115">
    <cfRule type="expression" dxfId="4686" priority="18823">
      <formula>$E115=""</formula>
    </cfRule>
  </conditionalFormatting>
  <conditionalFormatting sqref="P115">
    <cfRule type="expression" dxfId="4685" priority="18822">
      <formula>$C115=$H$5</formula>
    </cfRule>
  </conditionalFormatting>
  <conditionalFormatting sqref="P115">
    <cfRule type="expression" dxfId="4684" priority="18821">
      <formula>$E115="TOTAL"</formula>
    </cfRule>
  </conditionalFormatting>
  <conditionalFormatting sqref="P115">
    <cfRule type="expression" dxfId="4683" priority="18820">
      <formula>AND($E115&lt;&gt;"",$E115&lt;&gt;"TOTAL")</formula>
    </cfRule>
  </conditionalFormatting>
  <conditionalFormatting sqref="AN115">
    <cfRule type="expression" dxfId="4682" priority="18799">
      <formula>+WEEKDAY($E115)=1</formula>
    </cfRule>
  </conditionalFormatting>
  <conditionalFormatting sqref="AN115">
    <cfRule type="expression" dxfId="4681" priority="18798">
      <formula>$E115=""</formula>
    </cfRule>
  </conditionalFormatting>
  <conditionalFormatting sqref="AN115">
    <cfRule type="expression" dxfId="4680" priority="18797">
      <formula>$C115=$H$5</formula>
    </cfRule>
  </conditionalFormatting>
  <conditionalFormatting sqref="AN115">
    <cfRule type="expression" dxfId="4679" priority="18796">
      <formula>$E115="TOTAL"</formula>
    </cfRule>
  </conditionalFormatting>
  <conditionalFormatting sqref="AN115">
    <cfRule type="expression" dxfId="4678" priority="18795">
      <formula>AND($E115&lt;&gt;"",$E115&lt;&gt;"TOTAL")</formula>
    </cfRule>
  </conditionalFormatting>
  <conditionalFormatting sqref="Q115">
    <cfRule type="expression" dxfId="4677" priority="18774">
      <formula>+WEEKDAY($E115)=1</formula>
    </cfRule>
  </conditionalFormatting>
  <conditionalFormatting sqref="Q115">
    <cfRule type="expression" dxfId="4676" priority="18773">
      <formula>$E115=""</formula>
    </cfRule>
  </conditionalFormatting>
  <conditionalFormatting sqref="Q115">
    <cfRule type="expression" dxfId="4675" priority="18772">
      <formula>$C115=$H$5</formula>
    </cfRule>
  </conditionalFormatting>
  <conditionalFormatting sqref="Q115">
    <cfRule type="expression" dxfId="4674" priority="18771">
      <formula>$E115="TOTAL"</formula>
    </cfRule>
  </conditionalFormatting>
  <conditionalFormatting sqref="Q115">
    <cfRule type="expression" dxfId="4673" priority="18770">
      <formula>AND($E115&lt;&gt;"",$E115&lt;&gt;"TOTAL")</formula>
    </cfRule>
  </conditionalFormatting>
  <conditionalFormatting sqref="L115">
    <cfRule type="expression" dxfId="4672" priority="18769">
      <formula>+WEEKDAY($E115)=1</formula>
    </cfRule>
  </conditionalFormatting>
  <conditionalFormatting sqref="L115">
    <cfRule type="expression" dxfId="4671" priority="18768">
      <formula>$E115=""</formula>
    </cfRule>
  </conditionalFormatting>
  <conditionalFormatting sqref="L115">
    <cfRule type="expression" dxfId="4670" priority="18767">
      <formula>$C115=$H$5</formula>
    </cfRule>
  </conditionalFormatting>
  <conditionalFormatting sqref="L115">
    <cfRule type="expression" dxfId="4669" priority="18766">
      <formula>$E115="TOTAL"</formula>
    </cfRule>
  </conditionalFormatting>
  <conditionalFormatting sqref="N115">
    <cfRule type="expression" dxfId="4668" priority="18765">
      <formula>+WEEKDAY($E115)=1</formula>
    </cfRule>
  </conditionalFormatting>
  <conditionalFormatting sqref="N115">
    <cfRule type="expression" dxfId="4667" priority="18764">
      <formula>$E115=""</formula>
    </cfRule>
  </conditionalFormatting>
  <conditionalFormatting sqref="N115">
    <cfRule type="expression" dxfId="4666" priority="18763">
      <formula>$C115=$H$5</formula>
    </cfRule>
  </conditionalFormatting>
  <conditionalFormatting sqref="N115">
    <cfRule type="expression" dxfId="4665" priority="18762">
      <formula>$E115="TOTAL"</formula>
    </cfRule>
  </conditionalFormatting>
  <conditionalFormatting sqref="N115">
    <cfRule type="expression" dxfId="4664" priority="18761">
      <formula>AND($E115&lt;&gt;"",$E115&lt;&gt;"TOTAL")</formula>
    </cfRule>
  </conditionalFormatting>
  <conditionalFormatting sqref="M115">
    <cfRule type="expression" dxfId="4663" priority="18760">
      <formula>+WEEKDAY($E115)=1</formula>
    </cfRule>
  </conditionalFormatting>
  <conditionalFormatting sqref="M115">
    <cfRule type="expression" dxfId="4662" priority="18759">
      <formula>$E115=""</formula>
    </cfRule>
  </conditionalFormatting>
  <conditionalFormatting sqref="M115">
    <cfRule type="expression" dxfId="4661" priority="18758">
      <formula>$C115=$H$5</formula>
    </cfRule>
  </conditionalFormatting>
  <conditionalFormatting sqref="M115">
    <cfRule type="expression" dxfId="4660" priority="18757">
      <formula>$E115="TOTAL"</formula>
    </cfRule>
  </conditionalFormatting>
  <conditionalFormatting sqref="M115">
    <cfRule type="expression" dxfId="4659" priority="18756">
      <formula>AND($E115&lt;&gt;"",$E115&lt;&gt;"TOTAL")</formula>
    </cfRule>
  </conditionalFormatting>
  <conditionalFormatting sqref="X115">
    <cfRule type="expression" dxfId="4658" priority="18755">
      <formula>$H115&lt;&gt;""</formula>
    </cfRule>
  </conditionalFormatting>
  <conditionalFormatting sqref="X115">
    <cfRule type="expression" dxfId="4657" priority="18754">
      <formula>$E115=""</formula>
    </cfRule>
  </conditionalFormatting>
  <conditionalFormatting sqref="X115">
    <cfRule type="expression" dxfId="4656" priority="18753">
      <formula>$C115=$H$5</formula>
    </cfRule>
  </conditionalFormatting>
  <conditionalFormatting sqref="X115">
    <cfRule type="expression" dxfId="4655" priority="18752">
      <formula>$E115="TOTAL"</formula>
    </cfRule>
  </conditionalFormatting>
  <conditionalFormatting sqref="AL115:AM115">
    <cfRule type="expression" dxfId="4654" priority="18746">
      <formula>+WEEKDAY($E115)=1</formula>
    </cfRule>
  </conditionalFormatting>
  <conditionalFormatting sqref="AL115:AM115">
    <cfRule type="expression" dxfId="4653" priority="18745">
      <formula>$E115=""</formula>
    </cfRule>
  </conditionalFormatting>
  <conditionalFormatting sqref="AL115:AM115">
    <cfRule type="expression" dxfId="4652" priority="18744">
      <formula>$C115=$H$5</formula>
    </cfRule>
  </conditionalFormatting>
  <conditionalFormatting sqref="AL115:AM115">
    <cfRule type="expression" dxfId="4651" priority="18743">
      <formula>$E115="TOTAL"</formula>
    </cfRule>
  </conditionalFormatting>
  <conditionalFormatting sqref="AL115:AM115">
    <cfRule type="expression" dxfId="4650" priority="18742">
      <formula>AND($E115&lt;&gt;"",$E115&lt;&gt;"TOTAL")</formula>
    </cfRule>
  </conditionalFormatting>
  <conditionalFormatting sqref="U115">
    <cfRule type="expression" dxfId="4649" priority="18726">
      <formula>+WEEKDAY($E115)=1</formula>
    </cfRule>
  </conditionalFormatting>
  <conditionalFormatting sqref="U115">
    <cfRule type="expression" dxfId="4648" priority="18725">
      <formula>$E115=""</formula>
    </cfRule>
  </conditionalFormatting>
  <conditionalFormatting sqref="U115">
    <cfRule type="expression" dxfId="4647" priority="18724">
      <formula>$C115=$H$5</formula>
    </cfRule>
  </conditionalFormatting>
  <conditionalFormatting sqref="U115">
    <cfRule type="expression" dxfId="4646" priority="18723">
      <formula>$E115="TOTAL"</formula>
    </cfRule>
  </conditionalFormatting>
  <conditionalFormatting sqref="U115">
    <cfRule type="expression" dxfId="4645" priority="18722">
      <formula>AND($E115&lt;&gt;"",$E115&lt;&gt;"TOTAL")</formula>
    </cfRule>
  </conditionalFormatting>
  <conditionalFormatting sqref="V115">
    <cfRule type="expression" dxfId="4644" priority="18721">
      <formula>+WEEKDAY($E115)=1</formula>
    </cfRule>
  </conditionalFormatting>
  <conditionalFormatting sqref="V115">
    <cfRule type="expression" dxfId="4643" priority="18720">
      <formula>$E115=""</formula>
    </cfRule>
  </conditionalFormatting>
  <conditionalFormatting sqref="V115">
    <cfRule type="expression" dxfId="4642" priority="18719">
      <formula>$C115=$H$5</formula>
    </cfRule>
  </conditionalFormatting>
  <conditionalFormatting sqref="V115">
    <cfRule type="expression" dxfId="4641" priority="18718">
      <formula>$E115="TOTAL"</formula>
    </cfRule>
  </conditionalFormatting>
  <conditionalFormatting sqref="V115">
    <cfRule type="expression" dxfId="4640" priority="18717">
      <formula>AND($E115&lt;&gt;"",$E115&lt;&gt;"TOTAL")</formula>
    </cfRule>
  </conditionalFormatting>
  <conditionalFormatting sqref="T115">
    <cfRule type="expression" dxfId="4639" priority="18716">
      <formula>+WEEKDAY($E115)=1</formula>
    </cfRule>
  </conditionalFormatting>
  <conditionalFormatting sqref="T115">
    <cfRule type="expression" dxfId="4638" priority="18715">
      <formula>$E115=""</formula>
    </cfRule>
  </conditionalFormatting>
  <conditionalFormatting sqref="T115">
    <cfRule type="expression" dxfId="4637" priority="18714">
      <formula>$C115=$H$5</formula>
    </cfRule>
  </conditionalFormatting>
  <conditionalFormatting sqref="T115">
    <cfRule type="expression" dxfId="4636" priority="18713">
      <formula>$E115="TOTAL"</formula>
    </cfRule>
  </conditionalFormatting>
  <conditionalFormatting sqref="T115">
    <cfRule type="expression" dxfId="4635" priority="18712">
      <formula>AND($E115&lt;&gt;"",$E115&lt;&gt;"TOTAL")</formula>
    </cfRule>
  </conditionalFormatting>
  <conditionalFormatting sqref="S115">
    <cfRule type="expression" dxfId="4634" priority="18711">
      <formula>+WEEKDAY($E115)=1</formula>
    </cfRule>
  </conditionalFormatting>
  <conditionalFormatting sqref="S115">
    <cfRule type="expression" dxfId="4633" priority="18710">
      <formula>$E115=""</formula>
    </cfRule>
  </conditionalFormatting>
  <conditionalFormatting sqref="S115">
    <cfRule type="expression" dxfId="4632" priority="18709">
      <formula>$C115=$H$5</formula>
    </cfRule>
  </conditionalFormatting>
  <conditionalFormatting sqref="S115">
    <cfRule type="expression" dxfId="4631" priority="18708">
      <formula>$E115="TOTAL"</formula>
    </cfRule>
  </conditionalFormatting>
  <conditionalFormatting sqref="S115">
    <cfRule type="expression" dxfId="4630" priority="18707">
      <formula>AND($E115&lt;&gt;"",$E115&lt;&gt;"TOTAL")</formula>
    </cfRule>
  </conditionalFormatting>
  <conditionalFormatting sqref="R115">
    <cfRule type="expression" dxfId="4629" priority="18706">
      <formula>+WEEKDAY($E115)=1</formula>
    </cfRule>
  </conditionalFormatting>
  <conditionalFormatting sqref="R115">
    <cfRule type="expression" dxfId="4628" priority="18705">
      <formula>$E115=""</formula>
    </cfRule>
  </conditionalFormatting>
  <conditionalFormatting sqref="R115">
    <cfRule type="expression" dxfId="4627" priority="18704">
      <formula>$C115=$H$5</formula>
    </cfRule>
  </conditionalFormatting>
  <conditionalFormatting sqref="R115">
    <cfRule type="expression" dxfId="4626" priority="18703">
      <formula>$E115="TOTAL"</formula>
    </cfRule>
  </conditionalFormatting>
  <conditionalFormatting sqref="R115">
    <cfRule type="expression" dxfId="4625" priority="18702">
      <formula>AND($E115&lt;&gt;"",$E115&lt;&gt;"TOTAL")</formula>
    </cfRule>
  </conditionalFormatting>
  <conditionalFormatting sqref="G115">
    <cfRule type="expression" dxfId="4624" priority="18701">
      <formula>$H115&lt;&gt;""</formula>
    </cfRule>
  </conditionalFormatting>
  <conditionalFormatting sqref="G115">
    <cfRule type="expression" dxfId="4623" priority="18700">
      <formula>$E115=""</formula>
    </cfRule>
  </conditionalFormatting>
  <conditionalFormatting sqref="G115">
    <cfRule type="expression" dxfId="4622" priority="18699">
      <formula>$C115=$H$5</formula>
    </cfRule>
  </conditionalFormatting>
  <conditionalFormatting sqref="G115">
    <cfRule type="expression" dxfId="4621" priority="18698">
      <formula>$E115="TOTAL"</formula>
    </cfRule>
  </conditionalFormatting>
  <conditionalFormatting sqref="O115">
    <cfRule type="expression" dxfId="4620" priority="18289">
      <formula>+WEEKDAY($E115)=1</formula>
    </cfRule>
  </conditionalFormatting>
  <conditionalFormatting sqref="O115">
    <cfRule type="expression" dxfId="4619" priority="18288">
      <formula>$E115=""</formula>
    </cfRule>
  </conditionalFormatting>
  <conditionalFormatting sqref="O115">
    <cfRule type="expression" dxfId="4618" priority="18287">
      <formula>$C115=$H$5</formula>
    </cfRule>
  </conditionalFormatting>
  <conditionalFormatting sqref="O115">
    <cfRule type="expression" dxfId="4617" priority="18286">
      <formula>$E115="TOTAL"</formula>
    </cfRule>
  </conditionalFormatting>
  <conditionalFormatting sqref="W115">
    <cfRule type="expression" dxfId="4616" priority="18285">
      <formula>$H115&lt;&gt;""</formula>
    </cfRule>
  </conditionalFormatting>
  <conditionalFormatting sqref="W115">
    <cfRule type="expression" dxfId="4615" priority="18284">
      <formula>$E115=""</formula>
    </cfRule>
  </conditionalFormatting>
  <conditionalFormatting sqref="W115">
    <cfRule type="expression" dxfId="4614" priority="18283">
      <formula>$C115=$H$5</formula>
    </cfRule>
  </conditionalFormatting>
  <conditionalFormatting sqref="W115">
    <cfRule type="expression" dxfId="4613" priority="18282">
      <formula>$E115="TOTAL"</formula>
    </cfRule>
  </conditionalFormatting>
  <conditionalFormatting sqref="H115">
    <cfRule type="expression" dxfId="4612" priority="18270">
      <formula>$H115&lt;&gt;""</formula>
    </cfRule>
  </conditionalFormatting>
  <conditionalFormatting sqref="H115">
    <cfRule type="expression" dxfId="4611" priority="18269">
      <formula>$E115=""</formula>
    </cfRule>
  </conditionalFormatting>
  <conditionalFormatting sqref="H115">
    <cfRule type="expression" dxfId="4610" priority="18268">
      <formula>$C115=$H$5</formula>
    </cfRule>
  </conditionalFormatting>
  <conditionalFormatting sqref="H115">
    <cfRule type="expression" dxfId="4609" priority="18267">
      <formula>$E115="TOTAL"</formula>
    </cfRule>
  </conditionalFormatting>
  <conditionalFormatting sqref="F115">
    <cfRule type="expression" dxfId="4608" priority="18266">
      <formula>+WEEKDAY($E115)=1</formula>
    </cfRule>
  </conditionalFormatting>
  <conditionalFormatting sqref="F115">
    <cfRule type="expression" dxfId="4607" priority="18265">
      <formula>$E115=""</formula>
    </cfRule>
  </conditionalFormatting>
  <conditionalFormatting sqref="F115">
    <cfRule type="expression" dxfId="4606" priority="18264">
      <formula>$C115=$H$5</formula>
    </cfRule>
  </conditionalFormatting>
  <conditionalFormatting sqref="F115">
    <cfRule type="expression" dxfId="4605" priority="18263">
      <formula>$E115="TOTAL"</formula>
    </cfRule>
  </conditionalFormatting>
  <conditionalFormatting sqref="F115">
    <cfRule type="expression" dxfId="4604" priority="18262">
      <formula>AND($E115&lt;&gt;"",$E115&lt;&gt;"TOTAL",SUM($C116:$C127)=0)</formula>
    </cfRule>
  </conditionalFormatting>
  <conditionalFormatting sqref="I115">
    <cfRule type="expression" dxfId="4603" priority="18241">
      <formula>+WEEKDAY($E115)=1</formula>
    </cfRule>
  </conditionalFormatting>
  <conditionalFormatting sqref="I115">
    <cfRule type="expression" dxfId="4602" priority="18240">
      <formula>$E115=""</formula>
    </cfRule>
  </conditionalFormatting>
  <conditionalFormatting sqref="I115">
    <cfRule type="expression" dxfId="4601" priority="18239">
      <formula>$C115=$H$5</formula>
    </cfRule>
  </conditionalFormatting>
  <conditionalFormatting sqref="I115">
    <cfRule type="expression" dxfId="4600" priority="18238">
      <formula>$E115="TOTAL"</formula>
    </cfRule>
  </conditionalFormatting>
  <conditionalFormatting sqref="I115">
    <cfRule type="expression" dxfId="4599" priority="18237">
      <formula>AND($E115&lt;&gt;"",$E115&lt;&gt;"TOTAL",SUM($C116:$C127)=0)</formula>
    </cfRule>
  </conditionalFormatting>
  <conditionalFormatting sqref="J115">
    <cfRule type="expression" dxfId="4598" priority="18236">
      <formula>+WEEKDAY($E115)=1</formula>
    </cfRule>
  </conditionalFormatting>
  <conditionalFormatting sqref="J115">
    <cfRule type="expression" dxfId="4597" priority="18235">
      <formula>$E115=""</formula>
    </cfRule>
  </conditionalFormatting>
  <conditionalFormatting sqref="J115">
    <cfRule type="expression" dxfId="4596" priority="18234">
      <formula>$C115=$H$5</formula>
    </cfRule>
  </conditionalFormatting>
  <conditionalFormatting sqref="J115">
    <cfRule type="expression" dxfId="4595" priority="18233">
      <formula>$E115="TOTAL"</formula>
    </cfRule>
  </conditionalFormatting>
  <conditionalFormatting sqref="J115">
    <cfRule type="expression" dxfId="4594" priority="18232">
      <formula>AND($E115&lt;&gt;"",$E115&lt;&gt;"TOTAL",SUM($C116:$C127)=0)</formula>
    </cfRule>
  </conditionalFormatting>
  <conditionalFormatting sqref="Y115:AK115">
    <cfRule type="expression" dxfId="4593" priority="18231">
      <formula>+WEEKDAY($E115)=1</formula>
    </cfRule>
  </conditionalFormatting>
  <conditionalFormatting sqref="Y115:AK115">
    <cfRule type="expression" dxfId="4592" priority="18230">
      <formula>$E115=""</formula>
    </cfRule>
  </conditionalFormatting>
  <conditionalFormatting sqref="Y115:AK115">
    <cfRule type="expression" dxfId="4591" priority="18229">
      <formula>$C115=$H$5</formula>
    </cfRule>
  </conditionalFormatting>
  <conditionalFormatting sqref="Y115:AK115">
    <cfRule type="expression" dxfId="4590" priority="18228">
      <formula>$E115="TOTAL"</formula>
    </cfRule>
  </conditionalFormatting>
  <conditionalFormatting sqref="Y115:AK115">
    <cfRule type="expression" dxfId="4589" priority="18227">
      <formula>AND($E115&lt;&gt;"",$E115&lt;&gt;"TOTAL",SUM($C116:$C127)=0)</formula>
    </cfRule>
  </conditionalFormatting>
  <conditionalFormatting sqref="AO115:BL115">
    <cfRule type="expression" dxfId="4588" priority="18226">
      <formula>+WEEKDAY($E115)=1</formula>
    </cfRule>
  </conditionalFormatting>
  <conditionalFormatting sqref="AO115:BL115">
    <cfRule type="expression" dxfId="4587" priority="18225">
      <formula>$E115=""</formula>
    </cfRule>
  </conditionalFormatting>
  <conditionalFormatting sqref="AO115:BL115">
    <cfRule type="expression" dxfId="4586" priority="18224">
      <formula>$C115=$H$5</formula>
    </cfRule>
  </conditionalFormatting>
  <conditionalFormatting sqref="AO115:BL115">
    <cfRule type="expression" dxfId="4585" priority="18223">
      <formula>$E115="TOTAL"</formula>
    </cfRule>
  </conditionalFormatting>
  <conditionalFormatting sqref="AO115:BL115">
    <cfRule type="expression" dxfId="4584" priority="18222">
      <formula>AND($E115&lt;&gt;"",$E115&lt;&gt;"TOTAL",SUM($C116:$C127)=0)</formula>
    </cfRule>
  </conditionalFormatting>
  <conditionalFormatting sqref="K128">
    <cfRule type="expression" dxfId="4583" priority="18217">
      <formula>+WEEKDAY($E128)=1</formula>
    </cfRule>
  </conditionalFormatting>
  <conditionalFormatting sqref="K128">
    <cfRule type="expression" dxfId="4582" priority="18216">
      <formula>$E128=""</formula>
    </cfRule>
  </conditionalFormatting>
  <conditionalFormatting sqref="K128">
    <cfRule type="expression" dxfId="4581" priority="18215">
      <formula>$C128=$H$5</formula>
    </cfRule>
  </conditionalFormatting>
  <conditionalFormatting sqref="K128">
    <cfRule type="expression" dxfId="4580" priority="18214">
      <formula>$E128="TOTAL"</formula>
    </cfRule>
  </conditionalFormatting>
  <conditionalFormatting sqref="K128">
    <cfRule type="expression" dxfId="4579" priority="18213">
      <formula>AND($E128&lt;&gt;"",$E128&lt;&gt;"TOTAL")</formula>
    </cfRule>
  </conditionalFormatting>
  <conditionalFormatting sqref="P128">
    <cfRule type="expression" dxfId="4578" priority="18212">
      <formula>+WEEKDAY($E128)=1</formula>
    </cfRule>
  </conditionalFormatting>
  <conditionalFormatting sqref="P128">
    <cfRule type="expression" dxfId="4577" priority="18211">
      <formula>$E128=""</formula>
    </cfRule>
  </conditionalFormatting>
  <conditionalFormatting sqref="P128">
    <cfRule type="expression" dxfId="4576" priority="18210">
      <formula>$C128=$H$5</formula>
    </cfRule>
  </conditionalFormatting>
  <conditionalFormatting sqref="P128">
    <cfRule type="expression" dxfId="4575" priority="18209">
      <formula>$E128="TOTAL"</formula>
    </cfRule>
  </conditionalFormatting>
  <conditionalFormatting sqref="P128">
    <cfRule type="expression" dxfId="4574" priority="18208">
      <formula>AND($E128&lt;&gt;"",$E128&lt;&gt;"TOTAL")</formula>
    </cfRule>
  </conditionalFormatting>
  <conditionalFormatting sqref="AN128">
    <cfRule type="expression" dxfId="4573" priority="18187">
      <formula>+WEEKDAY($E128)=1</formula>
    </cfRule>
  </conditionalFormatting>
  <conditionalFormatting sqref="AN128">
    <cfRule type="expression" dxfId="4572" priority="18186">
      <formula>$E128=""</formula>
    </cfRule>
  </conditionalFormatting>
  <conditionalFormatting sqref="AN128">
    <cfRule type="expression" dxfId="4571" priority="18185">
      <formula>$C128=$H$5</formula>
    </cfRule>
  </conditionalFormatting>
  <conditionalFormatting sqref="AN128">
    <cfRule type="expression" dxfId="4570" priority="18184">
      <formula>$E128="TOTAL"</formula>
    </cfRule>
  </conditionalFormatting>
  <conditionalFormatting sqref="AN128">
    <cfRule type="expression" dxfId="4569" priority="18183">
      <formula>AND($E128&lt;&gt;"",$E128&lt;&gt;"TOTAL")</formula>
    </cfRule>
  </conditionalFormatting>
  <conditionalFormatting sqref="Q128">
    <cfRule type="expression" dxfId="4568" priority="18162">
      <formula>+WEEKDAY($E128)=1</formula>
    </cfRule>
  </conditionalFormatting>
  <conditionalFormatting sqref="Q128">
    <cfRule type="expression" dxfId="4567" priority="18161">
      <formula>$E128=""</formula>
    </cfRule>
  </conditionalFormatting>
  <conditionalFormatting sqref="Q128">
    <cfRule type="expression" dxfId="4566" priority="18160">
      <formula>$C128=$H$5</formula>
    </cfRule>
  </conditionalFormatting>
  <conditionalFormatting sqref="Q128">
    <cfRule type="expression" dxfId="4565" priority="18159">
      <formula>$E128="TOTAL"</formula>
    </cfRule>
  </conditionalFormatting>
  <conditionalFormatting sqref="Q128">
    <cfRule type="expression" dxfId="4564" priority="18158">
      <formula>AND($E128&lt;&gt;"",$E128&lt;&gt;"TOTAL")</formula>
    </cfRule>
  </conditionalFormatting>
  <conditionalFormatting sqref="L128">
    <cfRule type="expression" dxfId="4563" priority="18157">
      <formula>+WEEKDAY($E128)=1</formula>
    </cfRule>
  </conditionalFormatting>
  <conditionalFormatting sqref="L128">
    <cfRule type="expression" dxfId="4562" priority="18156">
      <formula>$E128=""</formula>
    </cfRule>
  </conditionalFormatting>
  <conditionalFormatting sqref="L128">
    <cfRule type="expression" dxfId="4561" priority="18155">
      <formula>$C128=$H$5</formula>
    </cfRule>
  </conditionalFormatting>
  <conditionalFormatting sqref="L128">
    <cfRule type="expression" dxfId="4560" priority="18154">
      <formula>$E128="TOTAL"</formula>
    </cfRule>
  </conditionalFormatting>
  <conditionalFormatting sqref="N128">
    <cfRule type="expression" dxfId="4559" priority="18153">
      <formula>+WEEKDAY($E128)=1</formula>
    </cfRule>
  </conditionalFormatting>
  <conditionalFormatting sqref="N128">
    <cfRule type="expression" dxfId="4558" priority="18152">
      <formula>$E128=""</formula>
    </cfRule>
  </conditionalFormatting>
  <conditionalFormatting sqref="N128">
    <cfRule type="expression" dxfId="4557" priority="18151">
      <formula>$C128=$H$5</formula>
    </cfRule>
  </conditionalFormatting>
  <conditionalFormatting sqref="N128">
    <cfRule type="expression" dxfId="4556" priority="18150">
      <formula>$E128="TOTAL"</formula>
    </cfRule>
  </conditionalFormatting>
  <conditionalFormatting sqref="N128">
    <cfRule type="expression" dxfId="4555" priority="18149">
      <formula>AND($E128&lt;&gt;"",$E128&lt;&gt;"TOTAL")</formula>
    </cfRule>
  </conditionalFormatting>
  <conditionalFormatting sqref="M128">
    <cfRule type="expression" dxfId="4554" priority="18148">
      <formula>+WEEKDAY($E128)=1</formula>
    </cfRule>
  </conditionalFormatting>
  <conditionalFormatting sqref="M128">
    <cfRule type="expression" dxfId="4553" priority="18147">
      <formula>$E128=""</formula>
    </cfRule>
  </conditionalFormatting>
  <conditionalFormatting sqref="M128">
    <cfRule type="expression" dxfId="4552" priority="18146">
      <formula>$C128=$H$5</formula>
    </cfRule>
  </conditionalFormatting>
  <conditionalFormatting sqref="M128">
    <cfRule type="expression" dxfId="4551" priority="18145">
      <formula>$E128="TOTAL"</formula>
    </cfRule>
  </conditionalFormatting>
  <conditionalFormatting sqref="M128">
    <cfRule type="expression" dxfId="4550" priority="18144">
      <formula>AND($E128&lt;&gt;"",$E128&lt;&gt;"TOTAL")</formula>
    </cfRule>
  </conditionalFormatting>
  <conditionalFormatting sqref="X128">
    <cfRule type="expression" dxfId="4549" priority="18143">
      <formula>$H128&lt;&gt;""</formula>
    </cfRule>
  </conditionalFormatting>
  <conditionalFormatting sqref="X128">
    <cfRule type="expression" dxfId="4548" priority="18142">
      <formula>$E128=""</formula>
    </cfRule>
  </conditionalFormatting>
  <conditionalFormatting sqref="X128">
    <cfRule type="expression" dxfId="4547" priority="18141">
      <formula>$C128=$H$5</formula>
    </cfRule>
  </conditionalFormatting>
  <conditionalFormatting sqref="X128">
    <cfRule type="expression" dxfId="4546" priority="18140">
      <formula>$E128="TOTAL"</formula>
    </cfRule>
  </conditionalFormatting>
  <conditionalFormatting sqref="AL128:AM128">
    <cfRule type="expression" dxfId="4545" priority="18134">
      <formula>+WEEKDAY($E128)=1</formula>
    </cfRule>
  </conditionalFormatting>
  <conditionalFormatting sqref="AL128:AM128">
    <cfRule type="expression" dxfId="4544" priority="18133">
      <formula>$E128=""</formula>
    </cfRule>
  </conditionalFormatting>
  <conditionalFormatting sqref="AL128:AM128">
    <cfRule type="expression" dxfId="4543" priority="18132">
      <formula>$C128=$H$5</formula>
    </cfRule>
  </conditionalFormatting>
  <conditionalFormatting sqref="AL128:AM128">
    <cfRule type="expression" dxfId="4542" priority="18131">
      <formula>$E128="TOTAL"</formula>
    </cfRule>
  </conditionalFormatting>
  <conditionalFormatting sqref="AL128:AM128">
    <cfRule type="expression" dxfId="4541" priority="18130">
      <formula>AND($E128&lt;&gt;"",$E128&lt;&gt;"TOTAL")</formula>
    </cfRule>
  </conditionalFormatting>
  <conditionalFormatting sqref="U128">
    <cfRule type="expression" dxfId="4540" priority="18114">
      <formula>+WEEKDAY($E128)=1</formula>
    </cfRule>
  </conditionalFormatting>
  <conditionalFormatting sqref="U128">
    <cfRule type="expression" dxfId="4539" priority="18113">
      <formula>$E128=""</formula>
    </cfRule>
  </conditionalFormatting>
  <conditionalFormatting sqref="U128">
    <cfRule type="expression" dxfId="4538" priority="18112">
      <formula>$C128=$H$5</formula>
    </cfRule>
  </conditionalFormatting>
  <conditionalFormatting sqref="U128">
    <cfRule type="expression" dxfId="4537" priority="18111">
      <formula>$E128="TOTAL"</formula>
    </cfRule>
  </conditionalFormatting>
  <conditionalFormatting sqref="U128">
    <cfRule type="expression" dxfId="4536" priority="18110">
      <formula>AND($E128&lt;&gt;"",$E128&lt;&gt;"TOTAL")</formula>
    </cfRule>
  </conditionalFormatting>
  <conditionalFormatting sqref="V128">
    <cfRule type="expression" dxfId="4535" priority="18109">
      <formula>+WEEKDAY($E128)=1</formula>
    </cfRule>
  </conditionalFormatting>
  <conditionalFormatting sqref="V128">
    <cfRule type="expression" dxfId="4534" priority="18108">
      <formula>$E128=""</formula>
    </cfRule>
  </conditionalFormatting>
  <conditionalFormatting sqref="V128">
    <cfRule type="expression" dxfId="4533" priority="18107">
      <formula>$C128=$H$5</formula>
    </cfRule>
  </conditionalFormatting>
  <conditionalFormatting sqref="V128">
    <cfRule type="expression" dxfId="4532" priority="18106">
      <formula>$E128="TOTAL"</formula>
    </cfRule>
  </conditionalFormatting>
  <conditionalFormatting sqref="V128">
    <cfRule type="expression" dxfId="4531" priority="18105">
      <formula>AND($E128&lt;&gt;"",$E128&lt;&gt;"TOTAL")</formula>
    </cfRule>
  </conditionalFormatting>
  <conditionalFormatting sqref="T128">
    <cfRule type="expression" dxfId="4530" priority="18104">
      <formula>+WEEKDAY($E128)=1</formula>
    </cfRule>
  </conditionalFormatting>
  <conditionalFormatting sqref="T128">
    <cfRule type="expression" dxfId="4529" priority="18103">
      <formula>$E128=""</formula>
    </cfRule>
  </conditionalFormatting>
  <conditionalFormatting sqref="T128">
    <cfRule type="expression" dxfId="4528" priority="18102">
      <formula>$C128=$H$5</formula>
    </cfRule>
  </conditionalFormatting>
  <conditionalFormatting sqref="T128">
    <cfRule type="expression" dxfId="4527" priority="18101">
      <formula>$E128="TOTAL"</formula>
    </cfRule>
  </conditionalFormatting>
  <conditionalFormatting sqref="T128">
    <cfRule type="expression" dxfId="4526" priority="18100">
      <formula>AND($E128&lt;&gt;"",$E128&lt;&gt;"TOTAL")</formula>
    </cfRule>
  </conditionalFormatting>
  <conditionalFormatting sqref="S128">
    <cfRule type="expression" dxfId="4525" priority="18099">
      <formula>+WEEKDAY($E128)=1</formula>
    </cfRule>
  </conditionalFormatting>
  <conditionalFormatting sqref="S128">
    <cfRule type="expression" dxfId="4524" priority="18098">
      <formula>$E128=""</formula>
    </cfRule>
  </conditionalFormatting>
  <conditionalFormatting sqref="S128">
    <cfRule type="expression" dxfId="4523" priority="18097">
      <formula>$C128=$H$5</formula>
    </cfRule>
  </conditionalFormatting>
  <conditionalFormatting sqref="S128">
    <cfRule type="expression" dxfId="4522" priority="18096">
      <formula>$E128="TOTAL"</formula>
    </cfRule>
  </conditionalFormatting>
  <conditionalFormatting sqref="S128">
    <cfRule type="expression" dxfId="4521" priority="18095">
      <formula>AND($E128&lt;&gt;"",$E128&lt;&gt;"TOTAL")</formula>
    </cfRule>
  </conditionalFormatting>
  <conditionalFormatting sqref="R128">
    <cfRule type="expression" dxfId="4520" priority="18094">
      <formula>+WEEKDAY($E128)=1</formula>
    </cfRule>
  </conditionalFormatting>
  <conditionalFormatting sqref="R128">
    <cfRule type="expression" dxfId="4519" priority="18093">
      <formula>$E128=""</formula>
    </cfRule>
  </conditionalFormatting>
  <conditionalFormatting sqref="R128">
    <cfRule type="expression" dxfId="4518" priority="18092">
      <formula>$C128=$H$5</formula>
    </cfRule>
  </conditionalFormatting>
  <conditionalFormatting sqref="R128">
    <cfRule type="expression" dxfId="4517" priority="18091">
      <formula>$E128="TOTAL"</formula>
    </cfRule>
  </conditionalFormatting>
  <conditionalFormatting sqref="R128">
    <cfRule type="expression" dxfId="4516" priority="18090">
      <formula>AND($E128&lt;&gt;"",$E128&lt;&gt;"TOTAL")</formula>
    </cfRule>
  </conditionalFormatting>
  <conditionalFormatting sqref="G128">
    <cfRule type="expression" dxfId="4515" priority="18089">
      <formula>$H128&lt;&gt;""</formula>
    </cfRule>
  </conditionalFormatting>
  <conditionalFormatting sqref="G128">
    <cfRule type="expression" dxfId="4514" priority="18088">
      <formula>$E128=""</formula>
    </cfRule>
  </conditionalFormatting>
  <conditionalFormatting sqref="G128">
    <cfRule type="expression" dxfId="4513" priority="18087">
      <formula>$C128=$H$5</formula>
    </cfRule>
  </conditionalFormatting>
  <conditionalFormatting sqref="G128">
    <cfRule type="expression" dxfId="4512" priority="18086">
      <formula>$E128="TOTAL"</formula>
    </cfRule>
  </conditionalFormatting>
  <conditionalFormatting sqref="O128">
    <cfRule type="expression" dxfId="4511" priority="17677">
      <formula>+WEEKDAY($E128)=1</formula>
    </cfRule>
  </conditionalFormatting>
  <conditionalFormatting sqref="O128">
    <cfRule type="expression" dxfId="4510" priority="17676">
      <formula>$E128=""</formula>
    </cfRule>
  </conditionalFormatting>
  <conditionalFormatting sqref="O128">
    <cfRule type="expression" dxfId="4509" priority="17675">
      <formula>$C128=$H$5</formula>
    </cfRule>
  </conditionalFormatting>
  <conditionalFormatting sqref="O128">
    <cfRule type="expression" dxfId="4508" priority="17674">
      <formula>$E128="TOTAL"</formula>
    </cfRule>
  </conditionalFormatting>
  <conditionalFormatting sqref="W128">
    <cfRule type="expression" dxfId="4507" priority="17673">
      <formula>$H128&lt;&gt;""</formula>
    </cfRule>
  </conditionalFormatting>
  <conditionalFormatting sqref="W128">
    <cfRule type="expression" dxfId="4506" priority="17672">
      <formula>$E128=""</formula>
    </cfRule>
  </conditionalFormatting>
  <conditionalFormatting sqref="W128">
    <cfRule type="expression" dxfId="4505" priority="17671">
      <formula>$C128=$H$5</formula>
    </cfRule>
  </conditionalFormatting>
  <conditionalFormatting sqref="W128">
    <cfRule type="expression" dxfId="4504" priority="17670">
      <formula>$E128="TOTAL"</formula>
    </cfRule>
  </conditionalFormatting>
  <conditionalFormatting sqref="H128">
    <cfRule type="expression" dxfId="4503" priority="17658">
      <formula>$H128&lt;&gt;""</formula>
    </cfRule>
  </conditionalFormatting>
  <conditionalFormatting sqref="H128">
    <cfRule type="expression" dxfId="4502" priority="17657">
      <formula>$E128=""</formula>
    </cfRule>
  </conditionalFormatting>
  <conditionalFormatting sqref="H128">
    <cfRule type="expression" dxfId="4501" priority="17656">
      <formula>$C128=$H$5</formula>
    </cfRule>
  </conditionalFormatting>
  <conditionalFormatting sqref="H128">
    <cfRule type="expression" dxfId="4500" priority="17655">
      <formula>$E128="TOTAL"</formula>
    </cfRule>
  </conditionalFormatting>
  <conditionalFormatting sqref="F128">
    <cfRule type="expression" dxfId="4499" priority="17654">
      <formula>+WEEKDAY($E128)=1</formula>
    </cfRule>
  </conditionalFormatting>
  <conditionalFormatting sqref="F128">
    <cfRule type="expression" dxfId="4498" priority="17653">
      <formula>$E128=""</formula>
    </cfRule>
  </conditionalFormatting>
  <conditionalFormatting sqref="F128">
    <cfRule type="expression" dxfId="4497" priority="17652">
      <formula>$C128=$H$5</formula>
    </cfRule>
  </conditionalFormatting>
  <conditionalFormatting sqref="F128">
    <cfRule type="expression" dxfId="4496" priority="17651">
      <formula>$E128="TOTAL"</formula>
    </cfRule>
  </conditionalFormatting>
  <conditionalFormatting sqref="F128">
    <cfRule type="expression" dxfId="4495" priority="17650">
      <formula>AND($E128&lt;&gt;"",$E128&lt;&gt;"TOTAL",SUM($C129:$C140)=0)</formula>
    </cfRule>
  </conditionalFormatting>
  <conditionalFormatting sqref="I128">
    <cfRule type="expression" dxfId="4494" priority="17629">
      <formula>+WEEKDAY($E128)=1</formula>
    </cfRule>
  </conditionalFormatting>
  <conditionalFormatting sqref="I128">
    <cfRule type="expression" dxfId="4493" priority="17628">
      <formula>$E128=""</formula>
    </cfRule>
  </conditionalFormatting>
  <conditionalFormatting sqref="I128">
    <cfRule type="expression" dxfId="4492" priority="17627">
      <formula>$C128=$H$5</formula>
    </cfRule>
  </conditionalFormatting>
  <conditionalFormatting sqref="I128">
    <cfRule type="expression" dxfId="4491" priority="17626">
      <formula>$E128="TOTAL"</formula>
    </cfRule>
  </conditionalFormatting>
  <conditionalFormatting sqref="I128">
    <cfRule type="expression" dxfId="4490" priority="17625">
      <formula>AND($E128&lt;&gt;"",$E128&lt;&gt;"TOTAL",SUM($C129:$C140)=0)</formula>
    </cfRule>
  </conditionalFormatting>
  <conditionalFormatting sqref="J128">
    <cfRule type="expression" dxfId="4489" priority="17624">
      <formula>+WEEKDAY($E128)=1</formula>
    </cfRule>
  </conditionalFormatting>
  <conditionalFormatting sqref="J128">
    <cfRule type="expression" dxfId="4488" priority="17623">
      <formula>$E128=""</formula>
    </cfRule>
  </conditionalFormatting>
  <conditionalFormatting sqref="J128">
    <cfRule type="expression" dxfId="4487" priority="17622">
      <formula>$C128=$H$5</formula>
    </cfRule>
  </conditionalFormatting>
  <conditionalFormatting sqref="J128">
    <cfRule type="expression" dxfId="4486" priority="17621">
      <formula>$E128="TOTAL"</formula>
    </cfRule>
  </conditionalFormatting>
  <conditionalFormatting sqref="J128">
    <cfRule type="expression" dxfId="4485" priority="17620">
      <formula>AND($E128&lt;&gt;"",$E128&lt;&gt;"TOTAL",SUM($C129:$C140)=0)</formula>
    </cfRule>
  </conditionalFormatting>
  <conditionalFormatting sqref="Y128:AK128">
    <cfRule type="expression" dxfId="4484" priority="17619">
      <formula>+WEEKDAY($E128)=1</formula>
    </cfRule>
  </conditionalFormatting>
  <conditionalFormatting sqref="Y128:AK128">
    <cfRule type="expression" dxfId="4483" priority="17618">
      <formula>$E128=""</formula>
    </cfRule>
  </conditionalFormatting>
  <conditionalFormatting sqref="Y128:AK128">
    <cfRule type="expression" dxfId="4482" priority="17617">
      <formula>$C128=$H$5</formula>
    </cfRule>
  </conditionalFormatting>
  <conditionalFormatting sqref="Y128:AK128">
    <cfRule type="expression" dxfId="4481" priority="17616">
      <formula>$E128="TOTAL"</formula>
    </cfRule>
  </conditionalFormatting>
  <conditionalFormatting sqref="Y128:AK128">
    <cfRule type="expression" dxfId="4480" priority="17615">
      <formula>AND($E128&lt;&gt;"",$E128&lt;&gt;"TOTAL",SUM($C129:$C140)=0)</formula>
    </cfRule>
  </conditionalFormatting>
  <conditionalFormatting sqref="AO128:BL128">
    <cfRule type="expression" dxfId="4479" priority="17614">
      <formula>+WEEKDAY($E128)=1</formula>
    </cfRule>
  </conditionalFormatting>
  <conditionalFormatting sqref="AO128:BL128">
    <cfRule type="expression" dxfId="4478" priority="17613">
      <formula>$E128=""</formula>
    </cfRule>
  </conditionalFormatting>
  <conditionalFormatting sqref="AO128:BL128">
    <cfRule type="expression" dxfId="4477" priority="17612">
      <formula>$C128=$H$5</formula>
    </cfRule>
  </conditionalFormatting>
  <conditionalFormatting sqref="AO128:BL128">
    <cfRule type="expression" dxfId="4476" priority="17611">
      <formula>$E128="TOTAL"</formula>
    </cfRule>
  </conditionalFormatting>
  <conditionalFormatting sqref="AO128:BL128">
    <cfRule type="expression" dxfId="4475" priority="17610">
      <formula>AND($E128&lt;&gt;"",$E128&lt;&gt;"TOTAL",SUM($C129:$C140)=0)</formula>
    </cfRule>
  </conditionalFormatting>
  <conditionalFormatting sqref="K141">
    <cfRule type="expression" dxfId="4474" priority="17605">
      <formula>+WEEKDAY($E141)=1</formula>
    </cfRule>
  </conditionalFormatting>
  <conditionalFormatting sqref="K141">
    <cfRule type="expression" dxfId="4473" priority="17604">
      <formula>$E141=""</formula>
    </cfRule>
  </conditionalFormatting>
  <conditionalFormatting sqref="K141">
    <cfRule type="expression" dxfId="4472" priority="17603">
      <formula>$C141=$H$5</formula>
    </cfRule>
  </conditionalFormatting>
  <conditionalFormatting sqref="K141">
    <cfRule type="expression" dxfId="4471" priority="17602">
      <formula>$E141="TOTAL"</formula>
    </cfRule>
  </conditionalFormatting>
  <conditionalFormatting sqref="K141">
    <cfRule type="expression" dxfId="4470" priority="17601">
      <formula>AND($E141&lt;&gt;"",$E141&lt;&gt;"TOTAL")</formula>
    </cfRule>
  </conditionalFormatting>
  <conditionalFormatting sqref="P141">
    <cfRule type="expression" dxfId="4469" priority="17600">
      <formula>+WEEKDAY($E141)=1</formula>
    </cfRule>
  </conditionalFormatting>
  <conditionalFormatting sqref="P141">
    <cfRule type="expression" dxfId="4468" priority="17599">
      <formula>$E141=""</formula>
    </cfRule>
  </conditionalFormatting>
  <conditionalFormatting sqref="P141">
    <cfRule type="expression" dxfId="4467" priority="17598">
      <formula>$C141=$H$5</formula>
    </cfRule>
  </conditionalFormatting>
  <conditionalFormatting sqref="P141">
    <cfRule type="expression" dxfId="4466" priority="17597">
      <formula>$E141="TOTAL"</formula>
    </cfRule>
  </conditionalFormatting>
  <conditionalFormatting sqref="P141">
    <cfRule type="expression" dxfId="4465" priority="17596">
      <formula>AND($E141&lt;&gt;"",$E141&lt;&gt;"TOTAL")</formula>
    </cfRule>
  </conditionalFormatting>
  <conditionalFormatting sqref="AN141">
    <cfRule type="expression" dxfId="4464" priority="17575">
      <formula>+WEEKDAY($E141)=1</formula>
    </cfRule>
  </conditionalFormatting>
  <conditionalFormatting sqref="AN141">
    <cfRule type="expression" dxfId="4463" priority="17574">
      <formula>$E141=""</formula>
    </cfRule>
  </conditionalFormatting>
  <conditionalFormatting sqref="AN141">
    <cfRule type="expression" dxfId="4462" priority="17573">
      <formula>$C141=$H$5</formula>
    </cfRule>
  </conditionalFormatting>
  <conditionalFormatting sqref="AN141">
    <cfRule type="expression" dxfId="4461" priority="17572">
      <formula>$E141="TOTAL"</formula>
    </cfRule>
  </conditionalFormatting>
  <conditionalFormatting sqref="AN141">
    <cfRule type="expression" dxfId="4460" priority="17571">
      <formula>AND($E141&lt;&gt;"",$E141&lt;&gt;"TOTAL")</formula>
    </cfRule>
  </conditionalFormatting>
  <conditionalFormatting sqref="Q141">
    <cfRule type="expression" dxfId="4459" priority="17550">
      <formula>+WEEKDAY($E141)=1</formula>
    </cfRule>
  </conditionalFormatting>
  <conditionalFormatting sqref="Q141">
    <cfRule type="expression" dxfId="4458" priority="17549">
      <formula>$E141=""</formula>
    </cfRule>
  </conditionalFormatting>
  <conditionalFormatting sqref="Q141">
    <cfRule type="expression" dxfId="4457" priority="17548">
      <formula>$C141=$H$5</formula>
    </cfRule>
  </conditionalFormatting>
  <conditionalFormatting sqref="Q141">
    <cfRule type="expression" dxfId="4456" priority="17547">
      <formula>$E141="TOTAL"</formula>
    </cfRule>
  </conditionalFormatting>
  <conditionalFormatting sqref="Q141">
    <cfRule type="expression" dxfId="4455" priority="17546">
      <formula>AND($E141&lt;&gt;"",$E141&lt;&gt;"TOTAL")</formula>
    </cfRule>
  </conditionalFormatting>
  <conditionalFormatting sqref="L141">
    <cfRule type="expression" dxfId="4454" priority="17545">
      <formula>+WEEKDAY($E141)=1</formula>
    </cfRule>
  </conditionalFormatting>
  <conditionalFormatting sqref="L141">
    <cfRule type="expression" dxfId="4453" priority="17544">
      <formula>$E141=""</formula>
    </cfRule>
  </conditionalFormatting>
  <conditionalFormatting sqref="L141">
    <cfRule type="expression" dxfId="4452" priority="17543">
      <formula>$C141=$H$5</formula>
    </cfRule>
  </conditionalFormatting>
  <conditionalFormatting sqref="L141">
    <cfRule type="expression" dxfId="4451" priority="17542">
      <formula>$E141="TOTAL"</formula>
    </cfRule>
  </conditionalFormatting>
  <conditionalFormatting sqref="N141">
    <cfRule type="expression" dxfId="4450" priority="17541">
      <formula>+WEEKDAY($E141)=1</formula>
    </cfRule>
  </conditionalFormatting>
  <conditionalFormatting sqref="N141">
    <cfRule type="expression" dxfId="4449" priority="17540">
      <formula>$E141=""</formula>
    </cfRule>
  </conditionalFormatting>
  <conditionalFormatting sqref="N141">
    <cfRule type="expression" dxfId="4448" priority="17539">
      <formula>$C141=$H$5</formula>
    </cfRule>
  </conditionalFormatting>
  <conditionalFormatting sqref="N141">
    <cfRule type="expression" dxfId="4447" priority="17538">
      <formula>$E141="TOTAL"</formula>
    </cfRule>
  </conditionalFormatting>
  <conditionalFormatting sqref="N141">
    <cfRule type="expression" dxfId="4446" priority="17537">
      <formula>AND($E141&lt;&gt;"",$E141&lt;&gt;"TOTAL")</formula>
    </cfRule>
  </conditionalFormatting>
  <conditionalFormatting sqref="M141">
    <cfRule type="expression" dxfId="4445" priority="17536">
      <formula>+WEEKDAY($E141)=1</formula>
    </cfRule>
  </conditionalFormatting>
  <conditionalFormatting sqref="M141">
    <cfRule type="expression" dxfId="4444" priority="17535">
      <formula>$E141=""</formula>
    </cfRule>
  </conditionalFormatting>
  <conditionalFormatting sqref="M141">
    <cfRule type="expression" dxfId="4443" priority="17534">
      <formula>$C141=$H$5</formula>
    </cfRule>
  </conditionalFormatting>
  <conditionalFormatting sqref="M141">
    <cfRule type="expression" dxfId="4442" priority="17533">
      <formula>$E141="TOTAL"</formula>
    </cfRule>
  </conditionalFormatting>
  <conditionalFormatting sqref="M141">
    <cfRule type="expression" dxfId="4441" priority="17532">
      <formula>AND($E141&lt;&gt;"",$E141&lt;&gt;"TOTAL")</formula>
    </cfRule>
  </conditionalFormatting>
  <conditionalFormatting sqref="X141">
    <cfRule type="expression" dxfId="4440" priority="17531">
      <formula>$H141&lt;&gt;""</formula>
    </cfRule>
  </conditionalFormatting>
  <conditionalFormatting sqref="X141">
    <cfRule type="expression" dxfId="4439" priority="17530">
      <formula>$E141=""</formula>
    </cfRule>
  </conditionalFormatting>
  <conditionalFormatting sqref="X141">
    <cfRule type="expression" dxfId="4438" priority="17529">
      <formula>$C141=$H$5</formula>
    </cfRule>
  </conditionalFormatting>
  <conditionalFormatting sqref="X141">
    <cfRule type="expression" dxfId="4437" priority="17528">
      <formula>$E141="TOTAL"</formula>
    </cfRule>
  </conditionalFormatting>
  <conditionalFormatting sqref="AL141:AM141">
    <cfRule type="expression" dxfId="4436" priority="17522">
      <formula>+WEEKDAY($E141)=1</formula>
    </cfRule>
  </conditionalFormatting>
  <conditionalFormatting sqref="AL141:AM141">
    <cfRule type="expression" dxfId="4435" priority="17521">
      <formula>$E141=""</formula>
    </cfRule>
  </conditionalFormatting>
  <conditionalFormatting sqref="AL141:AM141">
    <cfRule type="expression" dxfId="4434" priority="17520">
      <formula>$C141=$H$5</formula>
    </cfRule>
  </conditionalFormatting>
  <conditionalFormatting sqref="AL141:AM141">
    <cfRule type="expression" dxfId="4433" priority="17519">
      <formula>$E141="TOTAL"</formula>
    </cfRule>
  </conditionalFormatting>
  <conditionalFormatting sqref="AL141:AM141">
    <cfRule type="expression" dxfId="4432" priority="17518">
      <formula>AND($E141&lt;&gt;"",$E141&lt;&gt;"TOTAL")</formula>
    </cfRule>
  </conditionalFormatting>
  <conditionalFormatting sqref="U141">
    <cfRule type="expression" dxfId="4431" priority="17502">
      <formula>+WEEKDAY($E141)=1</formula>
    </cfRule>
  </conditionalFormatting>
  <conditionalFormatting sqref="U141">
    <cfRule type="expression" dxfId="4430" priority="17501">
      <formula>$E141=""</formula>
    </cfRule>
  </conditionalFormatting>
  <conditionalFormatting sqref="U141">
    <cfRule type="expression" dxfId="4429" priority="17500">
      <formula>$C141=$H$5</formula>
    </cfRule>
  </conditionalFormatting>
  <conditionalFormatting sqref="U141">
    <cfRule type="expression" dxfId="4428" priority="17499">
      <formula>$E141="TOTAL"</formula>
    </cfRule>
  </conditionalFormatting>
  <conditionalFormatting sqref="U141">
    <cfRule type="expression" dxfId="4427" priority="17498">
      <formula>AND($E141&lt;&gt;"",$E141&lt;&gt;"TOTAL")</formula>
    </cfRule>
  </conditionalFormatting>
  <conditionalFormatting sqref="V141">
    <cfRule type="expression" dxfId="4426" priority="17497">
      <formula>+WEEKDAY($E141)=1</formula>
    </cfRule>
  </conditionalFormatting>
  <conditionalFormatting sqref="V141">
    <cfRule type="expression" dxfId="4425" priority="17496">
      <formula>$E141=""</formula>
    </cfRule>
  </conditionalFormatting>
  <conditionalFormatting sqref="V141">
    <cfRule type="expression" dxfId="4424" priority="17495">
      <formula>$C141=$H$5</formula>
    </cfRule>
  </conditionalFormatting>
  <conditionalFormatting sqref="V141">
    <cfRule type="expression" dxfId="4423" priority="17494">
      <formula>$E141="TOTAL"</formula>
    </cfRule>
  </conditionalFormatting>
  <conditionalFormatting sqref="V141">
    <cfRule type="expression" dxfId="4422" priority="17493">
      <formula>AND($E141&lt;&gt;"",$E141&lt;&gt;"TOTAL")</formula>
    </cfRule>
  </conditionalFormatting>
  <conditionalFormatting sqref="T141">
    <cfRule type="expression" dxfId="4421" priority="17492">
      <formula>+WEEKDAY($E141)=1</formula>
    </cfRule>
  </conditionalFormatting>
  <conditionalFormatting sqref="T141">
    <cfRule type="expression" dxfId="4420" priority="17491">
      <formula>$E141=""</formula>
    </cfRule>
  </conditionalFormatting>
  <conditionalFormatting sqref="T141">
    <cfRule type="expression" dxfId="4419" priority="17490">
      <formula>$C141=$H$5</formula>
    </cfRule>
  </conditionalFormatting>
  <conditionalFormatting sqref="T141">
    <cfRule type="expression" dxfId="4418" priority="17489">
      <formula>$E141="TOTAL"</formula>
    </cfRule>
  </conditionalFormatting>
  <conditionalFormatting sqref="T141">
    <cfRule type="expression" dxfId="4417" priority="17488">
      <formula>AND($E141&lt;&gt;"",$E141&lt;&gt;"TOTAL")</formula>
    </cfRule>
  </conditionalFormatting>
  <conditionalFormatting sqref="S141">
    <cfRule type="expression" dxfId="4416" priority="17487">
      <formula>+WEEKDAY($E141)=1</formula>
    </cfRule>
  </conditionalFormatting>
  <conditionalFormatting sqref="S141">
    <cfRule type="expression" dxfId="4415" priority="17486">
      <formula>$E141=""</formula>
    </cfRule>
  </conditionalFormatting>
  <conditionalFormatting sqref="S141">
    <cfRule type="expression" dxfId="4414" priority="17485">
      <formula>$C141=$H$5</formula>
    </cfRule>
  </conditionalFormatting>
  <conditionalFormatting sqref="S141">
    <cfRule type="expression" dxfId="4413" priority="17484">
      <formula>$E141="TOTAL"</formula>
    </cfRule>
  </conditionalFormatting>
  <conditionalFormatting sqref="S141">
    <cfRule type="expression" dxfId="4412" priority="17483">
      <formula>AND($E141&lt;&gt;"",$E141&lt;&gt;"TOTAL")</formula>
    </cfRule>
  </conditionalFormatting>
  <conditionalFormatting sqref="R141">
    <cfRule type="expression" dxfId="4411" priority="17482">
      <formula>+WEEKDAY($E141)=1</formula>
    </cfRule>
  </conditionalFormatting>
  <conditionalFormatting sqref="R141">
    <cfRule type="expression" dxfId="4410" priority="17481">
      <formula>$E141=""</formula>
    </cfRule>
  </conditionalFormatting>
  <conditionalFormatting sqref="R141">
    <cfRule type="expression" dxfId="4409" priority="17480">
      <formula>$C141=$H$5</formula>
    </cfRule>
  </conditionalFormatting>
  <conditionalFormatting sqref="R141">
    <cfRule type="expression" dxfId="4408" priority="17479">
      <formula>$E141="TOTAL"</formula>
    </cfRule>
  </conditionalFormatting>
  <conditionalFormatting sqref="R141">
    <cfRule type="expression" dxfId="4407" priority="17478">
      <formula>AND($E141&lt;&gt;"",$E141&lt;&gt;"TOTAL")</formula>
    </cfRule>
  </conditionalFormatting>
  <conditionalFormatting sqref="G141">
    <cfRule type="expression" dxfId="4406" priority="17477">
      <formula>$H141&lt;&gt;""</formula>
    </cfRule>
  </conditionalFormatting>
  <conditionalFormatting sqref="G141">
    <cfRule type="expression" dxfId="4405" priority="17476">
      <formula>$E141=""</formula>
    </cfRule>
  </conditionalFormatting>
  <conditionalFormatting sqref="G141">
    <cfRule type="expression" dxfId="4404" priority="17475">
      <formula>$C141=$H$5</formula>
    </cfRule>
  </conditionalFormatting>
  <conditionalFormatting sqref="G141">
    <cfRule type="expression" dxfId="4403" priority="17474">
      <formula>$E141="TOTAL"</formula>
    </cfRule>
  </conditionalFormatting>
  <conditionalFormatting sqref="O141">
    <cfRule type="expression" dxfId="4402" priority="17065">
      <formula>+WEEKDAY($E141)=1</formula>
    </cfRule>
  </conditionalFormatting>
  <conditionalFormatting sqref="O141">
    <cfRule type="expression" dxfId="4401" priority="17064">
      <formula>$E141=""</formula>
    </cfRule>
  </conditionalFormatting>
  <conditionalFormatting sqref="O141">
    <cfRule type="expression" dxfId="4400" priority="17063">
      <formula>$C141=$H$5</formula>
    </cfRule>
  </conditionalFormatting>
  <conditionalFormatting sqref="O141">
    <cfRule type="expression" dxfId="4399" priority="17062">
      <formula>$E141="TOTAL"</formula>
    </cfRule>
  </conditionalFormatting>
  <conditionalFormatting sqref="W141">
    <cfRule type="expression" dxfId="4398" priority="17061">
      <formula>$H141&lt;&gt;""</formula>
    </cfRule>
  </conditionalFormatting>
  <conditionalFormatting sqref="W141">
    <cfRule type="expression" dxfId="4397" priority="17060">
      <formula>$E141=""</formula>
    </cfRule>
  </conditionalFormatting>
  <conditionalFormatting sqref="W141">
    <cfRule type="expression" dxfId="4396" priority="17059">
      <formula>$C141=$H$5</formula>
    </cfRule>
  </conditionalFormatting>
  <conditionalFormatting sqref="W141">
    <cfRule type="expression" dxfId="4395" priority="17058">
      <formula>$E141="TOTAL"</formula>
    </cfRule>
  </conditionalFormatting>
  <conditionalFormatting sqref="H141">
    <cfRule type="expression" dxfId="4394" priority="17046">
      <formula>$H141&lt;&gt;""</formula>
    </cfRule>
  </conditionalFormatting>
  <conditionalFormatting sqref="H141">
    <cfRule type="expression" dxfId="4393" priority="17045">
      <formula>$E141=""</formula>
    </cfRule>
  </conditionalFormatting>
  <conditionalFormatting sqref="H141">
    <cfRule type="expression" dxfId="4392" priority="17044">
      <formula>$C141=$H$5</formula>
    </cfRule>
  </conditionalFormatting>
  <conditionalFormatting sqref="H141">
    <cfRule type="expression" dxfId="4391" priority="17043">
      <formula>$E141="TOTAL"</formula>
    </cfRule>
  </conditionalFormatting>
  <conditionalFormatting sqref="F141">
    <cfRule type="expression" dxfId="4390" priority="17042">
      <formula>+WEEKDAY($E141)=1</formula>
    </cfRule>
  </conditionalFormatting>
  <conditionalFormatting sqref="F141">
    <cfRule type="expression" dxfId="4389" priority="17041">
      <formula>$E141=""</formula>
    </cfRule>
  </conditionalFormatting>
  <conditionalFormatting sqref="F141">
    <cfRule type="expression" dxfId="4388" priority="17040">
      <formula>$C141=$H$5</formula>
    </cfRule>
  </conditionalFormatting>
  <conditionalFormatting sqref="F141">
    <cfRule type="expression" dxfId="4387" priority="17039">
      <formula>$E141="TOTAL"</formula>
    </cfRule>
  </conditionalFormatting>
  <conditionalFormatting sqref="F141">
    <cfRule type="expression" dxfId="4386" priority="17038">
      <formula>AND($E141&lt;&gt;"",$E141&lt;&gt;"TOTAL",SUM($C142:$C153)=0)</formula>
    </cfRule>
  </conditionalFormatting>
  <conditionalFormatting sqref="I141">
    <cfRule type="expression" dxfId="4385" priority="17017">
      <formula>+WEEKDAY($E141)=1</formula>
    </cfRule>
  </conditionalFormatting>
  <conditionalFormatting sqref="I141">
    <cfRule type="expression" dxfId="4384" priority="17016">
      <formula>$E141=""</formula>
    </cfRule>
  </conditionalFormatting>
  <conditionalFormatting sqref="I141">
    <cfRule type="expression" dxfId="4383" priority="17015">
      <formula>$C141=$H$5</formula>
    </cfRule>
  </conditionalFormatting>
  <conditionalFormatting sqref="I141">
    <cfRule type="expression" dxfId="4382" priority="17014">
      <formula>$E141="TOTAL"</formula>
    </cfRule>
  </conditionalFormatting>
  <conditionalFormatting sqref="I141">
    <cfRule type="expression" dxfId="4381" priority="17013">
      <formula>AND($E141&lt;&gt;"",$E141&lt;&gt;"TOTAL",SUM($C142:$C153)=0)</formula>
    </cfRule>
  </conditionalFormatting>
  <conditionalFormatting sqref="J141">
    <cfRule type="expression" dxfId="4380" priority="17012">
      <formula>+WEEKDAY($E141)=1</formula>
    </cfRule>
  </conditionalFormatting>
  <conditionalFormatting sqref="J141">
    <cfRule type="expression" dxfId="4379" priority="17011">
      <formula>$E141=""</formula>
    </cfRule>
  </conditionalFormatting>
  <conditionalFormatting sqref="J141">
    <cfRule type="expression" dxfId="4378" priority="17010">
      <formula>$C141=$H$5</formula>
    </cfRule>
  </conditionalFormatting>
  <conditionalFormatting sqref="J141">
    <cfRule type="expression" dxfId="4377" priority="17009">
      <formula>$E141="TOTAL"</formula>
    </cfRule>
  </conditionalFormatting>
  <conditionalFormatting sqref="J141">
    <cfRule type="expression" dxfId="4376" priority="17008">
      <formula>AND($E141&lt;&gt;"",$E141&lt;&gt;"TOTAL",SUM($C142:$C153)=0)</formula>
    </cfRule>
  </conditionalFormatting>
  <conditionalFormatting sqref="Y141:AK141">
    <cfRule type="expression" dxfId="4375" priority="17007">
      <formula>+WEEKDAY($E141)=1</formula>
    </cfRule>
  </conditionalFormatting>
  <conditionalFormatting sqref="Y141:AK141">
    <cfRule type="expression" dxfId="4374" priority="17006">
      <formula>$E141=""</formula>
    </cfRule>
  </conditionalFormatting>
  <conditionalFormatting sqref="Y141:AK141">
    <cfRule type="expression" dxfId="4373" priority="17005">
      <formula>$C141=$H$5</formula>
    </cfRule>
  </conditionalFormatting>
  <conditionalFormatting sqref="Y141:AK141">
    <cfRule type="expression" dxfId="4372" priority="17004">
      <formula>$E141="TOTAL"</formula>
    </cfRule>
  </conditionalFormatting>
  <conditionalFormatting sqref="Y141:AK141">
    <cfRule type="expression" dxfId="4371" priority="17003">
      <formula>AND($E141&lt;&gt;"",$E141&lt;&gt;"TOTAL",SUM($C142:$C153)=0)</formula>
    </cfRule>
  </conditionalFormatting>
  <conditionalFormatting sqref="AO141:BL141">
    <cfRule type="expression" dxfId="4370" priority="17002">
      <formula>+WEEKDAY($E141)=1</formula>
    </cfRule>
  </conditionalFormatting>
  <conditionalFormatting sqref="AO141:BL141">
    <cfRule type="expression" dxfId="4369" priority="17001">
      <formula>$E141=""</formula>
    </cfRule>
  </conditionalFormatting>
  <conditionalFormatting sqref="AO141:BL141">
    <cfRule type="expression" dxfId="4368" priority="17000">
      <formula>$C141=$H$5</formula>
    </cfRule>
  </conditionalFormatting>
  <conditionalFormatting sqref="AO141:BL141">
    <cfRule type="expression" dxfId="4367" priority="16999">
      <formula>$E141="TOTAL"</formula>
    </cfRule>
  </conditionalFormatting>
  <conditionalFormatting sqref="AO141:BL141">
    <cfRule type="expression" dxfId="4366" priority="16998">
      <formula>AND($E141&lt;&gt;"",$E141&lt;&gt;"TOTAL",SUM($C142:$C153)=0)</formula>
    </cfRule>
  </conditionalFormatting>
  <conditionalFormatting sqref="K154">
    <cfRule type="expression" dxfId="4365" priority="16993">
      <formula>+WEEKDAY($E154)=1</formula>
    </cfRule>
  </conditionalFormatting>
  <conditionalFormatting sqref="K154">
    <cfRule type="expression" dxfId="4364" priority="16992">
      <formula>$E154=""</formula>
    </cfRule>
  </conditionalFormatting>
  <conditionalFormatting sqref="K154">
    <cfRule type="expression" dxfId="4363" priority="16991">
      <formula>$C154=$H$5</formula>
    </cfRule>
  </conditionalFormatting>
  <conditionalFormatting sqref="K154">
    <cfRule type="expression" dxfId="4362" priority="16990">
      <formula>$E154="TOTAL"</formula>
    </cfRule>
  </conditionalFormatting>
  <conditionalFormatting sqref="K154">
    <cfRule type="expression" dxfId="4361" priority="16989">
      <formula>AND($E154&lt;&gt;"",$E154&lt;&gt;"TOTAL")</formula>
    </cfRule>
  </conditionalFormatting>
  <conditionalFormatting sqref="P154">
    <cfRule type="expression" dxfId="4360" priority="16988">
      <formula>+WEEKDAY($E154)=1</formula>
    </cfRule>
  </conditionalFormatting>
  <conditionalFormatting sqref="P154">
    <cfRule type="expression" dxfId="4359" priority="16987">
      <formula>$E154=""</formula>
    </cfRule>
  </conditionalFormatting>
  <conditionalFormatting sqref="P154">
    <cfRule type="expression" dxfId="4358" priority="16986">
      <formula>$C154=$H$5</formula>
    </cfRule>
  </conditionalFormatting>
  <conditionalFormatting sqref="P154">
    <cfRule type="expression" dxfId="4357" priority="16985">
      <formula>$E154="TOTAL"</formula>
    </cfRule>
  </conditionalFormatting>
  <conditionalFormatting sqref="P154">
    <cfRule type="expression" dxfId="4356" priority="16984">
      <formula>AND($E154&lt;&gt;"",$E154&lt;&gt;"TOTAL")</formula>
    </cfRule>
  </conditionalFormatting>
  <conditionalFormatting sqref="AN154">
    <cfRule type="expression" dxfId="4355" priority="16963">
      <formula>+WEEKDAY($E154)=1</formula>
    </cfRule>
  </conditionalFormatting>
  <conditionalFormatting sqref="AN154">
    <cfRule type="expression" dxfId="4354" priority="16962">
      <formula>$E154=""</formula>
    </cfRule>
  </conditionalFormatting>
  <conditionalFormatting sqref="AN154">
    <cfRule type="expression" dxfId="4353" priority="16961">
      <formula>$C154=$H$5</formula>
    </cfRule>
  </conditionalFormatting>
  <conditionalFormatting sqref="AN154">
    <cfRule type="expression" dxfId="4352" priority="16960">
      <formula>$E154="TOTAL"</formula>
    </cfRule>
  </conditionalFormatting>
  <conditionalFormatting sqref="AN154">
    <cfRule type="expression" dxfId="4351" priority="16959">
      <formula>AND($E154&lt;&gt;"",$E154&lt;&gt;"TOTAL")</formula>
    </cfRule>
  </conditionalFormatting>
  <conditionalFormatting sqref="Q154">
    <cfRule type="expression" dxfId="4350" priority="16938">
      <formula>+WEEKDAY($E154)=1</formula>
    </cfRule>
  </conditionalFormatting>
  <conditionalFormatting sqref="Q154">
    <cfRule type="expression" dxfId="4349" priority="16937">
      <formula>$E154=""</formula>
    </cfRule>
  </conditionalFormatting>
  <conditionalFormatting sqref="Q154">
    <cfRule type="expression" dxfId="4348" priority="16936">
      <formula>$C154=$H$5</formula>
    </cfRule>
  </conditionalFormatting>
  <conditionalFormatting sqref="Q154">
    <cfRule type="expression" dxfId="4347" priority="16935">
      <formula>$E154="TOTAL"</formula>
    </cfRule>
  </conditionalFormatting>
  <conditionalFormatting sqref="Q154">
    <cfRule type="expression" dxfId="4346" priority="16934">
      <formula>AND($E154&lt;&gt;"",$E154&lt;&gt;"TOTAL")</formula>
    </cfRule>
  </conditionalFormatting>
  <conditionalFormatting sqref="L154">
    <cfRule type="expression" dxfId="4345" priority="16933">
      <formula>+WEEKDAY($E154)=1</formula>
    </cfRule>
  </conditionalFormatting>
  <conditionalFormatting sqref="L154">
    <cfRule type="expression" dxfId="4344" priority="16932">
      <formula>$E154=""</formula>
    </cfRule>
  </conditionalFormatting>
  <conditionalFormatting sqref="L154">
    <cfRule type="expression" dxfId="4343" priority="16931">
      <formula>$C154=$H$5</formula>
    </cfRule>
  </conditionalFormatting>
  <conditionalFormatting sqref="L154">
    <cfRule type="expression" dxfId="4342" priority="16930">
      <formula>$E154="TOTAL"</formula>
    </cfRule>
  </conditionalFormatting>
  <conditionalFormatting sqref="N154">
    <cfRule type="expression" dxfId="4341" priority="16929">
      <formula>+WEEKDAY($E154)=1</formula>
    </cfRule>
  </conditionalFormatting>
  <conditionalFormatting sqref="N154">
    <cfRule type="expression" dxfId="4340" priority="16928">
      <formula>$E154=""</formula>
    </cfRule>
  </conditionalFormatting>
  <conditionalFormatting sqref="N154">
    <cfRule type="expression" dxfId="4339" priority="16927">
      <formula>$C154=$H$5</formula>
    </cfRule>
  </conditionalFormatting>
  <conditionalFormatting sqref="N154">
    <cfRule type="expression" dxfId="4338" priority="16926">
      <formula>$E154="TOTAL"</formula>
    </cfRule>
  </conditionalFormatting>
  <conditionalFormatting sqref="N154">
    <cfRule type="expression" dxfId="4337" priority="16925">
      <formula>AND($E154&lt;&gt;"",$E154&lt;&gt;"TOTAL")</formula>
    </cfRule>
  </conditionalFormatting>
  <conditionalFormatting sqref="M154">
    <cfRule type="expression" dxfId="4336" priority="16924">
      <formula>+WEEKDAY($E154)=1</formula>
    </cfRule>
  </conditionalFormatting>
  <conditionalFormatting sqref="M154">
    <cfRule type="expression" dxfId="4335" priority="16923">
      <formula>$E154=""</formula>
    </cfRule>
  </conditionalFormatting>
  <conditionalFormatting sqref="M154">
    <cfRule type="expression" dxfId="4334" priority="16922">
      <formula>$C154=$H$5</formula>
    </cfRule>
  </conditionalFormatting>
  <conditionalFormatting sqref="M154">
    <cfRule type="expression" dxfId="4333" priority="16921">
      <formula>$E154="TOTAL"</formula>
    </cfRule>
  </conditionalFormatting>
  <conditionalFormatting sqref="M154">
    <cfRule type="expression" dxfId="4332" priority="16920">
      <formula>AND($E154&lt;&gt;"",$E154&lt;&gt;"TOTAL")</formula>
    </cfRule>
  </conditionalFormatting>
  <conditionalFormatting sqref="X154">
    <cfRule type="expression" dxfId="4331" priority="16919">
      <formula>$H154&lt;&gt;""</formula>
    </cfRule>
  </conditionalFormatting>
  <conditionalFormatting sqref="X154">
    <cfRule type="expression" dxfId="4330" priority="16918">
      <formula>$E154=""</formula>
    </cfRule>
  </conditionalFormatting>
  <conditionalFormatting sqref="X154">
    <cfRule type="expression" dxfId="4329" priority="16917">
      <formula>$C154=$H$5</formula>
    </cfRule>
  </conditionalFormatting>
  <conditionalFormatting sqref="X154">
    <cfRule type="expression" dxfId="4328" priority="16916">
      <formula>$E154="TOTAL"</formula>
    </cfRule>
  </conditionalFormatting>
  <conditionalFormatting sqref="AL154:AM154">
    <cfRule type="expression" dxfId="4327" priority="16910">
      <formula>+WEEKDAY($E154)=1</formula>
    </cfRule>
  </conditionalFormatting>
  <conditionalFormatting sqref="AL154:AM154">
    <cfRule type="expression" dxfId="4326" priority="16909">
      <formula>$E154=""</formula>
    </cfRule>
  </conditionalFormatting>
  <conditionalFormatting sqref="AL154:AM154">
    <cfRule type="expression" dxfId="4325" priority="16908">
      <formula>$C154=$H$5</formula>
    </cfRule>
  </conditionalFormatting>
  <conditionalFormatting sqref="AL154:AM154">
    <cfRule type="expression" dxfId="4324" priority="16907">
      <formula>$E154="TOTAL"</formula>
    </cfRule>
  </conditionalFormatting>
  <conditionalFormatting sqref="AL154:AM154">
    <cfRule type="expression" dxfId="4323" priority="16906">
      <formula>AND($E154&lt;&gt;"",$E154&lt;&gt;"TOTAL")</formula>
    </cfRule>
  </conditionalFormatting>
  <conditionalFormatting sqref="U154">
    <cfRule type="expression" dxfId="4322" priority="16890">
      <formula>+WEEKDAY($E154)=1</formula>
    </cfRule>
  </conditionalFormatting>
  <conditionalFormatting sqref="U154">
    <cfRule type="expression" dxfId="4321" priority="16889">
      <formula>$E154=""</formula>
    </cfRule>
  </conditionalFormatting>
  <conditionalFormatting sqref="U154">
    <cfRule type="expression" dxfId="4320" priority="16888">
      <formula>$C154=$H$5</formula>
    </cfRule>
  </conditionalFormatting>
  <conditionalFormatting sqref="U154">
    <cfRule type="expression" dxfId="4319" priority="16887">
      <formula>$E154="TOTAL"</formula>
    </cfRule>
  </conditionalFormatting>
  <conditionalFormatting sqref="U154">
    <cfRule type="expression" dxfId="4318" priority="16886">
      <formula>AND($E154&lt;&gt;"",$E154&lt;&gt;"TOTAL")</formula>
    </cfRule>
  </conditionalFormatting>
  <conditionalFormatting sqref="V154">
    <cfRule type="expression" dxfId="4317" priority="16885">
      <formula>+WEEKDAY($E154)=1</formula>
    </cfRule>
  </conditionalFormatting>
  <conditionalFormatting sqref="V154">
    <cfRule type="expression" dxfId="4316" priority="16884">
      <formula>$E154=""</formula>
    </cfRule>
  </conditionalFormatting>
  <conditionalFormatting sqref="V154">
    <cfRule type="expression" dxfId="4315" priority="16883">
      <formula>$C154=$H$5</formula>
    </cfRule>
  </conditionalFormatting>
  <conditionalFormatting sqref="V154">
    <cfRule type="expression" dxfId="4314" priority="16882">
      <formula>$E154="TOTAL"</formula>
    </cfRule>
  </conditionalFormatting>
  <conditionalFormatting sqref="V154">
    <cfRule type="expression" dxfId="4313" priority="16881">
      <formula>AND($E154&lt;&gt;"",$E154&lt;&gt;"TOTAL")</formula>
    </cfRule>
  </conditionalFormatting>
  <conditionalFormatting sqref="T154">
    <cfRule type="expression" dxfId="4312" priority="16880">
      <formula>+WEEKDAY($E154)=1</formula>
    </cfRule>
  </conditionalFormatting>
  <conditionalFormatting sqref="T154">
    <cfRule type="expression" dxfId="4311" priority="16879">
      <formula>$E154=""</formula>
    </cfRule>
  </conditionalFormatting>
  <conditionalFormatting sqref="T154">
    <cfRule type="expression" dxfId="4310" priority="16878">
      <formula>$C154=$H$5</formula>
    </cfRule>
  </conditionalFormatting>
  <conditionalFormatting sqref="T154">
    <cfRule type="expression" dxfId="4309" priority="16877">
      <formula>$E154="TOTAL"</formula>
    </cfRule>
  </conditionalFormatting>
  <conditionalFormatting sqref="T154">
    <cfRule type="expression" dxfId="4308" priority="16876">
      <formula>AND($E154&lt;&gt;"",$E154&lt;&gt;"TOTAL")</formula>
    </cfRule>
  </conditionalFormatting>
  <conditionalFormatting sqref="S154">
    <cfRule type="expression" dxfId="4307" priority="16875">
      <formula>+WEEKDAY($E154)=1</formula>
    </cfRule>
  </conditionalFormatting>
  <conditionalFormatting sqref="S154">
    <cfRule type="expression" dxfId="4306" priority="16874">
      <formula>$E154=""</formula>
    </cfRule>
  </conditionalFormatting>
  <conditionalFormatting sqref="S154">
    <cfRule type="expression" dxfId="4305" priority="16873">
      <formula>$C154=$H$5</formula>
    </cfRule>
  </conditionalFormatting>
  <conditionalFormatting sqref="S154">
    <cfRule type="expression" dxfId="4304" priority="16872">
      <formula>$E154="TOTAL"</formula>
    </cfRule>
  </conditionalFormatting>
  <conditionalFormatting sqref="S154">
    <cfRule type="expression" dxfId="4303" priority="16871">
      <formula>AND($E154&lt;&gt;"",$E154&lt;&gt;"TOTAL")</formula>
    </cfRule>
  </conditionalFormatting>
  <conditionalFormatting sqref="R154">
    <cfRule type="expression" dxfId="4302" priority="16870">
      <formula>+WEEKDAY($E154)=1</formula>
    </cfRule>
  </conditionalFormatting>
  <conditionalFormatting sqref="R154">
    <cfRule type="expression" dxfId="4301" priority="16869">
      <formula>$E154=""</formula>
    </cfRule>
  </conditionalFormatting>
  <conditionalFormatting sqref="R154">
    <cfRule type="expression" dxfId="4300" priority="16868">
      <formula>$C154=$H$5</formula>
    </cfRule>
  </conditionalFormatting>
  <conditionalFormatting sqref="R154">
    <cfRule type="expression" dxfId="4299" priority="16867">
      <formula>$E154="TOTAL"</formula>
    </cfRule>
  </conditionalFormatting>
  <conditionalFormatting sqref="R154">
    <cfRule type="expression" dxfId="4298" priority="16866">
      <formula>AND($E154&lt;&gt;"",$E154&lt;&gt;"TOTAL")</formula>
    </cfRule>
  </conditionalFormatting>
  <conditionalFormatting sqref="G154">
    <cfRule type="expression" dxfId="4297" priority="16865">
      <formula>$H154&lt;&gt;""</formula>
    </cfRule>
  </conditionalFormatting>
  <conditionalFormatting sqref="G154">
    <cfRule type="expression" dxfId="4296" priority="16864">
      <formula>$E154=""</formula>
    </cfRule>
  </conditionalFormatting>
  <conditionalFormatting sqref="G154">
    <cfRule type="expression" dxfId="4295" priority="16863">
      <formula>$C154=$H$5</formula>
    </cfRule>
  </conditionalFormatting>
  <conditionalFormatting sqref="G154">
    <cfRule type="expression" dxfId="4294" priority="16862">
      <formula>$E154="TOTAL"</formula>
    </cfRule>
  </conditionalFormatting>
  <conditionalFormatting sqref="O154">
    <cfRule type="expression" dxfId="4293" priority="16453">
      <formula>+WEEKDAY($E154)=1</formula>
    </cfRule>
  </conditionalFormatting>
  <conditionalFormatting sqref="O154">
    <cfRule type="expression" dxfId="4292" priority="16452">
      <formula>$E154=""</formula>
    </cfRule>
  </conditionalFormatting>
  <conditionalFormatting sqref="O154">
    <cfRule type="expression" dxfId="4291" priority="16451">
      <formula>$C154=$H$5</formula>
    </cfRule>
  </conditionalFormatting>
  <conditionalFormatting sqref="O154">
    <cfRule type="expression" dxfId="4290" priority="16450">
      <formula>$E154="TOTAL"</formula>
    </cfRule>
  </conditionalFormatting>
  <conditionalFormatting sqref="W154">
    <cfRule type="expression" dxfId="4289" priority="16449">
      <formula>$H154&lt;&gt;""</formula>
    </cfRule>
  </conditionalFormatting>
  <conditionalFormatting sqref="W154">
    <cfRule type="expression" dxfId="4288" priority="16448">
      <formula>$E154=""</formula>
    </cfRule>
  </conditionalFormatting>
  <conditionalFormatting sqref="W154">
    <cfRule type="expression" dxfId="4287" priority="16447">
      <formula>$C154=$H$5</formula>
    </cfRule>
  </conditionalFormatting>
  <conditionalFormatting sqref="W154">
    <cfRule type="expression" dxfId="4286" priority="16446">
      <formula>$E154="TOTAL"</formula>
    </cfRule>
  </conditionalFormatting>
  <conditionalFormatting sqref="H154">
    <cfRule type="expression" dxfId="4285" priority="16434">
      <formula>$H154&lt;&gt;""</formula>
    </cfRule>
  </conditionalFormatting>
  <conditionalFormatting sqref="H154">
    <cfRule type="expression" dxfId="4284" priority="16433">
      <formula>$E154=""</formula>
    </cfRule>
  </conditionalFormatting>
  <conditionalFormatting sqref="H154">
    <cfRule type="expression" dxfId="4283" priority="16432">
      <formula>$C154=$H$5</formula>
    </cfRule>
  </conditionalFormatting>
  <conditionalFormatting sqref="H154">
    <cfRule type="expression" dxfId="4282" priority="16431">
      <formula>$E154="TOTAL"</formula>
    </cfRule>
  </conditionalFormatting>
  <conditionalFormatting sqref="F154">
    <cfRule type="expression" dxfId="4281" priority="16430">
      <formula>+WEEKDAY($E154)=1</formula>
    </cfRule>
  </conditionalFormatting>
  <conditionalFormatting sqref="F154">
    <cfRule type="expression" dxfId="4280" priority="16429">
      <formula>$E154=""</formula>
    </cfRule>
  </conditionalFormatting>
  <conditionalFormatting sqref="F154">
    <cfRule type="expression" dxfId="4279" priority="16428">
      <formula>$C154=$H$5</formula>
    </cfRule>
  </conditionalFormatting>
  <conditionalFormatting sqref="F154">
    <cfRule type="expression" dxfId="4278" priority="16427">
      <formula>$E154="TOTAL"</formula>
    </cfRule>
  </conditionalFormatting>
  <conditionalFormatting sqref="F154">
    <cfRule type="expression" dxfId="4277" priority="16426">
      <formula>AND($E154&lt;&gt;"",$E154&lt;&gt;"TOTAL",SUM($C155:$C166)=0)</formula>
    </cfRule>
  </conditionalFormatting>
  <conditionalFormatting sqref="I154">
    <cfRule type="expression" dxfId="4276" priority="16405">
      <formula>+WEEKDAY($E154)=1</formula>
    </cfRule>
  </conditionalFormatting>
  <conditionalFormatting sqref="I154">
    <cfRule type="expression" dxfId="4275" priority="16404">
      <formula>$E154=""</formula>
    </cfRule>
  </conditionalFormatting>
  <conditionalFormatting sqref="I154">
    <cfRule type="expression" dxfId="4274" priority="16403">
      <formula>$C154=$H$5</formula>
    </cfRule>
  </conditionalFormatting>
  <conditionalFormatting sqref="I154">
    <cfRule type="expression" dxfId="4273" priority="16402">
      <formula>$E154="TOTAL"</formula>
    </cfRule>
  </conditionalFormatting>
  <conditionalFormatting sqref="I154">
    <cfRule type="expression" dxfId="4272" priority="16401">
      <formula>AND($E154&lt;&gt;"",$E154&lt;&gt;"TOTAL",SUM($C155:$C166)=0)</formula>
    </cfRule>
  </conditionalFormatting>
  <conditionalFormatting sqref="J154">
    <cfRule type="expression" dxfId="4271" priority="16400">
      <formula>+WEEKDAY($E154)=1</formula>
    </cfRule>
  </conditionalFormatting>
  <conditionalFormatting sqref="J154">
    <cfRule type="expression" dxfId="4270" priority="16399">
      <formula>$E154=""</formula>
    </cfRule>
  </conditionalFormatting>
  <conditionalFormatting sqref="J154">
    <cfRule type="expression" dxfId="4269" priority="16398">
      <formula>$C154=$H$5</formula>
    </cfRule>
  </conditionalFormatting>
  <conditionalFormatting sqref="J154">
    <cfRule type="expression" dxfId="4268" priority="16397">
      <formula>$E154="TOTAL"</formula>
    </cfRule>
  </conditionalFormatting>
  <conditionalFormatting sqref="J154">
    <cfRule type="expression" dxfId="4267" priority="16396">
      <formula>AND($E154&lt;&gt;"",$E154&lt;&gt;"TOTAL",SUM($C155:$C166)=0)</formula>
    </cfRule>
  </conditionalFormatting>
  <conditionalFormatting sqref="Y154:AK154">
    <cfRule type="expression" dxfId="4266" priority="16395">
      <formula>+WEEKDAY($E154)=1</formula>
    </cfRule>
  </conditionalFormatting>
  <conditionalFormatting sqref="Y154:AK154">
    <cfRule type="expression" dxfId="4265" priority="16394">
      <formula>$E154=""</formula>
    </cfRule>
  </conditionalFormatting>
  <conditionalFormatting sqref="Y154:AK154">
    <cfRule type="expression" dxfId="4264" priority="16393">
      <formula>$C154=$H$5</formula>
    </cfRule>
  </conditionalFormatting>
  <conditionalFormatting sqref="Y154:AK154">
    <cfRule type="expression" dxfId="4263" priority="16392">
      <formula>$E154="TOTAL"</formula>
    </cfRule>
  </conditionalFormatting>
  <conditionalFormatting sqref="Y154:AK154">
    <cfRule type="expression" dxfId="4262" priority="16391">
      <formula>AND($E154&lt;&gt;"",$E154&lt;&gt;"TOTAL",SUM($C155:$C166)=0)</formula>
    </cfRule>
  </conditionalFormatting>
  <conditionalFormatting sqref="AO154:BL154">
    <cfRule type="expression" dxfId="4261" priority="16390">
      <formula>+WEEKDAY($E154)=1</formula>
    </cfRule>
  </conditionalFormatting>
  <conditionalFormatting sqref="AO154:BL154">
    <cfRule type="expression" dxfId="4260" priority="16389">
      <formula>$E154=""</formula>
    </cfRule>
  </conditionalFormatting>
  <conditionalFormatting sqref="AO154:BL154">
    <cfRule type="expression" dxfId="4259" priority="16388">
      <formula>$C154=$H$5</formula>
    </cfRule>
  </conditionalFormatting>
  <conditionalFormatting sqref="AO154:BL154">
    <cfRule type="expression" dxfId="4258" priority="16387">
      <formula>$E154="TOTAL"</formula>
    </cfRule>
  </conditionalFormatting>
  <conditionalFormatting sqref="AO154:BL154">
    <cfRule type="expression" dxfId="4257" priority="16386">
      <formula>AND($E154&lt;&gt;"",$E154&lt;&gt;"TOTAL",SUM($C155:$C166)=0)</formula>
    </cfRule>
  </conditionalFormatting>
  <conditionalFormatting sqref="K167">
    <cfRule type="expression" dxfId="4256" priority="16381">
      <formula>+WEEKDAY($E167)=1</formula>
    </cfRule>
  </conditionalFormatting>
  <conditionalFormatting sqref="K167">
    <cfRule type="expression" dxfId="4255" priority="16380">
      <formula>$E167=""</formula>
    </cfRule>
  </conditionalFormatting>
  <conditionalFormatting sqref="K167">
    <cfRule type="expression" dxfId="4254" priority="16379">
      <formula>$C167=$H$5</formula>
    </cfRule>
  </conditionalFormatting>
  <conditionalFormatting sqref="K167">
    <cfRule type="expression" dxfId="4253" priority="16378">
      <formula>$E167="TOTAL"</formula>
    </cfRule>
  </conditionalFormatting>
  <conditionalFormatting sqref="K167">
    <cfRule type="expression" dxfId="4252" priority="16377">
      <formula>AND($E167&lt;&gt;"",$E167&lt;&gt;"TOTAL")</formula>
    </cfRule>
  </conditionalFormatting>
  <conditionalFormatting sqref="P167">
    <cfRule type="expression" dxfId="4251" priority="16376">
      <formula>+WEEKDAY($E167)=1</formula>
    </cfRule>
  </conditionalFormatting>
  <conditionalFormatting sqref="P167">
    <cfRule type="expression" dxfId="4250" priority="16375">
      <formula>$E167=""</formula>
    </cfRule>
  </conditionalFormatting>
  <conditionalFormatting sqref="P167">
    <cfRule type="expression" dxfId="4249" priority="16374">
      <formula>$C167=$H$5</formula>
    </cfRule>
  </conditionalFormatting>
  <conditionalFormatting sqref="P167">
    <cfRule type="expression" dxfId="4248" priority="16373">
      <formula>$E167="TOTAL"</formula>
    </cfRule>
  </conditionalFormatting>
  <conditionalFormatting sqref="P167">
    <cfRule type="expression" dxfId="4247" priority="16372">
      <formula>AND($E167&lt;&gt;"",$E167&lt;&gt;"TOTAL")</formula>
    </cfRule>
  </conditionalFormatting>
  <conditionalFormatting sqref="AN167">
    <cfRule type="expression" dxfId="4246" priority="16351">
      <formula>+WEEKDAY($E167)=1</formula>
    </cfRule>
  </conditionalFormatting>
  <conditionalFormatting sqref="AN167">
    <cfRule type="expression" dxfId="4245" priority="16350">
      <formula>$E167=""</formula>
    </cfRule>
  </conditionalFormatting>
  <conditionalFormatting sqref="AN167">
    <cfRule type="expression" dxfId="4244" priority="16349">
      <formula>$C167=$H$5</formula>
    </cfRule>
  </conditionalFormatting>
  <conditionalFormatting sqref="AN167">
    <cfRule type="expression" dxfId="4243" priority="16348">
      <formula>$E167="TOTAL"</formula>
    </cfRule>
  </conditionalFormatting>
  <conditionalFormatting sqref="AN167">
    <cfRule type="expression" dxfId="4242" priority="16347">
      <formula>AND($E167&lt;&gt;"",$E167&lt;&gt;"TOTAL")</formula>
    </cfRule>
  </conditionalFormatting>
  <conditionalFormatting sqref="Q167">
    <cfRule type="expression" dxfId="4241" priority="16326">
      <formula>+WEEKDAY($E167)=1</formula>
    </cfRule>
  </conditionalFormatting>
  <conditionalFormatting sqref="Q167">
    <cfRule type="expression" dxfId="4240" priority="16325">
      <formula>$E167=""</formula>
    </cfRule>
  </conditionalFormatting>
  <conditionalFormatting sqref="Q167">
    <cfRule type="expression" dxfId="4239" priority="16324">
      <formula>$C167=$H$5</formula>
    </cfRule>
  </conditionalFormatting>
  <conditionalFormatting sqref="Q167">
    <cfRule type="expression" dxfId="4238" priority="16323">
      <formula>$E167="TOTAL"</formula>
    </cfRule>
  </conditionalFormatting>
  <conditionalFormatting sqref="Q167">
    <cfRule type="expression" dxfId="4237" priority="16322">
      <formula>AND($E167&lt;&gt;"",$E167&lt;&gt;"TOTAL")</formula>
    </cfRule>
  </conditionalFormatting>
  <conditionalFormatting sqref="L167">
    <cfRule type="expression" dxfId="4236" priority="16321">
      <formula>+WEEKDAY($E167)=1</formula>
    </cfRule>
  </conditionalFormatting>
  <conditionalFormatting sqref="L167">
    <cfRule type="expression" dxfId="4235" priority="16320">
      <formula>$E167=""</formula>
    </cfRule>
  </conditionalFormatting>
  <conditionalFormatting sqref="L167">
    <cfRule type="expression" dxfId="4234" priority="16319">
      <formula>$C167=$H$5</formula>
    </cfRule>
  </conditionalFormatting>
  <conditionalFormatting sqref="L167">
    <cfRule type="expression" dxfId="4233" priority="16318">
      <formula>$E167="TOTAL"</formula>
    </cfRule>
  </conditionalFormatting>
  <conditionalFormatting sqref="N167">
    <cfRule type="expression" dxfId="4232" priority="16317">
      <formula>+WEEKDAY($E167)=1</formula>
    </cfRule>
  </conditionalFormatting>
  <conditionalFormatting sqref="N167">
    <cfRule type="expression" dxfId="4231" priority="16316">
      <formula>$E167=""</formula>
    </cfRule>
  </conditionalFormatting>
  <conditionalFormatting sqref="N167">
    <cfRule type="expression" dxfId="4230" priority="16315">
      <formula>$C167=$H$5</formula>
    </cfRule>
  </conditionalFormatting>
  <conditionalFormatting sqref="N167">
    <cfRule type="expression" dxfId="4229" priority="16314">
      <formula>$E167="TOTAL"</formula>
    </cfRule>
  </conditionalFormatting>
  <conditionalFormatting sqref="N167">
    <cfRule type="expression" dxfId="4228" priority="16313">
      <formula>AND($E167&lt;&gt;"",$E167&lt;&gt;"TOTAL")</formula>
    </cfRule>
  </conditionalFormatting>
  <conditionalFormatting sqref="M167">
    <cfRule type="expression" dxfId="4227" priority="16312">
      <formula>+WEEKDAY($E167)=1</formula>
    </cfRule>
  </conditionalFormatting>
  <conditionalFormatting sqref="M167">
    <cfRule type="expression" dxfId="4226" priority="16311">
      <formula>$E167=""</formula>
    </cfRule>
  </conditionalFormatting>
  <conditionalFormatting sqref="M167">
    <cfRule type="expression" dxfId="4225" priority="16310">
      <formula>$C167=$H$5</formula>
    </cfRule>
  </conditionalFormatting>
  <conditionalFormatting sqref="M167">
    <cfRule type="expression" dxfId="4224" priority="16309">
      <formula>$E167="TOTAL"</formula>
    </cfRule>
  </conditionalFormatting>
  <conditionalFormatting sqref="M167">
    <cfRule type="expression" dxfId="4223" priority="16308">
      <formula>AND($E167&lt;&gt;"",$E167&lt;&gt;"TOTAL")</formula>
    </cfRule>
  </conditionalFormatting>
  <conditionalFormatting sqref="X167">
    <cfRule type="expression" dxfId="4222" priority="16307">
      <formula>$H167&lt;&gt;""</formula>
    </cfRule>
  </conditionalFormatting>
  <conditionalFormatting sqref="X167">
    <cfRule type="expression" dxfId="4221" priority="16306">
      <formula>$E167=""</formula>
    </cfRule>
  </conditionalFormatting>
  <conditionalFormatting sqref="X167">
    <cfRule type="expression" dxfId="4220" priority="16305">
      <formula>$C167=$H$5</formula>
    </cfRule>
  </conditionalFormatting>
  <conditionalFormatting sqref="X167">
    <cfRule type="expression" dxfId="4219" priority="16304">
      <formula>$E167="TOTAL"</formula>
    </cfRule>
  </conditionalFormatting>
  <conditionalFormatting sqref="AL167:AM167">
    <cfRule type="expression" dxfId="4218" priority="16298">
      <formula>+WEEKDAY($E167)=1</formula>
    </cfRule>
  </conditionalFormatting>
  <conditionalFormatting sqref="AL167:AM167">
    <cfRule type="expression" dxfId="4217" priority="16297">
      <formula>$E167=""</formula>
    </cfRule>
  </conditionalFormatting>
  <conditionalFormatting sqref="AL167:AM167">
    <cfRule type="expression" dxfId="4216" priority="16296">
      <formula>$C167=$H$5</formula>
    </cfRule>
  </conditionalFormatting>
  <conditionalFormatting sqref="AL167:AM167">
    <cfRule type="expression" dxfId="4215" priority="16295">
      <formula>$E167="TOTAL"</formula>
    </cfRule>
  </conditionalFormatting>
  <conditionalFormatting sqref="AL167:AM167">
    <cfRule type="expression" dxfId="4214" priority="16294">
      <formula>AND($E167&lt;&gt;"",$E167&lt;&gt;"TOTAL")</formula>
    </cfRule>
  </conditionalFormatting>
  <conditionalFormatting sqref="U167">
    <cfRule type="expression" dxfId="4213" priority="16278">
      <formula>+WEEKDAY($E167)=1</formula>
    </cfRule>
  </conditionalFormatting>
  <conditionalFormatting sqref="U167">
    <cfRule type="expression" dxfId="4212" priority="16277">
      <formula>$E167=""</formula>
    </cfRule>
  </conditionalFormatting>
  <conditionalFormatting sqref="U167">
    <cfRule type="expression" dxfId="4211" priority="16276">
      <formula>$C167=$H$5</formula>
    </cfRule>
  </conditionalFormatting>
  <conditionalFormatting sqref="U167">
    <cfRule type="expression" dxfId="4210" priority="16275">
      <formula>$E167="TOTAL"</formula>
    </cfRule>
  </conditionalFormatting>
  <conditionalFormatting sqref="U167">
    <cfRule type="expression" dxfId="4209" priority="16274">
      <formula>AND($E167&lt;&gt;"",$E167&lt;&gt;"TOTAL")</formula>
    </cfRule>
  </conditionalFormatting>
  <conditionalFormatting sqref="V167">
    <cfRule type="expression" dxfId="4208" priority="16273">
      <formula>+WEEKDAY($E167)=1</formula>
    </cfRule>
  </conditionalFormatting>
  <conditionalFormatting sqref="V167">
    <cfRule type="expression" dxfId="4207" priority="16272">
      <formula>$E167=""</formula>
    </cfRule>
  </conditionalFormatting>
  <conditionalFormatting sqref="V167">
    <cfRule type="expression" dxfId="4206" priority="16271">
      <formula>$C167=$H$5</formula>
    </cfRule>
  </conditionalFormatting>
  <conditionalFormatting sqref="V167">
    <cfRule type="expression" dxfId="4205" priority="16270">
      <formula>$E167="TOTAL"</formula>
    </cfRule>
  </conditionalFormatting>
  <conditionalFormatting sqref="V167">
    <cfRule type="expression" dxfId="4204" priority="16269">
      <formula>AND($E167&lt;&gt;"",$E167&lt;&gt;"TOTAL")</formula>
    </cfRule>
  </conditionalFormatting>
  <conditionalFormatting sqref="T167">
    <cfRule type="expression" dxfId="4203" priority="16268">
      <formula>+WEEKDAY($E167)=1</formula>
    </cfRule>
  </conditionalFormatting>
  <conditionalFormatting sqref="T167">
    <cfRule type="expression" dxfId="4202" priority="16267">
      <formula>$E167=""</formula>
    </cfRule>
  </conditionalFormatting>
  <conditionalFormatting sqref="T167">
    <cfRule type="expression" dxfId="4201" priority="16266">
      <formula>$C167=$H$5</formula>
    </cfRule>
  </conditionalFormatting>
  <conditionalFormatting sqref="T167">
    <cfRule type="expression" dxfId="4200" priority="16265">
      <formula>$E167="TOTAL"</formula>
    </cfRule>
  </conditionalFormatting>
  <conditionalFormatting sqref="T167">
    <cfRule type="expression" dxfId="4199" priority="16264">
      <formula>AND($E167&lt;&gt;"",$E167&lt;&gt;"TOTAL")</formula>
    </cfRule>
  </conditionalFormatting>
  <conditionalFormatting sqref="S167">
    <cfRule type="expression" dxfId="4198" priority="16263">
      <formula>+WEEKDAY($E167)=1</formula>
    </cfRule>
  </conditionalFormatting>
  <conditionalFormatting sqref="S167">
    <cfRule type="expression" dxfId="4197" priority="16262">
      <formula>$E167=""</formula>
    </cfRule>
  </conditionalFormatting>
  <conditionalFormatting sqref="S167">
    <cfRule type="expression" dxfId="4196" priority="16261">
      <formula>$C167=$H$5</formula>
    </cfRule>
  </conditionalFormatting>
  <conditionalFormatting sqref="S167">
    <cfRule type="expression" dxfId="4195" priority="16260">
      <formula>$E167="TOTAL"</formula>
    </cfRule>
  </conditionalFormatting>
  <conditionalFormatting sqref="S167">
    <cfRule type="expression" dxfId="4194" priority="16259">
      <formula>AND($E167&lt;&gt;"",$E167&lt;&gt;"TOTAL")</formula>
    </cfRule>
  </conditionalFormatting>
  <conditionalFormatting sqref="R167">
    <cfRule type="expression" dxfId="4193" priority="16258">
      <formula>+WEEKDAY($E167)=1</formula>
    </cfRule>
  </conditionalFormatting>
  <conditionalFormatting sqref="R167">
    <cfRule type="expression" dxfId="4192" priority="16257">
      <formula>$E167=""</formula>
    </cfRule>
  </conditionalFormatting>
  <conditionalFormatting sqref="R167">
    <cfRule type="expression" dxfId="4191" priority="16256">
      <formula>$C167=$H$5</formula>
    </cfRule>
  </conditionalFormatting>
  <conditionalFormatting sqref="R167">
    <cfRule type="expression" dxfId="4190" priority="16255">
      <formula>$E167="TOTAL"</formula>
    </cfRule>
  </conditionalFormatting>
  <conditionalFormatting sqref="R167">
    <cfRule type="expression" dxfId="4189" priority="16254">
      <formula>AND($E167&lt;&gt;"",$E167&lt;&gt;"TOTAL")</formula>
    </cfRule>
  </conditionalFormatting>
  <conditionalFormatting sqref="G167">
    <cfRule type="expression" dxfId="4188" priority="16253">
      <formula>$H167&lt;&gt;""</formula>
    </cfRule>
  </conditionalFormatting>
  <conditionalFormatting sqref="G167">
    <cfRule type="expression" dxfId="4187" priority="16252">
      <formula>$E167=""</formula>
    </cfRule>
  </conditionalFormatting>
  <conditionalFormatting sqref="G167">
    <cfRule type="expression" dxfId="4186" priority="16251">
      <formula>$C167=$H$5</formula>
    </cfRule>
  </conditionalFormatting>
  <conditionalFormatting sqref="G167">
    <cfRule type="expression" dxfId="4185" priority="16250">
      <formula>$E167="TOTAL"</formula>
    </cfRule>
  </conditionalFormatting>
  <conditionalFormatting sqref="O167">
    <cfRule type="expression" dxfId="4184" priority="15841">
      <formula>+WEEKDAY($E167)=1</formula>
    </cfRule>
  </conditionalFormatting>
  <conditionalFormatting sqref="O167">
    <cfRule type="expression" dxfId="4183" priority="15840">
      <formula>$E167=""</formula>
    </cfRule>
  </conditionalFormatting>
  <conditionalFormatting sqref="O167">
    <cfRule type="expression" dxfId="4182" priority="15839">
      <formula>$C167=$H$5</formula>
    </cfRule>
  </conditionalFormatting>
  <conditionalFormatting sqref="O167">
    <cfRule type="expression" dxfId="4181" priority="15838">
      <formula>$E167="TOTAL"</formula>
    </cfRule>
  </conditionalFormatting>
  <conditionalFormatting sqref="W167">
    <cfRule type="expression" dxfId="4180" priority="15837">
      <formula>$H167&lt;&gt;""</formula>
    </cfRule>
  </conditionalFormatting>
  <conditionalFormatting sqref="W167">
    <cfRule type="expression" dxfId="4179" priority="15836">
      <formula>$E167=""</formula>
    </cfRule>
  </conditionalFormatting>
  <conditionalFormatting sqref="W167">
    <cfRule type="expression" dxfId="4178" priority="15835">
      <formula>$C167=$H$5</formula>
    </cfRule>
  </conditionalFormatting>
  <conditionalFormatting sqref="W167">
    <cfRule type="expression" dxfId="4177" priority="15834">
      <formula>$E167="TOTAL"</formula>
    </cfRule>
  </conditionalFormatting>
  <conditionalFormatting sqref="H167">
    <cfRule type="expression" dxfId="4176" priority="15822">
      <formula>$H167&lt;&gt;""</formula>
    </cfRule>
  </conditionalFormatting>
  <conditionalFormatting sqref="H167">
    <cfRule type="expression" dxfId="4175" priority="15821">
      <formula>$E167=""</formula>
    </cfRule>
  </conditionalFormatting>
  <conditionalFormatting sqref="H167">
    <cfRule type="expression" dxfId="4174" priority="15820">
      <formula>$C167=$H$5</formula>
    </cfRule>
  </conditionalFormatting>
  <conditionalFormatting sqref="H167">
    <cfRule type="expression" dxfId="4173" priority="15819">
      <formula>$E167="TOTAL"</formula>
    </cfRule>
  </conditionalFormatting>
  <conditionalFormatting sqref="F167">
    <cfRule type="expression" dxfId="4172" priority="15818">
      <formula>+WEEKDAY($E167)=1</formula>
    </cfRule>
  </conditionalFormatting>
  <conditionalFormatting sqref="F167">
    <cfRule type="expression" dxfId="4171" priority="15817">
      <formula>$E167=""</formula>
    </cfRule>
  </conditionalFormatting>
  <conditionalFormatting sqref="F167">
    <cfRule type="expression" dxfId="4170" priority="15816">
      <formula>$C167=$H$5</formula>
    </cfRule>
  </conditionalFormatting>
  <conditionalFormatting sqref="F167">
    <cfRule type="expression" dxfId="4169" priority="15815">
      <formula>$E167="TOTAL"</formula>
    </cfRule>
  </conditionalFormatting>
  <conditionalFormatting sqref="F167">
    <cfRule type="expression" dxfId="4168" priority="15814">
      <formula>AND($E167&lt;&gt;"",$E167&lt;&gt;"TOTAL",SUM($C168:$C179)=0)</formula>
    </cfRule>
  </conditionalFormatting>
  <conditionalFormatting sqref="I167">
    <cfRule type="expression" dxfId="4167" priority="15793">
      <formula>+WEEKDAY($E167)=1</formula>
    </cfRule>
  </conditionalFormatting>
  <conditionalFormatting sqref="I167">
    <cfRule type="expression" dxfId="4166" priority="15792">
      <formula>$E167=""</formula>
    </cfRule>
  </conditionalFormatting>
  <conditionalFormatting sqref="I167">
    <cfRule type="expression" dxfId="4165" priority="15791">
      <formula>$C167=$H$5</formula>
    </cfRule>
  </conditionalFormatting>
  <conditionalFormatting sqref="I167">
    <cfRule type="expression" dxfId="4164" priority="15790">
      <formula>$E167="TOTAL"</formula>
    </cfRule>
  </conditionalFormatting>
  <conditionalFormatting sqref="I167">
    <cfRule type="expression" dxfId="4163" priority="15789">
      <formula>AND($E167&lt;&gt;"",$E167&lt;&gt;"TOTAL",SUM($C168:$C179)=0)</formula>
    </cfRule>
  </conditionalFormatting>
  <conditionalFormatting sqref="J167">
    <cfRule type="expression" dxfId="4162" priority="15788">
      <formula>+WEEKDAY($E167)=1</formula>
    </cfRule>
  </conditionalFormatting>
  <conditionalFormatting sqref="J167">
    <cfRule type="expression" dxfId="4161" priority="15787">
      <formula>$E167=""</formula>
    </cfRule>
  </conditionalFormatting>
  <conditionalFormatting sqref="J167">
    <cfRule type="expression" dxfId="4160" priority="15786">
      <formula>$C167=$H$5</formula>
    </cfRule>
  </conditionalFormatting>
  <conditionalFormatting sqref="J167">
    <cfRule type="expression" dxfId="4159" priority="15785">
      <formula>$E167="TOTAL"</formula>
    </cfRule>
  </conditionalFormatting>
  <conditionalFormatting sqref="J167">
    <cfRule type="expression" dxfId="4158" priority="15784">
      <formula>AND($E167&lt;&gt;"",$E167&lt;&gt;"TOTAL",SUM($C168:$C179)=0)</formula>
    </cfRule>
  </conditionalFormatting>
  <conditionalFormatting sqref="Y167:AK167">
    <cfRule type="expression" dxfId="4157" priority="15783">
      <formula>+WEEKDAY($E167)=1</formula>
    </cfRule>
  </conditionalFormatting>
  <conditionalFormatting sqref="Y167:AK167">
    <cfRule type="expression" dxfId="4156" priority="15782">
      <formula>$E167=""</formula>
    </cfRule>
  </conditionalFormatting>
  <conditionalFormatting sqref="Y167:AK167">
    <cfRule type="expression" dxfId="4155" priority="15781">
      <formula>$C167=$H$5</formula>
    </cfRule>
  </conditionalFormatting>
  <conditionalFormatting sqref="Y167:AK167">
    <cfRule type="expression" dxfId="4154" priority="15780">
      <formula>$E167="TOTAL"</formula>
    </cfRule>
  </conditionalFormatting>
  <conditionalFormatting sqref="Y167:AK167">
    <cfRule type="expression" dxfId="4153" priority="15779">
      <formula>AND($E167&lt;&gt;"",$E167&lt;&gt;"TOTAL",SUM($C168:$C179)=0)</formula>
    </cfRule>
  </conditionalFormatting>
  <conditionalFormatting sqref="AO167:BL167">
    <cfRule type="expression" dxfId="4152" priority="15778">
      <formula>+WEEKDAY($E167)=1</formula>
    </cfRule>
  </conditionalFormatting>
  <conditionalFormatting sqref="AO167:BL167">
    <cfRule type="expression" dxfId="4151" priority="15777">
      <formula>$E167=""</formula>
    </cfRule>
  </conditionalFormatting>
  <conditionalFormatting sqref="AO167:BL167">
    <cfRule type="expression" dxfId="4150" priority="15776">
      <formula>$C167=$H$5</formula>
    </cfRule>
  </conditionalFormatting>
  <conditionalFormatting sqref="AO167:BL167">
    <cfRule type="expression" dxfId="4149" priority="15775">
      <formula>$E167="TOTAL"</formula>
    </cfRule>
  </conditionalFormatting>
  <conditionalFormatting sqref="AO167:BL167">
    <cfRule type="expression" dxfId="4148" priority="15774">
      <formula>AND($E167&lt;&gt;"",$E167&lt;&gt;"TOTAL",SUM($C168:$C179)=0)</formula>
    </cfRule>
  </conditionalFormatting>
  <conditionalFormatting sqref="K180">
    <cfRule type="expression" dxfId="4147" priority="15769">
      <formula>+WEEKDAY($E180)=1</formula>
    </cfRule>
  </conditionalFormatting>
  <conditionalFormatting sqref="K180">
    <cfRule type="expression" dxfId="4146" priority="15768">
      <formula>$E180=""</formula>
    </cfRule>
  </conditionalFormatting>
  <conditionalFormatting sqref="K180">
    <cfRule type="expression" dxfId="4145" priority="15767">
      <formula>$C180=$H$5</formula>
    </cfRule>
  </conditionalFormatting>
  <conditionalFormatting sqref="K180">
    <cfRule type="expression" dxfId="4144" priority="15766">
      <formula>$E180="TOTAL"</formula>
    </cfRule>
  </conditionalFormatting>
  <conditionalFormatting sqref="K180">
    <cfRule type="expression" dxfId="4143" priority="15765">
      <formula>AND($E180&lt;&gt;"",$E180&lt;&gt;"TOTAL")</formula>
    </cfRule>
  </conditionalFormatting>
  <conditionalFormatting sqref="P180">
    <cfRule type="expression" dxfId="4142" priority="15764">
      <formula>+WEEKDAY($E180)=1</formula>
    </cfRule>
  </conditionalFormatting>
  <conditionalFormatting sqref="P180">
    <cfRule type="expression" dxfId="4141" priority="15763">
      <formula>$E180=""</formula>
    </cfRule>
  </conditionalFormatting>
  <conditionalFormatting sqref="P180">
    <cfRule type="expression" dxfId="4140" priority="15762">
      <formula>$C180=$H$5</formula>
    </cfRule>
  </conditionalFormatting>
  <conditionalFormatting sqref="P180">
    <cfRule type="expression" dxfId="4139" priority="15761">
      <formula>$E180="TOTAL"</formula>
    </cfRule>
  </conditionalFormatting>
  <conditionalFormatting sqref="P180">
    <cfRule type="expression" dxfId="4138" priority="15760">
      <formula>AND($E180&lt;&gt;"",$E180&lt;&gt;"TOTAL")</formula>
    </cfRule>
  </conditionalFormatting>
  <conditionalFormatting sqref="AN180">
    <cfRule type="expression" dxfId="4137" priority="15739">
      <formula>+WEEKDAY($E180)=1</formula>
    </cfRule>
  </conditionalFormatting>
  <conditionalFormatting sqref="AN180">
    <cfRule type="expression" dxfId="4136" priority="15738">
      <formula>$E180=""</formula>
    </cfRule>
  </conditionalFormatting>
  <conditionalFormatting sqref="AN180">
    <cfRule type="expression" dxfId="4135" priority="15737">
      <formula>$C180=$H$5</formula>
    </cfRule>
  </conditionalFormatting>
  <conditionalFormatting sqref="AN180">
    <cfRule type="expression" dxfId="4134" priority="15736">
      <formula>$E180="TOTAL"</formula>
    </cfRule>
  </conditionalFormatting>
  <conditionalFormatting sqref="AN180">
    <cfRule type="expression" dxfId="4133" priority="15735">
      <formula>AND($E180&lt;&gt;"",$E180&lt;&gt;"TOTAL")</formula>
    </cfRule>
  </conditionalFormatting>
  <conditionalFormatting sqref="Q180">
    <cfRule type="expression" dxfId="4132" priority="15714">
      <formula>+WEEKDAY($E180)=1</formula>
    </cfRule>
  </conditionalFormatting>
  <conditionalFormatting sqref="Q180">
    <cfRule type="expression" dxfId="4131" priority="15713">
      <formula>$E180=""</formula>
    </cfRule>
  </conditionalFormatting>
  <conditionalFormatting sqref="Q180">
    <cfRule type="expression" dxfId="4130" priority="15712">
      <formula>$C180=$H$5</formula>
    </cfRule>
  </conditionalFormatting>
  <conditionalFormatting sqref="Q180">
    <cfRule type="expression" dxfId="4129" priority="15711">
      <formula>$E180="TOTAL"</formula>
    </cfRule>
  </conditionalFormatting>
  <conditionalFormatting sqref="Q180">
    <cfRule type="expression" dxfId="4128" priority="15710">
      <formula>AND($E180&lt;&gt;"",$E180&lt;&gt;"TOTAL")</formula>
    </cfRule>
  </conditionalFormatting>
  <conditionalFormatting sqref="L180">
    <cfRule type="expression" dxfId="4127" priority="15709">
      <formula>+WEEKDAY($E180)=1</formula>
    </cfRule>
  </conditionalFormatting>
  <conditionalFormatting sqref="L180">
    <cfRule type="expression" dxfId="4126" priority="15708">
      <formula>$E180=""</formula>
    </cfRule>
  </conditionalFormatting>
  <conditionalFormatting sqref="L180">
    <cfRule type="expression" dxfId="4125" priority="15707">
      <formula>$C180=$H$5</formula>
    </cfRule>
  </conditionalFormatting>
  <conditionalFormatting sqref="L180">
    <cfRule type="expression" dxfId="4124" priority="15706">
      <formula>$E180="TOTAL"</formula>
    </cfRule>
  </conditionalFormatting>
  <conditionalFormatting sqref="N180">
    <cfRule type="expression" dxfId="4123" priority="15705">
      <formula>+WEEKDAY($E180)=1</formula>
    </cfRule>
  </conditionalFormatting>
  <conditionalFormatting sqref="N180">
    <cfRule type="expression" dxfId="4122" priority="15704">
      <formula>$E180=""</formula>
    </cfRule>
  </conditionalFormatting>
  <conditionalFormatting sqref="N180">
    <cfRule type="expression" dxfId="4121" priority="15703">
      <formula>$C180=$H$5</formula>
    </cfRule>
  </conditionalFormatting>
  <conditionalFormatting sqref="N180">
    <cfRule type="expression" dxfId="4120" priority="15702">
      <formula>$E180="TOTAL"</formula>
    </cfRule>
  </conditionalFormatting>
  <conditionalFormatting sqref="N180">
    <cfRule type="expression" dxfId="4119" priority="15701">
      <formula>AND($E180&lt;&gt;"",$E180&lt;&gt;"TOTAL")</formula>
    </cfRule>
  </conditionalFormatting>
  <conditionalFormatting sqref="M180">
    <cfRule type="expression" dxfId="4118" priority="15700">
      <formula>+WEEKDAY($E180)=1</formula>
    </cfRule>
  </conditionalFormatting>
  <conditionalFormatting sqref="M180">
    <cfRule type="expression" dxfId="4117" priority="15699">
      <formula>$E180=""</formula>
    </cfRule>
  </conditionalFormatting>
  <conditionalFormatting sqref="M180">
    <cfRule type="expression" dxfId="4116" priority="15698">
      <formula>$C180=$H$5</formula>
    </cfRule>
  </conditionalFormatting>
  <conditionalFormatting sqref="M180">
    <cfRule type="expression" dxfId="4115" priority="15697">
      <formula>$E180="TOTAL"</formula>
    </cfRule>
  </conditionalFormatting>
  <conditionalFormatting sqref="M180">
    <cfRule type="expression" dxfId="4114" priority="15696">
      <formula>AND($E180&lt;&gt;"",$E180&lt;&gt;"TOTAL")</formula>
    </cfRule>
  </conditionalFormatting>
  <conditionalFormatting sqref="X180">
    <cfRule type="expression" dxfId="4113" priority="15695">
      <formula>$H180&lt;&gt;""</formula>
    </cfRule>
  </conditionalFormatting>
  <conditionalFormatting sqref="X180">
    <cfRule type="expression" dxfId="4112" priority="15694">
      <formula>$E180=""</formula>
    </cfRule>
  </conditionalFormatting>
  <conditionalFormatting sqref="X180">
    <cfRule type="expression" dxfId="4111" priority="15693">
      <formula>$C180=$H$5</formula>
    </cfRule>
  </conditionalFormatting>
  <conditionalFormatting sqref="X180">
    <cfRule type="expression" dxfId="4110" priority="15692">
      <formula>$E180="TOTAL"</formula>
    </cfRule>
  </conditionalFormatting>
  <conditionalFormatting sqref="AL180:AM180">
    <cfRule type="expression" dxfId="4109" priority="15686">
      <formula>+WEEKDAY($E180)=1</formula>
    </cfRule>
  </conditionalFormatting>
  <conditionalFormatting sqref="AL180:AM180">
    <cfRule type="expression" dxfId="4108" priority="15685">
      <formula>$E180=""</formula>
    </cfRule>
  </conditionalFormatting>
  <conditionalFormatting sqref="AL180:AM180">
    <cfRule type="expression" dxfId="4107" priority="15684">
      <formula>$C180=$H$5</formula>
    </cfRule>
  </conditionalFormatting>
  <conditionalFormatting sqref="AL180:AM180">
    <cfRule type="expression" dxfId="4106" priority="15683">
      <formula>$E180="TOTAL"</formula>
    </cfRule>
  </conditionalFormatting>
  <conditionalFormatting sqref="AL180:AM180">
    <cfRule type="expression" dxfId="4105" priority="15682">
      <formula>AND($E180&lt;&gt;"",$E180&lt;&gt;"TOTAL")</formula>
    </cfRule>
  </conditionalFormatting>
  <conditionalFormatting sqref="U180">
    <cfRule type="expression" dxfId="4104" priority="15666">
      <formula>+WEEKDAY($E180)=1</formula>
    </cfRule>
  </conditionalFormatting>
  <conditionalFormatting sqref="U180">
    <cfRule type="expression" dxfId="4103" priority="15665">
      <formula>$E180=""</formula>
    </cfRule>
  </conditionalFormatting>
  <conditionalFormatting sqref="U180">
    <cfRule type="expression" dxfId="4102" priority="15664">
      <formula>$C180=$H$5</formula>
    </cfRule>
  </conditionalFormatting>
  <conditionalFormatting sqref="U180">
    <cfRule type="expression" dxfId="4101" priority="15663">
      <formula>$E180="TOTAL"</formula>
    </cfRule>
  </conditionalFormatting>
  <conditionalFormatting sqref="U180">
    <cfRule type="expression" dxfId="4100" priority="15662">
      <formula>AND($E180&lt;&gt;"",$E180&lt;&gt;"TOTAL")</formula>
    </cfRule>
  </conditionalFormatting>
  <conditionalFormatting sqref="V180">
    <cfRule type="expression" dxfId="4099" priority="15661">
      <formula>+WEEKDAY($E180)=1</formula>
    </cfRule>
  </conditionalFormatting>
  <conditionalFormatting sqref="V180">
    <cfRule type="expression" dxfId="4098" priority="15660">
      <formula>$E180=""</formula>
    </cfRule>
  </conditionalFormatting>
  <conditionalFormatting sqref="V180">
    <cfRule type="expression" dxfId="4097" priority="15659">
      <formula>$C180=$H$5</formula>
    </cfRule>
  </conditionalFormatting>
  <conditionalFormatting sqref="V180">
    <cfRule type="expression" dxfId="4096" priority="15658">
      <formula>$E180="TOTAL"</formula>
    </cfRule>
  </conditionalFormatting>
  <conditionalFormatting sqref="V180">
    <cfRule type="expression" dxfId="4095" priority="15657">
      <formula>AND($E180&lt;&gt;"",$E180&lt;&gt;"TOTAL")</formula>
    </cfRule>
  </conditionalFormatting>
  <conditionalFormatting sqref="T180">
    <cfRule type="expression" dxfId="4094" priority="15656">
      <formula>+WEEKDAY($E180)=1</formula>
    </cfRule>
  </conditionalFormatting>
  <conditionalFormatting sqref="T180">
    <cfRule type="expression" dxfId="4093" priority="15655">
      <formula>$E180=""</formula>
    </cfRule>
  </conditionalFormatting>
  <conditionalFormatting sqref="T180">
    <cfRule type="expression" dxfId="4092" priority="15654">
      <formula>$C180=$H$5</formula>
    </cfRule>
  </conditionalFormatting>
  <conditionalFormatting sqref="T180">
    <cfRule type="expression" dxfId="4091" priority="15653">
      <formula>$E180="TOTAL"</formula>
    </cfRule>
  </conditionalFormatting>
  <conditionalFormatting sqref="T180">
    <cfRule type="expression" dxfId="4090" priority="15652">
      <formula>AND($E180&lt;&gt;"",$E180&lt;&gt;"TOTAL")</formula>
    </cfRule>
  </conditionalFormatting>
  <conditionalFormatting sqref="S180">
    <cfRule type="expression" dxfId="4089" priority="15651">
      <formula>+WEEKDAY($E180)=1</formula>
    </cfRule>
  </conditionalFormatting>
  <conditionalFormatting sqref="S180">
    <cfRule type="expression" dxfId="4088" priority="15650">
      <formula>$E180=""</formula>
    </cfRule>
  </conditionalFormatting>
  <conditionalFormatting sqref="S180">
    <cfRule type="expression" dxfId="4087" priority="15649">
      <formula>$C180=$H$5</formula>
    </cfRule>
  </conditionalFormatting>
  <conditionalFormatting sqref="S180">
    <cfRule type="expression" dxfId="4086" priority="15648">
      <formula>$E180="TOTAL"</formula>
    </cfRule>
  </conditionalFormatting>
  <conditionalFormatting sqref="S180">
    <cfRule type="expression" dxfId="4085" priority="15647">
      <formula>AND($E180&lt;&gt;"",$E180&lt;&gt;"TOTAL")</formula>
    </cfRule>
  </conditionalFormatting>
  <conditionalFormatting sqref="R180">
    <cfRule type="expression" dxfId="4084" priority="15646">
      <formula>+WEEKDAY($E180)=1</formula>
    </cfRule>
  </conditionalFormatting>
  <conditionalFormatting sqref="R180">
    <cfRule type="expression" dxfId="4083" priority="15645">
      <formula>$E180=""</formula>
    </cfRule>
  </conditionalFormatting>
  <conditionalFormatting sqref="R180">
    <cfRule type="expression" dxfId="4082" priority="15644">
      <formula>$C180=$H$5</formula>
    </cfRule>
  </conditionalFormatting>
  <conditionalFormatting sqref="R180">
    <cfRule type="expression" dxfId="4081" priority="15643">
      <formula>$E180="TOTAL"</formula>
    </cfRule>
  </conditionalFormatting>
  <conditionalFormatting sqref="R180">
    <cfRule type="expression" dxfId="4080" priority="15642">
      <formula>AND($E180&lt;&gt;"",$E180&lt;&gt;"TOTAL")</formula>
    </cfRule>
  </conditionalFormatting>
  <conditionalFormatting sqref="G180">
    <cfRule type="expression" dxfId="4079" priority="15641">
      <formula>$H180&lt;&gt;""</formula>
    </cfRule>
  </conditionalFormatting>
  <conditionalFormatting sqref="G180">
    <cfRule type="expression" dxfId="4078" priority="15640">
      <formula>$E180=""</formula>
    </cfRule>
  </conditionalFormatting>
  <conditionalFormatting sqref="G180">
    <cfRule type="expression" dxfId="4077" priority="15639">
      <formula>$C180=$H$5</formula>
    </cfRule>
  </conditionalFormatting>
  <conditionalFormatting sqref="G180">
    <cfRule type="expression" dxfId="4076" priority="15638">
      <formula>$E180="TOTAL"</formula>
    </cfRule>
  </conditionalFormatting>
  <conditionalFormatting sqref="O180">
    <cfRule type="expression" dxfId="4075" priority="15229">
      <formula>+WEEKDAY($E180)=1</formula>
    </cfRule>
  </conditionalFormatting>
  <conditionalFormatting sqref="O180">
    <cfRule type="expression" dxfId="4074" priority="15228">
      <formula>$E180=""</formula>
    </cfRule>
  </conditionalFormatting>
  <conditionalFormatting sqref="O180">
    <cfRule type="expression" dxfId="4073" priority="15227">
      <formula>$C180=$H$5</formula>
    </cfRule>
  </conditionalFormatting>
  <conditionalFormatting sqref="O180">
    <cfRule type="expression" dxfId="4072" priority="15226">
      <formula>$E180="TOTAL"</formula>
    </cfRule>
  </conditionalFormatting>
  <conditionalFormatting sqref="W180">
    <cfRule type="expression" dxfId="4071" priority="15225">
      <formula>$H180&lt;&gt;""</formula>
    </cfRule>
  </conditionalFormatting>
  <conditionalFormatting sqref="W180">
    <cfRule type="expression" dxfId="4070" priority="15224">
      <formula>$E180=""</formula>
    </cfRule>
  </conditionalFormatting>
  <conditionalFormatting sqref="W180">
    <cfRule type="expression" dxfId="4069" priority="15223">
      <formula>$C180=$H$5</formula>
    </cfRule>
  </conditionalFormatting>
  <conditionalFormatting sqref="W180">
    <cfRule type="expression" dxfId="4068" priority="15222">
      <formula>$E180="TOTAL"</formula>
    </cfRule>
  </conditionalFormatting>
  <conditionalFormatting sqref="H180">
    <cfRule type="expression" dxfId="4067" priority="15210">
      <formula>$H180&lt;&gt;""</formula>
    </cfRule>
  </conditionalFormatting>
  <conditionalFormatting sqref="H180">
    <cfRule type="expression" dxfId="4066" priority="15209">
      <formula>$E180=""</formula>
    </cfRule>
  </conditionalFormatting>
  <conditionalFormatting sqref="H180">
    <cfRule type="expression" dxfId="4065" priority="15208">
      <formula>$C180=$H$5</formula>
    </cfRule>
  </conditionalFormatting>
  <conditionalFormatting sqref="H180">
    <cfRule type="expression" dxfId="4064" priority="15207">
      <formula>$E180="TOTAL"</formula>
    </cfRule>
  </conditionalFormatting>
  <conditionalFormatting sqref="F180">
    <cfRule type="expression" dxfId="4063" priority="15206">
      <formula>+WEEKDAY($E180)=1</formula>
    </cfRule>
  </conditionalFormatting>
  <conditionalFormatting sqref="F180">
    <cfRule type="expression" dxfId="4062" priority="15205">
      <formula>$E180=""</formula>
    </cfRule>
  </conditionalFormatting>
  <conditionalFormatting sqref="F180">
    <cfRule type="expression" dxfId="4061" priority="15204">
      <formula>$C180=$H$5</formula>
    </cfRule>
  </conditionalFormatting>
  <conditionalFormatting sqref="F180">
    <cfRule type="expression" dxfId="4060" priority="15203">
      <formula>$E180="TOTAL"</formula>
    </cfRule>
  </conditionalFormatting>
  <conditionalFormatting sqref="F180">
    <cfRule type="expression" dxfId="4059" priority="15202">
      <formula>AND($E180&lt;&gt;"",$E180&lt;&gt;"TOTAL",SUM($C181:$C192)=0)</formula>
    </cfRule>
  </conditionalFormatting>
  <conditionalFormatting sqref="I180">
    <cfRule type="expression" dxfId="4058" priority="15181">
      <formula>+WEEKDAY($E180)=1</formula>
    </cfRule>
  </conditionalFormatting>
  <conditionalFormatting sqref="I180">
    <cfRule type="expression" dxfId="4057" priority="15180">
      <formula>$E180=""</formula>
    </cfRule>
  </conditionalFormatting>
  <conditionalFormatting sqref="I180">
    <cfRule type="expression" dxfId="4056" priority="15179">
      <formula>$C180=$H$5</formula>
    </cfRule>
  </conditionalFormatting>
  <conditionalFormatting sqref="I180">
    <cfRule type="expression" dxfId="4055" priority="15178">
      <formula>$E180="TOTAL"</formula>
    </cfRule>
  </conditionalFormatting>
  <conditionalFormatting sqref="I180">
    <cfRule type="expression" dxfId="4054" priority="15177">
      <formula>AND($E180&lt;&gt;"",$E180&lt;&gt;"TOTAL",SUM($C181:$C192)=0)</formula>
    </cfRule>
  </conditionalFormatting>
  <conditionalFormatting sqref="J180">
    <cfRule type="expression" dxfId="4053" priority="15176">
      <formula>+WEEKDAY($E180)=1</formula>
    </cfRule>
  </conditionalFormatting>
  <conditionalFormatting sqref="J180">
    <cfRule type="expression" dxfId="4052" priority="15175">
      <formula>$E180=""</formula>
    </cfRule>
  </conditionalFormatting>
  <conditionalFormatting sqref="J180">
    <cfRule type="expression" dxfId="4051" priority="15174">
      <formula>$C180=$H$5</formula>
    </cfRule>
  </conditionalFormatting>
  <conditionalFormatting sqref="J180">
    <cfRule type="expression" dxfId="4050" priority="15173">
      <formula>$E180="TOTAL"</formula>
    </cfRule>
  </conditionalFormatting>
  <conditionalFormatting sqref="J180">
    <cfRule type="expression" dxfId="4049" priority="15172">
      <formula>AND($E180&lt;&gt;"",$E180&lt;&gt;"TOTAL",SUM($C181:$C192)=0)</formula>
    </cfRule>
  </conditionalFormatting>
  <conditionalFormatting sqref="Y180:AK180">
    <cfRule type="expression" dxfId="4048" priority="15171">
      <formula>+WEEKDAY($E180)=1</formula>
    </cfRule>
  </conditionalFormatting>
  <conditionalFormatting sqref="Y180:AK180">
    <cfRule type="expression" dxfId="4047" priority="15170">
      <formula>$E180=""</formula>
    </cfRule>
  </conditionalFormatting>
  <conditionalFormatting sqref="Y180:AK180">
    <cfRule type="expression" dxfId="4046" priority="15169">
      <formula>$C180=$H$5</formula>
    </cfRule>
  </conditionalFormatting>
  <conditionalFormatting sqref="Y180:AK180">
    <cfRule type="expression" dxfId="4045" priority="15168">
      <formula>$E180="TOTAL"</formula>
    </cfRule>
  </conditionalFormatting>
  <conditionalFormatting sqref="Y180:AK180">
    <cfRule type="expression" dxfId="4044" priority="15167">
      <formula>AND($E180&lt;&gt;"",$E180&lt;&gt;"TOTAL",SUM($C181:$C192)=0)</formula>
    </cfRule>
  </conditionalFormatting>
  <conditionalFormatting sqref="AO180:BL180">
    <cfRule type="expression" dxfId="4043" priority="15166">
      <formula>+WEEKDAY($E180)=1</formula>
    </cfRule>
  </conditionalFormatting>
  <conditionalFormatting sqref="AO180:BL180">
    <cfRule type="expression" dxfId="4042" priority="15165">
      <formula>$E180=""</formula>
    </cfRule>
  </conditionalFormatting>
  <conditionalFormatting sqref="AO180:BL180">
    <cfRule type="expression" dxfId="4041" priority="15164">
      <formula>$C180=$H$5</formula>
    </cfRule>
  </conditionalFormatting>
  <conditionalFormatting sqref="AO180:BL180">
    <cfRule type="expression" dxfId="4040" priority="15163">
      <formula>$E180="TOTAL"</formula>
    </cfRule>
  </conditionalFormatting>
  <conditionalFormatting sqref="AO180:BL180">
    <cfRule type="expression" dxfId="4039" priority="15162">
      <formula>AND($E180&lt;&gt;"",$E180&lt;&gt;"TOTAL",SUM($C181:$C192)=0)</formula>
    </cfRule>
  </conditionalFormatting>
  <conditionalFormatting sqref="K193">
    <cfRule type="expression" dxfId="4038" priority="15157">
      <formula>+WEEKDAY($E193)=1</formula>
    </cfRule>
  </conditionalFormatting>
  <conditionalFormatting sqref="K193">
    <cfRule type="expression" dxfId="4037" priority="15156">
      <formula>$E193=""</formula>
    </cfRule>
  </conditionalFormatting>
  <conditionalFormatting sqref="K193">
    <cfRule type="expression" dxfId="4036" priority="15155">
      <formula>$C193=$H$5</formula>
    </cfRule>
  </conditionalFormatting>
  <conditionalFormatting sqref="K193">
    <cfRule type="expression" dxfId="4035" priority="15154">
      <formula>$E193="TOTAL"</formula>
    </cfRule>
  </conditionalFormatting>
  <conditionalFormatting sqref="K193">
    <cfRule type="expression" dxfId="4034" priority="15153">
      <formula>AND($E193&lt;&gt;"",$E193&lt;&gt;"TOTAL")</formula>
    </cfRule>
  </conditionalFormatting>
  <conditionalFormatting sqref="P193">
    <cfRule type="expression" dxfId="4033" priority="15152">
      <formula>+WEEKDAY($E193)=1</formula>
    </cfRule>
  </conditionalFormatting>
  <conditionalFormatting sqref="P193">
    <cfRule type="expression" dxfId="4032" priority="15151">
      <formula>$E193=""</formula>
    </cfRule>
  </conditionalFormatting>
  <conditionalFormatting sqref="P193">
    <cfRule type="expression" dxfId="4031" priority="15150">
      <formula>$C193=$H$5</formula>
    </cfRule>
  </conditionalFormatting>
  <conditionalFormatting sqref="P193">
    <cfRule type="expression" dxfId="4030" priority="15149">
      <formula>$E193="TOTAL"</formula>
    </cfRule>
  </conditionalFormatting>
  <conditionalFormatting sqref="P193">
    <cfRule type="expression" dxfId="4029" priority="15148">
      <formula>AND($E193&lt;&gt;"",$E193&lt;&gt;"TOTAL")</formula>
    </cfRule>
  </conditionalFormatting>
  <conditionalFormatting sqref="AN193">
    <cfRule type="expression" dxfId="4028" priority="15127">
      <formula>+WEEKDAY($E193)=1</formula>
    </cfRule>
  </conditionalFormatting>
  <conditionalFormatting sqref="AN193">
    <cfRule type="expression" dxfId="4027" priority="15126">
      <formula>$E193=""</formula>
    </cfRule>
  </conditionalFormatting>
  <conditionalFormatting sqref="AN193">
    <cfRule type="expression" dxfId="4026" priority="15125">
      <formula>$C193=$H$5</formula>
    </cfRule>
  </conditionalFormatting>
  <conditionalFormatting sqref="AN193">
    <cfRule type="expression" dxfId="4025" priority="15124">
      <formula>$E193="TOTAL"</formula>
    </cfRule>
  </conditionalFormatting>
  <conditionalFormatting sqref="AN193">
    <cfRule type="expression" dxfId="4024" priority="15123">
      <formula>AND($E193&lt;&gt;"",$E193&lt;&gt;"TOTAL")</formula>
    </cfRule>
  </conditionalFormatting>
  <conditionalFormatting sqref="Q193">
    <cfRule type="expression" dxfId="4023" priority="15102">
      <formula>+WEEKDAY($E193)=1</formula>
    </cfRule>
  </conditionalFormatting>
  <conditionalFormatting sqref="Q193">
    <cfRule type="expression" dxfId="4022" priority="15101">
      <formula>$E193=""</formula>
    </cfRule>
  </conditionalFormatting>
  <conditionalFormatting sqref="Q193">
    <cfRule type="expression" dxfId="4021" priority="15100">
      <formula>$C193=$H$5</formula>
    </cfRule>
  </conditionalFormatting>
  <conditionalFormatting sqref="Q193">
    <cfRule type="expression" dxfId="4020" priority="15099">
      <formula>$E193="TOTAL"</formula>
    </cfRule>
  </conditionalFormatting>
  <conditionalFormatting sqref="Q193">
    <cfRule type="expression" dxfId="4019" priority="15098">
      <formula>AND($E193&lt;&gt;"",$E193&lt;&gt;"TOTAL")</formula>
    </cfRule>
  </conditionalFormatting>
  <conditionalFormatting sqref="L193">
    <cfRule type="expression" dxfId="4018" priority="15097">
      <formula>+WEEKDAY($E193)=1</formula>
    </cfRule>
  </conditionalFormatting>
  <conditionalFormatting sqref="L193">
    <cfRule type="expression" dxfId="4017" priority="15096">
      <formula>$E193=""</formula>
    </cfRule>
  </conditionalFormatting>
  <conditionalFormatting sqref="L193">
    <cfRule type="expression" dxfId="4016" priority="15095">
      <formula>$C193=$H$5</formula>
    </cfRule>
  </conditionalFormatting>
  <conditionalFormatting sqref="L193">
    <cfRule type="expression" dxfId="4015" priority="15094">
      <formula>$E193="TOTAL"</formula>
    </cfRule>
  </conditionalFormatting>
  <conditionalFormatting sqref="N193">
    <cfRule type="expression" dxfId="4014" priority="15093">
      <formula>+WEEKDAY($E193)=1</formula>
    </cfRule>
  </conditionalFormatting>
  <conditionalFormatting sqref="N193">
    <cfRule type="expression" dxfId="4013" priority="15092">
      <formula>$E193=""</formula>
    </cfRule>
  </conditionalFormatting>
  <conditionalFormatting sqref="N193">
    <cfRule type="expression" dxfId="4012" priority="15091">
      <formula>$C193=$H$5</formula>
    </cfRule>
  </conditionalFormatting>
  <conditionalFormatting sqref="N193">
    <cfRule type="expression" dxfId="4011" priority="15090">
      <formula>$E193="TOTAL"</formula>
    </cfRule>
  </conditionalFormatting>
  <conditionalFormatting sqref="N193">
    <cfRule type="expression" dxfId="4010" priority="15089">
      <formula>AND($E193&lt;&gt;"",$E193&lt;&gt;"TOTAL")</formula>
    </cfRule>
  </conditionalFormatting>
  <conditionalFormatting sqref="M193">
    <cfRule type="expression" dxfId="4009" priority="15088">
      <formula>+WEEKDAY($E193)=1</formula>
    </cfRule>
  </conditionalFormatting>
  <conditionalFormatting sqref="M193">
    <cfRule type="expression" dxfId="4008" priority="15087">
      <formula>$E193=""</formula>
    </cfRule>
  </conditionalFormatting>
  <conditionalFormatting sqref="M193">
    <cfRule type="expression" dxfId="4007" priority="15086">
      <formula>$C193=$H$5</formula>
    </cfRule>
  </conditionalFormatting>
  <conditionalFormatting sqref="M193">
    <cfRule type="expression" dxfId="4006" priority="15085">
      <formula>$E193="TOTAL"</formula>
    </cfRule>
  </conditionalFormatting>
  <conditionalFormatting sqref="M193">
    <cfRule type="expression" dxfId="4005" priority="15084">
      <formula>AND($E193&lt;&gt;"",$E193&lt;&gt;"TOTAL")</formula>
    </cfRule>
  </conditionalFormatting>
  <conditionalFormatting sqref="X193">
    <cfRule type="expression" dxfId="4004" priority="15083">
      <formula>$H193&lt;&gt;""</formula>
    </cfRule>
  </conditionalFormatting>
  <conditionalFormatting sqref="X193">
    <cfRule type="expression" dxfId="4003" priority="15082">
      <formula>$E193=""</formula>
    </cfRule>
  </conditionalFormatting>
  <conditionalFormatting sqref="X193">
    <cfRule type="expression" dxfId="4002" priority="15081">
      <formula>$C193=$H$5</formula>
    </cfRule>
  </conditionalFormatting>
  <conditionalFormatting sqref="X193">
    <cfRule type="expression" dxfId="4001" priority="15080">
      <formula>$E193="TOTAL"</formula>
    </cfRule>
  </conditionalFormatting>
  <conditionalFormatting sqref="AL193:AM193">
    <cfRule type="expression" dxfId="4000" priority="15074">
      <formula>+WEEKDAY($E193)=1</formula>
    </cfRule>
  </conditionalFormatting>
  <conditionalFormatting sqref="AL193:AM193">
    <cfRule type="expression" dxfId="3999" priority="15073">
      <formula>$E193=""</formula>
    </cfRule>
  </conditionalFormatting>
  <conditionalFormatting sqref="AL193:AM193">
    <cfRule type="expression" dxfId="3998" priority="15072">
      <formula>$C193=$H$5</formula>
    </cfRule>
  </conditionalFormatting>
  <conditionalFormatting sqref="AL193:AM193">
    <cfRule type="expression" dxfId="3997" priority="15071">
      <formula>$E193="TOTAL"</formula>
    </cfRule>
  </conditionalFormatting>
  <conditionalFormatting sqref="AL193:AM193">
    <cfRule type="expression" dxfId="3996" priority="15070">
      <formula>AND($E193&lt;&gt;"",$E193&lt;&gt;"TOTAL")</formula>
    </cfRule>
  </conditionalFormatting>
  <conditionalFormatting sqref="U193">
    <cfRule type="expression" dxfId="3995" priority="15054">
      <formula>+WEEKDAY($E193)=1</formula>
    </cfRule>
  </conditionalFormatting>
  <conditionalFormatting sqref="U193">
    <cfRule type="expression" dxfId="3994" priority="15053">
      <formula>$E193=""</formula>
    </cfRule>
  </conditionalFormatting>
  <conditionalFormatting sqref="U193">
    <cfRule type="expression" dxfId="3993" priority="15052">
      <formula>$C193=$H$5</formula>
    </cfRule>
  </conditionalFormatting>
  <conditionalFormatting sqref="U193">
    <cfRule type="expression" dxfId="3992" priority="15051">
      <formula>$E193="TOTAL"</formula>
    </cfRule>
  </conditionalFormatting>
  <conditionalFormatting sqref="U193">
    <cfRule type="expression" dxfId="3991" priority="15050">
      <formula>AND($E193&lt;&gt;"",$E193&lt;&gt;"TOTAL")</formula>
    </cfRule>
  </conditionalFormatting>
  <conditionalFormatting sqref="V193">
    <cfRule type="expression" dxfId="3990" priority="15049">
      <formula>+WEEKDAY($E193)=1</formula>
    </cfRule>
  </conditionalFormatting>
  <conditionalFormatting sqref="V193">
    <cfRule type="expression" dxfId="3989" priority="15048">
      <formula>$E193=""</formula>
    </cfRule>
  </conditionalFormatting>
  <conditionalFormatting sqref="V193">
    <cfRule type="expression" dxfId="3988" priority="15047">
      <formula>$C193=$H$5</formula>
    </cfRule>
  </conditionalFormatting>
  <conditionalFormatting sqref="V193">
    <cfRule type="expression" dxfId="3987" priority="15046">
      <formula>$E193="TOTAL"</formula>
    </cfRule>
  </conditionalFormatting>
  <conditionalFormatting sqref="V193">
    <cfRule type="expression" dxfId="3986" priority="15045">
      <formula>AND($E193&lt;&gt;"",$E193&lt;&gt;"TOTAL")</formula>
    </cfRule>
  </conditionalFormatting>
  <conditionalFormatting sqref="T193">
    <cfRule type="expression" dxfId="3985" priority="15044">
      <formula>+WEEKDAY($E193)=1</formula>
    </cfRule>
  </conditionalFormatting>
  <conditionalFormatting sqref="T193">
    <cfRule type="expression" dxfId="3984" priority="15043">
      <formula>$E193=""</formula>
    </cfRule>
  </conditionalFormatting>
  <conditionalFormatting sqref="T193">
    <cfRule type="expression" dxfId="3983" priority="15042">
      <formula>$C193=$H$5</formula>
    </cfRule>
  </conditionalFormatting>
  <conditionalFormatting sqref="T193">
    <cfRule type="expression" dxfId="3982" priority="15041">
      <formula>$E193="TOTAL"</formula>
    </cfRule>
  </conditionalFormatting>
  <conditionalFormatting sqref="T193">
    <cfRule type="expression" dxfId="3981" priority="15040">
      <formula>AND($E193&lt;&gt;"",$E193&lt;&gt;"TOTAL")</formula>
    </cfRule>
  </conditionalFormatting>
  <conditionalFormatting sqref="S193">
    <cfRule type="expression" dxfId="3980" priority="15039">
      <formula>+WEEKDAY($E193)=1</formula>
    </cfRule>
  </conditionalFormatting>
  <conditionalFormatting sqref="S193">
    <cfRule type="expression" dxfId="3979" priority="15038">
      <formula>$E193=""</formula>
    </cfRule>
  </conditionalFormatting>
  <conditionalFormatting sqref="S193">
    <cfRule type="expression" dxfId="3978" priority="15037">
      <formula>$C193=$H$5</formula>
    </cfRule>
  </conditionalFormatting>
  <conditionalFormatting sqref="S193">
    <cfRule type="expression" dxfId="3977" priority="15036">
      <formula>$E193="TOTAL"</formula>
    </cfRule>
  </conditionalFormatting>
  <conditionalFormatting sqref="S193">
    <cfRule type="expression" dxfId="3976" priority="15035">
      <formula>AND($E193&lt;&gt;"",$E193&lt;&gt;"TOTAL")</formula>
    </cfRule>
  </conditionalFormatting>
  <conditionalFormatting sqref="R193">
    <cfRule type="expression" dxfId="3975" priority="15034">
      <formula>+WEEKDAY($E193)=1</formula>
    </cfRule>
  </conditionalFormatting>
  <conditionalFormatting sqref="R193">
    <cfRule type="expression" dxfId="3974" priority="15033">
      <formula>$E193=""</formula>
    </cfRule>
  </conditionalFormatting>
  <conditionalFormatting sqref="R193">
    <cfRule type="expression" dxfId="3973" priority="15032">
      <formula>$C193=$H$5</formula>
    </cfRule>
  </conditionalFormatting>
  <conditionalFormatting sqref="R193">
    <cfRule type="expression" dxfId="3972" priority="15031">
      <formula>$E193="TOTAL"</formula>
    </cfRule>
  </conditionalFormatting>
  <conditionalFormatting sqref="R193">
    <cfRule type="expression" dxfId="3971" priority="15030">
      <formula>AND($E193&lt;&gt;"",$E193&lt;&gt;"TOTAL")</formula>
    </cfRule>
  </conditionalFormatting>
  <conditionalFormatting sqref="G193">
    <cfRule type="expression" dxfId="3970" priority="15029">
      <formula>$H193&lt;&gt;""</formula>
    </cfRule>
  </conditionalFormatting>
  <conditionalFormatting sqref="G193">
    <cfRule type="expression" dxfId="3969" priority="15028">
      <formula>$E193=""</formula>
    </cfRule>
  </conditionalFormatting>
  <conditionalFormatting sqref="G193">
    <cfRule type="expression" dxfId="3968" priority="15027">
      <formula>$C193=$H$5</formula>
    </cfRule>
  </conditionalFormatting>
  <conditionalFormatting sqref="G193">
    <cfRule type="expression" dxfId="3967" priority="15026">
      <formula>$E193="TOTAL"</formula>
    </cfRule>
  </conditionalFormatting>
  <conditionalFormatting sqref="O193">
    <cfRule type="expression" dxfId="3966" priority="14617">
      <formula>+WEEKDAY($E193)=1</formula>
    </cfRule>
  </conditionalFormatting>
  <conditionalFormatting sqref="O193">
    <cfRule type="expression" dxfId="3965" priority="14616">
      <formula>$E193=""</formula>
    </cfRule>
  </conditionalFormatting>
  <conditionalFormatting sqref="O193">
    <cfRule type="expression" dxfId="3964" priority="14615">
      <formula>$C193=$H$5</formula>
    </cfRule>
  </conditionalFormatting>
  <conditionalFormatting sqref="O193">
    <cfRule type="expression" dxfId="3963" priority="14614">
      <formula>$E193="TOTAL"</formula>
    </cfRule>
  </conditionalFormatting>
  <conditionalFormatting sqref="W193">
    <cfRule type="expression" dxfId="3962" priority="14613">
      <formula>$H193&lt;&gt;""</formula>
    </cfRule>
  </conditionalFormatting>
  <conditionalFormatting sqref="W193">
    <cfRule type="expression" dxfId="3961" priority="14612">
      <formula>$E193=""</formula>
    </cfRule>
  </conditionalFormatting>
  <conditionalFormatting sqref="W193">
    <cfRule type="expression" dxfId="3960" priority="14611">
      <formula>$C193=$H$5</formula>
    </cfRule>
  </conditionalFormatting>
  <conditionalFormatting sqref="W193">
    <cfRule type="expression" dxfId="3959" priority="14610">
      <formula>$E193="TOTAL"</formula>
    </cfRule>
  </conditionalFormatting>
  <conditionalFormatting sqref="H193">
    <cfRule type="expression" dxfId="3958" priority="14598">
      <formula>$H193&lt;&gt;""</formula>
    </cfRule>
  </conditionalFormatting>
  <conditionalFormatting sqref="H193">
    <cfRule type="expression" dxfId="3957" priority="14597">
      <formula>$E193=""</formula>
    </cfRule>
  </conditionalFormatting>
  <conditionalFormatting sqref="H193">
    <cfRule type="expression" dxfId="3956" priority="14596">
      <formula>$C193=$H$5</formula>
    </cfRule>
  </conditionalFormatting>
  <conditionalFormatting sqref="H193">
    <cfRule type="expression" dxfId="3955" priority="14595">
      <formula>$E193="TOTAL"</formula>
    </cfRule>
  </conditionalFormatting>
  <conditionalFormatting sqref="F193">
    <cfRule type="expression" dxfId="3954" priority="14594">
      <formula>+WEEKDAY($E193)=1</formula>
    </cfRule>
  </conditionalFormatting>
  <conditionalFormatting sqref="F193">
    <cfRule type="expression" dxfId="3953" priority="14593">
      <formula>$E193=""</formula>
    </cfRule>
  </conditionalFormatting>
  <conditionalFormatting sqref="F193">
    <cfRule type="expression" dxfId="3952" priority="14592">
      <formula>$C193=$H$5</formula>
    </cfRule>
  </conditionalFormatting>
  <conditionalFormatting sqref="F193">
    <cfRule type="expression" dxfId="3951" priority="14591">
      <formula>$E193="TOTAL"</formula>
    </cfRule>
  </conditionalFormatting>
  <conditionalFormatting sqref="F193">
    <cfRule type="expression" dxfId="3950" priority="14590">
      <formula>AND($E193&lt;&gt;"",$E193&lt;&gt;"TOTAL",SUM($C194:$C205)=0)</formula>
    </cfRule>
  </conditionalFormatting>
  <conditionalFormatting sqref="I193">
    <cfRule type="expression" dxfId="3949" priority="14569">
      <formula>+WEEKDAY($E193)=1</formula>
    </cfRule>
  </conditionalFormatting>
  <conditionalFormatting sqref="I193">
    <cfRule type="expression" dxfId="3948" priority="14568">
      <formula>$E193=""</formula>
    </cfRule>
  </conditionalFormatting>
  <conditionalFormatting sqref="I193">
    <cfRule type="expression" dxfId="3947" priority="14567">
      <formula>$C193=$H$5</formula>
    </cfRule>
  </conditionalFormatting>
  <conditionalFormatting sqref="I193">
    <cfRule type="expression" dxfId="3946" priority="14566">
      <formula>$E193="TOTAL"</formula>
    </cfRule>
  </conditionalFormatting>
  <conditionalFormatting sqref="I193">
    <cfRule type="expression" dxfId="3945" priority="14565">
      <formula>AND($E193&lt;&gt;"",$E193&lt;&gt;"TOTAL",SUM($C194:$C205)=0)</formula>
    </cfRule>
  </conditionalFormatting>
  <conditionalFormatting sqref="J193">
    <cfRule type="expression" dxfId="3944" priority="14564">
      <formula>+WEEKDAY($E193)=1</formula>
    </cfRule>
  </conditionalFormatting>
  <conditionalFormatting sqref="J193">
    <cfRule type="expression" dxfId="3943" priority="14563">
      <formula>$E193=""</formula>
    </cfRule>
  </conditionalFormatting>
  <conditionalFormatting sqref="J193">
    <cfRule type="expression" dxfId="3942" priority="14562">
      <formula>$C193=$H$5</formula>
    </cfRule>
  </conditionalFormatting>
  <conditionalFormatting sqref="J193">
    <cfRule type="expression" dxfId="3941" priority="14561">
      <formula>$E193="TOTAL"</formula>
    </cfRule>
  </conditionalFormatting>
  <conditionalFormatting sqref="J193">
    <cfRule type="expression" dxfId="3940" priority="14560">
      <formula>AND($E193&lt;&gt;"",$E193&lt;&gt;"TOTAL",SUM($C194:$C205)=0)</formula>
    </cfRule>
  </conditionalFormatting>
  <conditionalFormatting sqref="Y193:AK193">
    <cfRule type="expression" dxfId="3939" priority="14559">
      <formula>+WEEKDAY($E193)=1</formula>
    </cfRule>
  </conditionalFormatting>
  <conditionalFormatting sqref="Y193:AK193">
    <cfRule type="expression" dxfId="3938" priority="14558">
      <formula>$E193=""</formula>
    </cfRule>
  </conditionalFormatting>
  <conditionalFormatting sqref="Y193:AK193">
    <cfRule type="expression" dxfId="3937" priority="14557">
      <formula>$C193=$H$5</formula>
    </cfRule>
  </conditionalFormatting>
  <conditionalFormatting sqref="Y193:AK193">
    <cfRule type="expression" dxfId="3936" priority="14556">
      <formula>$E193="TOTAL"</formula>
    </cfRule>
  </conditionalFormatting>
  <conditionalFormatting sqref="Y193:AK193">
    <cfRule type="expression" dxfId="3935" priority="14555">
      <formula>AND($E193&lt;&gt;"",$E193&lt;&gt;"TOTAL",SUM($C194:$C205)=0)</formula>
    </cfRule>
  </conditionalFormatting>
  <conditionalFormatting sqref="AO193:BL193">
    <cfRule type="expression" dxfId="3934" priority="14554">
      <formula>+WEEKDAY($E193)=1</formula>
    </cfRule>
  </conditionalFormatting>
  <conditionalFormatting sqref="AO193:BL193">
    <cfRule type="expression" dxfId="3933" priority="14553">
      <formula>$E193=""</formula>
    </cfRule>
  </conditionalFormatting>
  <conditionalFormatting sqref="AO193:BL193">
    <cfRule type="expression" dxfId="3932" priority="14552">
      <formula>$C193=$H$5</formula>
    </cfRule>
  </conditionalFormatting>
  <conditionalFormatting sqref="AO193:BL193">
    <cfRule type="expression" dxfId="3931" priority="14551">
      <formula>$E193="TOTAL"</formula>
    </cfRule>
  </conditionalFormatting>
  <conditionalFormatting sqref="AO193:BL193">
    <cfRule type="expression" dxfId="3930" priority="14550">
      <formula>AND($E193&lt;&gt;"",$E193&lt;&gt;"TOTAL",SUM($C194:$C205)=0)</formula>
    </cfRule>
  </conditionalFormatting>
  <conditionalFormatting sqref="K206">
    <cfRule type="expression" dxfId="3929" priority="14545">
      <formula>+WEEKDAY($E206)=1</formula>
    </cfRule>
  </conditionalFormatting>
  <conditionalFormatting sqref="K206">
    <cfRule type="expression" dxfId="3928" priority="14544">
      <formula>$E206=""</formula>
    </cfRule>
  </conditionalFormatting>
  <conditionalFormatting sqref="K206">
    <cfRule type="expression" dxfId="3927" priority="14543">
      <formula>$C206=$H$5</formula>
    </cfRule>
  </conditionalFormatting>
  <conditionalFormatting sqref="K206">
    <cfRule type="expression" dxfId="3926" priority="14542">
      <formula>$E206="TOTAL"</formula>
    </cfRule>
  </conditionalFormatting>
  <conditionalFormatting sqref="K206">
    <cfRule type="expression" dxfId="3925" priority="14541">
      <formula>AND($E206&lt;&gt;"",$E206&lt;&gt;"TOTAL")</formula>
    </cfRule>
  </conditionalFormatting>
  <conditionalFormatting sqref="P206">
    <cfRule type="expression" dxfId="3924" priority="14540">
      <formula>+WEEKDAY($E206)=1</formula>
    </cfRule>
  </conditionalFormatting>
  <conditionalFormatting sqref="P206">
    <cfRule type="expression" dxfId="3923" priority="14539">
      <formula>$E206=""</formula>
    </cfRule>
  </conditionalFormatting>
  <conditionalFormatting sqref="P206">
    <cfRule type="expression" dxfId="3922" priority="14538">
      <formula>$C206=$H$5</formula>
    </cfRule>
  </conditionalFormatting>
  <conditionalFormatting sqref="P206">
    <cfRule type="expression" dxfId="3921" priority="14537">
      <formula>$E206="TOTAL"</formula>
    </cfRule>
  </conditionalFormatting>
  <conditionalFormatting sqref="P206">
    <cfRule type="expression" dxfId="3920" priority="14536">
      <formula>AND($E206&lt;&gt;"",$E206&lt;&gt;"TOTAL")</formula>
    </cfRule>
  </conditionalFormatting>
  <conditionalFormatting sqref="AN206">
    <cfRule type="expression" dxfId="3919" priority="14515">
      <formula>+WEEKDAY($E206)=1</formula>
    </cfRule>
  </conditionalFormatting>
  <conditionalFormatting sqref="AN206">
    <cfRule type="expression" dxfId="3918" priority="14514">
      <formula>$E206=""</formula>
    </cfRule>
  </conditionalFormatting>
  <conditionalFormatting sqref="AN206">
    <cfRule type="expression" dxfId="3917" priority="14513">
      <formula>$C206=$H$5</formula>
    </cfRule>
  </conditionalFormatting>
  <conditionalFormatting sqref="AN206">
    <cfRule type="expression" dxfId="3916" priority="14512">
      <formula>$E206="TOTAL"</formula>
    </cfRule>
  </conditionalFormatting>
  <conditionalFormatting sqref="AN206">
    <cfRule type="expression" dxfId="3915" priority="14511">
      <formula>AND($E206&lt;&gt;"",$E206&lt;&gt;"TOTAL")</formula>
    </cfRule>
  </conditionalFormatting>
  <conditionalFormatting sqref="Q206">
    <cfRule type="expression" dxfId="3914" priority="14490">
      <formula>+WEEKDAY($E206)=1</formula>
    </cfRule>
  </conditionalFormatting>
  <conditionalFormatting sqref="Q206">
    <cfRule type="expression" dxfId="3913" priority="14489">
      <formula>$E206=""</formula>
    </cfRule>
  </conditionalFormatting>
  <conditionalFormatting sqref="Q206">
    <cfRule type="expression" dxfId="3912" priority="14488">
      <formula>$C206=$H$5</formula>
    </cfRule>
  </conditionalFormatting>
  <conditionalFormatting sqref="Q206">
    <cfRule type="expression" dxfId="3911" priority="14487">
      <formula>$E206="TOTAL"</formula>
    </cfRule>
  </conditionalFormatting>
  <conditionalFormatting sqref="Q206">
    <cfRule type="expression" dxfId="3910" priority="14486">
      <formula>AND($E206&lt;&gt;"",$E206&lt;&gt;"TOTAL")</formula>
    </cfRule>
  </conditionalFormatting>
  <conditionalFormatting sqref="L206">
    <cfRule type="expression" dxfId="3909" priority="14485">
      <formula>+WEEKDAY($E206)=1</formula>
    </cfRule>
  </conditionalFormatting>
  <conditionalFormatting sqref="L206">
    <cfRule type="expression" dxfId="3908" priority="14484">
      <formula>$E206=""</formula>
    </cfRule>
  </conditionalFormatting>
  <conditionalFormatting sqref="L206">
    <cfRule type="expression" dxfId="3907" priority="14483">
      <formula>$C206=$H$5</formula>
    </cfRule>
  </conditionalFormatting>
  <conditionalFormatting sqref="L206">
    <cfRule type="expression" dxfId="3906" priority="14482">
      <formula>$E206="TOTAL"</formula>
    </cfRule>
  </conditionalFormatting>
  <conditionalFormatting sqref="N206">
    <cfRule type="expression" dxfId="3905" priority="14481">
      <formula>+WEEKDAY($E206)=1</formula>
    </cfRule>
  </conditionalFormatting>
  <conditionalFormatting sqref="N206">
    <cfRule type="expression" dxfId="3904" priority="14480">
      <formula>$E206=""</formula>
    </cfRule>
  </conditionalFormatting>
  <conditionalFormatting sqref="N206">
    <cfRule type="expression" dxfId="3903" priority="14479">
      <formula>$C206=$H$5</formula>
    </cfRule>
  </conditionalFormatting>
  <conditionalFormatting sqref="N206">
    <cfRule type="expression" dxfId="3902" priority="14478">
      <formula>$E206="TOTAL"</formula>
    </cfRule>
  </conditionalFormatting>
  <conditionalFormatting sqref="N206">
    <cfRule type="expression" dxfId="3901" priority="14477">
      <formula>AND($E206&lt;&gt;"",$E206&lt;&gt;"TOTAL")</formula>
    </cfRule>
  </conditionalFormatting>
  <conditionalFormatting sqref="M206">
    <cfRule type="expression" dxfId="3900" priority="14476">
      <formula>+WEEKDAY($E206)=1</formula>
    </cfRule>
  </conditionalFormatting>
  <conditionalFormatting sqref="M206">
    <cfRule type="expression" dxfId="3899" priority="14475">
      <formula>$E206=""</formula>
    </cfRule>
  </conditionalFormatting>
  <conditionalFormatting sqref="M206">
    <cfRule type="expression" dxfId="3898" priority="14474">
      <formula>$C206=$H$5</formula>
    </cfRule>
  </conditionalFormatting>
  <conditionalFormatting sqref="M206">
    <cfRule type="expression" dxfId="3897" priority="14473">
      <formula>$E206="TOTAL"</formula>
    </cfRule>
  </conditionalFormatting>
  <conditionalFormatting sqref="M206">
    <cfRule type="expression" dxfId="3896" priority="14472">
      <formula>AND($E206&lt;&gt;"",$E206&lt;&gt;"TOTAL")</formula>
    </cfRule>
  </conditionalFormatting>
  <conditionalFormatting sqref="X206">
    <cfRule type="expression" dxfId="3895" priority="14471">
      <formula>$H206&lt;&gt;""</formula>
    </cfRule>
  </conditionalFormatting>
  <conditionalFormatting sqref="X206">
    <cfRule type="expression" dxfId="3894" priority="14470">
      <formula>$E206=""</formula>
    </cfRule>
  </conditionalFormatting>
  <conditionalFormatting sqref="X206">
    <cfRule type="expression" dxfId="3893" priority="14469">
      <formula>$C206=$H$5</formula>
    </cfRule>
  </conditionalFormatting>
  <conditionalFormatting sqref="X206">
    <cfRule type="expression" dxfId="3892" priority="14468">
      <formula>$E206="TOTAL"</formula>
    </cfRule>
  </conditionalFormatting>
  <conditionalFormatting sqref="AL206:AM206">
    <cfRule type="expression" dxfId="3891" priority="14462">
      <formula>+WEEKDAY($E206)=1</formula>
    </cfRule>
  </conditionalFormatting>
  <conditionalFormatting sqref="AL206:AM206">
    <cfRule type="expression" dxfId="3890" priority="14461">
      <formula>$E206=""</formula>
    </cfRule>
  </conditionalFormatting>
  <conditionalFormatting sqref="AL206:AM206">
    <cfRule type="expression" dxfId="3889" priority="14460">
      <formula>$C206=$H$5</formula>
    </cfRule>
  </conditionalFormatting>
  <conditionalFormatting sqref="AL206:AM206">
    <cfRule type="expression" dxfId="3888" priority="14459">
      <formula>$E206="TOTAL"</formula>
    </cfRule>
  </conditionalFormatting>
  <conditionalFormatting sqref="AL206:AM206">
    <cfRule type="expression" dxfId="3887" priority="14458">
      <formula>AND($E206&lt;&gt;"",$E206&lt;&gt;"TOTAL")</formula>
    </cfRule>
  </conditionalFormatting>
  <conditionalFormatting sqref="U206">
    <cfRule type="expression" dxfId="3886" priority="14442">
      <formula>+WEEKDAY($E206)=1</formula>
    </cfRule>
  </conditionalFormatting>
  <conditionalFormatting sqref="U206">
    <cfRule type="expression" dxfId="3885" priority="14441">
      <formula>$E206=""</formula>
    </cfRule>
  </conditionalFormatting>
  <conditionalFormatting sqref="U206">
    <cfRule type="expression" dxfId="3884" priority="14440">
      <formula>$C206=$H$5</formula>
    </cfRule>
  </conditionalFormatting>
  <conditionalFormatting sqref="U206">
    <cfRule type="expression" dxfId="3883" priority="14439">
      <formula>$E206="TOTAL"</formula>
    </cfRule>
  </conditionalFormatting>
  <conditionalFormatting sqref="U206">
    <cfRule type="expression" dxfId="3882" priority="14438">
      <formula>AND($E206&lt;&gt;"",$E206&lt;&gt;"TOTAL")</formula>
    </cfRule>
  </conditionalFormatting>
  <conditionalFormatting sqref="V206">
    <cfRule type="expression" dxfId="3881" priority="14437">
      <formula>+WEEKDAY($E206)=1</formula>
    </cfRule>
  </conditionalFormatting>
  <conditionalFormatting sqref="V206">
    <cfRule type="expression" dxfId="3880" priority="14436">
      <formula>$E206=""</formula>
    </cfRule>
  </conditionalFormatting>
  <conditionalFormatting sqref="V206">
    <cfRule type="expression" dxfId="3879" priority="14435">
      <formula>$C206=$H$5</formula>
    </cfRule>
  </conditionalFormatting>
  <conditionalFormatting sqref="V206">
    <cfRule type="expression" dxfId="3878" priority="14434">
      <formula>$E206="TOTAL"</formula>
    </cfRule>
  </conditionalFormatting>
  <conditionalFormatting sqref="V206">
    <cfRule type="expression" dxfId="3877" priority="14433">
      <formula>AND($E206&lt;&gt;"",$E206&lt;&gt;"TOTAL")</formula>
    </cfRule>
  </conditionalFormatting>
  <conditionalFormatting sqref="T206">
    <cfRule type="expression" dxfId="3876" priority="14432">
      <formula>+WEEKDAY($E206)=1</formula>
    </cfRule>
  </conditionalFormatting>
  <conditionalFormatting sqref="T206">
    <cfRule type="expression" dxfId="3875" priority="14431">
      <formula>$E206=""</formula>
    </cfRule>
  </conditionalFormatting>
  <conditionalFormatting sqref="T206">
    <cfRule type="expression" dxfId="3874" priority="14430">
      <formula>$C206=$H$5</formula>
    </cfRule>
  </conditionalFormatting>
  <conditionalFormatting sqref="T206">
    <cfRule type="expression" dxfId="3873" priority="14429">
      <formula>$E206="TOTAL"</formula>
    </cfRule>
  </conditionalFormatting>
  <conditionalFormatting sqref="T206">
    <cfRule type="expression" dxfId="3872" priority="14428">
      <formula>AND($E206&lt;&gt;"",$E206&lt;&gt;"TOTAL")</formula>
    </cfRule>
  </conditionalFormatting>
  <conditionalFormatting sqref="S206">
    <cfRule type="expression" dxfId="3871" priority="14427">
      <formula>+WEEKDAY($E206)=1</formula>
    </cfRule>
  </conditionalFormatting>
  <conditionalFormatting sqref="S206">
    <cfRule type="expression" dxfId="3870" priority="14426">
      <formula>$E206=""</formula>
    </cfRule>
  </conditionalFormatting>
  <conditionalFormatting sqref="S206">
    <cfRule type="expression" dxfId="3869" priority="14425">
      <formula>$C206=$H$5</formula>
    </cfRule>
  </conditionalFormatting>
  <conditionalFormatting sqref="S206">
    <cfRule type="expression" dxfId="3868" priority="14424">
      <formula>$E206="TOTAL"</formula>
    </cfRule>
  </conditionalFormatting>
  <conditionalFormatting sqref="S206">
    <cfRule type="expression" dxfId="3867" priority="14423">
      <formula>AND($E206&lt;&gt;"",$E206&lt;&gt;"TOTAL")</formula>
    </cfRule>
  </conditionalFormatting>
  <conditionalFormatting sqref="R206">
    <cfRule type="expression" dxfId="3866" priority="14422">
      <formula>+WEEKDAY($E206)=1</formula>
    </cfRule>
  </conditionalFormatting>
  <conditionalFormatting sqref="R206">
    <cfRule type="expression" dxfId="3865" priority="14421">
      <formula>$E206=""</formula>
    </cfRule>
  </conditionalFormatting>
  <conditionalFormatting sqref="R206">
    <cfRule type="expression" dxfId="3864" priority="14420">
      <formula>$C206=$H$5</formula>
    </cfRule>
  </conditionalFormatting>
  <conditionalFormatting sqref="R206">
    <cfRule type="expression" dxfId="3863" priority="14419">
      <formula>$E206="TOTAL"</formula>
    </cfRule>
  </conditionalFormatting>
  <conditionalFormatting sqref="R206">
    <cfRule type="expression" dxfId="3862" priority="14418">
      <formula>AND($E206&lt;&gt;"",$E206&lt;&gt;"TOTAL")</formula>
    </cfRule>
  </conditionalFormatting>
  <conditionalFormatting sqref="G206">
    <cfRule type="expression" dxfId="3861" priority="14417">
      <formula>$H206&lt;&gt;""</formula>
    </cfRule>
  </conditionalFormatting>
  <conditionalFormatting sqref="G206">
    <cfRule type="expression" dxfId="3860" priority="14416">
      <formula>$E206=""</formula>
    </cfRule>
  </conditionalFormatting>
  <conditionalFormatting sqref="G206">
    <cfRule type="expression" dxfId="3859" priority="14415">
      <formula>$C206=$H$5</formula>
    </cfRule>
  </conditionalFormatting>
  <conditionalFormatting sqref="G206">
    <cfRule type="expression" dxfId="3858" priority="14414">
      <formula>$E206="TOTAL"</formula>
    </cfRule>
  </conditionalFormatting>
  <conditionalFormatting sqref="O206">
    <cfRule type="expression" dxfId="3857" priority="14005">
      <formula>+WEEKDAY($E206)=1</formula>
    </cfRule>
  </conditionalFormatting>
  <conditionalFormatting sqref="O206">
    <cfRule type="expression" dxfId="3856" priority="14004">
      <formula>$E206=""</formula>
    </cfRule>
  </conditionalFormatting>
  <conditionalFormatting sqref="O206">
    <cfRule type="expression" dxfId="3855" priority="14003">
      <formula>$C206=$H$5</formula>
    </cfRule>
  </conditionalFormatting>
  <conditionalFormatting sqref="O206">
    <cfRule type="expression" dxfId="3854" priority="14002">
      <formula>$E206="TOTAL"</formula>
    </cfRule>
  </conditionalFormatting>
  <conditionalFormatting sqref="W206">
    <cfRule type="expression" dxfId="3853" priority="14001">
      <formula>$H206&lt;&gt;""</formula>
    </cfRule>
  </conditionalFormatting>
  <conditionalFormatting sqref="W206">
    <cfRule type="expression" dxfId="3852" priority="14000">
      <formula>$E206=""</formula>
    </cfRule>
  </conditionalFormatting>
  <conditionalFormatting sqref="W206">
    <cfRule type="expression" dxfId="3851" priority="13999">
      <formula>$C206=$H$5</formula>
    </cfRule>
  </conditionalFormatting>
  <conditionalFormatting sqref="W206">
    <cfRule type="expression" dxfId="3850" priority="13998">
      <formula>$E206="TOTAL"</formula>
    </cfRule>
  </conditionalFormatting>
  <conditionalFormatting sqref="H206">
    <cfRule type="expression" dxfId="3849" priority="13986">
      <formula>$H206&lt;&gt;""</formula>
    </cfRule>
  </conditionalFormatting>
  <conditionalFormatting sqref="H206">
    <cfRule type="expression" dxfId="3848" priority="13985">
      <formula>$E206=""</formula>
    </cfRule>
  </conditionalFormatting>
  <conditionalFormatting sqref="H206">
    <cfRule type="expression" dxfId="3847" priority="13984">
      <formula>$C206=$H$5</formula>
    </cfRule>
  </conditionalFormatting>
  <conditionalFormatting sqref="H206">
    <cfRule type="expression" dxfId="3846" priority="13983">
      <formula>$E206="TOTAL"</formula>
    </cfRule>
  </conditionalFormatting>
  <conditionalFormatting sqref="F206">
    <cfRule type="expression" dxfId="3845" priority="13982">
      <formula>+WEEKDAY($E206)=1</formula>
    </cfRule>
  </conditionalFormatting>
  <conditionalFormatting sqref="F206">
    <cfRule type="expression" dxfId="3844" priority="13981">
      <formula>$E206=""</formula>
    </cfRule>
  </conditionalFormatting>
  <conditionalFormatting sqref="F206">
    <cfRule type="expression" dxfId="3843" priority="13980">
      <formula>$C206=$H$5</formula>
    </cfRule>
  </conditionalFormatting>
  <conditionalFormatting sqref="F206">
    <cfRule type="expression" dxfId="3842" priority="13979">
      <formula>$E206="TOTAL"</formula>
    </cfRule>
  </conditionalFormatting>
  <conditionalFormatting sqref="F206">
    <cfRule type="expression" dxfId="3841" priority="13978">
      <formula>AND($E206&lt;&gt;"",$E206&lt;&gt;"TOTAL",SUM($C207:$C218)=0)</formula>
    </cfRule>
  </conditionalFormatting>
  <conditionalFormatting sqref="I206">
    <cfRule type="expression" dxfId="3840" priority="13957">
      <formula>+WEEKDAY($E206)=1</formula>
    </cfRule>
  </conditionalFormatting>
  <conditionalFormatting sqref="I206">
    <cfRule type="expression" dxfId="3839" priority="13956">
      <formula>$E206=""</formula>
    </cfRule>
  </conditionalFormatting>
  <conditionalFormatting sqref="I206">
    <cfRule type="expression" dxfId="3838" priority="13955">
      <formula>$C206=$H$5</formula>
    </cfRule>
  </conditionalFormatting>
  <conditionalFormatting sqref="I206">
    <cfRule type="expression" dxfId="3837" priority="13954">
      <formula>$E206="TOTAL"</formula>
    </cfRule>
  </conditionalFormatting>
  <conditionalFormatting sqref="I206">
    <cfRule type="expression" dxfId="3836" priority="13953">
      <formula>AND($E206&lt;&gt;"",$E206&lt;&gt;"TOTAL",SUM($C207:$C218)=0)</formula>
    </cfRule>
  </conditionalFormatting>
  <conditionalFormatting sqref="J206">
    <cfRule type="expression" dxfId="3835" priority="13952">
      <formula>+WEEKDAY($E206)=1</formula>
    </cfRule>
  </conditionalFormatting>
  <conditionalFormatting sqref="J206">
    <cfRule type="expression" dxfId="3834" priority="13951">
      <formula>$E206=""</formula>
    </cfRule>
  </conditionalFormatting>
  <conditionalFormatting sqref="J206">
    <cfRule type="expression" dxfId="3833" priority="13950">
      <formula>$C206=$H$5</formula>
    </cfRule>
  </conditionalFormatting>
  <conditionalFormatting sqref="J206">
    <cfRule type="expression" dxfId="3832" priority="13949">
      <formula>$E206="TOTAL"</formula>
    </cfRule>
  </conditionalFormatting>
  <conditionalFormatting sqref="J206">
    <cfRule type="expression" dxfId="3831" priority="13948">
      <formula>AND($E206&lt;&gt;"",$E206&lt;&gt;"TOTAL",SUM($C207:$C218)=0)</formula>
    </cfRule>
  </conditionalFormatting>
  <conditionalFormatting sqref="Y206:AK206">
    <cfRule type="expression" dxfId="3830" priority="13947">
      <formula>+WEEKDAY($E206)=1</formula>
    </cfRule>
  </conditionalFormatting>
  <conditionalFormatting sqref="Y206:AK206">
    <cfRule type="expression" dxfId="3829" priority="13946">
      <formula>$E206=""</formula>
    </cfRule>
  </conditionalFormatting>
  <conditionalFormatting sqref="Y206:AK206">
    <cfRule type="expression" dxfId="3828" priority="13945">
      <formula>$C206=$H$5</formula>
    </cfRule>
  </conditionalFormatting>
  <conditionalFormatting sqref="Y206:AK206">
    <cfRule type="expression" dxfId="3827" priority="13944">
      <formula>$E206="TOTAL"</formula>
    </cfRule>
  </conditionalFormatting>
  <conditionalFormatting sqref="Y206:AK206">
    <cfRule type="expression" dxfId="3826" priority="13943">
      <formula>AND($E206&lt;&gt;"",$E206&lt;&gt;"TOTAL",SUM($C207:$C218)=0)</formula>
    </cfRule>
  </conditionalFormatting>
  <conditionalFormatting sqref="AO206:BL206">
    <cfRule type="expression" dxfId="3825" priority="13942">
      <formula>+WEEKDAY($E206)=1</formula>
    </cfRule>
  </conditionalFormatting>
  <conditionalFormatting sqref="AO206:BL206">
    <cfRule type="expression" dxfId="3824" priority="13941">
      <formula>$E206=""</formula>
    </cfRule>
  </conditionalFormatting>
  <conditionalFormatting sqref="AO206:BL206">
    <cfRule type="expression" dxfId="3823" priority="13940">
      <formula>$C206=$H$5</formula>
    </cfRule>
  </conditionalFormatting>
  <conditionalFormatting sqref="AO206:BL206">
    <cfRule type="expression" dxfId="3822" priority="13939">
      <formula>$E206="TOTAL"</formula>
    </cfRule>
  </conditionalFormatting>
  <conditionalFormatting sqref="AO206:BL206">
    <cfRule type="expression" dxfId="3821" priority="13938">
      <formula>AND($E206&lt;&gt;"",$E206&lt;&gt;"TOTAL",SUM($C207:$C218)=0)</formula>
    </cfRule>
  </conditionalFormatting>
  <conditionalFormatting sqref="K219">
    <cfRule type="expression" dxfId="3820" priority="13933">
      <formula>+WEEKDAY($E219)=1</formula>
    </cfRule>
  </conditionalFormatting>
  <conditionalFormatting sqref="K219">
    <cfRule type="expression" dxfId="3819" priority="13932">
      <formula>$E219=""</formula>
    </cfRule>
  </conditionalFormatting>
  <conditionalFormatting sqref="K219">
    <cfRule type="expression" dxfId="3818" priority="13931">
      <formula>$C219=$H$5</formula>
    </cfRule>
  </conditionalFormatting>
  <conditionalFormatting sqref="K219">
    <cfRule type="expression" dxfId="3817" priority="13930">
      <formula>$E219="TOTAL"</formula>
    </cfRule>
  </conditionalFormatting>
  <conditionalFormatting sqref="K219">
    <cfRule type="expression" dxfId="3816" priority="13929">
      <formula>AND($E219&lt;&gt;"",$E219&lt;&gt;"TOTAL")</formula>
    </cfRule>
  </conditionalFormatting>
  <conditionalFormatting sqref="P219">
    <cfRule type="expression" dxfId="3815" priority="13928">
      <formula>+WEEKDAY($E219)=1</formula>
    </cfRule>
  </conditionalFormatting>
  <conditionalFormatting sqref="P219">
    <cfRule type="expression" dxfId="3814" priority="13927">
      <formula>$E219=""</formula>
    </cfRule>
  </conditionalFormatting>
  <conditionalFormatting sqref="P219">
    <cfRule type="expression" dxfId="3813" priority="13926">
      <formula>$C219=$H$5</formula>
    </cfRule>
  </conditionalFormatting>
  <conditionalFormatting sqref="P219">
    <cfRule type="expression" dxfId="3812" priority="13925">
      <formula>$E219="TOTAL"</formula>
    </cfRule>
  </conditionalFormatting>
  <conditionalFormatting sqref="P219">
    <cfRule type="expression" dxfId="3811" priority="13924">
      <formula>AND($E219&lt;&gt;"",$E219&lt;&gt;"TOTAL")</formula>
    </cfRule>
  </conditionalFormatting>
  <conditionalFormatting sqref="AN219">
    <cfRule type="expression" dxfId="3810" priority="13903">
      <formula>+WEEKDAY($E219)=1</formula>
    </cfRule>
  </conditionalFormatting>
  <conditionalFormatting sqref="AN219">
    <cfRule type="expression" dxfId="3809" priority="13902">
      <formula>$E219=""</formula>
    </cfRule>
  </conditionalFormatting>
  <conditionalFormatting sqref="AN219">
    <cfRule type="expression" dxfId="3808" priority="13901">
      <formula>$C219=$H$5</formula>
    </cfRule>
  </conditionalFormatting>
  <conditionalFormatting sqref="AN219">
    <cfRule type="expression" dxfId="3807" priority="13900">
      <formula>$E219="TOTAL"</formula>
    </cfRule>
  </conditionalFormatting>
  <conditionalFormatting sqref="AN219">
    <cfRule type="expression" dxfId="3806" priority="13899">
      <formula>AND($E219&lt;&gt;"",$E219&lt;&gt;"TOTAL")</formula>
    </cfRule>
  </conditionalFormatting>
  <conditionalFormatting sqref="Q219">
    <cfRule type="expression" dxfId="3805" priority="13878">
      <formula>+WEEKDAY($E219)=1</formula>
    </cfRule>
  </conditionalFormatting>
  <conditionalFormatting sqref="Q219">
    <cfRule type="expression" dxfId="3804" priority="13877">
      <formula>$E219=""</formula>
    </cfRule>
  </conditionalFormatting>
  <conditionalFormatting sqref="Q219">
    <cfRule type="expression" dxfId="3803" priority="13876">
      <formula>$C219=$H$5</formula>
    </cfRule>
  </conditionalFormatting>
  <conditionalFormatting sqref="Q219">
    <cfRule type="expression" dxfId="3802" priority="13875">
      <formula>$E219="TOTAL"</formula>
    </cfRule>
  </conditionalFormatting>
  <conditionalFormatting sqref="Q219">
    <cfRule type="expression" dxfId="3801" priority="13874">
      <formula>AND($E219&lt;&gt;"",$E219&lt;&gt;"TOTAL")</formula>
    </cfRule>
  </conditionalFormatting>
  <conditionalFormatting sqref="L219">
    <cfRule type="expression" dxfId="3800" priority="13873">
      <formula>+WEEKDAY($E219)=1</formula>
    </cfRule>
  </conditionalFormatting>
  <conditionalFormatting sqref="L219">
    <cfRule type="expression" dxfId="3799" priority="13872">
      <formula>$E219=""</formula>
    </cfRule>
  </conditionalFormatting>
  <conditionalFormatting sqref="L219">
    <cfRule type="expression" dxfId="3798" priority="13871">
      <formula>$C219=$H$5</formula>
    </cfRule>
  </conditionalFormatting>
  <conditionalFormatting sqref="L219">
    <cfRule type="expression" dxfId="3797" priority="13870">
      <formula>$E219="TOTAL"</formula>
    </cfRule>
  </conditionalFormatting>
  <conditionalFormatting sqref="N219">
    <cfRule type="expression" dxfId="3796" priority="13869">
      <formula>+WEEKDAY($E219)=1</formula>
    </cfRule>
  </conditionalFormatting>
  <conditionalFormatting sqref="N219">
    <cfRule type="expression" dxfId="3795" priority="13868">
      <formula>$E219=""</formula>
    </cfRule>
  </conditionalFormatting>
  <conditionalFormatting sqref="N219">
    <cfRule type="expression" dxfId="3794" priority="13867">
      <formula>$C219=$H$5</formula>
    </cfRule>
  </conditionalFormatting>
  <conditionalFormatting sqref="N219">
    <cfRule type="expression" dxfId="3793" priority="13866">
      <formula>$E219="TOTAL"</formula>
    </cfRule>
  </conditionalFormatting>
  <conditionalFormatting sqref="N219">
    <cfRule type="expression" dxfId="3792" priority="13865">
      <formula>AND($E219&lt;&gt;"",$E219&lt;&gt;"TOTAL")</formula>
    </cfRule>
  </conditionalFormatting>
  <conditionalFormatting sqref="M219">
    <cfRule type="expression" dxfId="3791" priority="13864">
      <formula>+WEEKDAY($E219)=1</formula>
    </cfRule>
  </conditionalFormatting>
  <conditionalFormatting sqref="M219">
    <cfRule type="expression" dxfId="3790" priority="13863">
      <formula>$E219=""</formula>
    </cfRule>
  </conditionalFormatting>
  <conditionalFormatting sqref="M219">
    <cfRule type="expression" dxfId="3789" priority="13862">
      <formula>$C219=$H$5</formula>
    </cfRule>
  </conditionalFormatting>
  <conditionalFormatting sqref="M219">
    <cfRule type="expression" dxfId="3788" priority="13861">
      <formula>$E219="TOTAL"</formula>
    </cfRule>
  </conditionalFormatting>
  <conditionalFormatting sqref="M219">
    <cfRule type="expression" dxfId="3787" priority="13860">
      <formula>AND($E219&lt;&gt;"",$E219&lt;&gt;"TOTAL")</formula>
    </cfRule>
  </conditionalFormatting>
  <conditionalFormatting sqref="X219">
    <cfRule type="expression" dxfId="3786" priority="13859">
      <formula>$H219&lt;&gt;""</formula>
    </cfRule>
  </conditionalFormatting>
  <conditionalFormatting sqref="X219">
    <cfRule type="expression" dxfId="3785" priority="13858">
      <formula>$E219=""</formula>
    </cfRule>
  </conditionalFormatting>
  <conditionalFormatting sqref="X219">
    <cfRule type="expression" dxfId="3784" priority="13857">
      <formula>$C219=$H$5</formula>
    </cfRule>
  </conditionalFormatting>
  <conditionalFormatting sqref="X219">
    <cfRule type="expression" dxfId="3783" priority="13856">
      <formula>$E219="TOTAL"</formula>
    </cfRule>
  </conditionalFormatting>
  <conditionalFormatting sqref="AL219:AM219">
    <cfRule type="expression" dxfId="3782" priority="13850">
      <formula>+WEEKDAY($E219)=1</formula>
    </cfRule>
  </conditionalFormatting>
  <conditionalFormatting sqref="AL219:AM219">
    <cfRule type="expression" dxfId="3781" priority="13849">
      <formula>$E219=""</formula>
    </cfRule>
  </conditionalFormatting>
  <conditionalFormatting sqref="AL219:AM219">
    <cfRule type="expression" dxfId="3780" priority="13848">
      <formula>$C219=$H$5</formula>
    </cfRule>
  </conditionalFormatting>
  <conditionalFormatting sqref="AL219:AM219">
    <cfRule type="expression" dxfId="3779" priority="13847">
      <formula>$E219="TOTAL"</formula>
    </cfRule>
  </conditionalFormatting>
  <conditionalFormatting sqref="AL219:AM219">
    <cfRule type="expression" dxfId="3778" priority="13846">
      <formula>AND($E219&lt;&gt;"",$E219&lt;&gt;"TOTAL")</formula>
    </cfRule>
  </conditionalFormatting>
  <conditionalFormatting sqref="U219">
    <cfRule type="expression" dxfId="3777" priority="13830">
      <formula>+WEEKDAY($E219)=1</formula>
    </cfRule>
  </conditionalFormatting>
  <conditionalFormatting sqref="U219">
    <cfRule type="expression" dxfId="3776" priority="13829">
      <formula>$E219=""</formula>
    </cfRule>
  </conditionalFormatting>
  <conditionalFormatting sqref="U219">
    <cfRule type="expression" dxfId="3775" priority="13828">
      <formula>$C219=$H$5</formula>
    </cfRule>
  </conditionalFormatting>
  <conditionalFormatting sqref="U219">
    <cfRule type="expression" dxfId="3774" priority="13827">
      <formula>$E219="TOTAL"</formula>
    </cfRule>
  </conditionalFormatting>
  <conditionalFormatting sqref="U219">
    <cfRule type="expression" dxfId="3773" priority="13826">
      <formula>AND($E219&lt;&gt;"",$E219&lt;&gt;"TOTAL")</formula>
    </cfRule>
  </conditionalFormatting>
  <conditionalFormatting sqref="V219">
    <cfRule type="expression" dxfId="3772" priority="13825">
      <formula>+WEEKDAY($E219)=1</formula>
    </cfRule>
  </conditionalFormatting>
  <conditionalFormatting sqref="V219">
    <cfRule type="expression" dxfId="3771" priority="13824">
      <formula>$E219=""</formula>
    </cfRule>
  </conditionalFormatting>
  <conditionalFormatting sqref="V219">
    <cfRule type="expression" dxfId="3770" priority="13823">
      <formula>$C219=$H$5</formula>
    </cfRule>
  </conditionalFormatting>
  <conditionalFormatting sqref="V219">
    <cfRule type="expression" dxfId="3769" priority="13822">
      <formula>$E219="TOTAL"</formula>
    </cfRule>
  </conditionalFormatting>
  <conditionalFormatting sqref="V219">
    <cfRule type="expression" dxfId="3768" priority="13821">
      <formula>AND($E219&lt;&gt;"",$E219&lt;&gt;"TOTAL")</formula>
    </cfRule>
  </conditionalFormatting>
  <conditionalFormatting sqref="T219">
    <cfRule type="expression" dxfId="3767" priority="13820">
      <formula>+WEEKDAY($E219)=1</formula>
    </cfRule>
  </conditionalFormatting>
  <conditionalFormatting sqref="T219">
    <cfRule type="expression" dxfId="3766" priority="13819">
      <formula>$E219=""</formula>
    </cfRule>
  </conditionalFormatting>
  <conditionalFormatting sqref="T219">
    <cfRule type="expression" dxfId="3765" priority="13818">
      <formula>$C219=$H$5</formula>
    </cfRule>
  </conditionalFormatting>
  <conditionalFormatting sqref="T219">
    <cfRule type="expression" dxfId="3764" priority="13817">
      <formula>$E219="TOTAL"</formula>
    </cfRule>
  </conditionalFormatting>
  <conditionalFormatting sqref="T219">
    <cfRule type="expression" dxfId="3763" priority="13816">
      <formula>AND($E219&lt;&gt;"",$E219&lt;&gt;"TOTAL")</formula>
    </cfRule>
  </conditionalFormatting>
  <conditionalFormatting sqref="S219">
    <cfRule type="expression" dxfId="3762" priority="13815">
      <formula>+WEEKDAY($E219)=1</formula>
    </cfRule>
  </conditionalFormatting>
  <conditionalFormatting sqref="S219">
    <cfRule type="expression" dxfId="3761" priority="13814">
      <formula>$E219=""</formula>
    </cfRule>
  </conditionalFormatting>
  <conditionalFormatting sqref="S219">
    <cfRule type="expression" dxfId="3760" priority="13813">
      <formula>$C219=$H$5</formula>
    </cfRule>
  </conditionalFormatting>
  <conditionalFormatting sqref="S219">
    <cfRule type="expression" dxfId="3759" priority="13812">
      <formula>$E219="TOTAL"</formula>
    </cfRule>
  </conditionalFormatting>
  <conditionalFormatting sqref="S219">
    <cfRule type="expression" dxfId="3758" priority="13811">
      <formula>AND($E219&lt;&gt;"",$E219&lt;&gt;"TOTAL")</formula>
    </cfRule>
  </conditionalFormatting>
  <conditionalFormatting sqref="R219">
    <cfRule type="expression" dxfId="3757" priority="13810">
      <formula>+WEEKDAY($E219)=1</formula>
    </cfRule>
  </conditionalFormatting>
  <conditionalFormatting sqref="R219">
    <cfRule type="expression" dxfId="3756" priority="13809">
      <formula>$E219=""</formula>
    </cfRule>
  </conditionalFormatting>
  <conditionalFormatting sqref="R219">
    <cfRule type="expression" dxfId="3755" priority="13808">
      <formula>$C219=$H$5</formula>
    </cfRule>
  </conditionalFormatting>
  <conditionalFormatting sqref="R219">
    <cfRule type="expression" dxfId="3754" priority="13807">
      <formula>$E219="TOTAL"</formula>
    </cfRule>
  </conditionalFormatting>
  <conditionalFormatting sqref="R219">
    <cfRule type="expression" dxfId="3753" priority="13806">
      <formula>AND($E219&lt;&gt;"",$E219&lt;&gt;"TOTAL")</formula>
    </cfRule>
  </conditionalFormatting>
  <conditionalFormatting sqref="G219">
    <cfRule type="expression" dxfId="3752" priority="13805">
      <formula>$H219&lt;&gt;""</formula>
    </cfRule>
  </conditionalFormatting>
  <conditionalFormatting sqref="G219">
    <cfRule type="expression" dxfId="3751" priority="13804">
      <formula>$E219=""</formula>
    </cfRule>
  </conditionalFormatting>
  <conditionalFormatting sqref="G219">
    <cfRule type="expression" dxfId="3750" priority="13803">
      <formula>$C219=$H$5</formula>
    </cfRule>
  </conditionalFormatting>
  <conditionalFormatting sqref="G219">
    <cfRule type="expression" dxfId="3749" priority="13802">
      <formula>$E219="TOTAL"</formula>
    </cfRule>
  </conditionalFormatting>
  <conditionalFormatting sqref="O219">
    <cfRule type="expression" dxfId="3748" priority="13393">
      <formula>+WEEKDAY($E219)=1</formula>
    </cfRule>
  </conditionalFormatting>
  <conditionalFormatting sqref="O219">
    <cfRule type="expression" dxfId="3747" priority="13392">
      <formula>$E219=""</formula>
    </cfRule>
  </conditionalFormatting>
  <conditionalFormatting sqref="O219">
    <cfRule type="expression" dxfId="3746" priority="13391">
      <formula>$C219=$H$5</formula>
    </cfRule>
  </conditionalFormatting>
  <conditionalFormatting sqref="O219">
    <cfRule type="expression" dxfId="3745" priority="13390">
      <formula>$E219="TOTAL"</formula>
    </cfRule>
  </conditionalFormatting>
  <conditionalFormatting sqref="W219">
    <cfRule type="expression" dxfId="3744" priority="13389">
      <formula>$H219&lt;&gt;""</formula>
    </cfRule>
  </conditionalFormatting>
  <conditionalFormatting sqref="W219">
    <cfRule type="expression" dxfId="3743" priority="13388">
      <formula>$E219=""</formula>
    </cfRule>
  </conditionalFormatting>
  <conditionalFormatting sqref="W219">
    <cfRule type="expression" dxfId="3742" priority="13387">
      <formula>$C219=$H$5</formula>
    </cfRule>
  </conditionalFormatting>
  <conditionalFormatting sqref="W219">
    <cfRule type="expression" dxfId="3741" priority="13386">
      <formula>$E219="TOTAL"</formula>
    </cfRule>
  </conditionalFormatting>
  <conditionalFormatting sqref="H219">
    <cfRule type="expression" dxfId="3740" priority="13374">
      <formula>$H219&lt;&gt;""</formula>
    </cfRule>
  </conditionalFormatting>
  <conditionalFormatting sqref="H219">
    <cfRule type="expression" dxfId="3739" priority="13373">
      <formula>$E219=""</formula>
    </cfRule>
  </conditionalFormatting>
  <conditionalFormatting sqref="H219">
    <cfRule type="expression" dxfId="3738" priority="13372">
      <formula>$C219=$H$5</formula>
    </cfRule>
  </conditionalFormatting>
  <conditionalFormatting sqref="H219">
    <cfRule type="expression" dxfId="3737" priority="13371">
      <formula>$E219="TOTAL"</formula>
    </cfRule>
  </conditionalFormatting>
  <conditionalFormatting sqref="F219">
    <cfRule type="expression" dxfId="3736" priority="13370">
      <formula>+WEEKDAY($E219)=1</formula>
    </cfRule>
  </conditionalFormatting>
  <conditionalFormatting sqref="F219">
    <cfRule type="expression" dxfId="3735" priority="13369">
      <formula>$E219=""</formula>
    </cfRule>
  </conditionalFormatting>
  <conditionalFormatting sqref="F219">
    <cfRule type="expression" dxfId="3734" priority="13368">
      <formula>$C219=$H$5</formula>
    </cfRule>
  </conditionalFormatting>
  <conditionalFormatting sqref="F219">
    <cfRule type="expression" dxfId="3733" priority="13367">
      <formula>$E219="TOTAL"</formula>
    </cfRule>
  </conditionalFormatting>
  <conditionalFormatting sqref="F219">
    <cfRule type="expression" dxfId="3732" priority="13366">
      <formula>AND($E219&lt;&gt;"",$E219&lt;&gt;"TOTAL",SUM($C220:$C231)=0)</formula>
    </cfRule>
  </conditionalFormatting>
  <conditionalFormatting sqref="I219">
    <cfRule type="expression" dxfId="3731" priority="13345">
      <formula>+WEEKDAY($E219)=1</formula>
    </cfRule>
  </conditionalFormatting>
  <conditionalFormatting sqref="I219">
    <cfRule type="expression" dxfId="3730" priority="13344">
      <formula>$E219=""</formula>
    </cfRule>
  </conditionalFormatting>
  <conditionalFormatting sqref="I219">
    <cfRule type="expression" dxfId="3729" priority="13343">
      <formula>$C219=$H$5</formula>
    </cfRule>
  </conditionalFormatting>
  <conditionalFormatting sqref="I219">
    <cfRule type="expression" dxfId="3728" priority="13342">
      <formula>$E219="TOTAL"</formula>
    </cfRule>
  </conditionalFormatting>
  <conditionalFormatting sqref="I219">
    <cfRule type="expression" dxfId="3727" priority="13341">
      <formula>AND($E219&lt;&gt;"",$E219&lt;&gt;"TOTAL",SUM($C220:$C231)=0)</formula>
    </cfRule>
  </conditionalFormatting>
  <conditionalFormatting sqref="J219">
    <cfRule type="expression" dxfId="3726" priority="13340">
      <formula>+WEEKDAY($E219)=1</formula>
    </cfRule>
  </conditionalFormatting>
  <conditionalFormatting sqref="J219">
    <cfRule type="expression" dxfId="3725" priority="13339">
      <formula>$E219=""</formula>
    </cfRule>
  </conditionalFormatting>
  <conditionalFormatting sqref="J219">
    <cfRule type="expression" dxfId="3724" priority="13338">
      <formula>$C219=$H$5</formula>
    </cfRule>
  </conditionalFormatting>
  <conditionalFormatting sqref="J219">
    <cfRule type="expression" dxfId="3723" priority="13337">
      <formula>$E219="TOTAL"</formula>
    </cfRule>
  </conditionalFormatting>
  <conditionalFormatting sqref="J219">
    <cfRule type="expression" dxfId="3722" priority="13336">
      <formula>AND($E219&lt;&gt;"",$E219&lt;&gt;"TOTAL",SUM($C220:$C231)=0)</formula>
    </cfRule>
  </conditionalFormatting>
  <conditionalFormatting sqref="Y219:AK219">
    <cfRule type="expression" dxfId="3721" priority="13335">
      <formula>+WEEKDAY($E219)=1</formula>
    </cfRule>
  </conditionalFormatting>
  <conditionalFormatting sqref="Y219:AK219">
    <cfRule type="expression" dxfId="3720" priority="13334">
      <formula>$E219=""</formula>
    </cfRule>
  </conditionalFormatting>
  <conditionalFormatting sqref="Y219:AK219">
    <cfRule type="expression" dxfId="3719" priority="13333">
      <formula>$C219=$H$5</formula>
    </cfRule>
  </conditionalFormatting>
  <conditionalFormatting sqref="Y219:AK219">
    <cfRule type="expression" dxfId="3718" priority="13332">
      <formula>$E219="TOTAL"</formula>
    </cfRule>
  </conditionalFormatting>
  <conditionalFormatting sqref="Y219:AK219">
    <cfRule type="expression" dxfId="3717" priority="13331">
      <formula>AND($E219&lt;&gt;"",$E219&lt;&gt;"TOTAL",SUM($C220:$C231)=0)</formula>
    </cfRule>
  </conditionalFormatting>
  <conditionalFormatting sqref="AO219:BL219">
    <cfRule type="expression" dxfId="3716" priority="13330">
      <formula>+WEEKDAY($E219)=1</formula>
    </cfRule>
  </conditionalFormatting>
  <conditionalFormatting sqref="AO219:BL219">
    <cfRule type="expression" dxfId="3715" priority="13329">
      <formula>$E219=""</formula>
    </cfRule>
  </conditionalFormatting>
  <conditionalFormatting sqref="AO219:BL219">
    <cfRule type="expression" dxfId="3714" priority="13328">
      <formula>$C219=$H$5</formula>
    </cfRule>
  </conditionalFormatting>
  <conditionalFormatting sqref="AO219:BL219">
    <cfRule type="expression" dxfId="3713" priority="13327">
      <formula>$E219="TOTAL"</formula>
    </cfRule>
  </conditionalFormatting>
  <conditionalFormatting sqref="AO219:BL219">
    <cfRule type="expression" dxfId="3712" priority="13326">
      <formula>AND($E219&lt;&gt;"",$E219&lt;&gt;"TOTAL",SUM($C220:$C231)=0)</formula>
    </cfRule>
  </conditionalFormatting>
  <conditionalFormatting sqref="K232">
    <cfRule type="expression" dxfId="3711" priority="13321">
      <formula>+WEEKDAY($E232)=1</formula>
    </cfRule>
  </conditionalFormatting>
  <conditionalFormatting sqref="K232">
    <cfRule type="expression" dxfId="3710" priority="13320">
      <formula>$E232=""</formula>
    </cfRule>
  </conditionalFormatting>
  <conditionalFormatting sqref="K232">
    <cfRule type="expression" dxfId="3709" priority="13319">
      <formula>$C232=$H$5</formula>
    </cfRule>
  </conditionalFormatting>
  <conditionalFormatting sqref="K232">
    <cfRule type="expression" dxfId="3708" priority="13318">
      <formula>$E232="TOTAL"</formula>
    </cfRule>
  </conditionalFormatting>
  <conditionalFormatting sqref="K232">
    <cfRule type="expression" dxfId="3707" priority="13317">
      <formula>AND($E232&lt;&gt;"",$E232&lt;&gt;"TOTAL")</formula>
    </cfRule>
  </conditionalFormatting>
  <conditionalFormatting sqref="P232">
    <cfRule type="expression" dxfId="3706" priority="13316">
      <formula>+WEEKDAY($E232)=1</formula>
    </cfRule>
  </conditionalFormatting>
  <conditionalFormatting sqref="P232">
    <cfRule type="expression" dxfId="3705" priority="13315">
      <formula>$E232=""</formula>
    </cfRule>
  </conditionalFormatting>
  <conditionalFormatting sqref="P232">
    <cfRule type="expression" dxfId="3704" priority="13314">
      <formula>$C232=$H$5</formula>
    </cfRule>
  </conditionalFormatting>
  <conditionalFormatting sqref="P232">
    <cfRule type="expression" dxfId="3703" priority="13313">
      <formula>$E232="TOTAL"</formula>
    </cfRule>
  </conditionalFormatting>
  <conditionalFormatting sqref="P232">
    <cfRule type="expression" dxfId="3702" priority="13312">
      <formula>AND($E232&lt;&gt;"",$E232&lt;&gt;"TOTAL")</formula>
    </cfRule>
  </conditionalFormatting>
  <conditionalFormatting sqref="AN232">
    <cfRule type="expression" dxfId="3701" priority="13291">
      <formula>+WEEKDAY($E232)=1</formula>
    </cfRule>
  </conditionalFormatting>
  <conditionalFormatting sqref="AN232">
    <cfRule type="expression" dxfId="3700" priority="13290">
      <formula>$E232=""</formula>
    </cfRule>
  </conditionalFormatting>
  <conditionalFormatting sqref="AN232">
    <cfRule type="expression" dxfId="3699" priority="13289">
      <formula>$C232=$H$5</formula>
    </cfRule>
  </conditionalFormatting>
  <conditionalFormatting sqref="AN232">
    <cfRule type="expression" dxfId="3698" priority="13288">
      <formula>$E232="TOTAL"</formula>
    </cfRule>
  </conditionalFormatting>
  <conditionalFormatting sqref="AN232">
    <cfRule type="expression" dxfId="3697" priority="13287">
      <formula>AND($E232&lt;&gt;"",$E232&lt;&gt;"TOTAL")</formula>
    </cfRule>
  </conditionalFormatting>
  <conditionalFormatting sqref="Q232">
    <cfRule type="expression" dxfId="3696" priority="13266">
      <formula>+WEEKDAY($E232)=1</formula>
    </cfRule>
  </conditionalFormatting>
  <conditionalFormatting sqref="Q232">
    <cfRule type="expression" dxfId="3695" priority="13265">
      <formula>$E232=""</formula>
    </cfRule>
  </conditionalFormatting>
  <conditionalFormatting sqref="Q232">
    <cfRule type="expression" dxfId="3694" priority="13264">
      <formula>$C232=$H$5</formula>
    </cfRule>
  </conditionalFormatting>
  <conditionalFormatting sqref="Q232">
    <cfRule type="expression" dxfId="3693" priority="13263">
      <formula>$E232="TOTAL"</formula>
    </cfRule>
  </conditionalFormatting>
  <conditionalFormatting sqref="Q232">
    <cfRule type="expression" dxfId="3692" priority="13262">
      <formula>AND($E232&lt;&gt;"",$E232&lt;&gt;"TOTAL")</formula>
    </cfRule>
  </conditionalFormatting>
  <conditionalFormatting sqref="L232">
    <cfRule type="expression" dxfId="3691" priority="13261">
      <formula>+WEEKDAY($E232)=1</formula>
    </cfRule>
  </conditionalFormatting>
  <conditionalFormatting sqref="L232">
    <cfRule type="expression" dxfId="3690" priority="13260">
      <formula>$E232=""</formula>
    </cfRule>
  </conditionalFormatting>
  <conditionalFormatting sqref="L232">
    <cfRule type="expression" dxfId="3689" priority="13259">
      <formula>$C232=$H$5</formula>
    </cfRule>
  </conditionalFormatting>
  <conditionalFormatting sqref="L232">
    <cfRule type="expression" dxfId="3688" priority="13258">
      <formula>$E232="TOTAL"</formula>
    </cfRule>
  </conditionalFormatting>
  <conditionalFormatting sqref="N232">
    <cfRule type="expression" dxfId="3687" priority="13257">
      <formula>+WEEKDAY($E232)=1</formula>
    </cfRule>
  </conditionalFormatting>
  <conditionalFormatting sqref="N232">
    <cfRule type="expression" dxfId="3686" priority="13256">
      <formula>$E232=""</formula>
    </cfRule>
  </conditionalFormatting>
  <conditionalFormatting sqref="N232">
    <cfRule type="expression" dxfId="3685" priority="13255">
      <formula>$C232=$H$5</formula>
    </cfRule>
  </conditionalFormatting>
  <conditionalFormatting sqref="N232">
    <cfRule type="expression" dxfId="3684" priority="13254">
      <formula>$E232="TOTAL"</formula>
    </cfRule>
  </conditionalFormatting>
  <conditionalFormatting sqref="N232">
    <cfRule type="expression" dxfId="3683" priority="13253">
      <formula>AND($E232&lt;&gt;"",$E232&lt;&gt;"TOTAL")</formula>
    </cfRule>
  </conditionalFormatting>
  <conditionalFormatting sqref="M232">
    <cfRule type="expression" dxfId="3682" priority="13252">
      <formula>+WEEKDAY($E232)=1</formula>
    </cfRule>
  </conditionalFormatting>
  <conditionalFormatting sqref="M232">
    <cfRule type="expression" dxfId="3681" priority="13251">
      <formula>$E232=""</formula>
    </cfRule>
  </conditionalFormatting>
  <conditionalFormatting sqref="M232">
    <cfRule type="expression" dxfId="3680" priority="13250">
      <formula>$C232=$H$5</formula>
    </cfRule>
  </conditionalFormatting>
  <conditionalFormatting sqref="M232">
    <cfRule type="expression" dxfId="3679" priority="13249">
      <formula>$E232="TOTAL"</formula>
    </cfRule>
  </conditionalFormatting>
  <conditionalFormatting sqref="M232">
    <cfRule type="expression" dxfId="3678" priority="13248">
      <formula>AND($E232&lt;&gt;"",$E232&lt;&gt;"TOTAL")</formula>
    </cfRule>
  </conditionalFormatting>
  <conditionalFormatting sqref="X232">
    <cfRule type="expression" dxfId="3677" priority="13247">
      <formula>$H232&lt;&gt;""</formula>
    </cfRule>
  </conditionalFormatting>
  <conditionalFormatting sqref="X232">
    <cfRule type="expression" dxfId="3676" priority="13246">
      <formula>$E232=""</formula>
    </cfRule>
  </conditionalFormatting>
  <conditionalFormatting sqref="X232">
    <cfRule type="expression" dxfId="3675" priority="13245">
      <formula>$C232=$H$5</formula>
    </cfRule>
  </conditionalFormatting>
  <conditionalFormatting sqref="X232">
    <cfRule type="expression" dxfId="3674" priority="13244">
      <formula>$E232="TOTAL"</formula>
    </cfRule>
  </conditionalFormatting>
  <conditionalFormatting sqref="AL232:AM232">
    <cfRule type="expression" dxfId="3673" priority="13238">
      <formula>+WEEKDAY($E232)=1</formula>
    </cfRule>
  </conditionalFormatting>
  <conditionalFormatting sqref="AL232:AM232">
    <cfRule type="expression" dxfId="3672" priority="13237">
      <formula>$E232=""</formula>
    </cfRule>
  </conditionalFormatting>
  <conditionalFormatting sqref="AL232:AM232">
    <cfRule type="expression" dxfId="3671" priority="13236">
      <formula>$C232=$H$5</formula>
    </cfRule>
  </conditionalFormatting>
  <conditionalFormatting sqref="AL232:AM232">
    <cfRule type="expression" dxfId="3670" priority="13235">
      <formula>$E232="TOTAL"</formula>
    </cfRule>
  </conditionalFormatting>
  <conditionalFormatting sqref="AL232:AM232">
    <cfRule type="expression" dxfId="3669" priority="13234">
      <formula>AND($E232&lt;&gt;"",$E232&lt;&gt;"TOTAL")</formula>
    </cfRule>
  </conditionalFormatting>
  <conditionalFormatting sqref="U232">
    <cfRule type="expression" dxfId="3668" priority="13218">
      <formula>+WEEKDAY($E232)=1</formula>
    </cfRule>
  </conditionalFormatting>
  <conditionalFormatting sqref="U232">
    <cfRule type="expression" dxfId="3667" priority="13217">
      <formula>$E232=""</formula>
    </cfRule>
  </conditionalFormatting>
  <conditionalFormatting sqref="U232">
    <cfRule type="expression" dxfId="3666" priority="13216">
      <formula>$C232=$H$5</formula>
    </cfRule>
  </conditionalFormatting>
  <conditionalFormatting sqref="U232">
    <cfRule type="expression" dxfId="3665" priority="13215">
      <formula>$E232="TOTAL"</formula>
    </cfRule>
  </conditionalFormatting>
  <conditionalFormatting sqref="U232">
    <cfRule type="expression" dxfId="3664" priority="13214">
      <formula>AND($E232&lt;&gt;"",$E232&lt;&gt;"TOTAL")</formula>
    </cfRule>
  </conditionalFormatting>
  <conditionalFormatting sqref="V232">
    <cfRule type="expression" dxfId="3663" priority="13213">
      <formula>+WEEKDAY($E232)=1</formula>
    </cfRule>
  </conditionalFormatting>
  <conditionalFormatting sqref="V232">
    <cfRule type="expression" dxfId="3662" priority="13212">
      <formula>$E232=""</formula>
    </cfRule>
  </conditionalFormatting>
  <conditionalFormatting sqref="V232">
    <cfRule type="expression" dxfId="3661" priority="13211">
      <formula>$C232=$H$5</formula>
    </cfRule>
  </conditionalFormatting>
  <conditionalFormatting sqref="V232">
    <cfRule type="expression" dxfId="3660" priority="13210">
      <formula>$E232="TOTAL"</formula>
    </cfRule>
  </conditionalFormatting>
  <conditionalFormatting sqref="V232">
    <cfRule type="expression" dxfId="3659" priority="13209">
      <formula>AND($E232&lt;&gt;"",$E232&lt;&gt;"TOTAL")</formula>
    </cfRule>
  </conditionalFormatting>
  <conditionalFormatting sqref="T232">
    <cfRule type="expression" dxfId="3658" priority="13208">
      <formula>+WEEKDAY($E232)=1</formula>
    </cfRule>
  </conditionalFormatting>
  <conditionalFormatting sqref="T232">
    <cfRule type="expression" dxfId="3657" priority="13207">
      <formula>$E232=""</formula>
    </cfRule>
  </conditionalFormatting>
  <conditionalFormatting sqref="T232">
    <cfRule type="expression" dxfId="3656" priority="13206">
      <formula>$C232=$H$5</formula>
    </cfRule>
  </conditionalFormatting>
  <conditionalFormatting sqref="T232">
    <cfRule type="expression" dxfId="3655" priority="13205">
      <formula>$E232="TOTAL"</formula>
    </cfRule>
  </conditionalFormatting>
  <conditionalFormatting sqref="T232">
    <cfRule type="expression" dxfId="3654" priority="13204">
      <formula>AND($E232&lt;&gt;"",$E232&lt;&gt;"TOTAL")</formula>
    </cfRule>
  </conditionalFormatting>
  <conditionalFormatting sqref="S232">
    <cfRule type="expression" dxfId="3653" priority="13203">
      <formula>+WEEKDAY($E232)=1</formula>
    </cfRule>
  </conditionalFormatting>
  <conditionalFormatting sqref="S232">
    <cfRule type="expression" dxfId="3652" priority="13202">
      <formula>$E232=""</formula>
    </cfRule>
  </conditionalFormatting>
  <conditionalFormatting sqref="S232">
    <cfRule type="expression" dxfId="3651" priority="13201">
      <formula>$C232=$H$5</formula>
    </cfRule>
  </conditionalFormatting>
  <conditionalFormatting sqref="S232">
    <cfRule type="expression" dxfId="3650" priority="13200">
      <formula>$E232="TOTAL"</formula>
    </cfRule>
  </conditionalFormatting>
  <conditionalFormatting sqref="S232">
    <cfRule type="expression" dxfId="3649" priority="13199">
      <formula>AND($E232&lt;&gt;"",$E232&lt;&gt;"TOTAL")</formula>
    </cfRule>
  </conditionalFormatting>
  <conditionalFormatting sqref="R232">
    <cfRule type="expression" dxfId="3648" priority="13198">
      <formula>+WEEKDAY($E232)=1</formula>
    </cfRule>
  </conditionalFormatting>
  <conditionalFormatting sqref="R232">
    <cfRule type="expression" dxfId="3647" priority="13197">
      <formula>$E232=""</formula>
    </cfRule>
  </conditionalFormatting>
  <conditionalFormatting sqref="R232">
    <cfRule type="expression" dxfId="3646" priority="13196">
      <formula>$C232=$H$5</formula>
    </cfRule>
  </conditionalFormatting>
  <conditionalFormatting sqref="R232">
    <cfRule type="expression" dxfId="3645" priority="13195">
      <formula>$E232="TOTAL"</formula>
    </cfRule>
  </conditionalFormatting>
  <conditionalFormatting sqref="R232">
    <cfRule type="expression" dxfId="3644" priority="13194">
      <formula>AND($E232&lt;&gt;"",$E232&lt;&gt;"TOTAL")</formula>
    </cfRule>
  </conditionalFormatting>
  <conditionalFormatting sqref="G232">
    <cfRule type="expression" dxfId="3643" priority="13193">
      <formula>$H232&lt;&gt;""</formula>
    </cfRule>
  </conditionalFormatting>
  <conditionalFormatting sqref="G232">
    <cfRule type="expression" dxfId="3642" priority="13192">
      <formula>$E232=""</formula>
    </cfRule>
  </conditionalFormatting>
  <conditionalFormatting sqref="G232">
    <cfRule type="expression" dxfId="3641" priority="13191">
      <formula>$C232=$H$5</formula>
    </cfRule>
  </conditionalFormatting>
  <conditionalFormatting sqref="G232">
    <cfRule type="expression" dxfId="3640" priority="13190">
      <formula>$E232="TOTAL"</formula>
    </cfRule>
  </conditionalFormatting>
  <conditionalFormatting sqref="O232">
    <cfRule type="expression" dxfId="3639" priority="12781">
      <formula>+WEEKDAY($E232)=1</formula>
    </cfRule>
  </conditionalFormatting>
  <conditionalFormatting sqref="O232">
    <cfRule type="expression" dxfId="3638" priority="12780">
      <formula>$E232=""</formula>
    </cfRule>
  </conditionalFormatting>
  <conditionalFormatting sqref="O232">
    <cfRule type="expression" dxfId="3637" priority="12779">
      <formula>$C232=$H$5</formula>
    </cfRule>
  </conditionalFormatting>
  <conditionalFormatting sqref="O232">
    <cfRule type="expression" dxfId="3636" priority="12778">
      <formula>$E232="TOTAL"</formula>
    </cfRule>
  </conditionalFormatting>
  <conditionalFormatting sqref="W232">
    <cfRule type="expression" dxfId="3635" priority="12777">
      <formula>$H232&lt;&gt;""</formula>
    </cfRule>
  </conditionalFormatting>
  <conditionalFormatting sqref="W232">
    <cfRule type="expression" dxfId="3634" priority="12776">
      <formula>$E232=""</formula>
    </cfRule>
  </conditionalFormatting>
  <conditionalFormatting sqref="W232">
    <cfRule type="expression" dxfId="3633" priority="12775">
      <formula>$C232=$H$5</formula>
    </cfRule>
  </conditionalFormatting>
  <conditionalFormatting sqref="W232">
    <cfRule type="expression" dxfId="3632" priority="12774">
      <formula>$E232="TOTAL"</formula>
    </cfRule>
  </conditionalFormatting>
  <conditionalFormatting sqref="H232">
    <cfRule type="expression" dxfId="3631" priority="12762">
      <formula>$H232&lt;&gt;""</formula>
    </cfRule>
  </conditionalFormatting>
  <conditionalFormatting sqref="H232">
    <cfRule type="expression" dxfId="3630" priority="12761">
      <formula>$E232=""</formula>
    </cfRule>
  </conditionalFormatting>
  <conditionalFormatting sqref="H232">
    <cfRule type="expression" dxfId="3629" priority="12760">
      <formula>$C232=$H$5</formula>
    </cfRule>
  </conditionalFormatting>
  <conditionalFormatting sqref="H232">
    <cfRule type="expression" dxfId="3628" priority="12759">
      <formula>$E232="TOTAL"</formula>
    </cfRule>
  </conditionalFormatting>
  <conditionalFormatting sqref="F232">
    <cfRule type="expression" dxfId="3627" priority="12758">
      <formula>+WEEKDAY($E232)=1</formula>
    </cfRule>
  </conditionalFormatting>
  <conditionalFormatting sqref="F232">
    <cfRule type="expression" dxfId="3626" priority="12757">
      <formula>$E232=""</formula>
    </cfRule>
  </conditionalFormatting>
  <conditionalFormatting sqref="F232">
    <cfRule type="expression" dxfId="3625" priority="12756">
      <formula>$C232=$H$5</formula>
    </cfRule>
  </conditionalFormatting>
  <conditionalFormatting sqref="F232">
    <cfRule type="expression" dxfId="3624" priority="12755">
      <formula>$E232="TOTAL"</formula>
    </cfRule>
  </conditionalFormatting>
  <conditionalFormatting sqref="F232">
    <cfRule type="expression" dxfId="3623" priority="12754">
      <formula>AND($E232&lt;&gt;"",$E232&lt;&gt;"TOTAL",SUM($C233:$C244)=0)</formula>
    </cfRule>
  </conditionalFormatting>
  <conditionalFormatting sqref="I232">
    <cfRule type="expression" dxfId="3622" priority="12733">
      <formula>+WEEKDAY($E232)=1</formula>
    </cfRule>
  </conditionalFormatting>
  <conditionalFormatting sqref="I232">
    <cfRule type="expression" dxfId="3621" priority="12732">
      <formula>$E232=""</formula>
    </cfRule>
  </conditionalFormatting>
  <conditionalFormatting sqref="I232">
    <cfRule type="expression" dxfId="3620" priority="12731">
      <formula>$C232=$H$5</formula>
    </cfRule>
  </conditionalFormatting>
  <conditionalFormatting sqref="I232">
    <cfRule type="expression" dxfId="3619" priority="12730">
      <formula>$E232="TOTAL"</formula>
    </cfRule>
  </conditionalFormatting>
  <conditionalFormatting sqref="I232">
    <cfRule type="expression" dxfId="3618" priority="12729">
      <formula>AND($E232&lt;&gt;"",$E232&lt;&gt;"TOTAL",SUM($C233:$C244)=0)</formula>
    </cfRule>
  </conditionalFormatting>
  <conditionalFormatting sqref="J232">
    <cfRule type="expression" dxfId="3617" priority="12728">
      <formula>+WEEKDAY($E232)=1</formula>
    </cfRule>
  </conditionalFormatting>
  <conditionalFormatting sqref="J232">
    <cfRule type="expression" dxfId="3616" priority="12727">
      <formula>$E232=""</formula>
    </cfRule>
  </conditionalFormatting>
  <conditionalFormatting sqref="J232">
    <cfRule type="expression" dxfId="3615" priority="12726">
      <formula>$C232=$H$5</formula>
    </cfRule>
  </conditionalFormatting>
  <conditionalFormatting sqref="J232">
    <cfRule type="expression" dxfId="3614" priority="12725">
      <formula>$E232="TOTAL"</formula>
    </cfRule>
  </conditionalFormatting>
  <conditionalFormatting sqref="J232">
    <cfRule type="expression" dxfId="3613" priority="12724">
      <formula>AND($E232&lt;&gt;"",$E232&lt;&gt;"TOTAL",SUM($C233:$C244)=0)</formula>
    </cfRule>
  </conditionalFormatting>
  <conditionalFormatting sqref="Y232:AK232">
    <cfRule type="expression" dxfId="3612" priority="12723">
      <formula>+WEEKDAY($E232)=1</formula>
    </cfRule>
  </conditionalFormatting>
  <conditionalFormatting sqref="Y232:AK232">
    <cfRule type="expression" dxfId="3611" priority="12722">
      <formula>$E232=""</formula>
    </cfRule>
  </conditionalFormatting>
  <conditionalFormatting sqref="Y232:AK232">
    <cfRule type="expression" dxfId="3610" priority="12721">
      <formula>$C232=$H$5</formula>
    </cfRule>
  </conditionalFormatting>
  <conditionalFormatting sqref="Y232:AK232">
    <cfRule type="expression" dxfId="3609" priority="12720">
      <formula>$E232="TOTAL"</formula>
    </cfRule>
  </conditionalFormatting>
  <conditionalFormatting sqref="Y232:AK232">
    <cfRule type="expression" dxfId="3608" priority="12719">
      <formula>AND($E232&lt;&gt;"",$E232&lt;&gt;"TOTAL",SUM($C233:$C244)=0)</formula>
    </cfRule>
  </conditionalFormatting>
  <conditionalFormatting sqref="AO232:BL232">
    <cfRule type="expression" dxfId="3607" priority="12718">
      <formula>+WEEKDAY($E232)=1</formula>
    </cfRule>
  </conditionalFormatting>
  <conditionalFormatting sqref="AO232:BL232">
    <cfRule type="expression" dxfId="3606" priority="12717">
      <formula>$E232=""</formula>
    </cfRule>
  </conditionalFormatting>
  <conditionalFormatting sqref="AO232:BL232">
    <cfRule type="expression" dxfId="3605" priority="12716">
      <formula>$C232=$H$5</formula>
    </cfRule>
  </conditionalFormatting>
  <conditionalFormatting sqref="AO232:BL232">
    <cfRule type="expression" dxfId="3604" priority="12715">
      <formula>$E232="TOTAL"</formula>
    </cfRule>
  </conditionalFormatting>
  <conditionalFormatting sqref="AO232:BL232">
    <cfRule type="expression" dxfId="3603" priority="12714">
      <formula>AND($E232&lt;&gt;"",$E232&lt;&gt;"TOTAL",SUM($C233:$C244)=0)</formula>
    </cfRule>
  </conditionalFormatting>
  <conditionalFormatting sqref="K245">
    <cfRule type="expression" dxfId="3602" priority="12709">
      <formula>+WEEKDAY($E245)=1</formula>
    </cfRule>
  </conditionalFormatting>
  <conditionalFormatting sqref="K245">
    <cfRule type="expression" dxfId="3601" priority="12708">
      <formula>$E245=""</formula>
    </cfRule>
  </conditionalFormatting>
  <conditionalFormatting sqref="K245">
    <cfRule type="expression" dxfId="3600" priority="12707">
      <formula>$C245=$H$5</formula>
    </cfRule>
  </conditionalFormatting>
  <conditionalFormatting sqref="K245">
    <cfRule type="expression" dxfId="3599" priority="12706">
      <formula>$E245="TOTAL"</formula>
    </cfRule>
  </conditionalFormatting>
  <conditionalFormatting sqref="K245">
    <cfRule type="expression" dxfId="3598" priority="12705">
      <formula>AND($E245&lt;&gt;"",$E245&lt;&gt;"TOTAL")</formula>
    </cfRule>
  </conditionalFormatting>
  <conditionalFormatting sqref="P245">
    <cfRule type="expression" dxfId="3597" priority="12704">
      <formula>+WEEKDAY($E245)=1</formula>
    </cfRule>
  </conditionalFormatting>
  <conditionalFormatting sqref="P245">
    <cfRule type="expression" dxfId="3596" priority="12703">
      <formula>$E245=""</formula>
    </cfRule>
  </conditionalFormatting>
  <conditionalFormatting sqref="P245">
    <cfRule type="expression" dxfId="3595" priority="12702">
      <formula>$C245=$H$5</formula>
    </cfRule>
  </conditionalFormatting>
  <conditionalFormatting sqref="P245">
    <cfRule type="expression" dxfId="3594" priority="12701">
      <formula>$E245="TOTAL"</formula>
    </cfRule>
  </conditionalFormatting>
  <conditionalFormatting sqref="P245">
    <cfRule type="expression" dxfId="3593" priority="12700">
      <formula>AND($E245&lt;&gt;"",$E245&lt;&gt;"TOTAL")</formula>
    </cfRule>
  </conditionalFormatting>
  <conditionalFormatting sqref="AN245">
    <cfRule type="expression" dxfId="3592" priority="12679">
      <formula>+WEEKDAY($E245)=1</formula>
    </cfRule>
  </conditionalFormatting>
  <conditionalFormatting sqref="AN245">
    <cfRule type="expression" dxfId="3591" priority="12678">
      <formula>$E245=""</formula>
    </cfRule>
  </conditionalFormatting>
  <conditionalFormatting sqref="AN245">
    <cfRule type="expression" dxfId="3590" priority="12677">
      <formula>$C245=$H$5</formula>
    </cfRule>
  </conditionalFormatting>
  <conditionalFormatting sqref="AN245">
    <cfRule type="expression" dxfId="3589" priority="12676">
      <formula>$E245="TOTAL"</formula>
    </cfRule>
  </conditionalFormatting>
  <conditionalFormatting sqref="AN245">
    <cfRule type="expression" dxfId="3588" priority="12675">
      <formula>AND($E245&lt;&gt;"",$E245&lt;&gt;"TOTAL")</formula>
    </cfRule>
  </conditionalFormatting>
  <conditionalFormatting sqref="Q245">
    <cfRule type="expression" dxfId="3587" priority="12654">
      <formula>+WEEKDAY($E245)=1</formula>
    </cfRule>
  </conditionalFormatting>
  <conditionalFormatting sqref="Q245">
    <cfRule type="expression" dxfId="3586" priority="12653">
      <formula>$E245=""</formula>
    </cfRule>
  </conditionalFormatting>
  <conditionalFormatting sqref="Q245">
    <cfRule type="expression" dxfId="3585" priority="12652">
      <formula>$C245=$H$5</formula>
    </cfRule>
  </conditionalFormatting>
  <conditionalFormatting sqref="Q245">
    <cfRule type="expression" dxfId="3584" priority="12651">
      <formula>$E245="TOTAL"</formula>
    </cfRule>
  </conditionalFormatting>
  <conditionalFormatting sqref="Q245">
    <cfRule type="expression" dxfId="3583" priority="12650">
      <formula>AND($E245&lt;&gt;"",$E245&lt;&gt;"TOTAL")</formula>
    </cfRule>
  </conditionalFormatting>
  <conditionalFormatting sqref="L245">
    <cfRule type="expression" dxfId="3582" priority="12649">
      <formula>+WEEKDAY($E245)=1</formula>
    </cfRule>
  </conditionalFormatting>
  <conditionalFormatting sqref="L245">
    <cfRule type="expression" dxfId="3581" priority="12648">
      <formula>$E245=""</formula>
    </cfRule>
  </conditionalFormatting>
  <conditionalFormatting sqref="L245">
    <cfRule type="expression" dxfId="3580" priority="12647">
      <formula>$C245=$H$5</formula>
    </cfRule>
  </conditionalFormatting>
  <conditionalFormatting sqref="L245">
    <cfRule type="expression" dxfId="3579" priority="12646">
      <formula>$E245="TOTAL"</formula>
    </cfRule>
  </conditionalFormatting>
  <conditionalFormatting sqref="N245">
    <cfRule type="expression" dxfId="3578" priority="12645">
      <formula>+WEEKDAY($E245)=1</formula>
    </cfRule>
  </conditionalFormatting>
  <conditionalFormatting sqref="N245">
    <cfRule type="expression" dxfId="3577" priority="12644">
      <formula>$E245=""</formula>
    </cfRule>
  </conditionalFormatting>
  <conditionalFormatting sqref="N245">
    <cfRule type="expression" dxfId="3576" priority="12643">
      <formula>$C245=$H$5</formula>
    </cfRule>
  </conditionalFormatting>
  <conditionalFormatting sqref="N245">
    <cfRule type="expression" dxfId="3575" priority="12642">
      <formula>$E245="TOTAL"</formula>
    </cfRule>
  </conditionalFormatting>
  <conditionalFormatting sqref="N245">
    <cfRule type="expression" dxfId="3574" priority="12641">
      <formula>AND($E245&lt;&gt;"",$E245&lt;&gt;"TOTAL")</formula>
    </cfRule>
  </conditionalFormatting>
  <conditionalFormatting sqref="M245">
    <cfRule type="expression" dxfId="3573" priority="12640">
      <formula>+WEEKDAY($E245)=1</formula>
    </cfRule>
  </conditionalFormatting>
  <conditionalFormatting sqref="M245">
    <cfRule type="expression" dxfId="3572" priority="12639">
      <formula>$E245=""</formula>
    </cfRule>
  </conditionalFormatting>
  <conditionalFormatting sqref="M245">
    <cfRule type="expression" dxfId="3571" priority="12638">
      <formula>$C245=$H$5</formula>
    </cfRule>
  </conditionalFormatting>
  <conditionalFormatting sqref="M245">
    <cfRule type="expression" dxfId="3570" priority="12637">
      <formula>$E245="TOTAL"</formula>
    </cfRule>
  </conditionalFormatting>
  <conditionalFormatting sqref="M245">
    <cfRule type="expression" dxfId="3569" priority="12636">
      <formula>AND($E245&lt;&gt;"",$E245&lt;&gt;"TOTAL")</formula>
    </cfRule>
  </conditionalFormatting>
  <conditionalFormatting sqref="X245">
    <cfRule type="expression" dxfId="3568" priority="12635">
      <formula>$H245&lt;&gt;""</formula>
    </cfRule>
  </conditionalFormatting>
  <conditionalFormatting sqref="X245">
    <cfRule type="expression" dxfId="3567" priority="12634">
      <formula>$E245=""</formula>
    </cfRule>
  </conditionalFormatting>
  <conditionalFormatting sqref="X245">
    <cfRule type="expression" dxfId="3566" priority="12633">
      <formula>$C245=$H$5</formula>
    </cfRule>
  </conditionalFormatting>
  <conditionalFormatting sqref="X245">
    <cfRule type="expression" dxfId="3565" priority="12632">
      <formula>$E245="TOTAL"</formula>
    </cfRule>
  </conditionalFormatting>
  <conditionalFormatting sqref="AL245:AM245">
    <cfRule type="expression" dxfId="3564" priority="12626">
      <formula>+WEEKDAY($E245)=1</formula>
    </cfRule>
  </conditionalFormatting>
  <conditionalFormatting sqref="AL245:AM245">
    <cfRule type="expression" dxfId="3563" priority="12625">
      <formula>$E245=""</formula>
    </cfRule>
  </conditionalFormatting>
  <conditionalFormatting sqref="AL245:AM245">
    <cfRule type="expression" dxfId="3562" priority="12624">
      <formula>$C245=$H$5</formula>
    </cfRule>
  </conditionalFormatting>
  <conditionalFormatting sqref="AL245:AM245">
    <cfRule type="expression" dxfId="3561" priority="12623">
      <formula>$E245="TOTAL"</formula>
    </cfRule>
  </conditionalFormatting>
  <conditionalFormatting sqref="AL245:AM245">
    <cfRule type="expression" dxfId="3560" priority="12622">
      <formula>AND($E245&lt;&gt;"",$E245&lt;&gt;"TOTAL")</formula>
    </cfRule>
  </conditionalFormatting>
  <conditionalFormatting sqref="U245">
    <cfRule type="expression" dxfId="3559" priority="12606">
      <formula>+WEEKDAY($E245)=1</formula>
    </cfRule>
  </conditionalFormatting>
  <conditionalFormatting sqref="U245">
    <cfRule type="expression" dxfId="3558" priority="12605">
      <formula>$E245=""</formula>
    </cfRule>
  </conditionalFormatting>
  <conditionalFormatting sqref="U245">
    <cfRule type="expression" dxfId="3557" priority="12604">
      <formula>$C245=$H$5</formula>
    </cfRule>
  </conditionalFormatting>
  <conditionalFormatting sqref="U245">
    <cfRule type="expression" dxfId="3556" priority="12603">
      <formula>$E245="TOTAL"</formula>
    </cfRule>
  </conditionalFormatting>
  <conditionalFormatting sqref="U245">
    <cfRule type="expression" dxfId="3555" priority="12602">
      <formula>AND($E245&lt;&gt;"",$E245&lt;&gt;"TOTAL")</formula>
    </cfRule>
  </conditionalFormatting>
  <conditionalFormatting sqref="V245">
    <cfRule type="expression" dxfId="3554" priority="12601">
      <formula>+WEEKDAY($E245)=1</formula>
    </cfRule>
  </conditionalFormatting>
  <conditionalFormatting sqref="V245">
    <cfRule type="expression" dxfId="3553" priority="12600">
      <formula>$E245=""</formula>
    </cfRule>
  </conditionalFormatting>
  <conditionalFormatting sqref="V245">
    <cfRule type="expression" dxfId="3552" priority="12599">
      <formula>$C245=$H$5</formula>
    </cfRule>
  </conditionalFormatting>
  <conditionalFormatting sqref="V245">
    <cfRule type="expression" dxfId="3551" priority="12598">
      <formula>$E245="TOTAL"</formula>
    </cfRule>
  </conditionalFormatting>
  <conditionalFormatting sqref="V245">
    <cfRule type="expression" dxfId="3550" priority="12597">
      <formula>AND($E245&lt;&gt;"",$E245&lt;&gt;"TOTAL")</formula>
    </cfRule>
  </conditionalFormatting>
  <conditionalFormatting sqref="T245">
    <cfRule type="expression" dxfId="3549" priority="12596">
      <formula>+WEEKDAY($E245)=1</formula>
    </cfRule>
  </conditionalFormatting>
  <conditionalFormatting sqref="T245">
    <cfRule type="expression" dxfId="3548" priority="12595">
      <formula>$E245=""</formula>
    </cfRule>
  </conditionalFormatting>
  <conditionalFormatting sqref="T245">
    <cfRule type="expression" dxfId="3547" priority="12594">
      <formula>$C245=$H$5</formula>
    </cfRule>
  </conditionalFormatting>
  <conditionalFormatting sqref="T245">
    <cfRule type="expression" dxfId="3546" priority="12593">
      <formula>$E245="TOTAL"</formula>
    </cfRule>
  </conditionalFormatting>
  <conditionalFormatting sqref="T245">
    <cfRule type="expression" dxfId="3545" priority="12592">
      <formula>AND($E245&lt;&gt;"",$E245&lt;&gt;"TOTAL")</formula>
    </cfRule>
  </conditionalFormatting>
  <conditionalFormatting sqref="S245">
    <cfRule type="expression" dxfId="3544" priority="12591">
      <formula>+WEEKDAY($E245)=1</formula>
    </cfRule>
  </conditionalFormatting>
  <conditionalFormatting sqref="S245">
    <cfRule type="expression" dxfId="3543" priority="12590">
      <formula>$E245=""</formula>
    </cfRule>
  </conditionalFormatting>
  <conditionalFormatting sqref="S245">
    <cfRule type="expression" dxfId="3542" priority="12589">
      <formula>$C245=$H$5</formula>
    </cfRule>
  </conditionalFormatting>
  <conditionalFormatting sqref="S245">
    <cfRule type="expression" dxfId="3541" priority="12588">
      <formula>$E245="TOTAL"</formula>
    </cfRule>
  </conditionalFormatting>
  <conditionalFormatting sqref="S245">
    <cfRule type="expression" dxfId="3540" priority="12587">
      <formula>AND($E245&lt;&gt;"",$E245&lt;&gt;"TOTAL")</formula>
    </cfRule>
  </conditionalFormatting>
  <conditionalFormatting sqref="R245">
    <cfRule type="expression" dxfId="3539" priority="12586">
      <formula>+WEEKDAY($E245)=1</formula>
    </cfRule>
  </conditionalFormatting>
  <conditionalFormatting sqref="R245">
    <cfRule type="expression" dxfId="3538" priority="12585">
      <formula>$E245=""</formula>
    </cfRule>
  </conditionalFormatting>
  <conditionalFormatting sqref="R245">
    <cfRule type="expression" dxfId="3537" priority="12584">
      <formula>$C245=$H$5</formula>
    </cfRule>
  </conditionalFormatting>
  <conditionalFormatting sqref="R245">
    <cfRule type="expression" dxfId="3536" priority="12583">
      <formula>$E245="TOTAL"</formula>
    </cfRule>
  </conditionalFormatting>
  <conditionalFormatting sqref="R245">
    <cfRule type="expression" dxfId="3535" priority="12582">
      <formula>AND($E245&lt;&gt;"",$E245&lt;&gt;"TOTAL")</formula>
    </cfRule>
  </conditionalFormatting>
  <conditionalFormatting sqref="G245">
    <cfRule type="expression" dxfId="3534" priority="12581">
      <formula>$H245&lt;&gt;""</formula>
    </cfRule>
  </conditionalFormatting>
  <conditionalFormatting sqref="G245">
    <cfRule type="expression" dxfId="3533" priority="12580">
      <formula>$E245=""</formula>
    </cfRule>
  </conditionalFormatting>
  <conditionalFormatting sqref="G245">
    <cfRule type="expression" dxfId="3532" priority="12579">
      <formula>$C245=$H$5</formula>
    </cfRule>
  </conditionalFormatting>
  <conditionalFormatting sqref="G245">
    <cfRule type="expression" dxfId="3531" priority="12578">
      <formula>$E245="TOTAL"</formula>
    </cfRule>
  </conditionalFormatting>
  <conditionalFormatting sqref="O245">
    <cfRule type="expression" dxfId="3530" priority="12169">
      <formula>+WEEKDAY($E245)=1</formula>
    </cfRule>
  </conditionalFormatting>
  <conditionalFormatting sqref="O245">
    <cfRule type="expression" dxfId="3529" priority="12168">
      <formula>$E245=""</formula>
    </cfRule>
  </conditionalFormatting>
  <conditionalFormatting sqref="O245">
    <cfRule type="expression" dxfId="3528" priority="12167">
      <formula>$C245=$H$5</formula>
    </cfRule>
  </conditionalFormatting>
  <conditionalFormatting sqref="O245">
    <cfRule type="expression" dxfId="3527" priority="12166">
      <formula>$E245="TOTAL"</formula>
    </cfRule>
  </conditionalFormatting>
  <conditionalFormatting sqref="W245">
    <cfRule type="expression" dxfId="3526" priority="12165">
      <formula>$H245&lt;&gt;""</formula>
    </cfRule>
  </conditionalFormatting>
  <conditionalFormatting sqref="W245">
    <cfRule type="expression" dxfId="3525" priority="12164">
      <formula>$E245=""</formula>
    </cfRule>
  </conditionalFormatting>
  <conditionalFormatting sqref="W245">
    <cfRule type="expression" dxfId="3524" priority="12163">
      <formula>$C245=$H$5</formula>
    </cfRule>
  </conditionalFormatting>
  <conditionalFormatting sqref="W245">
    <cfRule type="expression" dxfId="3523" priority="12162">
      <formula>$E245="TOTAL"</formula>
    </cfRule>
  </conditionalFormatting>
  <conditionalFormatting sqref="H245">
    <cfRule type="expression" dxfId="3522" priority="12150">
      <formula>$H245&lt;&gt;""</formula>
    </cfRule>
  </conditionalFormatting>
  <conditionalFormatting sqref="H245">
    <cfRule type="expression" dxfId="3521" priority="12149">
      <formula>$E245=""</formula>
    </cfRule>
  </conditionalFormatting>
  <conditionalFormatting sqref="H245">
    <cfRule type="expression" dxfId="3520" priority="12148">
      <formula>$C245=$H$5</formula>
    </cfRule>
  </conditionalFormatting>
  <conditionalFormatting sqref="H245">
    <cfRule type="expression" dxfId="3519" priority="12147">
      <formula>$E245="TOTAL"</formula>
    </cfRule>
  </conditionalFormatting>
  <conditionalFormatting sqref="F245">
    <cfRule type="expression" dxfId="3518" priority="12146">
      <formula>+WEEKDAY($E245)=1</formula>
    </cfRule>
  </conditionalFormatting>
  <conditionalFormatting sqref="F245">
    <cfRule type="expression" dxfId="3517" priority="12145">
      <formula>$E245=""</formula>
    </cfRule>
  </conditionalFormatting>
  <conditionalFormatting sqref="F245">
    <cfRule type="expression" dxfId="3516" priority="12144">
      <formula>$C245=$H$5</formula>
    </cfRule>
  </conditionalFormatting>
  <conditionalFormatting sqref="F245">
    <cfRule type="expression" dxfId="3515" priority="12143">
      <formula>$E245="TOTAL"</formula>
    </cfRule>
  </conditionalFormatting>
  <conditionalFormatting sqref="F245">
    <cfRule type="expression" dxfId="3514" priority="12142">
      <formula>AND($E245&lt;&gt;"",$E245&lt;&gt;"TOTAL",SUM($C246:$C257)=0)</formula>
    </cfRule>
  </conditionalFormatting>
  <conditionalFormatting sqref="I245">
    <cfRule type="expression" dxfId="3513" priority="12121">
      <formula>+WEEKDAY($E245)=1</formula>
    </cfRule>
  </conditionalFormatting>
  <conditionalFormatting sqref="I245">
    <cfRule type="expression" dxfId="3512" priority="12120">
      <formula>$E245=""</formula>
    </cfRule>
  </conditionalFormatting>
  <conditionalFormatting sqref="I245">
    <cfRule type="expression" dxfId="3511" priority="12119">
      <formula>$C245=$H$5</formula>
    </cfRule>
  </conditionalFormatting>
  <conditionalFormatting sqref="I245">
    <cfRule type="expression" dxfId="3510" priority="12118">
      <formula>$E245="TOTAL"</formula>
    </cfRule>
  </conditionalFormatting>
  <conditionalFormatting sqref="I245">
    <cfRule type="expression" dxfId="3509" priority="12117">
      <formula>AND($E245&lt;&gt;"",$E245&lt;&gt;"TOTAL",SUM($C246:$C257)=0)</formula>
    </cfRule>
  </conditionalFormatting>
  <conditionalFormatting sqref="J245">
    <cfRule type="expression" dxfId="3508" priority="12116">
      <formula>+WEEKDAY($E245)=1</formula>
    </cfRule>
  </conditionalFormatting>
  <conditionalFormatting sqref="J245">
    <cfRule type="expression" dxfId="3507" priority="12115">
      <formula>$E245=""</formula>
    </cfRule>
  </conditionalFormatting>
  <conditionalFormatting sqref="J245">
    <cfRule type="expression" dxfId="3506" priority="12114">
      <formula>$C245=$H$5</formula>
    </cfRule>
  </conditionalFormatting>
  <conditionalFormatting sqref="J245">
    <cfRule type="expression" dxfId="3505" priority="12113">
      <formula>$E245="TOTAL"</formula>
    </cfRule>
  </conditionalFormatting>
  <conditionalFormatting sqref="J245">
    <cfRule type="expression" dxfId="3504" priority="12112">
      <formula>AND($E245&lt;&gt;"",$E245&lt;&gt;"TOTAL",SUM($C246:$C257)=0)</formula>
    </cfRule>
  </conditionalFormatting>
  <conditionalFormatting sqref="Y245:AK245">
    <cfRule type="expression" dxfId="3503" priority="12111">
      <formula>+WEEKDAY($E245)=1</formula>
    </cfRule>
  </conditionalFormatting>
  <conditionalFormatting sqref="Y245:AK245">
    <cfRule type="expression" dxfId="3502" priority="12110">
      <formula>$E245=""</formula>
    </cfRule>
  </conditionalFormatting>
  <conditionalFormatting sqref="Y245:AK245">
    <cfRule type="expression" dxfId="3501" priority="12109">
      <formula>$C245=$H$5</formula>
    </cfRule>
  </conditionalFormatting>
  <conditionalFormatting sqref="Y245:AK245">
    <cfRule type="expression" dxfId="3500" priority="12108">
      <formula>$E245="TOTAL"</formula>
    </cfRule>
  </conditionalFormatting>
  <conditionalFormatting sqref="Y245:AK245">
    <cfRule type="expression" dxfId="3499" priority="12107">
      <formula>AND($E245&lt;&gt;"",$E245&lt;&gt;"TOTAL",SUM($C246:$C257)=0)</formula>
    </cfRule>
  </conditionalFormatting>
  <conditionalFormatting sqref="AO245:BL245">
    <cfRule type="expression" dxfId="3498" priority="12106">
      <formula>+WEEKDAY($E245)=1</formula>
    </cfRule>
  </conditionalFormatting>
  <conditionalFormatting sqref="AO245:BL245">
    <cfRule type="expression" dxfId="3497" priority="12105">
      <formula>$E245=""</formula>
    </cfRule>
  </conditionalFormatting>
  <conditionalFormatting sqref="AO245:BL245">
    <cfRule type="expression" dxfId="3496" priority="12104">
      <formula>$C245=$H$5</formula>
    </cfRule>
  </conditionalFormatting>
  <conditionalFormatting sqref="AO245:BL245">
    <cfRule type="expression" dxfId="3495" priority="12103">
      <formula>$E245="TOTAL"</formula>
    </cfRule>
  </conditionalFormatting>
  <conditionalFormatting sqref="AO245:BL245">
    <cfRule type="expression" dxfId="3494" priority="12102">
      <formula>AND($E245&lt;&gt;"",$E245&lt;&gt;"TOTAL",SUM($C246:$C257)=0)</formula>
    </cfRule>
  </conditionalFormatting>
  <conditionalFormatting sqref="K258">
    <cfRule type="expression" dxfId="3493" priority="12097">
      <formula>+WEEKDAY($E258)=1</formula>
    </cfRule>
  </conditionalFormatting>
  <conditionalFormatting sqref="K258">
    <cfRule type="expression" dxfId="3492" priority="12096">
      <formula>$E258=""</formula>
    </cfRule>
  </conditionalFormatting>
  <conditionalFormatting sqref="K258">
    <cfRule type="expression" dxfId="3491" priority="12095">
      <formula>$C258=$H$5</formula>
    </cfRule>
  </conditionalFormatting>
  <conditionalFormatting sqref="K258">
    <cfRule type="expression" dxfId="3490" priority="12094">
      <formula>$E258="TOTAL"</formula>
    </cfRule>
  </conditionalFormatting>
  <conditionalFormatting sqref="K258">
    <cfRule type="expression" dxfId="3489" priority="12093">
      <formula>AND($E258&lt;&gt;"",$E258&lt;&gt;"TOTAL")</formula>
    </cfRule>
  </conditionalFormatting>
  <conditionalFormatting sqref="P258">
    <cfRule type="expression" dxfId="3488" priority="12092">
      <formula>+WEEKDAY($E258)=1</formula>
    </cfRule>
  </conditionalFormatting>
  <conditionalFormatting sqref="P258">
    <cfRule type="expression" dxfId="3487" priority="12091">
      <formula>$E258=""</formula>
    </cfRule>
  </conditionalFormatting>
  <conditionalFormatting sqref="P258">
    <cfRule type="expression" dxfId="3486" priority="12090">
      <formula>$C258=$H$5</formula>
    </cfRule>
  </conditionalFormatting>
  <conditionalFormatting sqref="P258">
    <cfRule type="expression" dxfId="3485" priority="12089">
      <formula>$E258="TOTAL"</formula>
    </cfRule>
  </conditionalFormatting>
  <conditionalFormatting sqref="P258">
    <cfRule type="expression" dxfId="3484" priority="12088">
      <formula>AND($E258&lt;&gt;"",$E258&lt;&gt;"TOTAL")</formula>
    </cfRule>
  </conditionalFormatting>
  <conditionalFormatting sqref="AN258">
    <cfRule type="expression" dxfId="3483" priority="12067">
      <formula>+WEEKDAY($E258)=1</formula>
    </cfRule>
  </conditionalFormatting>
  <conditionalFormatting sqref="AN258">
    <cfRule type="expression" dxfId="3482" priority="12066">
      <formula>$E258=""</formula>
    </cfRule>
  </conditionalFormatting>
  <conditionalFormatting sqref="AN258">
    <cfRule type="expression" dxfId="3481" priority="12065">
      <formula>$C258=$H$5</formula>
    </cfRule>
  </conditionalFormatting>
  <conditionalFormatting sqref="AN258">
    <cfRule type="expression" dxfId="3480" priority="12064">
      <formula>$E258="TOTAL"</formula>
    </cfRule>
  </conditionalFormatting>
  <conditionalFormatting sqref="AN258">
    <cfRule type="expression" dxfId="3479" priority="12063">
      <formula>AND($E258&lt;&gt;"",$E258&lt;&gt;"TOTAL")</formula>
    </cfRule>
  </conditionalFormatting>
  <conditionalFormatting sqref="Q258">
    <cfRule type="expression" dxfId="3478" priority="12042">
      <formula>+WEEKDAY($E258)=1</formula>
    </cfRule>
  </conditionalFormatting>
  <conditionalFormatting sqref="Q258">
    <cfRule type="expression" dxfId="3477" priority="12041">
      <formula>$E258=""</formula>
    </cfRule>
  </conditionalFormatting>
  <conditionalFormatting sqref="Q258">
    <cfRule type="expression" dxfId="3476" priority="12040">
      <formula>$C258=$H$5</formula>
    </cfRule>
  </conditionalFormatting>
  <conditionalFormatting sqref="Q258">
    <cfRule type="expression" dxfId="3475" priority="12039">
      <formula>$E258="TOTAL"</formula>
    </cfRule>
  </conditionalFormatting>
  <conditionalFormatting sqref="Q258">
    <cfRule type="expression" dxfId="3474" priority="12038">
      <formula>AND($E258&lt;&gt;"",$E258&lt;&gt;"TOTAL")</formula>
    </cfRule>
  </conditionalFormatting>
  <conditionalFormatting sqref="L258">
    <cfRule type="expression" dxfId="3473" priority="12037">
      <formula>+WEEKDAY($E258)=1</formula>
    </cfRule>
  </conditionalFormatting>
  <conditionalFormatting sqref="L258">
    <cfRule type="expression" dxfId="3472" priority="12036">
      <formula>$E258=""</formula>
    </cfRule>
  </conditionalFormatting>
  <conditionalFormatting sqref="L258">
    <cfRule type="expression" dxfId="3471" priority="12035">
      <formula>$C258=$H$5</formula>
    </cfRule>
  </conditionalFormatting>
  <conditionalFormatting sqref="L258">
    <cfRule type="expression" dxfId="3470" priority="12034">
      <formula>$E258="TOTAL"</formula>
    </cfRule>
  </conditionalFormatting>
  <conditionalFormatting sqref="N258">
    <cfRule type="expression" dxfId="3469" priority="12033">
      <formula>+WEEKDAY($E258)=1</formula>
    </cfRule>
  </conditionalFormatting>
  <conditionalFormatting sqref="N258">
    <cfRule type="expression" dxfId="3468" priority="12032">
      <formula>$E258=""</formula>
    </cfRule>
  </conditionalFormatting>
  <conditionalFormatting sqref="N258">
    <cfRule type="expression" dxfId="3467" priority="12031">
      <formula>$C258=$H$5</formula>
    </cfRule>
  </conditionalFormatting>
  <conditionalFormatting sqref="N258">
    <cfRule type="expression" dxfId="3466" priority="12030">
      <formula>$E258="TOTAL"</formula>
    </cfRule>
  </conditionalFormatting>
  <conditionalFormatting sqref="N258">
    <cfRule type="expression" dxfId="3465" priority="12029">
      <formula>AND($E258&lt;&gt;"",$E258&lt;&gt;"TOTAL")</formula>
    </cfRule>
  </conditionalFormatting>
  <conditionalFormatting sqref="M258">
    <cfRule type="expression" dxfId="3464" priority="12028">
      <formula>+WEEKDAY($E258)=1</formula>
    </cfRule>
  </conditionalFormatting>
  <conditionalFormatting sqref="M258">
    <cfRule type="expression" dxfId="3463" priority="12027">
      <formula>$E258=""</formula>
    </cfRule>
  </conditionalFormatting>
  <conditionalFormatting sqref="M258">
    <cfRule type="expression" dxfId="3462" priority="12026">
      <formula>$C258=$H$5</formula>
    </cfRule>
  </conditionalFormatting>
  <conditionalFormatting sqref="M258">
    <cfRule type="expression" dxfId="3461" priority="12025">
      <formula>$E258="TOTAL"</formula>
    </cfRule>
  </conditionalFormatting>
  <conditionalFormatting sqref="M258">
    <cfRule type="expression" dxfId="3460" priority="12024">
      <formula>AND($E258&lt;&gt;"",$E258&lt;&gt;"TOTAL")</formula>
    </cfRule>
  </conditionalFormatting>
  <conditionalFormatting sqref="X258">
    <cfRule type="expression" dxfId="3459" priority="12023">
      <formula>$H258&lt;&gt;""</formula>
    </cfRule>
  </conditionalFormatting>
  <conditionalFormatting sqref="X258">
    <cfRule type="expression" dxfId="3458" priority="12022">
      <formula>$E258=""</formula>
    </cfRule>
  </conditionalFormatting>
  <conditionalFormatting sqref="X258">
    <cfRule type="expression" dxfId="3457" priority="12021">
      <formula>$C258=$H$5</formula>
    </cfRule>
  </conditionalFormatting>
  <conditionalFormatting sqref="X258">
    <cfRule type="expression" dxfId="3456" priority="12020">
      <formula>$E258="TOTAL"</formula>
    </cfRule>
  </conditionalFormatting>
  <conditionalFormatting sqref="AL258:AM258">
    <cfRule type="expression" dxfId="3455" priority="12014">
      <formula>+WEEKDAY($E258)=1</formula>
    </cfRule>
  </conditionalFormatting>
  <conditionalFormatting sqref="AL258:AM258">
    <cfRule type="expression" dxfId="3454" priority="12013">
      <formula>$E258=""</formula>
    </cfRule>
  </conditionalFormatting>
  <conditionalFormatting sqref="AL258:AM258">
    <cfRule type="expression" dxfId="3453" priority="12012">
      <formula>$C258=$H$5</formula>
    </cfRule>
  </conditionalFormatting>
  <conditionalFormatting sqref="AL258:AM258">
    <cfRule type="expression" dxfId="3452" priority="12011">
      <formula>$E258="TOTAL"</formula>
    </cfRule>
  </conditionalFormatting>
  <conditionalFormatting sqref="AL258:AM258">
    <cfRule type="expression" dxfId="3451" priority="12010">
      <formula>AND($E258&lt;&gt;"",$E258&lt;&gt;"TOTAL")</formula>
    </cfRule>
  </conditionalFormatting>
  <conditionalFormatting sqref="U258">
    <cfRule type="expression" dxfId="3450" priority="11994">
      <formula>+WEEKDAY($E258)=1</formula>
    </cfRule>
  </conditionalFormatting>
  <conditionalFormatting sqref="U258">
    <cfRule type="expression" dxfId="3449" priority="11993">
      <formula>$E258=""</formula>
    </cfRule>
  </conditionalFormatting>
  <conditionalFormatting sqref="U258">
    <cfRule type="expression" dxfId="3448" priority="11992">
      <formula>$C258=$H$5</formula>
    </cfRule>
  </conditionalFormatting>
  <conditionalFormatting sqref="U258">
    <cfRule type="expression" dxfId="3447" priority="11991">
      <formula>$E258="TOTAL"</formula>
    </cfRule>
  </conditionalFormatting>
  <conditionalFormatting sqref="U258">
    <cfRule type="expression" dxfId="3446" priority="11990">
      <formula>AND($E258&lt;&gt;"",$E258&lt;&gt;"TOTAL")</formula>
    </cfRule>
  </conditionalFormatting>
  <conditionalFormatting sqref="V258">
    <cfRule type="expression" dxfId="3445" priority="11989">
      <formula>+WEEKDAY($E258)=1</formula>
    </cfRule>
  </conditionalFormatting>
  <conditionalFormatting sqref="V258">
    <cfRule type="expression" dxfId="3444" priority="11988">
      <formula>$E258=""</formula>
    </cfRule>
  </conditionalFormatting>
  <conditionalFormatting sqref="V258">
    <cfRule type="expression" dxfId="3443" priority="11987">
      <formula>$C258=$H$5</formula>
    </cfRule>
  </conditionalFormatting>
  <conditionalFormatting sqref="V258">
    <cfRule type="expression" dxfId="3442" priority="11986">
      <formula>$E258="TOTAL"</formula>
    </cfRule>
  </conditionalFormatting>
  <conditionalFormatting sqref="V258">
    <cfRule type="expression" dxfId="3441" priority="11985">
      <formula>AND($E258&lt;&gt;"",$E258&lt;&gt;"TOTAL")</formula>
    </cfRule>
  </conditionalFormatting>
  <conditionalFormatting sqref="T258">
    <cfRule type="expression" dxfId="3440" priority="11984">
      <formula>+WEEKDAY($E258)=1</formula>
    </cfRule>
  </conditionalFormatting>
  <conditionalFormatting sqref="T258">
    <cfRule type="expression" dxfId="3439" priority="11983">
      <formula>$E258=""</formula>
    </cfRule>
  </conditionalFormatting>
  <conditionalFormatting sqref="T258">
    <cfRule type="expression" dxfId="3438" priority="11982">
      <formula>$C258=$H$5</formula>
    </cfRule>
  </conditionalFormatting>
  <conditionalFormatting sqref="T258">
    <cfRule type="expression" dxfId="3437" priority="11981">
      <formula>$E258="TOTAL"</formula>
    </cfRule>
  </conditionalFormatting>
  <conditionalFormatting sqref="T258">
    <cfRule type="expression" dxfId="3436" priority="11980">
      <formula>AND($E258&lt;&gt;"",$E258&lt;&gt;"TOTAL")</formula>
    </cfRule>
  </conditionalFormatting>
  <conditionalFormatting sqref="S258">
    <cfRule type="expression" dxfId="3435" priority="11979">
      <formula>+WEEKDAY($E258)=1</formula>
    </cfRule>
  </conditionalFormatting>
  <conditionalFormatting sqref="S258">
    <cfRule type="expression" dxfId="3434" priority="11978">
      <formula>$E258=""</formula>
    </cfRule>
  </conditionalFormatting>
  <conditionalFormatting sqref="S258">
    <cfRule type="expression" dxfId="3433" priority="11977">
      <formula>$C258=$H$5</formula>
    </cfRule>
  </conditionalFormatting>
  <conditionalFormatting sqref="S258">
    <cfRule type="expression" dxfId="3432" priority="11976">
      <formula>$E258="TOTAL"</formula>
    </cfRule>
  </conditionalFormatting>
  <conditionalFormatting sqref="S258">
    <cfRule type="expression" dxfId="3431" priority="11975">
      <formula>AND($E258&lt;&gt;"",$E258&lt;&gt;"TOTAL")</formula>
    </cfRule>
  </conditionalFormatting>
  <conditionalFormatting sqref="R258">
    <cfRule type="expression" dxfId="3430" priority="11974">
      <formula>+WEEKDAY($E258)=1</formula>
    </cfRule>
  </conditionalFormatting>
  <conditionalFormatting sqref="R258">
    <cfRule type="expression" dxfId="3429" priority="11973">
      <formula>$E258=""</formula>
    </cfRule>
  </conditionalFormatting>
  <conditionalFormatting sqref="R258">
    <cfRule type="expression" dxfId="3428" priority="11972">
      <formula>$C258=$H$5</formula>
    </cfRule>
  </conditionalFormatting>
  <conditionalFormatting sqref="R258">
    <cfRule type="expression" dxfId="3427" priority="11971">
      <formula>$E258="TOTAL"</formula>
    </cfRule>
  </conditionalFormatting>
  <conditionalFormatting sqref="R258">
    <cfRule type="expression" dxfId="3426" priority="11970">
      <formula>AND($E258&lt;&gt;"",$E258&lt;&gt;"TOTAL")</formula>
    </cfRule>
  </conditionalFormatting>
  <conditionalFormatting sqref="G258">
    <cfRule type="expression" dxfId="3425" priority="11969">
      <formula>$H258&lt;&gt;""</formula>
    </cfRule>
  </conditionalFormatting>
  <conditionalFormatting sqref="G258">
    <cfRule type="expression" dxfId="3424" priority="11968">
      <formula>$E258=""</formula>
    </cfRule>
  </conditionalFormatting>
  <conditionalFormatting sqref="G258">
    <cfRule type="expression" dxfId="3423" priority="11967">
      <formula>$C258=$H$5</formula>
    </cfRule>
  </conditionalFormatting>
  <conditionalFormatting sqref="G258">
    <cfRule type="expression" dxfId="3422" priority="11966">
      <formula>$E258="TOTAL"</formula>
    </cfRule>
  </conditionalFormatting>
  <conditionalFormatting sqref="O258">
    <cfRule type="expression" dxfId="3421" priority="11557">
      <formula>+WEEKDAY($E258)=1</formula>
    </cfRule>
  </conditionalFormatting>
  <conditionalFormatting sqref="O258">
    <cfRule type="expression" dxfId="3420" priority="11556">
      <formula>$E258=""</formula>
    </cfRule>
  </conditionalFormatting>
  <conditionalFormatting sqref="O258">
    <cfRule type="expression" dxfId="3419" priority="11555">
      <formula>$C258=$H$5</formula>
    </cfRule>
  </conditionalFormatting>
  <conditionalFormatting sqref="O258">
    <cfRule type="expression" dxfId="3418" priority="11554">
      <formula>$E258="TOTAL"</formula>
    </cfRule>
  </conditionalFormatting>
  <conditionalFormatting sqref="W258">
    <cfRule type="expression" dxfId="3417" priority="11553">
      <formula>$H258&lt;&gt;""</formula>
    </cfRule>
  </conditionalFormatting>
  <conditionalFormatting sqref="W258">
    <cfRule type="expression" dxfId="3416" priority="11552">
      <formula>$E258=""</formula>
    </cfRule>
  </conditionalFormatting>
  <conditionalFormatting sqref="W258">
    <cfRule type="expression" dxfId="3415" priority="11551">
      <formula>$C258=$H$5</formula>
    </cfRule>
  </conditionalFormatting>
  <conditionalFormatting sqref="W258">
    <cfRule type="expression" dxfId="3414" priority="11550">
      <formula>$E258="TOTAL"</formula>
    </cfRule>
  </conditionalFormatting>
  <conditionalFormatting sqref="H258">
    <cfRule type="expression" dxfId="3413" priority="11538">
      <formula>$H258&lt;&gt;""</formula>
    </cfRule>
  </conditionalFormatting>
  <conditionalFormatting sqref="H258">
    <cfRule type="expression" dxfId="3412" priority="11537">
      <formula>$E258=""</formula>
    </cfRule>
  </conditionalFormatting>
  <conditionalFormatting sqref="H258">
    <cfRule type="expression" dxfId="3411" priority="11536">
      <formula>$C258=$H$5</formula>
    </cfRule>
  </conditionalFormatting>
  <conditionalFormatting sqref="H258">
    <cfRule type="expression" dxfId="3410" priority="11535">
      <formula>$E258="TOTAL"</formula>
    </cfRule>
  </conditionalFormatting>
  <conditionalFormatting sqref="F258">
    <cfRule type="expression" dxfId="3409" priority="11534">
      <formula>+WEEKDAY($E258)=1</formula>
    </cfRule>
  </conditionalFormatting>
  <conditionalFormatting sqref="F258">
    <cfRule type="expression" dxfId="3408" priority="11533">
      <formula>$E258=""</formula>
    </cfRule>
  </conditionalFormatting>
  <conditionalFormatting sqref="F258">
    <cfRule type="expression" dxfId="3407" priority="11532">
      <formula>$C258=$H$5</formula>
    </cfRule>
  </conditionalFormatting>
  <conditionalFormatting sqref="F258">
    <cfRule type="expression" dxfId="3406" priority="11531">
      <formula>$E258="TOTAL"</formula>
    </cfRule>
  </conditionalFormatting>
  <conditionalFormatting sqref="F258">
    <cfRule type="expression" dxfId="3405" priority="11530">
      <formula>AND($E258&lt;&gt;"",$E258&lt;&gt;"TOTAL",SUM($C259:$C270)=0)</formula>
    </cfRule>
  </conditionalFormatting>
  <conditionalFormatting sqref="I258">
    <cfRule type="expression" dxfId="3404" priority="11509">
      <formula>+WEEKDAY($E258)=1</formula>
    </cfRule>
  </conditionalFormatting>
  <conditionalFormatting sqref="I258">
    <cfRule type="expression" dxfId="3403" priority="11508">
      <formula>$E258=""</formula>
    </cfRule>
  </conditionalFormatting>
  <conditionalFormatting sqref="I258">
    <cfRule type="expression" dxfId="3402" priority="11507">
      <formula>$C258=$H$5</formula>
    </cfRule>
  </conditionalFormatting>
  <conditionalFormatting sqref="I258">
    <cfRule type="expression" dxfId="3401" priority="11506">
      <formula>$E258="TOTAL"</formula>
    </cfRule>
  </conditionalFormatting>
  <conditionalFormatting sqref="I258">
    <cfRule type="expression" dxfId="3400" priority="11505">
      <formula>AND($E258&lt;&gt;"",$E258&lt;&gt;"TOTAL",SUM($C259:$C270)=0)</formula>
    </cfRule>
  </conditionalFormatting>
  <conditionalFormatting sqref="J258">
    <cfRule type="expression" dxfId="3399" priority="11504">
      <formula>+WEEKDAY($E258)=1</formula>
    </cfRule>
  </conditionalFormatting>
  <conditionalFormatting sqref="J258">
    <cfRule type="expression" dxfId="3398" priority="11503">
      <formula>$E258=""</formula>
    </cfRule>
  </conditionalFormatting>
  <conditionalFormatting sqref="J258">
    <cfRule type="expression" dxfId="3397" priority="11502">
      <formula>$C258=$H$5</formula>
    </cfRule>
  </conditionalFormatting>
  <conditionalFormatting sqref="J258">
    <cfRule type="expression" dxfId="3396" priority="11501">
      <formula>$E258="TOTAL"</formula>
    </cfRule>
  </conditionalFormatting>
  <conditionalFormatting sqref="J258">
    <cfRule type="expression" dxfId="3395" priority="11500">
      <formula>AND($E258&lt;&gt;"",$E258&lt;&gt;"TOTAL",SUM($C259:$C270)=0)</formula>
    </cfRule>
  </conditionalFormatting>
  <conditionalFormatting sqref="Y258:AK258">
    <cfRule type="expression" dxfId="3394" priority="11499">
      <formula>+WEEKDAY($E258)=1</formula>
    </cfRule>
  </conditionalFormatting>
  <conditionalFormatting sqref="Y258:AK258">
    <cfRule type="expression" dxfId="3393" priority="11498">
      <formula>$E258=""</formula>
    </cfRule>
  </conditionalFormatting>
  <conditionalFormatting sqref="Y258:AK258">
    <cfRule type="expression" dxfId="3392" priority="11497">
      <formula>$C258=$H$5</formula>
    </cfRule>
  </conditionalFormatting>
  <conditionalFormatting sqref="Y258:AK258">
    <cfRule type="expression" dxfId="3391" priority="11496">
      <formula>$E258="TOTAL"</formula>
    </cfRule>
  </conditionalFormatting>
  <conditionalFormatting sqref="Y258:AK258">
    <cfRule type="expression" dxfId="3390" priority="11495">
      <formula>AND($E258&lt;&gt;"",$E258&lt;&gt;"TOTAL",SUM($C259:$C270)=0)</formula>
    </cfRule>
  </conditionalFormatting>
  <conditionalFormatting sqref="AO258:BL258">
    <cfRule type="expression" dxfId="3389" priority="11494">
      <formula>+WEEKDAY($E258)=1</formula>
    </cfRule>
  </conditionalFormatting>
  <conditionalFormatting sqref="AO258:BL258">
    <cfRule type="expression" dxfId="3388" priority="11493">
      <formula>$E258=""</formula>
    </cfRule>
  </conditionalFormatting>
  <conditionalFormatting sqref="AO258:BL258">
    <cfRule type="expression" dxfId="3387" priority="11492">
      <formula>$C258=$H$5</formula>
    </cfRule>
  </conditionalFormatting>
  <conditionalFormatting sqref="AO258:BL258">
    <cfRule type="expression" dxfId="3386" priority="11491">
      <formula>$E258="TOTAL"</formula>
    </cfRule>
  </conditionalFormatting>
  <conditionalFormatting sqref="AO258:BL258">
    <cfRule type="expression" dxfId="3385" priority="11490">
      <formula>AND($E258&lt;&gt;"",$E258&lt;&gt;"TOTAL",SUM($C259:$C270)=0)</formula>
    </cfRule>
  </conditionalFormatting>
  <conditionalFormatting sqref="K271">
    <cfRule type="expression" dxfId="3384" priority="11485">
      <formula>+WEEKDAY($E271)=1</formula>
    </cfRule>
  </conditionalFormatting>
  <conditionalFormatting sqref="K271">
    <cfRule type="expression" dxfId="3383" priority="11484">
      <formula>$E271=""</formula>
    </cfRule>
  </conditionalFormatting>
  <conditionalFormatting sqref="K271">
    <cfRule type="expression" dxfId="3382" priority="11483">
      <formula>$C271=$H$5</formula>
    </cfRule>
  </conditionalFormatting>
  <conditionalFormatting sqref="K271">
    <cfRule type="expression" dxfId="3381" priority="11482">
      <formula>$E271="TOTAL"</formula>
    </cfRule>
  </conditionalFormatting>
  <conditionalFormatting sqref="K271">
    <cfRule type="expression" dxfId="3380" priority="11481">
      <formula>AND($E271&lt;&gt;"",$E271&lt;&gt;"TOTAL")</formula>
    </cfRule>
  </conditionalFormatting>
  <conditionalFormatting sqref="P271">
    <cfRule type="expression" dxfId="3379" priority="11480">
      <formula>+WEEKDAY($E271)=1</formula>
    </cfRule>
  </conditionalFormatting>
  <conditionalFormatting sqref="P271">
    <cfRule type="expression" dxfId="3378" priority="11479">
      <formula>$E271=""</formula>
    </cfRule>
  </conditionalFormatting>
  <conditionalFormatting sqref="P271">
    <cfRule type="expression" dxfId="3377" priority="11478">
      <formula>$C271=$H$5</formula>
    </cfRule>
  </conditionalFormatting>
  <conditionalFormatting sqref="P271">
    <cfRule type="expression" dxfId="3376" priority="11477">
      <formula>$E271="TOTAL"</formula>
    </cfRule>
  </conditionalFormatting>
  <conditionalFormatting sqref="P271">
    <cfRule type="expression" dxfId="3375" priority="11476">
      <formula>AND($E271&lt;&gt;"",$E271&lt;&gt;"TOTAL")</formula>
    </cfRule>
  </conditionalFormatting>
  <conditionalFormatting sqref="AN271">
    <cfRule type="expression" dxfId="3374" priority="11455">
      <formula>+WEEKDAY($E271)=1</formula>
    </cfRule>
  </conditionalFormatting>
  <conditionalFormatting sqref="AN271">
    <cfRule type="expression" dxfId="3373" priority="11454">
      <formula>$E271=""</formula>
    </cfRule>
  </conditionalFormatting>
  <conditionalFormatting sqref="AN271">
    <cfRule type="expression" dxfId="3372" priority="11453">
      <formula>$C271=$H$5</formula>
    </cfRule>
  </conditionalFormatting>
  <conditionalFormatting sqref="AN271">
    <cfRule type="expression" dxfId="3371" priority="11452">
      <formula>$E271="TOTAL"</formula>
    </cfRule>
  </conditionalFormatting>
  <conditionalFormatting sqref="AN271">
    <cfRule type="expression" dxfId="3370" priority="11451">
      <formula>AND($E271&lt;&gt;"",$E271&lt;&gt;"TOTAL")</formula>
    </cfRule>
  </conditionalFormatting>
  <conditionalFormatting sqref="Q271">
    <cfRule type="expression" dxfId="3369" priority="11430">
      <formula>+WEEKDAY($E271)=1</formula>
    </cfRule>
  </conditionalFormatting>
  <conditionalFormatting sqref="Q271">
    <cfRule type="expression" dxfId="3368" priority="11429">
      <formula>$E271=""</formula>
    </cfRule>
  </conditionalFormatting>
  <conditionalFormatting sqref="Q271">
    <cfRule type="expression" dxfId="3367" priority="11428">
      <formula>$C271=$H$5</formula>
    </cfRule>
  </conditionalFormatting>
  <conditionalFormatting sqref="Q271">
    <cfRule type="expression" dxfId="3366" priority="11427">
      <formula>$E271="TOTAL"</formula>
    </cfRule>
  </conditionalFormatting>
  <conditionalFormatting sqref="Q271">
    <cfRule type="expression" dxfId="3365" priority="11426">
      <formula>AND($E271&lt;&gt;"",$E271&lt;&gt;"TOTAL")</formula>
    </cfRule>
  </conditionalFormatting>
  <conditionalFormatting sqref="L271">
    <cfRule type="expression" dxfId="3364" priority="11425">
      <formula>+WEEKDAY($E271)=1</formula>
    </cfRule>
  </conditionalFormatting>
  <conditionalFormatting sqref="L271">
    <cfRule type="expression" dxfId="3363" priority="11424">
      <formula>$E271=""</formula>
    </cfRule>
  </conditionalFormatting>
  <conditionalFormatting sqref="L271">
    <cfRule type="expression" dxfId="3362" priority="11423">
      <formula>$C271=$H$5</formula>
    </cfRule>
  </conditionalFormatting>
  <conditionalFormatting sqref="L271">
    <cfRule type="expression" dxfId="3361" priority="11422">
      <formula>$E271="TOTAL"</formula>
    </cfRule>
  </conditionalFormatting>
  <conditionalFormatting sqref="N271">
    <cfRule type="expression" dxfId="3360" priority="11421">
      <formula>+WEEKDAY($E271)=1</formula>
    </cfRule>
  </conditionalFormatting>
  <conditionalFormatting sqref="N271">
    <cfRule type="expression" dxfId="3359" priority="11420">
      <formula>$E271=""</formula>
    </cfRule>
  </conditionalFormatting>
  <conditionalFormatting sqref="N271">
    <cfRule type="expression" dxfId="3358" priority="11419">
      <formula>$C271=$H$5</formula>
    </cfRule>
  </conditionalFormatting>
  <conditionalFormatting sqref="N271">
    <cfRule type="expression" dxfId="3357" priority="11418">
      <formula>$E271="TOTAL"</formula>
    </cfRule>
  </conditionalFormatting>
  <conditionalFormatting sqref="N271">
    <cfRule type="expression" dxfId="3356" priority="11417">
      <formula>AND($E271&lt;&gt;"",$E271&lt;&gt;"TOTAL")</formula>
    </cfRule>
  </conditionalFormatting>
  <conditionalFormatting sqref="M271">
    <cfRule type="expression" dxfId="3355" priority="11416">
      <formula>+WEEKDAY($E271)=1</formula>
    </cfRule>
  </conditionalFormatting>
  <conditionalFormatting sqref="M271">
    <cfRule type="expression" dxfId="3354" priority="11415">
      <formula>$E271=""</formula>
    </cfRule>
  </conditionalFormatting>
  <conditionalFormatting sqref="M271">
    <cfRule type="expression" dxfId="3353" priority="11414">
      <formula>$C271=$H$5</formula>
    </cfRule>
  </conditionalFormatting>
  <conditionalFormatting sqref="M271">
    <cfRule type="expression" dxfId="3352" priority="11413">
      <formula>$E271="TOTAL"</formula>
    </cfRule>
  </conditionalFormatting>
  <conditionalFormatting sqref="M271">
    <cfRule type="expression" dxfId="3351" priority="11412">
      <formula>AND($E271&lt;&gt;"",$E271&lt;&gt;"TOTAL")</formula>
    </cfRule>
  </conditionalFormatting>
  <conditionalFormatting sqref="X271">
    <cfRule type="expression" dxfId="3350" priority="11411">
      <formula>$H271&lt;&gt;""</formula>
    </cfRule>
  </conditionalFormatting>
  <conditionalFormatting sqref="X271">
    <cfRule type="expression" dxfId="3349" priority="11410">
      <formula>$E271=""</formula>
    </cfRule>
  </conditionalFormatting>
  <conditionalFormatting sqref="X271">
    <cfRule type="expression" dxfId="3348" priority="11409">
      <formula>$C271=$H$5</formula>
    </cfRule>
  </conditionalFormatting>
  <conditionalFormatting sqref="X271">
    <cfRule type="expression" dxfId="3347" priority="11408">
      <formula>$E271="TOTAL"</formula>
    </cfRule>
  </conditionalFormatting>
  <conditionalFormatting sqref="AL271:AM271">
    <cfRule type="expression" dxfId="3346" priority="11402">
      <formula>+WEEKDAY($E271)=1</formula>
    </cfRule>
  </conditionalFormatting>
  <conditionalFormatting sqref="AL271:AM271">
    <cfRule type="expression" dxfId="3345" priority="11401">
      <formula>$E271=""</formula>
    </cfRule>
  </conditionalFormatting>
  <conditionalFormatting sqref="AL271:AM271">
    <cfRule type="expression" dxfId="3344" priority="11400">
      <formula>$C271=$H$5</formula>
    </cfRule>
  </conditionalFormatting>
  <conditionalFormatting sqref="AL271:AM271">
    <cfRule type="expression" dxfId="3343" priority="11399">
      <formula>$E271="TOTAL"</formula>
    </cfRule>
  </conditionalFormatting>
  <conditionalFormatting sqref="AL271:AM271">
    <cfRule type="expression" dxfId="3342" priority="11398">
      <formula>AND($E271&lt;&gt;"",$E271&lt;&gt;"TOTAL")</formula>
    </cfRule>
  </conditionalFormatting>
  <conditionalFormatting sqref="U271">
    <cfRule type="expression" dxfId="3341" priority="11382">
      <formula>+WEEKDAY($E271)=1</formula>
    </cfRule>
  </conditionalFormatting>
  <conditionalFormatting sqref="U271">
    <cfRule type="expression" dxfId="3340" priority="11381">
      <formula>$E271=""</formula>
    </cfRule>
  </conditionalFormatting>
  <conditionalFormatting sqref="U271">
    <cfRule type="expression" dxfId="3339" priority="11380">
      <formula>$C271=$H$5</formula>
    </cfRule>
  </conditionalFormatting>
  <conditionalFormatting sqref="U271">
    <cfRule type="expression" dxfId="3338" priority="11379">
      <formula>$E271="TOTAL"</formula>
    </cfRule>
  </conditionalFormatting>
  <conditionalFormatting sqref="U271">
    <cfRule type="expression" dxfId="3337" priority="11378">
      <formula>AND($E271&lt;&gt;"",$E271&lt;&gt;"TOTAL")</formula>
    </cfRule>
  </conditionalFormatting>
  <conditionalFormatting sqref="V271">
    <cfRule type="expression" dxfId="3336" priority="11377">
      <formula>+WEEKDAY($E271)=1</formula>
    </cfRule>
  </conditionalFormatting>
  <conditionalFormatting sqref="V271">
    <cfRule type="expression" dxfId="3335" priority="11376">
      <formula>$E271=""</formula>
    </cfRule>
  </conditionalFormatting>
  <conditionalFormatting sqref="V271">
    <cfRule type="expression" dxfId="3334" priority="11375">
      <formula>$C271=$H$5</formula>
    </cfRule>
  </conditionalFormatting>
  <conditionalFormatting sqref="V271">
    <cfRule type="expression" dxfId="3333" priority="11374">
      <formula>$E271="TOTAL"</formula>
    </cfRule>
  </conditionalFormatting>
  <conditionalFormatting sqref="V271">
    <cfRule type="expression" dxfId="3332" priority="11373">
      <formula>AND($E271&lt;&gt;"",$E271&lt;&gt;"TOTAL")</formula>
    </cfRule>
  </conditionalFormatting>
  <conditionalFormatting sqref="T271">
    <cfRule type="expression" dxfId="3331" priority="11372">
      <formula>+WEEKDAY($E271)=1</formula>
    </cfRule>
  </conditionalFormatting>
  <conditionalFormatting sqref="T271">
    <cfRule type="expression" dxfId="3330" priority="11371">
      <formula>$E271=""</formula>
    </cfRule>
  </conditionalFormatting>
  <conditionalFormatting sqref="T271">
    <cfRule type="expression" dxfId="3329" priority="11370">
      <formula>$C271=$H$5</formula>
    </cfRule>
  </conditionalFormatting>
  <conditionalFormatting sqref="T271">
    <cfRule type="expression" dxfId="3328" priority="11369">
      <formula>$E271="TOTAL"</formula>
    </cfRule>
  </conditionalFormatting>
  <conditionalFormatting sqref="T271">
    <cfRule type="expression" dxfId="3327" priority="11368">
      <formula>AND($E271&lt;&gt;"",$E271&lt;&gt;"TOTAL")</formula>
    </cfRule>
  </conditionalFormatting>
  <conditionalFormatting sqref="S271">
    <cfRule type="expression" dxfId="3326" priority="11367">
      <formula>+WEEKDAY($E271)=1</formula>
    </cfRule>
  </conditionalFormatting>
  <conditionalFormatting sqref="S271">
    <cfRule type="expression" dxfId="3325" priority="11366">
      <formula>$E271=""</formula>
    </cfRule>
  </conditionalFormatting>
  <conditionalFormatting sqref="S271">
    <cfRule type="expression" dxfId="3324" priority="11365">
      <formula>$C271=$H$5</formula>
    </cfRule>
  </conditionalFormatting>
  <conditionalFormatting sqref="S271">
    <cfRule type="expression" dxfId="3323" priority="11364">
      <formula>$E271="TOTAL"</formula>
    </cfRule>
  </conditionalFormatting>
  <conditionalFormatting sqref="S271">
    <cfRule type="expression" dxfId="3322" priority="11363">
      <formula>AND($E271&lt;&gt;"",$E271&lt;&gt;"TOTAL")</formula>
    </cfRule>
  </conditionalFormatting>
  <conditionalFormatting sqref="R271">
    <cfRule type="expression" dxfId="3321" priority="11362">
      <formula>+WEEKDAY($E271)=1</formula>
    </cfRule>
  </conditionalFormatting>
  <conditionalFormatting sqref="R271">
    <cfRule type="expression" dxfId="3320" priority="11361">
      <formula>$E271=""</formula>
    </cfRule>
  </conditionalFormatting>
  <conditionalFormatting sqref="R271">
    <cfRule type="expression" dxfId="3319" priority="11360">
      <formula>$C271=$H$5</formula>
    </cfRule>
  </conditionalFormatting>
  <conditionalFormatting sqref="R271">
    <cfRule type="expression" dxfId="3318" priority="11359">
      <formula>$E271="TOTAL"</formula>
    </cfRule>
  </conditionalFormatting>
  <conditionalFormatting sqref="R271">
    <cfRule type="expression" dxfId="3317" priority="11358">
      <formula>AND($E271&lt;&gt;"",$E271&lt;&gt;"TOTAL")</formula>
    </cfRule>
  </conditionalFormatting>
  <conditionalFormatting sqref="G271">
    <cfRule type="expression" dxfId="3316" priority="11357">
      <formula>$H271&lt;&gt;""</formula>
    </cfRule>
  </conditionalFormatting>
  <conditionalFormatting sqref="G271">
    <cfRule type="expression" dxfId="3315" priority="11356">
      <formula>$E271=""</formula>
    </cfRule>
  </conditionalFormatting>
  <conditionalFormatting sqref="G271">
    <cfRule type="expression" dxfId="3314" priority="11355">
      <formula>$C271=$H$5</formula>
    </cfRule>
  </conditionalFormatting>
  <conditionalFormatting sqref="G271">
    <cfRule type="expression" dxfId="3313" priority="11354">
      <formula>$E271="TOTAL"</formula>
    </cfRule>
  </conditionalFormatting>
  <conditionalFormatting sqref="O271">
    <cfRule type="expression" dxfId="3312" priority="10945">
      <formula>+WEEKDAY($E271)=1</formula>
    </cfRule>
  </conditionalFormatting>
  <conditionalFormatting sqref="O271">
    <cfRule type="expression" dxfId="3311" priority="10944">
      <formula>$E271=""</formula>
    </cfRule>
  </conditionalFormatting>
  <conditionalFormatting sqref="O271">
    <cfRule type="expression" dxfId="3310" priority="10943">
      <formula>$C271=$H$5</formula>
    </cfRule>
  </conditionalFormatting>
  <conditionalFormatting sqref="O271">
    <cfRule type="expression" dxfId="3309" priority="10942">
      <formula>$E271="TOTAL"</formula>
    </cfRule>
  </conditionalFormatting>
  <conditionalFormatting sqref="W271">
    <cfRule type="expression" dxfId="3308" priority="10941">
      <formula>$H271&lt;&gt;""</formula>
    </cfRule>
  </conditionalFormatting>
  <conditionalFormatting sqref="W271">
    <cfRule type="expression" dxfId="3307" priority="10940">
      <formula>$E271=""</formula>
    </cfRule>
  </conditionalFormatting>
  <conditionalFormatting sqref="W271">
    <cfRule type="expression" dxfId="3306" priority="10939">
      <formula>$C271=$H$5</formula>
    </cfRule>
  </conditionalFormatting>
  <conditionalFormatting sqref="W271">
    <cfRule type="expression" dxfId="3305" priority="10938">
      <formula>$E271="TOTAL"</formula>
    </cfRule>
  </conditionalFormatting>
  <conditionalFormatting sqref="H271">
    <cfRule type="expression" dxfId="3304" priority="10926">
      <formula>$H271&lt;&gt;""</formula>
    </cfRule>
  </conditionalFormatting>
  <conditionalFormatting sqref="H271">
    <cfRule type="expression" dxfId="3303" priority="10925">
      <formula>$E271=""</formula>
    </cfRule>
  </conditionalFormatting>
  <conditionalFormatting sqref="H271">
    <cfRule type="expression" dxfId="3302" priority="10924">
      <formula>$C271=$H$5</formula>
    </cfRule>
  </conditionalFormatting>
  <conditionalFormatting sqref="H271">
    <cfRule type="expression" dxfId="3301" priority="10923">
      <formula>$E271="TOTAL"</formula>
    </cfRule>
  </conditionalFormatting>
  <conditionalFormatting sqref="F271">
    <cfRule type="expression" dxfId="3300" priority="10922">
      <formula>+WEEKDAY($E271)=1</formula>
    </cfRule>
  </conditionalFormatting>
  <conditionalFormatting sqref="F271">
    <cfRule type="expression" dxfId="3299" priority="10921">
      <formula>$E271=""</formula>
    </cfRule>
  </conditionalFormatting>
  <conditionalFormatting sqref="F271">
    <cfRule type="expression" dxfId="3298" priority="10920">
      <formula>$C271=$H$5</formula>
    </cfRule>
  </conditionalFormatting>
  <conditionalFormatting sqref="F271">
    <cfRule type="expression" dxfId="3297" priority="10919">
      <formula>$E271="TOTAL"</formula>
    </cfRule>
  </conditionalFormatting>
  <conditionalFormatting sqref="F271">
    <cfRule type="expression" dxfId="3296" priority="10918">
      <formula>AND($E271&lt;&gt;"",$E271&lt;&gt;"TOTAL",SUM($C272:$C283)=0)</formula>
    </cfRule>
  </conditionalFormatting>
  <conditionalFormatting sqref="I271">
    <cfRule type="expression" dxfId="3295" priority="10897">
      <formula>+WEEKDAY($E271)=1</formula>
    </cfRule>
  </conditionalFormatting>
  <conditionalFormatting sqref="I271">
    <cfRule type="expression" dxfId="3294" priority="10896">
      <formula>$E271=""</formula>
    </cfRule>
  </conditionalFormatting>
  <conditionalFormatting sqref="I271">
    <cfRule type="expression" dxfId="3293" priority="10895">
      <formula>$C271=$H$5</formula>
    </cfRule>
  </conditionalFormatting>
  <conditionalFormatting sqref="I271">
    <cfRule type="expression" dxfId="3292" priority="10894">
      <formula>$E271="TOTAL"</formula>
    </cfRule>
  </conditionalFormatting>
  <conditionalFormatting sqref="I271">
    <cfRule type="expression" dxfId="3291" priority="10893">
      <formula>AND($E271&lt;&gt;"",$E271&lt;&gt;"TOTAL",SUM($C272:$C283)=0)</formula>
    </cfRule>
  </conditionalFormatting>
  <conditionalFormatting sqref="J271">
    <cfRule type="expression" dxfId="3290" priority="10892">
      <formula>+WEEKDAY($E271)=1</formula>
    </cfRule>
  </conditionalFormatting>
  <conditionalFormatting sqref="J271">
    <cfRule type="expression" dxfId="3289" priority="10891">
      <formula>$E271=""</formula>
    </cfRule>
  </conditionalFormatting>
  <conditionalFormatting sqref="J271">
    <cfRule type="expression" dxfId="3288" priority="10890">
      <formula>$C271=$H$5</formula>
    </cfRule>
  </conditionalFormatting>
  <conditionalFormatting sqref="J271">
    <cfRule type="expression" dxfId="3287" priority="10889">
      <formula>$E271="TOTAL"</formula>
    </cfRule>
  </conditionalFormatting>
  <conditionalFormatting sqref="J271">
    <cfRule type="expression" dxfId="3286" priority="10888">
      <formula>AND($E271&lt;&gt;"",$E271&lt;&gt;"TOTAL",SUM($C272:$C283)=0)</formula>
    </cfRule>
  </conditionalFormatting>
  <conditionalFormatting sqref="Y271:AK271">
    <cfRule type="expression" dxfId="3285" priority="10887">
      <formula>+WEEKDAY($E271)=1</formula>
    </cfRule>
  </conditionalFormatting>
  <conditionalFormatting sqref="Y271:AK271">
    <cfRule type="expression" dxfId="3284" priority="10886">
      <formula>$E271=""</formula>
    </cfRule>
  </conditionalFormatting>
  <conditionalFormatting sqref="Y271:AK271">
    <cfRule type="expression" dxfId="3283" priority="10885">
      <formula>$C271=$H$5</formula>
    </cfRule>
  </conditionalFormatting>
  <conditionalFormatting sqref="Y271:AK271">
    <cfRule type="expression" dxfId="3282" priority="10884">
      <formula>$E271="TOTAL"</formula>
    </cfRule>
  </conditionalFormatting>
  <conditionalFormatting sqref="Y271:AK271">
    <cfRule type="expression" dxfId="3281" priority="10883">
      <formula>AND($E271&lt;&gt;"",$E271&lt;&gt;"TOTAL",SUM($C272:$C283)=0)</formula>
    </cfRule>
  </conditionalFormatting>
  <conditionalFormatting sqref="AO271:BL271">
    <cfRule type="expression" dxfId="3280" priority="10882">
      <formula>+WEEKDAY($E271)=1</formula>
    </cfRule>
  </conditionalFormatting>
  <conditionalFormatting sqref="AO271:BL271">
    <cfRule type="expression" dxfId="3279" priority="10881">
      <formula>$E271=""</formula>
    </cfRule>
  </conditionalFormatting>
  <conditionalFormatting sqref="AO271:BL271">
    <cfRule type="expression" dxfId="3278" priority="10880">
      <formula>$C271=$H$5</formula>
    </cfRule>
  </conditionalFormatting>
  <conditionalFormatting sqref="AO271:BL271">
    <cfRule type="expression" dxfId="3277" priority="10879">
      <formula>$E271="TOTAL"</formula>
    </cfRule>
  </conditionalFormatting>
  <conditionalFormatting sqref="AO271:BL271">
    <cfRule type="expression" dxfId="3276" priority="10878">
      <formula>AND($E271&lt;&gt;"",$E271&lt;&gt;"TOTAL",SUM($C272:$C283)=0)</formula>
    </cfRule>
  </conditionalFormatting>
  <conditionalFormatting sqref="K284">
    <cfRule type="expression" dxfId="3275" priority="10873">
      <formula>+WEEKDAY($E284)=1</formula>
    </cfRule>
  </conditionalFormatting>
  <conditionalFormatting sqref="K284">
    <cfRule type="expression" dxfId="3274" priority="10872">
      <formula>$E284=""</formula>
    </cfRule>
  </conditionalFormatting>
  <conditionalFormatting sqref="K284">
    <cfRule type="expression" dxfId="3273" priority="10871">
      <formula>$C284=$H$5</formula>
    </cfRule>
  </conditionalFormatting>
  <conditionalFormatting sqref="K284">
    <cfRule type="expression" dxfId="3272" priority="10870">
      <formula>$E284="TOTAL"</formula>
    </cfRule>
  </conditionalFormatting>
  <conditionalFormatting sqref="K284">
    <cfRule type="expression" dxfId="3271" priority="10869">
      <formula>AND($E284&lt;&gt;"",$E284&lt;&gt;"TOTAL")</formula>
    </cfRule>
  </conditionalFormatting>
  <conditionalFormatting sqref="P284">
    <cfRule type="expression" dxfId="3270" priority="10868">
      <formula>+WEEKDAY($E284)=1</formula>
    </cfRule>
  </conditionalFormatting>
  <conditionalFormatting sqref="P284">
    <cfRule type="expression" dxfId="3269" priority="10867">
      <formula>$E284=""</formula>
    </cfRule>
  </conditionalFormatting>
  <conditionalFormatting sqref="P284">
    <cfRule type="expression" dxfId="3268" priority="10866">
      <formula>$C284=$H$5</formula>
    </cfRule>
  </conditionalFormatting>
  <conditionalFormatting sqref="P284">
    <cfRule type="expression" dxfId="3267" priority="10865">
      <formula>$E284="TOTAL"</formula>
    </cfRule>
  </conditionalFormatting>
  <conditionalFormatting sqref="P284">
    <cfRule type="expression" dxfId="3266" priority="10864">
      <formula>AND($E284&lt;&gt;"",$E284&lt;&gt;"TOTAL")</formula>
    </cfRule>
  </conditionalFormatting>
  <conditionalFormatting sqref="AN284">
    <cfRule type="expression" dxfId="3265" priority="10843">
      <formula>+WEEKDAY($E284)=1</formula>
    </cfRule>
  </conditionalFormatting>
  <conditionalFormatting sqref="AN284">
    <cfRule type="expression" dxfId="3264" priority="10842">
      <formula>$E284=""</formula>
    </cfRule>
  </conditionalFormatting>
  <conditionalFormatting sqref="AN284">
    <cfRule type="expression" dxfId="3263" priority="10841">
      <formula>$C284=$H$5</formula>
    </cfRule>
  </conditionalFormatting>
  <conditionalFormatting sqref="AN284">
    <cfRule type="expression" dxfId="3262" priority="10840">
      <formula>$E284="TOTAL"</formula>
    </cfRule>
  </conditionalFormatting>
  <conditionalFormatting sqref="AN284">
    <cfRule type="expression" dxfId="3261" priority="10839">
      <formula>AND($E284&lt;&gt;"",$E284&lt;&gt;"TOTAL")</formula>
    </cfRule>
  </conditionalFormatting>
  <conditionalFormatting sqref="Q284">
    <cfRule type="expression" dxfId="3260" priority="10818">
      <formula>+WEEKDAY($E284)=1</formula>
    </cfRule>
  </conditionalFormatting>
  <conditionalFormatting sqref="Q284">
    <cfRule type="expression" dxfId="3259" priority="10817">
      <formula>$E284=""</formula>
    </cfRule>
  </conditionalFormatting>
  <conditionalFormatting sqref="Q284">
    <cfRule type="expression" dxfId="3258" priority="10816">
      <formula>$C284=$H$5</formula>
    </cfRule>
  </conditionalFormatting>
  <conditionalFormatting sqref="Q284">
    <cfRule type="expression" dxfId="3257" priority="10815">
      <formula>$E284="TOTAL"</formula>
    </cfRule>
  </conditionalFormatting>
  <conditionalFormatting sqref="Q284">
    <cfRule type="expression" dxfId="3256" priority="10814">
      <formula>AND($E284&lt;&gt;"",$E284&lt;&gt;"TOTAL")</formula>
    </cfRule>
  </conditionalFormatting>
  <conditionalFormatting sqref="L284">
    <cfRule type="expression" dxfId="3255" priority="10813">
      <formula>+WEEKDAY($E284)=1</formula>
    </cfRule>
  </conditionalFormatting>
  <conditionalFormatting sqref="L284">
    <cfRule type="expression" dxfId="3254" priority="10812">
      <formula>$E284=""</formula>
    </cfRule>
  </conditionalFormatting>
  <conditionalFormatting sqref="L284">
    <cfRule type="expression" dxfId="3253" priority="10811">
      <formula>$C284=$H$5</formula>
    </cfRule>
  </conditionalFormatting>
  <conditionalFormatting sqref="L284">
    <cfRule type="expression" dxfId="3252" priority="10810">
      <formula>$E284="TOTAL"</formula>
    </cfRule>
  </conditionalFormatting>
  <conditionalFormatting sqref="N284">
    <cfRule type="expression" dxfId="3251" priority="10809">
      <formula>+WEEKDAY($E284)=1</formula>
    </cfRule>
  </conditionalFormatting>
  <conditionalFormatting sqref="N284">
    <cfRule type="expression" dxfId="3250" priority="10808">
      <formula>$E284=""</formula>
    </cfRule>
  </conditionalFormatting>
  <conditionalFormatting sqref="N284">
    <cfRule type="expression" dxfId="3249" priority="10807">
      <formula>$C284=$H$5</formula>
    </cfRule>
  </conditionalFormatting>
  <conditionalFormatting sqref="N284">
    <cfRule type="expression" dxfId="3248" priority="10806">
      <formula>$E284="TOTAL"</formula>
    </cfRule>
  </conditionalFormatting>
  <conditionalFormatting sqref="N284">
    <cfRule type="expression" dxfId="3247" priority="10805">
      <formula>AND($E284&lt;&gt;"",$E284&lt;&gt;"TOTAL")</formula>
    </cfRule>
  </conditionalFormatting>
  <conditionalFormatting sqref="M284">
    <cfRule type="expression" dxfId="3246" priority="10804">
      <formula>+WEEKDAY($E284)=1</formula>
    </cfRule>
  </conditionalFormatting>
  <conditionalFormatting sqref="M284">
    <cfRule type="expression" dxfId="3245" priority="10803">
      <formula>$E284=""</formula>
    </cfRule>
  </conditionalFormatting>
  <conditionalFormatting sqref="M284">
    <cfRule type="expression" dxfId="3244" priority="10802">
      <formula>$C284=$H$5</formula>
    </cfRule>
  </conditionalFormatting>
  <conditionalFormatting sqref="M284">
    <cfRule type="expression" dxfId="3243" priority="10801">
      <formula>$E284="TOTAL"</formula>
    </cfRule>
  </conditionalFormatting>
  <conditionalFormatting sqref="M284">
    <cfRule type="expression" dxfId="3242" priority="10800">
      <formula>AND($E284&lt;&gt;"",$E284&lt;&gt;"TOTAL")</formula>
    </cfRule>
  </conditionalFormatting>
  <conditionalFormatting sqref="X284">
    <cfRule type="expression" dxfId="3241" priority="10799">
      <formula>$H284&lt;&gt;""</formula>
    </cfRule>
  </conditionalFormatting>
  <conditionalFormatting sqref="X284">
    <cfRule type="expression" dxfId="3240" priority="10798">
      <formula>$E284=""</formula>
    </cfRule>
  </conditionalFormatting>
  <conditionalFormatting sqref="X284">
    <cfRule type="expression" dxfId="3239" priority="10797">
      <formula>$C284=$H$5</formula>
    </cfRule>
  </conditionalFormatting>
  <conditionalFormatting sqref="X284">
    <cfRule type="expression" dxfId="3238" priority="10796">
      <formula>$E284="TOTAL"</formula>
    </cfRule>
  </conditionalFormatting>
  <conditionalFormatting sqref="AL284:AM284">
    <cfRule type="expression" dxfId="3237" priority="10790">
      <formula>+WEEKDAY($E284)=1</formula>
    </cfRule>
  </conditionalFormatting>
  <conditionalFormatting sqref="AL284:AM284">
    <cfRule type="expression" dxfId="3236" priority="10789">
      <formula>$E284=""</formula>
    </cfRule>
  </conditionalFormatting>
  <conditionalFormatting sqref="AL284:AM284">
    <cfRule type="expression" dxfId="3235" priority="10788">
      <formula>$C284=$H$5</formula>
    </cfRule>
  </conditionalFormatting>
  <conditionalFormatting sqref="AL284:AM284">
    <cfRule type="expression" dxfId="3234" priority="10787">
      <formula>$E284="TOTAL"</formula>
    </cfRule>
  </conditionalFormatting>
  <conditionalFormatting sqref="AL284:AM284">
    <cfRule type="expression" dxfId="3233" priority="10786">
      <formula>AND($E284&lt;&gt;"",$E284&lt;&gt;"TOTAL")</formula>
    </cfRule>
  </conditionalFormatting>
  <conditionalFormatting sqref="U284">
    <cfRule type="expression" dxfId="3232" priority="10770">
      <formula>+WEEKDAY($E284)=1</formula>
    </cfRule>
  </conditionalFormatting>
  <conditionalFormatting sqref="U284">
    <cfRule type="expression" dxfId="3231" priority="10769">
      <formula>$E284=""</formula>
    </cfRule>
  </conditionalFormatting>
  <conditionalFormatting sqref="U284">
    <cfRule type="expression" dxfId="3230" priority="10768">
      <formula>$C284=$H$5</formula>
    </cfRule>
  </conditionalFormatting>
  <conditionalFormatting sqref="U284">
    <cfRule type="expression" dxfId="3229" priority="10767">
      <formula>$E284="TOTAL"</formula>
    </cfRule>
  </conditionalFormatting>
  <conditionalFormatting sqref="U284">
    <cfRule type="expression" dxfId="3228" priority="10766">
      <formula>AND($E284&lt;&gt;"",$E284&lt;&gt;"TOTAL")</formula>
    </cfRule>
  </conditionalFormatting>
  <conditionalFormatting sqref="V284">
    <cfRule type="expression" dxfId="3227" priority="10765">
      <formula>+WEEKDAY($E284)=1</formula>
    </cfRule>
  </conditionalFormatting>
  <conditionalFormatting sqref="V284">
    <cfRule type="expression" dxfId="3226" priority="10764">
      <formula>$E284=""</formula>
    </cfRule>
  </conditionalFormatting>
  <conditionalFormatting sqref="V284">
    <cfRule type="expression" dxfId="3225" priority="10763">
      <formula>$C284=$H$5</formula>
    </cfRule>
  </conditionalFormatting>
  <conditionalFormatting sqref="V284">
    <cfRule type="expression" dxfId="3224" priority="10762">
      <formula>$E284="TOTAL"</formula>
    </cfRule>
  </conditionalFormatting>
  <conditionalFormatting sqref="V284">
    <cfRule type="expression" dxfId="3223" priority="10761">
      <formula>AND($E284&lt;&gt;"",$E284&lt;&gt;"TOTAL")</formula>
    </cfRule>
  </conditionalFormatting>
  <conditionalFormatting sqref="T284">
    <cfRule type="expression" dxfId="3222" priority="10760">
      <formula>+WEEKDAY($E284)=1</formula>
    </cfRule>
  </conditionalFormatting>
  <conditionalFormatting sqref="T284">
    <cfRule type="expression" dxfId="3221" priority="10759">
      <formula>$E284=""</formula>
    </cfRule>
  </conditionalFormatting>
  <conditionalFormatting sqref="T284">
    <cfRule type="expression" dxfId="3220" priority="10758">
      <formula>$C284=$H$5</formula>
    </cfRule>
  </conditionalFormatting>
  <conditionalFormatting sqref="T284">
    <cfRule type="expression" dxfId="3219" priority="10757">
      <formula>$E284="TOTAL"</formula>
    </cfRule>
  </conditionalFormatting>
  <conditionalFormatting sqref="T284">
    <cfRule type="expression" dxfId="3218" priority="10756">
      <formula>AND($E284&lt;&gt;"",$E284&lt;&gt;"TOTAL")</formula>
    </cfRule>
  </conditionalFormatting>
  <conditionalFormatting sqref="S284">
    <cfRule type="expression" dxfId="3217" priority="10755">
      <formula>+WEEKDAY($E284)=1</formula>
    </cfRule>
  </conditionalFormatting>
  <conditionalFormatting sqref="S284">
    <cfRule type="expression" dxfId="3216" priority="10754">
      <formula>$E284=""</formula>
    </cfRule>
  </conditionalFormatting>
  <conditionalFormatting sqref="S284">
    <cfRule type="expression" dxfId="3215" priority="10753">
      <formula>$C284=$H$5</formula>
    </cfRule>
  </conditionalFormatting>
  <conditionalFormatting sqref="S284">
    <cfRule type="expression" dxfId="3214" priority="10752">
      <formula>$E284="TOTAL"</formula>
    </cfRule>
  </conditionalFormatting>
  <conditionalFormatting sqref="S284">
    <cfRule type="expression" dxfId="3213" priority="10751">
      <formula>AND($E284&lt;&gt;"",$E284&lt;&gt;"TOTAL")</formula>
    </cfRule>
  </conditionalFormatting>
  <conditionalFormatting sqref="R284">
    <cfRule type="expression" dxfId="3212" priority="10750">
      <formula>+WEEKDAY($E284)=1</formula>
    </cfRule>
  </conditionalFormatting>
  <conditionalFormatting sqref="R284">
    <cfRule type="expression" dxfId="3211" priority="10749">
      <formula>$E284=""</formula>
    </cfRule>
  </conditionalFormatting>
  <conditionalFormatting sqref="R284">
    <cfRule type="expression" dxfId="3210" priority="10748">
      <formula>$C284=$H$5</formula>
    </cfRule>
  </conditionalFormatting>
  <conditionalFormatting sqref="R284">
    <cfRule type="expression" dxfId="3209" priority="10747">
      <formula>$E284="TOTAL"</formula>
    </cfRule>
  </conditionalFormatting>
  <conditionalFormatting sqref="R284">
    <cfRule type="expression" dxfId="3208" priority="10746">
      <formula>AND($E284&lt;&gt;"",$E284&lt;&gt;"TOTAL")</formula>
    </cfRule>
  </conditionalFormatting>
  <conditionalFormatting sqref="G284">
    <cfRule type="expression" dxfId="3207" priority="10745">
      <formula>$H284&lt;&gt;""</formula>
    </cfRule>
  </conditionalFormatting>
  <conditionalFormatting sqref="G284">
    <cfRule type="expression" dxfId="3206" priority="10744">
      <formula>$E284=""</formula>
    </cfRule>
  </conditionalFormatting>
  <conditionalFormatting sqref="G284">
    <cfRule type="expression" dxfId="3205" priority="10743">
      <formula>$C284=$H$5</formula>
    </cfRule>
  </conditionalFormatting>
  <conditionalFormatting sqref="G284">
    <cfRule type="expression" dxfId="3204" priority="10742">
      <formula>$E284="TOTAL"</formula>
    </cfRule>
  </conditionalFormatting>
  <conditionalFormatting sqref="O284">
    <cfRule type="expression" dxfId="3203" priority="10333">
      <formula>+WEEKDAY($E284)=1</formula>
    </cfRule>
  </conditionalFormatting>
  <conditionalFormatting sqref="O284">
    <cfRule type="expression" dxfId="3202" priority="10332">
      <formula>$E284=""</formula>
    </cfRule>
  </conditionalFormatting>
  <conditionalFormatting sqref="O284">
    <cfRule type="expression" dxfId="3201" priority="10331">
      <formula>$C284=$H$5</formula>
    </cfRule>
  </conditionalFormatting>
  <conditionalFormatting sqref="O284">
    <cfRule type="expression" dxfId="3200" priority="10330">
      <formula>$E284="TOTAL"</formula>
    </cfRule>
  </conditionalFormatting>
  <conditionalFormatting sqref="W284">
    <cfRule type="expression" dxfId="3199" priority="10329">
      <formula>$H284&lt;&gt;""</formula>
    </cfRule>
  </conditionalFormatting>
  <conditionalFormatting sqref="W284">
    <cfRule type="expression" dxfId="3198" priority="10328">
      <formula>$E284=""</formula>
    </cfRule>
  </conditionalFormatting>
  <conditionalFormatting sqref="W284">
    <cfRule type="expression" dxfId="3197" priority="10327">
      <formula>$C284=$H$5</formula>
    </cfRule>
  </conditionalFormatting>
  <conditionalFormatting sqref="W284">
    <cfRule type="expression" dxfId="3196" priority="10326">
      <formula>$E284="TOTAL"</formula>
    </cfRule>
  </conditionalFormatting>
  <conditionalFormatting sqref="H284">
    <cfRule type="expression" dxfId="3195" priority="10314">
      <formula>$H284&lt;&gt;""</formula>
    </cfRule>
  </conditionalFormatting>
  <conditionalFormatting sqref="H284">
    <cfRule type="expression" dxfId="3194" priority="10313">
      <formula>$E284=""</formula>
    </cfRule>
  </conditionalFormatting>
  <conditionalFormatting sqref="H284">
    <cfRule type="expression" dxfId="3193" priority="10312">
      <formula>$C284=$H$5</formula>
    </cfRule>
  </conditionalFormatting>
  <conditionalFormatting sqref="H284">
    <cfRule type="expression" dxfId="3192" priority="10311">
      <formula>$E284="TOTAL"</formula>
    </cfRule>
  </conditionalFormatting>
  <conditionalFormatting sqref="F284">
    <cfRule type="expression" dxfId="3191" priority="10310">
      <formula>+WEEKDAY($E284)=1</formula>
    </cfRule>
  </conditionalFormatting>
  <conditionalFormatting sqref="F284">
    <cfRule type="expression" dxfId="3190" priority="10309">
      <formula>$E284=""</formula>
    </cfRule>
  </conditionalFormatting>
  <conditionalFormatting sqref="F284">
    <cfRule type="expression" dxfId="3189" priority="10308">
      <formula>$C284=$H$5</formula>
    </cfRule>
  </conditionalFormatting>
  <conditionalFormatting sqref="F284">
    <cfRule type="expression" dxfId="3188" priority="10307">
      <formula>$E284="TOTAL"</formula>
    </cfRule>
  </conditionalFormatting>
  <conditionalFormatting sqref="F284">
    <cfRule type="expression" dxfId="3187" priority="10306">
      <formula>AND($E284&lt;&gt;"",$E284&lt;&gt;"TOTAL",SUM($C285:$C296)=0)</formula>
    </cfRule>
  </conditionalFormatting>
  <conditionalFormatting sqref="I284">
    <cfRule type="expression" dxfId="3186" priority="10285">
      <formula>+WEEKDAY($E284)=1</formula>
    </cfRule>
  </conditionalFormatting>
  <conditionalFormatting sqref="I284">
    <cfRule type="expression" dxfId="3185" priority="10284">
      <formula>$E284=""</formula>
    </cfRule>
  </conditionalFormatting>
  <conditionalFormatting sqref="I284">
    <cfRule type="expression" dxfId="3184" priority="10283">
      <formula>$C284=$H$5</formula>
    </cfRule>
  </conditionalFormatting>
  <conditionalFormatting sqref="I284">
    <cfRule type="expression" dxfId="3183" priority="10282">
      <formula>$E284="TOTAL"</formula>
    </cfRule>
  </conditionalFormatting>
  <conditionalFormatting sqref="I284">
    <cfRule type="expression" dxfId="3182" priority="10281">
      <formula>AND($E284&lt;&gt;"",$E284&lt;&gt;"TOTAL",SUM($C285:$C296)=0)</formula>
    </cfRule>
  </conditionalFormatting>
  <conditionalFormatting sqref="J284">
    <cfRule type="expression" dxfId="3181" priority="10280">
      <formula>+WEEKDAY($E284)=1</formula>
    </cfRule>
  </conditionalFormatting>
  <conditionalFormatting sqref="J284">
    <cfRule type="expression" dxfId="3180" priority="10279">
      <formula>$E284=""</formula>
    </cfRule>
  </conditionalFormatting>
  <conditionalFormatting sqref="J284">
    <cfRule type="expression" dxfId="3179" priority="10278">
      <formula>$C284=$H$5</formula>
    </cfRule>
  </conditionalFormatting>
  <conditionalFormatting sqref="J284">
    <cfRule type="expression" dxfId="3178" priority="10277">
      <formula>$E284="TOTAL"</formula>
    </cfRule>
  </conditionalFormatting>
  <conditionalFormatting sqref="J284">
    <cfRule type="expression" dxfId="3177" priority="10276">
      <formula>AND($E284&lt;&gt;"",$E284&lt;&gt;"TOTAL",SUM($C285:$C296)=0)</formula>
    </cfRule>
  </conditionalFormatting>
  <conditionalFormatting sqref="Y284:AK284">
    <cfRule type="expression" dxfId="3176" priority="10275">
      <formula>+WEEKDAY($E284)=1</formula>
    </cfRule>
  </conditionalFormatting>
  <conditionalFormatting sqref="Y284:AK284">
    <cfRule type="expression" dxfId="3175" priority="10274">
      <formula>$E284=""</formula>
    </cfRule>
  </conditionalFormatting>
  <conditionalFormatting sqref="Y284:AK284">
    <cfRule type="expression" dxfId="3174" priority="10273">
      <formula>$C284=$H$5</formula>
    </cfRule>
  </conditionalFormatting>
  <conditionalFormatting sqref="Y284:AK284">
    <cfRule type="expression" dxfId="3173" priority="10272">
      <formula>$E284="TOTAL"</formula>
    </cfRule>
  </conditionalFormatting>
  <conditionalFormatting sqref="Y284:AK284">
    <cfRule type="expression" dxfId="3172" priority="10271">
      <formula>AND($E284&lt;&gt;"",$E284&lt;&gt;"TOTAL",SUM($C285:$C296)=0)</formula>
    </cfRule>
  </conditionalFormatting>
  <conditionalFormatting sqref="AO284:BL284">
    <cfRule type="expression" dxfId="3171" priority="10270">
      <formula>+WEEKDAY($E284)=1</formula>
    </cfRule>
  </conditionalFormatting>
  <conditionalFormatting sqref="AO284:BL284">
    <cfRule type="expression" dxfId="3170" priority="10269">
      <formula>$E284=""</formula>
    </cfRule>
  </conditionalFormatting>
  <conditionalFormatting sqref="AO284:BL284">
    <cfRule type="expression" dxfId="3169" priority="10268">
      <formula>$C284=$H$5</formula>
    </cfRule>
  </conditionalFormatting>
  <conditionalFormatting sqref="AO284:BL284">
    <cfRule type="expression" dxfId="3168" priority="10267">
      <formula>$E284="TOTAL"</formula>
    </cfRule>
  </conditionalFormatting>
  <conditionalFormatting sqref="AO284:BL284">
    <cfRule type="expression" dxfId="3167" priority="10266">
      <formula>AND($E284&lt;&gt;"",$E284&lt;&gt;"TOTAL",SUM($C285:$C296)=0)</formula>
    </cfRule>
  </conditionalFormatting>
  <conditionalFormatting sqref="K297">
    <cfRule type="expression" dxfId="3166" priority="10261">
      <formula>+WEEKDAY($E297)=1</formula>
    </cfRule>
  </conditionalFormatting>
  <conditionalFormatting sqref="K297">
    <cfRule type="expression" dxfId="3165" priority="10260">
      <formula>$E297=""</formula>
    </cfRule>
  </conditionalFormatting>
  <conditionalFormatting sqref="K297">
    <cfRule type="expression" dxfId="3164" priority="10259">
      <formula>$C297=$H$5</formula>
    </cfRule>
  </conditionalFormatting>
  <conditionalFormatting sqref="K297">
    <cfRule type="expression" dxfId="3163" priority="10258">
      <formula>$E297="TOTAL"</formula>
    </cfRule>
  </conditionalFormatting>
  <conditionalFormatting sqref="K297">
    <cfRule type="expression" dxfId="3162" priority="10257">
      <formula>AND($E297&lt;&gt;"",$E297&lt;&gt;"TOTAL")</formula>
    </cfRule>
  </conditionalFormatting>
  <conditionalFormatting sqref="P297">
    <cfRule type="expression" dxfId="3161" priority="10256">
      <formula>+WEEKDAY($E297)=1</formula>
    </cfRule>
  </conditionalFormatting>
  <conditionalFormatting sqref="P297">
    <cfRule type="expression" dxfId="3160" priority="10255">
      <formula>$E297=""</formula>
    </cfRule>
  </conditionalFormatting>
  <conditionalFormatting sqref="P297">
    <cfRule type="expression" dxfId="3159" priority="10254">
      <formula>$C297=$H$5</formula>
    </cfRule>
  </conditionalFormatting>
  <conditionalFormatting sqref="P297">
    <cfRule type="expression" dxfId="3158" priority="10253">
      <formula>$E297="TOTAL"</formula>
    </cfRule>
  </conditionalFormatting>
  <conditionalFormatting sqref="P297">
    <cfRule type="expression" dxfId="3157" priority="10252">
      <formula>AND($E297&lt;&gt;"",$E297&lt;&gt;"TOTAL")</formula>
    </cfRule>
  </conditionalFormatting>
  <conditionalFormatting sqref="AN297">
    <cfRule type="expression" dxfId="3156" priority="10231">
      <formula>+WEEKDAY($E297)=1</formula>
    </cfRule>
  </conditionalFormatting>
  <conditionalFormatting sqref="AN297">
    <cfRule type="expression" dxfId="3155" priority="10230">
      <formula>$E297=""</formula>
    </cfRule>
  </conditionalFormatting>
  <conditionalFormatting sqref="AN297">
    <cfRule type="expression" dxfId="3154" priority="10229">
      <formula>$C297=$H$5</formula>
    </cfRule>
  </conditionalFormatting>
  <conditionalFormatting sqref="AN297">
    <cfRule type="expression" dxfId="3153" priority="10228">
      <formula>$E297="TOTAL"</formula>
    </cfRule>
  </conditionalFormatting>
  <conditionalFormatting sqref="AN297">
    <cfRule type="expression" dxfId="3152" priority="10227">
      <formula>AND($E297&lt;&gt;"",$E297&lt;&gt;"TOTAL")</formula>
    </cfRule>
  </conditionalFormatting>
  <conditionalFormatting sqref="Q297">
    <cfRule type="expression" dxfId="3151" priority="10206">
      <formula>+WEEKDAY($E297)=1</formula>
    </cfRule>
  </conditionalFormatting>
  <conditionalFormatting sqref="Q297">
    <cfRule type="expression" dxfId="3150" priority="10205">
      <formula>$E297=""</formula>
    </cfRule>
  </conditionalFormatting>
  <conditionalFormatting sqref="Q297">
    <cfRule type="expression" dxfId="3149" priority="10204">
      <formula>$C297=$H$5</formula>
    </cfRule>
  </conditionalFormatting>
  <conditionalFormatting sqref="Q297">
    <cfRule type="expression" dxfId="3148" priority="10203">
      <formula>$E297="TOTAL"</formula>
    </cfRule>
  </conditionalFormatting>
  <conditionalFormatting sqref="Q297">
    <cfRule type="expression" dxfId="3147" priority="10202">
      <formula>AND($E297&lt;&gt;"",$E297&lt;&gt;"TOTAL")</formula>
    </cfRule>
  </conditionalFormatting>
  <conditionalFormatting sqref="L297">
    <cfRule type="expression" dxfId="3146" priority="10201">
      <formula>+WEEKDAY($E297)=1</formula>
    </cfRule>
  </conditionalFormatting>
  <conditionalFormatting sqref="L297">
    <cfRule type="expression" dxfId="3145" priority="10200">
      <formula>$E297=""</formula>
    </cfRule>
  </conditionalFormatting>
  <conditionalFormatting sqref="L297">
    <cfRule type="expression" dxfId="3144" priority="10199">
      <formula>$C297=$H$5</formula>
    </cfRule>
  </conditionalFormatting>
  <conditionalFormatting sqref="L297">
    <cfRule type="expression" dxfId="3143" priority="10198">
      <formula>$E297="TOTAL"</formula>
    </cfRule>
  </conditionalFormatting>
  <conditionalFormatting sqref="N297">
    <cfRule type="expression" dxfId="3142" priority="10197">
      <formula>+WEEKDAY($E297)=1</formula>
    </cfRule>
  </conditionalFormatting>
  <conditionalFormatting sqref="N297">
    <cfRule type="expression" dxfId="3141" priority="10196">
      <formula>$E297=""</formula>
    </cfRule>
  </conditionalFormatting>
  <conditionalFormatting sqref="N297">
    <cfRule type="expression" dxfId="3140" priority="10195">
      <formula>$C297=$H$5</formula>
    </cfRule>
  </conditionalFormatting>
  <conditionalFormatting sqref="N297">
    <cfRule type="expression" dxfId="3139" priority="10194">
      <formula>$E297="TOTAL"</formula>
    </cfRule>
  </conditionalFormatting>
  <conditionalFormatting sqref="N297">
    <cfRule type="expression" dxfId="3138" priority="10193">
      <formula>AND($E297&lt;&gt;"",$E297&lt;&gt;"TOTAL")</formula>
    </cfRule>
  </conditionalFormatting>
  <conditionalFormatting sqref="M297">
    <cfRule type="expression" dxfId="3137" priority="10192">
      <formula>+WEEKDAY($E297)=1</formula>
    </cfRule>
  </conditionalFormatting>
  <conditionalFormatting sqref="M297">
    <cfRule type="expression" dxfId="3136" priority="10191">
      <formula>$E297=""</formula>
    </cfRule>
  </conditionalFormatting>
  <conditionalFormatting sqref="M297">
    <cfRule type="expression" dxfId="3135" priority="10190">
      <formula>$C297=$H$5</formula>
    </cfRule>
  </conditionalFormatting>
  <conditionalFormatting sqref="M297">
    <cfRule type="expression" dxfId="3134" priority="10189">
      <formula>$E297="TOTAL"</formula>
    </cfRule>
  </conditionalFormatting>
  <conditionalFormatting sqref="M297">
    <cfRule type="expression" dxfId="3133" priority="10188">
      <formula>AND($E297&lt;&gt;"",$E297&lt;&gt;"TOTAL")</formula>
    </cfRule>
  </conditionalFormatting>
  <conditionalFormatting sqref="X297">
    <cfRule type="expression" dxfId="3132" priority="10187">
      <formula>$H297&lt;&gt;""</formula>
    </cfRule>
  </conditionalFormatting>
  <conditionalFormatting sqref="X297">
    <cfRule type="expression" dxfId="3131" priority="10186">
      <formula>$E297=""</formula>
    </cfRule>
  </conditionalFormatting>
  <conditionalFormatting sqref="X297">
    <cfRule type="expression" dxfId="3130" priority="10185">
      <formula>$C297=$H$5</formula>
    </cfRule>
  </conditionalFormatting>
  <conditionalFormatting sqref="X297">
    <cfRule type="expression" dxfId="3129" priority="10184">
      <formula>$E297="TOTAL"</formula>
    </cfRule>
  </conditionalFormatting>
  <conditionalFormatting sqref="AL297:AM297">
    <cfRule type="expression" dxfId="3128" priority="10178">
      <formula>+WEEKDAY($E297)=1</formula>
    </cfRule>
  </conditionalFormatting>
  <conditionalFormatting sqref="AL297:AM297">
    <cfRule type="expression" dxfId="3127" priority="10177">
      <formula>$E297=""</formula>
    </cfRule>
  </conditionalFormatting>
  <conditionalFormatting sqref="AL297:AM297">
    <cfRule type="expression" dxfId="3126" priority="10176">
      <formula>$C297=$H$5</formula>
    </cfRule>
  </conditionalFormatting>
  <conditionalFormatting sqref="AL297:AM297">
    <cfRule type="expression" dxfId="3125" priority="10175">
      <formula>$E297="TOTAL"</formula>
    </cfRule>
  </conditionalFormatting>
  <conditionalFormatting sqref="AL297:AM297">
    <cfRule type="expression" dxfId="3124" priority="10174">
      <formula>AND($E297&lt;&gt;"",$E297&lt;&gt;"TOTAL")</formula>
    </cfRule>
  </conditionalFormatting>
  <conditionalFormatting sqref="U297">
    <cfRule type="expression" dxfId="3123" priority="10158">
      <formula>+WEEKDAY($E297)=1</formula>
    </cfRule>
  </conditionalFormatting>
  <conditionalFormatting sqref="U297">
    <cfRule type="expression" dxfId="3122" priority="10157">
      <formula>$E297=""</formula>
    </cfRule>
  </conditionalFormatting>
  <conditionalFormatting sqref="U297">
    <cfRule type="expression" dxfId="3121" priority="10156">
      <formula>$C297=$H$5</formula>
    </cfRule>
  </conditionalFormatting>
  <conditionalFormatting sqref="U297">
    <cfRule type="expression" dxfId="3120" priority="10155">
      <formula>$E297="TOTAL"</formula>
    </cfRule>
  </conditionalFormatting>
  <conditionalFormatting sqref="U297">
    <cfRule type="expression" dxfId="3119" priority="10154">
      <formula>AND($E297&lt;&gt;"",$E297&lt;&gt;"TOTAL")</formula>
    </cfRule>
  </conditionalFormatting>
  <conditionalFormatting sqref="V297">
    <cfRule type="expression" dxfId="3118" priority="10153">
      <formula>+WEEKDAY($E297)=1</formula>
    </cfRule>
  </conditionalFormatting>
  <conditionalFormatting sqref="V297">
    <cfRule type="expression" dxfId="3117" priority="10152">
      <formula>$E297=""</formula>
    </cfRule>
  </conditionalFormatting>
  <conditionalFormatting sqref="V297">
    <cfRule type="expression" dxfId="3116" priority="10151">
      <formula>$C297=$H$5</formula>
    </cfRule>
  </conditionalFormatting>
  <conditionalFormatting sqref="V297">
    <cfRule type="expression" dxfId="3115" priority="10150">
      <formula>$E297="TOTAL"</formula>
    </cfRule>
  </conditionalFormatting>
  <conditionalFormatting sqref="V297">
    <cfRule type="expression" dxfId="3114" priority="10149">
      <formula>AND($E297&lt;&gt;"",$E297&lt;&gt;"TOTAL")</formula>
    </cfRule>
  </conditionalFormatting>
  <conditionalFormatting sqref="T297">
    <cfRule type="expression" dxfId="3113" priority="10148">
      <formula>+WEEKDAY($E297)=1</formula>
    </cfRule>
  </conditionalFormatting>
  <conditionalFormatting sqref="T297">
    <cfRule type="expression" dxfId="3112" priority="10147">
      <formula>$E297=""</formula>
    </cfRule>
  </conditionalFormatting>
  <conditionalFormatting sqref="T297">
    <cfRule type="expression" dxfId="3111" priority="10146">
      <formula>$C297=$H$5</formula>
    </cfRule>
  </conditionalFormatting>
  <conditionalFormatting sqref="T297">
    <cfRule type="expression" dxfId="3110" priority="10145">
      <formula>$E297="TOTAL"</formula>
    </cfRule>
  </conditionalFormatting>
  <conditionalFormatting sqref="T297">
    <cfRule type="expression" dxfId="3109" priority="10144">
      <formula>AND($E297&lt;&gt;"",$E297&lt;&gt;"TOTAL")</formula>
    </cfRule>
  </conditionalFormatting>
  <conditionalFormatting sqref="S297">
    <cfRule type="expression" dxfId="3108" priority="10143">
      <formula>+WEEKDAY($E297)=1</formula>
    </cfRule>
  </conditionalFormatting>
  <conditionalFormatting sqref="S297">
    <cfRule type="expression" dxfId="3107" priority="10142">
      <formula>$E297=""</formula>
    </cfRule>
  </conditionalFormatting>
  <conditionalFormatting sqref="S297">
    <cfRule type="expression" dxfId="3106" priority="10141">
      <formula>$C297=$H$5</formula>
    </cfRule>
  </conditionalFormatting>
  <conditionalFormatting sqref="S297">
    <cfRule type="expression" dxfId="3105" priority="10140">
      <formula>$E297="TOTAL"</formula>
    </cfRule>
  </conditionalFormatting>
  <conditionalFormatting sqref="S297">
    <cfRule type="expression" dxfId="3104" priority="10139">
      <formula>AND($E297&lt;&gt;"",$E297&lt;&gt;"TOTAL")</formula>
    </cfRule>
  </conditionalFormatting>
  <conditionalFormatting sqref="R297">
    <cfRule type="expression" dxfId="3103" priority="10138">
      <formula>+WEEKDAY($E297)=1</formula>
    </cfRule>
  </conditionalFormatting>
  <conditionalFormatting sqref="R297">
    <cfRule type="expression" dxfId="3102" priority="10137">
      <formula>$E297=""</formula>
    </cfRule>
  </conditionalFormatting>
  <conditionalFormatting sqref="R297">
    <cfRule type="expression" dxfId="3101" priority="10136">
      <formula>$C297=$H$5</formula>
    </cfRule>
  </conditionalFormatting>
  <conditionalFormatting sqref="R297">
    <cfRule type="expression" dxfId="3100" priority="10135">
      <formula>$E297="TOTAL"</formula>
    </cfRule>
  </conditionalFormatting>
  <conditionalFormatting sqref="R297">
    <cfRule type="expression" dxfId="3099" priority="10134">
      <formula>AND($E297&lt;&gt;"",$E297&lt;&gt;"TOTAL")</formula>
    </cfRule>
  </conditionalFormatting>
  <conditionalFormatting sqref="G297">
    <cfRule type="expression" dxfId="3098" priority="10133">
      <formula>$H297&lt;&gt;""</formula>
    </cfRule>
  </conditionalFormatting>
  <conditionalFormatting sqref="G297">
    <cfRule type="expression" dxfId="3097" priority="10132">
      <formula>$E297=""</formula>
    </cfRule>
  </conditionalFormatting>
  <conditionalFormatting sqref="G297">
    <cfRule type="expression" dxfId="3096" priority="10131">
      <formula>$C297=$H$5</formula>
    </cfRule>
  </conditionalFormatting>
  <conditionalFormatting sqref="G297">
    <cfRule type="expression" dxfId="3095" priority="10130">
      <formula>$E297="TOTAL"</formula>
    </cfRule>
  </conditionalFormatting>
  <conditionalFormatting sqref="O297">
    <cfRule type="expression" dxfId="3094" priority="9721">
      <formula>+WEEKDAY($E297)=1</formula>
    </cfRule>
  </conditionalFormatting>
  <conditionalFormatting sqref="O297">
    <cfRule type="expression" dxfId="3093" priority="9720">
      <formula>$E297=""</formula>
    </cfRule>
  </conditionalFormatting>
  <conditionalFormatting sqref="O297">
    <cfRule type="expression" dxfId="3092" priority="9719">
      <formula>$C297=$H$5</formula>
    </cfRule>
  </conditionalFormatting>
  <conditionalFormatting sqref="O297">
    <cfRule type="expression" dxfId="3091" priority="9718">
      <formula>$E297="TOTAL"</formula>
    </cfRule>
  </conditionalFormatting>
  <conditionalFormatting sqref="W297">
    <cfRule type="expression" dxfId="3090" priority="9717">
      <formula>$H297&lt;&gt;""</formula>
    </cfRule>
  </conditionalFormatting>
  <conditionalFormatting sqref="W297">
    <cfRule type="expression" dxfId="3089" priority="9716">
      <formula>$E297=""</formula>
    </cfRule>
  </conditionalFormatting>
  <conditionalFormatting sqref="W297">
    <cfRule type="expression" dxfId="3088" priority="9715">
      <formula>$C297=$H$5</formula>
    </cfRule>
  </conditionalFormatting>
  <conditionalFormatting sqref="W297">
    <cfRule type="expression" dxfId="3087" priority="9714">
      <formula>$E297="TOTAL"</formula>
    </cfRule>
  </conditionalFormatting>
  <conditionalFormatting sqref="H297">
    <cfRule type="expression" dxfId="3086" priority="9702">
      <formula>$H297&lt;&gt;""</formula>
    </cfRule>
  </conditionalFormatting>
  <conditionalFormatting sqref="H297">
    <cfRule type="expression" dxfId="3085" priority="9701">
      <formula>$E297=""</formula>
    </cfRule>
  </conditionalFormatting>
  <conditionalFormatting sqref="H297">
    <cfRule type="expression" dxfId="3084" priority="9700">
      <formula>$C297=$H$5</formula>
    </cfRule>
  </conditionalFormatting>
  <conditionalFormatting sqref="H297">
    <cfRule type="expression" dxfId="3083" priority="9699">
      <formula>$E297="TOTAL"</formula>
    </cfRule>
  </conditionalFormatting>
  <conditionalFormatting sqref="F297">
    <cfRule type="expression" dxfId="3082" priority="9698">
      <formula>+WEEKDAY($E297)=1</formula>
    </cfRule>
  </conditionalFormatting>
  <conditionalFormatting sqref="F297">
    <cfRule type="expression" dxfId="3081" priority="9697">
      <formula>$E297=""</formula>
    </cfRule>
  </conditionalFormatting>
  <conditionalFormatting sqref="F297">
    <cfRule type="expression" dxfId="3080" priority="9696">
      <formula>$C297=$H$5</formula>
    </cfRule>
  </conditionalFormatting>
  <conditionalFormatting sqref="F297">
    <cfRule type="expression" dxfId="3079" priority="9695">
      <formula>$E297="TOTAL"</formula>
    </cfRule>
  </conditionalFormatting>
  <conditionalFormatting sqref="F297">
    <cfRule type="expression" dxfId="3078" priority="9694">
      <formula>AND($E297&lt;&gt;"",$E297&lt;&gt;"TOTAL",SUM($C298:$C309)=0)</formula>
    </cfRule>
  </conditionalFormatting>
  <conditionalFormatting sqref="I297">
    <cfRule type="expression" dxfId="3077" priority="9673">
      <formula>+WEEKDAY($E297)=1</formula>
    </cfRule>
  </conditionalFormatting>
  <conditionalFormatting sqref="I297">
    <cfRule type="expression" dxfId="3076" priority="9672">
      <formula>$E297=""</formula>
    </cfRule>
  </conditionalFormatting>
  <conditionalFormatting sqref="I297">
    <cfRule type="expression" dxfId="3075" priority="9671">
      <formula>$C297=$H$5</formula>
    </cfRule>
  </conditionalFormatting>
  <conditionalFormatting sqref="I297">
    <cfRule type="expression" dxfId="3074" priority="9670">
      <formula>$E297="TOTAL"</formula>
    </cfRule>
  </conditionalFormatting>
  <conditionalFormatting sqref="I297">
    <cfRule type="expression" dxfId="3073" priority="9669">
      <formula>AND($E297&lt;&gt;"",$E297&lt;&gt;"TOTAL",SUM($C298:$C309)=0)</formula>
    </cfRule>
  </conditionalFormatting>
  <conditionalFormatting sqref="J297">
    <cfRule type="expression" dxfId="3072" priority="9668">
      <formula>+WEEKDAY($E297)=1</formula>
    </cfRule>
  </conditionalFormatting>
  <conditionalFormatting sqref="J297">
    <cfRule type="expression" dxfId="3071" priority="9667">
      <formula>$E297=""</formula>
    </cfRule>
  </conditionalFormatting>
  <conditionalFormatting sqref="J297">
    <cfRule type="expression" dxfId="3070" priority="9666">
      <formula>$C297=$H$5</formula>
    </cfRule>
  </conditionalFormatting>
  <conditionalFormatting sqref="J297">
    <cfRule type="expression" dxfId="3069" priority="9665">
      <formula>$E297="TOTAL"</formula>
    </cfRule>
  </conditionalFormatting>
  <conditionalFormatting sqref="J297">
    <cfRule type="expression" dxfId="3068" priority="9664">
      <formula>AND($E297&lt;&gt;"",$E297&lt;&gt;"TOTAL",SUM($C298:$C309)=0)</formula>
    </cfRule>
  </conditionalFormatting>
  <conditionalFormatting sqref="Y297:AK297">
    <cfRule type="expression" dxfId="3067" priority="9663">
      <formula>+WEEKDAY($E297)=1</formula>
    </cfRule>
  </conditionalFormatting>
  <conditionalFormatting sqref="Y297:AK297">
    <cfRule type="expression" dxfId="3066" priority="9662">
      <formula>$E297=""</formula>
    </cfRule>
  </conditionalFormatting>
  <conditionalFormatting sqref="Y297:AK297">
    <cfRule type="expression" dxfId="3065" priority="9661">
      <formula>$C297=$H$5</formula>
    </cfRule>
  </conditionalFormatting>
  <conditionalFormatting sqref="Y297:AK297">
    <cfRule type="expression" dxfId="3064" priority="9660">
      <formula>$E297="TOTAL"</formula>
    </cfRule>
  </conditionalFormatting>
  <conditionalFormatting sqref="Y297:AK297">
    <cfRule type="expression" dxfId="3063" priority="9659">
      <formula>AND($E297&lt;&gt;"",$E297&lt;&gt;"TOTAL",SUM($C298:$C309)=0)</formula>
    </cfRule>
  </conditionalFormatting>
  <conditionalFormatting sqref="AO297:BL297">
    <cfRule type="expression" dxfId="3062" priority="9658">
      <formula>+WEEKDAY($E297)=1</formula>
    </cfRule>
  </conditionalFormatting>
  <conditionalFormatting sqref="AO297:BL297">
    <cfRule type="expression" dxfId="3061" priority="9657">
      <formula>$E297=""</formula>
    </cfRule>
  </conditionalFormatting>
  <conditionalFormatting sqref="AO297:BL297">
    <cfRule type="expression" dxfId="3060" priority="9656">
      <formula>$C297=$H$5</formula>
    </cfRule>
  </conditionalFormatting>
  <conditionalFormatting sqref="AO297:BL297">
    <cfRule type="expression" dxfId="3059" priority="9655">
      <formula>$E297="TOTAL"</formula>
    </cfRule>
  </conditionalFormatting>
  <conditionalFormatting sqref="AO297:BL297">
    <cfRule type="expression" dxfId="3058" priority="9654">
      <formula>AND($E297&lt;&gt;"",$E297&lt;&gt;"TOTAL",SUM($C298:$C309)=0)</formula>
    </cfRule>
  </conditionalFormatting>
  <conditionalFormatting sqref="K310">
    <cfRule type="expression" dxfId="3057" priority="9649">
      <formula>+WEEKDAY($E310)=1</formula>
    </cfRule>
  </conditionalFormatting>
  <conditionalFormatting sqref="K310">
    <cfRule type="expression" dxfId="3056" priority="9648">
      <formula>$E310=""</formula>
    </cfRule>
  </conditionalFormatting>
  <conditionalFormatting sqref="K310">
    <cfRule type="expression" dxfId="3055" priority="9647">
      <formula>$C310=$H$5</formula>
    </cfRule>
  </conditionalFormatting>
  <conditionalFormatting sqref="K310">
    <cfRule type="expression" dxfId="3054" priority="9646">
      <formula>$E310="TOTAL"</formula>
    </cfRule>
  </conditionalFormatting>
  <conditionalFormatting sqref="K310">
    <cfRule type="expression" dxfId="3053" priority="9645">
      <formula>AND($E310&lt;&gt;"",$E310&lt;&gt;"TOTAL")</formula>
    </cfRule>
  </conditionalFormatting>
  <conditionalFormatting sqref="P310">
    <cfRule type="expression" dxfId="3052" priority="9644">
      <formula>+WEEKDAY($E310)=1</formula>
    </cfRule>
  </conditionalFormatting>
  <conditionalFormatting sqref="P310">
    <cfRule type="expression" dxfId="3051" priority="9643">
      <formula>$E310=""</formula>
    </cfRule>
  </conditionalFormatting>
  <conditionalFormatting sqref="P310">
    <cfRule type="expression" dxfId="3050" priority="9642">
      <formula>$C310=$H$5</formula>
    </cfRule>
  </conditionalFormatting>
  <conditionalFormatting sqref="P310">
    <cfRule type="expression" dxfId="3049" priority="9641">
      <formula>$E310="TOTAL"</formula>
    </cfRule>
  </conditionalFormatting>
  <conditionalFormatting sqref="P310">
    <cfRule type="expression" dxfId="3048" priority="9640">
      <formula>AND($E310&lt;&gt;"",$E310&lt;&gt;"TOTAL")</formula>
    </cfRule>
  </conditionalFormatting>
  <conditionalFormatting sqref="AN310">
    <cfRule type="expression" dxfId="3047" priority="9619">
      <formula>+WEEKDAY($E310)=1</formula>
    </cfRule>
  </conditionalFormatting>
  <conditionalFormatting sqref="AN310">
    <cfRule type="expression" dxfId="3046" priority="9618">
      <formula>$E310=""</formula>
    </cfRule>
  </conditionalFormatting>
  <conditionalFormatting sqref="AN310">
    <cfRule type="expression" dxfId="3045" priority="9617">
      <formula>$C310=$H$5</formula>
    </cfRule>
  </conditionalFormatting>
  <conditionalFormatting sqref="AN310">
    <cfRule type="expression" dxfId="3044" priority="9616">
      <formula>$E310="TOTAL"</formula>
    </cfRule>
  </conditionalFormatting>
  <conditionalFormatting sqref="AN310">
    <cfRule type="expression" dxfId="3043" priority="9615">
      <formula>AND($E310&lt;&gt;"",$E310&lt;&gt;"TOTAL")</formula>
    </cfRule>
  </conditionalFormatting>
  <conditionalFormatting sqref="Q310">
    <cfRule type="expression" dxfId="3042" priority="9594">
      <formula>+WEEKDAY($E310)=1</formula>
    </cfRule>
  </conditionalFormatting>
  <conditionalFormatting sqref="Q310">
    <cfRule type="expression" dxfId="3041" priority="9593">
      <formula>$E310=""</formula>
    </cfRule>
  </conditionalFormatting>
  <conditionalFormatting sqref="Q310">
    <cfRule type="expression" dxfId="3040" priority="9592">
      <formula>$C310=$H$5</formula>
    </cfRule>
  </conditionalFormatting>
  <conditionalFormatting sqref="Q310">
    <cfRule type="expression" dxfId="3039" priority="9591">
      <formula>$E310="TOTAL"</formula>
    </cfRule>
  </conditionalFormatting>
  <conditionalFormatting sqref="Q310">
    <cfRule type="expression" dxfId="3038" priority="9590">
      <formula>AND($E310&lt;&gt;"",$E310&lt;&gt;"TOTAL")</formula>
    </cfRule>
  </conditionalFormatting>
  <conditionalFormatting sqref="L310">
    <cfRule type="expression" dxfId="3037" priority="9589">
      <formula>+WEEKDAY($E310)=1</formula>
    </cfRule>
  </conditionalFormatting>
  <conditionalFormatting sqref="L310">
    <cfRule type="expression" dxfId="3036" priority="9588">
      <formula>$E310=""</formula>
    </cfRule>
  </conditionalFormatting>
  <conditionalFormatting sqref="L310">
    <cfRule type="expression" dxfId="3035" priority="9587">
      <formula>$C310=$H$5</formula>
    </cfRule>
  </conditionalFormatting>
  <conditionalFormatting sqref="L310">
    <cfRule type="expression" dxfId="3034" priority="9586">
      <formula>$E310="TOTAL"</formula>
    </cfRule>
  </conditionalFormatting>
  <conditionalFormatting sqref="N310">
    <cfRule type="expression" dxfId="3033" priority="9585">
      <formula>+WEEKDAY($E310)=1</formula>
    </cfRule>
  </conditionalFormatting>
  <conditionalFormatting sqref="N310">
    <cfRule type="expression" dxfId="3032" priority="9584">
      <formula>$E310=""</formula>
    </cfRule>
  </conditionalFormatting>
  <conditionalFormatting sqref="N310">
    <cfRule type="expression" dxfId="3031" priority="9583">
      <formula>$C310=$H$5</formula>
    </cfRule>
  </conditionalFormatting>
  <conditionalFormatting sqref="N310">
    <cfRule type="expression" dxfId="3030" priority="9582">
      <formula>$E310="TOTAL"</formula>
    </cfRule>
  </conditionalFormatting>
  <conditionalFormatting sqref="N310">
    <cfRule type="expression" dxfId="3029" priority="9581">
      <formula>AND($E310&lt;&gt;"",$E310&lt;&gt;"TOTAL")</formula>
    </cfRule>
  </conditionalFormatting>
  <conditionalFormatting sqref="M310">
    <cfRule type="expression" dxfId="3028" priority="9580">
      <formula>+WEEKDAY($E310)=1</formula>
    </cfRule>
  </conditionalFormatting>
  <conditionalFormatting sqref="M310">
    <cfRule type="expression" dxfId="3027" priority="9579">
      <formula>$E310=""</formula>
    </cfRule>
  </conditionalFormatting>
  <conditionalFormatting sqref="M310">
    <cfRule type="expression" dxfId="3026" priority="9578">
      <formula>$C310=$H$5</formula>
    </cfRule>
  </conditionalFormatting>
  <conditionalFormatting sqref="M310">
    <cfRule type="expression" dxfId="3025" priority="9577">
      <formula>$E310="TOTAL"</formula>
    </cfRule>
  </conditionalFormatting>
  <conditionalFormatting sqref="M310">
    <cfRule type="expression" dxfId="3024" priority="9576">
      <formula>AND($E310&lt;&gt;"",$E310&lt;&gt;"TOTAL")</formula>
    </cfRule>
  </conditionalFormatting>
  <conditionalFormatting sqref="X310">
    <cfRule type="expression" dxfId="3023" priority="9575">
      <formula>$H310&lt;&gt;""</formula>
    </cfRule>
  </conditionalFormatting>
  <conditionalFormatting sqref="X310">
    <cfRule type="expression" dxfId="3022" priority="9574">
      <formula>$E310=""</formula>
    </cfRule>
  </conditionalFormatting>
  <conditionalFormatting sqref="X310">
    <cfRule type="expression" dxfId="3021" priority="9573">
      <formula>$C310=$H$5</formula>
    </cfRule>
  </conditionalFormatting>
  <conditionalFormatting sqref="X310">
    <cfRule type="expression" dxfId="3020" priority="9572">
      <formula>$E310="TOTAL"</formula>
    </cfRule>
  </conditionalFormatting>
  <conditionalFormatting sqref="AL310:AM310">
    <cfRule type="expression" dxfId="3019" priority="9566">
      <formula>+WEEKDAY($E310)=1</formula>
    </cfRule>
  </conditionalFormatting>
  <conditionalFormatting sqref="AL310:AM310">
    <cfRule type="expression" dxfId="3018" priority="9565">
      <formula>$E310=""</formula>
    </cfRule>
  </conditionalFormatting>
  <conditionalFormatting sqref="AL310:AM310">
    <cfRule type="expression" dxfId="3017" priority="9564">
      <formula>$C310=$H$5</formula>
    </cfRule>
  </conditionalFormatting>
  <conditionalFormatting sqref="AL310:AM310">
    <cfRule type="expression" dxfId="3016" priority="9563">
      <formula>$E310="TOTAL"</formula>
    </cfRule>
  </conditionalFormatting>
  <conditionalFormatting sqref="AL310:AM310">
    <cfRule type="expression" dxfId="3015" priority="9562">
      <formula>AND($E310&lt;&gt;"",$E310&lt;&gt;"TOTAL")</formula>
    </cfRule>
  </conditionalFormatting>
  <conditionalFormatting sqref="U310">
    <cfRule type="expression" dxfId="3014" priority="9546">
      <formula>+WEEKDAY($E310)=1</formula>
    </cfRule>
  </conditionalFormatting>
  <conditionalFormatting sqref="U310">
    <cfRule type="expression" dxfId="3013" priority="9545">
      <formula>$E310=""</formula>
    </cfRule>
  </conditionalFormatting>
  <conditionalFormatting sqref="U310">
    <cfRule type="expression" dxfId="3012" priority="9544">
      <formula>$C310=$H$5</formula>
    </cfRule>
  </conditionalFormatting>
  <conditionalFormatting sqref="U310">
    <cfRule type="expression" dxfId="3011" priority="9543">
      <formula>$E310="TOTAL"</formula>
    </cfRule>
  </conditionalFormatting>
  <conditionalFormatting sqref="U310">
    <cfRule type="expression" dxfId="3010" priority="9542">
      <formula>AND($E310&lt;&gt;"",$E310&lt;&gt;"TOTAL")</formula>
    </cfRule>
  </conditionalFormatting>
  <conditionalFormatting sqref="V310">
    <cfRule type="expression" dxfId="3009" priority="9541">
      <formula>+WEEKDAY($E310)=1</formula>
    </cfRule>
  </conditionalFormatting>
  <conditionalFormatting sqref="V310">
    <cfRule type="expression" dxfId="3008" priority="9540">
      <formula>$E310=""</formula>
    </cfRule>
  </conditionalFormatting>
  <conditionalFormatting sqref="V310">
    <cfRule type="expression" dxfId="3007" priority="9539">
      <formula>$C310=$H$5</formula>
    </cfRule>
  </conditionalFormatting>
  <conditionalFormatting sqref="V310">
    <cfRule type="expression" dxfId="3006" priority="9538">
      <formula>$E310="TOTAL"</formula>
    </cfRule>
  </conditionalFormatting>
  <conditionalFormatting sqref="V310">
    <cfRule type="expression" dxfId="3005" priority="9537">
      <formula>AND($E310&lt;&gt;"",$E310&lt;&gt;"TOTAL")</formula>
    </cfRule>
  </conditionalFormatting>
  <conditionalFormatting sqref="T310">
    <cfRule type="expression" dxfId="3004" priority="9536">
      <formula>+WEEKDAY($E310)=1</formula>
    </cfRule>
  </conditionalFormatting>
  <conditionalFormatting sqref="T310">
    <cfRule type="expression" dxfId="3003" priority="9535">
      <formula>$E310=""</formula>
    </cfRule>
  </conditionalFormatting>
  <conditionalFormatting sqref="T310">
    <cfRule type="expression" dxfId="3002" priority="9534">
      <formula>$C310=$H$5</formula>
    </cfRule>
  </conditionalFormatting>
  <conditionalFormatting sqref="T310">
    <cfRule type="expression" dxfId="3001" priority="9533">
      <formula>$E310="TOTAL"</formula>
    </cfRule>
  </conditionalFormatting>
  <conditionalFormatting sqref="T310">
    <cfRule type="expression" dxfId="3000" priority="9532">
      <formula>AND($E310&lt;&gt;"",$E310&lt;&gt;"TOTAL")</formula>
    </cfRule>
  </conditionalFormatting>
  <conditionalFormatting sqref="S310">
    <cfRule type="expression" dxfId="2999" priority="9531">
      <formula>+WEEKDAY($E310)=1</formula>
    </cfRule>
  </conditionalFormatting>
  <conditionalFormatting sqref="S310">
    <cfRule type="expression" dxfId="2998" priority="9530">
      <formula>$E310=""</formula>
    </cfRule>
  </conditionalFormatting>
  <conditionalFormatting sqref="S310">
    <cfRule type="expression" dxfId="2997" priority="9529">
      <formula>$C310=$H$5</formula>
    </cfRule>
  </conditionalFormatting>
  <conditionalFormatting sqref="S310">
    <cfRule type="expression" dxfId="2996" priority="9528">
      <formula>$E310="TOTAL"</formula>
    </cfRule>
  </conditionalFormatting>
  <conditionalFormatting sqref="S310">
    <cfRule type="expression" dxfId="2995" priority="9527">
      <formula>AND($E310&lt;&gt;"",$E310&lt;&gt;"TOTAL")</formula>
    </cfRule>
  </conditionalFormatting>
  <conditionalFormatting sqref="R310">
    <cfRule type="expression" dxfId="2994" priority="9526">
      <formula>+WEEKDAY($E310)=1</formula>
    </cfRule>
  </conditionalFormatting>
  <conditionalFormatting sqref="R310">
    <cfRule type="expression" dxfId="2993" priority="9525">
      <formula>$E310=""</formula>
    </cfRule>
  </conditionalFormatting>
  <conditionalFormatting sqref="R310">
    <cfRule type="expression" dxfId="2992" priority="9524">
      <formula>$C310=$H$5</formula>
    </cfRule>
  </conditionalFormatting>
  <conditionalFormatting sqref="R310">
    <cfRule type="expression" dxfId="2991" priority="9523">
      <formula>$E310="TOTAL"</formula>
    </cfRule>
  </conditionalFormatting>
  <conditionalFormatting sqref="R310">
    <cfRule type="expression" dxfId="2990" priority="9522">
      <formula>AND($E310&lt;&gt;"",$E310&lt;&gt;"TOTAL")</formula>
    </cfRule>
  </conditionalFormatting>
  <conditionalFormatting sqref="G310">
    <cfRule type="expression" dxfId="2989" priority="9521">
      <formula>$H310&lt;&gt;""</formula>
    </cfRule>
  </conditionalFormatting>
  <conditionalFormatting sqref="G310">
    <cfRule type="expression" dxfId="2988" priority="9520">
      <formula>$E310=""</formula>
    </cfRule>
  </conditionalFormatting>
  <conditionalFormatting sqref="G310">
    <cfRule type="expression" dxfId="2987" priority="9519">
      <formula>$C310=$H$5</formula>
    </cfRule>
  </conditionalFormatting>
  <conditionalFormatting sqref="G310">
    <cfRule type="expression" dxfId="2986" priority="9518">
      <formula>$E310="TOTAL"</formula>
    </cfRule>
  </conditionalFormatting>
  <conditionalFormatting sqref="O310">
    <cfRule type="expression" dxfId="2985" priority="9109">
      <formula>+WEEKDAY($E310)=1</formula>
    </cfRule>
  </conditionalFormatting>
  <conditionalFormatting sqref="O310">
    <cfRule type="expression" dxfId="2984" priority="9108">
      <formula>$E310=""</formula>
    </cfRule>
  </conditionalFormatting>
  <conditionalFormatting sqref="O310">
    <cfRule type="expression" dxfId="2983" priority="9107">
      <formula>$C310=$H$5</formula>
    </cfRule>
  </conditionalFormatting>
  <conditionalFormatting sqref="O310">
    <cfRule type="expression" dxfId="2982" priority="9106">
      <formula>$E310="TOTAL"</formula>
    </cfRule>
  </conditionalFormatting>
  <conditionalFormatting sqref="W310">
    <cfRule type="expression" dxfId="2981" priority="9105">
      <formula>$H310&lt;&gt;""</formula>
    </cfRule>
  </conditionalFormatting>
  <conditionalFormatting sqref="W310">
    <cfRule type="expression" dxfId="2980" priority="9104">
      <formula>$E310=""</formula>
    </cfRule>
  </conditionalFormatting>
  <conditionalFormatting sqref="W310">
    <cfRule type="expression" dxfId="2979" priority="9103">
      <formula>$C310=$H$5</formula>
    </cfRule>
  </conditionalFormatting>
  <conditionalFormatting sqref="W310">
    <cfRule type="expression" dxfId="2978" priority="9102">
      <formula>$E310="TOTAL"</formula>
    </cfRule>
  </conditionalFormatting>
  <conditionalFormatting sqref="H310">
    <cfRule type="expression" dxfId="2977" priority="9090">
      <formula>$H310&lt;&gt;""</formula>
    </cfRule>
  </conditionalFormatting>
  <conditionalFormatting sqref="H310">
    <cfRule type="expression" dxfId="2976" priority="9089">
      <formula>$E310=""</formula>
    </cfRule>
  </conditionalFormatting>
  <conditionalFormatting sqref="H310">
    <cfRule type="expression" dxfId="2975" priority="9088">
      <formula>$C310=$H$5</formula>
    </cfRule>
  </conditionalFormatting>
  <conditionalFormatting sqref="H310">
    <cfRule type="expression" dxfId="2974" priority="9087">
      <formula>$E310="TOTAL"</formula>
    </cfRule>
  </conditionalFormatting>
  <conditionalFormatting sqref="F310">
    <cfRule type="expression" dxfId="2973" priority="9086">
      <formula>+WEEKDAY($E310)=1</formula>
    </cfRule>
  </conditionalFormatting>
  <conditionalFormatting sqref="F310">
    <cfRule type="expression" dxfId="2972" priority="9085">
      <formula>$E310=""</formula>
    </cfRule>
  </conditionalFormatting>
  <conditionalFormatting sqref="F310">
    <cfRule type="expression" dxfId="2971" priority="9084">
      <formula>$C310=$H$5</formula>
    </cfRule>
  </conditionalFormatting>
  <conditionalFormatting sqref="F310">
    <cfRule type="expression" dxfId="2970" priority="9083">
      <formula>$E310="TOTAL"</formula>
    </cfRule>
  </conditionalFormatting>
  <conditionalFormatting sqref="F310">
    <cfRule type="expression" dxfId="2969" priority="9082">
      <formula>AND($E310&lt;&gt;"",$E310&lt;&gt;"TOTAL",SUM($C311:$C322)=0)</formula>
    </cfRule>
  </conditionalFormatting>
  <conditionalFormatting sqref="I310">
    <cfRule type="expression" dxfId="2968" priority="9061">
      <formula>+WEEKDAY($E310)=1</formula>
    </cfRule>
  </conditionalFormatting>
  <conditionalFormatting sqref="I310">
    <cfRule type="expression" dxfId="2967" priority="9060">
      <formula>$E310=""</formula>
    </cfRule>
  </conditionalFormatting>
  <conditionalFormatting sqref="I310">
    <cfRule type="expression" dxfId="2966" priority="9059">
      <formula>$C310=$H$5</formula>
    </cfRule>
  </conditionalFormatting>
  <conditionalFormatting sqref="I310">
    <cfRule type="expression" dxfId="2965" priority="9058">
      <formula>$E310="TOTAL"</formula>
    </cfRule>
  </conditionalFormatting>
  <conditionalFormatting sqref="I310">
    <cfRule type="expression" dxfId="2964" priority="9057">
      <formula>AND($E310&lt;&gt;"",$E310&lt;&gt;"TOTAL",SUM($C311:$C322)=0)</formula>
    </cfRule>
  </conditionalFormatting>
  <conditionalFormatting sqref="J310">
    <cfRule type="expression" dxfId="2963" priority="9056">
      <formula>+WEEKDAY($E310)=1</formula>
    </cfRule>
  </conditionalFormatting>
  <conditionalFormatting sqref="J310">
    <cfRule type="expression" dxfId="2962" priority="9055">
      <formula>$E310=""</formula>
    </cfRule>
  </conditionalFormatting>
  <conditionalFormatting sqref="J310">
    <cfRule type="expression" dxfId="2961" priority="9054">
      <formula>$C310=$H$5</formula>
    </cfRule>
  </conditionalFormatting>
  <conditionalFormatting sqref="J310">
    <cfRule type="expression" dxfId="2960" priority="9053">
      <formula>$E310="TOTAL"</formula>
    </cfRule>
  </conditionalFormatting>
  <conditionalFormatting sqref="J310">
    <cfRule type="expression" dxfId="2959" priority="9052">
      <formula>AND($E310&lt;&gt;"",$E310&lt;&gt;"TOTAL",SUM($C311:$C322)=0)</formula>
    </cfRule>
  </conditionalFormatting>
  <conditionalFormatting sqref="Y310:AK310">
    <cfRule type="expression" dxfId="2958" priority="9051">
      <formula>+WEEKDAY($E310)=1</formula>
    </cfRule>
  </conditionalFormatting>
  <conditionalFormatting sqref="Y310:AK310">
    <cfRule type="expression" dxfId="2957" priority="9050">
      <formula>$E310=""</formula>
    </cfRule>
  </conditionalFormatting>
  <conditionalFormatting sqref="Y310:AK310">
    <cfRule type="expression" dxfId="2956" priority="9049">
      <formula>$C310=$H$5</formula>
    </cfRule>
  </conditionalFormatting>
  <conditionalFormatting sqref="Y310:AK310">
    <cfRule type="expression" dxfId="2955" priority="9048">
      <formula>$E310="TOTAL"</formula>
    </cfRule>
  </conditionalFormatting>
  <conditionalFormatting sqref="Y310:AK310">
    <cfRule type="expression" dxfId="2954" priority="9047">
      <formula>AND($E310&lt;&gt;"",$E310&lt;&gt;"TOTAL",SUM($C311:$C322)=0)</formula>
    </cfRule>
  </conditionalFormatting>
  <conditionalFormatting sqref="AO310:BL310">
    <cfRule type="expression" dxfId="2953" priority="9046">
      <formula>+WEEKDAY($E310)=1</formula>
    </cfRule>
  </conditionalFormatting>
  <conditionalFormatting sqref="AO310:BL310">
    <cfRule type="expression" dxfId="2952" priority="9045">
      <formula>$E310=""</formula>
    </cfRule>
  </conditionalFormatting>
  <conditionalFormatting sqref="AO310:BL310">
    <cfRule type="expression" dxfId="2951" priority="9044">
      <formula>$C310=$H$5</formula>
    </cfRule>
  </conditionalFormatting>
  <conditionalFormatting sqref="AO310:BL310">
    <cfRule type="expression" dxfId="2950" priority="9043">
      <formula>$E310="TOTAL"</formula>
    </cfRule>
  </conditionalFormatting>
  <conditionalFormatting sqref="AO310:BL310">
    <cfRule type="expression" dxfId="2949" priority="9042">
      <formula>AND($E310&lt;&gt;"",$E310&lt;&gt;"TOTAL",SUM($C311:$C322)=0)</formula>
    </cfRule>
  </conditionalFormatting>
  <conditionalFormatting sqref="K323">
    <cfRule type="expression" dxfId="2948" priority="9037">
      <formula>+WEEKDAY($E323)=1</formula>
    </cfRule>
  </conditionalFormatting>
  <conditionalFormatting sqref="K323">
    <cfRule type="expression" dxfId="2947" priority="9036">
      <formula>$E323=""</formula>
    </cfRule>
  </conditionalFormatting>
  <conditionalFormatting sqref="K323">
    <cfRule type="expression" dxfId="2946" priority="9035">
      <formula>$C323=$H$5</formula>
    </cfRule>
  </conditionalFormatting>
  <conditionalFormatting sqref="K323">
    <cfRule type="expression" dxfId="2945" priority="9034">
      <formula>$E323="TOTAL"</formula>
    </cfRule>
  </conditionalFormatting>
  <conditionalFormatting sqref="K323">
    <cfRule type="expression" dxfId="2944" priority="9033">
      <formula>AND($E323&lt;&gt;"",$E323&lt;&gt;"TOTAL")</formula>
    </cfRule>
  </conditionalFormatting>
  <conditionalFormatting sqref="P323">
    <cfRule type="expression" dxfId="2943" priority="9032">
      <formula>+WEEKDAY($E323)=1</formula>
    </cfRule>
  </conditionalFormatting>
  <conditionalFormatting sqref="P323">
    <cfRule type="expression" dxfId="2942" priority="9031">
      <formula>$E323=""</formula>
    </cfRule>
  </conditionalFormatting>
  <conditionalFormatting sqref="P323">
    <cfRule type="expression" dxfId="2941" priority="9030">
      <formula>$C323=$H$5</formula>
    </cfRule>
  </conditionalFormatting>
  <conditionalFormatting sqref="P323">
    <cfRule type="expression" dxfId="2940" priority="9029">
      <formula>$E323="TOTAL"</formula>
    </cfRule>
  </conditionalFormatting>
  <conditionalFormatting sqref="P323">
    <cfRule type="expression" dxfId="2939" priority="9028">
      <formula>AND($E323&lt;&gt;"",$E323&lt;&gt;"TOTAL")</formula>
    </cfRule>
  </conditionalFormatting>
  <conditionalFormatting sqref="AN323">
    <cfRule type="expression" dxfId="2938" priority="9007">
      <formula>+WEEKDAY($E323)=1</formula>
    </cfRule>
  </conditionalFormatting>
  <conditionalFormatting sqref="AN323">
    <cfRule type="expression" dxfId="2937" priority="9006">
      <formula>$E323=""</formula>
    </cfRule>
  </conditionalFormatting>
  <conditionalFormatting sqref="AN323">
    <cfRule type="expression" dxfId="2936" priority="9005">
      <formula>$C323=$H$5</formula>
    </cfRule>
  </conditionalFormatting>
  <conditionalFormatting sqref="AN323">
    <cfRule type="expression" dxfId="2935" priority="9004">
      <formula>$E323="TOTAL"</formula>
    </cfRule>
  </conditionalFormatting>
  <conditionalFormatting sqref="AN323">
    <cfRule type="expression" dxfId="2934" priority="9003">
      <formula>AND($E323&lt;&gt;"",$E323&lt;&gt;"TOTAL")</formula>
    </cfRule>
  </conditionalFormatting>
  <conditionalFormatting sqref="Q323">
    <cfRule type="expression" dxfId="2933" priority="8982">
      <formula>+WEEKDAY($E323)=1</formula>
    </cfRule>
  </conditionalFormatting>
  <conditionalFormatting sqref="Q323">
    <cfRule type="expression" dxfId="2932" priority="8981">
      <formula>$E323=""</formula>
    </cfRule>
  </conditionalFormatting>
  <conditionalFormatting sqref="Q323">
    <cfRule type="expression" dxfId="2931" priority="8980">
      <formula>$C323=$H$5</formula>
    </cfRule>
  </conditionalFormatting>
  <conditionalFormatting sqref="Q323">
    <cfRule type="expression" dxfId="2930" priority="8979">
      <formula>$E323="TOTAL"</formula>
    </cfRule>
  </conditionalFormatting>
  <conditionalFormatting sqref="Q323">
    <cfRule type="expression" dxfId="2929" priority="8978">
      <formula>AND($E323&lt;&gt;"",$E323&lt;&gt;"TOTAL")</formula>
    </cfRule>
  </conditionalFormatting>
  <conditionalFormatting sqref="L323">
    <cfRule type="expression" dxfId="2928" priority="8977">
      <formula>+WEEKDAY($E323)=1</formula>
    </cfRule>
  </conditionalFormatting>
  <conditionalFormatting sqref="L323">
    <cfRule type="expression" dxfId="2927" priority="8976">
      <formula>$E323=""</formula>
    </cfRule>
  </conditionalFormatting>
  <conditionalFormatting sqref="L323">
    <cfRule type="expression" dxfId="2926" priority="8975">
      <formula>$C323=$H$5</formula>
    </cfRule>
  </conditionalFormatting>
  <conditionalFormatting sqref="L323">
    <cfRule type="expression" dxfId="2925" priority="8974">
      <formula>$E323="TOTAL"</formula>
    </cfRule>
  </conditionalFormatting>
  <conditionalFormatting sqref="N323">
    <cfRule type="expression" dxfId="2924" priority="8973">
      <formula>+WEEKDAY($E323)=1</formula>
    </cfRule>
  </conditionalFormatting>
  <conditionalFormatting sqref="N323">
    <cfRule type="expression" dxfId="2923" priority="8972">
      <formula>$E323=""</formula>
    </cfRule>
  </conditionalFormatting>
  <conditionalFormatting sqref="N323">
    <cfRule type="expression" dxfId="2922" priority="8971">
      <formula>$C323=$H$5</formula>
    </cfRule>
  </conditionalFormatting>
  <conditionalFormatting sqref="N323">
    <cfRule type="expression" dxfId="2921" priority="8970">
      <formula>$E323="TOTAL"</formula>
    </cfRule>
  </conditionalFormatting>
  <conditionalFormatting sqref="N323">
    <cfRule type="expression" dxfId="2920" priority="8969">
      <formula>AND($E323&lt;&gt;"",$E323&lt;&gt;"TOTAL")</formula>
    </cfRule>
  </conditionalFormatting>
  <conditionalFormatting sqref="M323">
    <cfRule type="expression" dxfId="2919" priority="8968">
      <formula>+WEEKDAY($E323)=1</formula>
    </cfRule>
  </conditionalFormatting>
  <conditionalFormatting sqref="M323">
    <cfRule type="expression" dxfId="2918" priority="8967">
      <formula>$E323=""</formula>
    </cfRule>
  </conditionalFormatting>
  <conditionalFormatting sqref="M323">
    <cfRule type="expression" dxfId="2917" priority="8966">
      <formula>$C323=$H$5</formula>
    </cfRule>
  </conditionalFormatting>
  <conditionalFormatting sqref="M323">
    <cfRule type="expression" dxfId="2916" priority="8965">
      <formula>$E323="TOTAL"</formula>
    </cfRule>
  </conditionalFormatting>
  <conditionalFormatting sqref="M323">
    <cfRule type="expression" dxfId="2915" priority="8964">
      <formula>AND($E323&lt;&gt;"",$E323&lt;&gt;"TOTAL")</formula>
    </cfRule>
  </conditionalFormatting>
  <conditionalFormatting sqref="X323">
    <cfRule type="expression" dxfId="2914" priority="8963">
      <formula>$H323&lt;&gt;""</formula>
    </cfRule>
  </conditionalFormatting>
  <conditionalFormatting sqref="X323">
    <cfRule type="expression" dxfId="2913" priority="8962">
      <formula>$E323=""</formula>
    </cfRule>
  </conditionalFormatting>
  <conditionalFormatting sqref="X323">
    <cfRule type="expression" dxfId="2912" priority="8961">
      <formula>$C323=$H$5</formula>
    </cfRule>
  </conditionalFormatting>
  <conditionalFormatting sqref="X323">
    <cfRule type="expression" dxfId="2911" priority="8960">
      <formula>$E323="TOTAL"</formula>
    </cfRule>
  </conditionalFormatting>
  <conditionalFormatting sqref="AL323:AM323">
    <cfRule type="expression" dxfId="2910" priority="8954">
      <formula>+WEEKDAY($E323)=1</formula>
    </cfRule>
  </conditionalFormatting>
  <conditionalFormatting sqref="AL323:AM323">
    <cfRule type="expression" dxfId="2909" priority="8953">
      <formula>$E323=""</formula>
    </cfRule>
  </conditionalFormatting>
  <conditionalFormatting sqref="AL323:AM323">
    <cfRule type="expression" dxfId="2908" priority="8952">
      <formula>$C323=$H$5</formula>
    </cfRule>
  </conditionalFormatting>
  <conditionalFormatting sqref="AL323:AM323">
    <cfRule type="expression" dxfId="2907" priority="8951">
      <formula>$E323="TOTAL"</formula>
    </cfRule>
  </conditionalFormatting>
  <conditionalFormatting sqref="AL323:AM323">
    <cfRule type="expression" dxfId="2906" priority="8950">
      <formula>AND($E323&lt;&gt;"",$E323&lt;&gt;"TOTAL")</formula>
    </cfRule>
  </conditionalFormatting>
  <conditionalFormatting sqref="U323">
    <cfRule type="expression" dxfId="2905" priority="8934">
      <formula>+WEEKDAY($E323)=1</formula>
    </cfRule>
  </conditionalFormatting>
  <conditionalFormatting sqref="U323">
    <cfRule type="expression" dxfId="2904" priority="8933">
      <formula>$E323=""</formula>
    </cfRule>
  </conditionalFormatting>
  <conditionalFormatting sqref="U323">
    <cfRule type="expression" dxfId="2903" priority="8932">
      <formula>$C323=$H$5</formula>
    </cfRule>
  </conditionalFormatting>
  <conditionalFormatting sqref="U323">
    <cfRule type="expression" dxfId="2902" priority="8931">
      <formula>$E323="TOTAL"</formula>
    </cfRule>
  </conditionalFormatting>
  <conditionalFormatting sqref="U323">
    <cfRule type="expression" dxfId="2901" priority="8930">
      <formula>AND($E323&lt;&gt;"",$E323&lt;&gt;"TOTAL")</formula>
    </cfRule>
  </conditionalFormatting>
  <conditionalFormatting sqref="V323">
    <cfRule type="expression" dxfId="2900" priority="8929">
      <formula>+WEEKDAY($E323)=1</formula>
    </cfRule>
  </conditionalFormatting>
  <conditionalFormatting sqref="V323">
    <cfRule type="expression" dxfId="2899" priority="8928">
      <formula>$E323=""</formula>
    </cfRule>
  </conditionalFormatting>
  <conditionalFormatting sqref="V323">
    <cfRule type="expression" dxfId="2898" priority="8927">
      <formula>$C323=$H$5</formula>
    </cfRule>
  </conditionalFormatting>
  <conditionalFormatting sqref="V323">
    <cfRule type="expression" dxfId="2897" priority="8926">
      <formula>$E323="TOTAL"</formula>
    </cfRule>
  </conditionalFormatting>
  <conditionalFormatting sqref="V323">
    <cfRule type="expression" dxfId="2896" priority="8925">
      <formula>AND($E323&lt;&gt;"",$E323&lt;&gt;"TOTAL")</formula>
    </cfRule>
  </conditionalFormatting>
  <conditionalFormatting sqref="T323">
    <cfRule type="expression" dxfId="2895" priority="8924">
      <formula>+WEEKDAY($E323)=1</formula>
    </cfRule>
  </conditionalFormatting>
  <conditionalFormatting sqref="T323">
    <cfRule type="expression" dxfId="2894" priority="8923">
      <formula>$E323=""</formula>
    </cfRule>
  </conditionalFormatting>
  <conditionalFormatting sqref="T323">
    <cfRule type="expression" dxfId="2893" priority="8922">
      <formula>$C323=$H$5</formula>
    </cfRule>
  </conditionalFormatting>
  <conditionalFormatting sqref="T323">
    <cfRule type="expression" dxfId="2892" priority="8921">
      <formula>$E323="TOTAL"</formula>
    </cfRule>
  </conditionalFormatting>
  <conditionalFormatting sqref="T323">
    <cfRule type="expression" dxfId="2891" priority="8920">
      <formula>AND($E323&lt;&gt;"",$E323&lt;&gt;"TOTAL")</formula>
    </cfRule>
  </conditionalFormatting>
  <conditionalFormatting sqref="S323">
    <cfRule type="expression" dxfId="2890" priority="8919">
      <formula>+WEEKDAY($E323)=1</formula>
    </cfRule>
  </conditionalFormatting>
  <conditionalFormatting sqref="S323">
    <cfRule type="expression" dxfId="2889" priority="8918">
      <formula>$E323=""</formula>
    </cfRule>
  </conditionalFormatting>
  <conditionalFormatting sqref="S323">
    <cfRule type="expression" dxfId="2888" priority="8917">
      <formula>$C323=$H$5</formula>
    </cfRule>
  </conditionalFormatting>
  <conditionalFormatting sqref="S323">
    <cfRule type="expression" dxfId="2887" priority="8916">
      <formula>$E323="TOTAL"</formula>
    </cfRule>
  </conditionalFormatting>
  <conditionalFormatting sqref="S323">
    <cfRule type="expression" dxfId="2886" priority="8915">
      <formula>AND($E323&lt;&gt;"",$E323&lt;&gt;"TOTAL")</formula>
    </cfRule>
  </conditionalFormatting>
  <conditionalFormatting sqref="R323">
    <cfRule type="expression" dxfId="2885" priority="8914">
      <formula>+WEEKDAY($E323)=1</formula>
    </cfRule>
  </conditionalFormatting>
  <conditionalFormatting sqref="R323">
    <cfRule type="expression" dxfId="2884" priority="8913">
      <formula>$E323=""</formula>
    </cfRule>
  </conditionalFormatting>
  <conditionalFormatting sqref="R323">
    <cfRule type="expression" dxfId="2883" priority="8912">
      <formula>$C323=$H$5</formula>
    </cfRule>
  </conditionalFormatting>
  <conditionalFormatting sqref="R323">
    <cfRule type="expression" dxfId="2882" priority="8911">
      <formula>$E323="TOTAL"</formula>
    </cfRule>
  </conditionalFormatting>
  <conditionalFormatting sqref="R323">
    <cfRule type="expression" dxfId="2881" priority="8910">
      <formula>AND($E323&lt;&gt;"",$E323&lt;&gt;"TOTAL")</formula>
    </cfRule>
  </conditionalFormatting>
  <conditionalFormatting sqref="G323">
    <cfRule type="expression" dxfId="2880" priority="8909">
      <formula>$H323&lt;&gt;""</formula>
    </cfRule>
  </conditionalFormatting>
  <conditionalFormatting sqref="G323">
    <cfRule type="expression" dxfId="2879" priority="8908">
      <formula>$E323=""</formula>
    </cfRule>
  </conditionalFormatting>
  <conditionalFormatting sqref="G323">
    <cfRule type="expression" dxfId="2878" priority="8907">
      <formula>$C323=$H$5</formula>
    </cfRule>
  </conditionalFormatting>
  <conditionalFormatting sqref="G323">
    <cfRule type="expression" dxfId="2877" priority="8906">
      <formula>$E323="TOTAL"</formula>
    </cfRule>
  </conditionalFormatting>
  <conditionalFormatting sqref="O323">
    <cfRule type="expression" dxfId="2876" priority="8497">
      <formula>+WEEKDAY($E323)=1</formula>
    </cfRule>
  </conditionalFormatting>
  <conditionalFormatting sqref="O323">
    <cfRule type="expression" dxfId="2875" priority="8496">
      <formula>$E323=""</formula>
    </cfRule>
  </conditionalFormatting>
  <conditionalFormatting sqref="O323">
    <cfRule type="expression" dxfId="2874" priority="8495">
      <formula>$C323=$H$5</formula>
    </cfRule>
  </conditionalFormatting>
  <conditionalFormatting sqref="O323">
    <cfRule type="expression" dxfId="2873" priority="8494">
      <formula>$E323="TOTAL"</formula>
    </cfRule>
  </conditionalFormatting>
  <conditionalFormatting sqref="W323">
    <cfRule type="expression" dxfId="2872" priority="8493">
      <formula>$H323&lt;&gt;""</formula>
    </cfRule>
  </conditionalFormatting>
  <conditionalFormatting sqref="W323">
    <cfRule type="expression" dxfId="2871" priority="8492">
      <formula>$E323=""</formula>
    </cfRule>
  </conditionalFormatting>
  <conditionalFormatting sqref="W323">
    <cfRule type="expression" dxfId="2870" priority="8491">
      <formula>$C323=$H$5</formula>
    </cfRule>
  </conditionalFormatting>
  <conditionalFormatting sqref="W323">
    <cfRule type="expression" dxfId="2869" priority="8490">
      <formula>$E323="TOTAL"</formula>
    </cfRule>
  </conditionalFormatting>
  <conditionalFormatting sqref="H323">
    <cfRule type="expression" dxfId="2868" priority="8478">
      <formula>$H323&lt;&gt;""</formula>
    </cfRule>
  </conditionalFormatting>
  <conditionalFormatting sqref="H323">
    <cfRule type="expression" dxfId="2867" priority="8477">
      <formula>$E323=""</formula>
    </cfRule>
  </conditionalFormatting>
  <conditionalFormatting sqref="H323">
    <cfRule type="expression" dxfId="2866" priority="8476">
      <formula>$C323=$H$5</formula>
    </cfRule>
  </conditionalFormatting>
  <conditionalFormatting sqref="H323">
    <cfRule type="expression" dxfId="2865" priority="8475">
      <formula>$E323="TOTAL"</formula>
    </cfRule>
  </conditionalFormatting>
  <conditionalFormatting sqref="F323">
    <cfRule type="expression" dxfId="2864" priority="8474">
      <formula>+WEEKDAY($E323)=1</formula>
    </cfRule>
  </conditionalFormatting>
  <conditionalFormatting sqref="F323">
    <cfRule type="expression" dxfId="2863" priority="8473">
      <formula>$E323=""</formula>
    </cfRule>
  </conditionalFormatting>
  <conditionalFormatting sqref="F323">
    <cfRule type="expression" dxfId="2862" priority="8472">
      <formula>$C323=$H$5</formula>
    </cfRule>
  </conditionalFormatting>
  <conditionalFormatting sqref="F323">
    <cfRule type="expression" dxfId="2861" priority="8471">
      <formula>$E323="TOTAL"</formula>
    </cfRule>
  </conditionalFormatting>
  <conditionalFormatting sqref="F323">
    <cfRule type="expression" dxfId="2860" priority="8470">
      <formula>AND($E323&lt;&gt;"",$E323&lt;&gt;"TOTAL",SUM($C324:$C335)=0)</formula>
    </cfRule>
  </conditionalFormatting>
  <conditionalFormatting sqref="I323">
    <cfRule type="expression" dxfId="2859" priority="8449">
      <formula>+WEEKDAY($E323)=1</formula>
    </cfRule>
  </conditionalFormatting>
  <conditionalFormatting sqref="I323">
    <cfRule type="expression" dxfId="2858" priority="8448">
      <formula>$E323=""</formula>
    </cfRule>
  </conditionalFormatting>
  <conditionalFormatting sqref="I323">
    <cfRule type="expression" dxfId="2857" priority="8447">
      <formula>$C323=$H$5</formula>
    </cfRule>
  </conditionalFormatting>
  <conditionalFormatting sqref="I323">
    <cfRule type="expression" dxfId="2856" priority="8446">
      <formula>$E323="TOTAL"</formula>
    </cfRule>
  </conditionalFormatting>
  <conditionalFormatting sqref="I323">
    <cfRule type="expression" dxfId="2855" priority="8445">
      <formula>AND($E323&lt;&gt;"",$E323&lt;&gt;"TOTAL",SUM($C324:$C335)=0)</formula>
    </cfRule>
  </conditionalFormatting>
  <conditionalFormatting sqref="J323">
    <cfRule type="expression" dxfId="2854" priority="8444">
      <formula>+WEEKDAY($E323)=1</formula>
    </cfRule>
  </conditionalFormatting>
  <conditionalFormatting sqref="J323">
    <cfRule type="expression" dxfId="2853" priority="8443">
      <formula>$E323=""</formula>
    </cfRule>
  </conditionalFormatting>
  <conditionalFormatting sqref="J323">
    <cfRule type="expression" dxfId="2852" priority="8442">
      <formula>$C323=$H$5</formula>
    </cfRule>
  </conditionalFormatting>
  <conditionalFormatting sqref="J323">
    <cfRule type="expression" dxfId="2851" priority="8441">
      <formula>$E323="TOTAL"</formula>
    </cfRule>
  </conditionalFormatting>
  <conditionalFormatting sqref="J323">
    <cfRule type="expression" dxfId="2850" priority="8440">
      <formula>AND($E323&lt;&gt;"",$E323&lt;&gt;"TOTAL",SUM($C324:$C335)=0)</formula>
    </cfRule>
  </conditionalFormatting>
  <conditionalFormatting sqref="Y323:AK323">
    <cfRule type="expression" dxfId="2849" priority="8439">
      <formula>+WEEKDAY($E323)=1</formula>
    </cfRule>
  </conditionalFormatting>
  <conditionalFormatting sqref="Y323:AK323">
    <cfRule type="expression" dxfId="2848" priority="8438">
      <formula>$E323=""</formula>
    </cfRule>
  </conditionalFormatting>
  <conditionalFormatting sqref="Y323:AK323">
    <cfRule type="expression" dxfId="2847" priority="8437">
      <formula>$C323=$H$5</formula>
    </cfRule>
  </conditionalFormatting>
  <conditionalFormatting sqref="Y323:AK323">
    <cfRule type="expression" dxfId="2846" priority="8436">
      <formula>$E323="TOTAL"</formula>
    </cfRule>
  </conditionalFormatting>
  <conditionalFormatting sqref="Y323:AK323">
    <cfRule type="expression" dxfId="2845" priority="8435">
      <formula>AND($E323&lt;&gt;"",$E323&lt;&gt;"TOTAL",SUM($C324:$C335)=0)</formula>
    </cfRule>
  </conditionalFormatting>
  <conditionalFormatting sqref="AO323:BL323">
    <cfRule type="expression" dxfId="2844" priority="8434">
      <formula>+WEEKDAY($E323)=1</formula>
    </cfRule>
  </conditionalFormatting>
  <conditionalFormatting sqref="AO323:BL323">
    <cfRule type="expression" dxfId="2843" priority="8433">
      <formula>$E323=""</formula>
    </cfRule>
  </conditionalFormatting>
  <conditionalFormatting sqref="AO323:BL323">
    <cfRule type="expression" dxfId="2842" priority="8432">
      <formula>$C323=$H$5</formula>
    </cfRule>
  </conditionalFormatting>
  <conditionalFormatting sqref="AO323:BL323">
    <cfRule type="expression" dxfId="2841" priority="8431">
      <formula>$E323="TOTAL"</formula>
    </cfRule>
  </conditionalFormatting>
  <conditionalFormatting sqref="AO323:BL323">
    <cfRule type="expression" dxfId="2840" priority="8430">
      <formula>AND($E323&lt;&gt;"",$E323&lt;&gt;"TOTAL",SUM($C324:$C335)=0)</formula>
    </cfRule>
  </conditionalFormatting>
  <conditionalFormatting sqref="K336">
    <cfRule type="expression" dxfId="2839" priority="8425">
      <formula>+WEEKDAY($E336)=1</formula>
    </cfRule>
  </conditionalFormatting>
  <conditionalFormatting sqref="K336">
    <cfRule type="expression" dxfId="2838" priority="8424">
      <formula>$E336=""</formula>
    </cfRule>
  </conditionalFormatting>
  <conditionalFormatting sqref="K336">
    <cfRule type="expression" dxfId="2837" priority="8423">
      <formula>$C336=$H$5</formula>
    </cfRule>
  </conditionalFormatting>
  <conditionalFormatting sqref="K336">
    <cfRule type="expression" dxfId="2836" priority="8422">
      <formula>$E336="TOTAL"</formula>
    </cfRule>
  </conditionalFormatting>
  <conditionalFormatting sqref="K336">
    <cfRule type="expression" dxfId="2835" priority="8421">
      <formula>AND($E336&lt;&gt;"",$E336&lt;&gt;"TOTAL")</formula>
    </cfRule>
  </conditionalFormatting>
  <conditionalFormatting sqref="P336">
    <cfRule type="expression" dxfId="2834" priority="8420">
      <formula>+WEEKDAY($E336)=1</formula>
    </cfRule>
  </conditionalFormatting>
  <conditionalFormatting sqref="P336">
    <cfRule type="expression" dxfId="2833" priority="8419">
      <formula>$E336=""</formula>
    </cfRule>
  </conditionalFormatting>
  <conditionalFormatting sqref="P336">
    <cfRule type="expression" dxfId="2832" priority="8418">
      <formula>$C336=$H$5</formula>
    </cfRule>
  </conditionalFormatting>
  <conditionalFormatting sqref="P336">
    <cfRule type="expression" dxfId="2831" priority="8417">
      <formula>$E336="TOTAL"</formula>
    </cfRule>
  </conditionalFormatting>
  <conditionalFormatting sqref="P336">
    <cfRule type="expression" dxfId="2830" priority="8416">
      <formula>AND($E336&lt;&gt;"",$E336&lt;&gt;"TOTAL")</formula>
    </cfRule>
  </conditionalFormatting>
  <conditionalFormatting sqref="AN336">
    <cfRule type="expression" dxfId="2829" priority="8395">
      <formula>+WEEKDAY($E336)=1</formula>
    </cfRule>
  </conditionalFormatting>
  <conditionalFormatting sqref="AN336">
    <cfRule type="expression" dxfId="2828" priority="8394">
      <formula>$E336=""</formula>
    </cfRule>
  </conditionalFormatting>
  <conditionalFormatting sqref="AN336">
    <cfRule type="expression" dxfId="2827" priority="8393">
      <formula>$C336=$H$5</formula>
    </cfRule>
  </conditionalFormatting>
  <conditionalFormatting sqref="AN336">
    <cfRule type="expression" dxfId="2826" priority="8392">
      <formula>$E336="TOTAL"</formula>
    </cfRule>
  </conditionalFormatting>
  <conditionalFormatting sqref="AN336">
    <cfRule type="expression" dxfId="2825" priority="8391">
      <formula>AND($E336&lt;&gt;"",$E336&lt;&gt;"TOTAL")</formula>
    </cfRule>
  </conditionalFormatting>
  <conditionalFormatting sqref="Q336">
    <cfRule type="expression" dxfId="2824" priority="8370">
      <formula>+WEEKDAY($E336)=1</formula>
    </cfRule>
  </conditionalFormatting>
  <conditionalFormatting sqref="Q336">
    <cfRule type="expression" dxfId="2823" priority="8369">
      <formula>$E336=""</formula>
    </cfRule>
  </conditionalFormatting>
  <conditionalFormatting sqref="Q336">
    <cfRule type="expression" dxfId="2822" priority="8368">
      <formula>$C336=$H$5</formula>
    </cfRule>
  </conditionalFormatting>
  <conditionalFormatting sqref="Q336">
    <cfRule type="expression" dxfId="2821" priority="8367">
      <formula>$E336="TOTAL"</formula>
    </cfRule>
  </conditionalFormatting>
  <conditionalFormatting sqref="Q336">
    <cfRule type="expression" dxfId="2820" priority="8366">
      <formula>AND($E336&lt;&gt;"",$E336&lt;&gt;"TOTAL")</formula>
    </cfRule>
  </conditionalFormatting>
  <conditionalFormatting sqref="L336">
    <cfRule type="expression" dxfId="2819" priority="8365">
      <formula>+WEEKDAY($E336)=1</formula>
    </cfRule>
  </conditionalFormatting>
  <conditionalFormatting sqref="L336">
    <cfRule type="expression" dxfId="2818" priority="8364">
      <formula>$E336=""</formula>
    </cfRule>
  </conditionalFormatting>
  <conditionalFormatting sqref="L336">
    <cfRule type="expression" dxfId="2817" priority="8363">
      <formula>$C336=$H$5</formula>
    </cfRule>
  </conditionalFormatting>
  <conditionalFormatting sqref="L336">
    <cfRule type="expression" dxfId="2816" priority="8362">
      <formula>$E336="TOTAL"</formula>
    </cfRule>
  </conditionalFormatting>
  <conditionalFormatting sqref="N336">
    <cfRule type="expression" dxfId="2815" priority="8361">
      <formula>+WEEKDAY($E336)=1</formula>
    </cfRule>
  </conditionalFormatting>
  <conditionalFormatting sqref="N336">
    <cfRule type="expression" dxfId="2814" priority="8360">
      <formula>$E336=""</formula>
    </cfRule>
  </conditionalFormatting>
  <conditionalFormatting sqref="N336">
    <cfRule type="expression" dxfId="2813" priority="8359">
      <formula>$C336=$H$5</formula>
    </cfRule>
  </conditionalFormatting>
  <conditionalFormatting sqref="N336">
    <cfRule type="expression" dxfId="2812" priority="8358">
      <formula>$E336="TOTAL"</formula>
    </cfRule>
  </conditionalFormatting>
  <conditionalFormatting sqref="N336">
    <cfRule type="expression" dxfId="2811" priority="8357">
      <formula>AND($E336&lt;&gt;"",$E336&lt;&gt;"TOTAL")</formula>
    </cfRule>
  </conditionalFormatting>
  <conditionalFormatting sqref="M336">
    <cfRule type="expression" dxfId="2810" priority="8356">
      <formula>+WEEKDAY($E336)=1</formula>
    </cfRule>
  </conditionalFormatting>
  <conditionalFormatting sqref="M336">
    <cfRule type="expression" dxfId="2809" priority="8355">
      <formula>$E336=""</formula>
    </cfRule>
  </conditionalFormatting>
  <conditionalFormatting sqref="M336">
    <cfRule type="expression" dxfId="2808" priority="8354">
      <formula>$C336=$H$5</formula>
    </cfRule>
  </conditionalFormatting>
  <conditionalFormatting sqref="M336">
    <cfRule type="expression" dxfId="2807" priority="8353">
      <formula>$E336="TOTAL"</formula>
    </cfRule>
  </conditionalFormatting>
  <conditionalFormatting sqref="M336">
    <cfRule type="expression" dxfId="2806" priority="8352">
      <formula>AND($E336&lt;&gt;"",$E336&lt;&gt;"TOTAL")</formula>
    </cfRule>
  </conditionalFormatting>
  <conditionalFormatting sqref="X336">
    <cfRule type="expression" dxfId="2805" priority="8351">
      <formula>$H336&lt;&gt;""</formula>
    </cfRule>
  </conditionalFormatting>
  <conditionalFormatting sqref="X336">
    <cfRule type="expression" dxfId="2804" priority="8350">
      <formula>$E336=""</formula>
    </cfRule>
  </conditionalFormatting>
  <conditionalFormatting sqref="X336">
    <cfRule type="expression" dxfId="2803" priority="8349">
      <formula>$C336=$H$5</formula>
    </cfRule>
  </conditionalFormatting>
  <conditionalFormatting sqref="X336">
    <cfRule type="expression" dxfId="2802" priority="8348">
      <formula>$E336="TOTAL"</formula>
    </cfRule>
  </conditionalFormatting>
  <conditionalFormatting sqref="AL336:AM336">
    <cfRule type="expression" dxfId="2801" priority="8342">
      <formula>+WEEKDAY($E336)=1</formula>
    </cfRule>
  </conditionalFormatting>
  <conditionalFormatting sqref="AL336:AM336">
    <cfRule type="expression" dxfId="2800" priority="8341">
      <formula>$E336=""</formula>
    </cfRule>
  </conditionalFormatting>
  <conditionalFormatting sqref="AL336:AM336">
    <cfRule type="expression" dxfId="2799" priority="8340">
      <formula>$C336=$H$5</formula>
    </cfRule>
  </conditionalFormatting>
  <conditionalFormatting sqref="AL336:AM336">
    <cfRule type="expression" dxfId="2798" priority="8339">
      <formula>$E336="TOTAL"</formula>
    </cfRule>
  </conditionalFormatting>
  <conditionalFormatting sqref="AL336:AM336">
    <cfRule type="expression" dxfId="2797" priority="8338">
      <formula>AND($E336&lt;&gt;"",$E336&lt;&gt;"TOTAL")</formula>
    </cfRule>
  </conditionalFormatting>
  <conditionalFormatting sqref="U336">
    <cfRule type="expression" dxfId="2796" priority="8322">
      <formula>+WEEKDAY($E336)=1</formula>
    </cfRule>
  </conditionalFormatting>
  <conditionalFormatting sqref="U336">
    <cfRule type="expression" dxfId="2795" priority="8321">
      <formula>$E336=""</formula>
    </cfRule>
  </conditionalFormatting>
  <conditionalFormatting sqref="U336">
    <cfRule type="expression" dxfId="2794" priority="8320">
      <formula>$C336=$H$5</formula>
    </cfRule>
  </conditionalFormatting>
  <conditionalFormatting sqref="U336">
    <cfRule type="expression" dxfId="2793" priority="8319">
      <formula>$E336="TOTAL"</formula>
    </cfRule>
  </conditionalFormatting>
  <conditionalFormatting sqref="U336">
    <cfRule type="expression" dxfId="2792" priority="8318">
      <formula>AND($E336&lt;&gt;"",$E336&lt;&gt;"TOTAL")</formula>
    </cfRule>
  </conditionalFormatting>
  <conditionalFormatting sqref="V336">
    <cfRule type="expression" dxfId="2791" priority="8317">
      <formula>+WEEKDAY($E336)=1</formula>
    </cfRule>
  </conditionalFormatting>
  <conditionalFormatting sqref="V336">
    <cfRule type="expression" dxfId="2790" priority="8316">
      <formula>$E336=""</formula>
    </cfRule>
  </conditionalFormatting>
  <conditionalFormatting sqref="V336">
    <cfRule type="expression" dxfId="2789" priority="8315">
      <formula>$C336=$H$5</formula>
    </cfRule>
  </conditionalFormatting>
  <conditionalFormatting sqref="V336">
    <cfRule type="expression" dxfId="2788" priority="8314">
      <formula>$E336="TOTAL"</formula>
    </cfRule>
  </conditionalFormatting>
  <conditionalFormatting sqref="V336">
    <cfRule type="expression" dxfId="2787" priority="8313">
      <formula>AND($E336&lt;&gt;"",$E336&lt;&gt;"TOTAL")</formula>
    </cfRule>
  </conditionalFormatting>
  <conditionalFormatting sqref="T336">
    <cfRule type="expression" dxfId="2786" priority="8312">
      <formula>+WEEKDAY($E336)=1</formula>
    </cfRule>
  </conditionalFormatting>
  <conditionalFormatting sqref="T336">
    <cfRule type="expression" dxfId="2785" priority="8311">
      <formula>$E336=""</formula>
    </cfRule>
  </conditionalFormatting>
  <conditionalFormatting sqref="T336">
    <cfRule type="expression" dxfId="2784" priority="8310">
      <formula>$C336=$H$5</formula>
    </cfRule>
  </conditionalFormatting>
  <conditionalFormatting sqref="T336">
    <cfRule type="expression" dxfId="2783" priority="8309">
      <formula>$E336="TOTAL"</formula>
    </cfRule>
  </conditionalFormatting>
  <conditionalFormatting sqref="T336">
    <cfRule type="expression" dxfId="2782" priority="8308">
      <formula>AND($E336&lt;&gt;"",$E336&lt;&gt;"TOTAL")</formula>
    </cfRule>
  </conditionalFormatting>
  <conditionalFormatting sqref="S336">
    <cfRule type="expression" dxfId="2781" priority="8307">
      <formula>+WEEKDAY($E336)=1</formula>
    </cfRule>
  </conditionalFormatting>
  <conditionalFormatting sqref="S336">
    <cfRule type="expression" dxfId="2780" priority="8306">
      <formula>$E336=""</formula>
    </cfRule>
  </conditionalFormatting>
  <conditionalFormatting sqref="S336">
    <cfRule type="expression" dxfId="2779" priority="8305">
      <formula>$C336=$H$5</formula>
    </cfRule>
  </conditionalFormatting>
  <conditionalFormatting sqref="S336">
    <cfRule type="expression" dxfId="2778" priority="8304">
      <formula>$E336="TOTAL"</formula>
    </cfRule>
  </conditionalFormatting>
  <conditionalFormatting sqref="S336">
    <cfRule type="expression" dxfId="2777" priority="8303">
      <formula>AND($E336&lt;&gt;"",$E336&lt;&gt;"TOTAL")</formula>
    </cfRule>
  </conditionalFormatting>
  <conditionalFormatting sqref="R336">
    <cfRule type="expression" dxfId="2776" priority="8302">
      <formula>+WEEKDAY($E336)=1</formula>
    </cfRule>
  </conditionalFormatting>
  <conditionalFormatting sqref="R336">
    <cfRule type="expression" dxfId="2775" priority="8301">
      <formula>$E336=""</formula>
    </cfRule>
  </conditionalFormatting>
  <conditionalFormatting sqref="R336">
    <cfRule type="expression" dxfId="2774" priority="8300">
      <formula>$C336=$H$5</formula>
    </cfRule>
  </conditionalFormatting>
  <conditionalFormatting sqref="R336">
    <cfRule type="expression" dxfId="2773" priority="8299">
      <formula>$E336="TOTAL"</formula>
    </cfRule>
  </conditionalFormatting>
  <conditionalFormatting sqref="R336">
    <cfRule type="expression" dxfId="2772" priority="8298">
      <formula>AND($E336&lt;&gt;"",$E336&lt;&gt;"TOTAL")</formula>
    </cfRule>
  </conditionalFormatting>
  <conditionalFormatting sqref="G336">
    <cfRule type="expression" dxfId="2771" priority="8297">
      <formula>$H336&lt;&gt;""</formula>
    </cfRule>
  </conditionalFormatting>
  <conditionalFormatting sqref="G336">
    <cfRule type="expression" dxfId="2770" priority="8296">
      <formula>$E336=""</formula>
    </cfRule>
  </conditionalFormatting>
  <conditionalFormatting sqref="G336">
    <cfRule type="expression" dxfId="2769" priority="8295">
      <formula>$C336=$H$5</formula>
    </cfRule>
  </conditionalFormatting>
  <conditionalFormatting sqref="G336">
    <cfRule type="expression" dxfId="2768" priority="8294">
      <formula>$E336="TOTAL"</formula>
    </cfRule>
  </conditionalFormatting>
  <conditionalFormatting sqref="O336">
    <cfRule type="expression" dxfId="2767" priority="7885">
      <formula>+WEEKDAY($E336)=1</formula>
    </cfRule>
  </conditionalFormatting>
  <conditionalFormatting sqref="O336">
    <cfRule type="expression" dxfId="2766" priority="7884">
      <formula>$E336=""</formula>
    </cfRule>
  </conditionalFormatting>
  <conditionalFormatting sqref="O336">
    <cfRule type="expression" dxfId="2765" priority="7883">
      <formula>$C336=$H$5</formula>
    </cfRule>
  </conditionalFormatting>
  <conditionalFormatting sqref="O336">
    <cfRule type="expression" dxfId="2764" priority="7882">
      <formula>$E336="TOTAL"</formula>
    </cfRule>
  </conditionalFormatting>
  <conditionalFormatting sqref="W336">
    <cfRule type="expression" dxfId="2763" priority="7881">
      <formula>$H336&lt;&gt;""</formula>
    </cfRule>
  </conditionalFormatting>
  <conditionalFormatting sqref="W336">
    <cfRule type="expression" dxfId="2762" priority="7880">
      <formula>$E336=""</formula>
    </cfRule>
  </conditionalFormatting>
  <conditionalFormatting sqref="W336">
    <cfRule type="expression" dxfId="2761" priority="7879">
      <formula>$C336=$H$5</formula>
    </cfRule>
  </conditionalFormatting>
  <conditionalFormatting sqref="W336">
    <cfRule type="expression" dxfId="2760" priority="7878">
      <formula>$E336="TOTAL"</formula>
    </cfRule>
  </conditionalFormatting>
  <conditionalFormatting sqref="H336">
    <cfRule type="expression" dxfId="2759" priority="7866">
      <formula>$H336&lt;&gt;""</formula>
    </cfRule>
  </conditionalFormatting>
  <conditionalFormatting sqref="H336">
    <cfRule type="expression" dxfId="2758" priority="7865">
      <formula>$E336=""</formula>
    </cfRule>
  </conditionalFormatting>
  <conditionalFormatting sqref="H336">
    <cfRule type="expression" dxfId="2757" priority="7864">
      <formula>$C336=$H$5</formula>
    </cfRule>
  </conditionalFormatting>
  <conditionalFormatting sqref="H336">
    <cfRule type="expression" dxfId="2756" priority="7863">
      <formula>$E336="TOTAL"</formula>
    </cfRule>
  </conditionalFormatting>
  <conditionalFormatting sqref="F336">
    <cfRule type="expression" dxfId="2755" priority="7862">
      <formula>+WEEKDAY($E336)=1</formula>
    </cfRule>
  </conditionalFormatting>
  <conditionalFormatting sqref="F336">
    <cfRule type="expression" dxfId="2754" priority="7861">
      <formula>$E336=""</formula>
    </cfRule>
  </conditionalFormatting>
  <conditionalFormatting sqref="F336">
    <cfRule type="expression" dxfId="2753" priority="7860">
      <formula>$C336=$H$5</formula>
    </cfRule>
  </conditionalFormatting>
  <conditionalFormatting sqref="F336">
    <cfRule type="expression" dxfId="2752" priority="7859">
      <formula>$E336="TOTAL"</formula>
    </cfRule>
  </conditionalFormatting>
  <conditionalFormatting sqref="F336">
    <cfRule type="expression" dxfId="2751" priority="7858">
      <formula>AND($E336&lt;&gt;"",$E336&lt;&gt;"TOTAL",SUM($C337:$C348)=0)</formula>
    </cfRule>
  </conditionalFormatting>
  <conditionalFormatting sqref="I336">
    <cfRule type="expression" dxfId="2750" priority="7837">
      <formula>+WEEKDAY($E336)=1</formula>
    </cfRule>
  </conditionalFormatting>
  <conditionalFormatting sqref="I336">
    <cfRule type="expression" dxfId="2749" priority="7836">
      <formula>$E336=""</formula>
    </cfRule>
  </conditionalFormatting>
  <conditionalFormatting sqref="I336">
    <cfRule type="expression" dxfId="2748" priority="7835">
      <formula>$C336=$H$5</formula>
    </cfRule>
  </conditionalFormatting>
  <conditionalFormatting sqref="I336">
    <cfRule type="expression" dxfId="2747" priority="7834">
      <formula>$E336="TOTAL"</formula>
    </cfRule>
  </conditionalFormatting>
  <conditionalFormatting sqref="I336">
    <cfRule type="expression" dxfId="2746" priority="7833">
      <formula>AND($E336&lt;&gt;"",$E336&lt;&gt;"TOTAL",SUM($C337:$C348)=0)</formula>
    </cfRule>
  </conditionalFormatting>
  <conditionalFormatting sqref="J336">
    <cfRule type="expression" dxfId="2745" priority="7832">
      <formula>+WEEKDAY($E336)=1</formula>
    </cfRule>
  </conditionalFormatting>
  <conditionalFormatting sqref="J336">
    <cfRule type="expression" dxfId="2744" priority="7831">
      <formula>$E336=""</formula>
    </cfRule>
  </conditionalFormatting>
  <conditionalFormatting sqref="J336">
    <cfRule type="expression" dxfId="2743" priority="7830">
      <formula>$C336=$H$5</formula>
    </cfRule>
  </conditionalFormatting>
  <conditionalFormatting sqref="J336">
    <cfRule type="expression" dxfId="2742" priority="7829">
      <formula>$E336="TOTAL"</formula>
    </cfRule>
  </conditionalFormatting>
  <conditionalFormatting sqref="J336">
    <cfRule type="expression" dxfId="2741" priority="7828">
      <formula>AND($E336&lt;&gt;"",$E336&lt;&gt;"TOTAL",SUM($C337:$C348)=0)</formula>
    </cfRule>
  </conditionalFormatting>
  <conditionalFormatting sqref="Y336:AK336">
    <cfRule type="expression" dxfId="2740" priority="7827">
      <formula>+WEEKDAY($E336)=1</formula>
    </cfRule>
  </conditionalFormatting>
  <conditionalFormatting sqref="Y336:AK336">
    <cfRule type="expression" dxfId="2739" priority="7826">
      <formula>$E336=""</formula>
    </cfRule>
  </conditionalFormatting>
  <conditionalFormatting sqref="Y336:AK336">
    <cfRule type="expression" dxfId="2738" priority="7825">
      <formula>$C336=$H$5</formula>
    </cfRule>
  </conditionalFormatting>
  <conditionalFormatting sqref="Y336:AK336">
    <cfRule type="expression" dxfId="2737" priority="7824">
      <formula>$E336="TOTAL"</formula>
    </cfRule>
  </conditionalFormatting>
  <conditionalFormatting sqref="Y336:AK336">
    <cfRule type="expression" dxfId="2736" priority="7823">
      <formula>AND($E336&lt;&gt;"",$E336&lt;&gt;"TOTAL",SUM($C337:$C348)=0)</formula>
    </cfRule>
  </conditionalFormatting>
  <conditionalFormatting sqref="AO336:BL336">
    <cfRule type="expression" dxfId="2735" priority="7822">
      <formula>+WEEKDAY($E336)=1</formula>
    </cfRule>
  </conditionalFormatting>
  <conditionalFormatting sqref="AO336:BL336">
    <cfRule type="expression" dxfId="2734" priority="7821">
      <formula>$E336=""</formula>
    </cfRule>
  </conditionalFormatting>
  <conditionalFormatting sqref="AO336:BL336">
    <cfRule type="expression" dxfId="2733" priority="7820">
      <formula>$C336=$H$5</formula>
    </cfRule>
  </conditionalFormatting>
  <conditionalFormatting sqref="AO336:BL336">
    <cfRule type="expression" dxfId="2732" priority="7819">
      <formula>$E336="TOTAL"</formula>
    </cfRule>
  </conditionalFormatting>
  <conditionalFormatting sqref="AO336:BL336">
    <cfRule type="expression" dxfId="2731" priority="7818">
      <formula>AND($E336&lt;&gt;"",$E336&lt;&gt;"TOTAL",SUM($C337:$C348)=0)</formula>
    </cfRule>
  </conditionalFormatting>
  <conditionalFormatting sqref="K349">
    <cfRule type="expression" dxfId="2730" priority="7813">
      <formula>+WEEKDAY($E349)=1</formula>
    </cfRule>
  </conditionalFormatting>
  <conditionalFormatting sqref="K349">
    <cfRule type="expression" dxfId="2729" priority="7812">
      <formula>$E349=""</formula>
    </cfRule>
  </conditionalFormatting>
  <conditionalFormatting sqref="K349">
    <cfRule type="expression" dxfId="2728" priority="7811">
      <formula>$C349=$H$5</formula>
    </cfRule>
  </conditionalFormatting>
  <conditionalFormatting sqref="K349">
    <cfRule type="expression" dxfId="2727" priority="7810">
      <formula>$E349="TOTAL"</formula>
    </cfRule>
  </conditionalFormatting>
  <conditionalFormatting sqref="K349">
    <cfRule type="expression" dxfId="2726" priority="7809">
      <formula>AND($E349&lt;&gt;"",$E349&lt;&gt;"TOTAL")</formula>
    </cfRule>
  </conditionalFormatting>
  <conditionalFormatting sqref="P349">
    <cfRule type="expression" dxfId="2725" priority="7808">
      <formula>+WEEKDAY($E349)=1</formula>
    </cfRule>
  </conditionalFormatting>
  <conditionalFormatting sqref="P349">
    <cfRule type="expression" dxfId="2724" priority="7807">
      <formula>$E349=""</formula>
    </cfRule>
  </conditionalFormatting>
  <conditionalFormatting sqref="P349">
    <cfRule type="expression" dxfId="2723" priority="7806">
      <formula>$C349=$H$5</formula>
    </cfRule>
  </conditionalFormatting>
  <conditionalFormatting sqref="P349">
    <cfRule type="expression" dxfId="2722" priority="7805">
      <formula>$E349="TOTAL"</formula>
    </cfRule>
  </conditionalFormatting>
  <conditionalFormatting sqref="P349">
    <cfRule type="expression" dxfId="2721" priority="7804">
      <formula>AND($E349&lt;&gt;"",$E349&lt;&gt;"TOTAL")</formula>
    </cfRule>
  </conditionalFormatting>
  <conditionalFormatting sqref="AN349">
    <cfRule type="expression" dxfId="2720" priority="7783">
      <formula>+WEEKDAY($E349)=1</formula>
    </cfRule>
  </conditionalFormatting>
  <conditionalFormatting sqref="AN349">
    <cfRule type="expression" dxfId="2719" priority="7782">
      <formula>$E349=""</formula>
    </cfRule>
  </conditionalFormatting>
  <conditionalFormatting sqref="AN349">
    <cfRule type="expression" dxfId="2718" priority="7781">
      <formula>$C349=$H$5</formula>
    </cfRule>
  </conditionalFormatting>
  <conditionalFormatting sqref="AN349">
    <cfRule type="expression" dxfId="2717" priority="7780">
      <formula>$E349="TOTAL"</formula>
    </cfRule>
  </conditionalFormatting>
  <conditionalFormatting sqref="AN349">
    <cfRule type="expression" dxfId="2716" priority="7779">
      <formula>AND($E349&lt;&gt;"",$E349&lt;&gt;"TOTAL")</formula>
    </cfRule>
  </conditionalFormatting>
  <conditionalFormatting sqref="Q349">
    <cfRule type="expression" dxfId="2715" priority="7758">
      <formula>+WEEKDAY($E349)=1</formula>
    </cfRule>
  </conditionalFormatting>
  <conditionalFormatting sqref="Q349">
    <cfRule type="expression" dxfId="2714" priority="7757">
      <formula>$E349=""</formula>
    </cfRule>
  </conditionalFormatting>
  <conditionalFormatting sqref="Q349">
    <cfRule type="expression" dxfId="2713" priority="7756">
      <formula>$C349=$H$5</formula>
    </cfRule>
  </conditionalFormatting>
  <conditionalFormatting sqref="Q349">
    <cfRule type="expression" dxfId="2712" priority="7755">
      <formula>$E349="TOTAL"</formula>
    </cfRule>
  </conditionalFormatting>
  <conditionalFormatting sqref="Q349">
    <cfRule type="expression" dxfId="2711" priority="7754">
      <formula>AND($E349&lt;&gt;"",$E349&lt;&gt;"TOTAL")</formula>
    </cfRule>
  </conditionalFormatting>
  <conditionalFormatting sqref="L349">
    <cfRule type="expression" dxfId="2710" priority="7753">
      <formula>+WEEKDAY($E349)=1</formula>
    </cfRule>
  </conditionalFormatting>
  <conditionalFormatting sqref="L349">
    <cfRule type="expression" dxfId="2709" priority="7752">
      <formula>$E349=""</formula>
    </cfRule>
  </conditionalFormatting>
  <conditionalFormatting sqref="L349">
    <cfRule type="expression" dxfId="2708" priority="7751">
      <formula>$C349=$H$5</formula>
    </cfRule>
  </conditionalFormatting>
  <conditionalFormatting sqref="L349">
    <cfRule type="expression" dxfId="2707" priority="7750">
      <formula>$E349="TOTAL"</formula>
    </cfRule>
  </conditionalFormatting>
  <conditionalFormatting sqref="N349">
    <cfRule type="expression" dxfId="2706" priority="7749">
      <formula>+WEEKDAY($E349)=1</formula>
    </cfRule>
  </conditionalFormatting>
  <conditionalFormatting sqref="N349">
    <cfRule type="expression" dxfId="2705" priority="7748">
      <formula>$E349=""</formula>
    </cfRule>
  </conditionalFormatting>
  <conditionalFormatting sqref="N349">
    <cfRule type="expression" dxfId="2704" priority="7747">
      <formula>$C349=$H$5</formula>
    </cfRule>
  </conditionalFormatting>
  <conditionalFormatting sqref="N349">
    <cfRule type="expression" dxfId="2703" priority="7746">
      <formula>$E349="TOTAL"</formula>
    </cfRule>
  </conditionalFormatting>
  <conditionalFormatting sqref="N349">
    <cfRule type="expression" dxfId="2702" priority="7745">
      <formula>AND($E349&lt;&gt;"",$E349&lt;&gt;"TOTAL")</formula>
    </cfRule>
  </conditionalFormatting>
  <conditionalFormatting sqref="M349">
    <cfRule type="expression" dxfId="2701" priority="7744">
      <formula>+WEEKDAY($E349)=1</formula>
    </cfRule>
  </conditionalFormatting>
  <conditionalFormatting sqref="M349">
    <cfRule type="expression" dxfId="2700" priority="7743">
      <formula>$E349=""</formula>
    </cfRule>
  </conditionalFormatting>
  <conditionalFormatting sqref="M349">
    <cfRule type="expression" dxfId="2699" priority="7742">
      <formula>$C349=$H$5</formula>
    </cfRule>
  </conditionalFormatting>
  <conditionalFormatting sqref="M349">
    <cfRule type="expression" dxfId="2698" priority="7741">
      <formula>$E349="TOTAL"</formula>
    </cfRule>
  </conditionalFormatting>
  <conditionalFormatting sqref="M349">
    <cfRule type="expression" dxfId="2697" priority="7740">
      <formula>AND($E349&lt;&gt;"",$E349&lt;&gt;"TOTAL")</formula>
    </cfRule>
  </conditionalFormatting>
  <conditionalFormatting sqref="X349">
    <cfRule type="expression" dxfId="2696" priority="7739">
      <formula>$H349&lt;&gt;""</formula>
    </cfRule>
  </conditionalFormatting>
  <conditionalFormatting sqref="X349">
    <cfRule type="expression" dxfId="2695" priority="7738">
      <formula>$E349=""</formula>
    </cfRule>
  </conditionalFormatting>
  <conditionalFormatting sqref="X349">
    <cfRule type="expression" dxfId="2694" priority="7737">
      <formula>$C349=$H$5</formula>
    </cfRule>
  </conditionalFormatting>
  <conditionalFormatting sqref="X349">
    <cfRule type="expression" dxfId="2693" priority="7736">
      <formula>$E349="TOTAL"</formula>
    </cfRule>
  </conditionalFormatting>
  <conditionalFormatting sqref="AL349:AM349">
    <cfRule type="expression" dxfId="2692" priority="7730">
      <formula>+WEEKDAY($E349)=1</formula>
    </cfRule>
  </conditionalFormatting>
  <conditionalFormatting sqref="AL349:AM349">
    <cfRule type="expression" dxfId="2691" priority="7729">
      <formula>$E349=""</formula>
    </cfRule>
  </conditionalFormatting>
  <conditionalFormatting sqref="AL349:AM349">
    <cfRule type="expression" dxfId="2690" priority="7728">
      <formula>$C349=$H$5</formula>
    </cfRule>
  </conditionalFormatting>
  <conditionalFormatting sqref="AL349:AM349">
    <cfRule type="expression" dxfId="2689" priority="7727">
      <formula>$E349="TOTAL"</formula>
    </cfRule>
  </conditionalFormatting>
  <conditionalFormatting sqref="AL349:AM349">
    <cfRule type="expression" dxfId="2688" priority="7726">
      <formula>AND($E349&lt;&gt;"",$E349&lt;&gt;"TOTAL")</formula>
    </cfRule>
  </conditionalFormatting>
  <conditionalFormatting sqref="U349">
    <cfRule type="expression" dxfId="2687" priority="7710">
      <formula>+WEEKDAY($E349)=1</formula>
    </cfRule>
  </conditionalFormatting>
  <conditionalFormatting sqref="U349">
    <cfRule type="expression" dxfId="2686" priority="7709">
      <formula>$E349=""</formula>
    </cfRule>
  </conditionalFormatting>
  <conditionalFormatting sqref="U349">
    <cfRule type="expression" dxfId="2685" priority="7708">
      <formula>$C349=$H$5</formula>
    </cfRule>
  </conditionalFormatting>
  <conditionalFormatting sqref="U349">
    <cfRule type="expression" dxfId="2684" priority="7707">
      <formula>$E349="TOTAL"</formula>
    </cfRule>
  </conditionalFormatting>
  <conditionalFormatting sqref="U349">
    <cfRule type="expression" dxfId="2683" priority="7706">
      <formula>AND($E349&lt;&gt;"",$E349&lt;&gt;"TOTAL")</formula>
    </cfRule>
  </conditionalFormatting>
  <conditionalFormatting sqref="V349">
    <cfRule type="expression" dxfId="2682" priority="7705">
      <formula>+WEEKDAY($E349)=1</formula>
    </cfRule>
  </conditionalFormatting>
  <conditionalFormatting sqref="V349">
    <cfRule type="expression" dxfId="2681" priority="7704">
      <formula>$E349=""</formula>
    </cfRule>
  </conditionalFormatting>
  <conditionalFormatting sqref="V349">
    <cfRule type="expression" dxfId="2680" priority="7703">
      <formula>$C349=$H$5</formula>
    </cfRule>
  </conditionalFormatting>
  <conditionalFormatting sqref="V349">
    <cfRule type="expression" dxfId="2679" priority="7702">
      <formula>$E349="TOTAL"</formula>
    </cfRule>
  </conditionalFormatting>
  <conditionalFormatting sqref="V349">
    <cfRule type="expression" dxfId="2678" priority="7701">
      <formula>AND($E349&lt;&gt;"",$E349&lt;&gt;"TOTAL")</formula>
    </cfRule>
  </conditionalFormatting>
  <conditionalFormatting sqref="T349">
    <cfRule type="expression" dxfId="2677" priority="7700">
      <formula>+WEEKDAY($E349)=1</formula>
    </cfRule>
  </conditionalFormatting>
  <conditionalFormatting sqref="T349">
    <cfRule type="expression" dxfId="2676" priority="7699">
      <formula>$E349=""</formula>
    </cfRule>
  </conditionalFormatting>
  <conditionalFormatting sqref="T349">
    <cfRule type="expression" dxfId="2675" priority="7698">
      <formula>$C349=$H$5</formula>
    </cfRule>
  </conditionalFormatting>
  <conditionalFormatting sqref="T349">
    <cfRule type="expression" dxfId="2674" priority="7697">
      <formula>$E349="TOTAL"</formula>
    </cfRule>
  </conditionalFormatting>
  <conditionalFormatting sqref="T349">
    <cfRule type="expression" dxfId="2673" priority="7696">
      <formula>AND($E349&lt;&gt;"",$E349&lt;&gt;"TOTAL")</formula>
    </cfRule>
  </conditionalFormatting>
  <conditionalFormatting sqref="S349">
    <cfRule type="expression" dxfId="2672" priority="7695">
      <formula>+WEEKDAY($E349)=1</formula>
    </cfRule>
  </conditionalFormatting>
  <conditionalFormatting sqref="S349">
    <cfRule type="expression" dxfId="2671" priority="7694">
      <formula>$E349=""</formula>
    </cfRule>
  </conditionalFormatting>
  <conditionalFormatting sqref="S349">
    <cfRule type="expression" dxfId="2670" priority="7693">
      <formula>$C349=$H$5</formula>
    </cfRule>
  </conditionalFormatting>
  <conditionalFormatting sqref="S349">
    <cfRule type="expression" dxfId="2669" priority="7692">
      <formula>$E349="TOTAL"</formula>
    </cfRule>
  </conditionalFormatting>
  <conditionalFormatting sqref="S349">
    <cfRule type="expression" dxfId="2668" priority="7691">
      <formula>AND($E349&lt;&gt;"",$E349&lt;&gt;"TOTAL")</formula>
    </cfRule>
  </conditionalFormatting>
  <conditionalFormatting sqref="R349">
    <cfRule type="expression" dxfId="2667" priority="7690">
      <formula>+WEEKDAY($E349)=1</formula>
    </cfRule>
  </conditionalFormatting>
  <conditionalFormatting sqref="R349">
    <cfRule type="expression" dxfId="2666" priority="7689">
      <formula>$E349=""</formula>
    </cfRule>
  </conditionalFormatting>
  <conditionalFormatting sqref="R349">
    <cfRule type="expression" dxfId="2665" priority="7688">
      <formula>$C349=$H$5</formula>
    </cfRule>
  </conditionalFormatting>
  <conditionalFormatting sqref="R349">
    <cfRule type="expression" dxfId="2664" priority="7687">
      <formula>$E349="TOTAL"</formula>
    </cfRule>
  </conditionalFormatting>
  <conditionalFormatting sqref="R349">
    <cfRule type="expression" dxfId="2663" priority="7686">
      <formula>AND($E349&lt;&gt;"",$E349&lt;&gt;"TOTAL")</formula>
    </cfRule>
  </conditionalFormatting>
  <conditionalFormatting sqref="G349">
    <cfRule type="expression" dxfId="2662" priority="7685">
      <formula>$H349&lt;&gt;""</formula>
    </cfRule>
  </conditionalFormatting>
  <conditionalFormatting sqref="G349">
    <cfRule type="expression" dxfId="2661" priority="7684">
      <formula>$E349=""</formula>
    </cfRule>
  </conditionalFormatting>
  <conditionalFormatting sqref="G349">
    <cfRule type="expression" dxfId="2660" priority="7683">
      <formula>$C349=$H$5</formula>
    </cfRule>
  </conditionalFormatting>
  <conditionalFormatting sqref="G349">
    <cfRule type="expression" dxfId="2659" priority="7682">
      <formula>$E349="TOTAL"</formula>
    </cfRule>
  </conditionalFormatting>
  <conditionalFormatting sqref="O349">
    <cfRule type="expression" dxfId="2658" priority="7273">
      <formula>+WEEKDAY($E349)=1</formula>
    </cfRule>
  </conditionalFormatting>
  <conditionalFormatting sqref="O349">
    <cfRule type="expression" dxfId="2657" priority="7272">
      <formula>$E349=""</formula>
    </cfRule>
  </conditionalFormatting>
  <conditionalFormatting sqref="O349">
    <cfRule type="expression" dxfId="2656" priority="7271">
      <formula>$C349=$H$5</formula>
    </cfRule>
  </conditionalFormatting>
  <conditionalFormatting sqref="O349">
    <cfRule type="expression" dxfId="2655" priority="7270">
      <formula>$E349="TOTAL"</formula>
    </cfRule>
  </conditionalFormatting>
  <conditionalFormatting sqref="W349">
    <cfRule type="expression" dxfId="2654" priority="7269">
      <formula>$H349&lt;&gt;""</formula>
    </cfRule>
  </conditionalFormatting>
  <conditionalFormatting sqref="W349">
    <cfRule type="expression" dxfId="2653" priority="7268">
      <formula>$E349=""</formula>
    </cfRule>
  </conditionalFormatting>
  <conditionalFormatting sqref="W349">
    <cfRule type="expression" dxfId="2652" priority="7267">
      <formula>$C349=$H$5</formula>
    </cfRule>
  </conditionalFormatting>
  <conditionalFormatting sqref="W349">
    <cfRule type="expression" dxfId="2651" priority="7266">
      <formula>$E349="TOTAL"</formula>
    </cfRule>
  </conditionalFormatting>
  <conditionalFormatting sqref="H349">
    <cfRule type="expression" dxfId="2650" priority="7254">
      <formula>$H349&lt;&gt;""</formula>
    </cfRule>
  </conditionalFormatting>
  <conditionalFormatting sqref="H349">
    <cfRule type="expression" dxfId="2649" priority="7253">
      <formula>$E349=""</formula>
    </cfRule>
  </conditionalFormatting>
  <conditionalFormatting sqref="H349">
    <cfRule type="expression" dxfId="2648" priority="7252">
      <formula>$C349=$H$5</formula>
    </cfRule>
  </conditionalFormatting>
  <conditionalFormatting sqref="H349">
    <cfRule type="expression" dxfId="2647" priority="7251">
      <formula>$E349="TOTAL"</formula>
    </cfRule>
  </conditionalFormatting>
  <conditionalFormatting sqref="F349">
    <cfRule type="expression" dxfId="2646" priority="7250">
      <formula>+WEEKDAY($E349)=1</formula>
    </cfRule>
  </conditionalFormatting>
  <conditionalFormatting sqref="F349">
    <cfRule type="expression" dxfId="2645" priority="7249">
      <formula>$E349=""</formula>
    </cfRule>
  </conditionalFormatting>
  <conditionalFormatting sqref="F349">
    <cfRule type="expression" dxfId="2644" priority="7248">
      <formula>$C349=$H$5</formula>
    </cfRule>
  </conditionalFormatting>
  <conditionalFormatting sqref="F349">
    <cfRule type="expression" dxfId="2643" priority="7247">
      <formula>$E349="TOTAL"</formula>
    </cfRule>
  </conditionalFormatting>
  <conditionalFormatting sqref="F349">
    <cfRule type="expression" dxfId="2642" priority="7246">
      <formula>AND($E349&lt;&gt;"",$E349&lt;&gt;"TOTAL",SUM($C350:$C361)=0)</formula>
    </cfRule>
  </conditionalFormatting>
  <conditionalFormatting sqref="I349">
    <cfRule type="expression" dxfId="2641" priority="7225">
      <formula>+WEEKDAY($E349)=1</formula>
    </cfRule>
  </conditionalFormatting>
  <conditionalFormatting sqref="I349">
    <cfRule type="expression" dxfId="2640" priority="7224">
      <formula>$E349=""</formula>
    </cfRule>
  </conditionalFormatting>
  <conditionalFormatting sqref="I349">
    <cfRule type="expression" dxfId="2639" priority="7223">
      <formula>$C349=$H$5</formula>
    </cfRule>
  </conditionalFormatting>
  <conditionalFormatting sqref="I349">
    <cfRule type="expression" dxfId="2638" priority="7222">
      <formula>$E349="TOTAL"</formula>
    </cfRule>
  </conditionalFormatting>
  <conditionalFormatting sqref="I349">
    <cfRule type="expression" dxfId="2637" priority="7221">
      <formula>AND($E349&lt;&gt;"",$E349&lt;&gt;"TOTAL",SUM($C350:$C361)=0)</formula>
    </cfRule>
  </conditionalFormatting>
  <conditionalFormatting sqref="J349">
    <cfRule type="expression" dxfId="2636" priority="7220">
      <formula>+WEEKDAY($E349)=1</formula>
    </cfRule>
  </conditionalFormatting>
  <conditionalFormatting sqref="J349">
    <cfRule type="expression" dxfId="2635" priority="7219">
      <formula>$E349=""</formula>
    </cfRule>
  </conditionalFormatting>
  <conditionalFormatting sqref="J349">
    <cfRule type="expression" dxfId="2634" priority="7218">
      <formula>$C349=$H$5</formula>
    </cfRule>
  </conditionalFormatting>
  <conditionalFormatting sqref="J349">
    <cfRule type="expression" dxfId="2633" priority="7217">
      <formula>$E349="TOTAL"</formula>
    </cfRule>
  </conditionalFormatting>
  <conditionalFormatting sqref="J349">
    <cfRule type="expression" dxfId="2632" priority="7216">
      <formula>AND($E349&lt;&gt;"",$E349&lt;&gt;"TOTAL",SUM($C350:$C361)=0)</formula>
    </cfRule>
  </conditionalFormatting>
  <conditionalFormatting sqref="Y349:AK349">
    <cfRule type="expression" dxfId="2631" priority="7215">
      <formula>+WEEKDAY($E349)=1</formula>
    </cfRule>
  </conditionalFormatting>
  <conditionalFormatting sqref="Y349:AK349">
    <cfRule type="expression" dxfId="2630" priority="7214">
      <formula>$E349=""</formula>
    </cfRule>
  </conditionalFormatting>
  <conditionalFormatting sqref="Y349:AK349">
    <cfRule type="expression" dxfId="2629" priority="7213">
      <formula>$C349=$H$5</formula>
    </cfRule>
  </conditionalFormatting>
  <conditionalFormatting sqref="Y349:AK349">
    <cfRule type="expression" dxfId="2628" priority="7212">
      <formula>$E349="TOTAL"</formula>
    </cfRule>
  </conditionalFormatting>
  <conditionalFormatting sqref="Y349:AK349">
    <cfRule type="expression" dxfId="2627" priority="7211">
      <formula>AND($E349&lt;&gt;"",$E349&lt;&gt;"TOTAL",SUM($C350:$C361)=0)</formula>
    </cfRule>
  </conditionalFormatting>
  <conditionalFormatting sqref="AO349:BL349">
    <cfRule type="expression" dxfId="2626" priority="7210">
      <formula>+WEEKDAY($E349)=1</formula>
    </cfRule>
  </conditionalFormatting>
  <conditionalFormatting sqref="AO349:BL349">
    <cfRule type="expression" dxfId="2625" priority="7209">
      <formula>$E349=""</formula>
    </cfRule>
  </conditionalFormatting>
  <conditionalFormatting sqref="AO349:BL349">
    <cfRule type="expression" dxfId="2624" priority="7208">
      <formula>$C349=$H$5</formula>
    </cfRule>
  </conditionalFormatting>
  <conditionalFormatting sqref="AO349:BL349">
    <cfRule type="expression" dxfId="2623" priority="7207">
      <formula>$E349="TOTAL"</formula>
    </cfRule>
  </conditionalFormatting>
  <conditionalFormatting sqref="AO349:BL349">
    <cfRule type="expression" dxfId="2622" priority="7206">
      <formula>AND($E349&lt;&gt;"",$E349&lt;&gt;"TOTAL",SUM($C350:$C361)=0)</formula>
    </cfRule>
  </conditionalFormatting>
  <conditionalFormatting sqref="K362">
    <cfRule type="expression" dxfId="2621" priority="7201">
      <formula>+WEEKDAY($E362)=1</formula>
    </cfRule>
  </conditionalFormatting>
  <conditionalFormatting sqref="K362">
    <cfRule type="expression" dxfId="2620" priority="7200">
      <formula>$E362=""</formula>
    </cfRule>
  </conditionalFormatting>
  <conditionalFormatting sqref="K362">
    <cfRule type="expression" dxfId="2619" priority="7199">
      <formula>$C362=$H$5</formula>
    </cfRule>
  </conditionalFormatting>
  <conditionalFormatting sqref="K362">
    <cfRule type="expression" dxfId="2618" priority="7198">
      <formula>$E362="TOTAL"</formula>
    </cfRule>
  </conditionalFormatting>
  <conditionalFormatting sqref="K362">
    <cfRule type="expression" dxfId="2617" priority="7197">
      <formula>AND($E362&lt;&gt;"",$E362&lt;&gt;"TOTAL")</formula>
    </cfRule>
  </conditionalFormatting>
  <conditionalFormatting sqref="P362">
    <cfRule type="expression" dxfId="2616" priority="7196">
      <formula>+WEEKDAY($E362)=1</formula>
    </cfRule>
  </conditionalFormatting>
  <conditionalFormatting sqref="P362">
    <cfRule type="expression" dxfId="2615" priority="7195">
      <formula>$E362=""</formula>
    </cfRule>
  </conditionalFormatting>
  <conditionalFormatting sqref="P362">
    <cfRule type="expression" dxfId="2614" priority="7194">
      <formula>$C362=$H$5</formula>
    </cfRule>
  </conditionalFormatting>
  <conditionalFormatting sqref="P362">
    <cfRule type="expression" dxfId="2613" priority="7193">
      <formula>$E362="TOTAL"</formula>
    </cfRule>
  </conditionalFormatting>
  <conditionalFormatting sqref="P362">
    <cfRule type="expression" dxfId="2612" priority="7192">
      <formula>AND($E362&lt;&gt;"",$E362&lt;&gt;"TOTAL")</formula>
    </cfRule>
  </conditionalFormatting>
  <conditionalFormatting sqref="AN362">
    <cfRule type="expression" dxfId="2611" priority="7171">
      <formula>+WEEKDAY($E362)=1</formula>
    </cfRule>
  </conditionalFormatting>
  <conditionalFormatting sqref="AN362">
    <cfRule type="expression" dxfId="2610" priority="7170">
      <formula>$E362=""</formula>
    </cfRule>
  </conditionalFormatting>
  <conditionalFormatting sqref="AN362">
    <cfRule type="expression" dxfId="2609" priority="7169">
      <formula>$C362=$H$5</formula>
    </cfRule>
  </conditionalFormatting>
  <conditionalFormatting sqref="AN362">
    <cfRule type="expression" dxfId="2608" priority="7168">
      <formula>$E362="TOTAL"</formula>
    </cfRule>
  </conditionalFormatting>
  <conditionalFormatting sqref="AN362">
    <cfRule type="expression" dxfId="2607" priority="7167">
      <formula>AND($E362&lt;&gt;"",$E362&lt;&gt;"TOTAL")</formula>
    </cfRule>
  </conditionalFormatting>
  <conditionalFormatting sqref="Q362">
    <cfRule type="expression" dxfId="2606" priority="7146">
      <formula>+WEEKDAY($E362)=1</formula>
    </cfRule>
  </conditionalFormatting>
  <conditionalFormatting sqref="Q362">
    <cfRule type="expression" dxfId="2605" priority="7145">
      <formula>$E362=""</formula>
    </cfRule>
  </conditionalFormatting>
  <conditionalFormatting sqref="Q362">
    <cfRule type="expression" dxfId="2604" priority="7144">
      <formula>$C362=$H$5</formula>
    </cfRule>
  </conditionalFormatting>
  <conditionalFormatting sqref="Q362">
    <cfRule type="expression" dxfId="2603" priority="7143">
      <formula>$E362="TOTAL"</formula>
    </cfRule>
  </conditionalFormatting>
  <conditionalFormatting sqref="Q362">
    <cfRule type="expression" dxfId="2602" priority="7142">
      <formula>AND($E362&lt;&gt;"",$E362&lt;&gt;"TOTAL")</formula>
    </cfRule>
  </conditionalFormatting>
  <conditionalFormatting sqref="L362">
    <cfRule type="expression" dxfId="2601" priority="7141">
      <formula>+WEEKDAY($E362)=1</formula>
    </cfRule>
  </conditionalFormatting>
  <conditionalFormatting sqref="L362">
    <cfRule type="expression" dxfId="2600" priority="7140">
      <formula>$E362=""</formula>
    </cfRule>
  </conditionalFormatting>
  <conditionalFormatting sqref="L362">
    <cfRule type="expression" dxfId="2599" priority="7139">
      <formula>$C362=$H$5</formula>
    </cfRule>
  </conditionalFormatting>
  <conditionalFormatting sqref="L362">
    <cfRule type="expression" dxfId="2598" priority="7138">
      <formula>$E362="TOTAL"</formula>
    </cfRule>
  </conditionalFormatting>
  <conditionalFormatting sqref="N362">
    <cfRule type="expression" dxfId="2597" priority="7137">
      <formula>+WEEKDAY($E362)=1</formula>
    </cfRule>
  </conditionalFormatting>
  <conditionalFormatting sqref="N362">
    <cfRule type="expression" dxfId="2596" priority="7136">
      <formula>$E362=""</formula>
    </cfRule>
  </conditionalFormatting>
  <conditionalFormatting sqref="N362">
    <cfRule type="expression" dxfId="2595" priority="7135">
      <formula>$C362=$H$5</formula>
    </cfRule>
  </conditionalFormatting>
  <conditionalFormatting sqref="N362">
    <cfRule type="expression" dxfId="2594" priority="7134">
      <formula>$E362="TOTAL"</formula>
    </cfRule>
  </conditionalFormatting>
  <conditionalFormatting sqref="N362">
    <cfRule type="expression" dxfId="2593" priority="7133">
      <formula>AND($E362&lt;&gt;"",$E362&lt;&gt;"TOTAL")</formula>
    </cfRule>
  </conditionalFormatting>
  <conditionalFormatting sqref="M362">
    <cfRule type="expression" dxfId="2592" priority="7132">
      <formula>+WEEKDAY($E362)=1</formula>
    </cfRule>
  </conditionalFormatting>
  <conditionalFormatting sqref="M362">
    <cfRule type="expression" dxfId="2591" priority="7131">
      <formula>$E362=""</formula>
    </cfRule>
  </conditionalFormatting>
  <conditionalFormatting sqref="M362">
    <cfRule type="expression" dxfId="2590" priority="7130">
      <formula>$C362=$H$5</formula>
    </cfRule>
  </conditionalFormatting>
  <conditionalFormatting sqref="M362">
    <cfRule type="expression" dxfId="2589" priority="7129">
      <formula>$E362="TOTAL"</formula>
    </cfRule>
  </conditionalFormatting>
  <conditionalFormatting sqref="M362">
    <cfRule type="expression" dxfId="2588" priority="7128">
      <formula>AND($E362&lt;&gt;"",$E362&lt;&gt;"TOTAL")</formula>
    </cfRule>
  </conditionalFormatting>
  <conditionalFormatting sqref="X362">
    <cfRule type="expression" dxfId="2587" priority="7127">
      <formula>$H362&lt;&gt;""</formula>
    </cfRule>
  </conditionalFormatting>
  <conditionalFormatting sqref="X362">
    <cfRule type="expression" dxfId="2586" priority="7126">
      <formula>$E362=""</formula>
    </cfRule>
  </conditionalFormatting>
  <conditionalFormatting sqref="X362">
    <cfRule type="expression" dxfId="2585" priority="7125">
      <formula>$C362=$H$5</formula>
    </cfRule>
  </conditionalFormatting>
  <conditionalFormatting sqref="X362">
    <cfRule type="expression" dxfId="2584" priority="7124">
      <formula>$E362="TOTAL"</formula>
    </cfRule>
  </conditionalFormatting>
  <conditionalFormatting sqref="AL362:AM362">
    <cfRule type="expression" dxfId="2583" priority="7118">
      <formula>+WEEKDAY($E362)=1</formula>
    </cfRule>
  </conditionalFormatting>
  <conditionalFormatting sqref="AL362:AM362">
    <cfRule type="expression" dxfId="2582" priority="7117">
      <formula>$E362=""</formula>
    </cfRule>
  </conditionalFormatting>
  <conditionalFormatting sqref="AL362:AM362">
    <cfRule type="expression" dxfId="2581" priority="7116">
      <formula>$C362=$H$5</formula>
    </cfRule>
  </conditionalFormatting>
  <conditionalFormatting sqref="AL362:AM362">
    <cfRule type="expression" dxfId="2580" priority="7115">
      <formula>$E362="TOTAL"</formula>
    </cfRule>
  </conditionalFormatting>
  <conditionalFormatting sqref="AL362:AM362">
    <cfRule type="expression" dxfId="2579" priority="7114">
      <formula>AND($E362&lt;&gt;"",$E362&lt;&gt;"TOTAL")</formula>
    </cfRule>
  </conditionalFormatting>
  <conditionalFormatting sqref="U362">
    <cfRule type="expression" dxfId="2578" priority="7098">
      <formula>+WEEKDAY($E362)=1</formula>
    </cfRule>
  </conditionalFormatting>
  <conditionalFormatting sqref="U362">
    <cfRule type="expression" dxfId="2577" priority="7097">
      <formula>$E362=""</formula>
    </cfRule>
  </conditionalFormatting>
  <conditionalFormatting sqref="U362">
    <cfRule type="expression" dxfId="2576" priority="7096">
      <formula>$C362=$H$5</formula>
    </cfRule>
  </conditionalFormatting>
  <conditionalFormatting sqref="U362">
    <cfRule type="expression" dxfId="2575" priority="7095">
      <formula>$E362="TOTAL"</formula>
    </cfRule>
  </conditionalFormatting>
  <conditionalFormatting sqref="U362">
    <cfRule type="expression" dxfId="2574" priority="7094">
      <formula>AND($E362&lt;&gt;"",$E362&lt;&gt;"TOTAL")</formula>
    </cfRule>
  </conditionalFormatting>
  <conditionalFormatting sqref="V362">
    <cfRule type="expression" dxfId="2573" priority="7093">
      <formula>+WEEKDAY($E362)=1</formula>
    </cfRule>
  </conditionalFormatting>
  <conditionalFormatting sqref="V362">
    <cfRule type="expression" dxfId="2572" priority="7092">
      <formula>$E362=""</formula>
    </cfRule>
  </conditionalFormatting>
  <conditionalFormatting sqref="V362">
    <cfRule type="expression" dxfId="2571" priority="7091">
      <formula>$C362=$H$5</formula>
    </cfRule>
  </conditionalFormatting>
  <conditionalFormatting sqref="V362">
    <cfRule type="expression" dxfId="2570" priority="7090">
      <formula>$E362="TOTAL"</formula>
    </cfRule>
  </conditionalFormatting>
  <conditionalFormatting sqref="V362">
    <cfRule type="expression" dxfId="2569" priority="7089">
      <formula>AND($E362&lt;&gt;"",$E362&lt;&gt;"TOTAL")</formula>
    </cfRule>
  </conditionalFormatting>
  <conditionalFormatting sqref="T362">
    <cfRule type="expression" dxfId="2568" priority="7088">
      <formula>+WEEKDAY($E362)=1</formula>
    </cfRule>
  </conditionalFormatting>
  <conditionalFormatting sqref="T362">
    <cfRule type="expression" dxfId="2567" priority="7087">
      <formula>$E362=""</formula>
    </cfRule>
  </conditionalFormatting>
  <conditionalFormatting sqref="T362">
    <cfRule type="expression" dxfId="2566" priority="7086">
      <formula>$C362=$H$5</formula>
    </cfRule>
  </conditionalFormatting>
  <conditionalFormatting sqref="T362">
    <cfRule type="expression" dxfId="2565" priority="7085">
      <formula>$E362="TOTAL"</formula>
    </cfRule>
  </conditionalFormatting>
  <conditionalFormatting sqref="T362">
    <cfRule type="expression" dxfId="2564" priority="7084">
      <formula>AND($E362&lt;&gt;"",$E362&lt;&gt;"TOTAL")</formula>
    </cfRule>
  </conditionalFormatting>
  <conditionalFormatting sqref="S362">
    <cfRule type="expression" dxfId="2563" priority="7083">
      <formula>+WEEKDAY($E362)=1</formula>
    </cfRule>
  </conditionalFormatting>
  <conditionalFormatting sqref="S362">
    <cfRule type="expression" dxfId="2562" priority="7082">
      <formula>$E362=""</formula>
    </cfRule>
  </conditionalFormatting>
  <conditionalFormatting sqref="S362">
    <cfRule type="expression" dxfId="2561" priority="7081">
      <formula>$C362=$H$5</formula>
    </cfRule>
  </conditionalFormatting>
  <conditionalFormatting sqref="S362">
    <cfRule type="expression" dxfId="2560" priority="7080">
      <formula>$E362="TOTAL"</formula>
    </cfRule>
  </conditionalFormatting>
  <conditionalFormatting sqref="S362">
    <cfRule type="expression" dxfId="2559" priority="7079">
      <formula>AND($E362&lt;&gt;"",$E362&lt;&gt;"TOTAL")</formula>
    </cfRule>
  </conditionalFormatting>
  <conditionalFormatting sqref="R362">
    <cfRule type="expression" dxfId="2558" priority="7078">
      <formula>+WEEKDAY($E362)=1</formula>
    </cfRule>
  </conditionalFormatting>
  <conditionalFormatting sqref="R362">
    <cfRule type="expression" dxfId="2557" priority="7077">
      <formula>$E362=""</formula>
    </cfRule>
  </conditionalFormatting>
  <conditionalFormatting sqref="R362">
    <cfRule type="expression" dxfId="2556" priority="7076">
      <formula>$C362=$H$5</formula>
    </cfRule>
  </conditionalFormatting>
  <conditionalFormatting sqref="R362">
    <cfRule type="expression" dxfId="2555" priority="7075">
      <formula>$E362="TOTAL"</formula>
    </cfRule>
  </conditionalFormatting>
  <conditionalFormatting sqref="R362">
    <cfRule type="expression" dxfId="2554" priority="7074">
      <formula>AND($E362&lt;&gt;"",$E362&lt;&gt;"TOTAL")</formula>
    </cfRule>
  </conditionalFormatting>
  <conditionalFormatting sqref="G362">
    <cfRule type="expression" dxfId="2553" priority="7073">
      <formula>$H362&lt;&gt;""</formula>
    </cfRule>
  </conditionalFormatting>
  <conditionalFormatting sqref="G362">
    <cfRule type="expression" dxfId="2552" priority="7072">
      <formula>$E362=""</formula>
    </cfRule>
  </conditionalFormatting>
  <conditionalFormatting sqref="G362">
    <cfRule type="expression" dxfId="2551" priority="7071">
      <formula>$C362=$H$5</formula>
    </cfRule>
  </conditionalFormatting>
  <conditionalFormatting sqref="G362">
    <cfRule type="expression" dxfId="2550" priority="7070">
      <formula>$E362="TOTAL"</formula>
    </cfRule>
  </conditionalFormatting>
  <conditionalFormatting sqref="O362">
    <cfRule type="expression" dxfId="2549" priority="6661">
      <formula>+WEEKDAY($E362)=1</formula>
    </cfRule>
  </conditionalFormatting>
  <conditionalFormatting sqref="O362">
    <cfRule type="expression" dxfId="2548" priority="6660">
      <formula>$E362=""</formula>
    </cfRule>
  </conditionalFormatting>
  <conditionalFormatting sqref="O362">
    <cfRule type="expression" dxfId="2547" priority="6659">
      <formula>$C362=$H$5</formula>
    </cfRule>
  </conditionalFormatting>
  <conditionalFormatting sqref="O362">
    <cfRule type="expression" dxfId="2546" priority="6658">
      <formula>$E362="TOTAL"</formula>
    </cfRule>
  </conditionalFormatting>
  <conditionalFormatting sqref="W362">
    <cfRule type="expression" dxfId="2545" priority="6657">
      <formula>$H362&lt;&gt;""</formula>
    </cfRule>
  </conditionalFormatting>
  <conditionalFormatting sqref="W362">
    <cfRule type="expression" dxfId="2544" priority="6656">
      <formula>$E362=""</formula>
    </cfRule>
  </conditionalFormatting>
  <conditionalFormatting sqref="W362">
    <cfRule type="expression" dxfId="2543" priority="6655">
      <formula>$C362=$H$5</formula>
    </cfRule>
  </conditionalFormatting>
  <conditionalFormatting sqref="W362">
    <cfRule type="expression" dxfId="2542" priority="6654">
      <formula>$E362="TOTAL"</formula>
    </cfRule>
  </conditionalFormatting>
  <conditionalFormatting sqref="H362">
    <cfRule type="expression" dxfId="2541" priority="6642">
      <formula>$H362&lt;&gt;""</formula>
    </cfRule>
  </conditionalFormatting>
  <conditionalFormatting sqref="H362">
    <cfRule type="expression" dxfId="2540" priority="6641">
      <formula>$E362=""</formula>
    </cfRule>
  </conditionalFormatting>
  <conditionalFormatting sqref="H362">
    <cfRule type="expression" dxfId="2539" priority="6640">
      <formula>$C362=$H$5</formula>
    </cfRule>
  </conditionalFormatting>
  <conditionalFormatting sqref="H362">
    <cfRule type="expression" dxfId="2538" priority="6639">
      <formula>$E362="TOTAL"</formula>
    </cfRule>
  </conditionalFormatting>
  <conditionalFormatting sqref="F362">
    <cfRule type="expression" dxfId="2537" priority="6638">
      <formula>+WEEKDAY($E362)=1</formula>
    </cfRule>
  </conditionalFormatting>
  <conditionalFormatting sqref="F362">
    <cfRule type="expression" dxfId="2536" priority="6637">
      <formula>$E362=""</formula>
    </cfRule>
  </conditionalFormatting>
  <conditionalFormatting sqref="F362">
    <cfRule type="expression" dxfId="2535" priority="6636">
      <formula>$C362=$H$5</formula>
    </cfRule>
  </conditionalFormatting>
  <conditionalFormatting sqref="F362">
    <cfRule type="expression" dxfId="2534" priority="6635">
      <formula>$E362="TOTAL"</formula>
    </cfRule>
  </conditionalFormatting>
  <conditionalFormatting sqref="F362">
    <cfRule type="expression" dxfId="2533" priority="6634">
      <formula>AND($E362&lt;&gt;"",$E362&lt;&gt;"TOTAL",SUM($C363:$C374)=0)</formula>
    </cfRule>
  </conditionalFormatting>
  <conditionalFormatting sqref="I362">
    <cfRule type="expression" dxfId="2532" priority="6613">
      <formula>+WEEKDAY($E362)=1</formula>
    </cfRule>
  </conditionalFormatting>
  <conditionalFormatting sqref="I362">
    <cfRule type="expression" dxfId="2531" priority="6612">
      <formula>$E362=""</formula>
    </cfRule>
  </conditionalFormatting>
  <conditionalFormatting sqref="I362">
    <cfRule type="expression" dxfId="2530" priority="6611">
      <formula>$C362=$H$5</formula>
    </cfRule>
  </conditionalFormatting>
  <conditionalFormatting sqref="I362">
    <cfRule type="expression" dxfId="2529" priority="6610">
      <formula>$E362="TOTAL"</formula>
    </cfRule>
  </conditionalFormatting>
  <conditionalFormatting sqref="I362">
    <cfRule type="expression" dxfId="2528" priority="6609">
      <formula>AND($E362&lt;&gt;"",$E362&lt;&gt;"TOTAL",SUM($C363:$C374)=0)</formula>
    </cfRule>
  </conditionalFormatting>
  <conditionalFormatting sqref="J362">
    <cfRule type="expression" dxfId="2527" priority="6608">
      <formula>+WEEKDAY($E362)=1</formula>
    </cfRule>
  </conditionalFormatting>
  <conditionalFormatting sqref="J362">
    <cfRule type="expression" dxfId="2526" priority="6607">
      <formula>$E362=""</formula>
    </cfRule>
  </conditionalFormatting>
  <conditionalFormatting sqref="J362">
    <cfRule type="expression" dxfId="2525" priority="6606">
      <formula>$C362=$H$5</formula>
    </cfRule>
  </conditionalFormatting>
  <conditionalFormatting sqref="J362">
    <cfRule type="expression" dxfId="2524" priority="6605">
      <formula>$E362="TOTAL"</formula>
    </cfRule>
  </conditionalFormatting>
  <conditionalFormatting sqref="J362">
    <cfRule type="expression" dxfId="2523" priority="6604">
      <formula>AND($E362&lt;&gt;"",$E362&lt;&gt;"TOTAL",SUM($C363:$C374)=0)</formula>
    </cfRule>
  </conditionalFormatting>
  <conditionalFormatting sqref="Y362:AK362">
    <cfRule type="expression" dxfId="2522" priority="6603">
      <formula>+WEEKDAY($E362)=1</formula>
    </cfRule>
  </conditionalFormatting>
  <conditionalFormatting sqref="Y362:AK362">
    <cfRule type="expression" dxfId="2521" priority="6602">
      <formula>$E362=""</formula>
    </cfRule>
  </conditionalFormatting>
  <conditionalFormatting sqref="Y362:AK362">
    <cfRule type="expression" dxfId="2520" priority="6601">
      <formula>$C362=$H$5</formula>
    </cfRule>
  </conditionalFormatting>
  <conditionalFormatting sqref="Y362:AK362">
    <cfRule type="expression" dxfId="2519" priority="6600">
      <formula>$E362="TOTAL"</formula>
    </cfRule>
  </conditionalFormatting>
  <conditionalFormatting sqref="Y362:AK362">
    <cfRule type="expression" dxfId="2518" priority="6599">
      <formula>AND($E362&lt;&gt;"",$E362&lt;&gt;"TOTAL",SUM($C363:$C374)=0)</formula>
    </cfRule>
  </conditionalFormatting>
  <conditionalFormatting sqref="AO362:BL362">
    <cfRule type="expression" dxfId="2517" priority="6598">
      <formula>+WEEKDAY($E362)=1</formula>
    </cfRule>
  </conditionalFormatting>
  <conditionalFormatting sqref="AO362:BL362">
    <cfRule type="expression" dxfId="2516" priority="6597">
      <formula>$E362=""</formula>
    </cfRule>
  </conditionalFormatting>
  <conditionalFormatting sqref="AO362:BL362">
    <cfRule type="expression" dxfId="2515" priority="6596">
      <formula>$C362=$H$5</formula>
    </cfRule>
  </conditionalFormatting>
  <conditionalFormatting sqref="AO362:BL362">
    <cfRule type="expression" dxfId="2514" priority="6595">
      <formula>$E362="TOTAL"</formula>
    </cfRule>
  </conditionalFormatting>
  <conditionalFormatting sqref="AO362:BL362">
    <cfRule type="expression" dxfId="2513" priority="6594">
      <formula>AND($E362&lt;&gt;"",$E362&lt;&gt;"TOTAL",SUM($C363:$C374)=0)</formula>
    </cfRule>
  </conditionalFormatting>
  <conditionalFormatting sqref="K375">
    <cfRule type="expression" dxfId="2512" priority="6589">
      <formula>+WEEKDAY($E375)=1</formula>
    </cfRule>
  </conditionalFormatting>
  <conditionalFormatting sqref="K375">
    <cfRule type="expression" dxfId="2511" priority="6588">
      <formula>$E375=""</formula>
    </cfRule>
  </conditionalFormatting>
  <conditionalFormatting sqref="K375">
    <cfRule type="expression" dxfId="2510" priority="6587">
      <formula>$C375=$H$5</formula>
    </cfRule>
  </conditionalFormatting>
  <conditionalFormatting sqref="K375">
    <cfRule type="expression" dxfId="2509" priority="6586">
      <formula>$E375="TOTAL"</formula>
    </cfRule>
  </conditionalFormatting>
  <conditionalFormatting sqref="K375">
    <cfRule type="expression" dxfId="2508" priority="6585">
      <formula>AND($E375&lt;&gt;"",$E375&lt;&gt;"TOTAL")</formula>
    </cfRule>
  </conditionalFormatting>
  <conditionalFormatting sqref="P375">
    <cfRule type="expression" dxfId="2507" priority="6584">
      <formula>+WEEKDAY($E375)=1</formula>
    </cfRule>
  </conditionalFormatting>
  <conditionalFormatting sqref="P375">
    <cfRule type="expression" dxfId="2506" priority="6583">
      <formula>$E375=""</formula>
    </cfRule>
  </conditionalFormatting>
  <conditionalFormatting sqref="P375">
    <cfRule type="expression" dxfId="2505" priority="6582">
      <formula>$C375=$H$5</formula>
    </cfRule>
  </conditionalFormatting>
  <conditionalFormatting sqref="P375">
    <cfRule type="expression" dxfId="2504" priority="6581">
      <formula>$E375="TOTAL"</formula>
    </cfRule>
  </conditionalFormatting>
  <conditionalFormatting sqref="P375">
    <cfRule type="expression" dxfId="2503" priority="6580">
      <formula>AND($E375&lt;&gt;"",$E375&lt;&gt;"TOTAL")</formula>
    </cfRule>
  </conditionalFormatting>
  <conditionalFormatting sqref="AN375">
    <cfRule type="expression" dxfId="2502" priority="6559">
      <formula>+WEEKDAY($E375)=1</formula>
    </cfRule>
  </conditionalFormatting>
  <conditionalFormatting sqref="AN375">
    <cfRule type="expression" dxfId="2501" priority="6558">
      <formula>$E375=""</formula>
    </cfRule>
  </conditionalFormatting>
  <conditionalFormatting sqref="AN375">
    <cfRule type="expression" dxfId="2500" priority="6557">
      <formula>$C375=$H$5</formula>
    </cfRule>
  </conditionalFormatting>
  <conditionalFormatting sqref="AN375">
    <cfRule type="expression" dxfId="2499" priority="6556">
      <formula>$E375="TOTAL"</formula>
    </cfRule>
  </conditionalFormatting>
  <conditionalFormatting sqref="AN375">
    <cfRule type="expression" dxfId="2498" priority="6555">
      <formula>AND($E375&lt;&gt;"",$E375&lt;&gt;"TOTAL")</formula>
    </cfRule>
  </conditionalFormatting>
  <conditionalFormatting sqref="Q375">
    <cfRule type="expression" dxfId="2497" priority="6534">
      <formula>+WEEKDAY($E375)=1</formula>
    </cfRule>
  </conditionalFormatting>
  <conditionalFormatting sqref="Q375">
    <cfRule type="expression" dxfId="2496" priority="6533">
      <formula>$E375=""</formula>
    </cfRule>
  </conditionalFormatting>
  <conditionalFormatting sqref="Q375">
    <cfRule type="expression" dxfId="2495" priority="6532">
      <formula>$C375=$H$5</formula>
    </cfRule>
  </conditionalFormatting>
  <conditionalFormatting sqref="Q375">
    <cfRule type="expression" dxfId="2494" priority="6531">
      <formula>$E375="TOTAL"</formula>
    </cfRule>
  </conditionalFormatting>
  <conditionalFormatting sqref="Q375">
    <cfRule type="expression" dxfId="2493" priority="6530">
      <formula>AND($E375&lt;&gt;"",$E375&lt;&gt;"TOTAL")</formula>
    </cfRule>
  </conditionalFormatting>
  <conditionalFormatting sqref="L375">
    <cfRule type="expression" dxfId="2492" priority="6529">
      <formula>+WEEKDAY($E375)=1</formula>
    </cfRule>
  </conditionalFormatting>
  <conditionalFormatting sqref="L375">
    <cfRule type="expression" dxfId="2491" priority="6528">
      <formula>$E375=""</formula>
    </cfRule>
  </conditionalFormatting>
  <conditionalFormatting sqref="L375">
    <cfRule type="expression" dxfId="2490" priority="6527">
      <formula>$C375=$H$5</formula>
    </cfRule>
  </conditionalFormatting>
  <conditionalFormatting sqref="L375">
    <cfRule type="expression" dxfId="2489" priority="6526">
      <formula>$E375="TOTAL"</formula>
    </cfRule>
  </conditionalFormatting>
  <conditionalFormatting sqref="N375">
    <cfRule type="expression" dxfId="2488" priority="6525">
      <formula>+WEEKDAY($E375)=1</formula>
    </cfRule>
  </conditionalFormatting>
  <conditionalFormatting sqref="N375">
    <cfRule type="expression" dxfId="2487" priority="6524">
      <formula>$E375=""</formula>
    </cfRule>
  </conditionalFormatting>
  <conditionalFormatting sqref="N375">
    <cfRule type="expression" dxfId="2486" priority="6523">
      <formula>$C375=$H$5</formula>
    </cfRule>
  </conditionalFormatting>
  <conditionalFormatting sqref="N375">
    <cfRule type="expression" dxfId="2485" priority="6522">
      <formula>$E375="TOTAL"</formula>
    </cfRule>
  </conditionalFormatting>
  <conditionalFormatting sqref="N375">
    <cfRule type="expression" dxfId="2484" priority="6521">
      <formula>AND($E375&lt;&gt;"",$E375&lt;&gt;"TOTAL")</formula>
    </cfRule>
  </conditionalFormatting>
  <conditionalFormatting sqref="M375">
    <cfRule type="expression" dxfId="2483" priority="6520">
      <formula>+WEEKDAY($E375)=1</formula>
    </cfRule>
  </conditionalFormatting>
  <conditionalFormatting sqref="M375">
    <cfRule type="expression" dxfId="2482" priority="6519">
      <formula>$E375=""</formula>
    </cfRule>
  </conditionalFormatting>
  <conditionalFormatting sqref="M375">
    <cfRule type="expression" dxfId="2481" priority="6518">
      <formula>$C375=$H$5</formula>
    </cfRule>
  </conditionalFormatting>
  <conditionalFormatting sqref="M375">
    <cfRule type="expression" dxfId="2480" priority="6517">
      <formula>$E375="TOTAL"</formula>
    </cfRule>
  </conditionalFormatting>
  <conditionalFormatting sqref="M375">
    <cfRule type="expression" dxfId="2479" priority="6516">
      <formula>AND($E375&lt;&gt;"",$E375&lt;&gt;"TOTAL")</formula>
    </cfRule>
  </conditionalFormatting>
  <conditionalFormatting sqref="X375">
    <cfRule type="expression" dxfId="2478" priority="6515">
      <formula>$H375&lt;&gt;""</formula>
    </cfRule>
  </conditionalFormatting>
  <conditionalFormatting sqref="X375">
    <cfRule type="expression" dxfId="2477" priority="6514">
      <formula>$E375=""</formula>
    </cfRule>
  </conditionalFormatting>
  <conditionalFormatting sqref="X375">
    <cfRule type="expression" dxfId="2476" priority="6513">
      <formula>$C375=$H$5</formula>
    </cfRule>
  </conditionalFormatting>
  <conditionalFormatting sqref="X375">
    <cfRule type="expression" dxfId="2475" priority="6512">
      <formula>$E375="TOTAL"</formula>
    </cfRule>
  </conditionalFormatting>
  <conditionalFormatting sqref="AL375:AM375">
    <cfRule type="expression" dxfId="2474" priority="6506">
      <formula>+WEEKDAY($E375)=1</formula>
    </cfRule>
  </conditionalFormatting>
  <conditionalFormatting sqref="AL375:AM375">
    <cfRule type="expression" dxfId="2473" priority="6505">
      <formula>$E375=""</formula>
    </cfRule>
  </conditionalFormatting>
  <conditionalFormatting sqref="AL375:AM375">
    <cfRule type="expression" dxfId="2472" priority="6504">
      <formula>$C375=$H$5</formula>
    </cfRule>
  </conditionalFormatting>
  <conditionalFormatting sqref="AL375:AM375">
    <cfRule type="expression" dxfId="2471" priority="6503">
      <formula>$E375="TOTAL"</formula>
    </cfRule>
  </conditionalFormatting>
  <conditionalFormatting sqref="AL375:AM375">
    <cfRule type="expression" dxfId="2470" priority="6502">
      <formula>AND($E375&lt;&gt;"",$E375&lt;&gt;"TOTAL")</formula>
    </cfRule>
  </conditionalFormatting>
  <conditionalFormatting sqref="U375">
    <cfRule type="expression" dxfId="2469" priority="6486">
      <formula>+WEEKDAY($E375)=1</formula>
    </cfRule>
  </conditionalFormatting>
  <conditionalFormatting sqref="U375">
    <cfRule type="expression" dxfId="2468" priority="6485">
      <formula>$E375=""</formula>
    </cfRule>
  </conditionalFormatting>
  <conditionalFormatting sqref="U375">
    <cfRule type="expression" dxfId="2467" priority="6484">
      <formula>$C375=$H$5</formula>
    </cfRule>
  </conditionalFormatting>
  <conditionalFormatting sqref="U375">
    <cfRule type="expression" dxfId="2466" priority="6483">
      <formula>$E375="TOTAL"</formula>
    </cfRule>
  </conditionalFormatting>
  <conditionalFormatting sqref="U375">
    <cfRule type="expression" dxfId="2465" priority="6482">
      <formula>AND($E375&lt;&gt;"",$E375&lt;&gt;"TOTAL")</formula>
    </cfRule>
  </conditionalFormatting>
  <conditionalFormatting sqref="V375">
    <cfRule type="expression" dxfId="2464" priority="6481">
      <formula>+WEEKDAY($E375)=1</formula>
    </cfRule>
  </conditionalFormatting>
  <conditionalFormatting sqref="V375">
    <cfRule type="expression" dxfId="2463" priority="6480">
      <formula>$E375=""</formula>
    </cfRule>
  </conditionalFormatting>
  <conditionalFormatting sqref="V375">
    <cfRule type="expression" dxfId="2462" priority="6479">
      <formula>$C375=$H$5</formula>
    </cfRule>
  </conditionalFormatting>
  <conditionalFormatting sqref="V375">
    <cfRule type="expression" dxfId="2461" priority="6478">
      <formula>$E375="TOTAL"</formula>
    </cfRule>
  </conditionalFormatting>
  <conditionalFormatting sqref="V375">
    <cfRule type="expression" dxfId="2460" priority="6477">
      <formula>AND($E375&lt;&gt;"",$E375&lt;&gt;"TOTAL")</formula>
    </cfRule>
  </conditionalFormatting>
  <conditionalFormatting sqref="T375">
    <cfRule type="expression" dxfId="2459" priority="6476">
      <formula>+WEEKDAY($E375)=1</formula>
    </cfRule>
  </conditionalFormatting>
  <conditionalFormatting sqref="T375">
    <cfRule type="expression" dxfId="2458" priority="6475">
      <formula>$E375=""</formula>
    </cfRule>
  </conditionalFormatting>
  <conditionalFormatting sqref="T375">
    <cfRule type="expression" dxfId="2457" priority="6474">
      <formula>$C375=$H$5</formula>
    </cfRule>
  </conditionalFormatting>
  <conditionalFormatting sqref="T375">
    <cfRule type="expression" dxfId="2456" priority="6473">
      <formula>$E375="TOTAL"</formula>
    </cfRule>
  </conditionalFormatting>
  <conditionalFormatting sqref="T375">
    <cfRule type="expression" dxfId="2455" priority="6472">
      <formula>AND($E375&lt;&gt;"",$E375&lt;&gt;"TOTAL")</formula>
    </cfRule>
  </conditionalFormatting>
  <conditionalFormatting sqref="S375">
    <cfRule type="expression" dxfId="2454" priority="6471">
      <formula>+WEEKDAY($E375)=1</formula>
    </cfRule>
  </conditionalFormatting>
  <conditionalFormatting sqref="S375">
    <cfRule type="expression" dxfId="2453" priority="6470">
      <formula>$E375=""</formula>
    </cfRule>
  </conditionalFormatting>
  <conditionalFormatting sqref="S375">
    <cfRule type="expression" dxfId="2452" priority="6469">
      <formula>$C375=$H$5</formula>
    </cfRule>
  </conditionalFormatting>
  <conditionalFormatting sqref="S375">
    <cfRule type="expression" dxfId="2451" priority="6468">
      <formula>$E375="TOTAL"</formula>
    </cfRule>
  </conditionalFormatting>
  <conditionalFormatting sqref="S375">
    <cfRule type="expression" dxfId="2450" priority="6467">
      <formula>AND($E375&lt;&gt;"",$E375&lt;&gt;"TOTAL")</formula>
    </cfRule>
  </conditionalFormatting>
  <conditionalFormatting sqref="R375">
    <cfRule type="expression" dxfId="2449" priority="6466">
      <formula>+WEEKDAY($E375)=1</formula>
    </cfRule>
  </conditionalFormatting>
  <conditionalFormatting sqref="R375">
    <cfRule type="expression" dxfId="2448" priority="6465">
      <formula>$E375=""</formula>
    </cfRule>
  </conditionalFormatting>
  <conditionalFormatting sqref="R375">
    <cfRule type="expression" dxfId="2447" priority="6464">
      <formula>$C375=$H$5</formula>
    </cfRule>
  </conditionalFormatting>
  <conditionalFormatting sqref="R375">
    <cfRule type="expression" dxfId="2446" priority="6463">
      <formula>$E375="TOTAL"</formula>
    </cfRule>
  </conditionalFormatting>
  <conditionalFormatting sqref="R375">
    <cfRule type="expression" dxfId="2445" priority="6462">
      <formula>AND($E375&lt;&gt;"",$E375&lt;&gt;"TOTAL")</formula>
    </cfRule>
  </conditionalFormatting>
  <conditionalFormatting sqref="G375">
    <cfRule type="expression" dxfId="2444" priority="6461">
      <formula>$H375&lt;&gt;""</formula>
    </cfRule>
  </conditionalFormatting>
  <conditionalFormatting sqref="G375">
    <cfRule type="expression" dxfId="2443" priority="6460">
      <formula>$E375=""</formula>
    </cfRule>
  </conditionalFormatting>
  <conditionalFormatting sqref="G375">
    <cfRule type="expression" dxfId="2442" priority="6459">
      <formula>$C375=$H$5</formula>
    </cfRule>
  </conditionalFormatting>
  <conditionalFormatting sqref="G375">
    <cfRule type="expression" dxfId="2441" priority="6458">
      <formula>$E375="TOTAL"</formula>
    </cfRule>
  </conditionalFormatting>
  <conditionalFormatting sqref="O375">
    <cfRule type="expression" dxfId="2440" priority="6049">
      <formula>+WEEKDAY($E375)=1</formula>
    </cfRule>
  </conditionalFormatting>
  <conditionalFormatting sqref="O375">
    <cfRule type="expression" dxfId="2439" priority="6048">
      <formula>$E375=""</formula>
    </cfRule>
  </conditionalFormatting>
  <conditionalFormatting sqref="O375">
    <cfRule type="expression" dxfId="2438" priority="6047">
      <formula>$C375=$H$5</formula>
    </cfRule>
  </conditionalFormatting>
  <conditionalFormatting sqref="O375">
    <cfRule type="expression" dxfId="2437" priority="6046">
      <formula>$E375="TOTAL"</formula>
    </cfRule>
  </conditionalFormatting>
  <conditionalFormatting sqref="W375">
    <cfRule type="expression" dxfId="2436" priority="6045">
      <formula>$H375&lt;&gt;""</formula>
    </cfRule>
  </conditionalFormatting>
  <conditionalFormatting sqref="W375">
    <cfRule type="expression" dxfId="2435" priority="6044">
      <formula>$E375=""</formula>
    </cfRule>
  </conditionalFormatting>
  <conditionalFormatting sqref="W375">
    <cfRule type="expression" dxfId="2434" priority="6043">
      <formula>$C375=$H$5</formula>
    </cfRule>
  </conditionalFormatting>
  <conditionalFormatting sqref="W375">
    <cfRule type="expression" dxfId="2433" priority="6042">
      <formula>$E375="TOTAL"</formula>
    </cfRule>
  </conditionalFormatting>
  <conditionalFormatting sqref="H375">
    <cfRule type="expression" dxfId="2432" priority="6030">
      <formula>$H375&lt;&gt;""</formula>
    </cfRule>
  </conditionalFormatting>
  <conditionalFormatting sqref="H375">
    <cfRule type="expression" dxfId="2431" priority="6029">
      <formula>$E375=""</formula>
    </cfRule>
  </conditionalFormatting>
  <conditionalFormatting sqref="H375">
    <cfRule type="expression" dxfId="2430" priority="6028">
      <formula>$C375=$H$5</formula>
    </cfRule>
  </conditionalFormatting>
  <conditionalFormatting sqref="H375">
    <cfRule type="expression" dxfId="2429" priority="6027">
      <formula>$E375="TOTAL"</formula>
    </cfRule>
  </conditionalFormatting>
  <conditionalFormatting sqref="F375">
    <cfRule type="expression" dxfId="2428" priority="6026">
      <formula>+WEEKDAY($E375)=1</formula>
    </cfRule>
  </conditionalFormatting>
  <conditionalFormatting sqref="F375">
    <cfRule type="expression" dxfId="2427" priority="6025">
      <formula>$E375=""</formula>
    </cfRule>
  </conditionalFormatting>
  <conditionalFormatting sqref="F375">
    <cfRule type="expression" dxfId="2426" priority="6024">
      <formula>$C375=$H$5</formula>
    </cfRule>
  </conditionalFormatting>
  <conditionalFormatting sqref="F375">
    <cfRule type="expression" dxfId="2425" priority="6023">
      <formula>$E375="TOTAL"</formula>
    </cfRule>
  </conditionalFormatting>
  <conditionalFormatting sqref="F375">
    <cfRule type="expression" dxfId="2424" priority="6022">
      <formula>AND($E375&lt;&gt;"",$E375&lt;&gt;"TOTAL",SUM($C376:$C387)=0)</formula>
    </cfRule>
  </conditionalFormatting>
  <conditionalFormatting sqref="I375">
    <cfRule type="expression" dxfId="2423" priority="6001">
      <formula>+WEEKDAY($E375)=1</formula>
    </cfRule>
  </conditionalFormatting>
  <conditionalFormatting sqref="I375">
    <cfRule type="expression" dxfId="2422" priority="6000">
      <formula>$E375=""</formula>
    </cfRule>
  </conditionalFormatting>
  <conditionalFormatting sqref="I375">
    <cfRule type="expression" dxfId="2421" priority="5999">
      <formula>$C375=$H$5</formula>
    </cfRule>
  </conditionalFormatting>
  <conditionalFormatting sqref="I375">
    <cfRule type="expression" dxfId="2420" priority="5998">
      <formula>$E375="TOTAL"</formula>
    </cfRule>
  </conditionalFormatting>
  <conditionalFormatting sqref="I375">
    <cfRule type="expression" dxfId="2419" priority="5997">
      <formula>AND($E375&lt;&gt;"",$E375&lt;&gt;"TOTAL",SUM($C376:$C387)=0)</formula>
    </cfRule>
  </conditionalFormatting>
  <conditionalFormatting sqref="J375">
    <cfRule type="expression" dxfId="2418" priority="5996">
      <formula>+WEEKDAY($E375)=1</formula>
    </cfRule>
  </conditionalFormatting>
  <conditionalFormatting sqref="J375">
    <cfRule type="expression" dxfId="2417" priority="5995">
      <formula>$E375=""</formula>
    </cfRule>
  </conditionalFormatting>
  <conditionalFormatting sqref="J375">
    <cfRule type="expression" dxfId="2416" priority="5994">
      <formula>$C375=$H$5</formula>
    </cfRule>
  </conditionalFormatting>
  <conditionalFormatting sqref="J375">
    <cfRule type="expression" dxfId="2415" priority="5993">
      <formula>$E375="TOTAL"</formula>
    </cfRule>
  </conditionalFormatting>
  <conditionalFormatting sqref="J375">
    <cfRule type="expression" dxfId="2414" priority="5992">
      <formula>AND($E375&lt;&gt;"",$E375&lt;&gt;"TOTAL",SUM($C376:$C387)=0)</formula>
    </cfRule>
  </conditionalFormatting>
  <conditionalFormatting sqref="Y375:AK375">
    <cfRule type="expression" dxfId="2413" priority="5991">
      <formula>+WEEKDAY($E375)=1</formula>
    </cfRule>
  </conditionalFormatting>
  <conditionalFormatting sqref="Y375:AK375">
    <cfRule type="expression" dxfId="2412" priority="5990">
      <formula>$E375=""</formula>
    </cfRule>
  </conditionalFormatting>
  <conditionalFormatting sqref="Y375:AK375">
    <cfRule type="expression" dxfId="2411" priority="5989">
      <formula>$C375=$H$5</formula>
    </cfRule>
  </conditionalFormatting>
  <conditionalFormatting sqref="Y375:AK375">
    <cfRule type="expression" dxfId="2410" priority="5988">
      <formula>$E375="TOTAL"</formula>
    </cfRule>
  </conditionalFormatting>
  <conditionalFormatting sqref="Y375:AK375">
    <cfRule type="expression" dxfId="2409" priority="5987">
      <formula>AND($E375&lt;&gt;"",$E375&lt;&gt;"TOTAL",SUM($C376:$C387)=0)</formula>
    </cfRule>
  </conditionalFormatting>
  <conditionalFormatting sqref="AO375:BL375">
    <cfRule type="expression" dxfId="2408" priority="5986">
      <formula>+WEEKDAY($E375)=1</formula>
    </cfRule>
  </conditionalFormatting>
  <conditionalFormatting sqref="AO375:BL375">
    <cfRule type="expression" dxfId="2407" priority="5985">
      <formula>$E375=""</formula>
    </cfRule>
  </conditionalFormatting>
  <conditionalFormatting sqref="AO375:BL375">
    <cfRule type="expression" dxfId="2406" priority="5984">
      <formula>$C375=$H$5</formula>
    </cfRule>
  </conditionalFormatting>
  <conditionalFormatting sqref="AO375:BL375">
    <cfRule type="expression" dxfId="2405" priority="5983">
      <formula>$E375="TOTAL"</formula>
    </cfRule>
  </conditionalFormatting>
  <conditionalFormatting sqref="AO375:BL375">
    <cfRule type="expression" dxfId="2404" priority="5982">
      <formula>AND($E375&lt;&gt;"",$E375&lt;&gt;"TOTAL",SUM($C376:$C387)=0)</formula>
    </cfRule>
  </conditionalFormatting>
  <conditionalFormatting sqref="K388">
    <cfRule type="expression" dxfId="2403" priority="5977">
      <formula>+WEEKDAY($E388)=1</formula>
    </cfRule>
  </conditionalFormatting>
  <conditionalFormatting sqref="K388">
    <cfRule type="expression" dxfId="2402" priority="5976">
      <formula>$E388=""</formula>
    </cfRule>
  </conditionalFormatting>
  <conditionalFormatting sqref="K388">
    <cfRule type="expression" dxfId="2401" priority="5975">
      <formula>$C388=$H$5</formula>
    </cfRule>
  </conditionalFormatting>
  <conditionalFormatting sqref="K388">
    <cfRule type="expression" dxfId="2400" priority="5974">
      <formula>$E388="TOTAL"</formula>
    </cfRule>
  </conditionalFormatting>
  <conditionalFormatting sqref="K388">
    <cfRule type="expression" dxfId="2399" priority="5973">
      <formula>AND($E388&lt;&gt;"",$E388&lt;&gt;"TOTAL")</formula>
    </cfRule>
  </conditionalFormatting>
  <conditionalFormatting sqref="P388">
    <cfRule type="expression" dxfId="2398" priority="5972">
      <formula>+WEEKDAY($E388)=1</formula>
    </cfRule>
  </conditionalFormatting>
  <conditionalFormatting sqref="P388">
    <cfRule type="expression" dxfId="2397" priority="5971">
      <formula>$E388=""</formula>
    </cfRule>
  </conditionalFormatting>
  <conditionalFormatting sqref="P388">
    <cfRule type="expression" dxfId="2396" priority="5970">
      <formula>$C388=$H$5</formula>
    </cfRule>
  </conditionalFormatting>
  <conditionalFormatting sqref="P388">
    <cfRule type="expression" dxfId="2395" priority="5969">
      <formula>$E388="TOTAL"</formula>
    </cfRule>
  </conditionalFormatting>
  <conditionalFormatting sqref="P388">
    <cfRule type="expression" dxfId="2394" priority="5968">
      <formula>AND($E388&lt;&gt;"",$E388&lt;&gt;"TOTAL")</formula>
    </cfRule>
  </conditionalFormatting>
  <conditionalFormatting sqref="AN388">
    <cfRule type="expression" dxfId="2393" priority="5947">
      <formula>+WEEKDAY($E388)=1</formula>
    </cfRule>
  </conditionalFormatting>
  <conditionalFormatting sqref="AN388">
    <cfRule type="expression" dxfId="2392" priority="5946">
      <formula>$E388=""</formula>
    </cfRule>
  </conditionalFormatting>
  <conditionalFormatting sqref="AN388">
    <cfRule type="expression" dxfId="2391" priority="5945">
      <formula>$C388=$H$5</formula>
    </cfRule>
  </conditionalFormatting>
  <conditionalFormatting sqref="AN388">
    <cfRule type="expression" dxfId="2390" priority="5944">
      <formula>$E388="TOTAL"</formula>
    </cfRule>
  </conditionalFormatting>
  <conditionalFormatting sqref="AN388">
    <cfRule type="expression" dxfId="2389" priority="5943">
      <formula>AND($E388&lt;&gt;"",$E388&lt;&gt;"TOTAL")</formula>
    </cfRule>
  </conditionalFormatting>
  <conditionalFormatting sqref="Q388">
    <cfRule type="expression" dxfId="2388" priority="5922">
      <formula>+WEEKDAY($E388)=1</formula>
    </cfRule>
  </conditionalFormatting>
  <conditionalFormatting sqref="Q388">
    <cfRule type="expression" dxfId="2387" priority="5921">
      <formula>$E388=""</formula>
    </cfRule>
  </conditionalFormatting>
  <conditionalFormatting sqref="Q388">
    <cfRule type="expression" dxfId="2386" priority="5920">
      <formula>$C388=$H$5</formula>
    </cfRule>
  </conditionalFormatting>
  <conditionalFormatting sqref="Q388">
    <cfRule type="expression" dxfId="2385" priority="5919">
      <formula>$E388="TOTAL"</formula>
    </cfRule>
  </conditionalFormatting>
  <conditionalFormatting sqref="Q388">
    <cfRule type="expression" dxfId="2384" priority="5918">
      <formula>AND($E388&lt;&gt;"",$E388&lt;&gt;"TOTAL")</formula>
    </cfRule>
  </conditionalFormatting>
  <conditionalFormatting sqref="L388">
    <cfRule type="expression" dxfId="2383" priority="5917">
      <formula>+WEEKDAY($E388)=1</formula>
    </cfRule>
  </conditionalFormatting>
  <conditionalFormatting sqref="L388">
    <cfRule type="expression" dxfId="2382" priority="5916">
      <formula>$E388=""</formula>
    </cfRule>
  </conditionalFormatting>
  <conditionalFormatting sqref="L388">
    <cfRule type="expression" dxfId="2381" priority="5915">
      <formula>$C388=$H$5</formula>
    </cfRule>
  </conditionalFormatting>
  <conditionalFormatting sqref="L388">
    <cfRule type="expression" dxfId="2380" priority="5914">
      <formula>$E388="TOTAL"</formula>
    </cfRule>
  </conditionalFormatting>
  <conditionalFormatting sqref="N388">
    <cfRule type="expression" dxfId="2379" priority="5913">
      <formula>+WEEKDAY($E388)=1</formula>
    </cfRule>
  </conditionalFormatting>
  <conditionalFormatting sqref="N388">
    <cfRule type="expression" dxfId="2378" priority="5912">
      <formula>$E388=""</formula>
    </cfRule>
  </conditionalFormatting>
  <conditionalFormatting sqref="N388">
    <cfRule type="expression" dxfId="2377" priority="5911">
      <formula>$C388=$H$5</formula>
    </cfRule>
  </conditionalFormatting>
  <conditionalFormatting sqref="N388">
    <cfRule type="expression" dxfId="2376" priority="5910">
      <formula>$E388="TOTAL"</formula>
    </cfRule>
  </conditionalFormatting>
  <conditionalFormatting sqref="N388">
    <cfRule type="expression" dxfId="2375" priority="5909">
      <formula>AND($E388&lt;&gt;"",$E388&lt;&gt;"TOTAL")</formula>
    </cfRule>
  </conditionalFormatting>
  <conditionalFormatting sqref="M388">
    <cfRule type="expression" dxfId="2374" priority="5908">
      <formula>+WEEKDAY($E388)=1</formula>
    </cfRule>
  </conditionalFormatting>
  <conditionalFormatting sqref="M388">
    <cfRule type="expression" dxfId="2373" priority="5907">
      <formula>$E388=""</formula>
    </cfRule>
  </conditionalFormatting>
  <conditionalFormatting sqref="M388">
    <cfRule type="expression" dxfId="2372" priority="5906">
      <formula>$C388=$H$5</formula>
    </cfRule>
  </conditionalFormatting>
  <conditionalFormatting sqref="M388">
    <cfRule type="expression" dxfId="2371" priority="5905">
      <formula>$E388="TOTAL"</formula>
    </cfRule>
  </conditionalFormatting>
  <conditionalFormatting sqref="M388">
    <cfRule type="expression" dxfId="2370" priority="5904">
      <formula>AND($E388&lt;&gt;"",$E388&lt;&gt;"TOTAL")</formula>
    </cfRule>
  </conditionalFormatting>
  <conditionalFormatting sqref="X388">
    <cfRule type="expression" dxfId="2369" priority="5903">
      <formula>$H388&lt;&gt;""</formula>
    </cfRule>
  </conditionalFormatting>
  <conditionalFormatting sqref="X388">
    <cfRule type="expression" dxfId="2368" priority="5902">
      <formula>$E388=""</formula>
    </cfRule>
  </conditionalFormatting>
  <conditionalFormatting sqref="X388">
    <cfRule type="expression" dxfId="2367" priority="5901">
      <formula>$C388=$H$5</formula>
    </cfRule>
  </conditionalFormatting>
  <conditionalFormatting sqref="X388">
    <cfRule type="expression" dxfId="2366" priority="5900">
      <formula>$E388="TOTAL"</formula>
    </cfRule>
  </conditionalFormatting>
  <conditionalFormatting sqref="AL388:AM388">
    <cfRule type="expression" dxfId="2365" priority="5894">
      <formula>+WEEKDAY($E388)=1</formula>
    </cfRule>
  </conditionalFormatting>
  <conditionalFormatting sqref="AL388:AM388">
    <cfRule type="expression" dxfId="2364" priority="5893">
      <formula>$E388=""</formula>
    </cfRule>
  </conditionalFormatting>
  <conditionalFormatting sqref="AL388:AM388">
    <cfRule type="expression" dxfId="2363" priority="5892">
      <formula>$C388=$H$5</formula>
    </cfRule>
  </conditionalFormatting>
  <conditionalFormatting sqref="AL388:AM388">
    <cfRule type="expression" dxfId="2362" priority="5891">
      <formula>$E388="TOTAL"</formula>
    </cfRule>
  </conditionalFormatting>
  <conditionalFormatting sqref="AL388:AM388">
    <cfRule type="expression" dxfId="2361" priority="5890">
      <formula>AND($E388&lt;&gt;"",$E388&lt;&gt;"TOTAL")</formula>
    </cfRule>
  </conditionalFormatting>
  <conditionalFormatting sqref="U388">
    <cfRule type="expression" dxfId="2360" priority="5874">
      <formula>+WEEKDAY($E388)=1</formula>
    </cfRule>
  </conditionalFormatting>
  <conditionalFormatting sqref="U388">
    <cfRule type="expression" dxfId="2359" priority="5873">
      <formula>$E388=""</formula>
    </cfRule>
  </conditionalFormatting>
  <conditionalFormatting sqref="U388">
    <cfRule type="expression" dxfId="2358" priority="5872">
      <formula>$C388=$H$5</formula>
    </cfRule>
  </conditionalFormatting>
  <conditionalFormatting sqref="U388">
    <cfRule type="expression" dxfId="2357" priority="5871">
      <formula>$E388="TOTAL"</formula>
    </cfRule>
  </conditionalFormatting>
  <conditionalFormatting sqref="U388">
    <cfRule type="expression" dxfId="2356" priority="5870">
      <formula>AND($E388&lt;&gt;"",$E388&lt;&gt;"TOTAL")</formula>
    </cfRule>
  </conditionalFormatting>
  <conditionalFormatting sqref="V388">
    <cfRule type="expression" dxfId="2355" priority="5869">
      <formula>+WEEKDAY($E388)=1</formula>
    </cfRule>
  </conditionalFormatting>
  <conditionalFormatting sqref="V388">
    <cfRule type="expression" dxfId="2354" priority="5868">
      <formula>$E388=""</formula>
    </cfRule>
  </conditionalFormatting>
  <conditionalFormatting sqref="V388">
    <cfRule type="expression" dxfId="2353" priority="5867">
      <formula>$C388=$H$5</formula>
    </cfRule>
  </conditionalFormatting>
  <conditionalFormatting sqref="V388">
    <cfRule type="expression" dxfId="2352" priority="5866">
      <formula>$E388="TOTAL"</formula>
    </cfRule>
  </conditionalFormatting>
  <conditionalFormatting sqref="V388">
    <cfRule type="expression" dxfId="2351" priority="5865">
      <formula>AND($E388&lt;&gt;"",$E388&lt;&gt;"TOTAL")</formula>
    </cfRule>
  </conditionalFormatting>
  <conditionalFormatting sqref="T388">
    <cfRule type="expression" dxfId="2350" priority="5864">
      <formula>+WEEKDAY($E388)=1</formula>
    </cfRule>
  </conditionalFormatting>
  <conditionalFormatting sqref="T388">
    <cfRule type="expression" dxfId="2349" priority="5863">
      <formula>$E388=""</formula>
    </cfRule>
  </conditionalFormatting>
  <conditionalFormatting sqref="T388">
    <cfRule type="expression" dxfId="2348" priority="5862">
      <formula>$C388=$H$5</formula>
    </cfRule>
  </conditionalFormatting>
  <conditionalFormatting sqref="T388">
    <cfRule type="expression" dxfId="2347" priority="5861">
      <formula>$E388="TOTAL"</formula>
    </cfRule>
  </conditionalFormatting>
  <conditionalFormatting sqref="T388">
    <cfRule type="expression" dxfId="2346" priority="5860">
      <formula>AND($E388&lt;&gt;"",$E388&lt;&gt;"TOTAL")</formula>
    </cfRule>
  </conditionalFormatting>
  <conditionalFormatting sqref="S388">
    <cfRule type="expression" dxfId="2345" priority="5859">
      <formula>+WEEKDAY($E388)=1</formula>
    </cfRule>
  </conditionalFormatting>
  <conditionalFormatting sqref="S388">
    <cfRule type="expression" dxfId="2344" priority="5858">
      <formula>$E388=""</formula>
    </cfRule>
  </conditionalFormatting>
  <conditionalFormatting sqref="S388">
    <cfRule type="expression" dxfId="2343" priority="5857">
      <formula>$C388=$H$5</formula>
    </cfRule>
  </conditionalFormatting>
  <conditionalFormatting sqref="S388">
    <cfRule type="expression" dxfId="2342" priority="5856">
      <formula>$E388="TOTAL"</formula>
    </cfRule>
  </conditionalFormatting>
  <conditionalFormatting sqref="S388">
    <cfRule type="expression" dxfId="2341" priority="5855">
      <formula>AND($E388&lt;&gt;"",$E388&lt;&gt;"TOTAL")</formula>
    </cfRule>
  </conditionalFormatting>
  <conditionalFormatting sqref="R388">
    <cfRule type="expression" dxfId="2340" priority="5854">
      <formula>+WEEKDAY($E388)=1</formula>
    </cfRule>
  </conditionalFormatting>
  <conditionalFormatting sqref="R388">
    <cfRule type="expression" dxfId="2339" priority="5853">
      <formula>$E388=""</formula>
    </cfRule>
  </conditionalFormatting>
  <conditionalFormatting sqref="R388">
    <cfRule type="expression" dxfId="2338" priority="5852">
      <formula>$C388=$H$5</formula>
    </cfRule>
  </conditionalFormatting>
  <conditionalFormatting sqref="R388">
    <cfRule type="expression" dxfId="2337" priority="5851">
      <formula>$E388="TOTAL"</formula>
    </cfRule>
  </conditionalFormatting>
  <conditionalFormatting sqref="R388">
    <cfRule type="expression" dxfId="2336" priority="5850">
      <formula>AND($E388&lt;&gt;"",$E388&lt;&gt;"TOTAL")</formula>
    </cfRule>
  </conditionalFormatting>
  <conditionalFormatting sqref="G388">
    <cfRule type="expression" dxfId="2335" priority="5849">
      <formula>$H388&lt;&gt;""</formula>
    </cfRule>
  </conditionalFormatting>
  <conditionalFormatting sqref="G388">
    <cfRule type="expression" dxfId="2334" priority="5848">
      <formula>$E388=""</formula>
    </cfRule>
  </conditionalFormatting>
  <conditionalFormatting sqref="G388">
    <cfRule type="expression" dxfId="2333" priority="5847">
      <formula>$C388=$H$5</formula>
    </cfRule>
  </conditionalFormatting>
  <conditionalFormatting sqref="G388">
    <cfRule type="expression" dxfId="2332" priority="5846">
      <formula>$E388="TOTAL"</formula>
    </cfRule>
  </conditionalFormatting>
  <conditionalFormatting sqref="O388">
    <cfRule type="expression" dxfId="2331" priority="5437">
      <formula>+WEEKDAY($E388)=1</formula>
    </cfRule>
  </conditionalFormatting>
  <conditionalFormatting sqref="O388">
    <cfRule type="expression" dxfId="2330" priority="5436">
      <formula>$E388=""</formula>
    </cfRule>
  </conditionalFormatting>
  <conditionalFormatting sqref="O388">
    <cfRule type="expression" dxfId="2329" priority="5435">
      <formula>$C388=$H$5</formula>
    </cfRule>
  </conditionalFormatting>
  <conditionalFormatting sqref="O388">
    <cfRule type="expression" dxfId="2328" priority="5434">
      <formula>$E388="TOTAL"</formula>
    </cfRule>
  </conditionalFormatting>
  <conditionalFormatting sqref="W388">
    <cfRule type="expression" dxfId="2327" priority="5433">
      <formula>$H388&lt;&gt;""</formula>
    </cfRule>
  </conditionalFormatting>
  <conditionalFormatting sqref="W388">
    <cfRule type="expression" dxfId="2326" priority="5432">
      <formula>$E388=""</formula>
    </cfRule>
  </conditionalFormatting>
  <conditionalFormatting sqref="W388">
    <cfRule type="expression" dxfId="2325" priority="5431">
      <formula>$C388=$H$5</formula>
    </cfRule>
  </conditionalFormatting>
  <conditionalFormatting sqref="W388">
    <cfRule type="expression" dxfId="2324" priority="5430">
      <formula>$E388="TOTAL"</formula>
    </cfRule>
  </conditionalFormatting>
  <conditionalFormatting sqref="H388">
    <cfRule type="expression" dxfId="2323" priority="5418">
      <formula>$H388&lt;&gt;""</formula>
    </cfRule>
  </conditionalFormatting>
  <conditionalFormatting sqref="H388">
    <cfRule type="expression" dxfId="2322" priority="5417">
      <formula>$E388=""</formula>
    </cfRule>
  </conditionalFormatting>
  <conditionalFormatting sqref="H388">
    <cfRule type="expression" dxfId="2321" priority="5416">
      <formula>$C388=$H$5</formula>
    </cfRule>
  </conditionalFormatting>
  <conditionalFormatting sqref="H388">
    <cfRule type="expression" dxfId="2320" priority="5415">
      <formula>$E388="TOTAL"</formula>
    </cfRule>
  </conditionalFormatting>
  <conditionalFormatting sqref="F388">
    <cfRule type="expression" dxfId="2319" priority="5414">
      <formula>+WEEKDAY($E388)=1</formula>
    </cfRule>
  </conditionalFormatting>
  <conditionalFormatting sqref="F388">
    <cfRule type="expression" dxfId="2318" priority="5413">
      <formula>$E388=""</formula>
    </cfRule>
  </conditionalFormatting>
  <conditionalFormatting sqref="F388">
    <cfRule type="expression" dxfId="2317" priority="5412">
      <formula>$C388=$H$5</formula>
    </cfRule>
  </conditionalFormatting>
  <conditionalFormatting sqref="F388">
    <cfRule type="expression" dxfId="2316" priority="5411">
      <formula>$E388="TOTAL"</formula>
    </cfRule>
  </conditionalFormatting>
  <conditionalFormatting sqref="F388">
    <cfRule type="expression" dxfId="2315" priority="5410">
      <formula>AND($E388&lt;&gt;"",$E388&lt;&gt;"TOTAL",SUM($C389:$C400)=0)</formula>
    </cfRule>
  </conditionalFormatting>
  <conditionalFormatting sqref="I388">
    <cfRule type="expression" dxfId="2314" priority="5389">
      <formula>+WEEKDAY($E388)=1</formula>
    </cfRule>
  </conditionalFormatting>
  <conditionalFormatting sqref="I388">
    <cfRule type="expression" dxfId="2313" priority="5388">
      <formula>$E388=""</formula>
    </cfRule>
  </conditionalFormatting>
  <conditionalFormatting sqref="I388">
    <cfRule type="expression" dxfId="2312" priority="5387">
      <formula>$C388=$H$5</formula>
    </cfRule>
  </conditionalFormatting>
  <conditionalFormatting sqref="I388">
    <cfRule type="expression" dxfId="2311" priority="5386">
      <formula>$E388="TOTAL"</formula>
    </cfRule>
  </conditionalFormatting>
  <conditionalFormatting sqref="I388">
    <cfRule type="expression" dxfId="2310" priority="5385">
      <formula>AND($E388&lt;&gt;"",$E388&lt;&gt;"TOTAL",SUM($C389:$C400)=0)</formula>
    </cfRule>
  </conditionalFormatting>
  <conditionalFormatting sqref="J388">
    <cfRule type="expression" dxfId="2309" priority="5384">
      <formula>+WEEKDAY($E388)=1</formula>
    </cfRule>
  </conditionalFormatting>
  <conditionalFormatting sqref="J388">
    <cfRule type="expression" dxfId="2308" priority="5383">
      <formula>$E388=""</formula>
    </cfRule>
  </conditionalFormatting>
  <conditionalFormatting sqref="J388">
    <cfRule type="expression" dxfId="2307" priority="5382">
      <formula>$C388=$H$5</formula>
    </cfRule>
  </conditionalFormatting>
  <conditionalFormatting sqref="J388">
    <cfRule type="expression" dxfId="2306" priority="5381">
      <formula>$E388="TOTAL"</formula>
    </cfRule>
  </conditionalFormatting>
  <conditionalFormatting sqref="J388">
    <cfRule type="expression" dxfId="2305" priority="5380">
      <formula>AND($E388&lt;&gt;"",$E388&lt;&gt;"TOTAL",SUM($C389:$C400)=0)</formula>
    </cfRule>
  </conditionalFormatting>
  <conditionalFormatting sqref="Y388:AK388">
    <cfRule type="expression" dxfId="2304" priority="5379">
      <formula>+WEEKDAY($E388)=1</formula>
    </cfRule>
  </conditionalFormatting>
  <conditionalFormatting sqref="Y388:AK388">
    <cfRule type="expression" dxfId="2303" priority="5378">
      <formula>$E388=""</formula>
    </cfRule>
  </conditionalFormatting>
  <conditionalFormatting sqref="Y388:AK388">
    <cfRule type="expression" dxfId="2302" priority="5377">
      <formula>$C388=$H$5</formula>
    </cfRule>
  </conditionalFormatting>
  <conditionalFormatting sqref="Y388:AK388">
    <cfRule type="expression" dxfId="2301" priority="5376">
      <formula>$E388="TOTAL"</formula>
    </cfRule>
  </conditionalFormatting>
  <conditionalFormatting sqref="Y388:AK388">
    <cfRule type="expression" dxfId="2300" priority="5375">
      <formula>AND($E388&lt;&gt;"",$E388&lt;&gt;"TOTAL",SUM($C389:$C400)=0)</formula>
    </cfRule>
  </conditionalFormatting>
  <conditionalFormatting sqref="AO388:BL388">
    <cfRule type="expression" dxfId="2299" priority="5374">
      <formula>+WEEKDAY($E388)=1</formula>
    </cfRule>
  </conditionalFormatting>
  <conditionalFormatting sqref="AO388:BL388">
    <cfRule type="expression" dxfId="2298" priority="5373">
      <formula>$E388=""</formula>
    </cfRule>
  </conditionalFormatting>
  <conditionalFormatting sqref="AO388:BL388">
    <cfRule type="expression" dxfId="2297" priority="5372">
      <formula>$C388=$H$5</formula>
    </cfRule>
  </conditionalFormatting>
  <conditionalFormatting sqref="AO388:BL388">
    <cfRule type="expression" dxfId="2296" priority="5371">
      <formula>$E388="TOTAL"</formula>
    </cfRule>
  </conditionalFormatting>
  <conditionalFormatting sqref="AO388:BL388">
    <cfRule type="expression" dxfId="2295" priority="5370">
      <formula>AND($E388&lt;&gt;"",$E388&lt;&gt;"TOTAL",SUM($C389:$C400)=0)</formula>
    </cfRule>
  </conditionalFormatting>
  <conditionalFormatting sqref="K401">
    <cfRule type="expression" dxfId="2294" priority="5365">
      <formula>+WEEKDAY($E401)=1</formula>
    </cfRule>
  </conditionalFormatting>
  <conditionalFormatting sqref="K401">
    <cfRule type="expression" dxfId="2293" priority="5364">
      <formula>$E401=""</formula>
    </cfRule>
  </conditionalFormatting>
  <conditionalFormatting sqref="K401">
    <cfRule type="expression" dxfId="2292" priority="5363">
      <formula>$C401=$H$5</formula>
    </cfRule>
  </conditionalFormatting>
  <conditionalFormatting sqref="K401">
    <cfRule type="expression" dxfId="2291" priority="5362">
      <formula>$E401="TOTAL"</formula>
    </cfRule>
  </conditionalFormatting>
  <conditionalFormatting sqref="K401">
    <cfRule type="expression" dxfId="2290" priority="5361">
      <formula>AND($E401&lt;&gt;"",$E401&lt;&gt;"TOTAL")</formula>
    </cfRule>
  </conditionalFormatting>
  <conditionalFormatting sqref="P401">
    <cfRule type="expression" dxfId="2289" priority="5360">
      <formula>+WEEKDAY($E401)=1</formula>
    </cfRule>
  </conditionalFormatting>
  <conditionalFormatting sqref="P401">
    <cfRule type="expression" dxfId="2288" priority="5359">
      <formula>$E401=""</formula>
    </cfRule>
  </conditionalFormatting>
  <conditionalFormatting sqref="P401">
    <cfRule type="expression" dxfId="2287" priority="5358">
      <formula>$C401=$H$5</formula>
    </cfRule>
  </conditionalFormatting>
  <conditionalFormatting sqref="P401">
    <cfRule type="expression" dxfId="2286" priority="5357">
      <formula>$E401="TOTAL"</formula>
    </cfRule>
  </conditionalFormatting>
  <conditionalFormatting sqref="P401">
    <cfRule type="expression" dxfId="2285" priority="5356">
      <formula>AND($E401&lt;&gt;"",$E401&lt;&gt;"TOTAL")</formula>
    </cfRule>
  </conditionalFormatting>
  <conditionalFormatting sqref="AN401">
    <cfRule type="expression" dxfId="2284" priority="5335">
      <formula>+WEEKDAY($E401)=1</formula>
    </cfRule>
  </conditionalFormatting>
  <conditionalFormatting sqref="AN401">
    <cfRule type="expression" dxfId="2283" priority="5334">
      <formula>$E401=""</formula>
    </cfRule>
  </conditionalFormatting>
  <conditionalFormatting sqref="AN401">
    <cfRule type="expression" dxfId="2282" priority="5333">
      <formula>$C401=$H$5</formula>
    </cfRule>
  </conditionalFormatting>
  <conditionalFormatting sqref="AN401">
    <cfRule type="expression" dxfId="2281" priority="5332">
      <formula>$E401="TOTAL"</formula>
    </cfRule>
  </conditionalFormatting>
  <conditionalFormatting sqref="AN401">
    <cfRule type="expression" dxfId="2280" priority="5331">
      <formula>AND($E401&lt;&gt;"",$E401&lt;&gt;"TOTAL")</formula>
    </cfRule>
  </conditionalFormatting>
  <conditionalFormatting sqref="Q401">
    <cfRule type="expression" dxfId="2279" priority="5310">
      <formula>+WEEKDAY($E401)=1</formula>
    </cfRule>
  </conditionalFormatting>
  <conditionalFormatting sqref="Q401">
    <cfRule type="expression" dxfId="2278" priority="5309">
      <formula>$E401=""</formula>
    </cfRule>
  </conditionalFormatting>
  <conditionalFormatting sqref="Q401">
    <cfRule type="expression" dxfId="2277" priority="5308">
      <formula>$C401=$H$5</formula>
    </cfRule>
  </conditionalFormatting>
  <conditionalFormatting sqref="Q401">
    <cfRule type="expression" dxfId="2276" priority="5307">
      <formula>$E401="TOTAL"</formula>
    </cfRule>
  </conditionalFormatting>
  <conditionalFormatting sqref="Q401">
    <cfRule type="expression" dxfId="2275" priority="5306">
      <formula>AND($E401&lt;&gt;"",$E401&lt;&gt;"TOTAL")</formula>
    </cfRule>
  </conditionalFormatting>
  <conditionalFormatting sqref="L401">
    <cfRule type="expression" dxfId="2274" priority="5305">
      <formula>+WEEKDAY($E401)=1</formula>
    </cfRule>
  </conditionalFormatting>
  <conditionalFormatting sqref="L401">
    <cfRule type="expression" dxfId="2273" priority="5304">
      <formula>$E401=""</formula>
    </cfRule>
  </conditionalFormatting>
  <conditionalFormatting sqref="L401">
    <cfRule type="expression" dxfId="2272" priority="5303">
      <formula>$C401=$H$5</formula>
    </cfRule>
  </conditionalFormatting>
  <conditionalFormatting sqref="L401">
    <cfRule type="expression" dxfId="2271" priority="5302">
      <formula>$E401="TOTAL"</formula>
    </cfRule>
  </conditionalFormatting>
  <conditionalFormatting sqref="N401">
    <cfRule type="expression" dxfId="2270" priority="5301">
      <formula>+WEEKDAY($E401)=1</formula>
    </cfRule>
  </conditionalFormatting>
  <conditionalFormatting sqref="N401">
    <cfRule type="expression" dxfId="2269" priority="5300">
      <formula>$E401=""</formula>
    </cfRule>
  </conditionalFormatting>
  <conditionalFormatting sqref="N401">
    <cfRule type="expression" dxfId="2268" priority="5299">
      <formula>$C401=$H$5</formula>
    </cfRule>
  </conditionalFormatting>
  <conditionalFormatting sqref="N401">
    <cfRule type="expression" dxfId="2267" priority="5298">
      <formula>$E401="TOTAL"</formula>
    </cfRule>
  </conditionalFormatting>
  <conditionalFormatting sqref="N401">
    <cfRule type="expression" dxfId="2266" priority="5297">
      <formula>AND($E401&lt;&gt;"",$E401&lt;&gt;"TOTAL")</formula>
    </cfRule>
  </conditionalFormatting>
  <conditionalFormatting sqref="M401">
    <cfRule type="expression" dxfId="2265" priority="5296">
      <formula>+WEEKDAY($E401)=1</formula>
    </cfRule>
  </conditionalFormatting>
  <conditionalFormatting sqref="M401">
    <cfRule type="expression" dxfId="2264" priority="5295">
      <formula>$E401=""</formula>
    </cfRule>
  </conditionalFormatting>
  <conditionalFormatting sqref="M401">
    <cfRule type="expression" dxfId="2263" priority="5294">
      <formula>$C401=$H$5</formula>
    </cfRule>
  </conditionalFormatting>
  <conditionalFormatting sqref="M401">
    <cfRule type="expression" dxfId="2262" priority="5293">
      <formula>$E401="TOTAL"</formula>
    </cfRule>
  </conditionalFormatting>
  <conditionalFormatting sqref="M401">
    <cfRule type="expression" dxfId="2261" priority="5292">
      <formula>AND($E401&lt;&gt;"",$E401&lt;&gt;"TOTAL")</formula>
    </cfRule>
  </conditionalFormatting>
  <conditionalFormatting sqref="X401">
    <cfRule type="expression" dxfId="2260" priority="5291">
      <formula>$H401&lt;&gt;""</formula>
    </cfRule>
  </conditionalFormatting>
  <conditionalFormatting sqref="X401">
    <cfRule type="expression" dxfId="2259" priority="5290">
      <formula>$E401=""</formula>
    </cfRule>
  </conditionalFormatting>
  <conditionalFormatting sqref="X401">
    <cfRule type="expression" dxfId="2258" priority="5289">
      <formula>$C401=$H$5</formula>
    </cfRule>
  </conditionalFormatting>
  <conditionalFormatting sqref="X401">
    <cfRule type="expression" dxfId="2257" priority="5288">
      <formula>$E401="TOTAL"</formula>
    </cfRule>
  </conditionalFormatting>
  <conditionalFormatting sqref="AL401:AM401">
    <cfRule type="expression" dxfId="2256" priority="5282">
      <formula>+WEEKDAY($E401)=1</formula>
    </cfRule>
  </conditionalFormatting>
  <conditionalFormatting sqref="AL401:AM401">
    <cfRule type="expression" dxfId="2255" priority="5281">
      <formula>$E401=""</formula>
    </cfRule>
  </conditionalFormatting>
  <conditionalFormatting sqref="AL401:AM401">
    <cfRule type="expression" dxfId="2254" priority="5280">
      <formula>$C401=$H$5</formula>
    </cfRule>
  </conditionalFormatting>
  <conditionalFormatting sqref="AL401:AM401">
    <cfRule type="expression" dxfId="2253" priority="5279">
      <formula>$E401="TOTAL"</formula>
    </cfRule>
  </conditionalFormatting>
  <conditionalFormatting sqref="AL401:AM401">
    <cfRule type="expression" dxfId="2252" priority="5278">
      <formula>AND($E401&lt;&gt;"",$E401&lt;&gt;"TOTAL")</formula>
    </cfRule>
  </conditionalFormatting>
  <conditionalFormatting sqref="U401">
    <cfRule type="expression" dxfId="2251" priority="5262">
      <formula>+WEEKDAY($E401)=1</formula>
    </cfRule>
  </conditionalFormatting>
  <conditionalFormatting sqref="U401">
    <cfRule type="expression" dxfId="2250" priority="5261">
      <formula>$E401=""</formula>
    </cfRule>
  </conditionalFormatting>
  <conditionalFormatting sqref="U401">
    <cfRule type="expression" dxfId="2249" priority="5260">
      <formula>$C401=$H$5</formula>
    </cfRule>
  </conditionalFormatting>
  <conditionalFormatting sqref="U401">
    <cfRule type="expression" dxfId="2248" priority="5259">
      <formula>$E401="TOTAL"</formula>
    </cfRule>
  </conditionalFormatting>
  <conditionalFormatting sqref="U401">
    <cfRule type="expression" dxfId="2247" priority="5258">
      <formula>AND($E401&lt;&gt;"",$E401&lt;&gt;"TOTAL")</formula>
    </cfRule>
  </conditionalFormatting>
  <conditionalFormatting sqref="V401">
    <cfRule type="expression" dxfId="2246" priority="5257">
      <formula>+WEEKDAY($E401)=1</formula>
    </cfRule>
  </conditionalFormatting>
  <conditionalFormatting sqref="V401">
    <cfRule type="expression" dxfId="2245" priority="5256">
      <formula>$E401=""</formula>
    </cfRule>
  </conditionalFormatting>
  <conditionalFormatting sqref="V401">
    <cfRule type="expression" dxfId="2244" priority="5255">
      <formula>$C401=$H$5</formula>
    </cfRule>
  </conditionalFormatting>
  <conditionalFormatting sqref="V401">
    <cfRule type="expression" dxfId="2243" priority="5254">
      <formula>$E401="TOTAL"</formula>
    </cfRule>
  </conditionalFormatting>
  <conditionalFormatting sqref="V401">
    <cfRule type="expression" dxfId="2242" priority="5253">
      <formula>AND($E401&lt;&gt;"",$E401&lt;&gt;"TOTAL")</formula>
    </cfRule>
  </conditionalFormatting>
  <conditionalFormatting sqref="T401">
    <cfRule type="expression" dxfId="2241" priority="5252">
      <formula>+WEEKDAY($E401)=1</formula>
    </cfRule>
  </conditionalFormatting>
  <conditionalFormatting sqref="T401">
    <cfRule type="expression" dxfId="2240" priority="5251">
      <formula>$E401=""</formula>
    </cfRule>
  </conditionalFormatting>
  <conditionalFormatting sqref="T401">
    <cfRule type="expression" dxfId="2239" priority="5250">
      <formula>$C401=$H$5</formula>
    </cfRule>
  </conditionalFormatting>
  <conditionalFormatting sqref="T401">
    <cfRule type="expression" dxfId="2238" priority="5249">
      <formula>$E401="TOTAL"</formula>
    </cfRule>
  </conditionalFormatting>
  <conditionalFormatting sqref="T401">
    <cfRule type="expression" dxfId="2237" priority="5248">
      <formula>AND($E401&lt;&gt;"",$E401&lt;&gt;"TOTAL")</formula>
    </cfRule>
  </conditionalFormatting>
  <conditionalFormatting sqref="S401">
    <cfRule type="expression" dxfId="2236" priority="5247">
      <formula>+WEEKDAY($E401)=1</formula>
    </cfRule>
  </conditionalFormatting>
  <conditionalFormatting sqref="S401">
    <cfRule type="expression" dxfId="2235" priority="5246">
      <formula>$E401=""</formula>
    </cfRule>
  </conditionalFormatting>
  <conditionalFormatting sqref="S401">
    <cfRule type="expression" dxfId="2234" priority="5245">
      <formula>$C401=$H$5</formula>
    </cfRule>
  </conditionalFormatting>
  <conditionalFormatting sqref="S401">
    <cfRule type="expression" dxfId="2233" priority="5244">
      <formula>$E401="TOTAL"</formula>
    </cfRule>
  </conditionalFormatting>
  <conditionalFormatting sqref="S401">
    <cfRule type="expression" dxfId="2232" priority="5243">
      <formula>AND($E401&lt;&gt;"",$E401&lt;&gt;"TOTAL")</formula>
    </cfRule>
  </conditionalFormatting>
  <conditionalFormatting sqref="R401">
    <cfRule type="expression" dxfId="2231" priority="5242">
      <formula>+WEEKDAY($E401)=1</formula>
    </cfRule>
  </conditionalFormatting>
  <conditionalFormatting sqref="R401">
    <cfRule type="expression" dxfId="2230" priority="5241">
      <formula>$E401=""</formula>
    </cfRule>
  </conditionalFormatting>
  <conditionalFormatting sqref="R401">
    <cfRule type="expression" dxfId="2229" priority="5240">
      <formula>$C401=$H$5</formula>
    </cfRule>
  </conditionalFormatting>
  <conditionalFormatting sqref="R401">
    <cfRule type="expression" dxfId="2228" priority="5239">
      <formula>$E401="TOTAL"</formula>
    </cfRule>
  </conditionalFormatting>
  <conditionalFormatting sqref="R401">
    <cfRule type="expression" dxfId="2227" priority="5238">
      <formula>AND($E401&lt;&gt;"",$E401&lt;&gt;"TOTAL")</formula>
    </cfRule>
  </conditionalFormatting>
  <conditionalFormatting sqref="G401">
    <cfRule type="expression" dxfId="2226" priority="5237">
      <formula>$H401&lt;&gt;""</formula>
    </cfRule>
  </conditionalFormatting>
  <conditionalFormatting sqref="G401">
    <cfRule type="expression" dxfId="2225" priority="5236">
      <formula>$E401=""</formula>
    </cfRule>
  </conditionalFormatting>
  <conditionalFormatting sqref="G401">
    <cfRule type="expression" dxfId="2224" priority="5235">
      <formula>$C401=$H$5</formula>
    </cfRule>
  </conditionalFormatting>
  <conditionalFormatting sqref="G401">
    <cfRule type="expression" dxfId="2223" priority="5234">
      <formula>$E401="TOTAL"</formula>
    </cfRule>
  </conditionalFormatting>
  <conditionalFormatting sqref="O401">
    <cfRule type="expression" dxfId="2222" priority="4825">
      <formula>+WEEKDAY($E401)=1</formula>
    </cfRule>
  </conditionalFormatting>
  <conditionalFormatting sqref="O401">
    <cfRule type="expression" dxfId="2221" priority="4824">
      <formula>$E401=""</formula>
    </cfRule>
  </conditionalFormatting>
  <conditionalFormatting sqref="O401">
    <cfRule type="expression" dxfId="2220" priority="4823">
      <formula>$C401=$H$5</formula>
    </cfRule>
  </conditionalFormatting>
  <conditionalFormatting sqref="O401">
    <cfRule type="expression" dxfId="2219" priority="4822">
      <formula>$E401="TOTAL"</formula>
    </cfRule>
  </conditionalFormatting>
  <conditionalFormatting sqref="W401">
    <cfRule type="expression" dxfId="2218" priority="4821">
      <formula>$H401&lt;&gt;""</formula>
    </cfRule>
  </conditionalFormatting>
  <conditionalFormatting sqref="W401">
    <cfRule type="expression" dxfId="2217" priority="4820">
      <formula>$E401=""</formula>
    </cfRule>
  </conditionalFormatting>
  <conditionalFormatting sqref="W401">
    <cfRule type="expression" dxfId="2216" priority="4819">
      <formula>$C401=$H$5</formula>
    </cfRule>
  </conditionalFormatting>
  <conditionalFormatting sqref="W401">
    <cfRule type="expression" dxfId="2215" priority="4818">
      <formula>$E401="TOTAL"</formula>
    </cfRule>
  </conditionalFormatting>
  <conditionalFormatting sqref="H401">
    <cfRule type="expression" dxfId="2214" priority="4806">
      <formula>$H401&lt;&gt;""</formula>
    </cfRule>
  </conditionalFormatting>
  <conditionalFormatting sqref="H401">
    <cfRule type="expression" dxfId="2213" priority="4805">
      <formula>$E401=""</formula>
    </cfRule>
  </conditionalFormatting>
  <conditionalFormatting sqref="H401">
    <cfRule type="expression" dxfId="2212" priority="4804">
      <formula>$C401=$H$5</formula>
    </cfRule>
  </conditionalFormatting>
  <conditionalFormatting sqref="H401">
    <cfRule type="expression" dxfId="2211" priority="4803">
      <formula>$E401="TOTAL"</formula>
    </cfRule>
  </conditionalFormatting>
  <conditionalFormatting sqref="F401">
    <cfRule type="expression" dxfId="2210" priority="4802">
      <formula>+WEEKDAY($E401)=1</formula>
    </cfRule>
  </conditionalFormatting>
  <conditionalFormatting sqref="F401">
    <cfRule type="expression" dxfId="2209" priority="4801">
      <formula>$E401=""</formula>
    </cfRule>
  </conditionalFormatting>
  <conditionalFormatting sqref="F401">
    <cfRule type="expression" dxfId="2208" priority="4800">
      <formula>$C401=$H$5</formula>
    </cfRule>
  </conditionalFormatting>
  <conditionalFormatting sqref="F401">
    <cfRule type="expression" dxfId="2207" priority="4799">
      <formula>$E401="TOTAL"</formula>
    </cfRule>
  </conditionalFormatting>
  <conditionalFormatting sqref="F401">
    <cfRule type="expression" dxfId="2206" priority="4798">
      <formula>AND($E401&lt;&gt;"",$E401&lt;&gt;"TOTAL",SUM($C402:$C413)=0)</formula>
    </cfRule>
  </conditionalFormatting>
  <conditionalFormatting sqref="I401">
    <cfRule type="expression" dxfId="2205" priority="4777">
      <formula>+WEEKDAY($E401)=1</formula>
    </cfRule>
  </conditionalFormatting>
  <conditionalFormatting sqref="I401">
    <cfRule type="expression" dxfId="2204" priority="4776">
      <formula>$E401=""</formula>
    </cfRule>
  </conditionalFormatting>
  <conditionalFormatting sqref="I401">
    <cfRule type="expression" dxfId="2203" priority="4775">
      <formula>$C401=$H$5</formula>
    </cfRule>
  </conditionalFormatting>
  <conditionalFormatting sqref="I401">
    <cfRule type="expression" dxfId="2202" priority="4774">
      <formula>$E401="TOTAL"</formula>
    </cfRule>
  </conditionalFormatting>
  <conditionalFormatting sqref="I401">
    <cfRule type="expression" dxfId="2201" priority="4773">
      <formula>AND($E401&lt;&gt;"",$E401&lt;&gt;"TOTAL",SUM($C402:$C413)=0)</formula>
    </cfRule>
  </conditionalFormatting>
  <conditionalFormatting sqref="J401">
    <cfRule type="expression" dxfId="2200" priority="4772">
      <formula>+WEEKDAY($E401)=1</formula>
    </cfRule>
  </conditionalFormatting>
  <conditionalFormatting sqref="J401">
    <cfRule type="expression" dxfId="2199" priority="4771">
      <formula>$E401=""</formula>
    </cfRule>
  </conditionalFormatting>
  <conditionalFormatting sqref="J401">
    <cfRule type="expression" dxfId="2198" priority="4770">
      <formula>$C401=$H$5</formula>
    </cfRule>
  </conditionalFormatting>
  <conditionalFormatting sqref="J401">
    <cfRule type="expression" dxfId="2197" priority="4769">
      <formula>$E401="TOTAL"</formula>
    </cfRule>
  </conditionalFormatting>
  <conditionalFormatting sqref="J401">
    <cfRule type="expression" dxfId="2196" priority="4768">
      <formula>AND($E401&lt;&gt;"",$E401&lt;&gt;"TOTAL",SUM($C402:$C413)=0)</formula>
    </cfRule>
  </conditionalFormatting>
  <conditionalFormatting sqref="Y401:AK401">
    <cfRule type="expression" dxfId="2195" priority="4767">
      <formula>+WEEKDAY($E401)=1</formula>
    </cfRule>
  </conditionalFormatting>
  <conditionalFormatting sqref="Y401:AK401">
    <cfRule type="expression" dxfId="2194" priority="4766">
      <formula>$E401=""</formula>
    </cfRule>
  </conditionalFormatting>
  <conditionalFormatting sqref="Y401:AK401">
    <cfRule type="expression" dxfId="2193" priority="4765">
      <formula>$C401=$H$5</formula>
    </cfRule>
  </conditionalFormatting>
  <conditionalFormatting sqref="Y401:AK401">
    <cfRule type="expression" dxfId="2192" priority="4764">
      <formula>$E401="TOTAL"</formula>
    </cfRule>
  </conditionalFormatting>
  <conditionalFormatting sqref="Y401:AK401">
    <cfRule type="expression" dxfId="2191" priority="4763">
      <formula>AND($E401&lt;&gt;"",$E401&lt;&gt;"TOTAL",SUM($C402:$C413)=0)</formula>
    </cfRule>
  </conditionalFormatting>
  <conditionalFormatting sqref="AO401:BL401">
    <cfRule type="expression" dxfId="2190" priority="4762">
      <formula>+WEEKDAY($E401)=1</formula>
    </cfRule>
  </conditionalFormatting>
  <conditionalFormatting sqref="AO401:BL401">
    <cfRule type="expression" dxfId="2189" priority="4761">
      <formula>$E401=""</formula>
    </cfRule>
  </conditionalFormatting>
  <conditionalFormatting sqref="AO401:BL401">
    <cfRule type="expression" dxfId="2188" priority="4760">
      <formula>$C401=$H$5</formula>
    </cfRule>
  </conditionalFormatting>
  <conditionalFormatting sqref="AO401:BL401">
    <cfRule type="expression" dxfId="2187" priority="4759">
      <formula>$E401="TOTAL"</formula>
    </cfRule>
  </conditionalFormatting>
  <conditionalFormatting sqref="AO401:BL401">
    <cfRule type="expression" dxfId="2186" priority="4758">
      <formula>AND($E401&lt;&gt;"",$E401&lt;&gt;"TOTAL",SUM($C402:$C413)=0)</formula>
    </cfRule>
  </conditionalFormatting>
  <conditionalFormatting sqref="K414">
    <cfRule type="expression" dxfId="2185" priority="4753">
      <formula>+WEEKDAY($E414)=1</formula>
    </cfRule>
  </conditionalFormatting>
  <conditionalFormatting sqref="K414">
    <cfRule type="expression" dxfId="2184" priority="4752">
      <formula>$E414=""</formula>
    </cfRule>
  </conditionalFormatting>
  <conditionalFormatting sqref="K414">
    <cfRule type="expression" dxfId="2183" priority="4751">
      <formula>$C414=$H$5</formula>
    </cfRule>
  </conditionalFormatting>
  <conditionalFormatting sqref="K414">
    <cfRule type="expression" dxfId="2182" priority="4750">
      <formula>$E414="TOTAL"</formula>
    </cfRule>
  </conditionalFormatting>
  <conditionalFormatting sqref="K414">
    <cfRule type="expression" dxfId="2181" priority="4749">
      <formula>AND($E414&lt;&gt;"",$E414&lt;&gt;"TOTAL")</formula>
    </cfRule>
  </conditionalFormatting>
  <conditionalFormatting sqref="P414">
    <cfRule type="expression" dxfId="2180" priority="4748">
      <formula>+WEEKDAY($E414)=1</formula>
    </cfRule>
  </conditionalFormatting>
  <conditionalFormatting sqref="P414">
    <cfRule type="expression" dxfId="2179" priority="4747">
      <formula>$E414=""</formula>
    </cfRule>
  </conditionalFormatting>
  <conditionalFormatting sqref="P414">
    <cfRule type="expression" dxfId="2178" priority="4746">
      <formula>$C414=$H$5</formula>
    </cfRule>
  </conditionalFormatting>
  <conditionalFormatting sqref="P414">
    <cfRule type="expression" dxfId="2177" priority="4745">
      <formula>$E414="TOTAL"</formula>
    </cfRule>
  </conditionalFormatting>
  <conditionalFormatting sqref="P414">
    <cfRule type="expression" dxfId="2176" priority="4744">
      <formula>AND($E414&lt;&gt;"",$E414&lt;&gt;"TOTAL")</formula>
    </cfRule>
  </conditionalFormatting>
  <conditionalFormatting sqref="AN414">
    <cfRule type="expression" dxfId="2175" priority="4723">
      <formula>+WEEKDAY($E414)=1</formula>
    </cfRule>
  </conditionalFormatting>
  <conditionalFormatting sqref="AN414">
    <cfRule type="expression" dxfId="2174" priority="4722">
      <formula>$E414=""</formula>
    </cfRule>
  </conditionalFormatting>
  <conditionalFormatting sqref="AN414">
    <cfRule type="expression" dxfId="2173" priority="4721">
      <formula>$C414=$H$5</formula>
    </cfRule>
  </conditionalFormatting>
  <conditionalFormatting sqref="AN414">
    <cfRule type="expression" dxfId="2172" priority="4720">
      <formula>$E414="TOTAL"</formula>
    </cfRule>
  </conditionalFormatting>
  <conditionalFormatting sqref="AN414">
    <cfRule type="expression" dxfId="2171" priority="4719">
      <formula>AND($E414&lt;&gt;"",$E414&lt;&gt;"TOTAL")</formula>
    </cfRule>
  </conditionalFormatting>
  <conditionalFormatting sqref="Q414">
    <cfRule type="expression" dxfId="2170" priority="4698">
      <formula>+WEEKDAY($E414)=1</formula>
    </cfRule>
  </conditionalFormatting>
  <conditionalFormatting sqref="Q414">
    <cfRule type="expression" dxfId="2169" priority="4697">
      <formula>$E414=""</formula>
    </cfRule>
  </conditionalFormatting>
  <conditionalFormatting sqref="Q414">
    <cfRule type="expression" dxfId="2168" priority="4696">
      <formula>$C414=$H$5</formula>
    </cfRule>
  </conditionalFormatting>
  <conditionalFormatting sqref="Q414">
    <cfRule type="expression" dxfId="2167" priority="4695">
      <formula>$E414="TOTAL"</formula>
    </cfRule>
  </conditionalFormatting>
  <conditionalFormatting sqref="Q414">
    <cfRule type="expression" dxfId="2166" priority="4694">
      <formula>AND($E414&lt;&gt;"",$E414&lt;&gt;"TOTAL")</formula>
    </cfRule>
  </conditionalFormatting>
  <conditionalFormatting sqref="L414">
    <cfRule type="expression" dxfId="2165" priority="4693">
      <formula>+WEEKDAY($E414)=1</formula>
    </cfRule>
  </conditionalFormatting>
  <conditionalFormatting sqref="L414">
    <cfRule type="expression" dxfId="2164" priority="4692">
      <formula>$E414=""</formula>
    </cfRule>
  </conditionalFormatting>
  <conditionalFormatting sqref="L414">
    <cfRule type="expression" dxfId="2163" priority="4691">
      <formula>$C414=$H$5</formula>
    </cfRule>
  </conditionalFormatting>
  <conditionalFormatting sqref="L414">
    <cfRule type="expression" dxfId="2162" priority="4690">
      <formula>$E414="TOTAL"</formula>
    </cfRule>
  </conditionalFormatting>
  <conditionalFormatting sqref="N414">
    <cfRule type="expression" dxfId="2161" priority="4689">
      <formula>+WEEKDAY($E414)=1</formula>
    </cfRule>
  </conditionalFormatting>
  <conditionalFormatting sqref="N414">
    <cfRule type="expression" dxfId="2160" priority="4688">
      <formula>$E414=""</formula>
    </cfRule>
  </conditionalFormatting>
  <conditionalFormatting sqref="N414">
    <cfRule type="expression" dxfId="2159" priority="4687">
      <formula>$C414=$H$5</formula>
    </cfRule>
  </conditionalFormatting>
  <conditionalFormatting sqref="N414">
    <cfRule type="expression" dxfId="2158" priority="4686">
      <formula>$E414="TOTAL"</formula>
    </cfRule>
  </conditionalFormatting>
  <conditionalFormatting sqref="N414">
    <cfRule type="expression" dxfId="2157" priority="4685">
      <formula>AND($E414&lt;&gt;"",$E414&lt;&gt;"TOTAL")</formula>
    </cfRule>
  </conditionalFormatting>
  <conditionalFormatting sqref="M414">
    <cfRule type="expression" dxfId="2156" priority="4684">
      <formula>+WEEKDAY($E414)=1</formula>
    </cfRule>
  </conditionalFormatting>
  <conditionalFormatting sqref="M414">
    <cfRule type="expression" dxfId="2155" priority="4683">
      <formula>$E414=""</formula>
    </cfRule>
  </conditionalFormatting>
  <conditionalFormatting sqref="M414">
    <cfRule type="expression" dxfId="2154" priority="4682">
      <formula>$C414=$H$5</formula>
    </cfRule>
  </conditionalFormatting>
  <conditionalFormatting sqref="M414">
    <cfRule type="expression" dxfId="2153" priority="4681">
      <formula>$E414="TOTAL"</formula>
    </cfRule>
  </conditionalFormatting>
  <conditionalFormatting sqref="M414">
    <cfRule type="expression" dxfId="2152" priority="4680">
      <formula>AND($E414&lt;&gt;"",$E414&lt;&gt;"TOTAL")</formula>
    </cfRule>
  </conditionalFormatting>
  <conditionalFormatting sqref="X414">
    <cfRule type="expression" dxfId="2151" priority="4679">
      <formula>$H414&lt;&gt;""</formula>
    </cfRule>
  </conditionalFormatting>
  <conditionalFormatting sqref="X414">
    <cfRule type="expression" dxfId="2150" priority="4678">
      <formula>$E414=""</formula>
    </cfRule>
  </conditionalFormatting>
  <conditionalFormatting sqref="X414">
    <cfRule type="expression" dxfId="2149" priority="4677">
      <formula>$C414=$H$5</formula>
    </cfRule>
  </conditionalFormatting>
  <conditionalFormatting sqref="X414">
    <cfRule type="expression" dxfId="2148" priority="4676">
      <formula>$E414="TOTAL"</formula>
    </cfRule>
  </conditionalFormatting>
  <conditionalFormatting sqref="AL414:AM414">
    <cfRule type="expression" dxfId="2147" priority="4670">
      <formula>+WEEKDAY($E414)=1</formula>
    </cfRule>
  </conditionalFormatting>
  <conditionalFormatting sqref="AL414:AM414">
    <cfRule type="expression" dxfId="2146" priority="4669">
      <formula>$E414=""</formula>
    </cfRule>
  </conditionalFormatting>
  <conditionalFormatting sqref="AL414:AM414">
    <cfRule type="expression" dxfId="2145" priority="4668">
      <formula>$C414=$H$5</formula>
    </cfRule>
  </conditionalFormatting>
  <conditionalFormatting sqref="AL414:AM414">
    <cfRule type="expression" dxfId="2144" priority="4667">
      <formula>$E414="TOTAL"</formula>
    </cfRule>
  </conditionalFormatting>
  <conditionalFormatting sqref="AL414:AM414">
    <cfRule type="expression" dxfId="2143" priority="4666">
      <formula>AND($E414&lt;&gt;"",$E414&lt;&gt;"TOTAL")</formula>
    </cfRule>
  </conditionalFormatting>
  <conditionalFormatting sqref="U414">
    <cfRule type="expression" dxfId="2142" priority="4650">
      <formula>+WEEKDAY($E414)=1</formula>
    </cfRule>
  </conditionalFormatting>
  <conditionalFormatting sqref="U414">
    <cfRule type="expression" dxfId="2141" priority="4649">
      <formula>$E414=""</formula>
    </cfRule>
  </conditionalFormatting>
  <conditionalFormatting sqref="U414">
    <cfRule type="expression" dxfId="2140" priority="4648">
      <formula>$C414=$H$5</formula>
    </cfRule>
  </conditionalFormatting>
  <conditionalFormatting sqref="U414">
    <cfRule type="expression" dxfId="2139" priority="4647">
      <formula>$E414="TOTAL"</formula>
    </cfRule>
  </conditionalFormatting>
  <conditionalFormatting sqref="U414">
    <cfRule type="expression" dxfId="2138" priority="4646">
      <formula>AND($E414&lt;&gt;"",$E414&lt;&gt;"TOTAL")</formula>
    </cfRule>
  </conditionalFormatting>
  <conditionalFormatting sqref="V414">
    <cfRule type="expression" dxfId="2137" priority="4645">
      <formula>+WEEKDAY($E414)=1</formula>
    </cfRule>
  </conditionalFormatting>
  <conditionalFormatting sqref="V414">
    <cfRule type="expression" dxfId="2136" priority="4644">
      <formula>$E414=""</formula>
    </cfRule>
  </conditionalFormatting>
  <conditionalFormatting sqref="V414">
    <cfRule type="expression" dxfId="2135" priority="4643">
      <formula>$C414=$H$5</formula>
    </cfRule>
  </conditionalFormatting>
  <conditionalFormatting sqref="V414">
    <cfRule type="expression" dxfId="2134" priority="4642">
      <formula>$E414="TOTAL"</formula>
    </cfRule>
  </conditionalFormatting>
  <conditionalFormatting sqref="V414">
    <cfRule type="expression" dxfId="2133" priority="4641">
      <formula>AND($E414&lt;&gt;"",$E414&lt;&gt;"TOTAL")</formula>
    </cfRule>
  </conditionalFormatting>
  <conditionalFormatting sqref="T414">
    <cfRule type="expression" dxfId="2132" priority="4640">
      <formula>+WEEKDAY($E414)=1</formula>
    </cfRule>
  </conditionalFormatting>
  <conditionalFormatting sqref="T414">
    <cfRule type="expression" dxfId="2131" priority="4639">
      <formula>$E414=""</formula>
    </cfRule>
  </conditionalFormatting>
  <conditionalFormatting sqref="T414">
    <cfRule type="expression" dxfId="2130" priority="4638">
      <formula>$C414=$H$5</formula>
    </cfRule>
  </conditionalFormatting>
  <conditionalFormatting sqref="T414">
    <cfRule type="expression" dxfId="2129" priority="4637">
      <formula>$E414="TOTAL"</formula>
    </cfRule>
  </conditionalFormatting>
  <conditionalFormatting sqref="T414">
    <cfRule type="expression" dxfId="2128" priority="4636">
      <formula>AND($E414&lt;&gt;"",$E414&lt;&gt;"TOTAL")</formula>
    </cfRule>
  </conditionalFormatting>
  <conditionalFormatting sqref="S414">
    <cfRule type="expression" dxfId="2127" priority="4635">
      <formula>+WEEKDAY($E414)=1</formula>
    </cfRule>
  </conditionalFormatting>
  <conditionalFormatting sqref="S414">
    <cfRule type="expression" dxfId="2126" priority="4634">
      <formula>$E414=""</formula>
    </cfRule>
  </conditionalFormatting>
  <conditionalFormatting sqref="S414">
    <cfRule type="expression" dxfId="2125" priority="4633">
      <formula>$C414=$H$5</formula>
    </cfRule>
  </conditionalFormatting>
  <conditionalFormatting sqref="S414">
    <cfRule type="expression" dxfId="2124" priority="4632">
      <formula>$E414="TOTAL"</formula>
    </cfRule>
  </conditionalFormatting>
  <conditionalFormatting sqref="S414">
    <cfRule type="expression" dxfId="2123" priority="4631">
      <formula>AND($E414&lt;&gt;"",$E414&lt;&gt;"TOTAL")</formula>
    </cfRule>
  </conditionalFormatting>
  <conditionalFormatting sqref="R414">
    <cfRule type="expression" dxfId="2122" priority="4630">
      <formula>+WEEKDAY($E414)=1</formula>
    </cfRule>
  </conditionalFormatting>
  <conditionalFormatting sqref="R414">
    <cfRule type="expression" dxfId="2121" priority="4629">
      <formula>$E414=""</formula>
    </cfRule>
  </conditionalFormatting>
  <conditionalFormatting sqref="R414">
    <cfRule type="expression" dxfId="2120" priority="4628">
      <formula>$C414=$H$5</formula>
    </cfRule>
  </conditionalFormatting>
  <conditionalFormatting sqref="R414">
    <cfRule type="expression" dxfId="2119" priority="4627">
      <formula>$E414="TOTAL"</formula>
    </cfRule>
  </conditionalFormatting>
  <conditionalFormatting sqref="R414">
    <cfRule type="expression" dxfId="2118" priority="4626">
      <formula>AND($E414&lt;&gt;"",$E414&lt;&gt;"TOTAL")</formula>
    </cfRule>
  </conditionalFormatting>
  <conditionalFormatting sqref="G414">
    <cfRule type="expression" dxfId="2117" priority="4625">
      <formula>$H414&lt;&gt;""</formula>
    </cfRule>
  </conditionalFormatting>
  <conditionalFormatting sqref="G414">
    <cfRule type="expression" dxfId="2116" priority="4624">
      <formula>$E414=""</formula>
    </cfRule>
  </conditionalFormatting>
  <conditionalFormatting sqref="G414">
    <cfRule type="expression" dxfId="2115" priority="4623">
      <formula>$C414=$H$5</formula>
    </cfRule>
  </conditionalFormatting>
  <conditionalFormatting sqref="G414">
    <cfRule type="expression" dxfId="2114" priority="4622">
      <formula>$E414="TOTAL"</formula>
    </cfRule>
  </conditionalFormatting>
  <conditionalFormatting sqref="O414">
    <cfRule type="expression" dxfId="2113" priority="4213">
      <formula>+WEEKDAY($E414)=1</formula>
    </cfRule>
  </conditionalFormatting>
  <conditionalFormatting sqref="O414">
    <cfRule type="expression" dxfId="2112" priority="4212">
      <formula>$E414=""</formula>
    </cfRule>
  </conditionalFormatting>
  <conditionalFormatting sqref="O414">
    <cfRule type="expression" dxfId="2111" priority="4211">
      <formula>$C414=$H$5</formula>
    </cfRule>
  </conditionalFormatting>
  <conditionalFormatting sqref="O414">
    <cfRule type="expression" dxfId="2110" priority="4210">
      <formula>$E414="TOTAL"</formula>
    </cfRule>
  </conditionalFormatting>
  <conditionalFormatting sqref="W414">
    <cfRule type="expression" dxfId="2109" priority="4209">
      <formula>$H414&lt;&gt;""</formula>
    </cfRule>
  </conditionalFormatting>
  <conditionalFormatting sqref="W414">
    <cfRule type="expression" dxfId="2108" priority="4208">
      <formula>$E414=""</formula>
    </cfRule>
  </conditionalFormatting>
  <conditionalFormatting sqref="W414">
    <cfRule type="expression" dxfId="2107" priority="4207">
      <formula>$C414=$H$5</formula>
    </cfRule>
  </conditionalFormatting>
  <conditionalFormatting sqref="W414">
    <cfRule type="expression" dxfId="2106" priority="4206">
      <formula>$E414="TOTAL"</formula>
    </cfRule>
  </conditionalFormatting>
  <conditionalFormatting sqref="H414">
    <cfRule type="expression" dxfId="2105" priority="4194">
      <formula>$H414&lt;&gt;""</formula>
    </cfRule>
  </conditionalFormatting>
  <conditionalFormatting sqref="H414">
    <cfRule type="expression" dxfId="2104" priority="4193">
      <formula>$E414=""</formula>
    </cfRule>
  </conditionalFormatting>
  <conditionalFormatting sqref="H414">
    <cfRule type="expression" dxfId="2103" priority="4192">
      <formula>$C414=$H$5</formula>
    </cfRule>
  </conditionalFormatting>
  <conditionalFormatting sqref="H414">
    <cfRule type="expression" dxfId="2102" priority="4191">
      <formula>$E414="TOTAL"</formula>
    </cfRule>
  </conditionalFormatting>
  <conditionalFormatting sqref="F414">
    <cfRule type="expression" dxfId="2101" priority="4190">
      <formula>+WEEKDAY($E414)=1</formula>
    </cfRule>
  </conditionalFormatting>
  <conditionalFormatting sqref="F414">
    <cfRule type="expression" dxfId="2100" priority="4189">
      <formula>$E414=""</formula>
    </cfRule>
  </conditionalFormatting>
  <conditionalFormatting sqref="F414">
    <cfRule type="expression" dxfId="2099" priority="4188">
      <formula>$C414=$H$5</formula>
    </cfRule>
  </conditionalFormatting>
  <conditionalFormatting sqref="F414">
    <cfRule type="expression" dxfId="2098" priority="4187">
      <formula>$E414="TOTAL"</formula>
    </cfRule>
  </conditionalFormatting>
  <conditionalFormatting sqref="F414">
    <cfRule type="expression" dxfId="2097" priority="4186">
      <formula>AND($E414&lt;&gt;"",$E414&lt;&gt;"TOTAL",SUM($C415:$C426)=0)</formula>
    </cfRule>
  </conditionalFormatting>
  <conditionalFormatting sqref="I414">
    <cfRule type="expression" dxfId="2096" priority="4165">
      <formula>+WEEKDAY($E414)=1</formula>
    </cfRule>
  </conditionalFormatting>
  <conditionalFormatting sqref="I414">
    <cfRule type="expression" dxfId="2095" priority="4164">
      <formula>$E414=""</formula>
    </cfRule>
  </conditionalFormatting>
  <conditionalFormatting sqref="I414">
    <cfRule type="expression" dxfId="2094" priority="4163">
      <formula>$C414=$H$5</formula>
    </cfRule>
  </conditionalFormatting>
  <conditionalFormatting sqref="I414">
    <cfRule type="expression" dxfId="2093" priority="4162">
      <formula>$E414="TOTAL"</formula>
    </cfRule>
  </conditionalFormatting>
  <conditionalFormatting sqref="I414">
    <cfRule type="expression" dxfId="2092" priority="4161">
      <formula>AND($E414&lt;&gt;"",$E414&lt;&gt;"TOTAL",SUM($C415:$C426)=0)</formula>
    </cfRule>
  </conditionalFormatting>
  <conditionalFormatting sqref="J414">
    <cfRule type="expression" dxfId="2091" priority="4160">
      <formula>+WEEKDAY($E414)=1</formula>
    </cfRule>
  </conditionalFormatting>
  <conditionalFormatting sqref="J414">
    <cfRule type="expression" dxfId="2090" priority="4159">
      <formula>$E414=""</formula>
    </cfRule>
  </conditionalFormatting>
  <conditionalFormatting sqref="J414">
    <cfRule type="expression" dxfId="2089" priority="4158">
      <formula>$C414=$H$5</formula>
    </cfRule>
  </conditionalFormatting>
  <conditionalFormatting sqref="J414">
    <cfRule type="expression" dxfId="2088" priority="4157">
      <formula>$E414="TOTAL"</formula>
    </cfRule>
  </conditionalFormatting>
  <conditionalFormatting sqref="J414">
    <cfRule type="expression" dxfId="2087" priority="4156">
      <formula>AND($E414&lt;&gt;"",$E414&lt;&gt;"TOTAL",SUM($C415:$C426)=0)</formula>
    </cfRule>
  </conditionalFormatting>
  <conditionalFormatting sqref="Y414:AK414">
    <cfRule type="expression" dxfId="2086" priority="4155">
      <formula>+WEEKDAY($E414)=1</formula>
    </cfRule>
  </conditionalFormatting>
  <conditionalFormatting sqref="Y414:AK414">
    <cfRule type="expression" dxfId="2085" priority="4154">
      <formula>$E414=""</formula>
    </cfRule>
  </conditionalFormatting>
  <conditionalFormatting sqref="Y414:AK414">
    <cfRule type="expression" dxfId="2084" priority="4153">
      <formula>$C414=$H$5</formula>
    </cfRule>
  </conditionalFormatting>
  <conditionalFormatting sqref="Y414:AK414">
    <cfRule type="expression" dxfId="2083" priority="4152">
      <formula>$E414="TOTAL"</formula>
    </cfRule>
  </conditionalFormatting>
  <conditionalFormatting sqref="Y414:AK414">
    <cfRule type="expression" dxfId="2082" priority="4151">
      <formula>AND($E414&lt;&gt;"",$E414&lt;&gt;"TOTAL",SUM($C415:$C426)=0)</formula>
    </cfRule>
  </conditionalFormatting>
  <conditionalFormatting sqref="AO414:BL414">
    <cfRule type="expression" dxfId="2081" priority="4150">
      <formula>+WEEKDAY($E414)=1</formula>
    </cfRule>
  </conditionalFormatting>
  <conditionalFormatting sqref="AO414:BL414">
    <cfRule type="expression" dxfId="2080" priority="4149">
      <formula>$E414=""</formula>
    </cfRule>
  </conditionalFormatting>
  <conditionalFormatting sqref="AO414:BL414">
    <cfRule type="expression" dxfId="2079" priority="4148">
      <formula>$C414=$H$5</formula>
    </cfRule>
  </conditionalFormatting>
  <conditionalFormatting sqref="AO414:BL414">
    <cfRule type="expression" dxfId="2078" priority="4147">
      <formula>$E414="TOTAL"</formula>
    </cfRule>
  </conditionalFormatting>
  <conditionalFormatting sqref="AO414:BL414">
    <cfRule type="expression" dxfId="2077" priority="4146">
      <formula>AND($E414&lt;&gt;"",$E414&lt;&gt;"TOTAL",SUM($C415:$C426)=0)</formula>
    </cfRule>
  </conditionalFormatting>
  <conditionalFormatting sqref="E37 E401 E50 E63 E76 E89 E102 E115 E128 E141 E154 E167 E180 E193 E206 E219 E232 E245 E258 E271 E284 E297 E310 E323 E336 E349 E362 E375 E388">
    <cfRule type="expression" dxfId="2076" priority="4145">
      <formula>+WEEKDAY($E37)=1</formula>
    </cfRule>
  </conditionalFormatting>
  <conditionalFormatting sqref="E37 E401 E50 E63 E76 E89 E102 E115 E128 E141 E154 E167 E180 E193 E206 E219 E232 E245 E258 E271 E284 E297 E310 E323 E336 E349 E362 E375 E388">
    <cfRule type="expression" dxfId="2075" priority="4144">
      <formula>$E37=""</formula>
    </cfRule>
  </conditionalFormatting>
  <conditionalFormatting sqref="E37 E401 E50 E63 E76 E89 E102 E115 E128 E141 E154 E167 E180 E193 E206 E219 E232 E245 E258 E271 E284 E297 E310 E323 E336 E349 E362 E375 E388">
    <cfRule type="expression" dxfId="2074" priority="4143">
      <formula>$C37=$H$5</formula>
    </cfRule>
  </conditionalFormatting>
  <conditionalFormatting sqref="E37 E401 E50 E63 E76 E89 E102 E115 E128 E141 E154 E167 E180 E193 E206 E219 E232 E245 E258 E271 E284 E297 E310 E323 E336 E349 E362 E375 E388">
    <cfRule type="expression" dxfId="2073" priority="4142">
      <formula>$E37="TOTAL"</formula>
    </cfRule>
  </conditionalFormatting>
  <conditionalFormatting sqref="E414">
    <cfRule type="expression" dxfId="2072" priority="4141">
      <formula>+WEEKDAY($E414)=1</formula>
    </cfRule>
  </conditionalFormatting>
  <conditionalFormatting sqref="E414">
    <cfRule type="expression" dxfId="2071" priority="4140">
      <formula>$E414=""</formula>
    </cfRule>
  </conditionalFormatting>
  <conditionalFormatting sqref="E414">
    <cfRule type="expression" dxfId="2070" priority="4139">
      <formula>$C414=$H$5</formula>
    </cfRule>
  </conditionalFormatting>
  <conditionalFormatting sqref="E414">
    <cfRule type="expression" dxfId="2069" priority="4138">
      <formula>$E414="TOTAL"</formula>
    </cfRule>
  </conditionalFormatting>
  <conditionalFormatting sqref="E12:BL23">
    <cfRule type="expression" dxfId="2068" priority="4137">
      <formula>$B12=""</formula>
    </cfRule>
  </conditionalFormatting>
  <conditionalFormatting sqref="E376:BL387 E363:BL374 E350:BL361 E337:BL348 E324:BL335 E311:BL322 E298:BL309 E285:BL296 E272:BL283 E259:BL270 E246:BL257 E233:BL244 E220:BL231 E207:BL218 E194:BL205 E181:BL192 E168:BL179 E155:BL166 E142:BL153 E129:BL140 E116:BL127 E103:BL114 E90:BL101 E77:BL88 E64:BL75 E51:BL62 E25:BL36 E38:BL49">
    <cfRule type="expression" dxfId="2067" priority="2585">
      <formula>+WEEKDAY($E25)=1</formula>
    </cfRule>
  </conditionalFormatting>
  <conditionalFormatting sqref="E376:BL387 E363:BL374 E350:BL361 E337:BL348 E324:BL335 E311:BL322 E298:BL309 E285:BL296 E272:BL283 E259:BL270 E246:BL257 E233:BL244 E220:BL231 E207:BL218 E194:BL205 E181:BL192 E168:BL179 E155:BL166 E142:BL153 E129:BL140 E116:BL127 E103:BL114 E90:BL101 E77:BL88 E64:BL75 E51:BL62 E25:BL36 E38:BL49">
    <cfRule type="expression" dxfId="2066" priority="2584">
      <formula>$E25=""</formula>
    </cfRule>
  </conditionalFormatting>
  <conditionalFormatting sqref="E376:BL387 E363:BL374 E350:BL361 E337:BL348 E324:BL335 E311:BL322 E298:BL309 E285:BL296 E272:BL283 E259:BL270 E246:BL257 E233:BL244 E220:BL231 E207:BL218 E194:BL205 E181:BL192 E168:BL179 E155:BL166 E142:BL153 E129:BL140 E116:BL127 E103:BL114 E90:BL101 E77:BL88 E64:BL75 E51:BL62 E25:BL36 E38:BL49">
    <cfRule type="expression" dxfId="2065" priority="2583">
      <formula>$C25=$H$5</formula>
    </cfRule>
  </conditionalFormatting>
  <conditionalFormatting sqref="E376:BL387 E363:BL374 E350:BL361 E337:BL348 E324:BL335 E311:BL322 E298:BL309 E285:BL296 E272:BL283 E259:BL270 E246:BL257 E233:BL244 E220:BL231 E207:BL218 E194:BL205 E181:BL192 E168:BL179 E155:BL166 E142:BL153 E129:BL140 E116:BL127 E103:BL114 E90:BL101 E77:BL88 E64:BL75 E51:BL62 E25:BL36 E38:BL49">
    <cfRule type="expression" dxfId="2064" priority="2582">
      <formula>$E25="TOTAL"</formula>
    </cfRule>
  </conditionalFormatting>
  <conditionalFormatting sqref="Y376:Y380 Y363:Y367 Y350:Y354 Y337:Y341 Y324:Y328 Y311:Y315 Y298:Y302 Y285:Y289 Y272:Y276 Y259:Y263 Y246:Y250 Y233:Y237 Y220:Y224 Y207:Y211 Y194:Y198 Y181:Y185 Y168:Y172 Y155:Y159 Y142:Y146 Y129:Y133 Y116:Y120 Y103:Y107 Y90:Y94 Y77:Y81 Y64:Y68 Y51:Y55 Y38:Y42 Y25:Y29">
    <cfRule type="expression" dxfId="2063" priority="2581">
      <formula>+WEEKDAY($E25)=1</formula>
    </cfRule>
  </conditionalFormatting>
  <conditionalFormatting sqref="Y376:Y380 Y363:Y367 Y350:Y354 Y337:Y341 Y324:Y328 Y311:Y315 Y298:Y302 Y285:Y289 Y272:Y276 Y259:Y263 Y246:Y250 Y233:Y237 Y220:Y224 Y207:Y211 Y194:Y198 Y181:Y185 Y168:Y172 Y155:Y159 Y142:Y146 Y129:Y133 Y116:Y120 Y103:Y107 Y90:Y94 Y77:Y81 Y64:Y68 Y51:Y55 Y38:Y42 Y25:Y29">
    <cfRule type="expression" dxfId="2062" priority="2580">
      <formula>$E25=""</formula>
    </cfRule>
  </conditionalFormatting>
  <conditionalFormatting sqref="Y376:Y380 Y363:Y367 Y350:Y354 Y337:Y341 Y324:Y328 Y311:Y315 Y298:Y302 Y285:Y289 Y272:Y276 Y259:Y263 Y246:Y250 Y233:Y237 Y220:Y224 Y207:Y211 Y194:Y198 Y181:Y185 Y168:Y172 Y155:Y159 Y142:Y146 Y129:Y133 Y116:Y120 Y103:Y107 Y90:Y94 Y77:Y81 Y64:Y68 Y51:Y55 Y38:Y42 Y25:Y29">
    <cfRule type="expression" dxfId="2061" priority="2579">
      <formula>$C25=$H$5</formula>
    </cfRule>
  </conditionalFormatting>
  <conditionalFormatting sqref="Y376:Y380 Y363:Y367 Y350:Y354 Y337:Y341 Y324:Y328 Y311:Y315 Y298:Y302 Y285:Y289 Y272:Y276 Y259:Y263 Y246:Y250 Y233:Y237 Y220:Y224 Y207:Y211 Y194:Y198 Y181:Y185 Y168:Y172 Y155:Y159 Y142:Y146 Y129:Y133 Y116:Y120 Y103:Y107 Y90:Y94 Y77:Y81 Y64:Y68 Y51:Y55 Y38:Y42 Y25:Y29">
    <cfRule type="expression" dxfId="2060" priority="2578">
      <formula>$E25="TOTAL"</formula>
    </cfRule>
  </conditionalFormatting>
  <conditionalFormatting sqref="Y376:Y380 Y363:Y367 Y350:Y354 Y337:Y341 Y324:Y328 Y311:Y315 Y298:Y302 Y285:Y289 Y272:Y276 Y259:Y263 Y246:Y250 Y233:Y237 Y220:Y224 Y207:Y211 Y194:Y198 Y181:Y185 Y168:Y172 Y155:Y159 Y142:Y146 Y129:Y133 Y116:Y120 Y103:Y107 Y90:Y94 Y77:Y81 Y64:Y68 Y51:Y55 Y38:Y42 Y25:Y29">
    <cfRule type="expression" dxfId="2059" priority="2577">
      <formula>AND($E25&lt;&gt;"",$E25&lt;&gt;"TOTAL")</formula>
    </cfRule>
  </conditionalFormatting>
  <conditionalFormatting sqref="AA376:AA380 AA363:AA367 AA350:AA354 AA337:AA341 AA324:AA328 AA311:AA315 AA298:AA302 AA285:AA289 AA272:AA276 AA259:AA263 AA246:AA250 AA233:AA237 AA220:AA224 AA207:AA211 AA194:AA198 AA181:AA185 AA168:AA172 AA155:AA159 AA142:AA146 AA129:AA133 AA116:AA120 AA103:AA107 AA90:AA94 AA77:AA81 AA64:AA68 AA51:AA55 AA38:AA42 AA25:AA29">
    <cfRule type="expression" dxfId="2058" priority="2576">
      <formula>+WEEKDAY($E25)=1</formula>
    </cfRule>
  </conditionalFormatting>
  <conditionalFormatting sqref="AA376:AA380 AA363:AA367 AA350:AA354 AA337:AA341 AA324:AA328 AA311:AA315 AA298:AA302 AA285:AA289 AA272:AA276 AA259:AA263 AA246:AA250 AA233:AA237 AA220:AA224 AA207:AA211 AA194:AA198 AA181:AA185 AA168:AA172 AA155:AA159 AA142:AA146 AA129:AA133 AA116:AA120 AA103:AA107 AA90:AA94 AA77:AA81 AA64:AA68 AA51:AA55 AA38:AA42 AA25:AA29">
    <cfRule type="expression" dxfId="2057" priority="2575">
      <formula>$E25=""</formula>
    </cfRule>
  </conditionalFormatting>
  <conditionalFormatting sqref="AA376:AA380 AA363:AA367 AA350:AA354 AA337:AA341 AA324:AA328 AA311:AA315 AA298:AA302 AA285:AA289 AA272:AA276 AA259:AA263 AA246:AA250 AA233:AA237 AA220:AA224 AA207:AA211 AA194:AA198 AA181:AA185 AA168:AA172 AA155:AA159 AA142:AA146 AA129:AA133 AA116:AA120 AA103:AA107 AA90:AA94 AA77:AA81 AA64:AA68 AA51:AA55 AA38:AA42 AA25:AA29">
    <cfRule type="expression" dxfId="2056" priority="2574">
      <formula>$C25=$H$5</formula>
    </cfRule>
  </conditionalFormatting>
  <conditionalFormatting sqref="AA376:AA380 AA363:AA367 AA350:AA354 AA337:AA341 AA324:AA328 AA311:AA315 AA298:AA302 AA285:AA289 AA272:AA276 AA259:AA263 AA246:AA250 AA233:AA237 AA220:AA224 AA207:AA211 AA194:AA198 AA181:AA185 AA168:AA172 AA155:AA159 AA142:AA146 AA129:AA133 AA116:AA120 AA103:AA107 AA90:AA94 AA77:AA81 AA64:AA68 AA51:AA55 AA38:AA42 AA25:AA29">
    <cfRule type="expression" dxfId="2055" priority="2573">
      <formula>$E25="TOTAL"</formula>
    </cfRule>
  </conditionalFormatting>
  <conditionalFormatting sqref="AA376:AA380 AA363:AA367 AA350:AA354 AA337:AA341 AA324:AA328 AA311:AA315 AA298:AA302 AA285:AA289 AA272:AA276 AA259:AA263 AA246:AA250 AA233:AA237 AA220:AA224 AA207:AA211 AA194:AA198 AA181:AA185 AA168:AA172 AA155:AA159 AA142:AA146 AA129:AA133 AA116:AA120 AA103:AA107 AA90:AA94 AA77:AA81 AA64:AA68 AA51:AA55 AA38:AA42 AA25:AA29">
    <cfRule type="expression" dxfId="2054" priority="2572">
      <formula>AND($E25&lt;&gt;"",$E25&lt;&gt;"TOTAL")</formula>
    </cfRule>
  </conditionalFormatting>
  <conditionalFormatting sqref="AB376:AE380 AB363:AE367 AB350:AE354 AB337:AE341 AB324:AE328 AB311:AE315 AB298:AE302 AB285:AE289 AB272:AE276 AB259:AE263 AB246:AE250 AB233:AE237 AB220:AE224 AB207:AE211 AB194:AE198 AB181:AE185 AB168:AE172 AB155:AE159 AB142:AE146 AB129:AE133 AB116:AE120 AB103:AE107 AB90:AE94 AB77:AE81 AB64:AE68 AB51:AE55 AB38:AE42 AB25:AE29">
    <cfRule type="expression" dxfId="2053" priority="2571">
      <formula>+WEEKDAY($E25)=1</formula>
    </cfRule>
  </conditionalFormatting>
  <conditionalFormatting sqref="AB376:AE380 AB363:AE367 AB350:AE354 AB337:AE341 AB324:AE328 AB311:AE315 AB298:AE302 AB285:AE289 AB272:AE276 AB259:AE263 AB246:AE250 AB233:AE237 AB220:AE224 AB207:AE211 AB194:AE198 AB181:AE185 AB168:AE172 AB155:AE159 AB142:AE146 AB129:AE133 AB116:AE120 AB103:AE107 AB90:AE94 AB77:AE81 AB64:AE68 AB51:AE55 AB38:AE42 AB25:AE29">
    <cfRule type="expression" dxfId="2052" priority="2570">
      <formula>$E25=""</formula>
    </cfRule>
  </conditionalFormatting>
  <conditionalFormatting sqref="AB376:AE380 AB363:AE367 AB350:AE354 AB337:AE341 AB324:AE328 AB311:AE315 AB298:AE302 AB285:AE289 AB272:AE276 AB259:AE263 AB246:AE250 AB233:AE237 AB220:AE224 AB207:AE211 AB194:AE198 AB181:AE185 AB168:AE172 AB155:AE159 AB142:AE146 AB129:AE133 AB116:AE120 AB103:AE107 AB90:AE94 AB77:AE81 AB64:AE68 AB51:AE55 AB38:AE42 AB25:AE29">
    <cfRule type="expression" dxfId="2051" priority="2569">
      <formula>$C25=$H$5</formula>
    </cfRule>
  </conditionalFormatting>
  <conditionalFormatting sqref="AB376:AE380 AB363:AE367 AB350:AE354 AB337:AE341 AB324:AE328 AB311:AE315 AB298:AE302 AB285:AE289 AB272:AE276 AB259:AE263 AB246:AE250 AB233:AE237 AB220:AE224 AB207:AE211 AB194:AE198 AB181:AE185 AB168:AE172 AB155:AE159 AB142:AE146 AB129:AE133 AB116:AE120 AB103:AE107 AB90:AE94 AB77:AE81 AB64:AE68 AB51:AE55 AB38:AE42 AB25:AE29">
    <cfRule type="expression" dxfId="2050" priority="2568">
      <formula>$E25="TOTAL"</formula>
    </cfRule>
  </conditionalFormatting>
  <conditionalFormatting sqref="AB376:AE380 AB363:AE367 AB350:AE354 AB337:AE341 AB324:AE328 AB311:AE315 AB298:AE302 AB285:AE289 AB272:AE276 AB259:AE263 AB246:AE250 AB233:AE237 AB220:AE224 AB207:AE211 AB194:AE198 AB181:AE185 AB168:AE172 AB155:AE159 AB142:AE146 AB129:AE133 AB116:AE120 AB103:AE107 AB90:AE94 AB77:AE81 AB64:AE68 AB51:AE55 AB38:AE42 AB25:AE29">
    <cfRule type="expression" dxfId="2049" priority="2567">
      <formula>AND($E25&lt;&gt;"",$E25&lt;&gt;"TOTAL")</formula>
    </cfRule>
  </conditionalFormatting>
  <conditionalFormatting sqref="AG376:AG380 AG363:AG367 AG350:AG354 AG337:AG341 AG324:AG328 AG311:AG315 AG298:AG302 AG285:AG289 AG272:AG276 AG259:AG263 AG246:AG250 AG233:AG237 AG220:AG224 AG207:AG211 AG194:AG198 AG181:AG185 AG168:AG172 AG155:AG159 AG142:AG146 AG129:AG133 AG116:AG120 AG103:AG107 AG90:AG94 AG77:AG81 AG64:AG68 AG51:AG55 AG38:AG42 AG25:AG29">
    <cfRule type="expression" dxfId="2048" priority="2566">
      <formula>+WEEKDAY($E25)=1</formula>
    </cfRule>
  </conditionalFormatting>
  <conditionalFormatting sqref="AG376:AG380 AG363:AG367 AG350:AG354 AG337:AG341 AG324:AG328 AG311:AG315 AG298:AG302 AG285:AG289 AG272:AG276 AG259:AG263 AG246:AG250 AG233:AG237 AG220:AG224 AG207:AG211 AG194:AG198 AG181:AG185 AG168:AG172 AG155:AG159 AG142:AG146 AG129:AG133 AG116:AG120 AG103:AG107 AG90:AG94 AG77:AG81 AG64:AG68 AG51:AG55 AG38:AG42 AG25:AG29">
    <cfRule type="expression" dxfId="2047" priority="2565">
      <formula>$E25=""</formula>
    </cfRule>
  </conditionalFormatting>
  <conditionalFormatting sqref="AG376:AG380 AG363:AG367 AG350:AG354 AG337:AG341 AG324:AG328 AG311:AG315 AG298:AG302 AG285:AG289 AG272:AG276 AG259:AG263 AG246:AG250 AG233:AG237 AG220:AG224 AG207:AG211 AG194:AG198 AG181:AG185 AG168:AG172 AG155:AG159 AG142:AG146 AG129:AG133 AG116:AG120 AG103:AG107 AG90:AG94 AG77:AG81 AG64:AG68 AG51:AG55 AG38:AG42 AG25:AG29">
    <cfRule type="expression" dxfId="2046" priority="2564">
      <formula>$C25=$H$5</formula>
    </cfRule>
  </conditionalFormatting>
  <conditionalFormatting sqref="AG376:AG380 AG363:AG367 AG350:AG354 AG337:AG341 AG324:AG328 AG311:AG315 AG298:AG302 AG285:AG289 AG272:AG276 AG259:AG263 AG246:AG250 AG233:AG237 AG220:AG224 AG207:AG211 AG194:AG198 AG181:AG185 AG168:AG172 AG155:AG159 AG142:AG146 AG129:AG133 AG116:AG120 AG103:AG107 AG90:AG94 AG77:AG81 AG64:AG68 AG51:AG55 AG38:AG42 AG25:AG29">
    <cfRule type="expression" dxfId="2045" priority="2563">
      <formula>$E25="TOTAL"</formula>
    </cfRule>
  </conditionalFormatting>
  <conditionalFormatting sqref="AG376:AG380 AG363:AG367 AG350:AG354 AG337:AG341 AG324:AG328 AG311:AG315 AG298:AG302 AG285:AG289 AG272:AG276 AG259:AG263 AG246:AG250 AG233:AG237 AG220:AG224 AG207:AG211 AG194:AG198 AG181:AG185 AG168:AG172 AG155:AG159 AG142:AG146 AG129:AG133 AG116:AG120 AG103:AG107 AG90:AG94 AG77:AG81 AG64:AG68 AG51:AG55 AG38:AG42 AG25:AG29">
    <cfRule type="expression" dxfId="2044" priority="2562">
      <formula>AND($E25&lt;&gt;"",$E25&lt;&gt;"TOTAL")</formula>
    </cfRule>
  </conditionalFormatting>
  <conditionalFormatting sqref="AP376:AP380 AP363:AP367 AP350:AP354 AP337:AP341 AP324:AP328 AP311:AP315 AP298:AP302 AP285:AP289 AP272:AP276 AP259:AP263 AP246:AP250 AP233:AP237 AP220:AP224 AP207:AP211 AP194:AP198 AP181:AP185 AP168:AP172 AP155:AP159 AP142:AP146 AP129:AP133 AP116:AP120 AP103:AP107 AP90:AP94 AP77:AP81 AP64:AP68 AP51:AP55 AP38:AP42 AP25:AP29">
    <cfRule type="expression" dxfId="2043" priority="2554">
      <formula>$C25=$H$5</formula>
    </cfRule>
  </conditionalFormatting>
  <conditionalFormatting sqref="AN376:AO380 AN363:AO367 AN350:AO354 AN337:AO341 AN324:AO328 AN311:AO315 AN298:AO302 AN285:AO289 AN272:AO276 AN259:AO263 AN246:AO250 AN233:AO237 AN220:AO224 AN207:AO211 AN194:AO198 AN181:AO185 AN168:AO172 AN155:AO159 AN142:AO146 AN129:AO133 AN116:AO120 AN103:AO107 AN90:AO94 AN77:AO81 AN64:AO68 AN51:AO55 AN38:AO42 AN25:AO29">
    <cfRule type="expression" dxfId="2042" priority="2561">
      <formula>+WEEKDAY($E25)=1</formula>
    </cfRule>
  </conditionalFormatting>
  <conditionalFormatting sqref="AN376:AO380 AN363:AO367 AN350:AO354 AN337:AO341 AN324:AO328 AN311:AO315 AN298:AO302 AN285:AO289 AN272:AO276 AN259:AO263 AN246:AO250 AN233:AO237 AN220:AO224 AN207:AO211 AN194:AO198 AN181:AO185 AN168:AO172 AN155:AO159 AN142:AO146 AN129:AO133 AN116:AO120 AN103:AO107 AN90:AO94 AN77:AO81 AN64:AO68 AN51:AO55 AN38:AO42 AN25:AO29">
    <cfRule type="expression" dxfId="2041" priority="2560">
      <formula>$E25=""</formula>
    </cfRule>
  </conditionalFormatting>
  <conditionalFormatting sqref="AN376:AO380 AN363:AO367 AN350:AO354 AN337:AO341 AN324:AO328 AN311:AO315 AN298:AO302 AN285:AO289 AN272:AO276 AN259:AO263 AN246:AO250 AN233:AO237 AN220:AO224 AN207:AO211 AN194:AO198 AN181:AO185 AN168:AO172 AN155:AO159 AN142:AO146 AN129:AO133 AN116:AO120 AN103:AO107 AN90:AO94 AN77:AO81 AN64:AO68 AN51:AO55 AN38:AO42 AN25:AO29">
    <cfRule type="expression" dxfId="2040" priority="2559">
      <formula>$C25=$H$5</formula>
    </cfRule>
  </conditionalFormatting>
  <conditionalFormatting sqref="AN376:AO380 AN363:AO367 AN350:AO354 AN337:AO341 AN324:AO328 AN311:AO315 AN298:AO302 AN285:AO289 AN272:AO276 AN259:AO263 AN246:AO250 AN233:AO237 AN220:AO224 AN207:AO211 AN194:AO198 AN181:AO185 AN168:AO172 AN155:AO159 AN142:AO146 AN129:AO133 AN116:AO120 AN103:AO107 AN90:AO94 AN77:AO81 AN64:AO68 AN51:AO55 AN38:AO42 AN25:AO29">
    <cfRule type="expression" dxfId="2039" priority="2558">
      <formula>$E25="TOTAL"</formula>
    </cfRule>
  </conditionalFormatting>
  <conditionalFormatting sqref="AN376:AO380 AN363:AO367 AN350:AO354 AN337:AO341 AN324:AO328 AN311:AO315 AN298:AO302 AN285:AO289 AN272:AO276 AN259:AO263 AN246:AO250 AN233:AO237 AN220:AO224 AN207:AO211 AN194:AO198 AN181:AO185 AN168:AO172 AN155:AO159 AN142:AO146 AN129:AO133 AN116:AO120 AN103:AO107 AN90:AO94 AN77:AO81 AN64:AO68 AN51:AO55 AN38:AO42 AN25:AO29">
    <cfRule type="expression" dxfId="2038" priority="2557">
      <formula>AND($E25&lt;&gt;"",$E25&lt;&gt;"TOTAL")</formula>
    </cfRule>
  </conditionalFormatting>
  <conditionalFormatting sqref="AP376:AP380 AP363:AP367 AP350:AP354 AP337:AP341 AP324:AP328 AP311:AP315 AP298:AP302 AP285:AP289 AP272:AP276 AP259:AP263 AP246:AP250 AP233:AP237 AP220:AP224 AP207:AP211 AP194:AP198 AP181:AP185 AP168:AP172 AP155:AP159 AP142:AP146 AP129:AP133 AP116:AP120 AP103:AP107 AP90:AP94 AP77:AP81 AP64:AP68 AP51:AP55 AP38:AP42 AP25:AP29">
    <cfRule type="expression" dxfId="2037" priority="2556">
      <formula>+WEEKDAY($E25)=1</formula>
    </cfRule>
  </conditionalFormatting>
  <conditionalFormatting sqref="AP376:AP380 AP363:AP367 AP350:AP354 AP337:AP341 AP324:AP328 AP311:AP315 AP298:AP302 AP285:AP289 AP272:AP276 AP259:AP263 AP246:AP250 AP233:AP237 AP220:AP224 AP207:AP211 AP194:AP198 AP181:AP185 AP168:AP172 AP155:AP159 AP142:AP146 AP129:AP133 AP116:AP120 AP103:AP107 AP90:AP94 AP77:AP81 AP64:AP68 AP51:AP55 AP38:AP42 AP25:AP29">
    <cfRule type="expression" dxfId="2036" priority="2555">
      <formula>$E25=""</formula>
    </cfRule>
  </conditionalFormatting>
  <conditionalFormatting sqref="AP376:AP380 AP363:AP367 AP350:AP354 AP337:AP341 AP324:AP328 AP311:AP315 AP298:AP302 AP285:AP289 AP272:AP276 AP259:AP263 AP246:AP250 AP233:AP237 AP220:AP224 AP207:AP211 AP194:AP198 AP181:AP185 AP168:AP172 AP155:AP159 AP142:AP146 AP129:AP133 AP116:AP120 AP103:AP107 AP90:AP94 AP77:AP81 AP64:AP68 AP51:AP55 AP38:AP42 AP25:AP29">
    <cfRule type="expression" dxfId="2035" priority="2553">
      <formula>$E25="TOTAL"</formula>
    </cfRule>
  </conditionalFormatting>
  <conditionalFormatting sqref="AP376:AP380 AP363:AP367 AP350:AP354 AP337:AP341 AP324:AP328 AP311:AP315 AP298:AP302 AP285:AP289 AP272:AP276 AP259:AP263 AP246:AP250 AP233:AP237 AP220:AP224 AP207:AP211 AP194:AP198 AP181:AP185 AP168:AP172 AP155:AP159 AP142:AP146 AP129:AP133 AP116:AP120 AP103:AP107 AP90:AP94 AP77:AP81 AP64:AP68 AP51:AP55 AP38:AP42 AP25:AP29">
    <cfRule type="expression" dxfId="2034" priority="2552">
      <formula>AND($E25&lt;&gt;"",$E25&lt;&gt;"TOTAL")</formula>
    </cfRule>
  </conditionalFormatting>
  <conditionalFormatting sqref="AQ376:AQ380 AQ363:AQ367 AQ350:AQ354 AQ337:AQ341 AQ324:AQ328 AQ311:AQ315 AQ298:AQ302 AQ285:AQ289 AQ272:AQ276 AQ259:AQ263 AQ246:AQ250 AQ233:AQ237 AQ220:AQ224 AQ207:AQ211 AQ194:AQ198 AQ181:AQ185 AQ168:AQ172 AQ155:AQ159 AQ142:AQ146 AQ129:AQ133 AQ116:AQ120 AQ103:AQ107 AQ90:AQ94 AQ77:AQ81 AQ64:AQ68 AQ51:AQ55 AQ38:AQ42 AQ25:AQ29">
    <cfRule type="expression" dxfId="2033" priority="2551">
      <formula>+WEEKDAY($E25)=1</formula>
    </cfRule>
  </conditionalFormatting>
  <conditionalFormatting sqref="AQ376:AQ380 AQ363:AQ367 AQ350:AQ354 AQ337:AQ341 AQ324:AQ328 AQ311:AQ315 AQ298:AQ302 AQ285:AQ289 AQ272:AQ276 AQ259:AQ263 AQ246:AQ250 AQ233:AQ237 AQ220:AQ224 AQ207:AQ211 AQ194:AQ198 AQ181:AQ185 AQ168:AQ172 AQ155:AQ159 AQ142:AQ146 AQ129:AQ133 AQ116:AQ120 AQ103:AQ107 AQ90:AQ94 AQ77:AQ81 AQ64:AQ68 AQ51:AQ55 AQ38:AQ42 AQ25:AQ29">
    <cfRule type="expression" dxfId="2032" priority="2550">
      <formula>$E25=""</formula>
    </cfRule>
  </conditionalFormatting>
  <conditionalFormatting sqref="AQ376:AQ380 AQ363:AQ367 AQ350:AQ354 AQ337:AQ341 AQ324:AQ328 AQ311:AQ315 AQ298:AQ302 AQ285:AQ289 AQ272:AQ276 AQ259:AQ263 AQ246:AQ250 AQ233:AQ237 AQ220:AQ224 AQ207:AQ211 AQ194:AQ198 AQ181:AQ185 AQ168:AQ172 AQ155:AQ159 AQ142:AQ146 AQ129:AQ133 AQ116:AQ120 AQ103:AQ107 AQ90:AQ94 AQ77:AQ81 AQ64:AQ68 AQ51:AQ55 AQ38:AQ42 AQ25:AQ29">
    <cfRule type="expression" dxfId="2031" priority="2549">
      <formula>$C25=$H$5</formula>
    </cfRule>
  </conditionalFormatting>
  <conditionalFormatting sqref="AQ376:AQ380 AQ363:AQ367 AQ350:AQ354 AQ337:AQ341 AQ324:AQ328 AQ311:AQ315 AQ298:AQ302 AQ285:AQ289 AQ272:AQ276 AQ259:AQ263 AQ246:AQ250 AQ233:AQ237 AQ220:AQ224 AQ207:AQ211 AQ194:AQ198 AQ181:AQ185 AQ168:AQ172 AQ155:AQ159 AQ142:AQ146 AQ129:AQ133 AQ116:AQ120 AQ103:AQ107 AQ90:AQ94 AQ77:AQ81 AQ64:AQ68 AQ51:AQ55 AQ38:AQ42 AQ25:AQ29">
    <cfRule type="expression" dxfId="2030" priority="2548">
      <formula>$E25="TOTAL"</formula>
    </cfRule>
  </conditionalFormatting>
  <conditionalFormatting sqref="AQ376:AQ380 AQ363:AQ367 AQ350:AQ354 AQ337:AQ341 AQ324:AQ328 AQ311:AQ315 AQ298:AQ302 AQ285:AQ289 AQ272:AQ276 AQ259:AQ263 AQ246:AQ250 AQ233:AQ237 AQ220:AQ224 AQ207:AQ211 AQ194:AQ198 AQ181:AQ185 AQ168:AQ172 AQ155:AQ159 AQ142:AQ146 AQ129:AQ133 AQ116:AQ120 AQ103:AQ107 AQ90:AQ94 AQ77:AQ81 AQ64:AQ68 AQ51:AQ55 AQ38:AQ42 AQ25:AQ29">
    <cfRule type="expression" dxfId="2029" priority="2547">
      <formula>AND($E25&lt;&gt;"",$E25&lt;&gt;"TOTAL")</formula>
    </cfRule>
  </conditionalFormatting>
  <conditionalFormatting sqref="AR376:AV380 AR363:AV367 AR350:AV354 AR337:AV341 AR324:AV328 AR311:AV315 AR298:AV302 AR285:AV289 AR272:AV276 AR259:AV263 AR246:AV250 AR233:AV237 AR220:AV224 AR207:AV211 AR194:AV198 AR181:AV185 AR168:AV172 AR155:AV159 AR142:AV146 AR129:AV133 AR116:AV120 AR103:AV107 AR90:AV94 AR77:AV81 AR64:AV68 AR51:AV55 AR38:AV42 AR25:AV29">
    <cfRule type="expression" dxfId="2028" priority="2546">
      <formula>+WEEKDAY($E25)=1</formula>
    </cfRule>
  </conditionalFormatting>
  <conditionalFormatting sqref="AR376:AV380 AR363:AV367 AR350:AV354 AR337:AV341 AR324:AV328 AR311:AV315 AR298:AV302 AR285:AV289 AR272:AV276 AR259:AV263 AR246:AV250 AR233:AV237 AR220:AV224 AR207:AV211 AR194:AV198 AR181:AV185 AR168:AV172 AR155:AV159 AR142:AV146 AR129:AV133 AR116:AV120 AR103:AV107 AR90:AV94 AR77:AV81 AR64:AV68 AR51:AV55 AR38:AV42 AR25:AV29">
    <cfRule type="expression" dxfId="2027" priority="2545">
      <formula>$E25=""</formula>
    </cfRule>
  </conditionalFormatting>
  <conditionalFormatting sqref="AR376:AV380 AR363:AV367 AR350:AV354 AR337:AV341 AR324:AV328 AR311:AV315 AR298:AV302 AR285:AV289 AR272:AV276 AR259:AV263 AR246:AV250 AR233:AV237 AR220:AV224 AR207:AV211 AR194:AV198 AR181:AV185 AR168:AV172 AR155:AV159 AR142:AV146 AR129:AV133 AR116:AV120 AR103:AV107 AR90:AV94 AR77:AV81 AR64:AV68 AR51:AV55 AR38:AV42 AR25:AV29">
    <cfRule type="expression" dxfId="2026" priority="2544">
      <formula>$C25=$H$5</formula>
    </cfRule>
  </conditionalFormatting>
  <conditionalFormatting sqref="AR376:AV380 AR363:AV367 AR350:AV354 AR337:AV341 AR324:AV328 AR311:AV315 AR298:AV302 AR285:AV289 AR272:AV276 AR259:AV263 AR246:AV250 AR233:AV237 AR220:AV224 AR207:AV211 AR194:AV198 AR181:AV185 AR168:AV172 AR155:AV159 AR142:AV146 AR129:AV133 AR116:AV120 AR103:AV107 AR90:AV94 AR77:AV81 AR64:AV68 AR51:AV55 AR38:AV42 AR25:AV29">
    <cfRule type="expression" dxfId="2025" priority="2543">
      <formula>$E25="TOTAL"</formula>
    </cfRule>
  </conditionalFormatting>
  <conditionalFormatting sqref="AR376:AV380 AR363:AV367 AR350:AV354 AR337:AV341 AR324:AV328 AR311:AV315 AR298:AV302 AR285:AV289 AR272:AV276 AR259:AV263 AR246:AV250 AR233:AV237 AR220:AV224 AR207:AV211 AR194:AV198 AR181:AV185 AR168:AV172 AR155:AV159 AR142:AV146 AR129:AV133 AR116:AV120 AR103:AV107 AR90:AV94 AR77:AV81 AR64:AV68 AR51:AV55 AR38:AV42 AR25:AV29">
    <cfRule type="expression" dxfId="2024" priority="2542">
      <formula>AND($E25&lt;&gt;"",$E25&lt;&gt;"TOTAL")</formula>
    </cfRule>
  </conditionalFormatting>
  <conditionalFormatting sqref="AW376:AW380 AW363:AW367 AW350:AW354 AW337:AW341 AW324:AW328 AW311:AW315 AW298:AW302 AW285:AW289 AW272:AW276 AW259:AW263 AW246:AW250 AW233:AW237 AW220:AW224 AW207:AW211 AW194:AW198 AW181:AW185 AW168:AW172 AW155:AW159 AW142:AW146 AW129:AW133 AW116:AW120 AW103:AW107 AW90:AW94 AW77:AW81 AW64:AW68 AW51:AW55 AW38:AW42 AW25:AW29">
    <cfRule type="expression" dxfId="2023" priority="2541">
      <formula>+WEEKDAY($E25)=1</formula>
    </cfRule>
  </conditionalFormatting>
  <conditionalFormatting sqref="AW376:AW380 AW363:AW367 AW350:AW354 AW337:AW341 AW324:AW328 AW311:AW315 AW298:AW302 AW285:AW289 AW272:AW276 AW259:AW263 AW246:AW250 AW233:AW237 AW220:AW224 AW207:AW211 AW194:AW198 AW181:AW185 AW168:AW172 AW155:AW159 AW142:AW146 AW129:AW133 AW116:AW120 AW103:AW107 AW90:AW94 AW77:AW81 AW64:AW68 AW51:AW55 AW38:AW42 AW25:AW29">
    <cfRule type="expression" dxfId="2022" priority="2540">
      <formula>$E25=""</formula>
    </cfRule>
  </conditionalFormatting>
  <conditionalFormatting sqref="AW376:AW380 AW363:AW367 AW350:AW354 AW337:AW341 AW324:AW328 AW311:AW315 AW298:AW302 AW285:AW289 AW272:AW276 AW259:AW263 AW246:AW250 AW233:AW237 AW220:AW224 AW207:AW211 AW194:AW198 AW181:AW185 AW168:AW172 AW155:AW159 AW142:AW146 AW129:AW133 AW116:AW120 AW103:AW107 AW90:AW94 AW77:AW81 AW64:AW68 AW51:AW55 AW38:AW42 AW25:AW29">
    <cfRule type="expression" dxfId="2021" priority="2539">
      <formula>$C25=$H$5</formula>
    </cfRule>
  </conditionalFormatting>
  <conditionalFormatting sqref="AW376:AW380 AW363:AW367 AW350:AW354 AW337:AW341 AW324:AW328 AW311:AW315 AW298:AW302 AW285:AW289 AW272:AW276 AW259:AW263 AW246:AW250 AW233:AW237 AW220:AW224 AW207:AW211 AW194:AW198 AW181:AW185 AW168:AW172 AW155:AW159 AW142:AW146 AW129:AW133 AW116:AW120 AW103:AW107 AW90:AW94 AW77:AW81 AW64:AW68 AW51:AW55 AW38:AW42 AW25:AW29">
    <cfRule type="expression" dxfId="2020" priority="2538">
      <formula>$E25="TOTAL"</formula>
    </cfRule>
  </conditionalFormatting>
  <conditionalFormatting sqref="AW376:AW380 AW363:AW367 AW350:AW354 AW337:AW341 AW324:AW328 AW311:AW315 AW298:AW302 AW285:AW289 AW272:AW276 AW259:AW263 AW246:AW250 AW233:AW237 AW220:AW224 AW207:AW211 AW194:AW198 AW181:AW185 AW168:AW172 AW155:AW159 AW142:AW146 AW129:AW133 AW116:AW120 AW103:AW107 AW90:AW94 AW77:AW81 AW64:AW68 AW51:AW55 AW38:AW42 AW25:AW29">
    <cfRule type="expression" dxfId="2019" priority="2537">
      <formula>AND($E25&lt;&gt;"",$E25&lt;&gt;"TOTAL")</formula>
    </cfRule>
  </conditionalFormatting>
  <conditionalFormatting sqref="X376:X380 X363:X367 X350:X354 X337:X341 X324:X328 X311:X315 X298:X302 X285:X289 X272:X276 X259:X263 X246:X250 X233:X237 X220:X224 X207:X211 X194:X198 X181:X185 X168:X172 X155:X159 X142:X146 X129:X133 X116:X120 X103:X107 X90:X94 X77:X81 X64:X68 X51:X55 X38:X42 X25:X29">
    <cfRule type="expression" dxfId="2018" priority="2536">
      <formula>$H25&lt;&gt;""</formula>
    </cfRule>
  </conditionalFormatting>
  <conditionalFormatting sqref="X376:X380 X363:X367 X350:X354 X337:X341 X324:X328 X311:X315 X298:X302 X285:X289 X272:X276 X259:X263 X246:X250 X233:X237 X220:X224 X207:X211 X194:X198 X181:X185 X168:X172 X155:X159 X142:X146 X129:X133 X116:X120 X103:X107 X90:X94 X77:X81 X64:X68 X51:X55 X38:X42 X25:X29">
    <cfRule type="expression" dxfId="2017" priority="2535">
      <formula>$E25=""</formula>
    </cfRule>
  </conditionalFormatting>
  <conditionalFormatting sqref="X376:X380 X363:X367 X350:X354 X337:X341 X324:X328 X311:X315 X298:X302 X285:X289 X272:X276 X259:X263 X246:X250 X233:X237 X220:X224 X207:X211 X194:X198 X181:X185 X168:X172 X155:X159 X142:X146 X129:X133 X116:X120 X103:X107 X90:X94 X77:X81 X64:X68 X51:X55 X38:X42 X25:X29">
    <cfRule type="expression" dxfId="2016" priority="2534">
      <formula>$C25=$H$5</formula>
    </cfRule>
  </conditionalFormatting>
  <conditionalFormatting sqref="X376:X380 X363:X367 X350:X354 X337:X341 X324:X328 X311:X315 X298:X302 X285:X289 X272:X276 X259:X263 X246:X250 X233:X237 X220:X224 X207:X211 X194:X198 X181:X185 X168:X172 X155:X159 X142:X146 X129:X133 X116:X120 X103:X107 X90:X94 X77:X81 X64:X68 X51:X55 X38:X42 X25:X29">
    <cfRule type="expression" dxfId="2015" priority="2533">
      <formula>$E25="TOTAL"</formula>
    </cfRule>
  </conditionalFormatting>
  <conditionalFormatting sqref="Z376:Z380 Z363:Z367 Z350:Z354 Z337:Z341 Z324:Z328 Z311:Z315 Z298:Z302 Z285:Z289 Z272:Z276 Z259:Z263 Z246:Z250 Z233:Z237 Z220:Z224 Z207:Z211 Z194:Z198 Z181:Z185 Z168:Z172 Z155:Z159 Z142:Z146 Z129:Z133 Z116:Z120 Z103:Z107 Z90:Z94 Z77:Z81 Z64:Z68 Z51:Z55 Z38:Z42 Z25:Z29">
    <cfRule type="expression" dxfId="2014" priority="2532">
      <formula>+WEEKDAY($E25)=1</formula>
    </cfRule>
  </conditionalFormatting>
  <conditionalFormatting sqref="Z376:Z380 Z363:Z367 Z350:Z354 Z337:Z341 Z324:Z328 Z311:Z315 Z298:Z302 Z285:Z289 Z272:Z276 Z259:Z263 Z246:Z250 Z233:Z237 Z220:Z224 Z207:Z211 Z194:Z198 Z181:Z185 Z168:Z172 Z155:Z159 Z142:Z146 Z129:Z133 Z116:Z120 Z103:Z107 Z90:Z94 Z77:Z81 Z64:Z68 Z51:Z55 Z38:Z42 Z25:Z29">
    <cfRule type="expression" dxfId="2013" priority="2531">
      <formula>$E25=""</formula>
    </cfRule>
  </conditionalFormatting>
  <conditionalFormatting sqref="Z376:Z380 Z363:Z367 Z350:Z354 Z337:Z341 Z324:Z328 Z311:Z315 Z298:Z302 Z285:Z289 Z272:Z276 Z259:Z263 Z246:Z250 Z233:Z237 Z220:Z224 Z207:Z211 Z194:Z198 Z181:Z185 Z168:Z172 Z155:Z159 Z142:Z146 Z129:Z133 Z116:Z120 Z103:Z107 Z90:Z94 Z77:Z81 Z64:Z68 Z51:Z55 Z38:Z42 Z25:Z29">
    <cfRule type="expression" dxfId="2012" priority="2530">
      <formula>$C25=$H$5</formula>
    </cfRule>
  </conditionalFormatting>
  <conditionalFormatting sqref="Z376:Z380 Z363:Z367 Z350:Z354 Z337:Z341 Z324:Z328 Z311:Z315 Z298:Z302 Z285:Z289 Z272:Z276 Z259:Z263 Z246:Z250 Z233:Z237 Z220:Z224 Z207:Z211 Z194:Z198 Z181:Z185 Z168:Z172 Z155:Z159 Z142:Z146 Z129:Z133 Z116:Z120 Z103:Z107 Z90:Z94 Z77:Z81 Z64:Z68 Z51:Z55 Z38:Z42 Z25:Z29">
    <cfRule type="expression" dxfId="2011" priority="2529">
      <formula>$E25="TOTAL"</formula>
    </cfRule>
  </conditionalFormatting>
  <conditionalFormatting sqref="Z376:Z380 Z363:Z367 Z350:Z354 Z337:Z341 Z324:Z328 Z311:Z315 Z298:Z302 Z285:Z289 Z272:Z276 Z259:Z263 Z246:Z250 Z233:Z237 Z220:Z224 Z207:Z211 Z194:Z198 Z181:Z185 Z168:Z172 Z155:Z159 Z142:Z146 Z129:Z133 Z116:Z120 Z103:Z107 Z90:Z94 Z77:Z81 Z64:Z68 Z51:Z55 Z38:Z42 Z25:Z29">
    <cfRule type="expression" dxfId="2010" priority="2528">
      <formula>AND($E25&lt;&gt;"",$E25&lt;&gt;"TOTAL")</formula>
    </cfRule>
  </conditionalFormatting>
  <conditionalFormatting sqref="BL376:BL380 BL363:BL367 BL350:BL354 BL337:BL341 BL324:BL328 BL311:BL315 BL298:BL302 BL285:BL289 BL272:BL276 BL259:BL263 BL246:BL250 BL233:BL237 BL220:BL224 BL207:BL211 BL194:BL198 BL181:BL185 BL168:BL172 BL155:BL159 BL142:BL146 BL129:BL133 BL116:BL120 BL103:BL107 BL90:BL94 BL77:BL81 BL64:BL68 BL51:BL55 BL38:BL42 BL25:BL29">
    <cfRule type="expression" dxfId="2009" priority="2527">
      <formula>+WEEKDAY($E25)=1</formula>
    </cfRule>
  </conditionalFormatting>
  <conditionalFormatting sqref="BL376:BL380 BL363:BL367 BL350:BL354 BL337:BL341 BL324:BL328 BL311:BL315 BL298:BL302 BL285:BL289 BL272:BL276 BL259:BL263 BL246:BL250 BL233:BL237 BL220:BL224 BL207:BL211 BL194:BL198 BL181:BL185 BL168:BL172 BL155:BL159 BL142:BL146 BL129:BL133 BL116:BL120 BL103:BL107 BL90:BL94 BL77:BL81 BL64:BL68 BL51:BL55 BL38:BL42 BL25:BL29">
    <cfRule type="expression" dxfId="2008" priority="2526">
      <formula>$E25=""</formula>
    </cfRule>
  </conditionalFormatting>
  <conditionalFormatting sqref="BL376:BL380 BL363:BL367 BL350:BL354 BL337:BL341 BL324:BL328 BL311:BL315 BL298:BL302 BL285:BL289 BL272:BL276 BL259:BL263 BL246:BL250 BL233:BL237 BL220:BL224 BL207:BL211 BL194:BL198 BL181:BL185 BL168:BL172 BL155:BL159 BL142:BL146 BL129:BL133 BL116:BL120 BL103:BL107 BL90:BL94 BL77:BL81 BL64:BL68 BL51:BL55 BL38:BL42 BL25:BL29">
    <cfRule type="expression" dxfId="2007" priority="2525">
      <formula>$C25=$H$5</formula>
    </cfRule>
  </conditionalFormatting>
  <conditionalFormatting sqref="BL376:BL380 BL363:BL367 BL350:BL354 BL337:BL341 BL324:BL328 BL311:BL315 BL298:BL302 BL285:BL289 BL272:BL276 BL259:BL263 BL246:BL250 BL233:BL237 BL220:BL224 BL207:BL211 BL194:BL198 BL181:BL185 BL168:BL172 BL155:BL159 BL142:BL146 BL129:BL133 BL116:BL120 BL103:BL107 BL90:BL94 BL77:BL81 BL64:BL68 BL51:BL55 BL38:BL42 BL25:BL29">
    <cfRule type="expression" dxfId="2006" priority="2524">
      <formula>$E25="TOTAL"</formula>
    </cfRule>
  </conditionalFormatting>
  <conditionalFormatting sqref="BL376:BL380 BL363:BL367 BL350:BL354 BL337:BL341 BL324:BL328 BL311:BL315 BL298:BL302 BL285:BL289 BL272:BL276 BL259:BL263 BL246:BL250 BL233:BL237 BL220:BL224 BL207:BL211 BL194:BL198 BL181:BL185 BL168:BL172 BL155:BL159 BL142:BL146 BL129:BL133 BL116:BL120 BL103:BL107 BL90:BL94 BL77:BL81 BL64:BL68 BL51:BL55 BL38:BL42 BL25:BL29">
    <cfRule type="expression" dxfId="2005" priority="2523">
      <formula>AND($E25&lt;&gt;"",$E25&lt;&gt;"TOTAL")</formula>
    </cfRule>
  </conditionalFormatting>
  <conditionalFormatting sqref="AK376:AK380 AK363:AK367 AK350:AK354 AK337:AK341 AK324:AK328 AK311:AK315 AK298:AK302 AK285:AK289 AK272:AK276 AK259:AK263 AK246:AK250 AK233:AK237 AK220:AK224 AK207:AK211 AK194:AK198 AK181:AK185 AK168:AK172 AK155:AK159 AK142:AK146 AK129:AK133 AK116:AK120 AK103:AK107 AK90:AK94 AK77:AK81 AK64:AK68 AK51:AK55 AK38:AK42 AK25:AK29">
    <cfRule type="expression" dxfId="2004" priority="2522">
      <formula>+WEEKDAY($E25)=1</formula>
    </cfRule>
  </conditionalFormatting>
  <conditionalFormatting sqref="AK376:AK380 AK363:AK367 AK350:AK354 AK337:AK341 AK324:AK328 AK311:AK315 AK298:AK302 AK285:AK289 AK272:AK276 AK259:AK263 AK246:AK250 AK233:AK237 AK220:AK224 AK207:AK211 AK194:AK198 AK181:AK185 AK168:AK172 AK155:AK159 AK142:AK146 AK129:AK133 AK116:AK120 AK103:AK107 AK90:AK94 AK77:AK81 AK64:AK68 AK51:AK55 AK38:AK42 AK25:AK29">
    <cfRule type="expression" dxfId="2003" priority="2521">
      <formula>$E25=""</formula>
    </cfRule>
  </conditionalFormatting>
  <conditionalFormatting sqref="AK376:AK380 AK363:AK367 AK350:AK354 AK337:AK341 AK324:AK328 AK311:AK315 AK298:AK302 AK285:AK289 AK272:AK276 AK259:AK263 AK246:AK250 AK233:AK237 AK220:AK224 AK207:AK211 AK194:AK198 AK181:AK185 AK168:AK172 AK155:AK159 AK142:AK146 AK129:AK133 AK116:AK120 AK103:AK107 AK90:AK94 AK77:AK81 AK64:AK68 AK51:AK55 AK38:AK42 AK25:AK29">
    <cfRule type="expression" dxfId="2002" priority="2520">
      <formula>$C25=$H$5</formula>
    </cfRule>
  </conditionalFormatting>
  <conditionalFormatting sqref="AK376:AK380 AK363:AK367 AK350:AK354 AK337:AK341 AK324:AK328 AK311:AK315 AK298:AK302 AK285:AK289 AK272:AK276 AK259:AK263 AK246:AK250 AK233:AK237 AK220:AK224 AK207:AK211 AK194:AK198 AK181:AK185 AK168:AK172 AK155:AK159 AK142:AK146 AK129:AK133 AK116:AK120 AK103:AK107 AK90:AK94 AK77:AK81 AK64:AK68 AK51:AK55 AK38:AK42 AK25:AK29">
    <cfRule type="expression" dxfId="2001" priority="2519">
      <formula>$E25="TOTAL"</formula>
    </cfRule>
  </conditionalFormatting>
  <conditionalFormatting sqref="AK376:AK380 AK363:AK367 AK350:AK354 AK337:AK341 AK324:AK328 AK311:AK315 AK298:AK302 AK285:AK289 AK272:AK276 AK259:AK263 AK246:AK250 AK233:AK237 AK220:AK224 AK207:AK211 AK194:AK198 AK181:AK185 AK168:AK172 AK155:AK159 AK142:AK146 AK129:AK133 AK116:AK120 AK103:AK107 AK90:AK94 AK77:AK81 AK64:AK68 AK51:AK55 AK38:AK42 AK25:AK29">
    <cfRule type="expression" dxfId="2000" priority="2518">
      <formula>AND($E25&lt;&gt;"",$E25&lt;&gt;"TOTAL")</formula>
    </cfRule>
  </conditionalFormatting>
  <conditionalFormatting sqref="I376:J380 I363:J367 I350:J354 I337:J341 I324:J328 I311:J315 I298:J302 I285:J289 I272:J276 I259:J263 I246:J250 I233:J237 I220:J224 I207:J211 I194:J198 I181:J185 I168:J172 I155:J159 I142:J146 I129:J133 I116:J120 I103:J107 I90:J94 I77:J81 I64:J68 I51:J55 I38:J42 I25:J29">
    <cfRule type="expression" dxfId="1999" priority="2517">
      <formula>+WEEKDAY($E25)=1</formula>
    </cfRule>
  </conditionalFormatting>
  <conditionalFormatting sqref="I376:J380 I363:J367 I350:J354 I337:J341 I324:J328 I311:J315 I298:J302 I285:J289 I272:J276 I259:J263 I246:J250 I233:J237 I220:J224 I207:J211 I194:J198 I181:J185 I168:J172 I155:J159 I142:J146 I129:J133 I116:J120 I103:J107 I90:J94 I77:J81 I64:J68 I51:J55 I38:J42 I25:J29">
    <cfRule type="expression" dxfId="1998" priority="2516">
      <formula>$E25=""</formula>
    </cfRule>
  </conditionalFormatting>
  <conditionalFormatting sqref="I376:J380 I363:J367 I350:J354 I337:J341 I324:J328 I311:J315 I298:J302 I285:J289 I272:J276 I259:J263 I246:J250 I233:J237 I220:J224 I207:J211 I194:J198 I181:J185 I168:J172 I155:J159 I142:J146 I129:J133 I116:J120 I103:J107 I90:J94 I77:J81 I64:J68 I51:J55 I38:J42 I25:J29">
    <cfRule type="expression" dxfId="1997" priority="2515">
      <formula>$C25=$H$5</formula>
    </cfRule>
  </conditionalFormatting>
  <conditionalFormatting sqref="I376:J380 I363:J367 I350:J354 I337:J341 I324:J328 I311:J315 I298:J302 I285:J289 I272:J276 I259:J263 I246:J250 I233:J237 I220:J224 I207:J211 I194:J198 I181:J185 I168:J172 I155:J159 I142:J146 I129:J133 I116:J120 I103:J107 I90:J94 I77:J81 I64:J68 I51:J55 I38:J42 I25:J29">
    <cfRule type="expression" dxfId="1996" priority="2514">
      <formula>$E25="TOTAL"</formula>
    </cfRule>
  </conditionalFormatting>
  <conditionalFormatting sqref="I376:J380 I363:J367 I350:J354 I337:J341 I324:J328 I311:J315 I298:J302 I285:J289 I272:J276 I259:J263 I246:J250 I233:J237 I220:J224 I207:J211 I194:J198 I181:J185 I168:J172 I155:J159 I142:J146 I129:J133 I116:J120 I103:J107 I90:J94 I77:J81 I64:J68 I51:J55 I38:J42 I25:J29">
    <cfRule type="expression" dxfId="1995" priority="2513">
      <formula>AND($E25&lt;&gt;"",$E25&lt;&gt;"TOTAL")</formula>
    </cfRule>
  </conditionalFormatting>
  <conditionalFormatting sqref="G376:G380 G363:G367 G350:G354 G337:G341 G324:G328 G311:G315 G298:G302 G285:G289 G272:G276 G259:G263 G246:G250 G233:G237 G220:G224 G207:G211 G194:G198 G181:G185 G168:G172 G155:G159 G142:G146 G129:G133 G116:G120 G103:G107 G90:G94 G77:G81 G64:G68 G51:G55 G38:G42 G25:G29">
    <cfRule type="expression" dxfId="1994" priority="2512">
      <formula>$H25&lt;&gt;""</formula>
    </cfRule>
  </conditionalFormatting>
  <conditionalFormatting sqref="G376:G380 G363:G367 G350:G354 G337:G341 G324:G328 G311:G315 G298:G302 G285:G289 G272:G276 G259:G263 G246:G250 G233:G237 G220:G224 G207:G211 G194:G198 G181:G185 G168:G172 G155:G159 G142:G146 G129:G133 G116:G120 G103:G107 G90:G94 G77:G81 G64:G68 G51:G55 G38:G42 G25:G29">
    <cfRule type="expression" dxfId="1993" priority="2511">
      <formula>$E25=""</formula>
    </cfRule>
  </conditionalFormatting>
  <conditionalFormatting sqref="G376:G380 G363:G367 G350:G354 G337:G341 G324:G328 G311:G315 G298:G302 G285:G289 G272:G276 G259:G263 G246:G250 G233:G237 G220:G224 G207:G211 G194:G198 G181:G185 G168:G172 G155:G159 G142:G146 G129:G133 G116:G120 G103:G107 G90:G94 G77:G81 G64:G68 G51:G55 G38:G42 G25:G29">
    <cfRule type="expression" dxfId="1992" priority="2510">
      <formula>$C25=$H$5</formula>
    </cfRule>
  </conditionalFormatting>
  <conditionalFormatting sqref="G376:G380 G363:G367 G350:G354 G337:G341 G324:G328 G311:G315 G298:G302 G285:G289 G272:G276 G259:G263 G246:G250 G233:G237 G220:G224 G207:G211 G194:G198 G181:G185 G168:G172 G155:G159 G142:G146 G129:G133 G116:G120 G103:G107 G90:G94 G77:G81 G64:G68 G51:G55 G38:G42 G25:G29">
    <cfRule type="expression" dxfId="1991" priority="2509">
      <formula>$E25="TOTAL"</formula>
    </cfRule>
  </conditionalFormatting>
  <conditionalFormatting sqref="BE376:BK380 BE363:BK367 BE350:BK354 BE337:BK341 BE324:BK328 BE311:BK315 BE298:BK302 BE285:BK289 BE272:BK276 BE259:BK263 BE246:BK250 BE233:BK237 BE220:BK224 BE207:BK211 BE194:BK198 BE181:BK185 BE168:BK172 BE155:BK159 BE142:BK146 BE129:BK133 BE116:BK120 BE103:BK107 BE90:BK94 BE77:BK81 BE64:BK68 BE51:BK55 BE38:BK42 BE25:BK29">
    <cfRule type="expression" dxfId="1990" priority="2508">
      <formula>+WEEKDAY($E25)=1</formula>
    </cfRule>
  </conditionalFormatting>
  <conditionalFormatting sqref="BE376:BK380 BE363:BK367 BE350:BK354 BE337:BK341 BE324:BK328 BE311:BK315 BE298:BK302 BE285:BK289 BE272:BK276 BE259:BK263 BE246:BK250 BE233:BK237 BE220:BK224 BE207:BK211 BE194:BK198 BE181:BK185 BE168:BK172 BE155:BK159 BE142:BK146 BE129:BK133 BE116:BK120 BE103:BK107 BE90:BK94 BE77:BK81 BE64:BK68 BE51:BK55 BE38:BK42 BE25:BK29">
    <cfRule type="expression" dxfId="1989" priority="2507">
      <formula>$E25=""</formula>
    </cfRule>
  </conditionalFormatting>
  <conditionalFormatting sqref="BE376:BK380 BE363:BK367 BE350:BK354 BE337:BK341 BE324:BK328 BE311:BK315 BE298:BK302 BE285:BK289 BE272:BK276 BE259:BK263 BE246:BK250 BE233:BK237 BE220:BK224 BE207:BK211 BE194:BK198 BE181:BK185 BE168:BK172 BE155:BK159 BE142:BK146 BE129:BK133 BE116:BK120 BE103:BK107 BE90:BK94 BE77:BK81 BE64:BK68 BE51:BK55 BE38:BK42 BE25:BK29">
    <cfRule type="expression" dxfId="1988" priority="2506">
      <formula>$C25=$H$5</formula>
    </cfRule>
  </conditionalFormatting>
  <conditionalFormatting sqref="BE376:BK380 BE363:BK367 BE350:BK354 BE337:BK341 BE324:BK328 BE311:BK315 BE298:BK302 BE285:BK289 BE272:BK276 BE259:BK263 BE246:BK250 BE233:BK237 BE220:BK224 BE207:BK211 BE194:BK198 BE181:BK185 BE168:BK172 BE155:BK159 BE142:BK146 BE129:BK133 BE116:BK120 BE103:BK107 BE90:BK94 BE77:BK81 BE64:BK68 BE51:BK55 BE38:BK42 BE25:BK29">
    <cfRule type="expression" dxfId="1987" priority="2505">
      <formula>$E25="TOTAL"</formula>
    </cfRule>
  </conditionalFormatting>
  <conditionalFormatting sqref="BE376:BK380 BE363:BK367 BE350:BK354 BE337:BK341 BE324:BK328 BE311:BK315 BE298:BK302 BE285:BK289 BE272:BK276 BE259:BK263 BE246:BK250 BE233:BK237 BE220:BK224 BE207:BK211 BE194:BK198 BE181:BK185 BE168:BK172 BE155:BK159 BE142:BK146 BE129:BK133 BE116:BK120 BE103:BK107 BE90:BK94 BE77:BK81 BE64:BK68 BE51:BK55 BE38:BK42 BE25:BK29">
    <cfRule type="expression" dxfId="1986" priority="2504">
      <formula>AND($E25&lt;&gt;"",$E25&lt;&gt;"TOTAL")</formula>
    </cfRule>
  </conditionalFormatting>
  <conditionalFormatting sqref="BD376:BD380 BD363:BD367 BD350:BD354 BD337:BD341 BD324:BD328 BD311:BD315 BD298:BD302 BD285:BD289 BD272:BD276 BD259:BD263 BD246:BD250 BD233:BD237 BD220:BD224 BD207:BD211 BD194:BD198 BD181:BD185 BD168:BD172 BD155:BD159 BD142:BD146 BD129:BD133 BD116:BD120 BD103:BD107 BD90:BD94 BD77:BD81 BD64:BD68 BD51:BD55 BD38:BD42 BD25:BD29">
    <cfRule type="expression" dxfId="1985" priority="2503">
      <formula>+WEEKDAY($E25)=1</formula>
    </cfRule>
  </conditionalFormatting>
  <conditionalFormatting sqref="BD376:BD380 BD363:BD367 BD350:BD354 BD337:BD341 BD324:BD328 BD311:BD315 BD298:BD302 BD285:BD289 BD272:BD276 BD259:BD263 BD246:BD250 BD233:BD237 BD220:BD224 BD207:BD211 BD194:BD198 BD181:BD185 BD168:BD172 BD155:BD159 BD142:BD146 BD129:BD133 BD116:BD120 BD103:BD107 BD90:BD94 BD77:BD81 BD64:BD68 BD51:BD55 BD38:BD42 BD25:BD29">
    <cfRule type="expression" dxfId="1984" priority="2502">
      <formula>$E25=""</formula>
    </cfRule>
  </conditionalFormatting>
  <conditionalFormatting sqref="BD376:BD380 BD363:BD367 BD350:BD354 BD337:BD341 BD324:BD328 BD311:BD315 BD298:BD302 BD285:BD289 BD272:BD276 BD259:BD263 BD246:BD250 BD233:BD237 BD220:BD224 BD207:BD211 BD194:BD198 BD181:BD185 BD168:BD172 BD155:BD159 BD142:BD146 BD129:BD133 BD116:BD120 BD103:BD107 BD90:BD94 BD77:BD81 BD64:BD68 BD51:BD55 BD38:BD42 BD25:BD29">
    <cfRule type="expression" dxfId="1983" priority="2501">
      <formula>$C25=$H$5</formula>
    </cfRule>
  </conditionalFormatting>
  <conditionalFormatting sqref="BD376:BD380 BD363:BD367 BD350:BD354 BD337:BD341 BD324:BD328 BD311:BD315 BD298:BD302 BD285:BD289 BD272:BD276 BD259:BD263 BD246:BD250 BD233:BD237 BD220:BD224 BD207:BD211 BD194:BD198 BD181:BD185 BD168:BD172 BD155:BD159 BD142:BD146 BD129:BD133 BD116:BD120 BD103:BD107 BD90:BD94 BD77:BD81 BD64:BD68 BD51:BD55 BD38:BD42 BD25:BD29">
    <cfRule type="expression" dxfId="1982" priority="2500">
      <formula>$E25="TOTAL"</formula>
    </cfRule>
  </conditionalFormatting>
  <conditionalFormatting sqref="BD376:BD380 BD363:BD367 BD350:BD354 BD337:BD341 BD324:BD328 BD311:BD315 BD298:BD302 BD285:BD289 BD272:BD276 BD259:BD263 BD246:BD250 BD233:BD237 BD220:BD224 BD207:BD211 BD194:BD198 BD181:BD185 BD168:BD172 BD155:BD159 BD142:BD146 BD129:BD133 BD116:BD120 BD103:BD107 BD90:BD94 BD77:BD81 BD64:BD68 BD51:BD55 BD38:BD42 BD25:BD29">
    <cfRule type="expression" dxfId="1981" priority="2499">
      <formula>AND($E25&lt;&gt;"",$E25&lt;&gt;"TOTAL")</formula>
    </cfRule>
  </conditionalFormatting>
  <conditionalFormatting sqref="BC376:BC380 BC363:BC367 BC350:BC354 BC337:BC341 BC324:BC328 BC311:BC315 BC298:BC302 BC285:BC289 BC272:BC276 BC259:BC263 BC246:BC250 BC233:BC237 BC220:BC224 BC207:BC211 BC194:BC198 BC181:BC185 BC168:BC172 BC155:BC159 BC142:BC146 BC129:BC133 BC116:BC120 BC103:BC107 BC90:BC94 BC77:BC81 BC64:BC68 BC51:BC55 BC38:BC42 BC25:BC29">
    <cfRule type="expression" dxfId="1980" priority="2498">
      <formula>+WEEKDAY($E25)=1</formula>
    </cfRule>
  </conditionalFormatting>
  <conditionalFormatting sqref="BC376:BC380 BC363:BC367 BC350:BC354 BC337:BC341 BC324:BC328 BC311:BC315 BC298:BC302 BC285:BC289 BC272:BC276 BC259:BC263 BC246:BC250 BC233:BC237 BC220:BC224 BC207:BC211 BC194:BC198 BC181:BC185 BC168:BC172 BC155:BC159 BC142:BC146 BC129:BC133 BC116:BC120 BC103:BC107 BC90:BC94 BC77:BC81 BC64:BC68 BC51:BC55 BC38:BC42 BC25:BC29">
    <cfRule type="expression" dxfId="1979" priority="2497">
      <formula>$E25=""</formula>
    </cfRule>
  </conditionalFormatting>
  <conditionalFormatting sqref="BC376:BC380 BC363:BC367 BC350:BC354 BC337:BC341 BC324:BC328 BC311:BC315 BC298:BC302 BC285:BC289 BC272:BC276 BC259:BC263 BC246:BC250 BC233:BC237 BC220:BC224 BC207:BC211 BC194:BC198 BC181:BC185 BC168:BC172 BC155:BC159 BC142:BC146 BC129:BC133 BC116:BC120 BC103:BC107 BC90:BC94 BC77:BC81 BC64:BC68 BC51:BC55 BC38:BC42 BC25:BC29">
    <cfRule type="expression" dxfId="1978" priority="2496">
      <formula>$C25=$H$5</formula>
    </cfRule>
  </conditionalFormatting>
  <conditionalFormatting sqref="BC376:BC380 BC363:BC367 BC350:BC354 BC337:BC341 BC324:BC328 BC311:BC315 BC298:BC302 BC285:BC289 BC272:BC276 BC259:BC263 BC246:BC250 BC233:BC237 BC220:BC224 BC207:BC211 BC194:BC198 BC181:BC185 BC168:BC172 BC155:BC159 BC142:BC146 BC129:BC133 BC116:BC120 BC103:BC107 BC90:BC94 BC77:BC81 BC64:BC68 BC51:BC55 BC38:BC42 BC25:BC29">
    <cfRule type="expression" dxfId="1977" priority="2495">
      <formula>$E25="TOTAL"</formula>
    </cfRule>
  </conditionalFormatting>
  <conditionalFormatting sqref="BC376:BC380 BC363:BC367 BC350:BC354 BC337:BC341 BC324:BC328 BC311:BC315 BC298:BC302 BC285:BC289 BC272:BC276 BC259:BC263 BC246:BC250 BC233:BC237 BC220:BC224 BC207:BC211 BC194:BC198 BC181:BC185 BC168:BC172 BC155:BC159 BC142:BC146 BC129:BC133 BC116:BC120 BC103:BC107 BC90:BC94 BC77:BC81 BC64:BC68 BC51:BC55 BC38:BC42 BC25:BC29">
    <cfRule type="expression" dxfId="1976" priority="2494">
      <formula>AND($E25&lt;&gt;"",$E25&lt;&gt;"TOTAL")</formula>
    </cfRule>
  </conditionalFormatting>
  <conditionalFormatting sqref="BB376:BB380 BB363:BB367 BB350:BB354 BB337:BB341 BB324:BB328 BB311:BB315 BB298:BB302 BB285:BB289 BB272:BB276 BB259:BB263 BB246:BB250 BB233:BB237 BB220:BB224 BB207:BB211 BB194:BB198 BB181:BB185 BB168:BB172 BB155:BB159 BB142:BB146 BB129:BB133 BB116:BB120 BB103:BB107 BB90:BB94 BB77:BB81 BB64:BB68 BB51:BB55 BB38:BB42 BB25:BB29">
    <cfRule type="expression" dxfId="1975" priority="2493">
      <formula>+WEEKDAY($E25)=1</formula>
    </cfRule>
  </conditionalFormatting>
  <conditionalFormatting sqref="BB376:BB380 BB363:BB367 BB350:BB354 BB337:BB341 BB324:BB328 BB311:BB315 BB298:BB302 BB285:BB289 BB272:BB276 BB259:BB263 BB246:BB250 BB233:BB237 BB220:BB224 BB207:BB211 BB194:BB198 BB181:BB185 BB168:BB172 BB155:BB159 BB142:BB146 BB129:BB133 BB116:BB120 BB103:BB107 BB90:BB94 BB77:BB81 BB64:BB68 BB51:BB55 BB38:BB42 BB25:BB29">
    <cfRule type="expression" dxfId="1974" priority="2492">
      <formula>$E25=""</formula>
    </cfRule>
  </conditionalFormatting>
  <conditionalFormatting sqref="BB376:BB380 BB363:BB367 BB350:BB354 BB337:BB341 BB324:BB328 BB311:BB315 BB298:BB302 BB285:BB289 BB272:BB276 BB259:BB263 BB246:BB250 BB233:BB237 BB220:BB224 BB207:BB211 BB194:BB198 BB181:BB185 BB168:BB172 BB155:BB159 BB142:BB146 BB129:BB133 BB116:BB120 BB103:BB107 BB90:BB94 BB77:BB81 BB64:BB68 BB51:BB55 BB38:BB42 BB25:BB29">
    <cfRule type="expression" dxfId="1973" priority="2491">
      <formula>$C25=$H$5</formula>
    </cfRule>
  </conditionalFormatting>
  <conditionalFormatting sqref="BB376:BB380 BB363:BB367 BB350:BB354 BB337:BB341 BB324:BB328 BB311:BB315 BB298:BB302 BB285:BB289 BB272:BB276 BB259:BB263 BB246:BB250 BB233:BB237 BB220:BB224 BB207:BB211 BB194:BB198 BB181:BB185 BB168:BB172 BB155:BB159 BB142:BB146 BB129:BB133 BB116:BB120 BB103:BB107 BB90:BB94 BB77:BB81 BB64:BB68 BB51:BB55 BB38:BB42 BB25:BB29">
    <cfRule type="expression" dxfId="1972" priority="2490">
      <formula>$E25="TOTAL"</formula>
    </cfRule>
  </conditionalFormatting>
  <conditionalFormatting sqref="BB376:BB380 BB363:BB367 BB350:BB354 BB337:BB341 BB324:BB328 BB311:BB315 BB298:BB302 BB285:BB289 BB272:BB276 BB259:BB263 BB246:BB250 BB233:BB237 BB220:BB224 BB207:BB211 BB194:BB198 BB181:BB185 BB168:BB172 BB155:BB159 BB142:BB146 BB129:BB133 BB116:BB120 BB103:BB107 BB90:BB94 BB77:BB81 BB64:BB68 BB51:BB55 BB38:BB42 BB25:BB29">
    <cfRule type="expression" dxfId="1971" priority="2489">
      <formula>AND($E25&lt;&gt;"",$E25&lt;&gt;"TOTAL")</formula>
    </cfRule>
  </conditionalFormatting>
  <conditionalFormatting sqref="BA376:BA380 BA363:BA367 BA350:BA354 BA337:BA341 BA324:BA328 BA311:BA315 BA298:BA302 BA285:BA289 BA272:BA276 BA259:BA263 BA246:BA250 BA233:BA237 BA220:BA224 BA207:BA211 BA194:BA198 BA181:BA185 BA168:BA172 BA155:BA159 BA142:BA146 BA129:BA133 BA116:BA120 BA103:BA107 BA90:BA94 BA77:BA81 BA64:BA68 BA51:BA55 BA38:BA42 BA25:BA29">
    <cfRule type="expression" dxfId="1970" priority="2488">
      <formula>+WEEKDAY($E25)=1</formula>
    </cfRule>
  </conditionalFormatting>
  <conditionalFormatting sqref="BA376:BA380 BA363:BA367 BA350:BA354 BA337:BA341 BA324:BA328 BA311:BA315 BA298:BA302 BA285:BA289 BA272:BA276 BA259:BA263 BA246:BA250 BA233:BA237 BA220:BA224 BA207:BA211 BA194:BA198 BA181:BA185 BA168:BA172 BA155:BA159 BA142:BA146 BA129:BA133 BA116:BA120 BA103:BA107 BA90:BA94 BA77:BA81 BA64:BA68 BA51:BA55 BA38:BA42 BA25:BA29">
    <cfRule type="expression" dxfId="1969" priority="2487">
      <formula>$E25=""</formula>
    </cfRule>
  </conditionalFormatting>
  <conditionalFormatting sqref="BA376:BA380 BA363:BA367 BA350:BA354 BA337:BA341 BA324:BA328 BA311:BA315 BA298:BA302 BA285:BA289 BA272:BA276 BA259:BA263 BA246:BA250 BA233:BA237 BA220:BA224 BA207:BA211 BA194:BA198 BA181:BA185 BA168:BA172 BA155:BA159 BA142:BA146 BA129:BA133 BA116:BA120 BA103:BA107 BA90:BA94 BA77:BA81 BA64:BA68 BA51:BA55 BA38:BA42 BA25:BA29">
    <cfRule type="expression" dxfId="1968" priority="2486">
      <formula>$C25=$H$5</formula>
    </cfRule>
  </conditionalFormatting>
  <conditionalFormatting sqref="BA376:BA380 BA363:BA367 BA350:BA354 BA337:BA341 BA324:BA328 BA311:BA315 BA298:BA302 BA285:BA289 BA272:BA276 BA259:BA263 BA246:BA250 BA233:BA237 BA220:BA224 BA207:BA211 BA194:BA198 BA181:BA185 BA168:BA172 BA155:BA159 BA142:BA146 BA129:BA133 BA116:BA120 BA103:BA107 BA90:BA94 BA77:BA81 BA64:BA68 BA51:BA55 BA38:BA42 BA25:BA29">
    <cfRule type="expression" dxfId="1967" priority="2485">
      <formula>$E25="TOTAL"</formula>
    </cfRule>
  </conditionalFormatting>
  <conditionalFormatting sqref="BA376:BA380 BA363:BA367 BA350:BA354 BA337:BA341 BA324:BA328 BA311:BA315 BA298:BA302 BA285:BA289 BA272:BA276 BA259:BA263 BA246:BA250 BA233:BA237 BA220:BA224 BA207:BA211 BA194:BA198 BA181:BA185 BA168:BA172 BA155:BA159 BA142:BA146 BA129:BA133 BA116:BA120 BA103:BA107 BA90:BA94 BA77:BA81 BA64:BA68 BA51:BA55 BA38:BA42 BA25:BA29">
    <cfRule type="expression" dxfId="1966" priority="2484">
      <formula>AND($E25&lt;&gt;"",$E25&lt;&gt;"TOTAL")</formula>
    </cfRule>
  </conditionalFormatting>
  <conditionalFormatting sqref="AZ376:AZ380 AZ363:AZ367 AZ350:AZ354 AZ337:AZ341 AZ324:AZ328 AZ311:AZ315 AZ298:AZ302 AZ285:AZ289 AZ272:AZ276 AZ259:AZ263 AZ246:AZ250 AZ233:AZ237 AZ220:AZ224 AZ207:AZ211 AZ194:AZ198 AZ181:AZ185 AZ168:AZ172 AZ155:AZ159 AZ142:AZ146 AZ129:AZ133 AZ116:AZ120 AZ103:AZ107 AZ90:AZ94 AZ77:AZ81 AZ64:AZ68 AZ51:AZ55 AZ38:AZ42 AZ25:AZ29">
    <cfRule type="expression" dxfId="1965" priority="2483">
      <formula>+WEEKDAY($E25)=1</formula>
    </cfRule>
  </conditionalFormatting>
  <conditionalFormatting sqref="AZ376:AZ380 AZ363:AZ367 AZ350:AZ354 AZ337:AZ341 AZ324:AZ328 AZ311:AZ315 AZ298:AZ302 AZ285:AZ289 AZ272:AZ276 AZ259:AZ263 AZ246:AZ250 AZ233:AZ237 AZ220:AZ224 AZ207:AZ211 AZ194:AZ198 AZ181:AZ185 AZ168:AZ172 AZ155:AZ159 AZ142:AZ146 AZ129:AZ133 AZ116:AZ120 AZ103:AZ107 AZ90:AZ94 AZ77:AZ81 AZ64:AZ68 AZ51:AZ55 AZ38:AZ42 AZ25:AZ29">
    <cfRule type="expression" dxfId="1964" priority="2482">
      <formula>$E25=""</formula>
    </cfRule>
  </conditionalFormatting>
  <conditionalFormatting sqref="AZ376:AZ380 AZ363:AZ367 AZ350:AZ354 AZ337:AZ341 AZ324:AZ328 AZ311:AZ315 AZ298:AZ302 AZ285:AZ289 AZ272:AZ276 AZ259:AZ263 AZ246:AZ250 AZ233:AZ237 AZ220:AZ224 AZ207:AZ211 AZ194:AZ198 AZ181:AZ185 AZ168:AZ172 AZ155:AZ159 AZ142:AZ146 AZ129:AZ133 AZ116:AZ120 AZ103:AZ107 AZ90:AZ94 AZ77:AZ81 AZ64:AZ68 AZ51:AZ55 AZ38:AZ42 AZ25:AZ29">
    <cfRule type="expression" dxfId="1963" priority="2481">
      <formula>$C25=$H$5</formula>
    </cfRule>
  </conditionalFormatting>
  <conditionalFormatting sqref="AZ376:AZ380 AZ363:AZ367 AZ350:AZ354 AZ337:AZ341 AZ324:AZ328 AZ311:AZ315 AZ298:AZ302 AZ285:AZ289 AZ272:AZ276 AZ259:AZ263 AZ246:AZ250 AZ233:AZ237 AZ220:AZ224 AZ207:AZ211 AZ194:AZ198 AZ181:AZ185 AZ168:AZ172 AZ155:AZ159 AZ142:AZ146 AZ129:AZ133 AZ116:AZ120 AZ103:AZ107 AZ90:AZ94 AZ77:AZ81 AZ64:AZ68 AZ51:AZ55 AZ38:AZ42 AZ25:AZ29">
    <cfRule type="expression" dxfId="1962" priority="2480">
      <formula>$E25="TOTAL"</formula>
    </cfRule>
  </conditionalFormatting>
  <conditionalFormatting sqref="AZ376:AZ380 AZ363:AZ367 AZ350:AZ354 AZ337:AZ341 AZ324:AZ328 AZ311:AZ315 AZ298:AZ302 AZ285:AZ289 AZ272:AZ276 AZ259:AZ263 AZ246:AZ250 AZ233:AZ237 AZ220:AZ224 AZ207:AZ211 AZ194:AZ198 AZ181:AZ185 AZ168:AZ172 AZ155:AZ159 AZ142:AZ146 AZ129:AZ133 AZ116:AZ120 AZ103:AZ107 AZ90:AZ94 AZ77:AZ81 AZ64:AZ68 AZ51:AZ55 AZ38:AZ42 AZ25:AZ29">
    <cfRule type="expression" dxfId="1961" priority="2479">
      <formula>AND($E25&lt;&gt;"",$E25&lt;&gt;"TOTAL")</formula>
    </cfRule>
  </conditionalFormatting>
  <conditionalFormatting sqref="AY376:AY380 AY363:AY367 AY350:AY354 AY337:AY341 AY324:AY328 AY311:AY315 AY298:AY302 AY285:AY289 AY272:AY276 AY259:AY263 AY246:AY250 AY233:AY237 AY220:AY224 AY207:AY211 AY194:AY198 AY181:AY185 AY168:AY172 AY155:AY159 AY142:AY146 AY129:AY133 AY116:AY120 AY103:AY107 AY90:AY94 AY77:AY81 AY64:AY68 AY51:AY55 AY38:AY42 AY25:AY29">
    <cfRule type="expression" dxfId="1960" priority="2478">
      <formula>+WEEKDAY($E25)=1</formula>
    </cfRule>
  </conditionalFormatting>
  <conditionalFormatting sqref="AY376:AY380 AY363:AY367 AY350:AY354 AY337:AY341 AY324:AY328 AY311:AY315 AY298:AY302 AY285:AY289 AY272:AY276 AY259:AY263 AY246:AY250 AY233:AY237 AY220:AY224 AY207:AY211 AY194:AY198 AY181:AY185 AY168:AY172 AY155:AY159 AY142:AY146 AY129:AY133 AY116:AY120 AY103:AY107 AY90:AY94 AY77:AY81 AY64:AY68 AY51:AY55 AY38:AY42 AY25:AY29">
    <cfRule type="expression" dxfId="1959" priority="2477">
      <formula>$E25=""</formula>
    </cfRule>
  </conditionalFormatting>
  <conditionalFormatting sqref="AY376:AY380 AY363:AY367 AY350:AY354 AY337:AY341 AY324:AY328 AY311:AY315 AY298:AY302 AY285:AY289 AY272:AY276 AY259:AY263 AY246:AY250 AY233:AY237 AY220:AY224 AY207:AY211 AY194:AY198 AY181:AY185 AY168:AY172 AY155:AY159 AY142:AY146 AY129:AY133 AY116:AY120 AY103:AY107 AY90:AY94 AY77:AY81 AY64:AY68 AY51:AY55 AY38:AY42 AY25:AY29">
    <cfRule type="expression" dxfId="1958" priority="2476">
      <formula>$C25=$H$5</formula>
    </cfRule>
  </conditionalFormatting>
  <conditionalFormatting sqref="AY376:AY380 AY363:AY367 AY350:AY354 AY337:AY341 AY324:AY328 AY311:AY315 AY298:AY302 AY285:AY289 AY272:AY276 AY259:AY263 AY246:AY250 AY233:AY237 AY220:AY224 AY207:AY211 AY194:AY198 AY181:AY185 AY168:AY172 AY155:AY159 AY142:AY146 AY129:AY133 AY116:AY120 AY103:AY107 AY90:AY94 AY77:AY81 AY64:AY68 AY51:AY55 AY38:AY42 AY25:AY29">
    <cfRule type="expression" dxfId="1957" priority="2475">
      <formula>$E25="TOTAL"</formula>
    </cfRule>
  </conditionalFormatting>
  <conditionalFormatting sqref="AY376:AY380 AY363:AY367 AY350:AY354 AY337:AY341 AY324:AY328 AY311:AY315 AY298:AY302 AY285:AY289 AY272:AY276 AY259:AY263 AY246:AY250 AY233:AY237 AY220:AY224 AY207:AY211 AY194:AY198 AY181:AY185 AY168:AY172 AY155:AY159 AY142:AY146 AY129:AY133 AY116:AY120 AY103:AY107 AY90:AY94 AY77:AY81 AY64:AY68 AY51:AY55 AY38:AY42 AY25:AY29">
    <cfRule type="expression" dxfId="1956" priority="2474">
      <formula>AND($E25&lt;&gt;"",$E25&lt;&gt;"TOTAL")</formula>
    </cfRule>
  </conditionalFormatting>
  <conditionalFormatting sqref="AX376:AX380 AX363:AX367 AX350:AX354 AX337:AX341 AX324:AX328 AX311:AX315 AX298:AX302 AX285:AX289 AX272:AX276 AX259:AX263 AX246:AX250 AX233:AX237 AX220:AX224 AX207:AX211 AX194:AX198 AX181:AX185 AX168:AX172 AX155:AX159 AX142:AX146 AX129:AX133 AX116:AX120 AX103:AX107 AX90:AX94 AX77:AX81 AX64:AX68 AX51:AX55 AX38:AX42 AX25:AX29">
    <cfRule type="expression" dxfId="1955" priority="2473">
      <formula>+WEEKDAY($E25)=1</formula>
    </cfRule>
  </conditionalFormatting>
  <conditionalFormatting sqref="AX376:AX380 AX363:AX367 AX350:AX354 AX337:AX341 AX324:AX328 AX311:AX315 AX298:AX302 AX285:AX289 AX272:AX276 AX259:AX263 AX246:AX250 AX233:AX237 AX220:AX224 AX207:AX211 AX194:AX198 AX181:AX185 AX168:AX172 AX155:AX159 AX142:AX146 AX129:AX133 AX116:AX120 AX103:AX107 AX90:AX94 AX77:AX81 AX64:AX68 AX51:AX55 AX38:AX42 AX25:AX29">
    <cfRule type="expression" dxfId="1954" priority="2472">
      <formula>$E25=""</formula>
    </cfRule>
  </conditionalFormatting>
  <conditionalFormatting sqref="AX376:AX380 AX363:AX367 AX350:AX354 AX337:AX341 AX324:AX328 AX311:AX315 AX298:AX302 AX285:AX289 AX272:AX276 AX259:AX263 AX246:AX250 AX233:AX237 AX220:AX224 AX207:AX211 AX194:AX198 AX181:AX185 AX168:AX172 AX155:AX159 AX142:AX146 AX129:AX133 AX116:AX120 AX103:AX107 AX90:AX94 AX77:AX81 AX64:AX68 AX51:AX55 AX38:AX42 AX25:AX29">
    <cfRule type="expression" dxfId="1953" priority="2471">
      <formula>$C25=$H$5</formula>
    </cfRule>
  </conditionalFormatting>
  <conditionalFormatting sqref="AX376:AX380 AX363:AX367 AX350:AX354 AX337:AX341 AX324:AX328 AX311:AX315 AX298:AX302 AX285:AX289 AX272:AX276 AX259:AX263 AX246:AX250 AX233:AX237 AX220:AX224 AX207:AX211 AX194:AX198 AX181:AX185 AX168:AX172 AX155:AX159 AX142:AX146 AX129:AX133 AX116:AX120 AX103:AX107 AX90:AX94 AX77:AX81 AX64:AX68 AX51:AX55 AX38:AX42 AX25:AX29">
    <cfRule type="expression" dxfId="1952" priority="2470">
      <formula>$E25="TOTAL"</formula>
    </cfRule>
  </conditionalFormatting>
  <conditionalFormatting sqref="AX376:AX380 AX363:AX367 AX350:AX354 AX337:AX341 AX324:AX328 AX311:AX315 AX298:AX302 AX285:AX289 AX272:AX276 AX259:AX263 AX246:AX250 AX233:AX237 AX220:AX224 AX207:AX211 AX194:AX198 AX181:AX185 AX168:AX172 AX155:AX159 AX142:AX146 AX129:AX133 AX116:AX120 AX103:AX107 AX90:AX94 AX77:AX81 AX64:AX68 AX51:AX55 AX38:AX42 AX25:AX29">
    <cfRule type="expression" dxfId="1951" priority="2469">
      <formula>AND($E25&lt;&gt;"",$E25&lt;&gt;"TOTAL")</formula>
    </cfRule>
  </conditionalFormatting>
  <conditionalFormatting sqref="E381:E383 E368:E370 E355:E357 E342:E344 E329:E331 E316:E318 E303:E305 E290:E292 E277:E279 E264:E266 E251:E253 E238:E240 E225:E227 E212:E214 E199:E201 E186:E188 E173:E175 E160:E162 E147:E149 E134:E136 E121:E123 E108:E110 E95:E97 E82:E84 E69:E71 E56:E58 E43:E45 E30:E32">
    <cfRule type="expression" dxfId="1950" priority="2468">
      <formula>+WEEKDAY($E30)=1</formula>
    </cfRule>
  </conditionalFormatting>
  <conditionalFormatting sqref="W381:W383 E381:E383 W368:W370 E368:E370 W355:W357 E355:E357 W342:W344 E342:E344 W329:W331 E329:E331 W316:W318 E316:E318 W303:W305 E303:E305 W290:W292 E290:E292 W277:W279 E277:E279 W264:W266 E264:E266 W251:W253 E251:E253 W238:W240 E238:E240 W225:W227 E225:E227 W212:W214 E212:E214 W199:W201 E199:E201 W186:W188 E186:E188 W173:W175 E173:E175 W160:W162 E160:E162 W147:W149 E147:E149 W134:W136 E134:E136 W121:W123 E121:E123 W108:W110 E108:E110 W95:W97 E95:E97 W82:W84 E82:E84 W69:W71 E69:E71 W56:W58 E56:E58 W43:W45 E43:E45 W30:W32 E30:E32">
    <cfRule type="expression" dxfId="1949" priority="2467">
      <formula>$E30=""</formula>
    </cfRule>
  </conditionalFormatting>
  <conditionalFormatting sqref="W381:W383 E381:E383 W368:W370 E368:E370 W355:W357 E355:E357 W342:W344 E342:E344 W329:W331 E329:E331 W316:W318 E316:E318 W303:W305 E303:E305 W290:W292 E290:E292 W277:W279 E277:E279 W264:W266 E264:E266 W251:W253 E251:E253 W238:W240 E238:E240 W225:W227 E225:E227 W212:W214 E212:E214 W199:W201 E199:E201 W186:W188 E186:E188 W173:W175 E173:E175 W160:W162 E160:E162 W147:W149 E147:E149 W134:W136 E134:E136 W121:W123 E121:E123 W108:W110 E108:E110 W95:W97 E95:E97 W82:W84 E82:E84 W69:W71 E69:E71 W56:W58 E56:E58 W43:W45 E43:E45 W30:W32 E30:E32">
    <cfRule type="expression" dxfId="1948" priority="2466">
      <formula>$C30=$H$5</formula>
    </cfRule>
  </conditionalFormatting>
  <conditionalFormatting sqref="W381:W383 E381:E383 W368:W370 E368:E370 W355:W357 E355:E357 W342:W344 E342:E344 W329:W331 E329:E331 W316:W318 E316:E318 W303:W305 E303:E305 W290:W292 E290:E292 W277:W279 E277:E279 W264:W266 E264:E266 W251:W253 E251:E253 W238:W240 E238:E240 W225:W227 E225:E227 W212:W214 E212:E214 W199:W201 E199:E201 W186:W188 E186:E188 W173:W175 E173:E175 W160:W162 E160:E162 W147:W149 E147:E149 W134:W136 E134:E136 W121:W123 E121:E123 W108:W110 E108:E110 W95:W97 E95:E97 W82:W84 E82:E84 W69:W71 E69:E71 W56:W58 E56:E58 W43:W45 E43:E45 W30:W32 E30:E32">
    <cfRule type="expression" dxfId="1947" priority="2465">
      <formula>$E30="TOTAL"</formula>
    </cfRule>
  </conditionalFormatting>
  <conditionalFormatting sqref="W381:W383 H381:H383 W368:W370 H368:H370 W355:W357 H355:H357 W342:W344 H342:H344 W329:W331 H329:H331 W316:W318 H316:H318 W303:W305 H303:H305 W290:W292 H290:H292 W277:W279 H277:H279 W264:W266 H264:H266 W251:W253 H251:H253 W238:W240 H238:H240 W225:W227 H225:H227 W212:W214 H212:H214 W199:W201 H199:H201 W186:W188 H186:H188 W173:W175 H173:H175 W160:W162 H160:H162 W147:W149 H147:H149 W134:W136 H134:H136 W121:W123 H121:H123 W108:W110 H108:H110 W95:W97 H95:H97 W82:W84 H82:H84 W69:W71 H69:H71 W56:W58 H56:H58 W43:W45 H43:H45 W30:W32 H30:H32">
    <cfRule type="expression" dxfId="1946" priority="2464">
      <formula>$H30&lt;&gt;""</formula>
    </cfRule>
  </conditionalFormatting>
  <conditionalFormatting sqref="H381:H383 H368:H370 H355:H357 H342:H344 H329:H331 H316:H318 H303:H305 H290:H292 H277:H279 H264:H266 H251:H253 H238:H240 H225:H227 H212:H214 H199:H201 H186:H188 H173:H175 H160:H162 H147:H149 H134:H136 H121:H123 H108:H110 H95:H97 H82:H84 H69:H71 H56:H58 H43:H45 H30:H32">
    <cfRule type="expression" dxfId="1945" priority="2463">
      <formula>$E30=""</formula>
    </cfRule>
  </conditionalFormatting>
  <conditionalFormatting sqref="H381:H383 H368:H370 H355:H357 H342:H344 H329:H331 H316:H318 H303:H305 H290:H292 H277:H279 H264:H266 H251:H253 H238:H240 H225:H227 H212:H214 H199:H201 H186:H188 H173:H175 H160:H162 H147:H149 H134:H136 H121:H123 H108:H110 H95:H97 H82:H84 H69:H71 H56:H58 H43:H45 H30:H32">
    <cfRule type="expression" dxfId="1944" priority="2462">
      <formula>$C30=$H$5</formula>
    </cfRule>
  </conditionalFormatting>
  <conditionalFormatting sqref="H381:H383 H368:H370 H355:H357 H342:H344 H329:H331 H316:H318 H303:H305 H290:H292 H277:H279 H264:H266 H251:H253 H238:H240 H225:H227 H212:H214 H199:H201 H186:H188 H173:H175 H160:H162 H147:H149 H134:H136 H121:H123 H108:H110 H95:H97 H82:H84 H69:H71 H56:H58 H43:H45 H30:H32">
    <cfRule type="expression" dxfId="1943" priority="2461">
      <formula>$E30="TOTAL"</formula>
    </cfRule>
  </conditionalFormatting>
  <conditionalFormatting sqref="Y381:Y383 Y368:Y370 Y355:Y357 Y342:Y344 Y329:Y331 Y316:Y318 Y303:Y305 Y290:Y292 Y277:Y279 Y264:Y266 Y251:Y253 Y238:Y240 Y225:Y227 Y212:Y214 Y199:Y201 Y186:Y188 Y173:Y175 Y160:Y162 Y147:Y149 Y134:Y136 Y121:Y123 Y108:Y110 Y95:Y97 Y82:Y84 Y69:Y71 Y56:Y58 Y43:Y45 Y30:Y32">
    <cfRule type="expression" dxfId="1942" priority="2460">
      <formula>+WEEKDAY($E30)=1</formula>
    </cfRule>
  </conditionalFormatting>
  <conditionalFormatting sqref="Y381:Y383 Y368:Y370 Y355:Y357 Y342:Y344 Y329:Y331 Y316:Y318 Y303:Y305 Y290:Y292 Y277:Y279 Y264:Y266 Y251:Y253 Y238:Y240 Y225:Y227 Y212:Y214 Y199:Y201 Y186:Y188 Y173:Y175 Y160:Y162 Y147:Y149 Y134:Y136 Y121:Y123 Y108:Y110 Y95:Y97 Y82:Y84 Y69:Y71 Y56:Y58 Y43:Y45 Y30:Y32">
    <cfRule type="expression" dxfId="1941" priority="2459">
      <formula>$E30=""</formula>
    </cfRule>
  </conditionalFormatting>
  <conditionalFormatting sqref="Y381:Y383 Y368:Y370 Y355:Y357 Y342:Y344 Y329:Y331 Y316:Y318 Y303:Y305 Y290:Y292 Y277:Y279 Y264:Y266 Y251:Y253 Y238:Y240 Y225:Y227 Y212:Y214 Y199:Y201 Y186:Y188 Y173:Y175 Y160:Y162 Y147:Y149 Y134:Y136 Y121:Y123 Y108:Y110 Y95:Y97 Y82:Y84 Y69:Y71 Y56:Y58 Y43:Y45 Y30:Y32">
    <cfRule type="expression" dxfId="1940" priority="2458">
      <formula>$C30=$H$5</formula>
    </cfRule>
  </conditionalFormatting>
  <conditionalFormatting sqref="Y381:Y383 Y368:Y370 Y355:Y357 Y342:Y344 Y329:Y331 Y316:Y318 Y303:Y305 Y290:Y292 Y277:Y279 Y264:Y266 Y251:Y253 Y238:Y240 Y225:Y227 Y212:Y214 Y199:Y201 Y186:Y188 Y173:Y175 Y160:Y162 Y147:Y149 Y134:Y136 Y121:Y123 Y108:Y110 Y95:Y97 Y82:Y84 Y69:Y71 Y56:Y58 Y43:Y45 Y30:Y32">
    <cfRule type="expression" dxfId="1939" priority="2457">
      <formula>$E30="TOTAL"</formula>
    </cfRule>
  </conditionalFormatting>
  <conditionalFormatting sqref="Y381:Y383 Y368:Y370 Y355:Y357 Y342:Y344 Y329:Y331 Y316:Y318 Y303:Y305 Y290:Y292 Y277:Y279 Y264:Y266 Y251:Y253 Y238:Y240 Y225:Y227 Y212:Y214 Y199:Y201 Y186:Y188 Y173:Y175 Y160:Y162 Y147:Y149 Y134:Y136 Y121:Y123 Y108:Y110 Y95:Y97 Y82:Y84 Y69:Y71 Y56:Y58 Y43:Y45 Y30:Y32">
    <cfRule type="expression" dxfId="1938" priority="2456">
      <formula>AND($E30&lt;&gt;"",$E30&lt;&gt;"TOTAL")</formula>
    </cfRule>
  </conditionalFormatting>
  <conditionalFormatting sqref="AA381:AA383 AA368:AA370 AA355:AA357 AA342:AA344 AA329:AA331 AA316:AA318 AA303:AA305 AA290:AA292 AA277:AA279 AA264:AA266 AA251:AA253 AA238:AA240 AA225:AA227 AA212:AA214 AA199:AA201 AA186:AA188 AA173:AA175 AA160:AA162 AA147:AA149 AA134:AA136 AA121:AA123 AA108:AA110 AA95:AA97 AA82:AA84 AA69:AA71 AA56:AA58 AA43:AA45 AA30:AA32">
    <cfRule type="expression" dxfId="1937" priority="2455">
      <formula>+WEEKDAY($E30)=1</formula>
    </cfRule>
  </conditionalFormatting>
  <conditionalFormatting sqref="AA381:AA383 AA368:AA370 AA355:AA357 AA342:AA344 AA329:AA331 AA316:AA318 AA303:AA305 AA290:AA292 AA277:AA279 AA264:AA266 AA251:AA253 AA238:AA240 AA225:AA227 AA212:AA214 AA199:AA201 AA186:AA188 AA173:AA175 AA160:AA162 AA147:AA149 AA134:AA136 AA121:AA123 AA108:AA110 AA95:AA97 AA82:AA84 AA69:AA71 AA56:AA58 AA43:AA45 AA30:AA32">
    <cfRule type="expression" dxfId="1936" priority="2454">
      <formula>$E30=""</formula>
    </cfRule>
  </conditionalFormatting>
  <conditionalFormatting sqref="AA381:AA383 AA368:AA370 AA355:AA357 AA342:AA344 AA329:AA331 AA316:AA318 AA303:AA305 AA290:AA292 AA277:AA279 AA264:AA266 AA251:AA253 AA238:AA240 AA225:AA227 AA212:AA214 AA199:AA201 AA186:AA188 AA173:AA175 AA160:AA162 AA147:AA149 AA134:AA136 AA121:AA123 AA108:AA110 AA95:AA97 AA82:AA84 AA69:AA71 AA56:AA58 AA43:AA45 AA30:AA32">
    <cfRule type="expression" dxfId="1935" priority="2453">
      <formula>$C30=$H$5</formula>
    </cfRule>
  </conditionalFormatting>
  <conditionalFormatting sqref="AA381:AA383 AA368:AA370 AA355:AA357 AA342:AA344 AA329:AA331 AA316:AA318 AA303:AA305 AA290:AA292 AA277:AA279 AA264:AA266 AA251:AA253 AA238:AA240 AA225:AA227 AA212:AA214 AA199:AA201 AA186:AA188 AA173:AA175 AA160:AA162 AA147:AA149 AA134:AA136 AA121:AA123 AA108:AA110 AA95:AA97 AA82:AA84 AA69:AA71 AA56:AA58 AA43:AA45 AA30:AA32">
    <cfRule type="expression" dxfId="1934" priority="2452">
      <formula>$E30="TOTAL"</formula>
    </cfRule>
  </conditionalFormatting>
  <conditionalFormatting sqref="AA381:AA383 AA368:AA370 AA355:AA357 AA342:AA344 AA329:AA331 AA316:AA318 AA303:AA305 AA290:AA292 AA277:AA279 AA264:AA266 AA251:AA253 AA238:AA240 AA225:AA227 AA212:AA214 AA199:AA201 AA186:AA188 AA173:AA175 AA160:AA162 AA147:AA149 AA134:AA136 AA121:AA123 AA108:AA110 AA95:AA97 AA82:AA84 AA69:AA71 AA56:AA58 AA43:AA45 AA30:AA32">
    <cfRule type="expression" dxfId="1933" priority="2451">
      <formula>AND($E30&lt;&gt;"",$E30&lt;&gt;"TOTAL")</formula>
    </cfRule>
  </conditionalFormatting>
  <conditionalFormatting sqref="AB381:AE383 AB368:AE370 AB355:AE357 AB342:AE344 AB329:AE331 AB316:AE318 AB303:AE305 AB290:AE292 AB277:AE279 AB264:AE266 AB251:AE253 AB238:AE240 AB225:AE227 AB212:AE214 AB199:AE201 AB186:AE188 AB173:AE175 AB160:AE162 AB147:AE149 AB134:AE136 AB121:AE123 AB108:AE110 AB95:AE97 AB82:AE84 AB69:AE71 AB56:AE58 AB43:AE45 AB30:AE32">
    <cfRule type="expression" dxfId="1932" priority="2450">
      <formula>+WEEKDAY($E30)=1</formula>
    </cfRule>
  </conditionalFormatting>
  <conditionalFormatting sqref="AB381:AE383 AB368:AE370 AB355:AE357 AB342:AE344 AB329:AE331 AB316:AE318 AB303:AE305 AB290:AE292 AB277:AE279 AB264:AE266 AB251:AE253 AB238:AE240 AB225:AE227 AB212:AE214 AB199:AE201 AB186:AE188 AB173:AE175 AB160:AE162 AB147:AE149 AB134:AE136 AB121:AE123 AB108:AE110 AB95:AE97 AB82:AE84 AB69:AE71 AB56:AE58 AB43:AE45 AB30:AE32">
    <cfRule type="expression" dxfId="1931" priority="2449">
      <formula>$E30=""</formula>
    </cfRule>
  </conditionalFormatting>
  <conditionalFormatting sqref="AB381:AE383 AB368:AE370 AB355:AE357 AB342:AE344 AB329:AE331 AB316:AE318 AB303:AE305 AB290:AE292 AB277:AE279 AB264:AE266 AB251:AE253 AB238:AE240 AB225:AE227 AB212:AE214 AB199:AE201 AB186:AE188 AB173:AE175 AB160:AE162 AB147:AE149 AB134:AE136 AB121:AE123 AB108:AE110 AB95:AE97 AB82:AE84 AB69:AE71 AB56:AE58 AB43:AE45 AB30:AE32">
    <cfRule type="expression" dxfId="1930" priority="2448">
      <formula>$C30=$H$5</formula>
    </cfRule>
  </conditionalFormatting>
  <conditionalFormatting sqref="AB381:AE383 AB368:AE370 AB355:AE357 AB342:AE344 AB329:AE331 AB316:AE318 AB303:AE305 AB290:AE292 AB277:AE279 AB264:AE266 AB251:AE253 AB238:AE240 AB225:AE227 AB212:AE214 AB199:AE201 AB186:AE188 AB173:AE175 AB160:AE162 AB147:AE149 AB134:AE136 AB121:AE123 AB108:AE110 AB95:AE97 AB82:AE84 AB69:AE71 AB56:AE58 AB43:AE45 AB30:AE32">
    <cfRule type="expression" dxfId="1929" priority="2447">
      <formula>$E30="TOTAL"</formula>
    </cfRule>
  </conditionalFormatting>
  <conditionalFormatting sqref="AB381:AE383 AB368:AE370 AB355:AE357 AB342:AE344 AB329:AE331 AB316:AE318 AB303:AE305 AB290:AE292 AB277:AE279 AB264:AE266 AB251:AE253 AB238:AE240 AB225:AE227 AB212:AE214 AB199:AE201 AB186:AE188 AB173:AE175 AB160:AE162 AB147:AE149 AB134:AE136 AB121:AE123 AB108:AE110 AB95:AE97 AB82:AE84 AB69:AE71 AB56:AE58 AB43:AE45 AB30:AE32">
    <cfRule type="expression" dxfId="1928" priority="2446">
      <formula>AND($E30&lt;&gt;"",$E30&lt;&gt;"TOTAL")</formula>
    </cfRule>
  </conditionalFormatting>
  <conditionalFormatting sqref="AG381:AG383 AG368:AG370 AG355:AG357 AG342:AG344 AG329:AG331 AG316:AG318 AG303:AG305 AG290:AG292 AG277:AG279 AG264:AG266 AG251:AG253 AG238:AG240 AG225:AG227 AG212:AG214 AG199:AG201 AG186:AG188 AG173:AG175 AG160:AG162 AG147:AG149 AG134:AG136 AG121:AG123 AG108:AG110 AG95:AG97 AG82:AG84 AG69:AG71 AG56:AG58 AG43:AG45 AG30:AG32">
    <cfRule type="expression" dxfId="1927" priority="2445">
      <formula>+WEEKDAY($E30)=1</formula>
    </cfRule>
  </conditionalFormatting>
  <conditionalFormatting sqref="AG381:AG383 AG368:AG370 AG355:AG357 AG342:AG344 AG329:AG331 AG316:AG318 AG303:AG305 AG290:AG292 AG277:AG279 AG264:AG266 AG251:AG253 AG238:AG240 AG225:AG227 AG212:AG214 AG199:AG201 AG186:AG188 AG173:AG175 AG160:AG162 AG147:AG149 AG134:AG136 AG121:AG123 AG108:AG110 AG95:AG97 AG82:AG84 AG69:AG71 AG56:AG58 AG43:AG45 AG30:AG32">
    <cfRule type="expression" dxfId="1926" priority="2444">
      <formula>$E30=""</formula>
    </cfRule>
  </conditionalFormatting>
  <conditionalFormatting sqref="AG381:AG383 AG368:AG370 AG355:AG357 AG342:AG344 AG329:AG331 AG316:AG318 AG303:AG305 AG290:AG292 AG277:AG279 AG264:AG266 AG251:AG253 AG238:AG240 AG225:AG227 AG212:AG214 AG199:AG201 AG186:AG188 AG173:AG175 AG160:AG162 AG147:AG149 AG134:AG136 AG121:AG123 AG108:AG110 AG95:AG97 AG82:AG84 AG69:AG71 AG56:AG58 AG43:AG45 AG30:AG32">
    <cfRule type="expression" dxfId="1925" priority="2443">
      <formula>$C30=$H$5</formula>
    </cfRule>
  </conditionalFormatting>
  <conditionalFormatting sqref="AG381:AG383 AG368:AG370 AG355:AG357 AG342:AG344 AG329:AG331 AG316:AG318 AG303:AG305 AG290:AG292 AG277:AG279 AG264:AG266 AG251:AG253 AG238:AG240 AG225:AG227 AG212:AG214 AG199:AG201 AG186:AG188 AG173:AG175 AG160:AG162 AG147:AG149 AG134:AG136 AG121:AG123 AG108:AG110 AG95:AG97 AG82:AG84 AG69:AG71 AG56:AG58 AG43:AG45 AG30:AG32">
    <cfRule type="expression" dxfId="1924" priority="2442">
      <formula>$E30="TOTAL"</formula>
    </cfRule>
  </conditionalFormatting>
  <conditionalFormatting sqref="AG381:AG383 AG368:AG370 AG355:AG357 AG342:AG344 AG329:AG331 AG316:AG318 AG303:AG305 AG290:AG292 AG277:AG279 AG264:AG266 AG251:AG253 AG238:AG240 AG225:AG227 AG212:AG214 AG199:AG201 AG186:AG188 AG173:AG175 AG160:AG162 AG147:AG149 AG134:AG136 AG121:AG123 AG108:AG110 AG95:AG97 AG82:AG84 AG69:AG71 AG56:AG58 AG43:AG45 AG30:AG32">
    <cfRule type="expression" dxfId="1923" priority="2441">
      <formula>AND($E30&lt;&gt;"",$E30&lt;&gt;"TOTAL")</formula>
    </cfRule>
  </conditionalFormatting>
  <conditionalFormatting sqref="AN381:AO383 AN368:AO370 AN355:AO357 AN342:AO344 AN329:AO331 AN316:AO318 AN303:AO305 AN290:AO292 AN277:AO279 AN264:AO266 AN251:AO253 AN238:AO240 AN225:AO227 AN212:AO214 AN199:AO201 AN186:AO188 AN173:AO175 AN160:AO162 AN147:AO149 AN134:AO136 AN121:AO123 AN108:AO110 AN95:AO97 AN82:AO84 AN69:AO71 AN56:AO58 AN43:AO45 AN30:AO32">
    <cfRule type="expression" dxfId="1922" priority="2440">
      <formula>+WEEKDAY($E30)=1</formula>
    </cfRule>
  </conditionalFormatting>
  <conditionalFormatting sqref="AN381:AO383 AN368:AO370 AN355:AO357 AN342:AO344 AN329:AO331 AN316:AO318 AN303:AO305 AN290:AO292 AN277:AO279 AN264:AO266 AN251:AO253 AN238:AO240 AN225:AO227 AN212:AO214 AN199:AO201 AN186:AO188 AN173:AO175 AN160:AO162 AN147:AO149 AN134:AO136 AN121:AO123 AN108:AO110 AN95:AO97 AN82:AO84 AN69:AO71 AN56:AO58 AN43:AO45 AN30:AO32">
    <cfRule type="expression" dxfId="1921" priority="2439">
      <formula>$E30=""</formula>
    </cfRule>
  </conditionalFormatting>
  <conditionalFormatting sqref="AN381:AO383 AN368:AO370 AN355:AO357 AN342:AO344 AN329:AO331 AN316:AO318 AN303:AO305 AN290:AO292 AN277:AO279 AN264:AO266 AN251:AO253 AN238:AO240 AN225:AO227 AN212:AO214 AN199:AO201 AN186:AO188 AN173:AO175 AN160:AO162 AN147:AO149 AN134:AO136 AN121:AO123 AN108:AO110 AN95:AO97 AN82:AO84 AN69:AO71 AN56:AO58 AN43:AO45 AN30:AO32">
    <cfRule type="expression" dxfId="1920" priority="2438">
      <formula>$C30=$H$5</formula>
    </cfRule>
  </conditionalFormatting>
  <conditionalFormatting sqref="AN381:AO383 AN368:AO370 AN355:AO357 AN342:AO344 AN329:AO331 AN316:AO318 AN303:AO305 AN290:AO292 AN277:AO279 AN264:AO266 AN251:AO253 AN238:AO240 AN225:AO227 AN212:AO214 AN199:AO201 AN186:AO188 AN173:AO175 AN160:AO162 AN147:AO149 AN134:AO136 AN121:AO123 AN108:AO110 AN95:AO97 AN82:AO84 AN69:AO71 AN56:AO58 AN43:AO45 AN30:AO32">
    <cfRule type="expression" dxfId="1919" priority="2437">
      <formula>$E30="TOTAL"</formula>
    </cfRule>
  </conditionalFormatting>
  <conditionalFormatting sqref="AN381:AO383 AN368:AO370 AN355:AO357 AN342:AO344 AN329:AO331 AN316:AO318 AN303:AO305 AN290:AO292 AN277:AO279 AN264:AO266 AN251:AO253 AN238:AO240 AN225:AO227 AN212:AO214 AN199:AO201 AN186:AO188 AN173:AO175 AN160:AO162 AN147:AO149 AN134:AO136 AN121:AO123 AN108:AO110 AN95:AO97 AN82:AO84 AN69:AO71 AN56:AO58 AN43:AO45 AN30:AO32">
    <cfRule type="expression" dxfId="1918" priority="2436">
      <formula>AND($E30&lt;&gt;"",$E30&lt;&gt;"TOTAL")</formula>
    </cfRule>
  </conditionalFormatting>
  <conditionalFormatting sqref="AP381:AP383 AP368:AP370 AP355:AP357 AP342:AP344 AP329:AP331 AP316:AP318 AP303:AP305 AP290:AP292 AP277:AP279 AP264:AP266 AP251:AP253 AP238:AP240 AP225:AP227 AP212:AP214 AP199:AP201 AP186:AP188 AP173:AP175 AP160:AP162 AP147:AP149 AP134:AP136 AP121:AP123 AP108:AP110 AP95:AP97 AP82:AP84 AP69:AP71 AP56:AP58 AP43:AP45 AP30:AP32">
    <cfRule type="expression" dxfId="1917" priority="2435">
      <formula>+WEEKDAY($E30)=1</formula>
    </cfRule>
  </conditionalFormatting>
  <conditionalFormatting sqref="AP381:AP383 AP368:AP370 AP355:AP357 AP342:AP344 AP329:AP331 AP316:AP318 AP303:AP305 AP290:AP292 AP277:AP279 AP264:AP266 AP251:AP253 AP238:AP240 AP225:AP227 AP212:AP214 AP199:AP201 AP186:AP188 AP173:AP175 AP160:AP162 AP147:AP149 AP134:AP136 AP121:AP123 AP108:AP110 AP95:AP97 AP82:AP84 AP69:AP71 AP56:AP58 AP43:AP45 AP30:AP32">
    <cfRule type="expression" dxfId="1916" priority="2434">
      <formula>$E30=""</formula>
    </cfRule>
  </conditionalFormatting>
  <conditionalFormatting sqref="AP381:AP383 AP368:AP370 AP355:AP357 AP342:AP344 AP329:AP331 AP316:AP318 AP303:AP305 AP290:AP292 AP277:AP279 AP264:AP266 AP251:AP253 AP238:AP240 AP225:AP227 AP212:AP214 AP199:AP201 AP186:AP188 AP173:AP175 AP160:AP162 AP147:AP149 AP134:AP136 AP121:AP123 AP108:AP110 AP95:AP97 AP82:AP84 AP69:AP71 AP56:AP58 AP43:AP45 AP30:AP32">
    <cfRule type="expression" dxfId="1915" priority="2433">
      <formula>$C30=$H$5</formula>
    </cfRule>
  </conditionalFormatting>
  <conditionalFormatting sqref="AP381:AP383 AP368:AP370 AP355:AP357 AP342:AP344 AP329:AP331 AP316:AP318 AP303:AP305 AP290:AP292 AP277:AP279 AP264:AP266 AP251:AP253 AP238:AP240 AP225:AP227 AP212:AP214 AP199:AP201 AP186:AP188 AP173:AP175 AP160:AP162 AP147:AP149 AP134:AP136 AP121:AP123 AP108:AP110 AP95:AP97 AP82:AP84 AP69:AP71 AP56:AP58 AP43:AP45 AP30:AP32">
    <cfRule type="expression" dxfId="1914" priority="2432">
      <formula>$E30="TOTAL"</formula>
    </cfRule>
  </conditionalFormatting>
  <conditionalFormatting sqref="AP381:AP383 AP368:AP370 AP355:AP357 AP342:AP344 AP329:AP331 AP316:AP318 AP303:AP305 AP290:AP292 AP277:AP279 AP264:AP266 AP251:AP253 AP238:AP240 AP225:AP227 AP212:AP214 AP199:AP201 AP186:AP188 AP173:AP175 AP160:AP162 AP147:AP149 AP134:AP136 AP121:AP123 AP108:AP110 AP95:AP97 AP82:AP84 AP69:AP71 AP56:AP58 AP43:AP45 AP30:AP32">
    <cfRule type="expression" dxfId="1913" priority="2431">
      <formula>AND($E30&lt;&gt;"",$E30&lt;&gt;"TOTAL")</formula>
    </cfRule>
  </conditionalFormatting>
  <conditionalFormatting sqref="AQ381:AQ383 AQ368:AQ370 AQ355:AQ357 AQ342:AQ344 AQ329:AQ331 AQ316:AQ318 AQ303:AQ305 AQ290:AQ292 AQ277:AQ279 AQ264:AQ266 AQ251:AQ253 AQ238:AQ240 AQ225:AQ227 AQ212:AQ214 AQ199:AQ201 AQ186:AQ188 AQ173:AQ175 AQ160:AQ162 AQ147:AQ149 AQ134:AQ136 AQ121:AQ123 AQ108:AQ110 AQ95:AQ97 AQ82:AQ84 AQ69:AQ71 AQ56:AQ58 AQ43:AQ45 AQ30:AQ32">
    <cfRule type="expression" dxfId="1912" priority="2430">
      <formula>+WEEKDAY($E30)=1</formula>
    </cfRule>
  </conditionalFormatting>
  <conditionalFormatting sqref="AQ381:AQ383 AQ368:AQ370 AQ355:AQ357 AQ342:AQ344 AQ329:AQ331 AQ316:AQ318 AQ303:AQ305 AQ290:AQ292 AQ277:AQ279 AQ264:AQ266 AQ251:AQ253 AQ238:AQ240 AQ225:AQ227 AQ212:AQ214 AQ199:AQ201 AQ186:AQ188 AQ173:AQ175 AQ160:AQ162 AQ147:AQ149 AQ134:AQ136 AQ121:AQ123 AQ108:AQ110 AQ95:AQ97 AQ82:AQ84 AQ69:AQ71 AQ56:AQ58 AQ43:AQ45 AQ30:AQ32">
    <cfRule type="expression" dxfId="1911" priority="2429">
      <formula>$E30=""</formula>
    </cfRule>
  </conditionalFormatting>
  <conditionalFormatting sqref="AQ381:AQ383 AQ368:AQ370 AQ355:AQ357 AQ342:AQ344 AQ329:AQ331 AQ316:AQ318 AQ303:AQ305 AQ290:AQ292 AQ277:AQ279 AQ264:AQ266 AQ251:AQ253 AQ238:AQ240 AQ225:AQ227 AQ212:AQ214 AQ199:AQ201 AQ186:AQ188 AQ173:AQ175 AQ160:AQ162 AQ147:AQ149 AQ134:AQ136 AQ121:AQ123 AQ108:AQ110 AQ95:AQ97 AQ82:AQ84 AQ69:AQ71 AQ56:AQ58 AQ43:AQ45 AQ30:AQ32">
    <cfRule type="expression" dxfId="1910" priority="2428">
      <formula>$C30=$H$5</formula>
    </cfRule>
  </conditionalFormatting>
  <conditionalFormatting sqref="AQ381:AQ383 AQ368:AQ370 AQ355:AQ357 AQ342:AQ344 AQ329:AQ331 AQ316:AQ318 AQ303:AQ305 AQ290:AQ292 AQ277:AQ279 AQ264:AQ266 AQ251:AQ253 AQ238:AQ240 AQ225:AQ227 AQ212:AQ214 AQ199:AQ201 AQ186:AQ188 AQ173:AQ175 AQ160:AQ162 AQ147:AQ149 AQ134:AQ136 AQ121:AQ123 AQ108:AQ110 AQ95:AQ97 AQ82:AQ84 AQ69:AQ71 AQ56:AQ58 AQ43:AQ45 AQ30:AQ32">
    <cfRule type="expression" dxfId="1909" priority="2427">
      <formula>$E30="TOTAL"</formula>
    </cfRule>
  </conditionalFormatting>
  <conditionalFormatting sqref="AQ381:AQ383 AQ368:AQ370 AQ355:AQ357 AQ342:AQ344 AQ329:AQ331 AQ316:AQ318 AQ303:AQ305 AQ290:AQ292 AQ277:AQ279 AQ264:AQ266 AQ251:AQ253 AQ238:AQ240 AQ225:AQ227 AQ212:AQ214 AQ199:AQ201 AQ186:AQ188 AQ173:AQ175 AQ160:AQ162 AQ147:AQ149 AQ134:AQ136 AQ121:AQ123 AQ108:AQ110 AQ95:AQ97 AQ82:AQ84 AQ69:AQ71 AQ56:AQ58 AQ43:AQ45 AQ30:AQ32">
    <cfRule type="expression" dxfId="1908" priority="2426">
      <formula>AND($E30&lt;&gt;"",$E30&lt;&gt;"TOTAL")</formula>
    </cfRule>
  </conditionalFormatting>
  <conditionalFormatting sqref="AR381:AV383 AR368:AV370 AR355:AV357 AR342:AV344 AR329:AV331 AR316:AV318 AR303:AV305 AR290:AV292 AR277:AV279 AR264:AV266 AR251:AV253 AR238:AV240 AR225:AV227 AR212:AV214 AR199:AV201 AR186:AV188 AR173:AV175 AR160:AV162 AR147:AV149 AR134:AV136 AR121:AV123 AR108:AV110 AR95:AV97 AR82:AV84 AR69:AV71 AR56:AV58 AR43:AV45 AR30:AV32">
    <cfRule type="expression" dxfId="1907" priority="2425">
      <formula>+WEEKDAY($E30)=1</formula>
    </cfRule>
  </conditionalFormatting>
  <conditionalFormatting sqref="AR381:AV383 AR368:AV370 AR355:AV357 AR342:AV344 AR329:AV331 AR316:AV318 AR303:AV305 AR290:AV292 AR277:AV279 AR264:AV266 AR251:AV253 AR238:AV240 AR225:AV227 AR212:AV214 AR199:AV201 AR186:AV188 AR173:AV175 AR160:AV162 AR147:AV149 AR134:AV136 AR121:AV123 AR108:AV110 AR95:AV97 AR82:AV84 AR69:AV71 AR56:AV58 AR43:AV45 AR30:AV32">
    <cfRule type="expression" dxfId="1906" priority="2424">
      <formula>$E30=""</formula>
    </cfRule>
  </conditionalFormatting>
  <conditionalFormatting sqref="AR381:AV383 AR368:AV370 AR355:AV357 AR342:AV344 AR329:AV331 AR316:AV318 AR303:AV305 AR290:AV292 AR277:AV279 AR264:AV266 AR251:AV253 AR238:AV240 AR225:AV227 AR212:AV214 AR199:AV201 AR186:AV188 AR173:AV175 AR160:AV162 AR147:AV149 AR134:AV136 AR121:AV123 AR108:AV110 AR95:AV97 AR82:AV84 AR69:AV71 AR56:AV58 AR43:AV45 AR30:AV32">
    <cfRule type="expression" dxfId="1905" priority="2423">
      <formula>$C30=$H$5</formula>
    </cfRule>
  </conditionalFormatting>
  <conditionalFormatting sqref="AR381:AV383 AR368:AV370 AR355:AV357 AR342:AV344 AR329:AV331 AR316:AV318 AR303:AV305 AR290:AV292 AR277:AV279 AR264:AV266 AR251:AV253 AR238:AV240 AR225:AV227 AR212:AV214 AR199:AV201 AR186:AV188 AR173:AV175 AR160:AV162 AR147:AV149 AR134:AV136 AR121:AV123 AR108:AV110 AR95:AV97 AR82:AV84 AR69:AV71 AR56:AV58 AR43:AV45 AR30:AV32">
    <cfRule type="expression" dxfId="1904" priority="2422">
      <formula>$E30="TOTAL"</formula>
    </cfRule>
  </conditionalFormatting>
  <conditionalFormatting sqref="AR381:AV383 AR368:AV370 AR355:AV357 AR342:AV344 AR329:AV331 AR316:AV318 AR303:AV305 AR290:AV292 AR277:AV279 AR264:AV266 AR251:AV253 AR238:AV240 AR225:AV227 AR212:AV214 AR199:AV201 AR186:AV188 AR173:AV175 AR160:AV162 AR147:AV149 AR134:AV136 AR121:AV123 AR108:AV110 AR95:AV97 AR82:AV84 AR69:AV71 AR56:AV58 AR43:AV45 AR30:AV32">
    <cfRule type="expression" dxfId="1903" priority="2421">
      <formula>AND($E30&lt;&gt;"",$E30&lt;&gt;"TOTAL")</formula>
    </cfRule>
  </conditionalFormatting>
  <conditionalFormatting sqref="AW381:AW383 AW368:AW370 AW355:AW357 AW342:AW344 AW329:AW331 AW316:AW318 AW303:AW305 AW290:AW292 AW277:AW279 AW264:AW266 AW251:AW253 AW238:AW240 AW225:AW227 AW212:AW214 AW199:AW201 AW186:AW188 AW173:AW175 AW160:AW162 AW147:AW149 AW134:AW136 AW121:AW123 AW108:AW110 AW95:AW97 AW82:AW84 AW69:AW71 AW56:AW58 AW43:AW45 AW30:AW32">
    <cfRule type="expression" dxfId="1902" priority="2420">
      <formula>+WEEKDAY($E30)=1</formula>
    </cfRule>
  </conditionalFormatting>
  <conditionalFormatting sqref="AW381:AW383 AW368:AW370 AW355:AW357 AW342:AW344 AW329:AW331 AW316:AW318 AW303:AW305 AW290:AW292 AW277:AW279 AW264:AW266 AW251:AW253 AW238:AW240 AW225:AW227 AW212:AW214 AW199:AW201 AW186:AW188 AW173:AW175 AW160:AW162 AW147:AW149 AW134:AW136 AW121:AW123 AW108:AW110 AW95:AW97 AW82:AW84 AW69:AW71 AW56:AW58 AW43:AW45 AW30:AW32">
    <cfRule type="expression" dxfId="1901" priority="2419">
      <formula>$E30=""</formula>
    </cfRule>
  </conditionalFormatting>
  <conditionalFormatting sqref="AW381:AW383 AW368:AW370 AW355:AW357 AW342:AW344 AW329:AW331 AW316:AW318 AW303:AW305 AW290:AW292 AW277:AW279 AW264:AW266 AW251:AW253 AW238:AW240 AW225:AW227 AW212:AW214 AW199:AW201 AW186:AW188 AW173:AW175 AW160:AW162 AW147:AW149 AW134:AW136 AW121:AW123 AW108:AW110 AW95:AW97 AW82:AW84 AW69:AW71 AW56:AW58 AW43:AW45 AW30:AW32">
    <cfRule type="expression" dxfId="1900" priority="2418">
      <formula>$C30=$H$5</formula>
    </cfRule>
  </conditionalFormatting>
  <conditionalFormatting sqref="AW381:AW383 AW368:AW370 AW355:AW357 AW342:AW344 AW329:AW331 AW316:AW318 AW303:AW305 AW290:AW292 AW277:AW279 AW264:AW266 AW251:AW253 AW238:AW240 AW225:AW227 AW212:AW214 AW199:AW201 AW186:AW188 AW173:AW175 AW160:AW162 AW147:AW149 AW134:AW136 AW121:AW123 AW108:AW110 AW95:AW97 AW82:AW84 AW69:AW71 AW56:AW58 AW43:AW45 AW30:AW32">
    <cfRule type="expression" dxfId="1899" priority="2417">
      <formula>$E30="TOTAL"</formula>
    </cfRule>
  </conditionalFormatting>
  <conditionalFormatting sqref="AW381:AW383 AW368:AW370 AW355:AW357 AW342:AW344 AW329:AW331 AW316:AW318 AW303:AW305 AW290:AW292 AW277:AW279 AW264:AW266 AW251:AW253 AW238:AW240 AW225:AW227 AW212:AW214 AW199:AW201 AW186:AW188 AW173:AW175 AW160:AW162 AW147:AW149 AW134:AW136 AW121:AW123 AW108:AW110 AW95:AW97 AW82:AW84 AW69:AW71 AW56:AW58 AW43:AW45 AW30:AW32">
    <cfRule type="expression" dxfId="1898" priority="2416">
      <formula>AND($E30&lt;&gt;"",$E30&lt;&gt;"TOTAL")</formula>
    </cfRule>
  </conditionalFormatting>
  <conditionalFormatting sqref="X381:X383 X368:X370 X355:X357 X342:X344 X329:X331 X316:X318 X303:X305 X290:X292 X277:X279 X264:X266 X251:X253 X238:X240 X225:X227 X212:X214 X199:X201 X186:X188 X173:X175 X160:X162 X147:X149 X134:X136 X121:X123 X108:X110 X95:X97 X82:X84 X69:X71 X56:X58 X43:X45 X30:X32">
    <cfRule type="expression" dxfId="1897" priority="2415">
      <formula>$H30&lt;&gt;""</formula>
    </cfRule>
  </conditionalFormatting>
  <conditionalFormatting sqref="X381:X383 X368:X370 X355:X357 X342:X344 X329:X331 X316:X318 X303:X305 X290:X292 X277:X279 X264:X266 X251:X253 X238:X240 X225:X227 X212:X214 X199:X201 X186:X188 X173:X175 X160:X162 X147:X149 X134:X136 X121:X123 X108:X110 X95:X97 X82:X84 X69:X71 X56:X58 X43:X45 X30:X32">
    <cfRule type="expression" dxfId="1896" priority="2414">
      <formula>$E30=""</formula>
    </cfRule>
  </conditionalFormatting>
  <conditionalFormatting sqref="X381:X383 X368:X370 X355:X357 X342:X344 X329:X331 X316:X318 X303:X305 X290:X292 X277:X279 X264:X266 X251:X253 X238:X240 X225:X227 X212:X214 X199:X201 X186:X188 X173:X175 X160:X162 X147:X149 X134:X136 X121:X123 X108:X110 X95:X97 X82:X84 X69:X71 X56:X58 X43:X45 X30:X32">
    <cfRule type="expression" dxfId="1895" priority="2413">
      <formula>$C30=$H$5</formula>
    </cfRule>
  </conditionalFormatting>
  <conditionalFormatting sqref="X381:X383 X368:X370 X355:X357 X342:X344 X329:X331 X316:X318 X303:X305 X290:X292 X277:X279 X264:X266 X251:X253 X238:X240 X225:X227 X212:X214 X199:X201 X186:X188 X173:X175 X160:X162 X147:X149 X134:X136 X121:X123 X108:X110 X95:X97 X82:X84 X69:X71 X56:X58 X43:X45 X30:X32">
    <cfRule type="expression" dxfId="1894" priority="2412">
      <formula>$E30="TOTAL"</formula>
    </cfRule>
  </conditionalFormatting>
  <conditionalFormatting sqref="Z381:Z383 Z368:Z370 Z355:Z357 Z342:Z344 Z329:Z331 Z316:Z318 Z303:Z305 Z290:Z292 Z277:Z279 Z264:Z266 Z251:Z253 Z238:Z240 Z225:Z227 Z212:Z214 Z199:Z201 Z186:Z188 Z173:Z175 Z160:Z162 Z147:Z149 Z134:Z136 Z121:Z123 Z108:Z110 Z95:Z97 Z82:Z84 Z69:Z71 Z56:Z58 Z43:Z45 Z30:Z32">
    <cfRule type="expression" dxfId="1893" priority="2411">
      <formula>+WEEKDAY($E30)=1</formula>
    </cfRule>
  </conditionalFormatting>
  <conditionalFormatting sqref="Z381:Z383 Z368:Z370 Z355:Z357 Z342:Z344 Z329:Z331 Z316:Z318 Z303:Z305 Z290:Z292 Z277:Z279 Z264:Z266 Z251:Z253 Z238:Z240 Z225:Z227 Z212:Z214 Z199:Z201 Z186:Z188 Z173:Z175 Z160:Z162 Z147:Z149 Z134:Z136 Z121:Z123 Z108:Z110 Z95:Z97 Z82:Z84 Z69:Z71 Z56:Z58 Z43:Z45 Z30:Z32">
    <cfRule type="expression" dxfId="1892" priority="2410">
      <formula>$E30=""</formula>
    </cfRule>
  </conditionalFormatting>
  <conditionalFormatting sqref="Z381:Z383 Z368:Z370 Z355:Z357 Z342:Z344 Z329:Z331 Z316:Z318 Z303:Z305 Z290:Z292 Z277:Z279 Z264:Z266 Z251:Z253 Z238:Z240 Z225:Z227 Z212:Z214 Z199:Z201 Z186:Z188 Z173:Z175 Z160:Z162 Z147:Z149 Z134:Z136 Z121:Z123 Z108:Z110 Z95:Z97 Z82:Z84 Z69:Z71 Z56:Z58 Z43:Z45 Z30:Z32">
    <cfRule type="expression" dxfId="1891" priority="2409">
      <formula>$C30=$H$5</formula>
    </cfRule>
  </conditionalFormatting>
  <conditionalFormatting sqref="Z381:Z383 Z368:Z370 Z355:Z357 Z342:Z344 Z329:Z331 Z316:Z318 Z303:Z305 Z290:Z292 Z277:Z279 Z264:Z266 Z251:Z253 Z238:Z240 Z225:Z227 Z212:Z214 Z199:Z201 Z186:Z188 Z173:Z175 Z160:Z162 Z147:Z149 Z134:Z136 Z121:Z123 Z108:Z110 Z95:Z97 Z82:Z84 Z69:Z71 Z56:Z58 Z43:Z45 Z30:Z32">
    <cfRule type="expression" dxfId="1890" priority="2408">
      <formula>$E30="TOTAL"</formula>
    </cfRule>
  </conditionalFormatting>
  <conditionalFormatting sqref="Z381:Z383 Z368:Z370 Z355:Z357 Z342:Z344 Z329:Z331 Z316:Z318 Z303:Z305 Z290:Z292 Z277:Z279 Z264:Z266 Z251:Z253 Z238:Z240 Z225:Z227 Z212:Z214 Z199:Z201 Z186:Z188 Z173:Z175 Z160:Z162 Z147:Z149 Z134:Z136 Z121:Z123 Z108:Z110 Z95:Z97 Z82:Z84 Z69:Z71 Z56:Z58 Z43:Z45 Z30:Z32">
    <cfRule type="expression" dxfId="1889" priority="2407">
      <formula>AND($E30&lt;&gt;"",$E30&lt;&gt;"TOTAL")</formula>
    </cfRule>
  </conditionalFormatting>
  <conditionalFormatting sqref="BL381:BL383 BL368:BL370 BL355:BL357 BL342:BL344 BL329:BL331 BL316:BL318 BL303:BL305 BL290:BL292 BL277:BL279 BL264:BL266 BL251:BL253 BL238:BL240 BL225:BL227 BL212:BL214 BL199:BL201 BL186:BL188 BL173:BL175 BL160:BL162 BL147:BL149 BL134:BL136 BL121:BL123 BL108:BL110 BL95:BL97 BL82:BL84 BL69:BL71 BL56:BL58 BL43:BL45 BL30:BL32">
    <cfRule type="expression" dxfId="1888" priority="2406">
      <formula>+WEEKDAY($E30)=1</formula>
    </cfRule>
  </conditionalFormatting>
  <conditionalFormatting sqref="BL381:BL383 BL368:BL370 BL355:BL357 BL342:BL344 BL329:BL331 BL316:BL318 BL303:BL305 BL290:BL292 BL277:BL279 BL264:BL266 BL251:BL253 BL238:BL240 BL225:BL227 BL212:BL214 BL199:BL201 BL186:BL188 BL173:BL175 BL160:BL162 BL147:BL149 BL134:BL136 BL121:BL123 BL108:BL110 BL95:BL97 BL82:BL84 BL69:BL71 BL56:BL58 BL43:BL45 BL30:BL32">
    <cfRule type="expression" dxfId="1887" priority="2405">
      <formula>$E30=""</formula>
    </cfRule>
  </conditionalFormatting>
  <conditionalFormatting sqref="BL381:BL383 BL368:BL370 BL355:BL357 BL342:BL344 BL329:BL331 BL316:BL318 BL303:BL305 BL290:BL292 BL277:BL279 BL264:BL266 BL251:BL253 BL238:BL240 BL225:BL227 BL212:BL214 BL199:BL201 BL186:BL188 BL173:BL175 BL160:BL162 BL147:BL149 BL134:BL136 BL121:BL123 BL108:BL110 BL95:BL97 BL82:BL84 BL69:BL71 BL56:BL58 BL43:BL45 BL30:BL32">
    <cfRule type="expression" dxfId="1886" priority="2404">
      <formula>$C30=$H$5</formula>
    </cfRule>
  </conditionalFormatting>
  <conditionalFormatting sqref="BL381:BL383 BL368:BL370 BL355:BL357 BL342:BL344 BL329:BL331 BL316:BL318 BL303:BL305 BL290:BL292 BL277:BL279 BL264:BL266 BL251:BL253 BL238:BL240 BL225:BL227 BL212:BL214 BL199:BL201 BL186:BL188 BL173:BL175 BL160:BL162 BL147:BL149 BL134:BL136 BL121:BL123 BL108:BL110 BL95:BL97 BL82:BL84 BL69:BL71 BL56:BL58 BL43:BL45 BL30:BL32">
    <cfRule type="expression" dxfId="1885" priority="2403">
      <formula>$E30="TOTAL"</formula>
    </cfRule>
  </conditionalFormatting>
  <conditionalFormatting sqref="BL381:BL383 BL368:BL370 BL355:BL357 BL342:BL344 BL329:BL331 BL316:BL318 BL303:BL305 BL290:BL292 BL277:BL279 BL264:BL266 BL251:BL253 BL238:BL240 BL225:BL227 BL212:BL214 BL199:BL201 BL186:BL188 BL173:BL175 BL160:BL162 BL147:BL149 BL134:BL136 BL121:BL123 BL108:BL110 BL95:BL97 BL82:BL84 BL69:BL71 BL56:BL58 BL43:BL45 BL30:BL32">
    <cfRule type="expression" dxfId="1884" priority="2402">
      <formula>AND($E30&lt;&gt;"",$E30&lt;&gt;"TOTAL")</formula>
    </cfRule>
  </conditionalFormatting>
  <conditionalFormatting sqref="AK381:AK383 AK368:AK370 AK355:AK357 AK342:AK344 AK329:AK331 AK316:AK318 AK303:AK305 AK290:AK292 AK277:AK279 AK264:AK266 AK251:AK253 AK238:AK240 AK225:AK227 AK212:AK214 AK199:AK201 AK186:AK188 AK173:AK175 AK160:AK162 AK147:AK149 AK134:AK136 AK121:AK123 AK108:AK110 AK95:AK97 AK82:AK84 AK69:AK71 AK56:AK58 AK43:AK45 AK30:AK32">
    <cfRule type="expression" dxfId="1883" priority="2401">
      <formula>+WEEKDAY($E30)=1</formula>
    </cfRule>
  </conditionalFormatting>
  <conditionalFormatting sqref="AK381:AK383 AK368:AK370 AK355:AK357 AK342:AK344 AK329:AK331 AK316:AK318 AK303:AK305 AK290:AK292 AK277:AK279 AK264:AK266 AK251:AK253 AK238:AK240 AK225:AK227 AK212:AK214 AK199:AK201 AK186:AK188 AK173:AK175 AK160:AK162 AK147:AK149 AK134:AK136 AK121:AK123 AK108:AK110 AK95:AK97 AK82:AK84 AK69:AK71 AK56:AK58 AK43:AK45 AK30:AK32">
    <cfRule type="expression" dxfId="1882" priority="2400">
      <formula>$E30=""</formula>
    </cfRule>
  </conditionalFormatting>
  <conditionalFormatting sqref="AK381:AK383 AK368:AK370 AK355:AK357 AK342:AK344 AK329:AK331 AK316:AK318 AK303:AK305 AK290:AK292 AK277:AK279 AK264:AK266 AK251:AK253 AK238:AK240 AK225:AK227 AK212:AK214 AK199:AK201 AK186:AK188 AK173:AK175 AK160:AK162 AK147:AK149 AK134:AK136 AK121:AK123 AK108:AK110 AK95:AK97 AK82:AK84 AK69:AK71 AK56:AK58 AK43:AK45 AK30:AK32">
    <cfRule type="expression" dxfId="1881" priority="2399">
      <formula>$C30=$H$5</formula>
    </cfRule>
  </conditionalFormatting>
  <conditionalFormatting sqref="AK381:AK383 AK368:AK370 AK355:AK357 AK342:AK344 AK329:AK331 AK316:AK318 AK303:AK305 AK290:AK292 AK277:AK279 AK264:AK266 AK251:AK253 AK238:AK240 AK225:AK227 AK212:AK214 AK199:AK201 AK186:AK188 AK173:AK175 AK160:AK162 AK147:AK149 AK134:AK136 AK121:AK123 AK108:AK110 AK95:AK97 AK82:AK84 AK69:AK71 AK56:AK58 AK43:AK45 AK30:AK32">
    <cfRule type="expression" dxfId="1880" priority="2398">
      <formula>$E30="TOTAL"</formula>
    </cfRule>
  </conditionalFormatting>
  <conditionalFormatting sqref="AK381:AK383 AK368:AK370 AK355:AK357 AK342:AK344 AK329:AK331 AK316:AK318 AK303:AK305 AK290:AK292 AK277:AK279 AK264:AK266 AK251:AK253 AK238:AK240 AK225:AK227 AK212:AK214 AK199:AK201 AK186:AK188 AK173:AK175 AK160:AK162 AK147:AK149 AK134:AK136 AK121:AK123 AK108:AK110 AK95:AK97 AK82:AK84 AK69:AK71 AK56:AK58 AK43:AK45 AK30:AK32">
    <cfRule type="expression" dxfId="1879" priority="2397">
      <formula>AND($E30&lt;&gt;"",$E30&lt;&gt;"TOTAL")</formula>
    </cfRule>
  </conditionalFormatting>
  <conditionalFormatting sqref="I381:J383 I368:J370 I355:J357 I342:J344 I329:J331 I316:J318 I303:J305 I290:J292 I277:J279 I264:J266 I251:J253 I238:J240 I225:J227 I212:J214 I199:J201 I186:J188 I173:J175 I160:J162 I147:J149 I134:J136 I121:J123 I108:J110 I95:J97 I82:J84 I69:J71 I56:J58 I43:J45 I30:J32">
    <cfRule type="expression" dxfId="1878" priority="2396">
      <formula>+WEEKDAY($E30)=1</formula>
    </cfRule>
  </conditionalFormatting>
  <conditionalFormatting sqref="I381:J383 I368:J370 I355:J357 I342:J344 I329:J331 I316:J318 I303:J305 I290:J292 I277:J279 I264:J266 I251:J253 I238:J240 I225:J227 I212:J214 I199:J201 I186:J188 I173:J175 I160:J162 I147:J149 I134:J136 I121:J123 I108:J110 I95:J97 I82:J84 I69:J71 I56:J58 I43:J45 I30:J32">
    <cfRule type="expression" dxfId="1877" priority="2395">
      <formula>$E30=""</formula>
    </cfRule>
  </conditionalFormatting>
  <conditionalFormatting sqref="I381:J383 I368:J370 I355:J357 I342:J344 I329:J331 I316:J318 I303:J305 I290:J292 I277:J279 I264:J266 I251:J253 I238:J240 I225:J227 I212:J214 I199:J201 I186:J188 I173:J175 I160:J162 I147:J149 I134:J136 I121:J123 I108:J110 I95:J97 I82:J84 I69:J71 I56:J58 I43:J45 I30:J32">
    <cfRule type="expression" dxfId="1876" priority="2394">
      <formula>$C30=$H$5</formula>
    </cfRule>
  </conditionalFormatting>
  <conditionalFormatting sqref="I381:J383 I368:J370 I355:J357 I342:J344 I329:J331 I316:J318 I303:J305 I290:J292 I277:J279 I264:J266 I251:J253 I238:J240 I225:J227 I212:J214 I199:J201 I186:J188 I173:J175 I160:J162 I147:J149 I134:J136 I121:J123 I108:J110 I95:J97 I82:J84 I69:J71 I56:J58 I43:J45 I30:J32">
    <cfRule type="expression" dxfId="1875" priority="2393">
      <formula>$E30="TOTAL"</formula>
    </cfRule>
  </conditionalFormatting>
  <conditionalFormatting sqref="I381:J383 I368:J370 I355:J357 I342:J344 I329:J331 I316:J318 I303:J305 I290:J292 I277:J279 I264:J266 I251:J253 I238:J240 I225:J227 I212:J214 I199:J201 I186:J188 I173:J175 I160:J162 I147:J149 I134:J136 I121:J123 I108:J110 I95:J97 I82:J84 I69:J71 I56:J58 I43:J45 I30:J32">
    <cfRule type="expression" dxfId="1874" priority="2392">
      <formula>AND($E30&lt;&gt;"",$E30&lt;&gt;"TOTAL")</formula>
    </cfRule>
  </conditionalFormatting>
  <conditionalFormatting sqref="G381:G383 G368:G370 G355:G357 G342:G344 G329:G331 G316:G318 G303:G305 G290:G292 G277:G279 G264:G266 G251:G253 G238:G240 G225:G227 G212:G214 G199:G201 G186:G188 G173:G175 G160:G162 G147:G149 G134:G136 G121:G123 G108:G110 G95:G97 G82:G84 G69:G71 G56:G58 G43:G45 G30:G32">
    <cfRule type="expression" dxfId="1873" priority="2391">
      <formula>$H30&lt;&gt;""</formula>
    </cfRule>
  </conditionalFormatting>
  <conditionalFormatting sqref="G381:G383 G368:G370 G355:G357 G342:G344 G329:G331 G316:G318 G303:G305 G290:G292 G277:G279 G264:G266 G251:G253 G238:G240 G225:G227 G212:G214 G199:G201 G186:G188 G173:G175 G160:G162 G147:G149 G134:G136 G121:G123 G108:G110 G95:G97 G82:G84 G69:G71 G56:G58 G43:G45 G30:G32">
    <cfRule type="expression" dxfId="1872" priority="2390">
      <formula>$E30=""</formula>
    </cfRule>
  </conditionalFormatting>
  <conditionalFormatting sqref="G381:G383 G368:G370 G355:G357 G342:G344 G329:G331 G316:G318 G303:G305 G290:G292 G277:G279 G264:G266 G251:G253 G238:G240 G225:G227 G212:G214 G199:G201 G186:G188 G173:G175 G160:G162 G147:G149 G134:G136 G121:G123 G108:G110 G95:G97 G82:G84 G69:G71 G56:G58 G43:G45 G30:G32">
    <cfRule type="expression" dxfId="1871" priority="2389">
      <formula>$C30=$H$5</formula>
    </cfRule>
  </conditionalFormatting>
  <conditionalFormatting sqref="G381:G383 G368:G370 G355:G357 G342:G344 G329:G331 G316:G318 G303:G305 G290:G292 G277:G279 G264:G266 G251:G253 G238:G240 G225:G227 G212:G214 G199:G201 G186:G188 G173:G175 G160:G162 G147:G149 G134:G136 G121:G123 G108:G110 G95:G97 G82:G84 G69:G71 G56:G58 G43:G45 G30:G32">
    <cfRule type="expression" dxfId="1870" priority="2388">
      <formula>$E30="TOTAL"</formula>
    </cfRule>
  </conditionalFormatting>
  <conditionalFormatting sqref="BE381:BK383 BE368:BK370 BE355:BK357 BE342:BK344 BE329:BK331 BE316:BK318 BE303:BK305 BE290:BK292 BE277:BK279 BE264:BK266 BE251:BK253 BE238:BK240 BE225:BK227 BE212:BK214 BE199:BK201 BE186:BK188 BE173:BK175 BE160:BK162 BE147:BK149 BE134:BK136 BE121:BK123 BE108:BK110 BE95:BK97 BE82:BK84 BE69:BK71 BE56:BK58 BE43:BK45 BE30:BK32">
    <cfRule type="expression" dxfId="1869" priority="2387">
      <formula>+WEEKDAY($E30)=1</formula>
    </cfRule>
  </conditionalFormatting>
  <conditionalFormatting sqref="BE381:BK383 BE368:BK370 BE355:BK357 BE342:BK344 BE329:BK331 BE316:BK318 BE303:BK305 BE290:BK292 BE277:BK279 BE264:BK266 BE251:BK253 BE238:BK240 BE225:BK227 BE212:BK214 BE199:BK201 BE186:BK188 BE173:BK175 BE160:BK162 BE147:BK149 BE134:BK136 BE121:BK123 BE108:BK110 BE95:BK97 BE82:BK84 BE69:BK71 BE56:BK58 BE43:BK45 BE30:BK32">
    <cfRule type="expression" dxfId="1868" priority="2386">
      <formula>$E30=""</formula>
    </cfRule>
  </conditionalFormatting>
  <conditionalFormatting sqref="BE381:BK383 BE368:BK370 BE355:BK357 BE342:BK344 BE329:BK331 BE316:BK318 BE303:BK305 BE290:BK292 BE277:BK279 BE264:BK266 BE251:BK253 BE238:BK240 BE225:BK227 BE212:BK214 BE199:BK201 BE186:BK188 BE173:BK175 BE160:BK162 BE147:BK149 BE134:BK136 BE121:BK123 BE108:BK110 BE95:BK97 BE82:BK84 BE69:BK71 BE56:BK58 BE43:BK45 BE30:BK32">
    <cfRule type="expression" dxfId="1867" priority="2385">
      <formula>$C30=$H$5</formula>
    </cfRule>
  </conditionalFormatting>
  <conditionalFormatting sqref="BE381:BK383 BE368:BK370 BE355:BK357 BE342:BK344 BE329:BK331 BE316:BK318 BE303:BK305 BE290:BK292 BE277:BK279 BE264:BK266 BE251:BK253 BE238:BK240 BE225:BK227 BE212:BK214 BE199:BK201 BE186:BK188 BE173:BK175 BE160:BK162 BE147:BK149 BE134:BK136 BE121:BK123 BE108:BK110 BE95:BK97 BE82:BK84 BE69:BK71 BE56:BK58 BE43:BK45 BE30:BK32">
    <cfRule type="expression" dxfId="1866" priority="2384">
      <formula>$E30="TOTAL"</formula>
    </cfRule>
  </conditionalFormatting>
  <conditionalFormatting sqref="BE381:BK383 BE368:BK370 BE355:BK357 BE342:BK344 BE329:BK331 BE316:BK318 BE303:BK305 BE290:BK292 BE277:BK279 BE264:BK266 BE251:BK253 BE238:BK240 BE225:BK227 BE212:BK214 BE199:BK201 BE186:BK188 BE173:BK175 BE160:BK162 BE147:BK149 BE134:BK136 BE121:BK123 BE108:BK110 BE95:BK97 BE82:BK84 BE69:BK71 BE56:BK58 BE43:BK45 BE30:BK32">
    <cfRule type="expression" dxfId="1865" priority="2383">
      <formula>AND($E30&lt;&gt;"",$E30&lt;&gt;"TOTAL")</formula>
    </cfRule>
  </conditionalFormatting>
  <conditionalFormatting sqref="BD381:BD383 BD368:BD370 BD355:BD357 BD342:BD344 BD329:BD331 BD316:BD318 BD303:BD305 BD290:BD292 BD277:BD279 BD264:BD266 BD251:BD253 BD238:BD240 BD225:BD227 BD212:BD214 BD199:BD201 BD186:BD188 BD173:BD175 BD160:BD162 BD147:BD149 BD134:BD136 BD121:BD123 BD108:BD110 BD95:BD97 BD82:BD84 BD69:BD71 BD56:BD58 BD43:BD45 BD30:BD32">
    <cfRule type="expression" dxfId="1864" priority="2382">
      <formula>+WEEKDAY($E30)=1</formula>
    </cfRule>
  </conditionalFormatting>
  <conditionalFormatting sqref="BD381:BD383 BD368:BD370 BD355:BD357 BD342:BD344 BD329:BD331 BD316:BD318 BD303:BD305 BD290:BD292 BD277:BD279 BD264:BD266 BD251:BD253 BD238:BD240 BD225:BD227 BD212:BD214 BD199:BD201 BD186:BD188 BD173:BD175 BD160:BD162 BD147:BD149 BD134:BD136 BD121:BD123 BD108:BD110 BD95:BD97 BD82:BD84 BD69:BD71 BD56:BD58 BD43:BD45 BD30:BD32">
    <cfRule type="expression" dxfId="1863" priority="2381">
      <formula>$E30=""</formula>
    </cfRule>
  </conditionalFormatting>
  <conditionalFormatting sqref="BD381:BD383 BD368:BD370 BD355:BD357 BD342:BD344 BD329:BD331 BD316:BD318 BD303:BD305 BD290:BD292 BD277:BD279 BD264:BD266 BD251:BD253 BD238:BD240 BD225:BD227 BD212:BD214 BD199:BD201 BD186:BD188 BD173:BD175 BD160:BD162 BD147:BD149 BD134:BD136 BD121:BD123 BD108:BD110 BD95:BD97 BD82:BD84 BD69:BD71 BD56:BD58 BD43:BD45 BD30:BD32">
    <cfRule type="expression" dxfId="1862" priority="2380">
      <formula>$C30=$H$5</formula>
    </cfRule>
  </conditionalFormatting>
  <conditionalFormatting sqref="BD381:BD383 BD368:BD370 BD355:BD357 BD342:BD344 BD329:BD331 BD316:BD318 BD303:BD305 BD290:BD292 BD277:BD279 BD264:BD266 BD251:BD253 BD238:BD240 BD225:BD227 BD212:BD214 BD199:BD201 BD186:BD188 BD173:BD175 BD160:BD162 BD147:BD149 BD134:BD136 BD121:BD123 BD108:BD110 BD95:BD97 BD82:BD84 BD69:BD71 BD56:BD58 BD43:BD45 BD30:BD32">
    <cfRule type="expression" dxfId="1861" priority="2379">
      <formula>$E30="TOTAL"</formula>
    </cfRule>
  </conditionalFormatting>
  <conditionalFormatting sqref="BD381:BD383 BD368:BD370 BD355:BD357 BD342:BD344 BD329:BD331 BD316:BD318 BD303:BD305 BD290:BD292 BD277:BD279 BD264:BD266 BD251:BD253 BD238:BD240 BD225:BD227 BD212:BD214 BD199:BD201 BD186:BD188 BD173:BD175 BD160:BD162 BD147:BD149 BD134:BD136 BD121:BD123 BD108:BD110 BD95:BD97 BD82:BD84 BD69:BD71 BD56:BD58 BD43:BD45 BD30:BD32">
    <cfRule type="expression" dxfId="1860" priority="2378">
      <formula>AND($E30&lt;&gt;"",$E30&lt;&gt;"TOTAL")</formula>
    </cfRule>
  </conditionalFormatting>
  <conditionalFormatting sqref="BC381:BC383 BC368:BC370 BC355:BC357 BC342:BC344 BC329:BC331 BC316:BC318 BC303:BC305 BC290:BC292 BC277:BC279 BC264:BC266 BC251:BC253 BC238:BC240 BC225:BC227 BC212:BC214 BC199:BC201 BC186:BC188 BC173:BC175 BC160:BC162 BC147:BC149 BC134:BC136 BC121:BC123 BC108:BC110 BC95:BC97 BC82:BC84 BC69:BC71 BC56:BC58 BC43:BC45 BC30:BC32">
    <cfRule type="expression" dxfId="1859" priority="2377">
      <formula>+WEEKDAY($E30)=1</formula>
    </cfRule>
  </conditionalFormatting>
  <conditionalFormatting sqref="BC381:BC383 BC368:BC370 BC355:BC357 BC342:BC344 BC329:BC331 BC316:BC318 BC303:BC305 BC290:BC292 BC277:BC279 BC264:BC266 BC251:BC253 BC238:BC240 BC225:BC227 BC212:BC214 BC199:BC201 BC186:BC188 BC173:BC175 BC160:BC162 BC147:BC149 BC134:BC136 BC121:BC123 BC108:BC110 BC95:BC97 BC82:BC84 BC69:BC71 BC56:BC58 BC43:BC45 BC30:BC32">
    <cfRule type="expression" dxfId="1858" priority="2376">
      <formula>$E30=""</formula>
    </cfRule>
  </conditionalFormatting>
  <conditionalFormatting sqref="BC381:BC383 BC368:BC370 BC355:BC357 BC342:BC344 BC329:BC331 BC316:BC318 BC303:BC305 BC290:BC292 BC277:BC279 BC264:BC266 BC251:BC253 BC238:BC240 BC225:BC227 BC212:BC214 BC199:BC201 BC186:BC188 BC173:BC175 BC160:BC162 BC147:BC149 BC134:BC136 BC121:BC123 BC108:BC110 BC95:BC97 BC82:BC84 BC69:BC71 BC56:BC58 BC43:BC45 BC30:BC32">
    <cfRule type="expression" dxfId="1857" priority="2375">
      <formula>$C30=$H$5</formula>
    </cfRule>
  </conditionalFormatting>
  <conditionalFormatting sqref="BC381:BC383 BC368:BC370 BC355:BC357 BC342:BC344 BC329:BC331 BC316:BC318 BC303:BC305 BC290:BC292 BC277:BC279 BC264:BC266 BC251:BC253 BC238:BC240 BC225:BC227 BC212:BC214 BC199:BC201 BC186:BC188 BC173:BC175 BC160:BC162 BC147:BC149 BC134:BC136 BC121:BC123 BC108:BC110 BC95:BC97 BC82:BC84 BC69:BC71 BC56:BC58 BC43:BC45 BC30:BC32">
    <cfRule type="expression" dxfId="1856" priority="2374">
      <formula>$E30="TOTAL"</formula>
    </cfRule>
  </conditionalFormatting>
  <conditionalFormatting sqref="BC381:BC383 BC368:BC370 BC355:BC357 BC342:BC344 BC329:BC331 BC316:BC318 BC303:BC305 BC290:BC292 BC277:BC279 BC264:BC266 BC251:BC253 BC238:BC240 BC225:BC227 BC212:BC214 BC199:BC201 BC186:BC188 BC173:BC175 BC160:BC162 BC147:BC149 BC134:BC136 BC121:BC123 BC108:BC110 BC95:BC97 BC82:BC84 BC69:BC71 BC56:BC58 BC43:BC45 BC30:BC32">
    <cfRule type="expression" dxfId="1855" priority="2373">
      <formula>AND($E30&lt;&gt;"",$E30&lt;&gt;"TOTAL")</formula>
    </cfRule>
  </conditionalFormatting>
  <conditionalFormatting sqref="BB381:BB383 BB368:BB370 BB355:BB357 BB342:BB344 BB329:BB331 BB316:BB318 BB303:BB305 BB290:BB292 BB277:BB279 BB264:BB266 BB251:BB253 BB238:BB240 BB225:BB227 BB212:BB214 BB199:BB201 BB186:BB188 BB173:BB175 BB160:BB162 BB147:BB149 BB134:BB136 BB121:BB123 BB108:BB110 BB95:BB97 BB82:BB84 BB69:BB71 BB56:BB58 BB43:BB45 BB30:BB32">
    <cfRule type="expression" dxfId="1854" priority="2372">
      <formula>+WEEKDAY($E30)=1</formula>
    </cfRule>
  </conditionalFormatting>
  <conditionalFormatting sqref="BB381:BB383 BB368:BB370 BB355:BB357 BB342:BB344 BB329:BB331 BB316:BB318 BB303:BB305 BB290:BB292 BB277:BB279 BB264:BB266 BB251:BB253 BB238:BB240 BB225:BB227 BB212:BB214 BB199:BB201 BB186:BB188 BB173:BB175 BB160:BB162 BB147:BB149 BB134:BB136 BB121:BB123 BB108:BB110 BB95:BB97 BB82:BB84 BB69:BB71 BB56:BB58 BB43:BB45 BB30:BB32">
    <cfRule type="expression" dxfId="1853" priority="2371">
      <formula>$E30=""</formula>
    </cfRule>
  </conditionalFormatting>
  <conditionalFormatting sqref="BB381:BB383 BB368:BB370 BB355:BB357 BB342:BB344 BB329:BB331 BB316:BB318 BB303:BB305 BB290:BB292 BB277:BB279 BB264:BB266 BB251:BB253 BB238:BB240 BB225:BB227 BB212:BB214 BB199:BB201 BB186:BB188 BB173:BB175 BB160:BB162 BB147:BB149 BB134:BB136 BB121:BB123 BB108:BB110 BB95:BB97 BB82:BB84 BB69:BB71 BB56:BB58 BB43:BB45 BB30:BB32">
    <cfRule type="expression" dxfId="1852" priority="2370">
      <formula>$C30=$H$5</formula>
    </cfRule>
  </conditionalFormatting>
  <conditionalFormatting sqref="BB381:BB383 BB368:BB370 BB355:BB357 BB342:BB344 BB329:BB331 BB316:BB318 BB303:BB305 BB290:BB292 BB277:BB279 BB264:BB266 BB251:BB253 BB238:BB240 BB225:BB227 BB212:BB214 BB199:BB201 BB186:BB188 BB173:BB175 BB160:BB162 BB147:BB149 BB134:BB136 BB121:BB123 BB108:BB110 BB95:BB97 BB82:BB84 BB69:BB71 BB56:BB58 BB43:BB45 BB30:BB32">
    <cfRule type="expression" dxfId="1851" priority="2369">
      <formula>$E30="TOTAL"</formula>
    </cfRule>
  </conditionalFormatting>
  <conditionalFormatting sqref="BB381:BB383 BB368:BB370 BB355:BB357 BB342:BB344 BB329:BB331 BB316:BB318 BB303:BB305 BB290:BB292 BB277:BB279 BB264:BB266 BB251:BB253 BB238:BB240 BB225:BB227 BB212:BB214 BB199:BB201 BB186:BB188 BB173:BB175 BB160:BB162 BB147:BB149 BB134:BB136 BB121:BB123 BB108:BB110 BB95:BB97 BB82:BB84 BB69:BB71 BB56:BB58 BB43:BB45 BB30:BB32">
    <cfRule type="expression" dxfId="1850" priority="2368">
      <formula>AND($E30&lt;&gt;"",$E30&lt;&gt;"TOTAL")</formula>
    </cfRule>
  </conditionalFormatting>
  <conditionalFormatting sqref="BA381:BA383 BA368:BA370 BA355:BA357 BA342:BA344 BA329:BA331 BA316:BA318 BA303:BA305 BA290:BA292 BA277:BA279 BA264:BA266 BA251:BA253 BA238:BA240 BA225:BA227 BA212:BA214 BA199:BA201 BA186:BA188 BA173:BA175 BA160:BA162 BA147:BA149 BA134:BA136 BA121:BA123 BA108:BA110 BA95:BA97 BA82:BA84 BA69:BA71 BA56:BA58 BA43:BA45 BA30:BA32">
    <cfRule type="expression" dxfId="1849" priority="2367">
      <formula>+WEEKDAY($E30)=1</formula>
    </cfRule>
  </conditionalFormatting>
  <conditionalFormatting sqref="BA381:BA383 BA368:BA370 BA355:BA357 BA342:BA344 BA329:BA331 BA316:BA318 BA303:BA305 BA290:BA292 BA277:BA279 BA264:BA266 BA251:BA253 BA238:BA240 BA225:BA227 BA212:BA214 BA199:BA201 BA186:BA188 BA173:BA175 BA160:BA162 BA147:BA149 BA134:BA136 BA121:BA123 BA108:BA110 BA95:BA97 BA82:BA84 BA69:BA71 BA56:BA58 BA43:BA45 BA30:BA32">
    <cfRule type="expression" dxfId="1848" priority="2366">
      <formula>$E30=""</formula>
    </cfRule>
  </conditionalFormatting>
  <conditionalFormatting sqref="BA381:BA383 BA368:BA370 BA355:BA357 BA342:BA344 BA329:BA331 BA316:BA318 BA303:BA305 BA290:BA292 BA277:BA279 BA264:BA266 BA251:BA253 BA238:BA240 BA225:BA227 BA212:BA214 BA199:BA201 BA186:BA188 BA173:BA175 BA160:BA162 BA147:BA149 BA134:BA136 BA121:BA123 BA108:BA110 BA95:BA97 BA82:BA84 BA69:BA71 BA56:BA58 BA43:BA45 BA30:BA32">
    <cfRule type="expression" dxfId="1847" priority="2365">
      <formula>$C30=$H$5</formula>
    </cfRule>
  </conditionalFormatting>
  <conditionalFormatting sqref="BA381:BA383 BA368:BA370 BA355:BA357 BA342:BA344 BA329:BA331 BA316:BA318 BA303:BA305 BA290:BA292 BA277:BA279 BA264:BA266 BA251:BA253 BA238:BA240 BA225:BA227 BA212:BA214 BA199:BA201 BA186:BA188 BA173:BA175 BA160:BA162 BA147:BA149 BA134:BA136 BA121:BA123 BA108:BA110 BA95:BA97 BA82:BA84 BA69:BA71 BA56:BA58 BA43:BA45 BA30:BA32">
    <cfRule type="expression" dxfId="1846" priority="2364">
      <formula>$E30="TOTAL"</formula>
    </cfRule>
  </conditionalFormatting>
  <conditionalFormatting sqref="BA381:BA383 BA368:BA370 BA355:BA357 BA342:BA344 BA329:BA331 BA316:BA318 BA303:BA305 BA290:BA292 BA277:BA279 BA264:BA266 BA251:BA253 BA238:BA240 BA225:BA227 BA212:BA214 BA199:BA201 BA186:BA188 BA173:BA175 BA160:BA162 BA147:BA149 BA134:BA136 BA121:BA123 BA108:BA110 BA95:BA97 BA82:BA84 BA69:BA71 BA56:BA58 BA43:BA45 BA30:BA32">
    <cfRule type="expression" dxfId="1845" priority="2363">
      <formula>AND($E30&lt;&gt;"",$E30&lt;&gt;"TOTAL")</formula>
    </cfRule>
  </conditionalFormatting>
  <conditionalFormatting sqref="AZ381:AZ383 AZ368:AZ370 AZ355:AZ357 AZ342:AZ344 AZ329:AZ331 AZ316:AZ318 AZ303:AZ305 AZ290:AZ292 AZ277:AZ279 AZ264:AZ266 AZ251:AZ253 AZ238:AZ240 AZ225:AZ227 AZ212:AZ214 AZ199:AZ201 AZ186:AZ188 AZ173:AZ175 AZ160:AZ162 AZ147:AZ149 AZ134:AZ136 AZ121:AZ123 AZ108:AZ110 AZ95:AZ97 AZ82:AZ84 AZ69:AZ71 AZ56:AZ58 AZ43:AZ45 AZ30:AZ32">
    <cfRule type="expression" dxfId="1844" priority="2362">
      <formula>+WEEKDAY($E30)=1</formula>
    </cfRule>
  </conditionalFormatting>
  <conditionalFormatting sqref="AZ381:AZ383 AZ368:AZ370 AZ355:AZ357 AZ342:AZ344 AZ329:AZ331 AZ316:AZ318 AZ303:AZ305 AZ290:AZ292 AZ277:AZ279 AZ264:AZ266 AZ251:AZ253 AZ238:AZ240 AZ225:AZ227 AZ212:AZ214 AZ199:AZ201 AZ186:AZ188 AZ173:AZ175 AZ160:AZ162 AZ147:AZ149 AZ134:AZ136 AZ121:AZ123 AZ108:AZ110 AZ95:AZ97 AZ82:AZ84 AZ69:AZ71 AZ56:AZ58 AZ43:AZ45 AZ30:AZ32">
    <cfRule type="expression" dxfId="1843" priority="2361">
      <formula>$E30=""</formula>
    </cfRule>
  </conditionalFormatting>
  <conditionalFormatting sqref="AZ381:AZ383 AZ368:AZ370 AZ355:AZ357 AZ342:AZ344 AZ329:AZ331 AZ316:AZ318 AZ303:AZ305 AZ290:AZ292 AZ277:AZ279 AZ264:AZ266 AZ251:AZ253 AZ238:AZ240 AZ225:AZ227 AZ212:AZ214 AZ199:AZ201 AZ186:AZ188 AZ173:AZ175 AZ160:AZ162 AZ147:AZ149 AZ134:AZ136 AZ121:AZ123 AZ108:AZ110 AZ95:AZ97 AZ82:AZ84 AZ69:AZ71 AZ56:AZ58 AZ43:AZ45 AZ30:AZ32">
    <cfRule type="expression" dxfId="1842" priority="2360">
      <formula>$C30=$H$5</formula>
    </cfRule>
  </conditionalFormatting>
  <conditionalFormatting sqref="AZ381:AZ383 AZ368:AZ370 AZ355:AZ357 AZ342:AZ344 AZ329:AZ331 AZ316:AZ318 AZ303:AZ305 AZ290:AZ292 AZ277:AZ279 AZ264:AZ266 AZ251:AZ253 AZ238:AZ240 AZ225:AZ227 AZ212:AZ214 AZ199:AZ201 AZ186:AZ188 AZ173:AZ175 AZ160:AZ162 AZ147:AZ149 AZ134:AZ136 AZ121:AZ123 AZ108:AZ110 AZ95:AZ97 AZ82:AZ84 AZ69:AZ71 AZ56:AZ58 AZ43:AZ45 AZ30:AZ32">
    <cfRule type="expression" dxfId="1841" priority="2359">
      <formula>$E30="TOTAL"</formula>
    </cfRule>
  </conditionalFormatting>
  <conditionalFormatting sqref="AZ381:AZ383 AZ368:AZ370 AZ355:AZ357 AZ342:AZ344 AZ329:AZ331 AZ316:AZ318 AZ303:AZ305 AZ290:AZ292 AZ277:AZ279 AZ264:AZ266 AZ251:AZ253 AZ238:AZ240 AZ225:AZ227 AZ212:AZ214 AZ199:AZ201 AZ186:AZ188 AZ173:AZ175 AZ160:AZ162 AZ147:AZ149 AZ134:AZ136 AZ121:AZ123 AZ108:AZ110 AZ95:AZ97 AZ82:AZ84 AZ69:AZ71 AZ56:AZ58 AZ43:AZ45 AZ30:AZ32">
    <cfRule type="expression" dxfId="1840" priority="2358">
      <formula>AND($E30&lt;&gt;"",$E30&lt;&gt;"TOTAL")</formula>
    </cfRule>
  </conditionalFormatting>
  <conditionalFormatting sqref="AY381:AY383 AY368:AY370 AY355:AY357 AY342:AY344 AY329:AY331 AY316:AY318 AY303:AY305 AY290:AY292 AY277:AY279 AY264:AY266 AY251:AY253 AY238:AY240 AY225:AY227 AY212:AY214 AY199:AY201 AY186:AY188 AY173:AY175 AY160:AY162 AY147:AY149 AY134:AY136 AY121:AY123 AY108:AY110 AY95:AY97 AY82:AY84 AY69:AY71 AY56:AY58 AY43:AY45 AY30:AY32">
    <cfRule type="expression" dxfId="1839" priority="2357">
      <formula>+WEEKDAY($E30)=1</formula>
    </cfRule>
  </conditionalFormatting>
  <conditionalFormatting sqref="AY381:AY383 AY368:AY370 AY355:AY357 AY342:AY344 AY329:AY331 AY316:AY318 AY303:AY305 AY290:AY292 AY277:AY279 AY264:AY266 AY251:AY253 AY238:AY240 AY225:AY227 AY212:AY214 AY199:AY201 AY186:AY188 AY173:AY175 AY160:AY162 AY147:AY149 AY134:AY136 AY121:AY123 AY108:AY110 AY95:AY97 AY82:AY84 AY69:AY71 AY56:AY58 AY43:AY45 AY30:AY32">
    <cfRule type="expression" dxfId="1838" priority="2356">
      <formula>$E30=""</formula>
    </cfRule>
  </conditionalFormatting>
  <conditionalFormatting sqref="AY381:AY383 AY368:AY370 AY355:AY357 AY342:AY344 AY329:AY331 AY316:AY318 AY303:AY305 AY290:AY292 AY277:AY279 AY264:AY266 AY251:AY253 AY238:AY240 AY225:AY227 AY212:AY214 AY199:AY201 AY186:AY188 AY173:AY175 AY160:AY162 AY147:AY149 AY134:AY136 AY121:AY123 AY108:AY110 AY95:AY97 AY82:AY84 AY69:AY71 AY56:AY58 AY43:AY45 AY30:AY32">
    <cfRule type="expression" dxfId="1837" priority="2355">
      <formula>$C30=$H$5</formula>
    </cfRule>
  </conditionalFormatting>
  <conditionalFormatting sqref="AY381:AY383 AY368:AY370 AY355:AY357 AY342:AY344 AY329:AY331 AY316:AY318 AY303:AY305 AY290:AY292 AY277:AY279 AY264:AY266 AY251:AY253 AY238:AY240 AY225:AY227 AY212:AY214 AY199:AY201 AY186:AY188 AY173:AY175 AY160:AY162 AY147:AY149 AY134:AY136 AY121:AY123 AY108:AY110 AY95:AY97 AY82:AY84 AY69:AY71 AY56:AY58 AY43:AY45 AY30:AY32">
    <cfRule type="expression" dxfId="1836" priority="2354">
      <formula>$E30="TOTAL"</formula>
    </cfRule>
  </conditionalFormatting>
  <conditionalFormatting sqref="AY381:AY383 AY368:AY370 AY355:AY357 AY342:AY344 AY329:AY331 AY316:AY318 AY303:AY305 AY290:AY292 AY277:AY279 AY264:AY266 AY251:AY253 AY238:AY240 AY225:AY227 AY212:AY214 AY199:AY201 AY186:AY188 AY173:AY175 AY160:AY162 AY147:AY149 AY134:AY136 AY121:AY123 AY108:AY110 AY95:AY97 AY82:AY84 AY69:AY71 AY56:AY58 AY43:AY45 AY30:AY32">
    <cfRule type="expression" dxfId="1835" priority="2353">
      <formula>AND($E30&lt;&gt;"",$E30&lt;&gt;"TOTAL")</formula>
    </cfRule>
  </conditionalFormatting>
  <conditionalFormatting sqref="AX381:AX383 AX368:AX370 AX355:AX357 AX342:AX344 AX329:AX331 AX316:AX318 AX303:AX305 AX290:AX292 AX277:AX279 AX264:AX266 AX251:AX253 AX238:AX240 AX225:AX227 AX212:AX214 AX199:AX201 AX186:AX188 AX173:AX175 AX160:AX162 AX147:AX149 AX134:AX136 AX121:AX123 AX108:AX110 AX95:AX97 AX82:AX84 AX69:AX71 AX56:AX58 AX43:AX45 AX30:AX32">
    <cfRule type="expression" dxfId="1834" priority="2352">
      <formula>+WEEKDAY($E30)=1</formula>
    </cfRule>
  </conditionalFormatting>
  <conditionalFormatting sqref="AX381:AX383 AX368:AX370 AX355:AX357 AX342:AX344 AX329:AX331 AX316:AX318 AX303:AX305 AX290:AX292 AX277:AX279 AX264:AX266 AX251:AX253 AX238:AX240 AX225:AX227 AX212:AX214 AX199:AX201 AX186:AX188 AX173:AX175 AX160:AX162 AX147:AX149 AX134:AX136 AX121:AX123 AX108:AX110 AX95:AX97 AX82:AX84 AX69:AX71 AX56:AX58 AX43:AX45 AX30:AX32">
    <cfRule type="expression" dxfId="1833" priority="2351">
      <formula>$E30=""</formula>
    </cfRule>
  </conditionalFormatting>
  <conditionalFormatting sqref="AX381:AX383 AX368:AX370 AX355:AX357 AX342:AX344 AX329:AX331 AX316:AX318 AX303:AX305 AX290:AX292 AX277:AX279 AX264:AX266 AX251:AX253 AX238:AX240 AX225:AX227 AX212:AX214 AX199:AX201 AX186:AX188 AX173:AX175 AX160:AX162 AX147:AX149 AX134:AX136 AX121:AX123 AX108:AX110 AX95:AX97 AX82:AX84 AX69:AX71 AX56:AX58 AX43:AX45 AX30:AX32">
    <cfRule type="expression" dxfId="1832" priority="2350">
      <formula>$C30=$H$5</formula>
    </cfRule>
  </conditionalFormatting>
  <conditionalFormatting sqref="AX381:AX383 AX368:AX370 AX355:AX357 AX342:AX344 AX329:AX331 AX316:AX318 AX303:AX305 AX290:AX292 AX277:AX279 AX264:AX266 AX251:AX253 AX238:AX240 AX225:AX227 AX212:AX214 AX199:AX201 AX186:AX188 AX173:AX175 AX160:AX162 AX147:AX149 AX134:AX136 AX121:AX123 AX108:AX110 AX95:AX97 AX82:AX84 AX69:AX71 AX56:AX58 AX43:AX45 AX30:AX32">
    <cfRule type="expression" dxfId="1831" priority="2349">
      <formula>$E30="TOTAL"</formula>
    </cfRule>
  </conditionalFormatting>
  <conditionalFormatting sqref="AX381:AX383 AX368:AX370 AX355:AX357 AX342:AX344 AX329:AX331 AX316:AX318 AX303:AX305 AX290:AX292 AX277:AX279 AX264:AX266 AX251:AX253 AX238:AX240 AX225:AX227 AX212:AX214 AX199:AX201 AX186:AX188 AX173:AX175 AX160:AX162 AX147:AX149 AX134:AX136 AX121:AX123 AX108:AX110 AX95:AX97 AX82:AX84 AX69:AX71 AX56:AX58 AX43:AX45 AX30:AX32">
    <cfRule type="expression" dxfId="1830" priority="2348">
      <formula>AND($E30&lt;&gt;"",$E30&lt;&gt;"TOTAL")</formula>
    </cfRule>
  </conditionalFormatting>
  <conditionalFormatting sqref="E384:E386 E371:E373 E358:E360 E345:E347 E332:E334 E319:E321 E306:E308 E293:E295 E280:E282 E267:E269 E254:E256 E241:E243 E228:E230 E215:E217 E202:E204 E189:E191 E176:E178 E163:E165 E150:E152 E137:E139 E124:E126 E111:E113 E98:E100 E85:E87 E72:E74 E59:E61 E46:E48 E33:E35">
    <cfRule type="expression" dxfId="1829" priority="2347">
      <formula>+WEEKDAY($E33)=1</formula>
    </cfRule>
  </conditionalFormatting>
  <conditionalFormatting sqref="W384:W386 E384:E386 W371:W373 E371:E373 W358:W360 E358:E360 W345:W347 E345:E347 W332:W334 E332:E334 W319:W321 E319:E321 W306:W308 E306:E308 W293:W295 E293:E295 W280:W282 E280:E282 W267:W269 E267:E269 W254:W256 E254:E256 W241:W243 E241:E243 W228:W230 E228:E230 W215:W217 E215:E217 W202:W204 E202:E204 W189:W191 E189:E191 W176:W178 E176:E178 W163:W165 E163:E165 W150:W152 E150:E152 W137:W139 E137:E139 W124:W126 E124:E126 W111:W113 E111:E113 W98:W100 E98:E100 W85:W87 E85:E87 W72:W74 E72:E74 W59:W61 E59:E61 W46:W48 E46:E48 W33:W35 E33:E35">
    <cfRule type="expression" dxfId="1828" priority="2346">
      <formula>$E33=""</formula>
    </cfRule>
  </conditionalFormatting>
  <conditionalFormatting sqref="W384:W386 E384:E386 W371:W373 E371:E373 W358:W360 E358:E360 W345:W347 E345:E347 W332:W334 E332:E334 W319:W321 E319:E321 W306:W308 E306:E308 W293:W295 E293:E295 W280:W282 E280:E282 W267:W269 E267:E269 W254:W256 E254:E256 W241:W243 E241:E243 W228:W230 E228:E230 W215:W217 E215:E217 W202:W204 E202:E204 W189:W191 E189:E191 W176:W178 E176:E178 W163:W165 E163:E165 W150:W152 E150:E152 W137:W139 E137:E139 W124:W126 E124:E126 W111:W113 E111:E113 W98:W100 E98:E100 W85:W87 E85:E87 W72:W74 E72:E74 W59:W61 E59:E61 W46:W48 E46:E48 W33:W35 E33:E35">
    <cfRule type="expression" dxfId="1827" priority="2345">
      <formula>$C33=$H$5</formula>
    </cfRule>
  </conditionalFormatting>
  <conditionalFormatting sqref="W384:W386 E384:E386 W371:W373 E371:E373 W358:W360 E358:E360 W345:W347 E345:E347 W332:W334 E332:E334 W319:W321 E319:E321 W306:W308 E306:E308 W293:W295 E293:E295 W280:W282 E280:E282 W267:W269 E267:E269 W254:W256 E254:E256 W241:W243 E241:E243 W228:W230 E228:E230 W215:W217 E215:E217 W202:W204 E202:E204 W189:W191 E189:E191 W176:W178 E176:E178 W163:W165 E163:E165 W150:W152 E150:E152 W137:W139 E137:E139 W124:W126 E124:E126 W111:W113 E111:E113 W98:W100 E98:E100 W85:W87 E85:E87 W72:W74 E72:E74 W59:W61 E59:E61 W46:W48 E46:E48 W33:W35 E33:E35">
    <cfRule type="expression" dxfId="1826" priority="2344">
      <formula>$E33="TOTAL"</formula>
    </cfRule>
  </conditionalFormatting>
  <conditionalFormatting sqref="W384:W386 H384:H386 W371:W373 H371:H373 W358:W360 H358:H360 W345:W347 H345:H347 W332:W334 H332:H334 W319:W321 H319:H321 W306:W308 H306:H308 W293:W295 H293:H295 W280:W282 H280:H282 W267:W269 H267:H269 W254:W256 H254:H256 W241:W243 H241:H243 W228:W230 H228:H230 W215:W217 H215:H217 W202:W204 H202:H204 W189:W191 H189:H191 W176:W178 H176:H178 W163:W165 H163:H165 W150:W152 H150:H152 W137:W139 H137:H139 W124:W126 H124:H126 W111:W113 H111:H113 W98:W100 H98:H100 W85:W87 H85:H87 W72:W74 H72:H74 W59:W61 H59:H61 W46:W48 H46:H48 W33:W35 H33:H35">
    <cfRule type="expression" dxfId="1825" priority="2343">
      <formula>$H33&lt;&gt;""</formula>
    </cfRule>
  </conditionalFormatting>
  <conditionalFormatting sqref="H384:H386 H371:H373 H358:H360 H345:H347 H332:H334 H319:H321 H306:H308 H293:H295 H280:H282 H267:H269 H254:H256 H241:H243 H228:H230 H215:H217 H202:H204 H189:H191 H176:H178 H163:H165 H150:H152 H137:H139 H124:H126 H111:H113 H98:H100 H85:H87 H72:H74 H59:H61 H46:H48 H33:H35">
    <cfRule type="expression" dxfId="1824" priority="2342">
      <formula>$E33=""</formula>
    </cfRule>
  </conditionalFormatting>
  <conditionalFormatting sqref="H384:H386 H371:H373 H358:H360 H345:H347 H332:H334 H319:H321 H306:H308 H293:H295 H280:H282 H267:H269 H254:H256 H241:H243 H228:H230 H215:H217 H202:H204 H189:H191 H176:H178 H163:H165 H150:H152 H137:H139 H124:H126 H111:H113 H98:H100 H85:H87 H72:H74 H59:H61 H46:H48 H33:H35">
    <cfRule type="expression" dxfId="1823" priority="2341">
      <formula>$C33=$H$5</formula>
    </cfRule>
  </conditionalFormatting>
  <conditionalFormatting sqref="H384:H386 H371:H373 H358:H360 H345:H347 H332:H334 H319:H321 H306:H308 H293:H295 H280:H282 H267:H269 H254:H256 H241:H243 H228:H230 H215:H217 H202:H204 H189:H191 H176:H178 H163:H165 H150:H152 H137:H139 H124:H126 H111:H113 H98:H100 H85:H87 H72:H74 H59:H61 H46:H48 H33:H35">
    <cfRule type="expression" dxfId="1822" priority="2340">
      <formula>$E33="TOTAL"</formula>
    </cfRule>
  </conditionalFormatting>
  <conditionalFormatting sqref="Y384:Y386 Y371:Y373 Y358:Y360 Y345:Y347 Y332:Y334 Y319:Y321 Y306:Y308 Y293:Y295 Y280:Y282 Y267:Y269 Y254:Y256 Y241:Y243 Y228:Y230 Y215:Y217 Y202:Y204 Y189:Y191 Y176:Y178 Y163:Y165 Y150:Y152 Y137:Y139 Y124:Y126 Y111:Y113 Y98:Y100 Y85:Y87 Y72:Y74 Y59:Y61 Y46:Y48 Y33:Y35">
    <cfRule type="expression" dxfId="1821" priority="2339">
      <formula>+WEEKDAY($E33)=1</formula>
    </cfRule>
  </conditionalFormatting>
  <conditionalFormatting sqref="Y384:Y386 Y371:Y373 Y358:Y360 Y345:Y347 Y332:Y334 Y319:Y321 Y306:Y308 Y293:Y295 Y280:Y282 Y267:Y269 Y254:Y256 Y241:Y243 Y228:Y230 Y215:Y217 Y202:Y204 Y189:Y191 Y176:Y178 Y163:Y165 Y150:Y152 Y137:Y139 Y124:Y126 Y111:Y113 Y98:Y100 Y85:Y87 Y72:Y74 Y59:Y61 Y46:Y48 Y33:Y35">
    <cfRule type="expression" dxfId="1820" priority="2338">
      <formula>$E33=""</formula>
    </cfRule>
  </conditionalFormatting>
  <conditionalFormatting sqref="Y384:Y386 Y371:Y373 Y358:Y360 Y345:Y347 Y332:Y334 Y319:Y321 Y306:Y308 Y293:Y295 Y280:Y282 Y267:Y269 Y254:Y256 Y241:Y243 Y228:Y230 Y215:Y217 Y202:Y204 Y189:Y191 Y176:Y178 Y163:Y165 Y150:Y152 Y137:Y139 Y124:Y126 Y111:Y113 Y98:Y100 Y85:Y87 Y72:Y74 Y59:Y61 Y46:Y48 Y33:Y35">
    <cfRule type="expression" dxfId="1819" priority="2337">
      <formula>$C33=$H$5</formula>
    </cfRule>
  </conditionalFormatting>
  <conditionalFormatting sqref="Y384:Y386 Y371:Y373 Y358:Y360 Y345:Y347 Y332:Y334 Y319:Y321 Y306:Y308 Y293:Y295 Y280:Y282 Y267:Y269 Y254:Y256 Y241:Y243 Y228:Y230 Y215:Y217 Y202:Y204 Y189:Y191 Y176:Y178 Y163:Y165 Y150:Y152 Y137:Y139 Y124:Y126 Y111:Y113 Y98:Y100 Y85:Y87 Y72:Y74 Y59:Y61 Y46:Y48 Y33:Y35">
    <cfRule type="expression" dxfId="1818" priority="2336">
      <formula>$E33="TOTAL"</formula>
    </cfRule>
  </conditionalFormatting>
  <conditionalFormatting sqref="Y384:Y386 Y371:Y373 Y358:Y360 Y345:Y347 Y332:Y334 Y319:Y321 Y306:Y308 Y293:Y295 Y280:Y282 Y267:Y269 Y254:Y256 Y241:Y243 Y228:Y230 Y215:Y217 Y202:Y204 Y189:Y191 Y176:Y178 Y163:Y165 Y150:Y152 Y137:Y139 Y124:Y126 Y111:Y113 Y98:Y100 Y85:Y87 Y72:Y74 Y59:Y61 Y46:Y48 Y33:Y35">
    <cfRule type="expression" dxfId="1817" priority="2335">
      <formula>AND($E33&lt;&gt;"",$E33&lt;&gt;"TOTAL")</formula>
    </cfRule>
  </conditionalFormatting>
  <conditionalFormatting sqref="AA384:AA386 AA371:AA373 AA358:AA360 AA345:AA347 AA332:AA334 AA319:AA321 AA306:AA308 AA293:AA295 AA280:AA282 AA267:AA269 AA254:AA256 AA241:AA243 AA228:AA230 AA215:AA217 AA202:AA204 AA189:AA191 AA176:AA178 AA163:AA165 AA150:AA152 AA137:AA139 AA124:AA126 AA111:AA113 AA98:AA100 AA85:AA87 AA72:AA74 AA59:AA61 AA46:AA48 AA33:AA35">
    <cfRule type="expression" dxfId="1816" priority="2334">
      <formula>+WEEKDAY($E33)=1</formula>
    </cfRule>
  </conditionalFormatting>
  <conditionalFormatting sqref="AA384:AA386 AA371:AA373 AA358:AA360 AA345:AA347 AA332:AA334 AA319:AA321 AA306:AA308 AA293:AA295 AA280:AA282 AA267:AA269 AA254:AA256 AA241:AA243 AA228:AA230 AA215:AA217 AA202:AA204 AA189:AA191 AA176:AA178 AA163:AA165 AA150:AA152 AA137:AA139 AA124:AA126 AA111:AA113 AA98:AA100 AA85:AA87 AA72:AA74 AA59:AA61 AA46:AA48 AA33:AA35">
    <cfRule type="expression" dxfId="1815" priority="2333">
      <formula>$E33=""</formula>
    </cfRule>
  </conditionalFormatting>
  <conditionalFormatting sqref="AA384:AA386 AA371:AA373 AA358:AA360 AA345:AA347 AA332:AA334 AA319:AA321 AA306:AA308 AA293:AA295 AA280:AA282 AA267:AA269 AA254:AA256 AA241:AA243 AA228:AA230 AA215:AA217 AA202:AA204 AA189:AA191 AA176:AA178 AA163:AA165 AA150:AA152 AA137:AA139 AA124:AA126 AA111:AA113 AA98:AA100 AA85:AA87 AA72:AA74 AA59:AA61 AA46:AA48 AA33:AA35">
    <cfRule type="expression" dxfId="1814" priority="2332">
      <formula>$C33=$H$5</formula>
    </cfRule>
  </conditionalFormatting>
  <conditionalFormatting sqref="AA384:AA386 AA371:AA373 AA358:AA360 AA345:AA347 AA332:AA334 AA319:AA321 AA306:AA308 AA293:AA295 AA280:AA282 AA267:AA269 AA254:AA256 AA241:AA243 AA228:AA230 AA215:AA217 AA202:AA204 AA189:AA191 AA176:AA178 AA163:AA165 AA150:AA152 AA137:AA139 AA124:AA126 AA111:AA113 AA98:AA100 AA85:AA87 AA72:AA74 AA59:AA61 AA46:AA48 AA33:AA35">
    <cfRule type="expression" dxfId="1813" priority="2331">
      <formula>$E33="TOTAL"</formula>
    </cfRule>
  </conditionalFormatting>
  <conditionalFormatting sqref="AA384:AA386 AA371:AA373 AA358:AA360 AA345:AA347 AA332:AA334 AA319:AA321 AA306:AA308 AA293:AA295 AA280:AA282 AA267:AA269 AA254:AA256 AA241:AA243 AA228:AA230 AA215:AA217 AA202:AA204 AA189:AA191 AA176:AA178 AA163:AA165 AA150:AA152 AA137:AA139 AA124:AA126 AA111:AA113 AA98:AA100 AA85:AA87 AA72:AA74 AA59:AA61 AA46:AA48 AA33:AA35">
    <cfRule type="expression" dxfId="1812" priority="2330">
      <formula>AND($E33&lt;&gt;"",$E33&lt;&gt;"TOTAL")</formula>
    </cfRule>
  </conditionalFormatting>
  <conditionalFormatting sqref="AB384:AE386 AB371:AE373 AB358:AE360 AB345:AE347 AB332:AE334 AB319:AE321 AB306:AE308 AB293:AE295 AB280:AE282 AB267:AE269 AB254:AE256 AB241:AE243 AB228:AE230 AB215:AE217 AB202:AE204 AB189:AE191 AB176:AE178 AB163:AE165 AB150:AE152 AB137:AE139 AB124:AE126 AB111:AE113 AB98:AE100 AB85:AE87 AB72:AE74 AB59:AE61 AB46:AE48 AB33:AE35">
    <cfRule type="expression" dxfId="1811" priority="2329">
      <formula>+WEEKDAY($E33)=1</formula>
    </cfRule>
  </conditionalFormatting>
  <conditionalFormatting sqref="AB384:AE386 AB371:AE373 AB358:AE360 AB345:AE347 AB332:AE334 AB319:AE321 AB306:AE308 AB293:AE295 AB280:AE282 AB267:AE269 AB254:AE256 AB241:AE243 AB228:AE230 AB215:AE217 AB202:AE204 AB189:AE191 AB176:AE178 AB163:AE165 AB150:AE152 AB137:AE139 AB124:AE126 AB111:AE113 AB98:AE100 AB85:AE87 AB72:AE74 AB59:AE61 AB46:AE48 AB33:AE35">
    <cfRule type="expression" dxfId="1810" priority="2328">
      <formula>$E33=""</formula>
    </cfRule>
  </conditionalFormatting>
  <conditionalFormatting sqref="AB384:AE386 AB371:AE373 AB358:AE360 AB345:AE347 AB332:AE334 AB319:AE321 AB306:AE308 AB293:AE295 AB280:AE282 AB267:AE269 AB254:AE256 AB241:AE243 AB228:AE230 AB215:AE217 AB202:AE204 AB189:AE191 AB176:AE178 AB163:AE165 AB150:AE152 AB137:AE139 AB124:AE126 AB111:AE113 AB98:AE100 AB85:AE87 AB72:AE74 AB59:AE61 AB46:AE48 AB33:AE35">
    <cfRule type="expression" dxfId="1809" priority="2327">
      <formula>$C33=$H$5</formula>
    </cfRule>
  </conditionalFormatting>
  <conditionalFormatting sqref="AB384:AE386 AB371:AE373 AB358:AE360 AB345:AE347 AB332:AE334 AB319:AE321 AB306:AE308 AB293:AE295 AB280:AE282 AB267:AE269 AB254:AE256 AB241:AE243 AB228:AE230 AB215:AE217 AB202:AE204 AB189:AE191 AB176:AE178 AB163:AE165 AB150:AE152 AB137:AE139 AB124:AE126 AB111:AE113 AB98:AE100 AB85:AE87 AB72:AE74 AB59:AE61 AB46:AE48 AB33:AE35">
    <cfRule type="expression" dxfId="1808" priority="2326">
      <formula>$E33="TOTAL"</formula>
    </cfRule>
  </conditionalFormatting>
  <conditionalFormatting sqref="AB384:AE386 AB371:AE373 AB358:AE360 AB345:AE347 AB332:AE334 AB319:AE321 AB306:AE308 AB293:AE295 AB280:AE282 AB267:AE269 AB254:AE256 AB241:AE243 AB228:AE230 AB215:AE217 AB202:AE204 AB189:AE191 AB176:AE178 AB163:AE165 AB150:AE152 AB137:AE139 AB124:AE126 AB111:AE113 AB98:AE100 AB85:AE87 AB72:AE74 AB59:AE61 AB46:AE48 AB33:AE35">
    <cfRule type="expression" dxfId="1807" priority="2325">
      <formula>AND($E33&lt;&gt;"",$E33&lt;&gt;"TOTAL")</formula>
    </cfRule>
  </conditionalFormatting>
  <conditionalFormatting sqref="AG384:AG386 AG371:AG373 AG358:AG360 AG345:AG347 AG332:AG334 AG319:AG321 AG306:AG308 AG293:AG295 AG280:AG282 AG267:AG269 AG254:AG256 AG241:AG243 AG228:AG230 AG215:AG217 AG202:AG204 AG189:AG191 AG176:AG178 AG163:AG165 AG150:AG152 AG137:AG139 AG124:AG126 AG111:AG113 AG98:AG100 AG85:AG87 AG72:AG74 AG59:AG61 AG46:AG48 AG33:AG35">
    <cfRule type="expression" dxfId="1806" priority="2324">
      <formula>+WEEKDAY($E33)=1</formula>
    </cfRule>
  </conditionalFormatting>
  <conditionalFormatting sqref="AG384:AG386 AG371:AG373 AG358:AG360 AG345:AG347 AG332:AG334 AG319:AG321 AG306:AG308 AG293:AG295 AG280:AG282 AG267:AG269 AG254:AG256 AG241:AG243 AG228:AG230 AG215:AG217 AG202:AG204 AG189:AG191 AG176:AG178 AG163:AG165 AG150:AG152 AG137:AG139 AG124:AG126 AG111:AG113 AG98:AG100 AG85:AG87 AG72:AG74 AG59:AG61 AG46:AG48 AG33:AG35">
    <cfRule type="expression" dxfId="1805" priority="2323">
      <formula>$E33=""</formula>
    </cfRule>
  </conditionalFormatting>
  <conditionalFormatting sqref="AG384:AG386 AG371:AG373 AG358:AG360 AG345:AG347 AG332:AG334 AG319:AG321 AG306:AG308 AG293:AG295 AG280:AG282 AG267:AG269 AG254:AG256 AG241:AG243 AG228:AG230 AG215:AG217 AG202:AG204 AG189:AG191 AG176:AG178 AG163:AG165 AG150:AG152 AG137:AG139 AG124:AG126 AG111:AG113 AG98:AG100 AG85:AG87 AG72:AG74 AG59:AG61 AG46:AG48 AG33:AG35">
    <cfRule type="expression" dxfId="1804" priority="2322">
      <formula>$C33=$H$5</formula>
    </cfRule>
  </conditionalFormatting>
  <conditionalFormatting sqref="AG384:AG386 AG371:AG373 AG358:AG360 AG345:AG347 AG332:AG334 AG319:AG321 AG306:AG308 AG293:AG295 AG280:AG282 AG267:AG269 AG254:AG256 AG241:AG243 AG228:AG230 AG215:AG217 AG202:AG204 AG189:AG191 AG176:AG178 AG163:AG165 AG150:AG152 AG137:AG139 AG124:AG126 AG111:AG113 AG98:AG100 AG85:AG87 AG72:AG74 AG59:AG61 AG46:AG48 AG33:AG35">
    <cfRule type="expression" dxfId="1803" priority="2321">
      <formula>$E33="TOTAL"</formula>
    </cfRule>
  </conditionalFormatting>
  <conditionalFormatting sqref="AG384:AG386 AG371:AG373 AG358:AG360 AG345:AG347 AG332:AG334 AG319:AG321 AG306:AG308 AG293:AG295 AG280:AG282 AG267:AG269 AG254:AG256 AG241:AG243 AG228:AG230 AG215:AG217 AG202:AG204 AG189:AG191 AG176:AG178 AG163:AG165 AG150:AG152 AG137:AG139 AG124:AG126 AG111:AG113 AG98:AG100 AG85:AG87 AG72:AG74 AG59:AG61 AG46:AG48 AG33:AG35">
    <cfRule type="expression" dxfId="1802" priority="2320">
      <formula>AND($E33&lt;&gt;"",$E33&lt;&gt;"TOTAL")</formula>
    </cfRule>
  </conditionalFormatting>
  <conditionalFormatting sqref="AN384:AO386 AN371:AO373 AN358:AO360 AN345:AO347 AN332:AO334 AN319:AO321 AN306:AO308 AN293:AO295 AN280:AO282 AN267:AO269 AN254:AO256 AN241:AO243 AN228:AO230 AN215:AO217 AN202:AO204 AN189:AO191 AN176:AO178 AN163:AO165 AN150:AO152 AN137:AO139 AN124:AO126 AN111:AO113 AN98:AO100 AN85:AO87 AN72:AO74 AN59:AO61 AN46:AO48 AN33:AO35">
    <cfRule type="expression" dxfId="1801" priority="2319">
      <formula>+WEEKDAY($E33)=1</formula>
    </cfRule>
  </conditionalFormatting>
  <conditionalFormatting sqref="AN384:AO386 AN371:AO373 AN358:AO360 AN345:AO347 AN332:AO334 AN319:AO321 AN306:AO308 AN293:AO295 AN280:AO282 AN267:AO269 AN254:AO256 AN241:AO243 AN228:AO230 AN215:AO217 AN202:AO204 AN189:AO191 AN176:AO178 AN163:AO165 AN150:AO152 AN137:AO139 AN124:AO126 AN111:AO113 AN98:AO100 AN85:AO87 AN72:AO74 AN59:AO61 AN46:AO48 AN33:AO35">
    <cfRule type="expression" dxfId="1800" priority="2318">
      <formula>$E33=""</formula>
    </cfRule>
  </conditionalFormatting>
  <conditionalFormatting sqref="AN384:AO386 AN371:AO373 AN358:AO360 AN345:AO347 AN332:AO334 AN319:AO321 AN306:AO308 AN293:AO295 AN280:AO282 AN267:AO269 AN254:AO256 AN241:AO243 AN228:AO230 AN215:AO217 AN202:AO204 AN189:AO191 AN176:AO178 AN163:AO165 AN150:AO152 AN137:AO139 AN124:AO126 AN111:AO113 AN98:AO100 AN85:AO87 AN72:AO74 AN59:AO61 AN46:AO48 AN33:AO35">
    <cfRule type="expression" dxfId="1799" priority="2317">
      <formula>$C33=$H$5</formula>
    </cfRule>
  </conditionalFormatting>
  <conditionalFormatting sqref="AN384:AO386 AN371:AO373 AN358:AO360 AN345:AO347 AN332:AO334 AN319:AO321 AN306:AO308 AN293:AO295 AN280:AO282 AN267:AO269 AN254:AO256 AN241:AO243 AN228:AO230 AN215:AO217 AN202:AO204 AN189:AO191 AN176:AO178 AN163:AO165 AN150:AO152 AN137:AO139 AN124:AO126 AN111:AO113 AN98:AO100 AN85:AO87 AN72:AO74 AN59:AO61 AN46:AO48 AN33:AO35">
    <cfRule type="expression" dxfId="1798" priority="2316">
      <formula>$E33="TOTAL"</formula>
    </cfRule>
  </conditionalFormatting>
  <conditionalFormatting sqref="AN384:AO386 AN371:AO373 AN358:AO360 AN345:AO347 AN332:AO334 AN319:AO321 AN306:AO308 AN293:AO295 AN280:AO282 AN267:AO269 AN254:AO256 AN241:AO243 AN228:AO230 AN215:AO217 AN202:AO204 AN189:AO191 AN176:AO178 AN163:AO165 AN150:AO152 AN137:AO139 AN124:AO126 AN111:AO113 AN98:AO100 AN85:AO87 AN72:AO74 AN59:AO61 AN46:AO48 AN33:AO35">
    <cfRule type="expression" dxfId="1797" priority="2315">
      <formula>AND($E33&lt;&gt;"",$E33&lt;&gt;"TOTAL")</formula>
    </cfRule>
  </conditionalFormatting>
  <conditionalFormatting sqref="AP384:AP386 AP371:AP373 AP358:AP360 AP345:AP347 AP332:AP334 AP319:AP321 AP306:AP308 AP293:AP295 AP280:AP282 AP267:AP269 AP254:AP256 AP241:AP243 AP228:AP230 AP215:AP217 AP202:AP204 AP189:AP191 AP176:AP178 AP163:AP165 AP150:AP152 AP137:AP139 AP124:AP126 AP111:AP113 AP98:AP100 AP85:AP87 AP72:AP74 AP59:AP61 AP46:AP48 AP33:AP35">
    <cfRule type="expression" dxfId="1796" priority="2314">
      <formula>+WEEKDAY($E33)=1</formula>
    </cfRule>
  </conditionalFormatting>
  <conditionalFormatting sqref="AP384:AP386 AP371:AP373 AP358:AP360 AP345:AP347 AP332:AP334 AP319:AP321 AP306:AP308 AP293:AP295 AP280:AP282 AP267:AP269 AP254:AP256 AP241:AP243 AP228:AP230 AP215:AP217 AP202:AP204 AP189:AP191 AP176:AP178 AP163:AP165 AP150:AP152 AP137:AP139 AP124:AP126 AP111:AP113 AP98:AP100 AP85:AP87 AP72:AP74 AP59:AP61 AP46:AP48 AP33:AP35">
    <cfRule type="expression" dxfId="1795" priority="2313">
      <formula>$E33=""</formula>
    </cfRule>
  </conditionalFormatting>
  <conditionalFormatting sqref="AP384:AP386 AP371:AP373 AP358:AP360 AP345:AP347 AP332:AP334 AP319:AP321 AP306:AP308 AP293:AP295 AP280:AP282 AP267:AP269 AP254:AP256 AP241:AP243 AP228:AP230 AP215:AP217 AP202:AP204 AP189:AP191 AP176:AP178 AP163:AP165 AP150:AP152 AP137:AP139 AP124:AP126 AP111:AP113 AP98:AP100 AP85:AP87 AP72:AP74 AP59:AP61 AP46:AP48 AP33:AP35">
    <cfRule type="expression" dxfId="1794" priority="2312">
      <formula>$C33=$H$5</formula>
    </cfRule>
  </conditionalFormatting>
  <conditionalFormatting sqref="AP384:AP386 AP371:AP373 AP358:AP360 AP345:AP347 AP332:AP334 AP319:AP321 AP306:AP308 AP293:AP295 AP280:AP282 AP267:AP269 AP254:AP256 AP241:AP243 AP228:AP230 AP215:AP217 AP202:AP204 AP189:AP191 AP176:AP178 AP163:AP165 AP150:AP152 AP137:AP139 AP124:AP126 AP111:AP113 AP98:AP100 AP85:AP87 AP72:AP74 AP59:AP61 AP46:AP48 AP33:AP35">
    <cfRule type="expression" dxfId="1793" priority="2311">
      <formula>$E33="TOTAL"</formula>
    </cfRule>
  </conditionalFormatting>
  <conditionalFormatting sqref="AP384:AP386 AP371:AP373 AP358:AP360 AP345:AP347 AP332:AP334 AP319:AP321 AP306:AP308 AP293:AP295 AP280:AP282 AP267:AP269 AP254:AP256 AP241:AP243 AP228:AP230 AP215:AP217 AP202:AP204 AP189:AP191 AP176:AP178 AP163:AP165 AP150:AP152 AP137:AP139 AP124:AP126 AP111:AP113 AP98:AP100 AP85:AP87 AP72:AP74 AP59:AP61 AP46:AP48 AP33:AP35">
    <cfRule type="expression" dxfId="1792" priority="2310">
      <formula>AND($E33&lt;&gt;"",$E33&lt;&gt;"TOTAL")</formula>
    </cfRule>
  </conditionalFormatting>
  <conditionalFormatting sqref="AQ384:AQ386 AQ371:AQ373 AQ358:AQ360 AQ345:AQ347 AQ332:AQ334 AQ319:AQ321 AQ306:AQ308 AQ293:AQ295 AQ280:AQ282 AQ267:AQ269 AQ254:AQ256 AQ241:AQ243 AQ228:AQ230 AQ215:AQ217 AQ202:AQ204 AQ189:AQ191 AQ176:AQ178 AQ163:AQ165 AQ150:AQ152 AQ137:AQ139 AQ124:AQ126 AQ111:AQ113 AQ98:AQ100 AQ85:AQ87 AQ72:AQ74 AQ59:AQ61 AQ46:AQ48 AQ33:AQ35">
    <cfRule type="expression" dxfId="1791" priority="2309">
      <formula>+WEEKDAY($E33)=1</formula>
    </cfRule>
  </conditionalFormatting>
  <conditionalFormatting sqref="AQ384:AQ386 AQ371:AQ373 AQ358:AQ360 AQ345:AQ347 AQ332:AQ334 AQ319:AQ321 AQ306:AQ308 AQ293:AQ295 AQ280:AQ282 AQ267:AQ269 AQ254:AQ256 AQ241:AQ243 AQ228:AQ230 AQ215:AQ217 AQ202:AQ204 AQ189:AQ191 AQ176:AQ178 AQ163:AQ165 AQ150:AQ152 AQ137:AQ139 AQ124:AQ126 AQ111:AQ113 AQ98:AQ100 AQ85:AQ87 AQ72:AQ74 AQ59:AQ61 AQ46:AQ48 AQ33:AQ35">
    <cfRule type="expression" dxfId="1790" priority="2308">
      <formula>$E33=""</formula>
    </cfRule>
  </conditionalFormatting>
  <conditionalFormatting sqref="AQ384:AQ386 AQ371:AQ373 AQ358:AQ360 AQ345:AQ347 AQ332:AQ334 AQ319:AQ321 AQ306:AQ308 AQ293:AQ295 AQ280:AQ282 AQ267:AQ269 AQ254:AQ256 AQ241:AQ243 AQ228:AQ230 AQ215:AQ217 AQ202:AQ204 AQ189:AQ191 AQ176:AQ178 AQ163:AQ165 AQ150:AQ152 AQ137:AQ139 AQ124:AQ126 AQ111:AQ113 AQ98:AQ100 AQ85:AQ87 AQ72:AQ74 AQ59:AQ61 AQ46:AQ48 AQ33:AQ35">
    <cfRule type="expression" dxfId="1789" priority="2307">
      <formula>$C33=$H$5</formula>
    </cfRule>
  </conditionalFormatting>
  <conditionalFormatting sqref="AQ384:AQ386 AQ371:AQ373 AQ358:AQ360 AQ345:AQ347 AQ332:AQ334 AQ319:AQ321 AQ306:AQ308 AQ293:AQ295 AQ280:AQ282 AQ267:AQ269 AQ254:AQ256 AQ241:AQ243 AQ228:AQ230 AQ215:AQ217 AQ202:AQ204 AQ189:AQ191 AQ176:AQ178 AQ163:AQ165 AQ150:AQ152 AQ137:AQ139 AQ124:AQ126 AQ111:AQ113 AQ98:AQ100 AQ85:AQ87 AQ72:AQ74 AQ59:AQ61 AQ46:AQ48 AQ33:AQ35">
    <cfRule type="expression" dxfId="1788" priority="2306">
      <formula>$E33="TOTAL"</formula>
    </cfRule>
  </conditionalFormatting>
  <conditionalFormatting sqref="AQ384:AQ386 AQ371:AQ373 AQ358:AQ360 AQ345:AQ347 AQ332:AQ334 AQ319:AQ321 AQ306:AQ308 AQ293:AQ295 AQ280:AQ282 AQ267:AQ269 AQ254:AQ256 AQ241:AQ243 AQ228:AQ230 AQ215:AQ217 AQ202:AQ204 AQ189:AQ191 AQ176:AQ178 AQ163:AQ165 AQ150:AQ152 AQ137:AQ139 AQ124:AQ126 AQ111:AQ113 AQ98:AQ100 AQ85:AQ87 AQ72:AQ74 AQ59:AQ61 AQ46:AQ48 AQ33:AQ35">
    <cfRule type="expression" dxfId="1787" priority="2305">
      <formula>AND($E33&lt;&gt;"",$E33&lt;&gt;"TOTAL")</formula>
    </cfRule>
  </conditionalFormatting>
  <conditionalFormatting sqref="AR384:AV386 AR371:AV373 AR358:AV360 AR345:AV347 AR332:AV334 AR319:AV321 AR306:AV308 AR293:AV295 AR280:AV282 AR267:AV269 AR254:AV256 AR241:AV243 AR228:AV230 AR215:AV217 AR202:AV204 AR189:AV191 AR176:AV178 AR163:AV165 AR150:AV152 AR137:AV139 AR124:AV126 AR111:AV113 AR98:AV100 AR85:AV87 AR72:AV74 AR59:AV61 AR46:AV48 AR33:AV35">
    <cfRule type="expression" dxfId="1786" priority="2304">
      <formula>+WEEKDAY($E33)=1</formula>
    </cfRule>
  </conditionalFormatting>
  <conditionalFormatting sqref="AR384:AV386 AR371:AV373 AR358:AV360 AR345:AV347 AR332:AV334 AR319:AV321 AR306:AV308 AR293:AV295 AR280:AV282 AR267:AV269 AR254:AV256 AR241:AV243 AR228:AV230 AR215:AV217 AR202:AV204 AR189:AV191 AR176:AV178 AR163:AV165 AR150:AV152 AR137:AV139 AR124:AV126 AR111:AV113 AR98:AV100 AR85:AV87 AR72:AV74 AR59:AV61 AR46:AV48 AR33:AV35">
    <cfRule type="expression" dxfId="1785" priority="2303">
      <formula>$E33=""</formula>
    </cfRule>
  </conditionalFormatting>
  <conditionalFormatting sqref="AR384:AV386 AR371:AV373 AR358:AV360 AR345:AV347 AR332:AV334 AR319:AV321 AR306:AV308 AR293:AV295 AR280:AV282 AR267:AV269 AR254:AV256 AR241:AV243 AR228:AV230 AR215:AV217 AR202:AV204 AR189:AV191 AR176:AV178 AR163:AV165 AR150:AV152 AR137:AV139 AR124:AV126 AR111:AV113 AR98:AV100 AR85:AV87 AR72:AV74 AR59:AV61 AR46:AV48 AR33:AV35">
    <cfRule type="expression" dxfId="1784" priority="2302">
      <formula>$C33=$H$5</formula>
    </cfRule>
  </conditionalFormatting>
  <conditionalFormatting sqref="AR384:AV386 AR371:AV373 AR358:AV360 AR345:AV347 AR332:AV334 AR319:AV321 AR306:AV308 AR293:AV295 AR280:AV282 AR267:AV269 AR254:AV256 AR241:AV243 AR228:AV230 AR215:AV217 AR202:AV204 AR189:AV191 AR176:AV178 AR163:AV165 AR150:AV152 AR137:AV139 AR124:AV126 AR111:AV113 AR98:AV100 AR85:AV87 AR72:AV74 AR59:AV61 AR46:AV48 AR33:AV35">
    <cfRule type="expression" dxfId="1783" priority="2301">
      <formula>$E33="TOTAL"</formula>
    </cfRule>
  </conditionalFormatting>
  <conditionalFormatting sqref="AR384:AV386 AR371:AV373 AR358:AV360 AR345:AV347 AR332:AV334 AR319:AV321 AR306:AV308 AR293:AV295 AR280:AV282 AR267:AV269 AR254:AV256 AR241:AV243 AR228:AV230 AR215:AV217 AR202:AV204 AR189:AV191 AR176:AV178 AR163:AV165 AR150:AV152 AR137:AV139 AR124:AV126 AR111:AV113 AR98:AV100 AR85:AV87 AR72:AV74 AR59:AV61 AR46:AV48 AR33:AV35">
    <cfRule type="expression" dxfId="1782" priority="2300">
      <formula>AND($E33&lt;&gt;"",$E33&lt;&gt;"TOTAL")</formula>
    </cfRule>
  </conditionalFormatting>
  <conditionalFormatting sqref="AW384:AW386 AW371:AW373 AW358:AW360 AW345:AW347 AW332:AW334 AW319:AW321 AW306:AW308 AW293:AW295 AW280:AW282 AW267:AW269 AW254:AW256 AW241:AW243 AW228:AW230 AW215:AW217 AW202:AW204 AW189:AW191 AW176:AW178 AW163:AW165 AW150:AW152 AW137:AW139 AW124:AW126 AW111:AW113 AW98:AW100 AW85:AW87 AW72:AW74 AW59:AW61 AW46:AW48 AW33:AW35">
    <cfRule type="expression" dxfId="1781" priority="2299">
      <formula>+WEEKDAY($E33)=1</formula>
    </cfRule>
  </conditionalFormatting>
  <conditionalFormatting sqref="AW384:AW386 AW371:AW373 AW358:AW360 AW345:AW347 AW332:AW334 AW319:AW321 AW306:AW308 AW293:AW295 AW280:AW282 AW267:AW269 AW254:AW256 AW241:AW243 AW228:AW230 AW215:AW217 AW202:AW204 AW189:AW191 AW176:AW178 AW163:AW165 AW150:AW152 AW137:AW139 AW124:AW126 AW111:AW113 AW98:AW100 AW85:AW87 AW72:AW74 AW59:AW61 AW46:AW48 AW33:AW35">
    <cfRule type="expression" dxfId="1780" priority="2298">
      <formula>$E33=""</formula>
    </cfRule>
  </conditionalFormatting>
  <conditionalFormatting sqref="AW384:AW386 AW371:AW373 AW358:AW360 AW345:AW347 AW332:AW334 AW319:AW321 AW306:AW308 AW293:AW295 AW280:AW282 AW267:AW269 AW254:AW256 AW241:AW243 AW228:AW230 AW215:AW217 AW202:AW204 AW189:AW191 AW176:AW178 AW163:AW165 AW150:AW152 AW137:AW139 AW124:AW126 AW111:AW113 AW98:AW100 AW85:AW87 AW72:AW74 AW59:AW61 AW46:AW48 AW33:AW35">
    <cfRule type="expression" dxfId="1779" priority="2297">
      <formula>$C33=$H$5</formula>
    </cfRule>
  </conditionalFormatting>
  <conditionalFormatting sqref="AW384:AW386 AW371:AW373 AW358:AW360 AW345:AW347 AW332:AW334 AW319:AW321 AW306:AW308 AW293:AW295 AW280:AW282 AW267:AW269 AW254:AW256 AW241:AW243 AW228:AW230 AW215:AW217 AW202:AW204 AW189:AW191 AW176:AW178 AW163:AW165 AW150:AW152 AW137:AW139 AW124:AW126 AW111:AW113 AW98:AW100 AW85:AW87 AW72:AW74 AW59:AW61 AW46:AW48 AW33:AW35">
    <cfRule type="expression" dxfId="1778" priority="2296">
      <formula>$E33="TOTAL"</formula>
    </cfRule>
  </conditionalFormatting>
  <conditionalFormatting sqref="AW384:AW386 AW371:AW373 AW358:AW360 AW345:AW347 AW332:AW334 AW319:AW321 AW306:AW308 AW293:AW295 AW280:AW282 AW267:AW269 AW254:AW256 AW241:AW243 AW228:AW230 AW215:AW217 AW202:AW204 AW189:AW191 AW176:AW178 AW163:AW165 AW150:AW152 AW137:AW139 AW124:AW126 AW111:AW113 AW98:AW100 AW85:AW87 AW72:AW74 AW59:AW61 AW46:AW48 AW33:AW35">
    <cfRule type="expression" dxfId="1777" priority="2295">
      <formula>AND($E33&lt;&gt;"",$E33&lt;&gt;"TOTAL")</formula>
    </cfRule>
  </conditionalFormatting>
  <conditionalFormatting sqref="X384:X386 X371:X373 X358:X360 X345:X347 X332:X334 X319:X321 X306:X308 X293:X295 X280:X282 X267:X269 X254:X256 X241:X243 X228:X230 X215:X217 X202:X204 X189:X191 X176:X178 X163:X165 X150:X152 X137:X139 X124:X126 X111:X113 X98:X100 X85:X87 X72:X74 X59:X61 X46:X48 X33:X35">
    <cfRule type="expression" dxfId="1776" priority="2294">
      <formula>$H33&lt;&gt;""</formula>
    </cfRule>
  </conditionalFormatting>
  <conditionalFormatting sqref="X384:X386 X371:X373 X358:X360 X345:X347 X332:X334 X319:X321 X306:X308 X293:X295 X280:X282 X267:X269 X254:X256 X241:X243 X228:X230 X215:X217 X202:X204 X189:X191 X176:X178 X163:X165 X150:X152 X137:X139 X124:X126 X111:X113 X98:X100 X85:X87 X72:X74 X59:X61 X46:X48 X33:X35">
    <cfRule type="expression" dxfId="1775" priority="2293">
      <formula>$E33=""</formula>
    </cfRule>
  </conditionalFormatting>
  <conditionalFormatting sqref="X384:X386 X371:X373 X358:X360 X345:X347 X332:X334 X319:X321 X306:X308 X293:X295 X280:X282 X267:X269 X254:X256 X241:X243 X228:X230 X215:X217 X202:X204 X189:X191 X176:X178 X163:X165 X150:X152 X137:X139 X124:X126 X111:X113 X98:X100 X85:X87 X72:X74 X59:X61 X46:X48 X33:X35">
    <cfRule type="expression" dxfId="1774" priority="2292">
      <formula>$C33=$H$5</formula>
    </cfRule>
  </conditionalFormatting>
  <conditionalFormatting sqref="X384:X386 X371:X373 X358:X360 X345:X347 X332:X334 X319:X321 X306:X308 X293:X295 X280:X282 X267:X269 X254:X256 X241:X243 X228:X230 X215:X217 X202:X204 X189:X191 X176:X178 X163:X165 X150:X152 X137:X139 X124:X126 X111:X113 X98:X100 X85:X87 X72:X74 X59:X61 X46:X48 X33:X35">
    <cfRule type="expression" dxfId="1773" priority="2291">
      <formula>$E33="TOTAL"</formula>
    </cfRule>
  </conditionalFormatting>
  <conditionalFormatting sqref="Z384:Z386 Z371:Z373 Z358:Z360 Z345:Z347 Z332:Z334 Z319:Z321 Z306:Z308 Z293:Z295 Z280:Z282 Z267:Z269 Z254:Z256 Z241:Z243 Z228:Z230 Z215:Z217 Z202:Z204 Z189:Z191 Z176:Z178 Z163:Z165 Z150:Z152 Z137:Z139 Z124:Z126 Z111:Z113 Z98:Z100 Z85:Z87 Z72:Z74 Z59:Z61 Z46:Z48 Z33:Z35">
    <cfRule type="expression" dxfId="1772" priority="2290">
      <formula>+WEEKDAY($E33)=1</formula>
    </cfRule>
  </conditionalFormatting>
  <conditionalFormatting sqref="Z384:Z386 Z371:Z373 Z358:Z360 Z345:Z347 Z332:Z334 Z319:Z321 Z306:Z308 Z293:Z295 Z280:Z282 Z267:Z269 Z254:Z256 Z241:Z243 Z228:Z230 Z215:Z217 Z202:Z204 Z189:Z191 Z176:Z178 Z163:Z165 Z150:Z152 Z137:Z139 Z124:Z126 Z111:Z113 Z98:Z100 Z85:Z87 Z72:Z74 Z59:Z61 Z46:Z48 Z33:Z35">
    <cfRule type="expression" dxfId="1771" priority="2289">
      <formula>$E33=""</formula>
    </cfRule>
  </conditionalFormatting>
  <conditionalFormatting sqref="Z384:Z386 Z371:Z373 Z358:Z360 Z345:Z347 Z332:Z334 Z319:Z321 Z306:Z308 Z293:Z295 Z280:Z282 Z267:Z269 Z254:Z256 Z241:Z243 Z228:Z230 Z215:Z217 Z202:Z204 Z189:Z191 Z176:Z178 Z163:Z165 Z150:Z152 Z137:Z139 Z124:Z126 Z111:Z113 Z98:Z100 Z85:Z87 Z72:Z74 Z59:Z61 Z46:Z48 Z33:Z35">
    <cfRule type="expression" dxfId="1770" priority="2288">
      <formula>$C33=$H$5</formula>
    </cfRule>
  </conditionalFormatting>
  <conditionalFormatting sqref="Z384:Z386 Z371:Z373 Z358:Z360 Z345:Z347 Z332:Z334 Z319:Z321 Z306:Z308 Z293:Z295 Z280:Z282 Z267:Z269 Z254:Z256 Z241:Z243 Z228:Z230 Z215:Z217 Z202:Z204 Z189:Z191 Z176:Z178 Z163:Z165 Z150:Z152 Z137:Z139 Z124:Z126 Z111:Z113 Z98:Z100 Z85:Z87 Z72:Z74 Z59:Z61 Z46:Z48 Z33:Z35">
    <cfRule type="expression" dxfId="1769" priority="2287">
      <formula>$E33="TOTAL"</formula>
    </cfRule>
  </conditionalFormatting>
  <conditionalFormatting sqref="Z384:Z386 Z371:Z373 Z358:Z360 Z345:Z347 Z332:Z334 Z319:Z321 Z306:Z308 Z293:Z295 Z280:Z282 Z267:Z269 Z254:Z256 Z241:Z243 Z228:Z230 Z215:Z217 Z202:Z204 Z189:Z191 Z176:Z178 Z163:Z165 Z150:Z152 Z137:Z139 Z124:Z126 Z111:Z113 Z98:Z100 Z85:Z87 Z72:Z74 Z59:Z61 Z46:Z48 Z33:Z35">
    <cfRule type="expression" dxfId="1768" priority="2286">
      <formula>AND($E33&lt;&gt;"",$E33&lt;&gt;"TOTAL")</formula>
    </cfRule>
  </conditionalFormatting>
  <conditionalFormatting sqref="BL384:BL386 BL371:BL373 BL358:BL360 BL345:BL347 BL332:BL334 BL319:BL321 BL306:BL308 BL293:BL295 BL280:BL282 BL267:BL269 BL254:BL256 BL241:BL243 BL228:BL230 BL215:BL217 BL202:BL204 BL189:BL191 BL176:BL178 BL163:BL165 BL150:BL152 BL137:BL139 BL124:BL126 BL111:BL113 BL98:BL100 BL85:BL87 BL72:BL74 BL59:BL61 BL46:BL48 BL33:BL35">
    <cfRule type="expression" dxfId="1767" priority="2285">
      <formula>+WEEKDAY($E33)=1</formula>
    </cfRule>
  </conditionalFormatting>
  <conditionalFormatting sqref="BL384:BL386 BL371:BL373 BL358:BL360 BL345:BL347 BL332:BL334 BL319:BL321 BL306:BL308 BL293:BL295 BL280:BL282 BL267:BL269 BL254:BL256 BL241:BL243 BL228:BL230 BL215:BL217 BL202:BL204 BL189:BL191 BL176:BL178 BL163:BL165 BL150:BL152 BL137:BL139 BL124:BL126 BL111:BL113 BL98:BL100 BL85:BL87 BL72:BL74 BL59:BL61 BL46:BL48 BL33:BL35">
    <cfRule type="expression" dxfId="1766" priority="2284">
      <formula>$E33=""</formula>
    </cfRule>
  </conditionalFormatting>
  <conditionalFormatting sqref="BL384:BL386 BL371:BL373 BL358:BL360 BL345:BL347 BL332:BL334 BL319:BL321 BL306:BL308 BL293:BL295 BL280:BL282 BL267:BL269 BL254:BL256 BL241:BL243 BL228:BL230 BL215:BL217 BL202:BL204 BL189:BL191 BL176:BL178 BL163:BL165 BL150:BL152 BL137:BL139 BL124:BL126 BL111:BL113 BL98:BL100 BL85:BL87 BL72:BL74 BL59:BL61 BL46:BL48 BL33:BL35">
    <cfRule type="expression" dxfId="1765" priority="2283">
      <formula>$C33=$H$5</formula>
    </cfRule>
  </conditionalFormatting>
  <conditionalFormatting sqref="BL384:BL386 BL371:BL373 BL358:BL360 BL345:BL347 BL332:BL334 BL319:BL321 BL306:BL308 BL293:BL295 BL280:BL282 BL267:BL269 BL254:BL256 BL241:BL243 BL228:BL230 BL215:BL217 BL202:BL204 BL189:BL191 BL176:BL178 BL163:BL165 BL150:BL152 BL137:BL139 BL124:BL126 BL111:BL113 BL98:BL100 BL85:BL87 BL72:BL74 BL59:BL61 BL46:BL48 BL33:BL35">
    <cfRule type="expression" dxfId="1764" priority="2282">
      <formula>$E33="TOTAL"</formula>
    </cfRule>
  </conditionalFormatting>
  <conditionalFormatting sqref="BL384:BL386 BL371:BL373 BL358:BL360 BL345:BL347 BL332:BL334 BL319:BL321 BL306:BL308 BL293:BL295 BL280:BL282 BL267:BL269 BL254:BL256 BL241:BL243 BL228:BL230 BL215:BL217 BL202:BL204 BL189:BL191 BL176:BL178 BL163:BL165 BL150:BL152 BL137:BL139 BL124:BL126 BL111:BL113 BL98:BL100 BL85:BL87 BL72:BL74 BL59:BL61 BL46:BL48 BL33:BL35">
    <cfRule type="expression" dxfId="1763" priority="2281">
      <formula>AND($E33&lt;&gt;"",$E33&lt;&gt;"TOTAL")</formula>
    </cfRule>
  </conditionalFormatting>
  <conditionalFormatting sqref="AK384:AK386 AK371:AK373 AK358:AK360 AK345:AK347 AK332:AK334 AK319:AK321 AK306:AK308 AK293:AK295 AK280:AK282 AK267:AK269 AK254:AK256 AK241:AK243 AK228:AK230 AK215:AK217 AK202:AK204 AK189:AK191 AK176:AK178 AK163:AK165 AK150:AK152 AK137:AK139 AK124:AK126 AK111:AK113 AK98:AK100 AK85:AK87 AK72:AK74 AK59:AK61 AK46:AK48 AK33:AK35">
    <cfRule type="expression" dxfId="1762" priority="2280">
      <formula>+WEEKDAY($E33)=1</formula>
    </cfRule>
  </conditionalFormatting>
  <conditionalFormatting sqref="AK384:AK386 AK371:AK373 AK358:AK360 AK345:AK347 AK332:AK334 AK319:AK321 AK306:AK308 AK293:AK295 AK280:AK282 AK267:AK269 AK254:AK256 AK241:AK243 AK228:AK230 AK215:AK217 AK202:AK204 AK189:AK191 AK176:AK178 AK163:AK165 AK150:AK152 AK137:AK139 AK124:AK126 AK111:AK113 AK98:AK100 AK85:AK87 AK72:AK74 AK59:AK61 AK46:AK48 AK33:AK35">
    <cfRule type="expression" dxfId="1761" priority="2279">
      <formula>$E33=""</formula>
    </cfRule>
  </conditionalFormatting>
  <conditionalFormatting sqref="AK384:AK386 AK371:AK373 AK358:AK360 AK345:AK347 AK332:AK334 AK319:AK321 AK306:AK308 AK293:AK295 AK280:AK282 AK267:AK269 AK254:AK256 AK241:AK243 AK228:AK230 AK215:AK217 AK202:AK204 AK189:AK191 AK176:AK178 AK163:AK165 AK150:AK152 AK137:AK139 AK124:AK126 AK111:AK113 AK98:AK100 AK85:AK87 AK72:AK74 AK59:AK61 AK46:AK48 AK33:AK35">
    <cfRule type="expression" dxfId="1760" priority="2278">
      <formula>$C33=$H$5</formula>
    </cfRule>
  </conditionalFormatting>
  <conditionalFormatting sqref="AK384:AK386 AK371:AK373 AK358:AK360 AK345:AK347 AK332:AK334 AK319:AK321 AK306:AK308 AK293:AK295 AK280:AK282 AK267:AK269 AK254:AK256 AK241:AK243 AK228:AK230 AK215:AK217 AK202:AK204 AK189:AK191 AK176:AK178 AK163:AK165 AK150:AK152 AK137:AK139 AK124:AK126 AK111:AK113 AK98:AK100 AK85:AK87 AK72:AK74 AK59:AK61 AK46:AK48 AK33:AK35">
    <cfRule type="expression" dxfId="1759" priority="2277">
      <formula>$E33="TOTAL"</formula>
    </cfRule>
  </conditionalFormatting>
  <conditionalFormatting sqref="AK384:AK386 AK371:AK373 AK358:AK360 AK345:AK347 AK332:AK334 AK319:AK321 AK306:AK308 AK293:AK295 AK280:AK282 AK267:AK269 AK254:AK256 AK241:AK243 AK228:AK230 AK215:AK217 AK202:AK204 AK189:AK191 AK176:AK178 AK163:AK165 AK150:AK152 AK137:AK139 AK124:AK126 AK111:AK113 AK98:AK100 AK85:AK87 AK72:AK74 AK59:AK61 AK46:AK48 AK33:AK35">
    <cfRule type="expression" dxfId="1758" priority="2276">
      <formula>AND($E33&lt;&gt;"",$E33&lt;&gt;"TOTAL")</formula>
    </cfRule>
  </conditionalFormatting>
  <conditionalFormatting sqref="I384:J386 I371:J373 I358:J360 I345:J347 I332:J334 I319:J321 I306:J308 I293:J295 I280:J282 I267:J269 I254:J256 I241:J243 I228:J230 I215:J217 I202:J204 I189:J191 I176:J178 I163:J165 I150:J152 I137:J139 I124:J126 I111:J113 I98:J100 I85:J87 I72:J74 I59:J61 I46:J48 I33:J35">
    <cfRule type="expression" dxfId="1757" priority="2275">
      <formula>+WEEKDAY($E33)=1</formula>
    </cfRule>
  </conditionalFormatting>
  <conditionalFormatting sqref="I384:J386 I371:J373 I358:J360 I345:J347 I332:J334 I319:J321 I306:J308 I293:J295 I280:J282 I267:J269 I254:J256 I241:J243 I228:J230 I215:J217 I202:J204 I189:J191 I176:J178 I163:J165 I150:J152 I137:J139 I124:J126 I111:J113 I98:J100 I85:J87 I72:J74 I59:J61 I46:J48 I33:J35">
    <cfRule type="expression" dxfId="1756" priority="2274">
      <formula>$E33=""</formula>
    </cfRule>
  </conditionalFormatting>
  <conditionalFormatting sqref="I384:J386 I371:J373 I358:J360 I345:J347 I332:J334 I319:J321 I306:J308 I293:J295 I280:J282 I267:J269 I254:J256 I241:J243 I228:J230 I215:J217 I202:J204 I189:J191 I176:J178 I163:J165 I150:J152 I137:J139 I124:J126 I111:J113 I98:J100 I85:J87 I72:J74 I59:J61 I46:J48 I33:J35">
    <cfRule type="expression" dxfId="1755" priority="2273">
      <formula>$C33=$H$5</formula>
    </cfRule>
  </conditionalFormatting>
  <conditionalFormatting sqref="I384:J386 I371:J373 I358:J360 I345:J347 I332:J334 I319:J321 I306:J308 I293:J295 I280:J282 I267:J269 I254:J256 I241:J243 I228:J230 I215:J217 I202:J204 I189:J191 I176:J178 I163:J165 I150:J152 I137:J139 I124:J126 I111:J113 I98:J100 I85:J87 I72:J74 I59:J61 I46:J48 I33:J35">
    <cfRule type="expression" dxfId="1754" priority="2272">
      <formula>$E33="TOTAL"</formula>
    </cfRule>
  </conditionalFormatting>
  <conditionalFormatting sqref="I384:J386 I371:J373 I358:J360 I345:J347 I332:J334 I319:J321 I306:J308 I293:J295 I280:J282 I267:J269 I254:J256 I241:J243 I228:J230 I215:J217 I202:J204 I189:J191 I176:J178 I163:J165 I150:J152 I137:J139 I124:J126 I111:J113 I98:J100 I85:J87 I72:J74 I59:J61 I46:J48 I33:J35">
    <cfRule type="expression" dxfId="1753" priority="2271">
      <formula>AND($E33&lt;&gt;"",$E33&lt;&gt;"TOTAL")</formula>
    </cfRule>
  </conditionalFormatting>
  <conditionalFormatting sqref="G384:G386 G371:G373 G358:G360 G345:G347 G332:G334 G319:G321 G306:G308 G293:G295 G280:G282 G267:G269 G254:G256 G241:G243 G228:G230 G215:G217 G202:G204 G189:G191 G176:G178 G163:G165 G150:G152 G137:G139 G124:G126 G111:G113 G98:G100 G85:G87 G72:G74 G59:G61 G46:G48 G33:G35">
    <cfRule type="expression" dxfId="1752" priority="2270">
      <formula>$H33&lt;&gt;""</formula>
    </cfRule>
  </conditionalFormatting>
  <conditionalFormatting sqref="G384:G386 G371:G373 G358:G360 G345:G347 G332:G334 G319:G321 G306:G308 G293:G295 G280:G282 G267:G269 G254:G256 G241:G243 G228:G230 G215:G217 G202:G204 G189:G191 G176:G178 G163:G165 G150:G152 G137:G139 G124:G126 G111:G113 G98:G100 G85:G87 G72:G74 G59:G61 G46:G48 G33:G35">
    <cfRule type="expression" dxfId="1751" priority="2269">
      <formula>$E33=""</formula>
    </cfRule>
  </conditionalFormatting>
  <conditionalFormatting sqref="G384:G386 G371:G373 G358:G360 G345:G347 G332:G334 G319:G321 G306:G308 G293:G295 G280:G282 G267:G269 G254:G256 G241:G243 G228:G230 G215:G217 G202:G204 G189:G191 G176:G178 G163:G165 G150:G152 G137:G139 G124:G126 G111:G113 G98:G100 G85:G87 G72:G74 G59:G61 G46:G48 G33:G35">
    <cfRule type="expression" dxfId="1750" priority="2268">
      <formula>$C33=$H$5</formula>
    </cfRule>
  </conditionalFormatting>
  <conditionalFormatting sqref="G384:G386 G371:G373 G358:G360 G345:G347 G332:G334 G319:G321 G306:G308 G293:G295 G280:G282 G267:G269 G254:G256 G241:G243 G228:G230 G215:G217 G202:G204 G189:G191 G176:G178 G163:G165 G150:G152 G137:G139 G124:G126 G111:G113 G98:G100 G85:G87 G72:G74 G59:G61 G46:G48 G33:G35">
    <cfRule type="expression" dxfId="1749" priority="2267">
      <formula>$E33="TOTAL"</formula>
    </cfRule>
  </conditionalFormatting>
  <conditionalFormatting sqref="BE384:BK386 BE371:BK373 BE358:BK360 BE345:BK347 BE332:BK334 BE319:BK321 BE306:BK308 BE293:BK295 BE280:BK282 BE267:BK269 BE254:BK256 BE241:BK243 BE228:BK230 BE215:BK217 BE202:BK204 BE189:BK191 BE176:BK178 BE163:BK165 BE150:BK152 BE137:BK139 BE124:BK126 BE111:BK113 BE98:BK100 BE85:BK87 BE72:BK74 BE59:BK61 BE46:BK48 BE33:BK35">
    <cfRule type="expression" dxfId="1748" priority="2266">
      <formula>+WEEKDAY($E33)=1</formula>
    </cfRule>
  </conditionalFormatting>
  <conditionalFormatting sqref="BE384:BK386 BE371:BK373 BE358:BK360 BE345:BK347 BE332:BK334 BE319:BK321 BE306:BK308 BE293:BK295 BE280:BK282 BE267:BK269 BE254:BK256 BE241:BK243 BE228:BK230 BE215:BK217 BE202:BK204 BE189:BK191 BE176:BK178 BE163:BK165 BE150:BK152 BE137:BK139 BE124:BK126 BE111:BK113 BE98:BK100 BE85:BK87 BE72:BK74 BE59:BK61 BE46:BK48 BE33:BK35">
    <cfRule type="expression" dxfId="1747" priority="2265">
      <formula>$E33=""</formula>
    </cfRule>
  </conditionalFormatting>
  <conditionalFormatting sqref="BE384:BK386 BE371:BK373 BE358:BK360 BE345:BK347 BE332:BK334 BE319:BK321 BE306:BK308 BE293:BK295 BE280:BK282 BE267:BK269 BE254:BK256 BE241:BK243 BE228:BK230 BE215:BK217 BE202:BK204 BE189:BK191 BE176:BK178 BE163:BK165 BE150:BK152 BE137:BK139 BE124:BK126 BE111:BK113 BE98:BK100 BE85:BK87 BE72:BK74 BE59:BK61 BE46:BK48 BE33:BK35">
    <cfRule type="expression" dxfId="1746" priority="2264">
      <formula>$C33=$H$5</formula>
    </cfRule>
  </conditionalFormatting>
  <conditionalFormatting sqref="BE384:BK386 BE371:BK373 BE358:BK360 BE345:BK347 BE332:BK334 BE319:BK321 BE306:BK308 BE293:BK295 BE280:BK282 BE267:BK269 BE254:BK256 BE241:BK243 BE228:BK230 BE215:BK217 BE202:BK204 BE189:BK191 BE176:BK178 BE163:BK165 BE150:BK152 BE137:BK139 BE124:BK126 BE111:BK113 BE98:BK100 BE85:BK87 BE72:BK74 BE59:BK61 BE46:BK48 BE33:BK35">
    <cfRule type="expression" dxfId="1745" priority="2263">
      <formula>$E33="TOTAL"</formula>
    </cfRule>
  </conditionalFormatting>
  <conditionalFormatting sqref="BE384:BK386 BE371:BK373 BE358:BK360 BE345:BK347 BE332:BK334 BE319:BK321 BE306:BK308 BE293:BK295 BE280:BK282 BE267:BK269 BE254:BK256 BE241:BK243 BE228:BK230 BE215:BK217 BE202:BK204 BE189:BK191 BE176:BK178 BE163:BK165 BE150:BK152 BE137:BK139 BE124:BK126 BE111:BK113 BE98:BK100 BE85:BK87 BE72:BK74 BE59:BK61 BE46:BK48 BE33:BK35">
    <cfRule type="expression" dxfId="1744" priority="2262">
      <formula>AND($E33&lt;&gt;"",$E33&lt;&gt;"TOTAL")</formula>
    </cfRule>
  </conditionalFormatting>
  <conditionalFormatting sqref="BD384:BD386 BD371:BD373 BD358:BD360 BD345:BD347 BD332:BD334 BD319:BD321 BD306:BD308 BD293:BD295 BD280:BD282 BD267:BD269 BD254:BD256 BD241:BD243 BD228:BD230 BD215:BD217 BD202:BD204 BD189:BD191 BD176:BD178 BD163:BD165 BD150:BD152 BD137:BD139 BD124:BD126 BD111:BD113 BD98:BD100 BD85:BD87 BD72:BD74 BD59:BD61 BD46:BD48 BD33:BD35">
    <cfRule type="expression" dxfId="1743" priority="2261">
      <formula>+WEEKDAY($E33)=1</formula>
    </cfRule>
  </conditionalFormatting>
  <conditionalFormatting sqref="BD384:BD386 BD371:BD373 BD358:BD360 BD345:BD347 BD332:BD334 BD319:BD321 BD306:BD308 BD293:BD295 BD280:BD282 BD267:BD269 BD254:BD256 BD241:BD243 BD228:BD230 BD215:BD217 BD202:BD204 BD189:BD191 BD176:BD178 BD163:BD165 BD150:BD152 BD137:BD139 BD124:BD126 BD111:BD113 BD98:BD100 BD85:BD87 BD72:BD74 BD59:BD61 BD46:BD48 BD33:BD35">
    <cfRule type="expression" dxfId="1742" priority="2260">
      <formula>$E33=""</formula>
    </cfRule>
  </conditionalFormatting>
  <conditionalFormatting sqref="BD384:BD386 BD371:BD373 BD358:BD360 BD345:BD347 BD332:BD334 BD319:BD321 BD306:BD308 BD293:BD295 BD280:BD282 BD267:BD269 BD254:BD256 BD241:BD243 BD228:BD230 BD215:BD217 BD202:BD204 BD189:BD191 BD176:BD178 BD163:BD165 BD150:BD152 BD137:BD139 BD124:BD126 BD111:BD113 BD98:BD100 BD85:BD87 BD72:BD74 BD59:BD61 BD46:BD48 BD33:BD35">
    <cfRule type="expression" dxfId="1741" priority="2259">
      <formula>$C33=$H$5</formula>
    </cfRule>
  </conditionalFormatting>
  <conditionalFormatting sqref="BD384:BD386 BD371:BD373 BD358:BD360 BD345:BD347 BD332:BD334 BD319:BD321 BD306:BD308 BD293:BD295 BD280:BD282 BD267:BD269 BD254:BD256 BD241:BD243 BD228:BD230 BD215:BD217 BD202:BD204 BD189:BD191 BD176:BD178 BD163:BD165 BD150:BD152 BD137:BD139 BD124:BD126 BD111:BD113 BD98:BD100 BD85:BD87 BD72:BD74 BD59:BD61 BD46:BD48 BD33:BD35">
    <cfRule type="expression" dxfId="1740" priority="2258">
      <formula>$E33="TOTAL"</formula>
    </cfRule>
  </conditionalFormatting>
  <conditionalFormatting sqref="BD384:BD386 BD371:BD373 BD358:BD360 BD345:BD347 BD332:BD334 BD319:BD321 BD306:BD308 BD293:BD295 BD280:BD282 BD267:BD269 BD254:BD256 BD241:BD243 BD228:BD230 BD215:BD217 BD202:BD204 BD189:BD191 BD176:BD178 BD163:BD165 BD150:BD152 BD137:BD139 BD124:BD126 BD111:BD113 BD98:BD100 BD85:BD87 BD72:BD74 BD59:BD61 BD46:BD48 BD33:BD35">
    <cfRule type="expression" dxfId="1739" priority="2257">
      <formula>AND($E33&lt;&gt;"",$E33&lt;&gt;"TOTAL")</formula>
    </cfRule>
  </conditionalFormatting>
  <conditionalFormatting sqref="BC384:BC386 BC371:BC373 BC358:BC360 BC345:BC347 BC332:BC334 BC319:BC321 BC306:BC308 BC293:BC295 BC280:BC282 BC267:BC269 BC254:BC256 BC241:BC243 BC228:BC230 BC215:BC217 BC202:BC204 BC189:BC191 BC176:BC178 BC163:BC165 BC150:BC152 BC137:BC139 BC124:BC126 BC111:BC113 BC98:BC100 BC85:BC87 BC72:BC74 BC59:BC61 BC46:BC48 BC33:BC35">
    <cfRule type="expression" dxfId="1738" priority="2256">
      <formula>+WEEKDAY($E33)=1</formula>
    </cfRule>
  </conditionalFormatting>
  <conditionalFormatting sqref="BC384:BC386 BC371:BC373 BC358:BC360 BC345:BC347 BC332:BC334 BC319:BC321 BC306:BC308 BC293:BC295 BC280:BC282 BC267:BC269 BC254:BC256 BC241:BC243 BC228:BC230 BC215:BC217 BC202:BC204 BC189:BC191 BC176:BC178 BC163:BC165 BC150:BC152 BC137:BC139 BC124:BC126 BC111:BC113 BC98:BC100 BC85:BC87 BC72:BC74 BC59:BC61 BC46:BC48 BC33:BC35">
    <cfRule type="expression" dxfId="1737" priority="2255">
      <formula>$E33=""</formula>
    </cfRule>
  </conditionalFormatting>
  <conditionalFormatting sqref="BC384:BC386 BC371:BC373 BC358:BC360 BC345:BC347 BC332:BC334 BC319:BC321 BC306:BC308 BC293:BC295 BC280:BC282 BC267:BC269 BC254:BC256 BC241:BC243 BC228:BC230 BC215:BC217 BC202:BC204 BC189:BC191 BC176:BC178 BC163:BC165 BC150:BC152 BC137:BC139 BC124:BC126 BC111:BC113 BC98:BC100 BC85:BC87 BC72:BC74 BC59:BC61 BC46:BC48 BC33:BC35">
    <cfRule type="expression" dxfId="1736" priority="2254">
      <formula>$C33=$H$5</formula>
    </cfRule>
  </conditionalFormatting>
  <conditionalFormatting sqref="BC384:BC386 BC371:BC373 BC358:BC360 BC345:BC347 BC332:BC334 BC319:BC321 BC306:BC308 BC293:BC295 BC280:BC282 BC267:BC269 BC254:BC256 BC241:BC243 BC228:BC230 BC215:BC217 BC202:BC204 BC189:BC191 BC176:BC178 BC163:BC165 BC150:BC152 BC137:BC139 BC124:BC126 BC111:BC113 BC98:BC100 BC85:BC87 BC72:BC74 BC59:BC61 BC46:BC48 BC33:BC35">
    <cfRule type="expression" dxfId="1735" priority="2253">
      <formula>$E33="TOTAL"</formula>
    </cfRule>
  </conditionalFormatting>
  <conditionalFormatting sqref="BC384:BC386 BC371:BC373 BC358:BC360 BC345:BC347 BC332:BC334 BC319:BC321 BC306:BC308 BC293:BC295 BC280:BC282 BC267:BC269 BC254:BC256 BC241:BC243 BC228:BC230 BC215:BC217 BC202:BC204 BC189:BC191 BC176:BC178 BC163:BC165 BC150:BC152 BC137:BC139 BC124:BC126 BC111:BC113 BC98:BC100 BC85:BC87 BC72:BC74 BC59:BC61 BC46:BC48 BC33:BC35">
    <cfRule type="expression" dxfId="1734" priority="2252">
      <formula>AND($E33&lt;&gt;"",$E33&lt;&gt;"TOTAL")</formula>
    </cfRule>
  </conditionalFormatting>
  <conditionalFormatting sqref="BB384:BB386 BB371:BB373 BB358:BB360 BB345:BB347 BB332:BB334 BB319:BB321 BB306:BB308 BB293:BB295 BB280:BB282 BB267:BB269 BB254:BB256 BB241:BB243 BB228:BB230 BB215:BB217 BB202:BB204 BB189:BB191 BB176:BB178 BB163:BB165 BB150:BB152 BB137:BB139 BB124:BB126 BB111:BB113 BB98:BB100 BB85:BB87 BB72:BB74 BB59:BB61 BB46:BB48 BB33:BB35">
    <cfRule type="expression" dxfId="1733" priority="2251">
      <formula>+WEEKDAY($E33)=1</formula>
    </cfRule>
  </conditionalFormatting>
  <conditionalFormatting sqref="BB384:BB386 BB371:BB373 BB358:BB360 BB345:BB347 BB332:BB334 BB319:BB321 BB306:BB308 BB293:BB295 BB280:BB282 BB267:BB269 BB254:BB256 BB241:BB243 BB228:BB230 BB215:BB217 BB202:BB204 BB189:BB191 BB176:BB178 BB163:BB165 BB150:BB152 BB137:BB139 BB124:BB126 BB111:BB113 BB98:BB100 BB85:BB87 BB72:BB74 BB59:BB61 BB46:BB48 BB33:BB35">
    <cfRule type="expression" dxfId="1732" priority="2250">
      <formula>$E33=""</formula>
    </cfRule>
  </conditionalFormatting>
  <conditionalFormatting sqref="BB384:BB386 BB371:BB373 BB358:BB360 BB345:BB347 BB332:BB334 BB319:BB321 BB306:BB308 BB293:BB295 BB280:BB282 BB267:BB269 BB254:BB256 BB241:BB243 BB228:BB230 BB215:BB217 BB202:BB204 BB189:BB191 BB176:BB178 BB163:BB165 BB150:BB152 BB137:BB139 BB124:BB126 BB111:BB113 BB98:BB100 BB85:BB87 BB72:BB74 BB59:BB61 BB46:BB48 BB33:BB35">
    <cfRule type="expression" dxfId="1731" priority="2249">
      <formula>$C33=$H$5</formula>
    </cfRule>
  </conditionalFormatting>
  <conditionalFormatting sqref="BB384:BB386 BB371:BB373 BB358:BB360 BB345:BB347 BB332:BB334 BB319:BB321 BB306:BB308 BB293:BB295 BB280:BB282 BB267:BB269 BB254:BB256 BB241:BB243 BB228:BB230 BB215:BB217 BB202:BB204 BB189:BB191 BB176:BB178 BB163:BB165 BB150:BB152 BB137:BB139 BB124:BB126 BB111:BB113 BB98:BB100 BB85:BB87 BB72:BB74 BB59:BB61 BB46:BB48 BB33:BB35">
    <cfRule type="expression" dxfId="1730" priority="2248">
      <formula>$E33="TOTAL"</formula>
    </cfRule>
  </conditionalFormatting>
  <conditionalFormatting sqref="BB384:BB386 BB371:BB373 BB358:BB360 BB345:BB347 BB332:BB334 BB319:BB321 BB306:BB308 BB293:BB295 BB280:BB282 BB267:BB269 BB254:BB256 BB241:BB243 BB228:BB230 BB215:BB217 BB202:BB204 BB189:BB191 BB176:BB178 BB163:BB165 BB150:BB152 BB137:BB139 BB124:BB126 BB111:BB113 BB98:BB100 BB85:BB87 BB72:BB74 BB59:BB61 BB46:BB48 BB33:BB35">
    <cfRule type="expression" dxfId="1729" priority="2247">
      <formula>AND($E33&lt;&gt;"",$E33&lt;&gt;"TOTAL")</formula>
    </cfRule>
  </conditionalFormatting>
  <conditionalFormatting sqref="BA384:BA386 BA371:BA373 BA358:BA360 BA345:BA347 BA332:BA334 BA319:BA321 BA306:BA308 BA293:BA295 BA280:BA282 BA267:BA269 BA254:BA256 BA241:BA243 BA228:BA230 BA215:BA217 BA202:BA204 BA189:BA191 BA176:BA178 BA163:BA165 BA150:BA152 BA137:BA139 BA124:BA126 BA111:BA113 BA98:BA100 BA85:BA87 BA72:BA74 BA59:BA61 BA46:BA48 BA33:BA35">
    <cfRule type="expression" dxfId="1728" priority="2246">
      <formula>+WEEKDAY($E33)=1</formula>
    </cfRule>
  </conditionalFormatting>
  <conditionalFormatting sqref="BA384:BA386 BA371:BA373 BA358:BA360 BA345:BA347 BA332:BA334 BA319:BA321 BA306:BA308 BA293:BA295 BA280:BA282 BA267:BA269 BA254:BA256 BA241:BA243 BA228:BA230 BA215:BA217 BA202:BA204 BA189:BA191 BA176:BA178 BA163:BA165 BA150:BA152 BA137:BA139 BA124:BA126 BA111:BA113 BA98:BA100 BA85:BA87 BA72:BA74 BA59:BA61 BA46:BA48 BA33:BA35">
    <cfRule type="expression" dxfId="1727" priority="2245">
      <formula>$E33=""</formula>
    </cfRule>
  </conditionalFormatting>
  <conditionalFormatting sqref="BA384:BA386 BA371:BA373 BA358:BA360 BA345:BA347 BA332:BA334 BA319:BA321 BA306:BA308 BA293:BA295 BA280:BA282 BA267:BA269 BA254:BA256 BA241:BA243 BA228:BA230 BA215:BA217 BA202:BA204 BA189:BA191 BA176:BA178 BA163:BA165 BA150:BA152 BA137:BA139 BA124:BA126 BA111:BA113 BA98:BA100 BA85:BA87 BA72:BA74 BA59:BA61 BA46:BA48 BA33:BA35">
    <cfRule type="expression" dxfId="1726" priority="2244">
      <formula>$C33=$H$5</formula>
    </cfRule>
  </conditionalFormatting>
  <conditionalFormatting sqref="BA384:BA386 BA371:BA373 BA358:BA360 BA345:BA347 BA332:BA334 BA319:BA321 BA306:BA308 BA293:BA295 BA280:BA282 BA267:BA269 BA254:BA256 BA241:BA243 BA228:BA230 BA215:BA217 BA202:BA204 BA189:BA191 BA176:BA178 BA163:BA165 BA150:BA152 BA137:BA139 BA124:BA126 BA111:BA113 BA98:BA100 BA85:BA87 BA72:BA74 BA59:BA61 BA46:BA48 BA33:BA35">
    <cfRule type="expression" dxfId="1725" priority="2243">
      <formula>$E33="TOTAL"</formula>
    </cfRule>
  </conditionalFormatting>
  <conditionalFormatting sqref="BA384:BA386 BA371:BA373 BA358:BA360 BA345:BA347 BA332:BA334 BA319:BA321 BA306:BA308 BA293:BA295 BA280:BA282 BA267:BA269 BA254:BA256 BA241:BA243 BA228:BA230 BA215:BA217 BA202:BA204 BA189:BA191 BA176:BA178 BA163:BA165 BA150:BA152 BA137:BA139 BA124:BA126 BA111:BA113 BA98:BA100 BA85:BA87 BA72:BA74 BA59:BA61 BA46:BA48 BA33:BA35">
    <cfRule type="expression" dxfId="1724" priority="2242">
      <formula>AND($E33&lt;&gt;"",$E33&lt;&gt;"TOTAL")</formula>
    </cfRule>
  </conditionalFormatting>
  <conditionalFormatting sqref="AZ384:AZ386 AZ371:AZ373 AZ358:AZ360 AZ345:AZ347 AZ332:AZ334 AZ319:AZ321 AZ306:AZ308 AZ293:AZ295 AZ280:AZ282 AZ267:AZ269 AZ254:AZ256 AZ241:AZ243 AZ228:AZ230 AZ215:AZ217 AZ202:AZ204 AZ189:AZ191 AZ176:AZ178 AZ163:AZ165 AZ150:AZ152 AZ137:AZ139 AZ124:AZ126 AZ111:AZ113 AZ98:AZ100 AZ85:AZ87 AZ72:AZ74 AZ59:AZ61 AZ46:AZ48 AZ33:AZ35">
    <cfRule type="expression" dxfId="1723" priority="2241">
      <formula>+WEEKDAY($E33)=1</formula>
    </cfRule>
  </conditionalFormatting>
  <conditionalFormatting sqref="AZ384:AZ386 AZ371:AZ373 AZ358:AZ360 AZ345:AZ347 AZ332:AZ334 AZ319:AZ321 AZ306:AZ308 AZ293:AZ295 AZ280:AZ282 AZ267:AZ269 AZ254:AZ256 AZ241:AZ243 AZ228:AZ230 AZ215:AZ217 AZ202:AZ204 AZ189:AZ191 AZ176:AZ178 AZ163:AZ165 AZ150:AZ152 AZ137:AZ139 AZ124:AZ126 AZ111:AZ113 AZ98:AZ100 AZ85:AZ87 AZ72:AZ74 AZ59:AZ61 AZ46:AZ48 AZ33:AZ35">
    <cfRule type="expression" dxfId="1722" priority="2240">
      <formula>$E33=""</formula>
    </cfRule>
  </conditionalFormatting>
  <conditionalFormatting sqref="AZ384:AZ386 AZ371:AZ373 AZ358:AZ360 AZ345:AZ347 AZ332:AZ334 AZ319:AZ321 AZ306:AZ308 AZ293:AZ295 AZ280:AZ282 AZ267:AZ269 AZ254:AZ256 AZ241:AZ243 AZ228:AZ230 AZ215:AZ217 AZ202:AZ204 AZ189:AZ191 AZ176:AZ178 AZ163:AZ165 AZ150:AZ152 AZ137:AZ139 AZ124:AZ126 AZ111:AZ113 AZ98:AZ100 AZ85:AZ87 AZ72:AZ74 AZ59:AZ61 AZ46:AZ48 AZ33:AZ35">
    <cfRule type="expression" dxfId="1721" priority="2239">
      <formula>$C33=$H$5</formula>
    </cfRule>
  </conditionalFormatting>
  <conditionalFormatting sqref="AZ384:AZ386 AZ371:AZ373 AZ358:AZ360 AZ345:AZ347 AZ332:AZ334 AZ319:AZ321 AZ306:AZ308 AZ293:AZ295 AZ280:AZ282 AZ267:AZ269 AZ254:AZ256 AZ241:AZ243 AZ228:AZ230 AZ215:AZ217 AZ202:AZ204 AZ189:AZ191 AZ176:AZ178 AZ163:AZ165 AZ150:AZ152 AZ137:AZ139 AZ124:AZ126 AZ111:AZ113 AZ98:AZ100 AZ85:AZ87 AZ72:AZ74 AZ59:AZ61 AZ46:AZ48 AZ33:AZ35">
    <cfRule type="expression" dxfId="1720" priority="2238">
      <formula>$E33="TOTAL"</formula>
    </cfRule>
  </conditionalFormatting>
  <conditionalFormatting sqref="AZ384:AZ386 AZ371:AZ373 AZ358:AZ360 AZ345:AZ347 AZ332:AZ334 AZ319:AZ321 AZ306:AZ308 AZ293:AZ295 AZ280:AZ282 AZ267:AZ269 AZ254:AZ256 AZ241:AZ243 AZ228:AZ230 AZ215:AZ217 AZ202:AZ204 AZ189:AZ191 AZ176:AZ178 AZ163:AZ165 AZ150:AZ152 AZ137:AZ139 AZ124:AZ126 AZ111:AZ113 AZ98:AZ100 AZ85:AZ87 AZ72:AZ74 AZ59:AZ61 AZ46:AZ48 AZ33:AZ35">
    <cfRule type="expression" dxfId="1719" priority="2237">
      <formula>AND($E33&lt;&gt;"",$E33&lt;&gt;"TOTAL")</formula>
    </cfRule>
  </conditionalFormatting>
  <conditionalFormatting sqref="AY384:AY386 AY371:AY373 AY358:AY360 AY345:AY347 AY332:AY334 AY319:AY321 AY306:AY308 AY293:AY295 AY280:AY282 AY267:AY269 AY254:AY256 AY241:AY243 AY228:AY230 AY215:AY217 AY202:AY204 AY189:AY191 AY176:AY178 AY163:AY165 AY150:AY152 AY137:AY139 AY124:AY126 AY111:AY113 AY98:AY100 AY85:AY87 AY72:AY74 AY59:AY61 AY46:AY48 AY33:AY35">
    <cfRule type="expression" dxfId="1718" priority="2236">
      <formula>+WEEKDAY($E33)=1</formula>
    </cfRule>
  </conditionalFormatting>
  <conditionalFormatting sqref="AY384:AY386 AY371:AY373 AY358:AY360 AY345:AY347 AY332:AY334 AY319:AY321 AY306:AY308 AY293:AY295 AY280:AY282 AY267:AY269 AY254:AY256 AY241:AY243 AY228:AY230 AY215:AY217 AY202:AY204 AY189:AY191 AY176:AY178 AY163:AY165 AY150:AY152 AY137:AY139 AY124:AY126 AY111:AY113 AY98:AY100 AY85:AY87 AY72:AY74 AY59:AY61 AY46:AY48 AY33:AY35">
    <cfRule type="expression" dxfId="1717" priority="2235">
      <formula>$E33=""</formula>
    </cfRule>
  </conditionalFormatting>
  <conditionalFormatting sqref="AY384:AY386 AY371:AY373 AY358:AY360 AY345:AY347 AY332:AY334 AY319:AY321 AY306:AY308 AY293:AY295 AY280:AY282 AY267:AY269 AY254:AY256 AY241:AY243 AY228:AY230 AY215:AY217 AY202:AY204 AY189:AY191 AY176:AY178 AY163:AY165 AY150:AY152 AY137:AY139 AY124:AY126 AY111:AY113 AY98:AY100 AY85:AY87 AY72:AY74 AY59:AY61 AY46:AY48 AY33:AY35">
    <cfRule type="expression" dxfId="1716" priority="2234">
      <formula>$C33=$H$5</formula>
    </cfRule>
  </conditionalFormatting>
  <conditionalFormatting sqref="AY384:AY386 AY371:AY373 AY358:AY360 AY345:AY347 AY332:AY334 AY319:AY321 AY306:AY308 AY293:AY295 AY280:AY282 AY267:AY269 AY254:AY256 AY241:AY243 AY228:AY230 AY215:AY217 AY202:AY204 AY189:AY191 AY176:AY178 AY163:AY165 AY150:AY152 AY137:AY139 AY124:AY126 AY111:AY113 AY98:AY100 AY85:AY87 AY72:AY74 AY59:AY61 AY46:AY48 AY33:AY35">
    <cfRule type="expression" dxfId="1715" priority="2233">
      <formula>$E33="TOTAL"</formula>
    </cfRule>
  </conditionalFormatting>
  <conditionalFormatting sqref="AY384:AY386 AY371:AY373 AY358:AY360 AY345:AY347 AY332:AY334 AY319:AY321 AY306:AY308 AY293:AY295 AY280:AY282 AY267:AY269 AY254:AY256 AY241:AY243 AY228:AY230 AY215:AY217 AY202:AY204 AY189:AY191 AY176:AY178 AY163:AY165 AY150:AY152 AY137:AY139 AY124:AY126 AY111:AY113 AY98:AY100 AY85:AY87 AY72:AY74 AY59:AY61 AY46:AY48 AY33:AY35">
    <cfRule type="expression" dxfId="1714" priority="2232">
      <formula>AND($E33&lt;&gt;"",$E33&lt;&gt;"TOTAL")</formula>
    </cfRule>
  </conditionalFormatting>
  <conditionalFormatting sqref="AX384:AX386 AX371:AX373 AX358:AX360 AX345:AX347 AX332:AX334 AX319:AX321 AX306:AX308 AX293:AX295 AX280:AX282 AX267:AX269 AX254:AX256 AX241:AX243 AX228:AX230 AX215:AX217 AX202:AX204 AX189:AX191 AX176:AX178 AX163:AX165 AX150:AX152 AX137:AX139 AX124:AX126 AX111:AX113 AX98:AX100 AX85:AX87 AX72:AX74 AX59:AX61 AX46:AX48 AX33:AX35">
    <cfRule type="expression" dxfId="1713" priority="2231">
      <formula>+WEEKDAY($E33)=1</formula>
    </cfRule>
  </conditionalFormatting>
  <conditionalFormatting sqref="AX384:AX386 AX371:AX373 AX358:AX360 AX345:AX347 AX332:AX334 AX319:AX321 AX306:AX308 AX293:AX295 AX280:AX282 AX267:AX269 AX254:AX256 AX241:AX243 AX228:AX230 AX215:AX217 AX202:AX204 AX189:AX191 AX176:AX178 AX163:AX165 AX150:AX152 AX137:AX139 AX124:AX126 AX111:AX113 AX98:AX100 AX85:AX87 AX72:AX74 AX59:AX61 AX46:AX48 AX33:AX35">
    <cfRule type="expression" dxfId="1712" priority="2230">
      <formula>$E33=""</formula>
    </cfRule>
  </conditionalFormatting>
  <conditionalFormatting sqref="AX384:AX386 AX371:AX373 AX358:AX360 AX345:AX347 AX332:AX334 AX319:AX321 AX306:AX308 AX293:AX295 AX280:AX282 AX267:AX269 AX254:AX256 AX241:AX243 AX228:AX230 AX215:AX217 AX202:AX204 AX189:AX191 AX176:AX178 AX163:AX165 AX150:AX152 AX137:AX139 AX124:AX126 AX111:AX113 AX98:AX100 AX85:AX87 AX72:AX74 AX59:AX61 AX46:AX48 AX33:AX35">
    <cfRule type="expression" dxfId="1711" priority="2229">
      <formula>$C33=$H$5</formula>
    </cfRule>
  </conditionalFormatting>
  <conditionalFormatting sqref="AX384:AX386 AX371:AX373 AX358:AX360 AX345:AX347 AX332:AX334 AX319:AX321 AX306:AX308 AX293:AX295 AX280:AX282 AX267:AX269 AX254:AX256 AX241:AX243 AX228:AX230 AX215:AX217 AX202:AX204 AX189:AX191 AX176:AX178 AX163:AX165 AX150:AX152 AX137:AX139 AX124:AX126 AX111:AX113 AX98:AX100 AX85:AX87 AX72:AX74 AX59:AX61 AX46:AX48 AX33:AX35">
    <cfRule type="expression" dxfId="1710" priority="2228">
      <formula>$E33="TOTAL"</formula>
    </cfRule>
  </conditionalFormatting>
  <conditionalFormatting sqref="AX384:AX386 AX371:AX373 AX358:AX360 AX345:AX347 AX332:AX334 AX319:AX321 AX306:AX308 AX293:AX295 AX280:AX282 AX267:AX269 AX254:AX256 AX241:AX243 AX228:AX230 AX215:AX217 AX202:AX204 AX189:AX191 AX176:AX178 AX163:AX165 AX150:AX152 AX137:AX139 AX124:AX126 AX111:AX113 AX98:AX100 AX85:AX87 AX72:AX74 AX59:AX61 AX46:AX48 AX33:AX35">
    <cfRule type="expression" dxfId="1709" priority="2227">
      <formula>AND($E33&lt;&gt;"",$E33&lt;&gt;"TOTAL")</formula>
    </cfRule>
  </conditionalFormatting>
  <conditionalFormatting sqref="E387 E374 E361 E348 E335 E322 E309 E296 E283 E270 E257 E244 E231 E218 E205 E192 E179 E166 E153 E140 E127 E114 E101 E88 E75 E62 E49 E36">
    <cfRule type="expression" dxfId="1708" priority="2226">
      <formula>+WEEKDAY($E36)=1</formula>
    </cfRule>
  </conditionalFormatting>
  <conditionalFormatting sqref="W387 E387 W374 E374 W361 E361 W348 E348 W335 E335 W322 E322 W309 E309 W296 E296 W283 E283 W270 E270 W257 E257 W244 E244 W231 E231 W218 E218 W205 E205 W192 E192 W179 E179 W166 E166 W153 E153 W140 E140 W127 E127 W114 E114 W101 E101 W88 E88 W75 E75 W62 E62 W49 E49 W36 E36">
    <cfRule type="expression" dxfId="1707" priority="2225">
      <formula>$E36=""</formula>
    </cfRule>
  </conditionalFormatting>
  <conditionalFormatting sqref="W387 E387 W374 E374 W361 E361 W348 E348 W335 E335 W322 E322 W309 E309 W296 E296 W283 E283 W270 E270 W257 E257 W244 E244 W231 E231 W218 E218 W205 E205 W192 E192 W179 E179 W166 E166 W153 E153 W140 E140 W127 E127 W114 E114 W101 E101 W88 E88 W75 E75 W62 E62 W49 E49 W36 E36">
    <cfRule type="expression" dxfId="1706" priority="2224">
      <formula>$C36=$H$5</formula>
    </cfRule>
  </conditionalFormatting>
  <conditionalFormatting sqref="W387 E387 W374 E374 W361 E361 W348 E348 W335 E335 W322 E322 W309 E309 W296 E296 W283 E283 W270 E270 W257 E257 W244 E244 W231 E231 W218 E218 W205 E205 W192 E192 W179 E179 W166 E166 W153 E153 W140 E140 W127 E127 W114 E114 W101 E101 W88 E88 W75 E75 W62 E62 W49 E49 W36 E36">
    <cfRule type="expression" dxfId="1705" priority="2223">
      <formula>$E36="TOTAL"</formula>
    </cfRule>
  </conditionalFormatting>
  <conditionalFormatting sqref="W387 H387 W374 H374 W361 H361 W348 H348 W335 H335 W322 H322 W309 H309 W296 H296 W283 H283 W270 H270 W257 H257 W244 H244 W231 H231 W218 H218 W205 H205 W192 H192 W179 H179 W166 H166 W153 H153 W140 H140 W127 H127 W114 H114 W101 H101 W88 H88 W75 H75 W62 H62 W49 H49 W36 H36">
    <cfRule type="expression" dxfId="1704" priority="2222">
      <formula>$H36&lt;&gt;""</formula>
    </cfRule>
  </conditionalFormatting>
  <conditionalFormatting sqref="H387 H374 H361 H348 H335 H322 H309 H296 H283 H270 H257 H244 H231 H218 H205 H192 H179 H166 H153 H140 H127 H114 H101 H88 H75 H62 H49 H36">
    <cfRule type="expression" dxfId="1703" priority="2221">
      <formula>$E36=""</formula>
    </cfRule>
  </conditionalFormatting>
  <conditionalFormatting sqref="H387 H374 H361 H348 H335 H322 H309 H296 H283 H270 H257 H244 H231 H218 H205 H192 H179 H166 H153 H140 H127 H114 H101 H88 H75 H62 H49 H36">
    <cfRule type="expression" dxfId="1702" priority="2220">
      <formula>$C36=$H$5</formula>
    </cfRule>
  </conditionalFormatting>
  <conditionalFormatting sqref="H387 H374 H361 H348 H335 H322 H309 H296 H283 H270 H257 H244 H231 H218 H205 H192 H179 H166 H153 H140 H127 H114 H101 H88 H75 H62 H49 H36">
    <cfRule type="expression" dxfId="1701" priority="2219">
      <formula>$E36="TOTAL"</formula>
    </cfRule>
  </conditionalFormatting>
  <conditionalFormatting sqref="Y387 Y374 Y361 Y348 Y335 Y322 Y309 Y296 Y283 Y270 Y257 Y244 Y231 Y218 Y205 Y192 Y179 Y166 Y153 Y140 Y127 Y114 Y101 Y88 Y75 Y62 Y49 Y36">
    <cfRule type="expression" dxfId="1700" priority="2218">
      <formula>+WEEKDAY($E36)=1</formula>
    </cfRule>
  </conditionalFormatting>
  <conditionalFormatting sqref="Y387 Y374 Y361 Y348 Y335 Y322 Y309 Y296 Y283 Y270 Y257 Y244 Y231 Y218 Y205 Y192 Y179 Y166 Y153 Y140 Y127 Y114 Y101 Y88 Y75 Y62 Y49 Y36">
    <cfRule type="expression" dxfId="1699" priority="2217">
      <formula>$E36=""</formula>
    </cfRule>
  </conditionalFormatting>
  <conditionalFormatting sqref="Y387 Y374 Y361 Y348 Y335 Y322 Y309 Y296 Y283 Y270 Y257 Y244 Y231 Y218 Y205 Y192 Y179 Y166 Y153 Y140 Y127 Y114 Y101 Y88 Y75 Y62 Y49 Y36">
    <cfRule type="expression" dxfId="1698" priority="2216">
      <formula>$C36=$H$5</formula>
    </cfRule>
  </conditionalFormatting>
  <conditionalFormatting sqref="Y387 Y374 Y361 Y348 Y335 Y322 Y309 Y296 Y283 Y270 Y257 Y244 Y231 Y218 Y205 Y192 Y179 Y166 Y153 Y140 Y127 Y114 Y101 Y88 Y75 Y62 Y49 Y36">
    <cfRule type="expression" dxfId="1697" priority="2215">
      <formula>$E36="TOTAL"</formula>
    </cfRule>
  </conditionalFormatting>
  <conditionalFormatting sqref="Y387 Y374 Y361 Y348 Y335 Y322 Y309 Y296 Y283 Y270 Y257 Y244 Y231 Y218 Y205 Y192 Y179 Y166 Y153 Y140 Y127 Y114 Y101 Y88 Y75 Y62 Y49 Y36">
    <cfRule type="expression" dxfId="1696" priority="2214">
      <formula>AND($E36&lt;&gt;"",$E36&lt;&gt;"TOTAL")</formula>
    </cfRule>
  </conditionalFormatting>
  <conditionalFormatting sqref="AA387 AA374 AA361 AA348 AA335 AA322 AA309 AA296 AA283 AA270 AA257 AA244 AA231 AA218 AA205 AA192 AA179 AA166 AA153 AA140 AA127 AA114 AA101 AA88 AA75 AA62 AA49 AA36">
    <cfRule type="expression" dxfId="1695" priority="2213">
      <formula>+WEEKDAY($E36)=1</formula>
    </cfRule>
  </conditionalFormatting>
  <conditionalFormatting sqref="AA387 AA374 AA361 AA348 AA335 AA322 AA309 AA296 AA283 AA270 AA257 AA244 AA231 AA218 AA205 AA192 AA179 AA166 AA153 AA140 AA127 AA114 AA101 AA88 AA75 AA62 AA49 AA36">
    <cfRule type="expression" dxfId="1694" priority="2212">
      <formula>$E36=""</formula>
    </cfRule>
  </conditionalFormatting>
  <conditionalFormatting sqref="AA387 AA374 AA361 AA348 AA335 AA322 AA309 AA296 AA283 AA270 AA257 AA244 AA231 AA218 AA205 AA192 AA179 AA166 AA153 AA140 AA127 AA114 AA101 AA88 AA75 AA62 AA49 AA36">
    <cfRule type="expression" dxfId="1693" priority="2211">
      <formula>$C36=$H$5</formula>
    </cfRule>
  </conditionalFormatting>
  <conditionalFormatting sqref="AA387 AA374 AA361 AA348 AA335 AA322 AA309 AA296 AA283 AA270 AA257 AA244 AA231 AA218 AA205 AA192 AA179 AA166 AA153 AA140 AA127 AA114 AA101 AA88 AA75 AA62 AA49 AA36">
    <cfRule type="expression" dxfId="1692" priority="2210">
      <formula>$E36="TOTAL"</formula>
    </cfRule>
  </conditionalFormatting>
  <conditionalFormatting sqref="AA387 AA374 AA361 AA348 AA335 AA322 AA309 AA296 AA283 AA270 AA257 AA244 AA231 AA218 AA205 AA192 AA179 AA166 AA153 AA140 AA127 AA114 AA101 AA88 AA75 AA62 AA49 AA36">
    <cfRule type="expression" dxfId="1691" priority="2209">
      <formula>AND($E36&lt;&gt;"",$E36&lt;&gt;"TOTAL")</formula>
    </cfRule>
  </conditionalFormatting>
  <conditionalFormatting sqref="AB387:AE387 AB374:AE374 AB361:AE361 AB348:AE348 AB335:AE335 AB322:AE322 AB309:AE309 AB296:AE296 AB283:AE283 AB270:AE270 AB257:AE257 AB244:AE244 AB231:AE231 AB218:AE218 AB205:AE205 AB192:AE192 AB179:AE179 AB166:AE166 AB153:AE153 AB140:AE140 AB127:AE127 AB114:AE114 AB101:AE101 AB88:AE88 AB75:AE75 AB62:AE62 AB49:AE49 AB36:AE36">
    <cfRule type="expression" dxfId="1690" priority="2208">
      <formula>+WEEKDAY($E36)=1</formula>
    </cfRule>
  </conditionalFormatting>
  <conditionalFormatting sqref="AB387:AE387 AB374:AE374 AB361:AE361 AB348:AE348 AB335:AE335 AB322:AE322 AB309:AE309 AB296:AE296 AB283:AE283 AB270:AE270 AB257:AE257 AB244:AE244 AB231:AE231 AB218:AE218 AB205:AE205 AB192:AE192 AB179:AE179 AB166:AE166 AB153:AE153 AB140:AE140 AB127:AE127 AB114:AE114 AB101:AE101 AB88:AE88 AB75:AE75 AB62:AE62 AB49:AE49 AB36:AE36">
    <cfRule type="expression" dxfId="1689" priority="2207">
      <formula>$E36=""</formula>
    </cfRule>
  </conditionalFormatting>
  <conditionalFormatting sqref="AB387:AE387 AB374:AE374 AB361:AE361 AB348:AE348 AB335:AE335 AB322:AE322 AB309:AE309 AB296:AE296 AB283:AE283 AB270:AE270 AB257:AE257 AB244:AE244 AB231:AE231 AB218:AE218 AB205:AE205 AB192:AE192 AB179:AE179 AB166:AE166 AB153:AE153 AB140:AE140 AB127:AE127 AB114:AE114 AB101:AE101 AB88:AE88 AB75:AE75 AB62:AE62 AB49:AE49 AB36:AE36">
    <cfRule type="expression" dxfId="1688" priority="2206">
      <formula>$C36=$H$5</formula>
    </cfRule>
  </conditionalFormatting>
  <conditionalFormatting sqref="AB387:AE387 AB374:AE374 AB361:AE361 AB348:AE348 AB335:AE335 AB322:AE322 AB309:AE309 AB296:AE296 AB283:AE283 AB270:AE270 AB257:AE257 AB244:AE244 AB231:AE231 AB218:AE218 AB205:AE205 AB192:AE192 AB179:AE179 AB166:AE166 AB153:AE153 AB140:AE140 AB127:AE127 AB114:AE114 AB101:AE101 AB88:AE88 AB75:AE75 AB62:AE62 AB49:AE49 AB36:AE36">
    <cfRule type="expression" dxfId="1687" priority="2205">
      <formula>$E36="TOTAL"</formula>
    </cfRule>
  </conditionalFormatting>
  <conditionalFormatting sqref="AB387:AE387 AB374:AE374 AB361:AE361 AB348:AE348 AB335:AE335 AB322:AE322 AB309:AE309 AB296:AE296 AB283:AE283 AB270:AE270 AB257:AE257 AB244:AE244 AB231:AE231 AB218:AE218 AB205:AE205 AB192:AE192 AB179:AE179 AB166:AE166 AB153:AE153 AB140:AE140 AB127:AE127 AB114:AE114 AB101:AE101 AB88:AE88 AB75:AE75 AB62:AE62 AB49:AE49 AB36:AE36">
    <cfRule type="expression" dxfId="1686" priority="2204">
      <formula>AND($E36&lt;&gt;"",$E36&lt;&gt;"TOTAL")</formula>
    </cfRule>
  </conditionalFormatting>
  <conditionalFormatting sqref="AG387 AG374 AG361 AG348 AG335 AG322 AG309 AG296 AG283 AG270 AG257 AG244 AG231 AG218 AG205 AG192 AG179 AG166 AG153 AG140 AG127 AG114 AG101 AG88 AG75 AG62 AG49 AG36">
    <cfRule type="expression" dxfId="1685" priority="2203">
      <formula>+WEEKDAY($E36)=1</formula>
    </cfRule>
  </conditionalFormatting>
  <conditionalFormatting sqref="AG387 AG374 AG361 AG348 AG335 AG322 AG309 AG296 AG283 AG270 AG257 AG244 AG231 AG218 AG205 AG192 AG179 AG166 AG153 AG140 AG127 AG114 AG101 AG88 AG75 AG62 AG49 AG36">
    <cfRule type="expression" dxfId="1684" priority="2202">
      <formula>$E36=""</formula>
    </cfRule>
  </conditionalFormatting>
  <conditionalFormatting sqref="AG387 AG374 AG361 AG348 AG335 AG322 AG309 AG296 AG283 AG270 AG257 AG244 AG231 AG218 AG205 AG192 AG179 AG166 AG153 AG140 AG127 AG114 AG101 AG88 AG75 AG62 AG49 AG36">
    <cfRule type="expression" dxfId="1683" priority="2201">
      <formula>$C36=$H$5</formula>
    </cfRule>
  </conditionalFormatting>
  <conditionalFormatting sqref="AG387 AG374 AG361 AG348 AG335 AG322 AG309 AG296 AG283 AG270 AG257 AG244 AG231 AG218 AG205 AG192 AG179 AG166 AG153 AG140 AG127 AG114 AG101 AG88 AG75 AG62 AG49 AG36">
    <cfRule type="expression" dxfId="1682" priority="2200">
      <formula>$E36="TOTAL"</formula>
    </cfRule>
  </conditionalFormatting>
  <conditionalFormatting sqref="AG387 AG374 AG361 AG348 AG335 AG322 AG309 AG296 AG283 AG270 AG257 AG244 AG231 AG218 AG205 AG192 AG179 AG166 AG153 AG140 AG127 AG114 AG101 AG88 AG75 AG62 AG49 AG36">
    <cfRule type="expression" dxfId="1681" priority="2199">
      <formula>AND($E36&lt;&gt;"",$E36&lt;&gt;"TOTAL")</formula>
    </cfRule>
  </conditionalFormatting>
  <conditionalFormatting sqref="AN387:AO387 AN374:AO374 AN361:AO361 AN348:AO348 AN335:AO335 AN322:AO322 AN309:AO309 AN296:AO296 AN283:AO283 AN270:AO270 AN257:AO257 AN244:AO244 AN231:AO231 AN218:AO218 AN205:AO205 AN192:AO192 AN179:AO179 AN166:AO166 AN153:AO153 AN140:AO140 AN127:AO127 AN114:AO114 AN101:AO101 AN88:AO88 AN75:AO75 AN62:AO62 AN49:AO49 AN36:AO36">
    <cfRule type="expression" dxfId="1680" priority="2198">
      <formula>+WEEKDAY($E36)=1</formula>
    </cfRule>
  </conditionalFormatting>
  <conditionalFormatting sqref="AN387:AO387 AN374:AO374 AN361:AO361 AN348:AO348 AN335:AO335 AN322:AO322 AN309:AO309 AN296:AO296 AN283:AO283 AN270:AO270 AN257:AO257 AN244:AO244 AN231:AO231 AN218:AO218 AN205:AO205 AN192:AO192 AN179:AO179 AN166:AO166 AN153:AO153 AN140:AO140 AN127:AO127 AN114:AO114 AN101:AO101 AN88:AO88 AN75:AO75 AN62:AO62 AN49:AO49 AN36:AO36">
    <cfRule type="expression" dxfId="1679" priority="2197">
      <formula>$E36=""</formula>
    </cfRule>
  </conditionalFormatting>
  <conditionalFormatting sqref="AN387:AO387 AN374:AO374 AN361:AO361 AN348:AO348 AN335:AO335 AN322:AO322 AN309:AO309 AN296:AO296 AN283:AO283 AN270:AO270 AN257:AO257 AN244:AO244 AN231:AO231 AN218:AO218 AN205:AO205 AN192:AO192 AN179:AO179 AN166:AO166 AN153:AO153 AN140:AO140 AN127:AO127 AN114:AO114 AN101:AO101 AN88:AO88 AN75:AO75 AN62:AO62 AN49:AO49 AN36:AO36">
    <cfRule type="expression" dxfId="1678" priority="2196">
      <formula>$C36=$H$5</formula>
    </cfRule>
  </conditionalFormatting>
  <conditionalFormatting sqref="AN387:AO387 AN374:AO374 AN361:AO361 AN348:AO348 AN335:AO335 AN322:AO322 AN309:AO309 AN296:AO296 AN283:AO283 AN270:AO270 AN257:AO257 AN244:AO244 AN231:AO231 AN218:AO218 AN205:AO205 AN192:AO192 AN179:AO179 AN166:AO166 AN153:AO153 AN140:AO140 AN127:AO127 AN114:AO114 AN101:AO101 AN88:AO88 AN75:AO75 AN62:AO62 AN49:AO49 AN36:AO36">
    <cfRule type="expression" dxfId="1677" priority="2195">
      <formula>$E36="TOTAL"</formula>
    </cfRule>
  </conditionalFormatting>
  <conditionalFormatting sqref="AN387:AO387 AN374:AO374 AN361:AO361 AN348:AO348 AN335:AO335 AN322:AO322 AN309:AO309 AN296:AO296 AN283:AO283 AN270:AO270 AN257:AO257 AN244:AO244 AN231:AO231 AN218:AO218 AN205:AO205 AN192:AO192 AN179:AO179 AN166:AO166 AN153:AO153 AN140:AO140 AN127:AO127 AN114:AO114 AN101:AO101 AN88:AO88 AN75:AO75 AN62:AO62 AN49:AO49 AN36:AO36">
    <cfRule type="expression" dxfId="1676" priority="2194">
      <formula>AND($E36&lt;&gt;"",$E36&lt;&gt;"TOTAL")</formula>
    </cfRule>
  </conditionalFormatting>
  <conditionalFormatting sqref="AP387 AP374 AP361 AP348 AP335 AP322 AP309 AP296 AP283 AP270 AP257 AP244 AP231 AP218 AP205 AP192 AP179 AP166 AP153 AP140 AP127 AP114 AP101 AP88 AP75 AP62 AP49 AP36">
    <cfRule type="expression" dxfId="1675" priority="2193">
      <formula>+WEEKDAY($E36)=1</formula>
    </cfRule>
  </conditionalFormatting>
  <conditionalFormatting sqref="AP387 AP374 AP361 AP348 AP335 AP322 AP309 AP296 AP283 AP270 AP257 AP244 AP231 AP218 AP205 AP192 AP179 AP166 AP153 AP140 AP127 AP114 AP101 AP88 AP75 AP62 AP49 AP36">
    <cfRule type="expression" dxfId="1674" priority="2192">
      <formula>$E36=""</formula>
    </cfRule>
  </conditionalFormatting>
  <conditionalFormatting sqref="AP387 AP374 AP361 AP348 AP335 AP322 AP309 AP296 AP283 AP270 AP257 AP244 AP231 AP218 AP205 AP192 AP179 AP166 AP153 AP140 AP127 AP114 AP101 AP88 AP75 AP62 AP49 AP36">
    <cfRule type="expression" dxfId="1673" priority="2191">
      <formula>$C36=$H$5</formula>
    </cfRule>
  </conditionalFormatting>
  <conditionalFormatting sqref="AP387 AP374 AP361 AP348 AP335 AP322 AP309 AP296 AP283 AP270 AP257 AP244 AP231 AP218 AP205 AP192 AP179 AP166 AP153 AP140 AP127 AP114 AP101 AP88 AP75 AP62 AP49 AP36">
    <cfRule type="expression" dxfId="1672" priority="2190">
      <formula>$E36="TOTAL"</formula>
    </cfRule>
  </conditionalFormatting>
  <conditionalFormatting sqref="AP387 AP374 AP361 AP348 AP335 AP322 AP309 AP296 AP283 AP270 AP257 AP244 AP231 AP218 AP205 AP192 AP179 AP166 AP153 AP140 AP127 AP114 AP101 AP88 AP75 AP62 AP49 AP36">
    <cfRule type="expression" dxfId="1671" priority="2189">
      <formula>AND($E36&lt;&gt;"",$E36&lt;&gt;"TOTAL")</formula>
    </cfRule>
  </conditionalFormatting>
  <conditionalFormatting sqref="AQ387 AQ374 AQ361 AQ348 AQ335 AQ322 AQ309 AQ296 AQ283 AQ270 AQ257 AQ244 AQ231 AQ218 AQ205 AQ192 AQ179 AQ166 AQ153 AQ140 AQ127 AQ114 AQ101 AQ88 AQ75 AQ62 AQ49 AQ36">
    <cfRule type="expression" dxfId="1670" priority="2188">
      <formula>+WEEKDAY($E36)=1</formula>
    </cfRule>
  </conditionalFormatting>
  <conditionalFormatting sqref="AQ387 AQ374 AQ361 AQ348 AQ335 AQ322 AQ309 AQ296 AQ283 AQ270 AQ257 AQ244 AQ231 AQ218 AQ205 AQ192 AQ179 AQ166 AQ153 AQ140 AQ127 AQ114 AQ101 AQ88 AQ75 AQ62 AQ49 AQ36">
    <cfRule type="expression" dxfId="1669" priority="2187">
      <formula>$E36=""</formula>
    </cfRule>
  </conditionalFormatting>
  <conditionalFormatting sqref="AQ387 AQ374 AQ361 AQ348 AQ335 AQ322 AQ309 AQ296 AQ283 AQ270 AQ257 AQ244 AQ231 AQ218 AQ205 AQ192 AQ179 AQ166 AQ153 AQ140 AQ127 AQ114 AQ101 AQ88 AQ75 AQ62 AQ49 AQ36">
    <cfRule type="expression" dxfId="1668" priority="2186">
      <formula>$C36=$H$5</formula>
    </cfRule>
  </conditionalFormatting>
  <conditionalFormatting sqref="AQ387 AQ374 AQ361 AQ348 AQ335 AQ322 AQ309 AQ296 AQ283 AQ270 AQ257 AQ244 AQ231 AQ218 AQ205 AQ192 AQ179 AQ166 AQ153 AQ140 AQ127 AQ114 AQ101 AQ88 AQ75 AQ62 AQ49 AQ36">
    <cfRule type="expression" dxfId="1667" priority="2185">
      <formula>$E36="TOTAL"</formula>
    </cfRule>
  </conditionalFormatting>
  <conditionalFormatting sqref="AQ387 AQ374 AQ361 AQ348 AQ335 AQ322 AQ309 AQ296 AQ283 AQ270 AQ257 AQ244 AQ231 AQ218 AQ205 AQ192 AQ179 AQ166 AQ153 AQ140 AQ127 AQ114 AQ101 AQ88 AQ75 AQ62 AQ49 AQ36">
    <cfRule type="expression" dxfId="1666" priority="2184">
      <formula>AND($E36&lt;&gt;"",$E36&lt;&gt;"TOTAL")</formula>
    </cfRule>
  </conditionalFormatting>
  <conditionalFormatting sqref="AR387:AV387 AR374:AV374 AR361:AV361 AR348:AV348 AR335:AV335 AR322:AV322 AR309:AV309 AR296:AV296 AR283:AV283 AR270:AV270 AR257:AV257 AR244:AV244 AR231:AV231 AR218:AV218 AR205:AV205 AR192:AV192 AR179:AV179 AR166:AV166 AR153:AV153 AR140:AV140 AR127:AV127 AR114:AV114 AR101:AV101 AR88:AV88 AR75:AV75 AR62:AV62 AR49:AV49 AR36:AV36">
    <cfRule type="expression" dxfId="1665" priority="2183">
      <formula>+WEEKDAY($E36)=1</formula>
    </cfRule>
  </conditionalFormatting>
  <conditionalFormatting sqref="AR387:AV387 AR374:AV374 AR361:AV361 AR348:AV348 AR335:AV335 AR322:AV322 AR309:AV309 AR296:AV296 AR283:AV283 AR270:AV270 AR257:AV257 AR244:AV244 AR231:AV231 AR218:AV218 AR205:AV205 AR192:AV192 AR179:AV179 AR166:AV166 AR153:AV153 AR140:AV140 AR127:AV127 AR114:AV114 AR101:AV101 AR88:AV88 AR75:AV75 AR62:AV62 AR49:AV49 AR36:AV36">
    <cfRule type="expression" dxfId="1664" priority="2182">
      <formula>$E36=""</formula>
    </cfRule>
  </conditionalFormatting>
  <conditionalFormatting sqref="AR387:AV387 AR374:AV374 AR361:AV361 AR348:AV348 AR335:AV335 AR322:AV322 AR309:AV309 AR296:AV296 AR283:AV283 AR270:AV270 AR257:AV257 AR244:AV244 AR231:AV231 AR218:AV218 AR205:AV205 AR192:AV192 AR179:AV179 AR166:AV166 AR153:AV153 AR140:AV140 AR127:AV127 AR114:AV114 AR101:AV101 AR88:AV88 AR75:AV75 AR62:AV62 AR49:AV49 AR36:AV36">
    <cfRule type="expression" dxfId="1663" priority="2181">
      <formula>$C36=$H$5</formula>
    </cfRule>
  </conditionalFormatting>
  <conditionalFormatting sqref="AR387:AV387 AR374:AV374 AR361:AV361 AR348:AV348 AR335:AV335 AR322:AV322 AR309:AV309 AR296:AV296 AR283:AV283 AR270:AV270 AR257:AV257 AR244:AV244 AR231:AV231 AR218:AV218 AR205:AV205 AR192:AV192 AR179:AV179 AR166:AV166 AR153:AV153 AR140:AV140 AR127:AV127 AR114:AV114 AR101:AV101 AR88:AV88 AR75:AV75 AR62:AV62 AR49:AV49 AR36:AV36">
    <cfRule type="expression" dxfId="1662" priority="2180">
      <formula>$E36="TOTAL"</formula>
    </cfRule>
  </conditionalFormatting>
  <conditionalFormatting sqref="AR387:AV387 AR374:AV374 AR361:AV361 AR348:AV348 AR335:AV335 AR322:AV322 AR309:AV309 AR296:AV296 AR283:AV283 AR270:AV270 AR257:AV257 AR244:AV244 AR231:AV231 AR218:AV218 AR205:AV205 AR192:AV192 AR179:AV179 AR166:AV166 AR153:AV153 AR140:AV140 AR127:AV127 AR114:AV114 AR101:AV101 AR88:AV88 AR75:AV75 AR62:AV62 AR49:AV49 AR36:AV36">
    <cfRule type="expression" dxfId="1661" priority="2179">
      <formula>AND($E36&lt;&gt;"",$E36&lt;&gt;"TOTAL")</formula>
    </cfRule>
  </conditionalFormatting>
  <conditionalFormatting sqref="AW387 AW374 AW361 AW348 AW335 AW322 AW309 AW296 AW283 AW270 AW257 AW244 AW231 AW218 AW205 AW192 AW179 AW166 AW153 AW140 AW127 AW114 AW101 AW88 AW75 AW62 AW49 AW36">
    <cfRule type="expression" dxfId="1660" priority="2178">
      <formula>+WEEKDAY($E36)=1</formula>
    </cfRule>
  </conditionalFormatting>
  <conditionalFormatting sqref="AW387 AW374 AW361 AW348 AW335 AW322 AW309 AW296 AW283 AW270 AW257 AW244 AW231 AW218 AW205 AW192 AW179 AW166 AW153 AW140 AW127 AW114 AW101 AW88 AW75 AW62 AW49 AW36">
    <cfRule type="expression" dxfId="1659" priority="2177">
      <formula>$E36=""</formula>
    </cfRule>
  </conditionalFormatting>
  <conditionalFormatting sqref="AW387 AW374 AW361 AW348 AW335 AW322 AW309 AW296 AW283 AW270 AW257 AW244 AW231 AW218 AW205 AW192 AW179 AW166 AW153 AW140 AW127 AW114 AW101 AW88 AW75 AW62 AW49 AW36">
    <cfRule type="expression" dxfId="1658" priority="2176">
      <formula>$C36=$H$5</formula>
    </cfRule>
  </conditionalFormatting>
  <conditionalFormatting sqref="AW387 AW374 AW361 AW348 AW335 AW322 AW309 AW296 AW283 AW270 AW257 AW244 AW231 AW218 AW205 AW192 AW179 AW166 AW153 AW140 AW127 AW114 AW101 AW88 AW75 AW62 AW49 AW36">
    <cfRule type="expression" dxfId="1657" priority="2175">
      <formula>$E36="TOTAL"</formula>
    </cfRule>
  </conditionalFormatting>
  <conditionalFormatting sqref="AW387 AW374 AW361 AW348 AW335 AW322 AW309 AW296 AW283 AW270 AW257 AW244 AW231 AW218 AW205 AW192 AW179 AW166 AW153 AW140 AW127 AW114 AW101 AW88 AW75 AW62 AW49 AW36">
    <cfRule type="expression" dxfId="1656" priority="2174">
      <formula>AND($E36&lt;&gt;"",$E36&lt;&gt;"TOTAL")</formula>
    </cfRule>
  </conditionalFormatting>
  <conditionalFormatting sqref="X387 X374 X361 X348 X335 X322 X309 X296 X283 X270 X257 X244 X231 X218 X205 X192 X179 X166 X153 X140 X127 X114 X101 X88 X75 X62 X49 X36">
    <cfRule type="expression" dxfId="1655" priority="2173">
      <formula>$H36&lt;&gt;""</formula>
    </cfRule>
  </conditionalFormatting>
  <conditionalFormatting sqref="X387 X374 X361 X348 X335 X322 X309 X296 X283 X270 X257 X244 X231 X218 X205 X192 X179 X166 X153 X140 X127 X114 X101 X88 X75 X62 X49 X36">
    <cfRule type="expression" dxfId="1654" priority="2172">
      <formula>$E36=""</formula>
    </cfRule>
  </conditionalFormatting>
  <conditionalFormatting sqref="X387 X374 X361 X348 X335 X322 X309 X296 X283 X270 X257 X244 X231 X218 X205 X192 X179 X166 X153 X140 X127 X114 X101 X88 X75 X62 X49 X36">
    <cfRule type="expression" dxfId="1653" priority="2171">
      <formula>$C36=$H$5</formula>
    </cfRule>
  </conditionalFormatting>
  <conditionalFormatting sqref="X387 X374 X361 X348 X335 X322 X309 X296 X283 X270 X257 X244 X231 X218 X205 X192 X179 X166 X153 X140 X127 X114 X101 X88 X75 X62 X49 X36">
    <cfRule type="expression" dxfId="1652" priority="2170">
      <formula>$E36="TOTAL"</formula>
    </cfRule>
  </conditionalFormatting>
  <conditionalFormatting sqref="Z387 Z374 Z361 Z348 Z335 Z322 Z309 Z296 Z283 Z270 Z257 Z244 Z231 Z218 Z205 Z192 Z179 Z166 Z153 Z140 Z127 Z114 Z101 Z88 Z75 Z62 Z49 Z36">
    <cfRule type="expression" dxfId="1651" priority="2169">
      <formula>+WEEKDAY($E36)=1</formula>
    </cfRule>
  </conditionalFormatting>
  <conditionalFormatting sqref="Z387 Z374 Z361 Z348 Z335 Z322 Z309 Z296 Z283 Z270 Z257 Z244 Z231 Z218 Z205 Z192 Z179 Z166 Z153 Z140 Z127 Z114 Z101 Z88 Z75 Z62 Z49 Z36">
    <cfRule type="expression" dxfId="1650" priority="2168">
      <formula>$E36=""</formula>
    </cfRule>
  </conditionalFormatting>
  <conditionalFormatting sqref="Z387 Z374 Z361 Z348 Z335 Z322 Z309 Z296 Z283 Z270 Z257 Z244 Z231 Z218 Z205 Z192 Z179 Z166 Z153 Z140 Z127 Z114 Z101 Z88 Z75 Z62 Z49 Z36">
    <cfRule type="expression" dxfId="1649" priority="2167">
      <formula>$C36=$H$5</formula>
    </cfRule>
  </conditionalFormatting>
  <conditionalFormatting sqref="Z387 Z374 Z361 Z348 Z335 Z322 Z309 Z296 Z283 Z270 Z257 Z244 Z231 Z218 Z205 Z192 Z179 Z166 Z153 Z140 Z127 Z114 Z101 Z88 Z75 Z62 Z49 Z36">
    <cfRule type="expression" dxfId="1648" priority="2166">
      <formula>$E36="TOTAL"</formula>
    </cfRule>
  </conditionalFormatting>
  <conditionalFormatting sqref="Z387 Z374 Z361 Z348 Z335 Z322 Z309 Z296 Z283 Z270 Z257 Z244 Z231 Z218 Z205 Z192 Z179 Z166 Z153 Z140 Z127 Z114 Z101 Z88 Z75 Z62 Z49 Z36">
    <cfRule type="expression" dxfId="1647" priority="2165">
      <formula>AND($E36&lt;&gt;"",$E36&lt;&gt;"TOTAL")</formula>
    </cfRule>
  </conditionalFormatting>
  <conditionalFormatting sqref="BL387 BL374 BL361 BL348 BL335 BL322 BL309 BL296 BL283 BL270 BL257 BL244 BL231 BL218 BL205 BL192 BL179 BL166 BL153 BL140 BL127 BL114 BL101 BL88 BL75 BL62 BL49 BL36">
    <cfRule type="expression" dxfId="1646" priority="2164">
      <formula>+WEEKDAY($E36)=1</formula>
    </cfRule>
  </conditionalFormatting>
  <conditionalFormatting sqref="BL387 BL374 BL361 BL348 BL335 BL322 BL309 BL296 BL283 BL270 BL257 BL244 BL231 BL218 BL205 BL192 BL179 BL166 BL153 BL140 BL127 BL114 BL101 BL88 BL75 BL62 BL49 BL36">
    <cfRule type="expression" dxfId="1645" priority="2163">
      <formula>$E36=""</formula>
    </cfRule>
  </conditionalFormatting>
  <conditionalFormatting sqref="BL387 BL374 BL361 BL348 BL335 BL322 BL309 BL296 BL283 BL270 BL257 BL244 BL231 BL218 BL205 BL192 BL179 BL166 BL153 BL140 BL127 BL114 BL101 BL88 BL75 BL62 BL49 BL36">
    <cfRule type="expression" dxfId="1644" priority="2162">
      <formula>$C36=$H$5</formula>
    </cfRule>
  </conditionalFormatting>
  <conditionalFormatting sqref="BL387 BL374 BL361 BL348 BL335 BL322 BL309 BL296 BL283 BL270 BL257 BL244 BL231 BL218 BL205 BL192 BL179 BL166 BL153 BL140 BL127 BL114 BL101 BL88 BL75 BL62 BL49 BL36">
    <cfRule type="expression" dxfId="1643" priority="2161">
      <formula>$E36="TOTAL"</formula>
    </cfRule>
  </conditionalFormatting>
  <conditionalFormatting sqref="BL387 BL374 BL361 BL348 BL335 BL322 BL309 BL296 BL283 BL270 BL257 BL244 BL231 BL218 BL205 BL192 BL179 BL166 BL153 BL140 BL127 BL114 BL101 BL88 BL75 BL62 BL49 BL36">
    <cfRule type="expression" dxfId="1642" priority="2160">
      <formula>AND($E36&lt;&gt;"",$E36&lt;&gt;"TOTAL")</formula>
    </cfRule>
  </conditionalFormatting>
  <conditionalFormatting sqref="AK387 AK374 AK361 AK348 AK335 AK322 AK309 AK296 AK283 AK270 AK257 AK244 AK231 AK218 AK205 AK192 AK179 AK166 AK153 AK140 AK127 AK114 AK101 AK88 AK75 AK62 AK49 AK36">
    <cfRule type="expression" dxfId="1641" priority="2159">
      <formula>+WEEKDAY($E36)=1</formula>
    </cfRule>
  </conditionalFormatting>
  <conditionalFormatting sqref="AK387 AK374 AK361 AK348 AK335 AK322 AK309 AK296 AK283 AK270 AK257 AK244 AK231 AK218 AK205 AK192 AK179 AK166 AK153 AK140 AK127 AK114 AK101 AK88 AK75 AK62 AK49 AK36">
    <cfRule type="expression" dxfId="1640" priority="2158">
      <formula>$E36=""</formula>
    </cfRule>
  </conditionalFormatting>
  <conditionalFormatting sqref="AK387 AK374 AK361 AK348 AK335 AK322 AK309 AK296 AK283 AK270 AK257 AK244 AK231 AK218 AK205 AK192 AK179 AK166 AK153 AK140 AK127 AK114 AK101 AK88 AK75 AK62 AK49 AK36">
    <cfRule type="expression" dxfId="1639" priority="2157">
      <formula>$C36=$H$5</formula>
    </cfRule>
  </conditionalFormatting>
  <conditionalFormatting sqref="AK387 AK374 AK361 AK348 AK335 AK322 AK309 AK296 AK283 AK270 AK257 AK244 AK231 AK218 AK205 AK192 AK179 AK166 AK153 AK140 AK127 AK114 AK101 AK88 AK75 AK62 AK49 AK36">
    <cfRule type="expression" dxfId="1638" priority="2156">
      <formula>$E36="TOTAL"</formula>
    </cfRule>
  </conditionalFormatting>
  <conditionalFormatting sqref="AK387 AK374 AK361 AK348 AK335 AK322 AK309 AK296 AK283 AK270 AK257 AK244 AK231 AK218 AK205 AK192 AK179 AK166 AK153 AK140 AK127 AK114 AK101 AK88 AK75 AK62 AK49 AK36">
    <cfRule type="expression" dxfId="1637" priority="2155">
      <formula>AND($E36&lt;&gt;"",$E36&lt;&gt;"TOTAL")</formula>
    </cfRule>
  </conditionalFormatting>
  <conditionalFormatting sqref="I387:J387 I374:J374 I361:J361 I348:J348 I335:J335 I322:J322 I309:J309 I296:J296 I283:J283 I270:J270 I257:J257 I244:J244 I231:J231 I218:J218 I205:J205 I192:J192 I179:J179 I166:J166 I153:J153 I140:J140 I127:J127 I114:J114 I101:J101 I88:J88 I75:J75 I62:J62 I49:J49 I36:J36">
    <cfRule type="expression" dxfId="1636" priority="2154">
      <formula>+WEEKDAY($E36)=1</formula>
    </cfRule>
  </conditionalFormatting>
  <conditionalFormatting sqref="I387:J387 I374:J374 I361:J361 I348:J348 I335:J335 I322:J322 I309:J309 I296:J296 I283:J283 I270:J270 I257:J257 I244:J244 I231:J231 I218:J218 I205:J205 I192:J192 I179:J179 I166:J166 I153:J153 I140:J140 I127:J127 I114:J114 I101:J101 I88:J88 I75:J75 I62:J62 I49:J49 I36:J36">
    <cfRule type="expression" dxfId="1635" priority="2153">
      <formula>$E36=""</formula>
    </cfRule>
  </conditionalFormatting>
  <conditionalFormatting sqref="I387:J387 I374:J374 I361:J361 I348:J348 I335:J335 I322:J322 I309:J309 I296:J296 I283:J283 I270:J270 I257:J257 I244:J244 I231:J231 I218:J218 I205:J205 I192:J192 I179:J179 I166:J166 I153:J153 I140:J140 I127:J127 I114:J114 I101:J101 I88:J88 I75:J75 I62:J62 I49:J49 I36:J36">
    <cfRule type="expression" dxfId="1634" priority="2152">
      <formula>$C36=$H$5</formula>
    </cfRule>
  </conditionalFormatting>
  <conditionalFormatting sqref="I387:J387 I374:J374 I361:J361 I348:J348 I335:J335 I322:J322 I309:J309 I296:J296 I283:J283 I270:J270 I257:J257 I244:J244 I231:J231 I218:J218 I205:J205 I192:J192 I179:J179 I166:J166 I153:J153 I140:J140 I127:J127 I114:J114 I101:J101 I88:J88 I75:J75 I62:J62 I49:J49 I36:J36">
    <cfRule type="expression" dxfId="1633" priority="2151">
      <formula>$E36="TOTAL"</formula>
    </cfRule>
  </conditionalFormatting>
  <conditionalFormatting sqref="I387:J387 I374:J374 I361:J361 I348:J348 I335:J335 I322:J322 I309:J309 I296:J296 I283:J283 I270:J270 I257:J257 I244:J244 I231:J231 I218:J218 I205:J205 I192:J192 I179:J179 I166:J166 I153:J153 I140:J140 I127:J127 I114:J114 I101:J101 I88:J88 I75:J75 I62:J62 I49:J49 I36:J36">
    <cfRule type="expression" dxfId="1632" priority="2150">
      <formula>AND($E36&lt;&gt;"",$E36&lt;&gt;"TOTAL")</formula>
    </cfRule>
  </conditionalFormatting>
  <conditionalFormatting sqref="G387 G374 G361 G348 G335 G322 G309 G296 G283 G270 G257 G244 G231 G218 G205 G192 G179 G166 G153 G140 G127 G114 G101 G88 G75 G62 G49 G36">
    <cfRule type="expression" dxfId="1631" priority="2149">
      <formula>$H36&lt;&gt;""</formula>
    </cfRule>
  </conditionalFormatting>
  <conditionalFormatting sqref="G387 G374 G361 G348 G335 G322 G309 G296 G283 G270 G257 G244 G231 G218 G205 G192 G179 G166 G153 G140 G127 G114 G101 G88 G75 G62 G49 G36">
    <cfRule type="expression" dxfId="1630" priority="2148">
      <formula>$E36=""</formula>
    </cfRule>
  </conditionalFormatting>
  <conditionalFormatting sqref="G387 G374 G361 G348 G335 G322 G309 G296 G283 G270 G257 G244 G231 G218 G205 G192 G179 G166 G153 G140 G127 G114 G101 G88 G75 G62 G49 G36">
    <cfRule type="expression" dxfId="1629" priority="2147">
      <formula>$C36=$H$5</formula>
    </cfRule>
  </conditionalFormatting>
  <conditionalFormatting sqref="G387 G374 G361 G348 G335 G322 G309 G296 G283 G270 G257 G244 G231 G218 G205 G192 G179 G166 G153 G140 G127 G114 G101 G88 G75 G62 G49 G36">
    <cfRule type="expression" dxfId="1628" priority="2146">
      <formula>$E36="TOTAL"</formula>
    </cfRule>
  </conditionalFormatting>
  <conditionalFormatting sqref="BE387:BK387 BE374:BK374 BE361:BK361 BE348:BK348 BE335:BK335 BE322:BK322 BE309:BK309 BE296:BK296 BE283:BK283 BE270:BK270 BE257:BK257 BE244:BK244 BE231:BK231 BE218:BK218 BE205:BK205 BE192:BK192 BE179:BK179 BE166:BK166 BE153:BK153 BE140:BK140 BE127:BK127 BE114:BK114 BE101:BK101 BE88:BK88 BE75:BK75 BE62:BK62 BE49:BK49 BE36:BK36">
    <cfRule type="expression" dxfId="1627" priority="2145">
      <formula>+WEEKDAY($E36)=1</formula>
    </cfRule>
  </conditionalFormatting>
  <conditionalFormatting sqref="BE387:BK387 BE374:BK374 BE361:BK361 BE348:BK348 BE335:BK335 BE322:BK322 BE309:BK309 BE296:BK296 BE283:BK283 BE270:BK270 BE257:BK257 BE244:BK244 BE231:BK231 BE218:BK218 BE205:BK205 BE192:BK192 BE179:BK179 BE166:BK166 BE153:BK153 BE140:BK140 BE127:BK127 BE114:BK114 BE101:BK101 BE88:BK88 BE75:BK75 BE62:BK62 BE49:BK49 BE36:BK36">
    <cfRule type="expression" dxfId="1626" priority="2144">
      <formula>$E36=""</formula>
    </cfRule>
  </conditionalFormatting>
  <conditionalFormatting sqref="BE387:BK387 BE374:BK374 BE361:BK361 BE348:BK348 BE335:BK335 BE322:BK322 BE309:BK309 BE296:BK296 BE283:BK283 BE270:BK270 BE257:BK257 BE244:BK244 BE231:BK231 BE218:BK218 BE205:BK205 BE192:BK192 BE179:BK179 BE166:BK166 BE153:BK153 BE140:BK140 BE127:BK127 BE114:BK114 BE101:BK101 BE88:BK88 BE75:BK75 BE62:BK62 BE49:BK49 BE36:BK36">
    <cfRule type="expression" dxfId="1625" priority="2143">
      <formula>$C36=$H$5</formula>
    </cfRule>
  </conditionalFormatting>
  <conditionalFormatting sqref="BE387:BK387 BE374:BK374 BE361:BK361 BE348:BK348 BE335:BK335 BE322:BK322 BE309:BK309 BE296:BK296 BE283:BK283 BE270:BK270 BE257:BK257 BE244:BK244 BE231:BK231 BE218:BK218 BE205:BK205 BE192:BK192 BE179:BK179 BE166:BK166 BE153:BK153 BE140:BK140 BE127:BK127 BE114:BK114 BE101:BK101 BE88:BK88 BE75:BK75 BE62:BK62 BE49:BK49 BE36:BK36">
    <cfRule type="expression" dxfId="1624" priority="2142">
      <formula>$E36="TOTAL"</formula>
    </cfRule>
  </conditionalFormatting>
  <conditionalFormatting sqref="BE387:BK387 BE374:BK374 BE361:BK361 BE348:BK348 BE335:BK335 BE322:BK322 BE309:BK309 BE296:BK296 BE283:BK283 BE270:BK270 BE257:BK257 BE244:BK244 BE231:BK231 BE218:BK218 BE205:BK205 BE192:BK192 BE179:BK179 BE166:BK166 BE153:BK153 BE140:BK140 BE127:BK127 BE114:BK114 BE101:BK101 BE88:BK88 BE75:BK75 BE62:BK62 BE49:BK49 BE36:BK36">
    <cfRule type="expression" dxfId="1623" priority="2141">
      <formula>AND($E36&lt;&gt;"",$E36&lt;&gt;"TOTAL")</formula>
    </cfRule>
  </conditionalFormatting>
  <conditionalFormatting sqref="BD387 BD374 BD361 BD348 BD335 BD322 BD309 BD296 BD283 BD270 BD257 BD244 BD231 BD218 BD205 BD192 BD179 BD166 BD153 BD140 BD127 BD114 BD101 BD88 BD75 BD62 BD49 BD36">
    <cfRule type="expression" dxfId="1622" priority="2140">
      <formula>+WEEKDAY($E36)=1</formula>
    </cfRule>
  </conditionalFormatting>
  <conditionalFormatting sqref="BD387 BD374 BD361 BD348 BD335 BD322 BD309 BD296 BD283 BD270 BD257 BD244 BD231 BD218 BD205 BD192 BD179 BD166 BD153 BD140 BD127 BD114 BD101 BD88 BD75 BD62 BD49 BD36">
    <cfRule type="expression" dxfId="1621" priority="2139">
      <formula>$E36=""</formula>
    </cfRule>
  </conditionalFormatting>
  <conditionalFormatting sqref="BD387 BD374 BD361 BD348 BD335 BD322 BD309 BD296 BD283 BD270 BD257 BD244 BD231 BD218 BD205 BD192 BD179 BD166 BD153 BD140 BD127 BD114 BD101 BD88 BD75 BD62 BD49 BD36">
    <cfRule type="expression" dxfId="1620" priority="2138">
      <formula>$C36=$H$5</formula>
    </cfRule>
  </conditionalFormatting>
  <conditionalFormatting sqref="BD387 BD374 BD361 BD348 BD335 BD322 BD309 BD296 BD283 BD270 BD257 BD244 BD231 BD218 BD205 BD192 BD179 BD166 BD153 BD140 BD127 BD114 BD101 BD88 BD75 BD62 BD49 BD36">
    <cfRule type="expression" dxfId="1619" priority="2137">
      <formula>$E36="TOTAL"</formula>
    </cfRule>
  </conditionalFormatting>
  <conditionalFormatting sqref="BD387 BD374 BD361 BD348 BD335 BD322 BD309 BD296 BD283 BD270 BD257 BD244 BD231 BD218 BD205 BD192 BD179 BD166 BD153 BD140 BD127 BD114 BD101 BD88 BD75 BD62 BD49 BD36">
    <cfRule type="expression" dxfId="1618" priority="2136">
      <formula>AND($E36&lt;&gt;"",$E36&lt;&gt;"TOTAL")</formula>
    </cfRule>
  </conditionalFormatting>
  <conditionalFormatting sqref="BC387 BC374 BC361 BC348 BC335 BC322 BC309 BC296 BC283 BC270 BC257 BC244 BC231 BC218 BC205 BC192 BC179 BC166 BC153 BC140 BC127 BC114 BC101 BC88 BC75 BC62 BC49 BC36">
    <cfRule type="expression" dxfId="1617" priority="2135">
      <formula>+WEEKDAY($E36)=1</formula>
    </cfRule>
  </conditionalFormatting>
  <conditionalFormatting sqref="BC387 BC374 BC361 BC348 BC335 BC322 BC309 BC296 BC283 BC270 BC257 BC244 BC231 BC218 BC205 BC192 BC179 BC166 BC153 BC140 BC127 BC114 BC101 BC88 BC75 BC62 BC49 BC36">
    <cfRule type="expression" dxfId="1616" priority="2134">
      <formula>$E36=""</formula>
    </cfRule>
  </conditionalFormatting>
  <conditionalFormatting sqref="BC387 BC374 BC361 BC348 BC335 BC322 BC309 BC296 BC283 BC270 BC257 BC244 BC231 BC218 BC205 BC192 BC179 BC166 BC153 BC140 BC127 BC114 BC101 BC88 BC75 BC62 BC49 BC36">
    <cfRule type="expression" dxfId="1615" priority="2133">
      <formula>$C36=$H$5</formula>
    </cfRule>
  </conditionalFormatting>
  <conditionalFormatting sqref="BC387 BC374 BC361 BC348 BC335 BC322 BC309 BC296 BC283 BC270 BC257 BC244 BC231 BC218 BC205 BC192 BC179 BC166 BC153 BC140 BC127 BC114 BC101 BC88 BC75 BC62 BC49 BC36">
    <cfRule type="expression" dxfId="1614" priority="2132">
      <formula>$E36="TOTAL"</formula>
    </cfRule>
  </conditionalFormatting>
  <conditionalFormatting sqref="BC387 BC374 BC361 BC348 BC335 BC322 BC309 BC296 BC283 BC270 BC257 BC244 BC231 BC218 BC205 BC192 BC179 BC166 BC153 BC140 BC127 BC114 BC101 BC88 BC75 BC62 BC49 BC36">
    <cfRule type="expression" dxfId="1613" priority="2131">
      <formula>AND($E36&lt;&gt;"",$E36&lt;&gt;"TOTAL")</formula>
    </cfRule>
  </conditionalFormatting>
  <conditionalFormatting sqref="BB387 BB374 BB361 BB348 BB335 BB322 BB309 BB296 BB283 BB270 BB257 BB244 BB231 BB218 BB205 BB192 BB179 BB166 BB153 BB140 BB127 BB114 BB101 BB88 BB75 BB62 BB49 BB36">
    <cfRule type="expression" dxfId="1612" priority="2130">
      <formula>+WEEKDAY($E36)=1</formula>
    </cfRule>
  </conditionalFormatting>
  <conditionalFormatting sqref="BB387 BB374 BB361 BB348 BB335 BB322 BB309 BB296 BB283 BB270 BB257 BB244 BB231 BB218 BB205 BB192 BB179 BB166 BB153 BB140 BB127 BB114 BB101 BB88 BB75 BB62 BB49 BB36">
    <cfRule type="expression" dxfId="1611" priority="2129">
      <formula>$E36=""</formula>
    </cfRule>
  </conditionalFormatting>
  <conditionalFormatting sqref="BB387 BB374 BB361 BB348 BB335 BB322 BB309 BB296 BB283 BB270 BB257 BB244 BB231 BB218 BB205 BB192 BB179 BB166 BB153 BB140 BB127 BB114 BB101 BB88 BB75 BB62 BB49 BB36">
    <cfRule type="expression" dxfId="1610" priority="2128">
      <formula>$C36=$H$5</formula>
    </cfRule>
  </conditionalFormatting>
  <conditionalFormatting sqref="BB387 BB374 BB361 BB348 BB335 BB322 BB309 BB296 BB283 BB270 BB257 BB244 BB231 BB218 BB205 BB192 BB179 BB166 BB153 BB140 BB127 BB114 BB101 BB88 BB75 BB62 BB49 BB36">
    <cfRule type="expression" dxfId="1609" priority="2127">
      <formula>$E36="TOTAL"</formula>
    </cfRule>
  </conditionalFormatting>
  <conditionalFormatting sqref="BB387 BB374 BB361 BB348 BB335 BB322 BB309 BB296 BB283 BB270 BB257 BB244 BB231 BB218 BB205 BB192 BB179 BB166 BB153 BB140 BB127 BB114 BB101 BB88 BB75 BB62 BB49 BB36">
    <cfRule type="expression" dxfId="1608" priority="2126">
      <formula>AND($E36&lt;&gt;"",$E36&lt;&gt;"TOTAL")</formula>
    </cfRule>
  </conditionalFormatting>
  <conditionalFormatting sqref="BA387 BA374 BA361 BA348 BA335 BA322 BA309 BA296 BA283 BA270 BA257 BA244 BA231 BA218 BA205 BA192 BA179 BA166 BA153 BA140 BA127 BA114 BA101 BA88 BA75 BA62 BA49 BA36">
    <cfRule type="expression" dxfId="1607" priority="2125">
      <formula>+WEEKDAY($E36)=1</formula>
    </cfRule>
  </conditionalFormatting>
  <conditionalFormatting sqref="BA387 BA374 BA361 BA348 BA335 BA322 BA309 BA296 BA283 BA270 BA257 BA244 BA231 BA218 BA205 BA192 BA179 BA166 BA153 BA140 BA127 BA114 BA101 BA88 BA75 BA62 BA49 BA36">
    <cfRule type="expression" dxfId="1606" priority="2124">
      <formula>$E36=""</formula>
    </cfRule>
  </conditionalFormatting>
  <conditionalFormatting sqref="BA387 BA374 BA361 BA348 BA335 BA322 BA309 BA296 BA283 BA270 BA257 BA244 BA231 BA218 BA205 BA192 BA179 BA166 BA153 BA140 BA127 BA114 BA101 BA88 BA75 BA62 BA49 BA36">
    <cfRule type="expression" dxfId="1605" priority="2123">
      <formula>$C36=$H$5</formula>
    </cfRule>
  </conditionalFormatting>
  <conditionalFormatting sqref="BA387 BA374 BA361 BA348 BA335 BA322 BA309 BA296 BA283 BA270 BA257 BA244 BA231 BA218 BA205 BA192 BA179 BA166 BA153 BA140 BA127 BA114 BA101 BA88 BA75 BA62 BA49 BA36">
    <cfRule type="expression" dxfId="1604" priority="2122">
      <formula>$E36="TOTAL"</formula>
    </cfRule>
  </conditionalFormatting>
  <conditionalFormatting sqref="BA387 BA374 BA361 BA348 BA335 BA322 BA309 BA296 BA283 BA270 BA257 BA244 BA231 BA218 BA205 BA192 BA179 BA166 BA153 BA140 BA127 BA114 BA101 BA88 BA75 BA62 BA49 BA36">
    <cfRule type="expression" dxfId="1603" priority="2121">
      <formula>AND($E36&lt;&gt;"",$E36&lt;&gt;"TOTAL")</formula>
    </cfRule>
  </conditionalFormatting>
  <conditionalFormatting sqref="AZ387 AZ374 AZ361 AZ348 AZ335 AZ322 AZ309 AZ296 AZ283 AZ270 AZ257 AZ244 AZ231 AZ218 AZ205 AZ192 AZ179 AZ166 AZ153 AZ140 AZ127 AZ114 AZ101 AZ88 AZ75 AZ62 AZ49 AZ36">
    <cfRule type="expression" dxfId="1602" priority="2120">
      <formula>+WEEKDAY($E36)=1</formula>
    </cfRule>
  </conditionalFormatting>
  <conditionalFormatting sqref="AZ387 AZ374 AZ361 AZ348 AZ335 AZ322 AZ309 AZ296 AZ283 AZ270 AZ257 AZ244 AZ231 AZ218 AZ205 AZ192 AZ179 AZ166 AZ153 AZ140 AZ127 AZ114 AZ101 AZ88 AZ75 AZ62 AZ49 AZ36">
    <cfRule type="expression" dxfId="1601" priority="2119">
      <formula>$E36=""</formula>
    </cfRule>
  </conditionalFormatting>
  <conditionalFormatting sqref="AZ387 AZ374 AZ361 AZ348 AZ335 AZ322 AZ309 AZ296 AZ283 AZ270 AZ257 AZ244 AZ231 AZ218 AZ205 AZ192 AZ179 AZ166 AZ153 AZ140 AZ127 AZ114 AZ101 AZ88 AZ75 AZ62 AZ49 AZ36">
    <cfRule type="expression" dxfId="1600" priority="2118">
      <formula>$C36=$H$5</formula>
    </cfRule>
  </conditionalFormatting>
  <conditionalFormatting sqref="AZ387 AZ374 AZ361 AZ348 AZ335 AZ322 AZ309 AZ296 AZ283 AZ270 AZ257 AZ244 AZ231 AZ218 AZ205 AZ192 AZ179 AZ166 AZ153 AZ140 AZ127 AZ114 AZ101 AZ88 AZ75 AZ62 AZ49 AZ36">
    <cfRule type="expression" dxfId="1599" priority="2117">
      <formula>$E36="TOTAL"</formula>
    </cfRule>
  </conditionalFormatting>
  <conditionalFormatting sqref="AZ387 AZ374 AZ361 AZ348 AZ335 AZ322 AZ309 AZ296 AZ283 AZ270 AZ257 AZ244 AZ231 AZ218 AZ205 AZ192 AZ179 AZ166 AZ153 AZ140 AZ127 AZ114 AZ101 AZ88 AZ75 AZ62 AZ49 AZ36">
    <cfRule type="expression" dxfId="1598" priority="2116">
      <formula>AND($E36&lt;&gt;"",$E36&lt;&gt;"TOTAL")</formula>
    </cfRule>
  </conditionalFormatting>
  <conditionalFormatting sqref="AY387 AY374 AY361 AY348 AY335 AY322 AY309 AY296 AY283 AY270 AY257 AY244 AY231 AY218 AY205 AY192 AY179 AY166 AY153 AY140 AY127 AY114 AY101 AY88 AY75 AY62 AY49 AY36">
    <cfRule type="expression" dxfId="1597" priority="2115">
      <formula>+WEEKDAY($E36)=1</formula>
    </cfRule>
  </conditionalFormatting>
  <conditionalFormatting sqref="AY387 AY374 AY361 AY348 AY335 AY322 AY309 AY296 AY283 AY270 AY257 AY244 AY231 AY218 AY205 AY192 AY179 AY166 AY153 AY140 AY127 AY114 AY101 AY88 AY75 AY62 AY49 AY36">
    <cfRule type="expression" dxfId="1596" priority="2114">
      <formula>$E36=""</formula>
    </cfRule>
  </conditionalFormatting>
  <conditionalFormatting sqref="AY387 AY374 AY361 AY348 AY335 AY322 AY309 AY296 AY283 AY270 AY257 AY244 AY231 AY218 AY205 AY192 AY179 AY166 AY153 AY140 AY127 AY114 AY101 AY88 AY75 AY62 AY49 AY36">
    <cfRule type="expression" dxfId="1595" priority="2113">
      <formula>$C36=$H$5</formula>
    </cfRule>
  </conditionalFormatting>
  <conditionalFormatting sqref="AY387 AY374 AY361 AY348 AY335 AY322 AY309 AY296 AY283 AY270 AY257 AY244 AY231 AY218 AY205 AY192 AY179 AY166 AY153 AY140 AY127 AY114 AY101 AY88 AY75 AY62 AY49 AY36">
    <cfRule type="expression" dxfId="1594" priority="2112">
      <formula>$E36="TOTAL"</formula>
    </cfRule>
  </conditionalFormatting>
  <conditionalFormatting sqref="AY387 AY374 AY361 AY348 AY335 AY322 AY309 AY296 AY283 AY270 AY257 AY244 AY231 AY218 AY205 AY192 AY179 AY166 AY153 AY140 AY127 AY114 AY101 AY88 AY75 AY62 AY49 AY36">
    <cfRule type="expression" dxfId="1593" priority="2111">
      <formula>AND($E36&lt;&gt;"",$E36&lt;&gt;"TOTAL")</formula>
    </cfRule>
  </conditionalFormatting>
  <conditionalFormatting sqref="AX387 AX374 AX361 AX348 AX335 AX322 AX309 AX296 AX283 AX270 AX257 AX244 AX231 AX218 AX205 AX192 AX179 AX166 AX153 AX140 AX127 AX114 AX101 AX88 AX75 AX62 AX49 AX36">
    <cfRule type="expression" dxfId="1592" priority="2110">
      <formula>+WEEKDAY($E36)=1</formula>
    </cfRule>
  </conditionalFormatting>
  <conditionalFormatting sqref="AX387 AX374 AX361 AX348 AX335 AX322 AX309 AX296 AX283 AX270 AX257 AX244 AX231 AX218 AX205 AX192 AX179 AX166 AX153 AX140 AX127 AX114 AX101 AX88 AX75 AX62 AX49 AX36">
    <cfRule type="expression" dxfId="1591" priority="2109">
      <formula>$E36=""</formula>
    </cfRule>
  </conditionalFormatting>
  <conditionalFormatting sqref="AX387 AX374 AX361 AX348 AX335 AX322 AX309 AX296 AX283 AX270 AX257 AX244 AX231 AX218 AX205 AX192 AX179 AX166 AX153 AX140 AX127 AX114 AX101 AX88 AX75 AX62 AX49 AX36">
    <cfRule type="expression" dxfId="1590" priority="2108">
      <formula>$C36=$H$5</formula>
    </cfRule>
  </conditionalFormatting>
  <conditionalFormatting sqref="AX387 AX374 AX361 AX348 AX335 AX322 AX309 AX296 AX283 AX270 AX257 AX244 AX231 AX218 AX205 AX192 AX179 AX166 AX153 AX140 AX127 AX114 AX101 AX88 AX75 AX62 AX49 AX36">
    <cfRule type="expression" dxfId="1589" priority="2107">
      <formula>$E36="TOTAL"</formula>
    </cfRule>
  </conditionalFormatting>
  <conditionalFormatting sqref="AX387 AX374 AX361 AX348 AX335 AX322 AX309 AX296 AX283 AX270 AX257 AX244 AX231 AX218 AX205 AX192 AX179 AX166 AX153 AX140 AX127 AX114 AX101 AX88 AX75 AX62 AX49 AX36">
    <cfRule type="expression" dxfId="1588" priority="2106">
      <formula>AND($E36&lt;&gt;"",$E36&lt;&gt;"TOTAL")</formula>
    </cfRule>
  </conditionalFormatting>
  <conditionalFormatting sqref="F376:F387 F363:F374 F350:F361 F337:F348 F324:F335 F311:F322 F298:F309 F285:F296 F272:F283 F259:F270 F246:F257 F233:F244 F220:F231 F207:F218 F194:F205 F181:F192 F168:F179 F155:F166 F142:F153 F129:F140 F116:F127 F103:F114 F90:F101 F77:F88 F64:F75 F51:F62 F25:F36 F38:F49">
    <cfRule type="expression" dxfId="1587" priority="2101">
      <formula>AND($A25&lt;&gt;1,$E25&lt;&gt;"TOTAL")</formula>
    </cfRule>
    <cfRule type="expression" dxfId="1586" priority="2102">
      <formula>$E25="TOTAL"</formula>
    </cfRule>
    <cfRule type="expression" dxfId="1585" priority="2103">
      <formula>$C25=$H$5</formula>
    </cfRule>
    <cfRule type="expression" dxfId="1584" priority="2104">
      <formula>OR($E25="",$A25="")</formula>
    </cfRule>
    <cfRule type="expression" dxfId="1583" priority="2105">
      <formula>$H25&lt;&gt;""</formula>
    </cfRule>
  </conditionalFormatting>
  <conditionalFormatting sqref="AH376:AH387 AH363:AH374 AH350:AH361 AH337:AH348 AH324:AH335 AH311:AH322 AH298:AH309 AH285:AH296 AH272:AH283 AH259:AH270 AH246:AH257 AH233:AH244 AH220:AH231 AH207:AH218 AH194:AH205 AH181:AH192 AH168:AH179 AH155:AH166 AH142:AH153 AH129:AH140 AH116:AH127 AH103:AH114 AH90:AH101 AH77:AH88 AH64:AH75 AH51:AH62 AH38:AH49 AH25:AH36">
    <cfRule type="expression" dxfId="1582" priority="2100">
      <formula>$E25=""</formula>
    </cfRule>
  </conditionalFormatting>
  <conditionalFormatting sqref="AH376:AH387 AH363:AH374 AH350:AH361 AH337:AH348 AH324:AH335 AH311:AH322 AH298:AH309 AH285:AH296 AH272:AH283 AH259:AH270 AH246:AH257 AH233:AH244 AH220:AH231 AH207:AH218 AH194:AH205 AH181:AH192 AH168:AH179 AH155:AH166 AH142:AH153 AH129:AH140 AH116:AH127 AH103:AH114 AH90:AH101 AH77:AH88 AH64:AH75 AH51:AH62 AH38:AH49 AH25:AH36">
    <cfRule type="expression" dxfId="1581" priority="2099">
      <formula>$C25=$H$5</formula>
    </cfRule>
  </conditionalFormatting>
  <conditionalFormatting sqref="AH376:AH387 AH363:AH374 AH350:AH361 AH337:AH348 AH324:AH335 AH311:AH322 AH298:AH309 AH285:AH296 AH272:AH283 AH259:AH270 AH246:AH257 AH233:AH244 AH220:AH231 AH207:AH218 AH194:AH205 AH181:AH192 AH168:AH179 AH155:AH166 AH142:AH153 AH129:AH140 AH116:AH127 AH103:AH114 AH90:AH101 AH77:AH88 AH64:AH75 AH51:AH62 AH38:AH49 AH25:AH36">
    <cfRule type="expression" dxfId="1580" priority="2098">
      <formula>$E25="TOTAL"</formula>
    </cfRule>
  </conditionalFormatting>
  <conditionalFormatting sqref="AI376:AI387 AI363:AI374 AI350:AI361 AI337:AI348 AI324:AI335 AI311:AI322 AI298:AI309 AI285:AI296 AI272:AI283 AI259:AI270 AI246:AI257 AI233:AI244 AI220:AI231 AI207:AI218 AI194:AI205 AI181:AI192 AI168:AI179 AI155:AI166 AI142:AI153 AI129:AI140 AI116:AI127 AI103:AI114 AI90:AI101 AI77:AI88 AI64:AI75 AI51:AI62 AI38:AI49 AI25:AI36">
    <cfRule type="expression" dxfId="1579" priority="2097">
      <formula>+WEEKDAY($E25)=1</formula>
    </cfRule>
  </conditionalFormatting>
  <conditionalFormatting sqref="AI376:AI387 AI363:AI374 AI350:AI361 AI337:AI348 AI324:AI335 AI311:AI322 AI298:AI309 AI285:AI296 AI272:AI283 AI259:AI270 AI246:AI257 AI233:AI244 AI220:AI231 AI207:AI218 AI194:AI205 AI181:AI192 AI168:AI179 AI155:AI166 AI142:AI153 AI129:AI140 AI116:AI127 AI103:AI114 AI90:AI101 AI77:AI88 AI64:AI75 AI51:AI62 AI38:AI49 AI25:AI36">
    <cfRule type="expression" dxfId="1578" priority="2096">
      <formula>$E25=""</formula>
    </cfRule>
  </conditionalFormatting>
  <conditionalFormatting sqref="AI376:AI387 AI363:AI374 AI350:AI361 AI337:AI348 AI324:AI335 AI311:AI322 AI298:AI309 AI285:AI296 AI272:AI283 AI259:AI270 AI246:AI257 AI233:AI244 AI220:AI231 AI207:AI218 AI194:AI205 AI181:AI192 AI168:AI179 AI155:AI166 AI142:AI153 AI129:AI140 AI116:AI127 AI103:AI114 AI90:AI101 AI77:AI88 AI64:AI75 AI51:AI62 AI38:AI49 AI25:AI36">
    <cfRule type="expression" dxfId="1577" priority="2095">
      <formula>$C25=$H$5</formula>
    </cfRule>
  </conditionalFormatting>
  <conditionalFormatting sqref="AI376:AI387 AI363:AI374 AI350:AI361 AI337:AI348 AI324:AI335 AI311:AI322 AI298:AI309 AI285:AI296 AI272:AI283 AI259:AI270 AI246:AI257 AI233:AI244 AI220:AI231 AI207:AI218 AI194:AI205 AI181:AI192 AI168:AI179 AI155:AI166 AI142:AI153 AI129:AI140 AI116:AI127 AI103:AI114 AI90:AI101 AI77:AI88 AI64:AI75 AI51:AI62 AI38:AI49 AI25:AI36">
    <cfRule type="expression" dxfId="1576" priority="2094">
      <formula>$E25="TOTAL"</formula>
    </cfRule>
  </conditionalFormatting>
  <conditionalFormatting sqref="AI376:AI387 AI363:AI374 AI350:AI361 AI337:AI348 AI324:AI335 AI311:AI322 AI298:AI309 AI285:AI296 AI272:AI283 AI259:AI270 AI246:AI257 AI233:AI244 AI220:AI231 AI207:AI218 AI194:AI205 AI181:AI192 AI168:AI179 AI155:AI166 AI142:AI153 AI129:AI140 AI116:AI127 AI103:AI114 AI90:AI101 AI77:AI88 AI64:AI75 AI51:AI62 AI38:AI49 AI25:AI36">
    <cfRule type="expression" dxfId="1575" priority="2093">
      <formula>AND($E25&lt;&gt;"",$E25&lt;&gt;"TOTAL")</formula>
    </cfRule>
  </conditionalFormatting>
  <conditionalFormatting sqref="AJ376:AJ387 AJ363:AJ374 AJ350:AJ361 AJ337:AJ348 AJ324:AJ335 AJ311:AJ322 AJ298:AJ309 AJ285:AJ296 AJ272:AJ283 AJ259:AJ270 AJ246:AJ257 AJ233:AJ244 AJ220:AJ231 AJ207:AJ218 AJ194:AJ205 AJ181:AJ192 AJ168:AJ179 AJ155:AJ166 AJ142:AJ153 AJ129:AJ140 AJ116:AJ127 AJ103:AJ114 AJ90:AJ101 AJ77:AJ88 AJ64:AJ75 AJ51:AJ62 AJ38:AJ49 AJ25:AJ36">
    <cfRule type="expression" dxfId="1574" priority="2092">
      <formula>$E25=""</formula>
    </cfRule>
  </conditionalFormatting>
  <conditionalFormatting sqref="AJ376:AJ387 AJ363:AJ374 AJ350:AJ361 AJ337:AJ348 AJ324:AJ335 AJ311:AJ322 AJ298:AJ309 AJ285:AJ296 AJ272:AJ283 AJ259:AJ270 AJ246:AJ257 AJ233:AJ244 AJ220:AJ231 AJ207:AJ218 AJ194:AJ205 AJ181:AJ192 AJ168:AJ179 AJ155:AJ166 AJ142:AJ153 AJ129:AJ140 AJ116:AJ127 AJ103:AJ114 AJ90:AJ101 AJ77:AJ88 AJ64:AJ75 AJ51:AJ62 AJ38:AJ49 AJ25:AJ36">
    <cfRule type="expression" dxfId="1573" priority="2091">
      <formula>$C25=$H$5</formula>
    </cfRule>
  </conditionalFormatting>
  <conditionalFormatting sqref="AJ376:AJ387 AJ363:AJ374 AJ350:AJ361 AJ337:AJ348 AJ324:AJ335 AJ311:AJ322 AJ298:AJ309 AJ285:AJ296 AJ272:AJ283 AJ259:AJ270 AJ246:AJ257 AJ233:AJ244 AJ220:AJ231 AJ207:AJ218 AJ194:AJ205 AJ181:AJ192 AJ168:AJ179 AJ155:AJ166 AJ142:AJ153 AJ129:AJ140 AJ116:AJ127 AJ103:AJ114 AJ90:AJ101 AJ77:AJ88 AJ64:AJ75 AJ51:AJ62 AJ38:AJ49 AJ25:AJ36">
    <cfRule type="expression" dxfId="1572" priority="2090">
      <formula>$E25="TOTAL"</formula>
    </cfRule>
  </conditionalFormatting>
  <conditionalFormatting sqref="AF376:AF380 AF363:AF367 AF350:AF354 AF337:AF341 AF324:AF328 AF311:AF315 AF298:AF302 AF285:AF289 AF272:AF276 AF259:AF263 AF246:AF250 AF233:AF237 AF220:AF224 AF207:AF211 AF194:AF198 AF181:AF185 AF168:AF172 AF155:AF159 AF142:AF146 AF129:AF133 AF116:AF120 AF103:AF107 AF90:AF94 AF77:AF81 AF64:AF68 AF51:AF55 AF38:AF42 AF25:AF29">
    <cfRule type="expression" dxfId="1571" priority="2089">
      <formula>+WEEKDAY($E25)=1</formula>
    </cfRule>
  </conditionalFormatting>
  <conditionalFormatting sqref="AF376:AF380 AF363:AF367 AF350:AF354 AF337:AF341 AF324:AF328 AF311:AF315 AF298:AF302 AF285:AF289 AF272:AF276 AF259:AF263 AF246:AF250 AF233:AF237 AF220:AF224 AF207:AF211 AF194:AF198 AF181:AF185 AF168:AF172 AF155:AF159 AF142:AF146 AF129:AF133 AF116:AF120 AF103:AF107 AF90:AF94 AF77:AF81 AF64:AF68 AF51:AF55 AF38:AF42 AF25:AF29">
    <cfRule type="expression" dxfId="1570" priority="2088">
      <formula>$E25=""</formula>
    </cfRule>
  </conditionalFormatting>
  <conditionalFormatting sqref="AF376:AF380 AF363:AF367 AF350:AF354 AF337:AF341 AF324:AF328 AF311:AF315 AF298:AF302 AF285:AF289 AF272:AF276 AF259:AF263 AF246:AF250 AF233:AF237 AF220:AF224 AF207:AF211 AF194:AF198 AF181:AF185 AF168:AF172 AF155:AF159 AF142:AF146 AF129:AF133 AF116:AF120 AF103:AF107 AF90:AF94 AF77:AF81 AF64:AF68 AF51:AF55 AF38:AF42 AF25:AF29">
    <cfRule type="expression" dxfId="1569" priority="2087">
      <formula>$C25=$H$5</formula>
    </cfRule>
  </conditionalFormatting>
  <conditionalFormatting sqref="AF376:AF380 AF363:AF367 AF350:AF354 AF337:AF341 AF324:AF328 AF311:AF315 AF298:AF302 AF285:AF289 AF272:AF276 AF259:AF263 AF246:AF250 AF233:AF237 AF220:AF224 AF207:AF211 AF194:AF198 AF181:AF185 AF168:AF172 AF155:AF159 AF142:AF146 AF129:AF133 AF116:AF120 AF103:AF107 AF90:AF94 AF77:AF81 AF64:AF68 AF51:AF55 AF38:AF42 AF25:AF29">
    <cfRule type="expression" dxfId="1568" priority="2086">
      <formula>$E25="TOTAL"</formula>
    </cfRule>
  </conditionalFormatting>
  <conditionalFormatting sqref="AF376:AF380 AF363:AF367 AF350:AF354 AF337:AF341 AF324:AF328 AF311:AF315 AF298:AF302 AF285:AF289 AF272:AF276 AF259:AF263 AF246:AF250 AF233:AF237 AF220:AF224 AF207:AF211 AF194:AF198 AF181:AF185 AF168:AF172 AF155:AF159 AF142:AF146 AF129:AF133 AF116:AF120 AF103:AF107 AF90:AF94 AF77:AF81 AF64:AF68 AF51:AF55 AF38:AF42 AF25:AF29">
    <cfRule type="expression" dxfId="1567" priority="2085">
      <formula>AND($E25&lt;&gt;"",$E25&lt;&gt;"TOTAL")</formula>
    </cfRule>
  </conditionalFormatting>
  <conditionalFormatting sqref="AF381:AF383 AF368:AF370 AF355:AF357 AF342:AF344 AF329:AF331 AF316:AF318 AF303:AF305 AF290:AF292 AF277:AF279 AF264:AF266 AF251:AF253 AF238:AF240 AF225:AF227 AF212:AF214 AF199:AF201 AF186:AF188 AF173:AF175 AF160:AF162 AF147:AF149 AF134:AF136 AF121:AF123 AF108:AF110 AF95:AF97 AF82:AF84 AF69:AF71 AF56:AF58 AF43:AF45 AF30:AF32">
    <cfRule type="expression" dxfId="1566" priority="2084">
      <formula>+WEEKDAY($E30)=1</formula>
    </cfRule>
  </conditionalFormatting>
  <conditionalFormatting sqref="AF381:AF383 AF368:AF370 AF355:AF357 AF342:AF344 AF329:AF331 AF316:AF318 AF303:AF305 AF290:AF292 AF277:AF279 AF264:AF266 AF251:AF253 AF238:AF240 AF225:AF227 AF212:AF214 AF199:AF201 AF186:AF188 AF173:AF175 AF160:AF162 AF147:AF149 AF134:AF136 AF121:AF123 AF108:AF110 AF95:AF97 AF82:AF84 AF69:AF71 AF56:AF58 AF43:AF45 AF30:AF32">
    <cfRule type="expression" dxfId="1565" priority="2083">
      <formula>$E30=""</formula>
    </cfRule>
  </conditionalFormatting>
  <conditionalFormatting sqref="AF381:AF383 AF368:AF370 AF355:AF357 AF342:AF344 AF329:AF331 AF316:AF318 AF303:AF305 AF290:AF292 AF277:AF279 AF264:AF266 AF251:AF253 AF238:AF240 AF225:AF227 AF212:AF214 AF199:AF201 AF186:AF188 AF173:AF175 AF160:AF162 AF147:AF149 AF134:AF136 AF121:AF123 AF108:AF110 AF95:AF97 AF82:AF84 AF69:AF71 AF56:AF58 AF43:AF45 AF30:AF32">
    <cfRule type="expression" dxfId="1564" priority="2082">
      <formula>$C30=$H$5</formula>
    </cfRule>
  </conditionalFormatting>
  <conditionalFormatting sqref="AF381:AF383 AF368:AF370 AF355:AF357 AF342:AF344 AF329:AF331 AF316:AF318 AF303:AF305 AF290:AF292 AF277:AF279 AF264:AF266 AF251:AF253 AF238:AF240 AF225:AF227 AF212:AF214 AF199:AF201 AF186:AF188 AF173:AF175 AF160:AF162 AF147:AF149 AF134:AF136 AF121:AF123 AF108:AF110 AF95:AF97 AF82:AF84 AF69:AF71 AF56:AF58 AF43:AF45 AF30:AF32">
    <cfRule type="expression" dxfId="1563" priority="2081">
      <formula>$E30="TOTAL"</formula>
    </cfRule>
  </conditionalFormatting>
  <conditionalFormatting sqref="AF381:AF383 AF368:AF370 AF355:AF357 AF342:AF344 AF329:AF331 AF316:AF318 AF303:AF305 AF290:AF292 AF277:AF279 AF264:AF266 AF251:AF253 AF238:AF240 AF225:AF227 AF212:AF214 AF199:AF201 AF186:AF188 AF173:AF175 AF160:AF162 AF147:AF149 AF134:AF136 AF121:AF123 AF108:AF110 AF95:AF97 AF82:AF84 AF69:AF71 AF56:AF58 AF43:AF45 AF30:AF32">
    <cfRule type="expression" dxfId="1562" priority="2080">
      <formula>AND($E30&lt;&gt;"",$E30&lt;&gt;"TOTAL")</formula>
    </cfRule>
  </conditionalFormatting>
  <conditionalFormatting sqref="AF384:AF386 AF371:AF373 AF358:AF360 AF345:AF347 AF332:AF334 AF319:AF321 AF306:AF308 AF293:AF295 AF280:AF282 AF267:AF269 AF254:AF256 AF241:AF243 AF228:AF230 AF215:AF217 AF202:AF204 AF189:AF191 AF176:AF178 AF163:AF165 AF150:AF152 AF137:AF139 AF124:AF126 AF111:AF113 AF98:AF100 AF85:AF87 AF72:AF74 AF59:AF61 AF46:AF48 AF33:AF35">
    <cfRule type="expression" dxfId="1561" priority="2079">
      <formula>+WEEKDAY($E33)=1</formula>
    </cfRule>
  </conditionalFormatting>
  <conditionalFormatting sqref="AF384:AF386 AF371:AF373 AF358:AF360 AF345:AF347 AF332:AF334 AF319:AF321 AF306:AF308 AF293:AF295 AF280:AF282 AF267:AF269 AF254:AF256 AF241:AF243 AF228:AF230 AF215:AF217 AF202:AF204 AF189:AF191 AF176:AF178 AF163:AF165 AF150:AF152 AF137:AF139 AF124:AF126 AF111:AF113 AF98:AF100 AF85:AF87 AF72:AF74 AF59:AF61 AF46:AF48 AF33:AF35">
    <cfRule type="expression" dxfId="1560" priority="2078">
      <formula>$E33=""</formula>
    </cfRule>
  </conditionalFormatting>
  <conditionalFormatting sqref="AF384:AF386 AF371:AF373 AF358:AF360 AF345:AF347 AF332:AF334 AF319:AF321 AF306:AF308 AF293:AF295 AF280:AF282 AF267:AF269 AF254:AF256 AF241:AF243 AF228:AF230 AF215:AF217 AF202:AF204 AF189:AF191 AF176:AF178 AF163:AF165 AF150:AF152 AF137:AF139 AF124:AF126 AF111:AF113 AF98:AF100 AF85:AF87 AF72:AF74 AF59:AF61 AF46:AF48 AF33:AF35">
    <cfRule type="expression" dxfId="1559" priority="2077">
      <formula>$C33=$H$5</formula>
    </cfRule>
  </conditionalFormatting>
  <conditionalFormatting sqref="AF384:AF386 AF371:AF373 AF358:AF360 AF345:AF347 AF332:AF334 AF319:AF321 AF306:AF308 AF293:AF295 AF280:AF282 AF267:AF269 AF254:AF256 AF241:AF243 AF228:AF230 AF215:AF217 AF202:AF204 AF189:AF191 AF176:AF178 AF163:AF165 AF150:AF152 AF137:AF139 AF124:AF126 AF111:AF113 AF98:AF100 AF85:AF87 AF72:AF74 AF59:AF61 AF46:AF48 AF33:AF35">
    <cfRule type="expression" dxfId="1558" priority="2076">
      <formula>$E33="TOTAL"</formula>
    </cfRule>
  </conditionalFormatting>
  <conditionalFormatting sqref="AF384:AF386 AF371:AF373 AF358:AF360 AF345:AF347 AF332:AF334 AF319:AF321 AF306:AF308 AF293:AF295 AF280:AF282 AF267:AF269 AF254:AF256 AF241:AF243 AF228:AF230 AF215:AF217 AF202:AF204 AF189:AF191 AF176:AF178 AF163:AF165 AF150:AF152 AF137:AF139 AF124:AF126 AF111:AF113 AF98:AF100 AF85:AF87 AF72:AF74 AF59:AF61 AF46:AF48 AF33:AF35">
    <cfRule type="expression" dxfId="1557" priority="2075">
      <formula>AND($E33&lt;&gt;"",$E33&lt;&gt;"TOTAL")</formula>
    </cfRule>
  </conditionalFormatting>
  <conditionalFormatting sqref="AF387 AF374 AF361 AF348 AF335 AF322 AF309 AF296 AF283 AF270 AF257 AF244 AF231 AF218 AF205 AF192 AF179 AF166 AF153 AF140 AF127 AF114 AF101 AF88 AF75 AF62 AF49 AF36">
    <cfRule type="expression" dxfId="1556" priority="2074">
      <formula>+WEEKDAY($E36)=1</formula>
    </cfRule>
  </conditionalFormatting>
  <conditionalFormatting sqref="AF387 AF374 AF361 AF348 AF335 AF322 AF309 AF296 AF283 AF270 AF257 AF244 AF231 AF218 AF205 AF192 AF179 AF166 AF153 AF140 AF127 AF114 AF101 AF88 AF75 AF62 AF49 AF36">
    <cfRule type="expression" dxfId="1555" priority="2073">
      <formula>$E36=""</formula>
    </cfRule>
  </conditionalFormatting>
  <conditionalFormatting sqref="AF387 AF374 AF361 AF348 AF335 AF322 AF309 AF296 AF283 AF270 AF257 AF244 AF231 AF218 AF205 AF192 AF179 AF166 AF153 AF140 AF127 AF114 AF101 AF88 AF75 AF62 AF49 AF36">
    <cfRule type="expression" dxfId="1554" priority="2072">
      <formula>$C36=$H$5</formula>
    </cfRule>
  </conditionalFormatting>
  <conditionalFormatting sqref="AF387 AF374 AF361 AF348 AF335 AF322 AF309 AF296 AF283 AF270 AF257 AF244 AF231 AF218 AF205 AF192 AF179 AF166 AF153 AF140 AF127 AF114 AF101 AF88 AF75 AF62 AF49 AF36">
    <cfRule type="expression" dxfId="1553" priority="2071">
      <formula>$E36="TOTAL"</formula>
    </cfRule>
  </conditionalFormatting>
  <conditionalFormatting sqref="AF387 AF374 AF361 AF348 AF335 AF322 AF309 AF296 AF283 AF270 AF257 AF244 AF231 AF218 AF205 AF192 AF179 AF166 AF153 AF140 AF127 AF114 AF101 AF88 AF75 AF62 AF49 AF36">
    <cfRule type="expression" dxfId="1552" priority="2070">
      <formula>AND($E36&lt;&gt;"",$E36&lt;&gt;"TOTAL")</formula>
    </cfRule>
  </conditionalFormatting>
  <conditionalFormatting sqref="E376:BL387 E363:BL374 E350:BL361 E337:BL348 E324:BL335 E311:BL322 E298:BL309 E285:BL296 E272:BL283 E259:BL270 E246:BL257 E233:BL244 E220:BL231 E207:BL218 E194:BL205 E181:BL192 E168:BL179 E155:BL166 E142:BL153 E129:BL140 E116:BL127 E103:BL114 E90:BL101 E77:BL88 E64:BL75 E51:BL62 E25:BL36 E38:BL49">
    <cfRule type="expression" dxfId="1551" priority="2069">
      <formula>$B25=""</formula>
    </cfRule>
  </conditionalFormatting>
  <conditionalFormatting sqref="E415:BL426">
    <cfRule type="expression" dxfId="1550" priority="1551">
      <formula>+WEEKDAY($E415)=1</formula>
    </cfRule>
  </conditionalFormatting>
  <conditionalFormatting sqref="E415:BL426">
    <cfRule type="expression" dxfId="1549" priority="1550">
      <formula>$E415=""</formula>
    </cfRule>
  </conditionalFormatting>
  <conditionalFormatting sqref="E415:BL426">
    <cfRule type="expression" dxfId="1548" priority="1549">
      <formula>$C415=$H$5</formula>
    </cfRule>
  </conditionalFormatting>
  <conditionalFormatting sqref="E415:BL426">
    <cfRule type="expression" dxfId="1547" priority="1548">
      <formula>$E415="TOTAL"</formula>
    </cfRule>
  </conditionalFormatting>
  <conditionalFormatting sqref="Y415:Y419">
    <cfRule type="expression" dxfId="1546" priority="1547">
      <formula>+WEEKDAY($E415)=1</formula>
    </cfRule>
  </conditionalFormatting>
  <conditionalFormatting sqref="Y415:Y419">
    <cfRule type="expression" dxfId="1545" priority="1546">
      <formula>$E415=""</formula>
    </cfRule>
  </conditionalFormatting>
  <conditionalFormatting sqref="Y415:Y419">
    <cfRule type="expression" dxfId="1544" priority="1545">
      <formula>$C415=$H$5</formula>
    </cfRule>
  </conditionalFormatting>
  <conditionalFormatting sqref="Y415:Y419">
    <cfRule type="expression" dxfId="1543" priority="1544">
      <formula>$E415="TOTAL"</formula>
    </cfRule>
  </conditionalFormatting>
  <conditionalFormatting sqref="Y415:Y419">
    <cfRule type="expression" dxfId="1542" priority="1543">
      <formula>AND($E415&lt;&gt;"",$E415&lt;&gt;"TOTAL")</formula>
    </cfRule>
  </conditionalFormatting>
  <conditionalFormatting sqref="AA415:AA419">
    <cfRule type="expression" dxfId="1541" priority="1542">
      <formula>+WEEKDAY($E415)=1</formula>
    </cfRule>
  </conditionalFormatting>
  <conditionalFormatting sqref="AA415:AA419">
    <cfRule type="expression" dxfId="1540" priority="1541">
      <formula>$E415=""</formula>
    </cfRule>
  </conditionalFormatting>
  <conditionalFormatting sqref="AA415:AA419">
    <cfRule type="expression" dxfId="1539" priority="1540">
      <formula>$C415=$H$5</formula>
    </cfRule>
  </conditionalFormatting>
  <conditionalFormatting sqref="AA415:AA419">
    <cfRule type="expression" dxfId="1538" priority="1539">
      <formula>$E415="TOTAL"</formula>
    </cfRule>
  </conditionalFormatting>
  <conditionalFormatting sqref="AA415:AA419">
    <cfRule type="expression" dxfId="1537" priority="1538">
      <formula>AND($E415&lt;&gt;"",$E415&lt;&gt;"TOTAL")</formula>
    </cfRule>
  </conditionalFormatting>
  <conditionalFormatting sqref="AB415:AE419">
    <cfRule type="expression" dxfId="1536" priority="1537">
      <formula>+WEEKDAY($E415)=1</formula>
    </cfRule>
  </conditionalFormatting>
  <conditionalFormatting sqref="AB415:AE419">
    <cfRule type="expression" dxfId="1535" priority="1536">
      <formula>$E415=""</formula>
    </cfRule>
  </conditionalFormatting>
  <conditionalFormatting sqref="AB415:AE419">
    <cfRule type="expression" dxfId="1534" priority="1535">
      <formula>$C415=$H$5</formula>
    </cfRule>
  </conditionalFormatting>
  <conditionalFormatting sqref="AB415:AE419">
    <cfRule type="expression" dxfId="1533" priority="1534">
      <formula>$E415="TOTAL"</formula>
    </cfRule>
  </conditionalFormatting>
  <conditionalFormatting sqref="AB415:AE419">
    <cfRule type="expression" dxfId="1532" priority="1533">
      <formula>AND($E415&lt;&gt;"",$E415&lt;&gt;"TOTAL")</formula>
    </cfRule>
  </conditionalFormatting>
  <conditionalFormatting sqref="AG415:AG419">
    <cfRule type="expression" dxfId="1531" priority="1532">
      <formula>+WEEKDAY($E415)=1</formula>
    </cfRule>
  </conditionalFormatting>
  <conditionalFormatting sqref="AG415:AG419">
    <cfRule type="expression" dxfId="1530" priority="1531">
      <formula>$E415=""</formula>
    </cfRule>
  </conditionalFormatting>
  <conditionalFormatting sqref="AG415:AG419">
    <cfRule type="expression" dxfId="1529" priority="1530">
      <formula>$C415=$H$5</formula>
    </cfRule>
  </conditionalFormatting>
  <conditionalFormatting sqref="AG415:AG419">
    <cfRule type="expression" dxfId="1528" priority="1529">
      <formula>$E415="TOTAL"</formula>
    </cfRule>
  </conditionalFormatting>
  <conditionalFormatting sqref="AG415:AG419">
    <cfRule type="expression" dxfId="1527" priority="1528">
      <formula>AND($E415&lt;&gt;"",$E415&lt;&gt;"TOTAL")</formula>
    </cfRule>
  </conditionalFormatting>
  <conditionalFormatting sqref="AP415:AP419">
    <cfRule type="expression" dxfId="1526" priority="1520">
      <formula>$C415=$H$5</formula>
    </cfRule>
  </conditionalFormatting>
  <conditionalFormatting sqref="AN415:AO419">
    <cfRule type="expression" dxfId="1525" priority="1527">
      <formula>+WEEKDAY($E415)=1</formula>
    </cfRule>
  </conditionalFormatting>
  <conditionalFormatting sqref="AN415:AO419">
    <cfRule type="expression" dxfId="1524" priority="1526">
      <formula>$E415=""</formula>
    </cfRule>
  </conditionalFormatting>
  <conditionalFormatting sqref="AN415:AO419">
    <cfRule type="expression" dxfId="1523" priority="1525">
      <formula>$C415=$H$5</formula>
    </cfRule>
  </conditionalFormatting>
  <conditionalFormatting sqref="AN415:AO419">
    <cfRule type="expression" dxfId="1522" priority="1524">
      <formula>$E415="TOTAL"</formula>
    </cfRule>
  </conditionalFormatting>
  <conditionalFormatting sqref="AN415:AO419">
    <cfRule type="expression" dxfId="1521" priority="1523">
      <formula>AND($E415&lt;&gt;"",$E415&lt;&gt;"TOTAL")</formula>
    </cfRule>
  </conditionalFormatting>
  <conditionalFormatting sqref="AP415:AP419">
    <cfRule type="expression" dxfId="1520" priority="1522">
      <formula>+WEEKDAY($E415)=1</formula>
    </cfRule>
  </conditionalFormatting>
  <conditionalFormatting sqref="AP415:AP419">
    <cfRule type="expression" dxfId="1519" priority="1521">
      <formula>$E415=""</formula>
    </cfRule>
  </conditionalFormatting>
  <conditionalFormatting sqref="AP415:AP419">
    <cfRule type="expression" dxfId="1518" priority="1519">
      <formula>$E415="TOTAL"</formula>
    </cfRule>
  </conditionalFormatting>
  <conditionalFormatting sqref="AP415:AP419">
    <cfRule type="expression" dxfId="1517" priority="1518">
      <formula>AND($E415&lt;&gt;"",$E415&lt;&gt;"TOTAL")</formula>
    </cfRule>
  </conditionalFormatting>
  <conditionalFormatting sqref="AQ415:AQ419">
    <cfRule type="expression" dxfId="1516" priority="1517">
      <formula>+WEEKDAY($E415)=1</formula>
    </cfRule>
  </conditionalFormatting>
  <conditionalFormatting sqref="AQ415:AQ419">
    <cfRule type="expression" dxfId="1515" priority="1516">
      <formula>$E415=""</formula>
    </cfRule>
  </conditionalFormatting>
  <conditionalFormatting sqref="AQ415:AQ419">
    <cfRule type="expression" dxfId="1514" priority="1515">
      <formula>$C415=$H$5</formula>
    </cfRule>
  </conditionalFormatting>
  <conditionalFormatting sqref="AQ415:AQ419">
    <cfRule type="expression" dxfId="1513" priority="1514">
      <formula>$E415="TOTAL"</formula>
    </cfRule>
  </conditionalFormatting>
  <conditionalFormatting sqref="AQ415:AQ419">
    <cfRule type="expression" dxfId="1512" priority="1513">
      <formula>AND($E415&lt;&gt;"",$E415&lt;&gt;"TOTAL")</formula>
    </cfRule>
  </conditionalFormatting>
  <conditionalFormatting sqref="AR415:AV419">
    <cfRule type="expression" dxfId="1511" priority="1512">
      <formula>+WEEKDAY($E415)=1</formula>
    </cfRule>
  </conditionalFormatting>
  <conditionalFormatting sqref="AR415:AV419">
    <cfRule type="expression" dxfId="1510" priority="1511">
      <formula>$E415=""</formula>
    </cfRule>
  </conditionalFormatting>
  <conditionalFormatting sqref="AR415:AV419">
    <cfRule type="expression" dxfId="1509" priority="1510">
      <formula>$C415=$H$5</formula>
    </cfRule>
  </conditionalFormatting>
  <conditionalFormatting sqref="AR415:AV419">
    <cfRule type="expression" dxfId="1508" priority="1509">
      <formula>$E415="TOTAL"</formula>
    </cfRule>
  </conditionalFormatting>
  <conditionalFormatting sqref="AR415:AV419">
    <cfRule type="expression" dxfId="1507" priority="1508">
      <formula>AND($E415&lt;&gt;"",$E415&lt;&gt;"TOTAL")</formula>
    </cfRule>
  </conditionalFormatting>
  <conditionalFormatting sqref="AW415:AW419">
    <cfRule type="expression" dxfId="1506" priority="1507">
      <formula>+WEEKDAY($E415)=1</formula>
    </cfRule>
  </conditionalFormatting>
  <conditionalFormatting sqref="AW415:AW419">
    <cfRule type="expression" dxfId="1505" priority="1506">
      <formula>$E415=""</formula>
    </cfRule>
  </conditionalFormatting>
  <conditionalFormatting sqref="AW415:AW419">
    <cfRule type="expression" dxfId="1504" priority="1505">
      <formula>$C415=$H$5</formula>
    </cfRule>
  </conditionalFormatting>
  <conditionalFormatting sqref="AW415:AW419">
    <cfRule type="expression" dxfId="1503" priority="1504">
      <formula>$E415="TOTAL"</formula>
    </cfRule>
  </conditionalFormatting>
  <conditionalFormatting sqref="AW415:AW419">
    <cfRule type="expression" dxfId="1502" priority="1503">
      <formula>AND($E415&lt;&gt;"",$E415&lt;&gt;"TOTAL")</formula>
    </cfRule>
  </conditionalFormatting>
  <conditionalFormatting sqref="X415:X419">
    <cfRule type="expression" dxfId="1501" priority="1502">
      <formula>$H415&lt;&gt;""</formula>
    </cfRule>
  </conditionalFormatting>
  <conditionalFormatting sqref="X415:X419">
    <cfRule type="expression" dxfId="1500" priority="1501">
      <formula>$E415=""</formula>
    </cfRule>
  </conditionalFormatting>
  <conditionalFormatting sqref="X415:X419">
    <cfRule type="expression" dxfId="1499" priority="1500">
      <formula>$C415=$H$5</formula>
    </cfRule>
  </conditionalFormatting>
  <conditionalFormatting sqref="X415:X419">
    <cfRule type="expression" dxfId="1498" priority="1499">
      <formula>$E415="TOTAL"</formula>
    </cfRule>
  </conditionalFormatting>
  <conditionalFormatting sqref="Z415:Z419">
    <cfRule type="expression" dxfId="1497" priority="1498">
      <formula>+WEEKDAY($E415)=1</formula>
    </cfRule>
  </conditionalFormatting>
  <conditionalFormatting sqref="Z415:Z419">
    <cfRule type="expression" dxfId="1496" priority="1497">
      <formula>$E415=""</formula>
    </cfRule>
  </conditionalFormatting>
  <conditionalFormatting sqref="Z415:Z419">
    <cfRule type="expression" dxfId="1495" priority="1496">
      <formula>$C415=$H$5</formula>
    </cfRule>
  </conditionalFormatting>
  <conditionalFormatting sqref="Z415:Z419">
    <cfRule type="expression" dxfId="1494" priority="1495">
      <formula>$E415="TOTAL"</formula>
    </cfRule>
  </conditionalFormatting>
  <conditionalFormatting sqref="Z415:Z419">
    <cfRule type="expression" dxfId="1493" priority="1494">
      <formula>AND($E415&lt;&gt;"",$E415&lt;&gt;"TOTAL")</formula>
    </cfRule>
  </conditionalFormatting>
  <conditionalFormatting sqref="BL415:BL419">
    <cfRule type="expression" dxfId="1492" priority="1493">
      <formula>+WEEKDAY($E415)=1</formula>
    </cfRule>
  </conditionalFormatting>
  <conditionalFormatting sqref="BL415:BL419">
    <cfRule type="expression" dxfId="1491" priority="1492">
      <formula>$E415=""</formula>
    </cfRule>
  </conditionalFormatting>
  <conditionalFormatting sqref="BL415:BL419">
    <cfRule type="expression" dxfId="1490" priority="1491">
      <formula>$C415=$H$5</formula>
    </cfRule>
  </conditionalFormatting>
  <conditionalFormatting sqref="BL415:BL419">
    <cfRule type="expression" dxfId="1489" priority="1490">
      <formula>$E415="TOTAL"</formula>
    </cfRule>
  </conditionalFormatting>
  <conditionalFormatting sqref="BL415:BL419">
    <cfRule type="expression" dxfId="1488" priority="1489">
      <formula>AND($E415&lt;&gt;"",$E415&lt;&gt;"TOTAL")</formula>
    </cfRule>
  </conditionalFormatting>
  <conditionalFormatting sqref="AK415:AK419">
    <cfRule type="expression" dxfId="1487" priority="1488">
      <formula>+WEEKDAY($E415)=1</formula>
    </cfRule>
  </conditionalFormatting>
  <conditionalFormatting sqref="AK415:AK419">
    <cfRule type="expression" dxfId="1486" priority="1487">
      <formula>$E415=""</formula>
    </cfRule>
  </conditionalFormatting>
  <conditionalFormatting sqref="AK415:AK419">
    <cfRule type="expression" dxfId="1485" priority="1486">
      <formula>$C415=$H$5</formula>
    </cfRule>
  </conditionalFormatting>
  <conditionalFormatting sqref="AK415:AK419">
    <cfRule type="expression" dxfId="1484" priority="1485">
      <formula>$E415="TOTAL"</formula>
    </cfRule>
  </conditionalFormatting>
  <conditionalFormatting sqref="AK415:AK419">
    <cfRule type="expression" dxfId="1483" priority="1484">
      <formula>AND($E415&lt;&gt;"",$E415&lt;&gt;"TOTAL")</formula>
    </cfRule>
  </conditionalFormatting>
  <conditionalFormatting sqref="I415:J419">
    <cfRule type="expression" dxfId="1482" priority="1483">
      <formula>+WEEKDAY($E415)=1</formula>
    </cfRule>
  </conditionalFormatting>
  <conditionalFormatting sqref="I415:J419">
    <cfRule type="expression" dxfId="1481" priority="1482">
      <formula>$E415=""</formula>
    </cfRule>
  </conditionalFormatting>
  <conditionalFormatting sqref="I415:J419">
    <cfRule type="expression" dxfId="1480" priority="1481">
      <formula>$C415=$H$5</formula>
    </cfRule>
  </conditionalFormatting>
  <conditionalFormatting sqref="I415:J419">
    <cfRule type="expression" dxfId="1479" priority="1480">
      <formula>$E415="TOTAL"</formula>
    </cfRule>
  </conditionalFormatting>
  <conditionalFormatting sqref="I415:J419">
    <cfRule type="expression" dxfId="1478" priority="1479">
      <formula>AND($E415&lt;&gt;"",$E415&lt;&gt;"TOTAL")</formula>
    </cfRule>
  </conditionalFormatting>
  <conditionalFormatting sqref="G415:G419">
    <cfRule type="expression" dxfId="1477" priority="1478">
      <formula>$H415&lt;&gt;""</formula>
    </cfRule>
  </conditionalFormatting>
  <conditionalFormatting sqref="G415:G419">
    <cfRule type="expression" dxfId="1476" priority="1477">
      <formula>$E415=""</formula>
    </cfRule>
  </conditionalFormatting>
  <conditionalFormatting sqref="G415:G419">
    <cfRule type="expression" dxfId="1475" priority="1476">
      <formula>$C415=$H$5</formula>
    </cfRule>
  </conditionalFormatting>
  <conditionalFormatting sqref="G415:G419">
    <cfRule type="expression" dxfId="1474" priority="1475">
      <formula>$E415="TOTAL"</formula>
    </cfRule>
  </conditionalFormatting>
  <conditionalFormatting sqref="BE415:BK419">
    <cfRule type="expression" dxfId="1473" priority="1474">
      <formula>+WEEKDAY($E415)=1</formula>
    </cfRule>
  </conditionalFormatting>
  <conditionalFormatting sqref="BE415:BK419">
    <cfRule type="expression" dxfId="1472" priority="1473">
      <formula>$E415=""</formula>
    </cfRule>
  </conditionalFormatting>
  <conditionalFormatting sqref="BE415:BK419">
    <cfRule type="expression" dxfId="1471" priority="1472">
      <formula>$C415=$H$5</formula>
    </cfRule>
  </conditionalFormatting>
  <conditionalFormatting sqref="BE415:BK419">
    <cfRule type="expression" dxfId="1470" priority="1471">
      <formula>$E415="TOTAL"</formula>
    </cfRule>
  </conditionalFormatting>
  <conditionalFormatting sqref="BE415:BK419">
    <cfRule type="expression" dxfId="1469" priority="1470">
      <formula>AND($E415&lt;&gt;"",$E415&lt;&gt;"TOTAL")</formula>
    </cfRule>
  </conditionalFormatting>
  <conditionalFormatting sqref="BD415:BD419">
    <cfRule type="expression" dxfId="1468" priority="1469">
      <formula>+WEEKDAY($E415)=1</formula>
    </cfRule>
  </conditionalFormatting>
  <conditionalFormatting sqref="BD415:BD419">
    <cfRule type="expression" dxfId="1467" priority="1468">
      <formula>$E415=""</formula>
    </cfRule>
  </conditionalFormatting>
  <conditionalFormatting sqref="BD415:BD419">
    <cfRule type="expression" dxfId="1466" priority="1467">
      <formula>$C415=$H$5</formula>
    </cfRule>
  </conditionalFormatting>
  <conditionalFormatting sqref="BD415:BD419">
    <cfRule type="expression" dxfId="1465" priority="1466">
      <formula>$E415="TOTAL"</formula>
    </cfRule>
  </conditionalFormatting>
  <conditionalFormatting sqref="BD415:BD419">
    <cfRule type="expression" dxfId="1464" priority="1465">
      <formula>AND($E415&lt;&gt;"",$E415&lt;&gt;"TOTAL")</formula>
    </cfRule>
  </conditionalFormatting>
  <conditionalFormatting sqref="BC415:BC419">
    <cfRule type="expression" dxfId="1463" priority="1464">
      <formula>+WEEKDAY($E415)=1</formula>
    </cfRule>
  </conditionalFormatting>
  <conditionalFormatting sqref="BC415:BC419">
    <cfRule type="expression" dxfId="1462" priority="1463">
      <formula>$E415=""</formula>
    </cfRule>
  </conditionalFormatting>
  <conditionalFormatting sqref="BC415:BC419">
    <cfRule type="expression" dxfId="1461" priority="1462">
      <formula>$C415=$H$5</formula>
    </cfRule>
  </conditionalFormatting>
  <conditionalFormatting sqref="BC415:BC419">
    <cfRule type="expression" dxfId="1460" priority="1461">
      <formula>$E415="TOTAL"</formula>
    </cfRule>
  </conditionalFormatting>
  <conditionalFormatting sqref="BC415:BC419">
    <cfRule type="expression" dxfId="1459" priority="1460">
      <formula>AND($E415&lt;&gt;"",$E415&lt;&gt;"TOTAL")</formula>
    </cfRule>
  </conditionalFormatting>
  <conditionalFormatting sqref="BB415:BB419">
    <cfRule type="expression" dxfId="1458" priority="1459">
      <formula>+WEEKDAY($E415)=1</formula>
    </cfRule>
  </conditionalFormatting>
  <conditionalFormatting sqref="BB415:BB419">
    <cfRule type="expression" dxfId="1457" priority="1458">
      <formula>$E415=""</formula>
    </cfRule>
  </conditionalFormatting>
  <conditionalFormatting sqref="BB415:BB419">
    <cfRule type="expression" dxfId="1456" priority="1457">
      <formula>$C415=$H$5</formula>
    </cfRule>
  </conditionalFormatting>
  <conditionalFormatting sqref="BB415:BB419">
    <cfRule type="expression" dxfId="1455" priority="1456">
      <formula>$E415="TOTAL"</formula>
    </cfRule>
  </conditionalFormatting>
  <conditionalFormatting sqref="BB415:BB419">
    <cfRule type="expression" dxfId="1454" priority="1455">
      <formula>AND($E415&lt;&gt;"",$E415&lt;&gt;"TOTAL")</formula>
    </cfRule>
  </conditionalFormatting>
  <conditionalFormatting sqref="BA415:BA419">
    <cfRule type="expression" dxfId="1453" priority="1454">
      <formula>+WEEKDAY($E415)=1</formula>
    </cfRule>
  </conditionalFormatting>
  <conditionalFormatting sqref="BA415:BA419">
    <cfRule type="expression" dxfId="1452" priority="1453">
      <formula>$E415=""</formula>
    </cfRule>
  </conditionalFormatting>
  <conditionalFormatting sqref="BA415:BA419">
    <cfRule type="expression" dxfId="1451" priority="1452">
      <formula>$C415=$H$5</formula>
    </cfRule>
  </conditionalFormatting>
  <conditionalFormatting sqref="BA415:BA419">
    <cfRule type="expression" dxfId="1450" priority="1451">
      <formula>$E415="TOTAL"</formula>
    </cfRule>
  </conditionalFormatting>
  <conditionalFormatting sqref="BA415:BA419">
    <cfRule type="expression" dxfId="1449" priority="1450">
      <formula>AND($E415&lt;&gt;"",$E415&lt;&gt;"TOTAL")</formula>
    </cfRule>
  </conditionalFormatting>
  <conditionalFormatting sqref="AZ415:AZ419">
    <cfRule type="expression" dxfId="1448" priority="1449">
      <formula>+WEEKDAY($E415)=1</formula>
    </cfRule>
  </conditionalFormatting>
  <conditionalFormatting sqref="AZ415:AZ419">
    <cfRule type="expression" dxfId="1447" priority="1448">
      <formula>$E415=""</formula>
    </cfRule>
  </conditionalFormatting>
  <conditionalFormatting sqref="AZ415:AZ419">
    <cfRule type="expression" dxfId="1446" priority="1447">
      <formula>$C415=$H$5</formula>
    </cfRule>
  </conditionalFormatting>
  <conditionalFormatting sqref="AZ415:AZ419">
    <cfRule type="expression" dxfId="1445" priority="1446">
      <formula>$E415="TOTAL"</formula>
    </cfRule>
  </conditionalFormatting>
  <conditionalFormatting sqref="AZ415:AZ419">
    <cfRule type="expression" dxfId="1444" priority="1445">
      <formula>AND($E415&lt;&gt;"",$E415&lt;&gt;"TOTAL")</formula>
    </cfRule>
  </conditionalFormatting>
  <conditionalFormatting sqref="AY415:AY419">
    <cfRule type="expression" dxfId="1443" priority="1444">
      <formula>+WEEKDAY($E415)=1</formula>
    </cfRule>
  </conditionalFormatting>
  <conditionalFormatting sqref="AY415:AY419">
    <cfRule type="expression" dxfId="1442" priority="1443">
      <formula>$E415=""</formula>
    </cfRule>
  </conditionalFormatting>
  <conditionalFormatting sqref="AY415:AY419">
    <cfRule type="expression" dxfId="1441" priority="1442">
      <formula>$C415=$H$5</formula>
    </cfRule>
  </conditionalFormatting>
  <conditionalFormatting sqref="AY415:AY419">
    <cfRule type="expression" dxfId="1440" priority="1441">
      <formula>$E415="TOTAL"</formula>
    </cfRule>
  </conditionalFormatting>
  <conditionalFormatting sqref="AY415:AY419">
    <cfRule type="expression" dxfId="1439" priority="1440">
      <formula>AND($E415&lt;&gt;"",$E415&lt;&gt;"TOTAL")</formula>
    </cfRule>
  </conditionalFormatting>
  <conditionalFormatting sqref="AX415:AX419">
    <cfRule type="expression" dxfId="1438" priority="1439">
      <formula>+WEEKDAY($E415)=1</formula>
    </cfRule>
  </conditionalFormatting>
  <conditionalFormatting sqref="AX415:AX419">
    <cfRule type="expression" dxfId="1437" priority="1438">
      <formula>$E415=""</formula>
    </cfRule>
  </conditionalFormatting>
  <conditionalFormatting sqref="AX415:AX419">
    <cfRule type="expression" dxfId="1436" priority="1437">
      <formula>$C415=$H$5</formula>
    </cfRule>
  </conditionalFormatting>
  <conditionalFormatting sqref="AX415:AX419">
    <cfRule type="expression" dxfId="1435" priority="1436">
      <formula>$E415="TOTAL"</formula>
    </cfRule>
  </conditionalFormatting>
  <conditionalFormatting sqref="AX415:AX419">
    <cfRule type="expression" dxfId="1434" priority="1435">
      <formula>AND($E415&lt;&gt;"",$E415&lt;&gt;"TOTAL")</formula>
    </cfRule>
  </conditionalFormatting>
  <conditionalFormatting sqref="E420:E422">
    <cfRule type="expression" dxfId="1433" priority="1434">
      <formula>+WEEKDAY($E420)=1</formula>
    </cfRule>
  </conditionalFormatting>
  <conditionalFormatting sqref="W420:W422 E420:E422">
    <cfRule type="expression" dxfId="1432" priority="1433">
      <formula>$E420=""</formula>
    </cfRule>
  </conditionalFormatting>
  <conditionalFormatting sqref="W420:W422 E420:E422">
    <cfRule type="expression" dxfId="1431" priority="1432">
      <formula>$C420=$H$5</formula>
    </cfRule>
  </conditionalFormatting>
  <conditionalFormatting sqref="W420:W422 E420:E422">
    <cfRule type="expression" dxfId="1430" priority="1431">
      <formula>$E420="TOTAL"</formula>
    </cfRule>
  </conditionalFormatting>
  <conditionalFormatting sqref="W420:W422 H420:H422">
    <cfRule type="expression" dxfId="1429" priority="1430">
      <formula>$H420&lt;&gt;""</formula>
    </cfRule>
  </conditionalFormatting>
  <conditionalFormatting sqref="H420:H422">
    <cfRule type="expression" dxfId="1428" priority="1429">
      <formula>$E420=""</formula>
    </cfRule>
  </conditionalFormatting>
  <conditionalFormatting sqref="H420:H422">
    <cfRule type="expression" dxfId="1427" priority="1428">
      <formula>$C420=$H$5</formula>
    </cfRule>
  </conditionalFormatting>
  <conditionalFormatting sqref="H420:H422">
    <cfRule type="expression" dxfId="1426" priority="1427">
      <formula>$E420="TOTAL"</formula>
    </cfRule>
  </conditionalFormatting>
  <conditionalFormatting sqref="Y420:Y422">
    <cfRule type="expression" dxfId="1425" priority="1426">
      <formula>+WEEKDAY($E420)=1</formula>
    </cfRule>
  </conditionalFormatting>
  <conditionalFormatting sqref="Y420:Y422">
    <cfRule type="expression" dxfId="1424" priority="1425">
      <formula>$E420=""</formula>
    </cfRule>
  </conditionalFormatting>
  <conditionalFormatting sqref="Y420:Y422">
    <cfRule type="expression" dxfId="1423" priority="1424">
      <formula>$C420=$H$5</formula>
    </cfRule>
  </conditionalFormatting>
  <conditionalFormatting sqref="Y420:Y422">
    <cfRule type="expression" dxfId="1422" priority="1423">
      <formula>$E420="TOTAL"</formula>
    </cfRule>
  </conditionalFormatting>
  <conditionalFormatting sqref="Y420:Y422">
    <cfRule type="expression" dxfId="1421" priority="1422">
      <formula>AND($E420&lt;&gt;"",$E420&lt;&gt;"TOTAL")</formula>
    </cfRule>
  </conditionalFormatting>
  <conditionalFormatting sqref="AA420:AA422">
    <cfRule type="expression" dxfId="1420" priority="1421">
      <formula>+WEEKDAY($E420)=1</formula>
    </cfRule>
  </conditionalFormatting>
  <conditionalFormatting sqref="AA420:AA422">
    <cfRule type="expression" dxfId="1419" priority="1420">
      <formula>$E420=""</formula>
    </cfRule>
  </conditionalFormatting>
  <conditionalFormatting sqref="AA420:AA422">
    <cfRule type="expression" dxfId="1418" priority="1419">
      <formula>$C420=$H$5</formula>
    </cfRule>
  </conditionalFormatting>
  <conditionalFormatting sqref="AA420:AA422">
    <cfRule type="expression" dxfId="1417" priority="1418">
      <formula>$E420="TOTAL"</formula>
    </cfRule>
  </conditionalFormatting>
  <conditionalFormatting sqref="AA420:AA422">
    <cfRule type="expression" dxfId="1416" priority="1417">
      <formula>AND($E420&lt;&gt;"",$E420&lt;&gt;"TOTAL")</formula>
    </cfRule>
  </conditionalFormatting>
  <conditionalFormatting sqref="AB420:AE422">
    <cfRule type="expression" dxfId="1415" priority="1416">
      <formula>+WEEKDAY($E420)=1</formula>
    </cfRule>
  </conditionalFormatting>
  <conditionalFormatting sqref="AB420:AE422">
    <cfRule type="expression" dxfId="1414" priority="1415">
      <formula>$E420=""</formula>
    </cfRule>
  </conditionalFormatting>
  <conditionalFormatting sqref="AB420:AE422">
    <cfRule type="expression" dxfId="1413" priority="1414">
      <formula>$C420=$H$5</formula>
    </cfRule>
  </conditionalFormatting>
  <conditionalFormatting sqref="AB420:AE422">
    <cfRule type="expression" dxfId="1412" priority="1413">
      <formula>$E420="TOTAL"</formula>
    </cfRule>
  </conditionalFormatting>
  <conditionalFormatting sqref="AB420:AE422">
    <cfRule type="expression" dxfId="1411" priority="1412">
      <formula>AND($E420&lt;&gt;"",$E420&lt;&gt;"TOTAL")</formula>
    </cfRule>
  </conditionalFormatting>
  <conditionalFormatting sqref="AG420:AG422">
    <cfRule type="expression" dxfId="1410" priority="1411">
      <formula>+WEEKDAY($E420)=1</formula>
    </cfRule>
  </conditionalFormatting>
  <conditionalFormatting sqref="AG420:AG422">
    <cfRule type="expression" dxfId="1409" priority="1410">
      <formula>$E420=""</formula>
    </cfRule>
  </conditionalFormatting>
  <conditionalFormatting sqref="AG420:AG422">
    <cfRule type="expression" dxfId="1408" priority="1409">
      <formula>$C420=$H$5</formula>
    </cfRule>
  </conditionalFormatting>
  <conditionalFormatting sqref="AG420:AG422">
    <cfRule type="expression" dxfId="1407" priority="1408">
      <formula>$E420="TOTAL"</formula>
    </cfRule>
  </conditionalFormatting>
  <conditionalFormatting sqref="AG420:AG422">
    <cfRule type="expression" dxfId="1406" priority="1407">
      <formula>AND($E420&lt;&gt;"",$E420&lt;&gt;"TOTAL")</formula>
    </cfRule>
  </conditionalFormatting>
  <conditionalFormatting sqref="AN420:AO422">
    <cfRule type="expression" dxfId="1405" priority="1406">
      <formula>+WEEKDAY($E420)=1</formula>
    </cfRule>
  </conditionalFormatting>
  <conditionalFormatting sqref="AN420:AO422">
    <cfRule type="expression" dxfId="1404" priority="1405">
      <formula>$E420=""</formula>
    </cfRule>
  </conditionalFormatting>
  <conditionalFormatting sqref="AN420:AO422">
    <cfRule type="expression" dxfId="1403" priority="1404">
      <formula>$C420=$H$5</formula>
    </cfRule>
  </conditionalFormatting>
  <conditionalFormatting sqref="AN420:AO422">
    <cfRule type="expression" dxfId="1402" priority="1403">
      <formula>$E420="TOTAL"</formula>
    </cfRule>
  </conditionalFormatting>
  <conditionalFormatting sqref="AN420:AO422">
    <cfRule type="expression" dxfId="1401" priority="1402">
      <formula>AND($E420&lt;&gt;"",$E420&lt;&gt;"TOTAL")</formula>
    </cfRule>
  </conditionalFormatting>
  <conditionalFormatting sqref="AP420:AP422">
    <cfRule type="expression" dxfId="1400" priority="1401">
      <formula>+WEEKDAY($E420)=1</formula>
    </cfRule>
  </conditionalFormatting>
  <conditionalFormatting sqref="AP420:AP422">
    <cfRule type="expression" dxfId="1399" priority="1400">
      <formula>$E420=""</formula>
    </cfRule>
  </conditionalFormatting>
  <conditionalFormatting sqref="AP420:AP422">
    <cfRule type="expression" dxfId="1398" priority="1399">
      <formula>$C420=$H$5</formula>
    </cfRule>
  </conditionalFormatting>
  <conditionalFormatting sqref="AP420:AP422">
    <cfRule type="expression" dxfId="1397" priority="1398">
      <formula>$E420="TOTAL"</formula>
    </cfRule>
  </conditionalFormatting>
  <conditionalFormatting sqref="AP420:AP422">
    <cfRule type="expression" dxfId="1396" priority="1397">
      <formula>AND($E420&lt;&gt;"",$E420&lt;&gt;"TOTAL")</formula>
    </cfRule>
  </conditionalFormatting>
  <conditionalFormatting sqref="AQ420:AQ422">
    <cfRule type="expression" dxfId="1395" priority="1396">
      <formula>+WEEKDAY($E420)=1</formula>
    </cfRule>
  </conditionalFormatting>
  <conditionalFormatting sqref="AQ420:AQ422">
    <cfRule type="expression" dxfId="1394" priority="1395">
      <formula>$E420=""</formula>
    </cfRule>
  </conditionalFormatting>
  <conditionalFormatting sqref="AQ420:AQ422">
    <cfRule type="expression" dxfId="1393" priority="1394">
      <formula>$C420=$H$5</formula>
    </cfRule>
  </conditionalFormatting>
  <conditionalFormatting sqref="AQ420:AQ422">
    <cfRule type="expression" dxfId="1392" priority="1393">
      <formula>$E420="TOTAL"</formula>
    </cfRule>
  </conditionalFormatting>
  <conditionalFormatting sqref="AQ420:AQ422">
    <cfRule type="expression" dxfId="1391" priority="1392">
      <formula>AND($E420&lt;&gt;"",$E420&lt;&gt;"TOTAL")</formula>
    </cfRule>
  </conditionalFormatting>
  <conditionalFormatting sqref="AR420:AV422">
    <cfRule type="expression" dxfId="1390" priority="1391">
      <formula>+WEEKDAY($E420)=1</formula>
    </cfRule>
  </conditionalFormatting>
  <conditionalFormatting sqref="AR420:AV422">
    <cfRule type="expression" dxfId="1389" priority="1390">
      <formula>$E420=""</formula>
    </cfRule>
  </conditionalFormatting>
  <conditionalFormatting sqref="AR420:AV422">
    <cfRule type="expression" dxfId="1388" priority="1389">
      <formula>$C420=$H$5</formula>
    </cfRule>
  </conditionalFormatting>
  <conditionalFormatting sqref="AR420:AV422">
    <cfRule type="expression" dxfId="1387" priority="1388">
      <formula>$E420="TOTAL"</formula>
    </cfRule>
  </conditionalFormatting>
  <conditionalFormatting sqref="AR420:AV422">
    <cfRule type="expression" dxfId="1386" priority="1387">
      <formula>AND($E420&lt;&gt;"",$E420&lt;&gt;"TOTAL")</formula>
    </cfRule>
  </conditionalFormatting>
  <conditionalFormatting sqref="AW420:AW422">
    <cfRule type="expression" dxfId="1385" priority="1386">
      <formula>+WEEKDAY($E420)=1</formula>
    </cfRule>
  </conditionalFormatting>
  <conditionalFormatting sqref="AW420:AW422">
    <cfRule type="expression" dxfId="1384" priority="1385">
      <formula>$E420=""</formula>
    </cfRule>
  </conditionalFormatting>
  <conditionalFormatting sqref="AW420:AW422">
    <cfRule type="expression" dxfId="1383" priority="1384">
      <formula>$C420=$H$5</formula>
    </cfRule>
  </conditionalFormatting>
  <conditionalFormatting sqref="AW420:AW422">
    <cfRule type="expression" dxfId="1382" priority="1383">
      <formula>$E420="TOTAL"</formula>
    </cfRule>
  </conditionalFormatting>
  <conditionalFormatting sqref="AW420:AW422">
    <cfRule type="expression" dxfId="1381" priority="1382">
      <formula>AND($E420&lt;&gt;"",$E420&lt;&gt;"TOTAL")</formula>
    </cfRule>
  </conditionalFormatting>
  <conditionalFormatting sqref="X420:X422">
    <cfRule type="expression" dxfId="1380" priority="1381">
      <formula>$H420&lt;&gt;""</formula>
    </cfRule>
  </conditionalFormatting>
  <conditionalFormatting sqref="X420:X422">
    <cfRule type="expression" dxfId="1379" priority="1380">
      <formula>$E420=""</formula>
    </cfRule>
  </conditionalFormatting>
  <conditionalFormatting sqref="X420:X422">
    <cfRule type="expression" dxfId="1378" priority="1379">
      <formula>$C420=$H$5</formula>
    </cfRule>
  </conditionalFormatting>
  <conditionalFormatting sqref="X420:X422">
    <cfRule type="expression" dxfId="1377" priority="1378">
      <formula>$E420="TOTAL"</formula>
    </cfRule>
  </conditionalFormatting>
  <conditionalFormatting sqref="Z420:Z422">
    <cfRule type="expression" dxfId="1376" priority="1377">
      <formula>+WEEKDAY($E420)=1</formula>
    </cfRule>
  </conditionalFormatting>
  <conditionalFormatting sqref="Z420:Z422">
    <cfRule type="expression" dxfId="1375" priority="1376">
      <formula>$E420=""</formula>
    </cfRule>
  </conditionalFormatting>
  <conditionalFormatting sqref="Z420:Z422">
    <cfRule type="expression" dxfId="1374" priority="1375">
      <formula>$C420=$H$5</formula>
    </cfRule>
  </conditionalFormatting>
  <conditionalFormatting sqref="Z420:Z422">
    <cfRule type="expression" dxfId="1373" priority="1374">
      <formula>$E420="TOTAL"</formula>
    </cfRule>
  </conditionalFormatting>
  <conditionalFormatting sqref="Z420:Z422">
    <cfRule type="expression" dxfId="1372" priority="1373">
      <formula>AND($E420&lt;&gt;"",$E420&lt;&gt;"TOTAL")</formula>
    </cfRule>
  </conditionalFormatting>
  <conditionalFormatting sqref="BL420:BL422">
    <cfRule type="expression" dxfId="1371" priority="1372">
      <formula>+WEEKDAY($E420)=1</formula>
    </cfRule>
  </conditionalFormatting>
  <conditionalFormatting sqref="BL420:BL422">
    <cfRule type="expression" dxfId="1370" priority="1371">
      <formula>$E420=""</formula>
    </cfRule>
  </conditionalFormatting>
  <conditionalFormatting sqref="BL420:BL422">
    <cfRule type="expression" dxfId="1369" priority="1370">
      <formula>$C420=$H$5</formula>
    </cfRule>
  </conditionalFormatting>
  <conditionalFormatting sqref="BL420:BL422">
    <cfRule type="expression" dxfId="1368" priority="1369">
      <formula>$E420="TOTAL"</formula>
    </cfRule>
  </conditionalFormatting>
  <conditionalFormatting sqref="BL420:BL422">
    <cfRule type="expression" dxfId="1367" priority="1368">
      <formula>AND($E420&lt;&gt;"",$E420&lt;&gt;"TOTAL")</formula>
    </cfRule>
  </conditionalFormatting>
  <conditionalFormatting sqref="AK420:AK422">
    <cfRule type="expression" dxfId="1366" priority="1367">
      <formula>+WEEKDAY($E420)=1</formula>
    </cfRule>
  </conditionalFormatting>
  <conditionalFormatting sqref="AK420:AK422">
    <cfRule type="expression" dxfId="1365" priority="1366">
      <formula>$E420=""</formula>
    </cfRule>
  </conditionalFormatting>
  <conditionalFormatting sqref="AK420:AK422">
    <cfRule type="expression" dxfId="1364" priority="1365">
      <formula>$C420=$H$5</formula>
    </cfRule>
  </conditionalFormatting>
  <conditionalFormatting sqref="AK420:AK422">
    <cfRule type="expression" dxfId="1363" priority="1364">
      <formula>$E420="TOTAL"</formula>
    </cfRule>
  </conditionalFormatting>
  <conditionalFormatting sqref="AK420:AK422">
    <cfRule type="expression" dxfId="1362" priority="1363">
      <formula>AND($E420&lt;&gt;"",$E420&lt;&gt;"TOTAL")</formula>
    </cfRule>
  </conditionalFormatting>
  <conditionalFormatting sqref="I420:J422">
    <cfRule type="expression" dxfId="1361" priority="1362">
      <formula>+WEEKDAY($E420)=1</formula>
    </cfRule>
  </conditionalFormatting>
  <conditionalFormatting sqref="I420:J422">
    <cfRule type="expression" dxfId="1360" priority="1361">
      <formula>$E420=""</formula>
    </cfRule>
  </conditionalFormatting>
  <conditionalFormatting sqref="I420:J422">
    <cfRule type="expression" dxfId="1359" priority="1360">
      <formula>$C420=$H$5</formula>
    </cfRule>
  </conditionalFormatting>
  <conditionalFormatting sqref="I420:J422">
    <cfRule type="expression" dxfId="1358" priority="1359">
      <formula>$E420="TOTAL"</formula>
    </cfRule>
  </conditionalFormatting>
  <conditionalFormatting sqref="I420:J422">
    <cfRule type="expression" dxfId="1357" priority="1358">
      <formula>AND($E420&lt;&gt;"",$E420&lt;&gt;"TOTAL")</formula>
    </cfRule>
  </conditionalFormatting>
  <conditionalFormatting sqref="G420:G422">
    <cfRule type="expression" dxfId="1356" priority="1357">
      <formula>$H420&lt;&gt;""</formula>
    </cfRule>
  </conditionalFormatting>
  <conditionalFormatting sqref="G420:G422">
    <cfRule type="expression" dxfId="1355" priority="1356">
      <formula>$E420=""</formula>
    </cfRule>
  </conditionalFormatting>
  <conditionalFormatting sqref="G420:G422">
    <cfRule type="expression" dxfId="1354" priority="1355">
      <formula>$C420=$H$5</formula>
    </cfRule>
  </conditionalFormatting>
  <conditionalFormatting sqref="G420:G422">
    <cfRule type="expression" dxfId="1353" priority="1354">
      <formula>$E420="TOTAL"</formula>
    </cfRule>
  </conditionalFormatting>
  <conditionalFormatting sqref="BE420:BK422">
    <cfRule type="expression" dxfId="1352" priority="1353">
      <formula>+WEEKDAY($E420)=1</formula>
    </cfRule>
  </conditionalFormatting>
  <conditionalFormatting sqref="BE420:BK422">
    <cfRule type="expression" dxfId="1351" priority="1352">
      <formula>$E420=""</formula>
    </cfRule>
  </conditionalFormatting>
  <conditionalFormatting sqref="BE420:BK422">
    <cfRule type="expression" dxfId="1350" priority="1351">
      <formula>$C420=$H$5</formula>
    </cfRule>
  </conditionalFormatting>
  <conditionalFormatting sqref="BE420:BK422">
    <cfRule type="expression" dxfId="1349" priority="1350">
      <formula>$E420="TOTAL"</formula>
    </cfRule>
  </conditionalFormatting>
  <conditionalFormatting sqref="BE420:BK422">
    <cfRule type="expression" dxfId="1348" priority="1349">
      <formula>AND($E420&lt;&gt;"",$E420&lt;&gt;"TOTAL")</formula>
    </cfRule>
  </conditionalFormatting>
  <conditionalFormatting sqref="BD420:BD422">
    <cfRule type="expression" dxfId="1347" priority="1348">
      <formula>+WEEKDAY($E420)=1</formula>
    </cfRule>
  </conditionalFormatting>
  <conditionalFormatting sqref="BD420:BD422">
    <cfRule type="expression" dxfId="1346" priority="1347">
      <formula>$E420=""</formula>
    </cfRule>
  </conditionalFormatting>
  <conditionalFormatting sqref="BD420:BD422">
    <cfRule type="expression" dxfId="1345" priority="1346">
      <formula>$C420=$H$5</formula>
    </cfRule>
  </conditionalFormatting>
  <conditionalFormatting sqref="BD420:BD422">
    <cfRule type="expression" dxfId="1344" priority="1345">
      <formula>$E420="TOTAL"</formula>
    </cfRule>
  </conditionalFormatting>
  <conditionalFormatting sqref="BD420:BD422">
    <cfRule type="expression" dxfId="1343" priority="1344">
      <formula>AND($E420&lt;&gt;"",$E420&lt;&gt;"TOTAL")</formula>
    </cfRule>
  </conditionalFormatting>
  <conditionalFormatting sqref="BC420:BC422">
    <cfRule type="expression" dxfId="1342" priority="1343">
      <formula>+WEEKDAY($E420)=1</formula>
    </cfRule>
  </conditionalFormatting>
  <conditionalFormatting sqref="BC420:BC422">
    <cfRule type="expression" dxfId="1341" priority="1342">
      <formula>$E420=""</formula>
    </cfRule>
  </conditionalFormatting>
  <conditionalFormatting sqref="BC420:BC422">
    <cfRule type="expression" dxfId="1340" priority="1341">
      <formula>$C420=$H$5</formula>
    </cfRule>
  </conditionalFormatting>
  <conditionalFormatting sqref="BC420:BC422">
    <cfRule type="expression" dxfId="1339" priority="1340">
      <formula>$E420="TOTAL"</formula>
    </cfRule>
  </conditionalFormatting>
  <conditionalFormatting sqref="BC420:BC422">
    <cfRule type="expression" dxfId="1338" priority="1339">
      <formula>AND($E420&lt;&gt;"",$E420&lt;&gt;"TOTAL")</formula>
    </cfRule>
  </conditionalFormatting>
  <conditionalFormatting sqref="BB420:BB422">
    <cfRule type="expression" dxfId="1337" priority="1338">
      <formula>+WEEKDAY($E420)=1</formula>
    </cfRule>
  </conditionalFormatting>
  <conditionalFormatting sqref="BB420:BB422">
    <cfRule type="expression" dxfId="1336" priority="1337">
      <formula>$E420=""</formula>
    </cfRule>
  </conditionalFormatting>
  <conditionalFormatting sqref="BB420:BB422">
    <cfRule type="expression" dxfId="1335" priority="1336">
      <formula>$C420=$H$5</formula>
    </cfRule>
  </conditionalFormatting>
  <conditionalFormatting sqref="BB420:BB422">
    <cfRule type="expression" dxfId="1334" priority="1335">
      <formula>$E420="TOTAL"</formula>
    </cfRule>
  </conditionalFormatting>
  <conditionalFormatting sqref="BB420:BB422">
    <cfRule type="expression" dxfId="1333" priority="1334">
      <formula>AND($E420&lt;&gt;"",$E420&lt;&gt;"TOTAL")</formula>
    </cfRule>
  </conditionalFormatting>
  <conditionalFormatting sqref="BA420:BA422">
    <cfRule type="expression" dxfId="1332" priority="1333">
      <formula>+WEEKDAY($E420)=1</formula>
    </cfRule>
  </conditionalFormatting>
  <conditionalFormatting sqref="BA420:BA422">
    <cfRule type="expression" dxfId="1331" priority="1332">
      <formula>$E420=""</formula>
    </cfRule>
  </conditionalFormatting>
  <conditionalFormatting sqref="BA420:BA422">
    <cfRule type="expression" dxfId="1330" priority="1331">
      <formula>$C420=$H$5</formula>
    </cfRule>
  </conditionalFormatting>
  <conditionalFormatting sqref="BA420:BA422">
    <cfRule type="expression" dxfId="1329" priority="1330">
      <formula>$E420="TOTAL"</formula>
    </cfRule>
  </conditionalFormatting>
  <conditionalFormatting sqref="BA420:BA422">
    <cfRule type="expression" dxfId="1328" priority="1329">
      <formula>AND($E420&lt;&gt;"",$E420&lt;&gt;"TOTAL")</formula>
    </cfRule>
  </conditionalFormatting>
  <conditionalFormatting sqref="AZ420:AZ422">
    <cfRule type="expression" dxfId="1327" priority="1328">
      <formula>+WEEKDAY($E420)=1</formula>
    </cfRule>
  </conditionalFormatting>
  <conditionalFormatting sqref="AZ420:AZ422">
    <cfRule type="expression" dxfId="1326" priority="1327">
      <formula>$E420=""</formula>
    </cfRule>
  </conditionalFormatting>
  <conditionalFormatting sqref="AZ420:AZ422">
    <cfRule type="expression" dxfId="1325" priority="1326">
      <formula>$C420=$H$5</formula>
    </cfRule>
  </conditionalFormatting>
  <conditionalFormatting sqref="AZ420:AZ422">
    <cfRule type="expression" dxfId="1324" priority="1325">
      <formula>$E420="TOTAL"</formula>
    </cfRule>
  </conditionalFormatting>
  <conditionalFormatting sqref="AZ420:AZ422">
    <cfRule type="expression" dxfId="1323" priority="1324">
      <formula>AND($E420&lt;&gt;"",$E420&lt;&gt;"TOTAL")</formula>
    </cfRule>
  </conditionalFormatting>
  <conditionalFormatting sqref="AY420:AY422">
    <cfRule type="expression" dxfId="1322" priority="1323">
      <formula>+WEEKDAY($E420)=1</formula>
    </cfRule>
  </conditionalFormatting>
  <conditionalFormatting sqref="AY420:AY422">
    <cfRule type="expression" dxfId="1321" priority="1322">
      <formula>$E420=""</formula>
    </cfRule>
  </conditionalFormatting>
  <conditionalFormatting sqref="AY420:AY422">
    <cfRule type="expression" dxfId="1320" priority="1321">
      <formula>$C420=$H$5</formula>
    </cfRule>
  </conditionalFormatting>
  <conditionalFormatting sqref="AY420:AY422">
    <cfRule type="expression" dxfId="1319" priority="1320">
      <formula>$E420="TOTAL"</formula>
    </cfRule>
  </conditionalFormatting>
  <conditionalFormatting sqref="AY420:AY422">
    <cfRule type="expression" dxfId="1318" priority="1319">
      <formula>AND($E420&lt;&gt;"",$E420&lt;&gt;"TOTAL")</formula>
    </cfRule>
  </conditionalFormatting>
  <conditionalFormatting sqref="AX420:AX422">
    <cfRule type="expression" dxfId="1317" priority="1318">
      <formula>+WEEKDAY($E420)=1</formula>
    </cfRule>
  </conditionalFormatting>
  <conditionalFormatting sqref="AX420:AX422">
    <cfRule type="expression" dxfId="1316" priority="1317">
      <formula>$E420=""</formula>
    </cfRule>
  </conditionalFormatting>
  <conditionalFormatting sqref="AX420:AX422">
    <cfRule type="expression" dxfId="1315" priority="1316">
      <formula>$C420=$H$5</formula>
    </cfRule>
  </conditionalFormatting>
  <conditionalFormatting sqref="AX420:AX422">
    <cfRule type="expression" dxfId="1314" priority="1315">
      <formula>$E420="TOTAL"</formula>
    </cfRule>
  </conditionalFormatting>
  <conditionalFormatting sqref="AX420:AX422">
    <cfRule type="expression" dxfId="1313" priority="1314">
      <formula>AND($E420&lt;&gt;"",$E420&lt;&gt;"TOTAL")</formula>
    </cfRule>
  </conditionalFormatting>
  <conditionalFormatting sqref="E423:E425">
    <cfRule type="expression" dxfId="1312" priority="1313">
      <formula>+WEEKDAY($E423)=1</formula>
    </cfRule>
  </conditionalFormatting>
  <conditionalFormatting sqref="W423:W425 E423:E425">
    <cfRule type="expression" dxfId="1311" priority="1312">
      <formula>$E423=""</formula>
    </cfRule>
  </conditionalFormatting>
  <conditionalFormatting sqref="W423:W425 E423:E425">
    <cfRule type="expression" dxfId="1310" priority="1311">
      <formula>$C423=$H$5</formula>
    </cfRule>
  </conditionalFormatting>
  <conditionalFormatting sqref="W423:W425 E423:E425">
    <cfRule type="expression" dxfId="1309" priority="1310">
      <formula>$E423="TOTAL"</formula>
    </cfRule>
  </conditionalFormatting>
  <conditionalFormatting sqref="W423:W425 H423:H425">
    <cfRule type="expression" dxfId="1308" priority="1309">
      <formula>$H423&lt;&gt;""</formula>
    </cfRule>
  </conditionalFormatting>
  <conditionalFormatting sqref="H423:H425">
    <cfRule type="expression" dxfId="1307" priority="1308">
      <formula>$E423=""</formula>
    </cfRule>
  </conditionalFormatting>
  <conditionalFormatting sqref="H423:H425">
    <cfRule type="expression" dxfId="1306" priority="1307">
      <formula>$C423=$H$5</formula>
    </cfRule>
  </conditionalFormatting>
  <conditionalFormatting sqref="H423:H425">
    <cfRule type="expression" dxfId="1305" priority="1306">
      <formula>$E423="TOTAL"</formula>
    </cfRule>
  </conditionalFormatting>
  <conditionalFormatting sqref="Y423:Y425">
    <cfRule type="expression" dxfId="1304" priority="1305">
      <formula>+WEEKDAY($E423)=1</formula>
    </cfRule>
  </conditionalFormatting>
  <conditionalFormatting sqref="Y423:Y425">
    <cfRule type="expression" dxfId="1303" priority="1304">
      <formula>$E423=""</formula>
    </cfRule>
  </conditionalFormatting>
  <conditionalFormatting sqref="Y423:Y425">
    <cfRule type="expression" dxfId="1302" priority="1303">
      <formula>$C423=$H$5</formula>
    </cfRule>
  </conditionalFormatting>
  <conditionalFormatting sqref="Y423:Y425">
    <cfRule type="expression" dxfId="1301" priority="1302">
      <formula>$E423="TOTAL"</formula>
    </cfRule>
  </conditionalFormatting>
  <conditionalFormatting sqref="Y423:Y425">
    <cfRule type="expression" dxfId="1300" priority="1301">
      <formula>AND($E423&lt;&gt;"",$E423&lt;&gt;"TOTAL")</formula>
    </cfRule>
  </conditionalFormatting>
  <conditionalFormatting sqref="AA423:AA425">
    <cfRule type="expression" dxfId="1299" priority="1300">
      <formula>+WEEKDAY($E423)=1</formula>
    </cfRule>
  </conditionalFormatting>
  <conditionalFormatting sqref="AA423:AA425">
    <cfRule type="expression" dxfId="1298" priority="1299">
      <formula>$E423=""</formula>
    </cfRule>
  </conditionalFormatting>
  <conditionalFormatting sqref="AA423:AA425">
    <cfRule type="expression" dxfId="1297" priority="1298">
      <formula>$C423=$H$5</formula>
    </cfRule>
  </conditionalFormatting>
  <conditionalFormatting sqref="AA423:AA425">
    <cfRule type="expression" dxfId="1296" priority="1297">
      <formula>$E423="TOTAL"</formula>
    </cfRule>
  </conditionalFormatting>
  <conditionalFormatting sqref="AA423:AA425">
    <cfRule type="expression" dxfId="1295" priority="1296">
      <formula>AND($E423&lt;&gt;"",$E423&lt;&gt;"TOTAL")</formula>
    </cfRule>
  </conditionalFormatting>
  <conditionalFormatting sqref="AB423:AE425">
    <cfRule type="expression" dxfId="1294" priority="1295">
      <formula>+WEEKDAY($E423)=1</formula>
    </cfRule>
  </conditionalFormatting>
  <conditionalFormatting sqref="AB423:AE425">
    <cfRule type="expression" dxfId="1293" priority="1294">
      <formula>$E423=""</formula>
    </cfRule>
  </conditionalFormatting>
  <conditionalFormatting sqref="AB423:AE425">
    <cfRule type="expression" dxfId="1292" priority="1293">
      <formula>$C423=$H$5</formula>
    </cfRule>
  </conditionalFormatting>
  <conditionalFormatting sqref="AB423:AE425">
    <cfRule type="expression" dxfId="1291" priority="1292">
      <formula>$E423="TOTAL"</formula>
    </cfRule>
  </conditionalFormatting>
  <conditionalFormatting sqref="AB423:AE425">
    <cfRule type="expression" dxfId="1290" priority="1291">
      <formula>AND($E423&lt;&gt;"",$E423&lt;&gt;"TOTAL")</formula>
    </cfRule>
  </conditionalFormatting>
  <conditionalFormatting sqref="AG423:AG425">
    <cfRule type="expression" dxfId="1289" priority="1290">
      <formula>+WEEKDAY($E423)=1</formula>
    </cfRule>
  </conditionalFormatting>
  <conditionalFormatting sqref="AG423:AG425">
    <cfRule type="expression" dxfId="1288" priority="1289">
      <formula>$E423=""</formula>
    </cfRule>
  </conditionalFormatting>
  <conditionalFormatting sqref="AG423:AG425">
    <cfRule type="expression" dxfId="1287" priority="1288">
      <formula>$C423=$H$5</formula>
    </cfRule>
  </conditionalFormatting>
  <conditionalFormatting sqref="AG423:AG425">
    <cfRule type="expression" dxfId="1286" priority="1287">
      <formula>$E423="TOTAL"</formula>
    </cfRule>
  </conditionalFormatting>
  <conditionalFormatting sqref="AG423:AG425">
    <cfRule type="expression" dxfId="1285" priority="1286">
      <formula>AND($E423&lt;&gt;"",$E423&lt;&gt;"TOTAL")</formula>
    </cfRule>
  </conditionalFormatting>
  <conditionalFormatting sqref="AN423:AO425">
    <cfRule type="expression" dxfId="1284" priority="1285">
      <formula>+WEEKDAY($E423)=1</formula>
    </cfRule>
  </conditionalFormatting>
  <conditionalFormatting sqref="AN423:AO425">
    <cfRule type="expression" dxfId="1283" priority="1284">
      <formula>$E423=""</formula>
    </cfRule>
  </conditionalFormatting>
  <conditionalFormatting sqref="AN423:AO425">
    <cfRule type="expression" dxfId="1282" priority="1283">
      <formula>$C423=$H$5</formula>
    </cfRule>
  </conditionalFormatting>
  <conditionalFormatting sqref="AN423:AO425">
    <cfRule type="expression" dxfId="1281" priority="1282">
      <formula>$E423="TOTAL"</formula>
    </cfRule>
  </conditionalFormatting>
  <conditionalFormatting sqref="AN423:AO425">
    <cfRule type="expression" dxfId="1280" priority="1281">
      <formula>AND($E423&lt;&gt;"",$E423&lt;&gt;"TOTAL")</formula>
    </cfRule>
  </conditionalFormatting>
  <conditionalFormatting sqref="AP423:AP425">
    <cfRule type="expression" dxfId="1279" priority="1280">
      <formula>+WEEKDAY($E423)=1</formula>
    </cfRule>
  </conditionalFormatting>
  <conditionalFormatting sqref="AP423:AP425">
    <cfRule type="expression" dxfId="1278" priority="1279">
      <formula>$E423=""</formula>
    </cfRule>
  </conditionalFormatting>
  <conditionalFormatting sqref="AP423:AP425">
    <cfRule type="expression" dxfId="1277" priority="1278">
      <formula>$C423=$H$5</formula>
    </cfRule>
  </conditionalFormatting>
  <conditionalFormatting sqref="AP423:AP425">
    <cfRule type="expression" dxfId="1276" priority="1277">
      <formula>$E423="TOTAL"</formula>
    </cfRule>
  </conditionalFormatting>
  <conditionalFormatting sqref="AP423:AP425">
    <cfRule type="expression" dxfId="1275" priority="1276">
      <formula>AND($E423&lt;&gt;"",$E423&lt;&gt;"TOTAL")</formula>
    </cfRule>
  </conditionalFormatting>
  <conditionalFormatting sqref="AQ423:AQ425">
    <cfRule type="expression" dxfId="1274" priority="1275">
      <formula>+WEEKDAY($E423)=1</formula>
    </cfRule>
  </conditionalFormatting>
  <conditionalFormatting sqref="AQ423:AQ425">
    <cfRule type="expression" dxfId="1273" priority="1274">
      <formula>$E423=""</formula>
    </cfRule>
  </conditionalFormatting>
  <conditionalFormatting sqref="AQ423:AQ425">
    <cfRule type="expression" dxfId="1272" priority="1273">
      <formula>$C423=$H$5</formula>
    </cfRule>
  </conditionalFormatting>
  <conditionalFormatting sqref="AQ423:AQ425">
    <cfRule type="expression" dxfId="1271" priority="1272">
      <formula>$E423="TOTAL"</formula>
    </cfRule>
  </conditionalFormatting>
  <conditionalFormatting sqref="AQ423:AQ425">
    <cfRule type="expression" dxfId="1270" priority="1271">
      <formula>AND($E423&lt;&gt;"",$E423&lt;&gt;"TOTAL")</formula>
    </cfRule>
  </conditionalFormatting>
  <conditionalFormatting sqref="AR423:AV425">
    <cfRule type="expression" dxfId="1269" priority="1270">
      <formula>+WEEKDAY($E423)=1</formula>
    </cfRule>
  </conditionalFormatting>
  <conditionalFormatting sqref="AR423:AV425">
    <cfRule type="expression" dxfId="1268" priority="1269">
      <formula>$E423=""</formula>
    </cfRule>
  </conditionalFormatting>
  <conditionalFormatting sqref="AR423:AV425">
    <cfRule type="expression" dxfId="1267" priority="1268">
      <formula>$C423=$H$5</formula>
    </cfRule>
  </conditionalFormatting>
  <conditionalFormatting sqref="AR423:AV425">
    <cfRule type="expression" dxfId="1266" priority="1267">
      <formula>$E423="TOTAL"</formula>
    </cfRule>
  </conditionalFormatting>
  <conditionalFormatting sqref="AR423:AV425">
    <cfRule type="expression" dxfId="1265" priority="1266">
      <formula>AND($E423&lt;&gt;"",$E423&lt;&gt;"TOTAL")</formula>
    </cfRule>
  </conditionalFormatting>
  <conditionalFormatting sqref="AW423:AW425">
    <cfRule type="expression" dxfId="1264" priority="1265">
      <formula>+WEEKDAY($E423)=1</formula>
    </cfRule>
  </conditionalFormatting>
  <conditionalFormatting sqref="AW423:AW425">
    <cfRule type="expression" dxfId="1263" priority="1264">
      <formula>$E423=""</formula>
    </cfRule>
  </conditionalFormatting>
  <conditionalFormatting sqref="AW423:AW425">
    <cfRule type="expression" dxfId="1262" priority="1263">
      <formula>$C423=$H$5</formula>
    </cfRule>
  </conditionalFormatting>
  <conditionalFormatting sqref="AW423:AW425">
    <cfRule type="expression" dxfId="1261" priority="1262">
      <formula>$E423="TOTAL"</formula>
    </cfRule>
  </conditionalFormatting>
  <conditionalFormatting sqref="AW423:AW425">
    <cfRule type="expression" dxfId="1260" priority="1261">
      <formula>AND($E423&lt;&gt;"",$E423&lt;&gt;"TOTAL")</formula>
    </cfRule>
  </conditionalFormatting>
  <conditionalFormatting sqref="X423:X425">
    <cfRule type="expression" dxfId="1259" priority="1260">
      <formula>$H423&lt;&gt;""</formula>
    </cfRule>
  </conditionalFormatting>
  <conditionalFormatting sqref="X423:X425">
    <cfRule type="expression" dxfId="1258" priority="1259">
      <formula>$E423=""</formula>
    </cfRule>
  </conditionalFormatting>
  <conditionalFormatting sqref="X423:X425">
    <cfRule type="expression" dxfId="1257" priority="1258">
      <formula>$C423=$H$5</formula>
    </cfRule>
  </conditionalFormatting>
  <conditionalFormatting sqref="X423:X425">
    <cfRule type="expression" dxfId="1256" priority="1257">
      <formula>$E423="TOTAL"</formula>
    </cfRule>
  </conditionalFormatting>
  <conditionalFormatting sqref="Z423:Z425">
    <cfRule type="expression" dxfId="1255" priority="1256">
      <formula>+WEEKDAY($E423)=1</formula>
    </cfRule>
  </conditionalFormatting>
  <conditionalFormatting sqref="Z423:Z425">
    <cfRule type="expression" dxfId="1254" priority="1255">
      <formula>$E423=""</formula>
    </cfRule>
  </conditionalFormatting>
  <conditionalFormatting sqref="Z423:Z425">
    <cfRule type="expression" dxfId="1253" priority="1254">
      <formula>$C423=$H$5</formula>
    </cfRule>
  </conditionalFormatting>
  <conditionalFormatting sqref="Z423:Z425">
    <cfRule type="expression" dxfId="1252" priority="1253">
      <formula>$E423="TOTAL"</formula>
    </cfRule>
  </conditionalFormatting>
  <conditionalFormatting sqref="Z423:Z425">
    <cfRule type="expression" dxfId="1251" priority="1252">
      <formula>AND($E423&lt;&gt;"",$E423&lt;&gt;"TOTAL")</formula>
    </cfRule>
  </conditionalFormatting>
  <conditionalFormatting sqref="BL423:BL425">
    <cfRule type="expression" dxfId="1250" priority="1251">
      <formula>+WEEKDAY($E423)=1</formula>
    </cfRule>
  </conditionalFormatting>
  <conditionalFormatting sqref="BL423:BL425">
    <cfRule type="expression" dxfId="1249" priority="1250">
      <formula>$E423=""</formula>
    </cfRule>
  </conditionalFormatting>
  <conditionalFormatting sqref="BL423:BL425">
    <cfRule type="expression" dxfId="1248" priority="1249">
      <formula>$C423=$H$5</formula>
    </cfRule>
  </conditionalFormatting>
  <conditionalFormatting sqref="BL423:BL425">
    <cfRule type="expression" dxfId="1247" priority="1248">
      <formula>$E423="TOTAL"</formula>
    </cfRule>
  </conditionalFormatting>
  <conditionalFormatting sqref="BL423:BL425">
    <cfRule type="expression" dxfId="1246" priority="1247">
      <formula>AND($E423&lt;&gt;"",$E423&lt;&gt;"TOTAL")</formula>
    </cfRule>
  </conditionalFormatting>
  <conditionalFormatting sqref="AK423:AK425">
    <cfRule type="expression" dxfId="1245" priority="1246">
      <formula>+WEEKDAY($E423)=1</formula>
    </cfRule>
  </conditionalFormatting>
  <conditionalFormatting sqref="AK423:AK425">
    <cfRule type="expression" dxfId="1244" priority="1245">
      <formula>$E423=""</formula>
    </cfRule>
  </conditionalFormatting>
  <conditionalFormatting sqref="AK423:AK425">
    <cfRule type="expression" dxfId="1243" priority="1244">
      <formula>$C423=$H$5</formula>
    </cfRule>
  </conditionalFormatting>
  <conditionalFormatting sqref="AK423:AK425">
    <cfRule type="expression" dxfId="1242" priority="1243">
      <formula>$E423="TOTAL"</formula>
    </cfRule>
  </conditionalFormatting>
  <conditionalFormatting sqref="AK423:AK425">
    <cfRule type="expression" dxfId="1241" priority="1242">
      <formula>AND($E423&lt;&gt;"",$E423&lt;&gt;"TOTAL")</formula>
    </cfRule>
  </conditionalFormatting>
  <conditionalFormatting sqref="I423:J425">
    <cfRule type="expression" dxfId="1240" priority="1241">
      <formula>+WEEKDAY($E423)=1</formula>
    </cfRule>
  </conditionalFormatting>
  <conditionalFormatting sqref="I423:J425">
    <cfRule type="expression" dxfId="1239" priority="1240">
      <formula>$E423=""</formula>
    </cfRule>
  </conditionalFormatting>
  <conditionalFormatting sqref="I423:J425">
    <cfRule type="expression" dxfId="1238" priority="1239">
      <formula>$C423=$H$5</formula>
    </cfRule>
  </conditionalFormatting>
  <conditionalFormatting sqref="I423:J425">
    <cfRule type="expression" dxfId="1237" priority="1238">
      <formula>$E423="TOTAL"</formula>
    </cfRule>
  </conditionalFormatting>
  <conditionalFormatting sqref="I423:J425">
    <cfRule type="expression" dxfId="1236" priority="1237">
      <formula>AND($E423&lt;&gt;"",$E423&lt;&gt;"TOTAL")</formula>
    </cfRule>
  </conditionalFormatting>
  <conditionalFormatting sqref="G423:G425">
    <cfRule type="expression" dxfId="1235" priority="1236">
      <formula>$H423&lt;&gt;""</formula>
    </cfRule>
  </conditionalFormatting>
  <conditionalFormatting sqref="G423:G425">
    <cfRule type="expression" dxfId="1234" priority="1235">
      <formula>$E423=""</formula>
    </cfRule>
  </conditionalFormatting>
  <conditionalFormatting sqref="G423:G425">
    <cfRule type="expression" dxfId="1233" priority="1234">
      <formula>$C423=$H$5</formula>
    </cfRule>
  </conditionalFormatting>
  <conditionalFormatting sqref="G423:G425">
    <cfRule type="expression" dxfId="1232" priority="1233">
      <formula>$E423="TOTAL"</formula>
    </cfRule>
  </conditionalFormatting>
  <conditionalFormatting sqref="BE423:BK425">
    <cfRule type="expression" dxfId="1231" priority="1232">
      <formula>+WEEKDAY($E423)=1</formula>
    </cfRule>
  </conditionalFormatting>
  <conditionalFormatting sqref="BE423:BK425">
    <cfRule type="expression" dxfId="1230" priority="1231">
      <formula>$E423=""</formula>
    </cfRule>
  </conditionalFormatting>
  <conditionalFormatting sqref="BE423:BK425">
    <cfRule type="expression" dxfId="1229" priority="1230">
      <formula>$C423=$H$5</formula>
    </cfRule>
  </conditionalFormatting>
  <conditionalFormatting sqref="BE423:BK425">
    <cfRule type="expression" dxfId="1228" priority="1229">
      <formula>$E423="TOTAL"</formula>
    </cfRule>
  </conditionalFormatting>
  <conditionalFormatting sqref="BE423:BK425">
    <cfRule type="expression" dxfId="1227" priority="1228">
      <formula>AND($E423&lt;&gt;"",$E423&lt;&gt;"TOTAL")</formula>
    </cfRule>
  </conditionalFormatting>
  <conditionalFormatting sqref="BD423:BD425">
    <cfRule type="expression" dxfId="1226" priority="1227">
      <formula>+WEEKDAY($E423)=1</formula>
    </cfRule>
  </conditionalFormatting>
  <conditionalFormatting sqref="BD423:BD425">
    <cfRule type="expression" dxfId="1225" priority="1226">
      <formula>$E423=""</formula>
    </cfRule>
  </conditionalFormatting>
  <conditionalFormatting sqref="BD423:BD425">
    <cfRule type="expression" dxfId="1224" priority="1225">
      <formula>$C423=$H$5</formula>
    </cfRule>
  </conditionalFormatting>
  <conditionalFormatting sqref="BD423:BD425">
    <cfRule type="expression" dxfId="1223" priority="1224">
      <formula>$E423="TOTAL"</formula>
    </cfRule>
  </conditionalFormatting>
  <conditionalFormatting sqref="BD423:BD425">
    <cfRule type="expression" dxfId="1222" priority="1223">
      <formula>AND($E423&lt;&gt;"",$E423&lt;&gt;"TOTAL")</formula>
    </cfRule>
  </conditionalFormatting>
  <conditionalFormatting sqref="BC423:BC425">
    <cfRule type="expression" dxfId="1221" priority="1222">
      <formula>+WEEKDAY($E423)=1</formula>
    </cfRule>
  </conditionalFormatting>
  <conditionalFormatting sqref="BC423:BC425">
    <cfRule type="expression" dxfId="1220" priority="1221">
      <formula>$E423=""</formula>
    </cfRule>
  </conditionalFormatting>
  <conditionalFormatting sqref="BC423:BC425">
    <cfRule type="expression" dxfId="1219" priority="1220">
      <formula>$C423=$H$5</formula>
    </cfRule>
  </conditionalFormatting>
  <conditionalFormatting sqref="BC423:BC425">
    <cfRule type="expression" dxfId="1218" priority="1219">
      <formula>$E423="TOTAL"</formula>
    </cfRule>
  </conditionalFormatting>
  <conditionalFormatting sqref="BC423:BC425">
    <cfRule type="expression" dxfId="1217" priority="1218">
      <formula>AND($E423&lt;&gt;"",$E423&lt;&gt;"TOTAL")</formula>
    </cfRule>
  </conditionalFormatting>
  <conditionalFormatting sqref="BB423:BB425">
    <cfRule type="expression" dxfId="1216" priority="1217">
      <formula>+WEEKDAY($E423)=1</formula>
    </cfRule>
  </conditionalFormatting>
  <conditionalFormatting sqref="BB423:BB425">
    <cfRule type="expression" dxfId="1215" priority="1216">
      <formula>$E423=""</formula>
    </cfRule>
  </conditionalFormatting>
  <conditionalFormatting sqref="BB423:BB425">
    <cfRule type="expression" dxfId="1214" priority="1215">
      <formula>$C423=$H$5</formula>
    </cfRule>
  </conditionalFormatting>
  <conditionalFormatting sqref="BB423:BB425">
    <cfRule type="expression" dxfId="1213" priority="1214">
      <formula>$E423="TOTAL"</formula>
    </cfRule>
  </conditionalFormatting>
  <conditionalFormatting sqref="BB423:BB425">
    <cfRule type="expression" dxfId="1212" priority="1213">
      <formula>AND($E423&lt;&gt;"",$E423&lt;&gt;"TOTAL")</formula>
    </cfRule>
  </conditionalFormatting>
  <conditionalFormatting sqref="BA423:BA425">
    <cfRule type="expression" dxfId="1211" priority="1212">
      <formula>+WEEKDAY($E423)=1</formula>
    </cfRule>
  </conditionalFormatting>
  <conditionalFormatting sqref="BA423:BA425">
    <cfRule type="expression" dxfId="1210" priority="1211">
      <formula>$E423=""</formula>
    </cfRule>
  </conditionalFormatting>
  <conditionalFormatting sqref="BA423:BA425">
    <cfRule type="expression" dxfId="1209" priority="1210">
      <formula>$C423=$H$5</formula>
    </cfRule>
  </conditionalFormatting>
  <conditionalFormatting sqref="BA423:BA425">
    <cfRule type="expression" dxfId="1208" priority="1209">
      <formula>$E423="TOTAL"</formula>
    </cfRule>
  </conditionalFormatting>
  <conditionalFormatting sqref="BA423:BA425">
    <cfRule type="expression" dxfId="1207" priority="1208">
      <formula>AND($E423&lt;&gt;"",$E423&lt;&gt;"TOTAL")</formula>
    </cfRule>
  </conditionalFormatting>
  <conditionalFormatting sqref="AZ423:AZ425">
    <cfRule type="expression" dxfId="1206" priority="1207">
      <formula>+WEEKDAY($E423)=1</formula>
    </cfRule>
  </conditionalFormatting>
  <conditionalFormatting sqref="AZ423:AZ425">
    <cfRule type="expression" dxfId="1205" priority="1206">
      <formula>$E423=""</formula>
    </cfRule>
  </conditionalFormatting>
  <conditionalFormatting sqref="AZ423:AZ425">
    <cfRule type="expression" dxfId="1204" priority="1205">
      <formula>$C423=$H$5</formula>
    </cfRule>
  </conditionalFormatting>
  <conditionalFormatting sqref="AZ423:AZ425">
    <cfRule type="expression" dxfId="1203" priority="1204">
      <formula>$E423="TOTAL"</formula>
    </cfRule>
  </conditionalFormatting>
  <conditionalFormatting sqref="AZ423:AZ425">
    <cfRule type="expression" dxfId="1202" priority="1203">
      <formula>AND($E423&lt;&gt;"",$E423&lt;&gt;"TOTAL")</formula>
    </cfRule>
  </conditionalFormatting>
  <conditionalFormatting sqref="AY423:AY425">
    <cfRule type="expression" dxfId="1201" priority="1202">
      <formula>+WEEKDAY($E423)=1</formula>
    </cfRule>
  </conditionalFormatting>
  <conditionalFormatting sqref="AY423:AY425">
    <cfRule type="expression" dxfId="1200" priority="1201">
      <formula>$E423=""</formula>
    </cfRule>
  </conditionalFormatting>
  <conditionalFormatting sqref="AY423:AY425">
    <cfRule type="expression" dxfId="1199" priority="1200">
      <formula>$C423=$H$5</formula>
    </cfRule>
  </conditionalFormatting>
  <conditionalFormatting sqref="AY423:AY425">
    <cfRule type="expression" dxfId="1198" priority="1199">
      <formula>$E423="TOTAL"</formula>
    </cfRule>
  </conditionalFormatting>
  <conditionalFormatting sqref="AY423:AY425">
    <cfRule type="expression" dxfId="1197" priority="1198">
      <formula>AND($E423&lt;&gt;"",$E423&lt;&gt;"TOTAL")</formula>
    </cfRule>
  </conditionalFormatting>
  <conditionalFormatting sqref="AX423:AX425">
    <cfRule type="expression" dxfId="1196" priority="1197">
      <formula>+WEEKDAY($E423)=1</formula>
    </cfRule>
  </conditionalFormatting>
  <conditionalFormatting sqref="AX423:AX425">
    <cfRule type="expression" dxfId="1195" priority="1196">
      <formula>$E423=""</formula>
    </cfRule>
  </conditionalFormatting>
  <conditionalFormatting sqref="AX423:AX425">
    <cfRule type="expression" dxfId="1194" priority="1195">
      <formula>$C423=$H$5</formula>
    </cfRule>
  </conditionalFormatting>
  <conditionalFormatting sqref="AX423:AX425">
    <cfRule type="expression" dxfId="1193" priority="1194">
      <formula>$E423="TOTAL"</formula>
    </cfRule>
  </conditionalFormatting>
  <conditionalFormatting sqref="AX423:AX425">
    <cfRule type="expression" dxfId="1192" priority="1193">
      <formula>AND($E423&lt;&gt;"",$E423&lt;&gt;"TOTAL")</formula>
    </cfRule>
  </conditionalFormatting>
  <conditionalFormatting sqref="E426">
    <cfRule type="expression" dxfId="1191" priority="1192">
      <formula>+WEEKDAY($E426)=1</formula>
    </cfRule>
  </conditionalFormatting>
  <conditionalFormatting sqref="W426 E426">
    <cfRule type="expression" dxfId="1190" priority="1191">
      <formula>$E426=""</formula>
    </cfRule>
  </conditionalFormatting>
  <conditionalFormatting sqref="W426 E426">
    <cfRule type="expression" dxfId="1189" priority="1190">
      <formula>$C426=$H$5</formula>
    </cfRule>
  </conditionalFormatting>
  <conditionalFormatting sqref="W426 E426">
    <cfRule type="expression" dxfId="1188" priority="1189">
      <formula>$E426="TOTAL"</formula>
    </cfRule>
  </conditionalFormatting>
  <conditionalFormatting sqref="W426 H426">
    <cfRule type="expression" dxfId="1187" priority="1188">
      <formula>$H426&lt;&gt;""</formula>
    </cfRule>
  </conditionalFormatting>
  <conditionalFormatting sqref="H426">
    <cfRule type="expression" dxfId="1186" priority="1187">
      <formula>$E426=""</formula>
    </cfRule>
  </conditionalFormatting>
  <conditionalFormatting sqref="H426">
    <cfRule type="expression" dxfId="1185" priority="1186">
      <formula>$C426=$H$5</formula>
    </cfRule>
  </conditionalFormatting>
  <conditionalFormatting sqref="H426">
    <cfRule type="expression" dxfId="1184" priority="1185">
      <formula>$E426="TOTAL"</formula>
    </cfRule>
  </conditionalFormatting>
  <conditionalFormatting sqref="Y426">
    <cfRule type="expression" dxfId="1183" priority="1184">
      <formula>+WEEKDAY($E426)=1</formula>
    </cfRule>
  </conditionalFormatting>
  <conditionalFormatting sqref="Y426">
    <cfRule type="expression" dxfId="1182" priority="1183">
      <formula>$E426=""</formula>
    </cfRule>
  </conditionalFormatting>
  <conditionalFormatting sqref="Y426">
    <cfRule type="expression" dxfId="1181" priority="1182">
      <formula>$C426=$H$5</formula>
    </cfRule>
  </conditionalFormatting>
  <conditionalFormatting sqref="Y426">
    <cfRule type="expression" dxfId="1180" priority="1181">
      <formula>$E426="TOTAL"</formula>
    </cfRule>
  </conditionalFormatting>
  <conditionalFormatting sqref="Y426">
    <cfRule type="expression" dxfId="1179" priority="1180">
      <formula>AND($E426&lt;&gt;"",$E426&lt;&gt;"TOTAL")</formula>
    </cfRule>
  </conditionalFormatting>
  <conditionalFormatting sqref="AA426">
    <cfRule type="expression" dxfId="1178" priority="1179">
      <formula>+WEEKDAY($E426)=1</formula>
    </cfRule>
  </conditionalFormatting>
  <conditionalFormatting sqref="AA426">
    <cfRule type="expression" dxfId="1177" priority="1178">
      <formula>$E426=""</formula>
    </cfRule>
  </conditionalFormatting>
  <conditionalFormatting sqref="AA426">
    <cfRule type="expression" dxfId="1176" priority="1177">
      <formula>$C426=$H$5</formula>
    </cfRule>
  </conditionalFormatting>
  <conditionalFormatting sqref="AA426">
    <cfRule type="expression" dxfId="1175" priority="1176">
      <formula>$E426="TOTAL"</formula>
    </cfRule>
  </conditionalFormatting>
  <conditionalFormatting sqref="AA426">
    <cfRule type="expression" dxfId="1174" priority="1175">
      <formula>AND($E426&lt;&gt;"",$E426&lt;&gt;"TOTAL")</formula>
    </cfRule>
  </conditionalFormatting>
  <conditionalFormatting sqref="AB426:AE426">
    <cfRule type="expression" dxfId="1173" priority="1174">
      <formula>+WEEKDAY($E426)=1</formula>
    </cfRule>
  </conditionalFormatting>
  <conditionalFormatting sqref="AB426:AE426">
    <cfRule type="expression" dxfId="1172" priority="1173">
      <formula>$E426=""</formula>
    </cfRule>
  </conditionalFormatting>
  <conditionalFormatting sqref="AB426:AE426">
    <cfRule type="expression" dxfId="1171" priority="1172">
      <formula>$C426=$H$5</formula>
    </cfRule>
  </conditionalFormatting>
  <conditionalFormatting sqref="AB426:AE426">
    <cfRule type="expression" dxfId="1170" priority="1171">
      <formula>$E426="TOTAL"</formula>
    </cfRule>
  </conditionalFormatting>
  <conditionalFormatting sqref="AB426:AE426">
    <cfRule type="expression" dxfId="1169" priority="1170">
      <formula>AND($E426&lt;&gt;"",$E426&lt;&gt;"TOTAL")</formula>
    </cfRule>
  </conditionalFormatting>
  <conditionalFormatting sqref="AG426">
    <cfRule type="expression" dxfId="1168" priority="1169">
      <formula>+WEEKDAY($E426)=1</formula>
    </cfRule>
  </conditionalFormatting>
  <conditionalFormatting sqref="AG426">
    <cfRule type="expression" dxfId="1167" priority="1168">
      <formula>$E426=""</formula>
    </cfRule>
  </conditionalFormatting>
  <conditionalFormatting sqref="AG426">
    <cfRule type="expression" dxfId="1166" priority="1167">
      <formula>$C426=$H$5</formula>
    </cfRule>
  </conditionalFormatting>
  <conditionalFormatting sqref="AG426">
    <cfRule type="expression" dxfId="1165" priority="1166">
      <formula>$E426="TOTAL"</formula>
    </cfRule>
  </conditionalFormatting>
  <conditionalFormatting sqref="AG426">
    <cfRule type="expression" dxfId="1164" priority="1165">
      <formula>AND($E426&lt;&gt;"",$E426&lt;&gt;"TOTAL")</formula>
    </cfRule>
  </conditionalFormatting>
  <conditionalFormatting sqref="AN426:AO426">
    <cfRule type="expression" dxfId="1163" priority="1164">
      <formula>+WEEKDAY($E426)=1</formula>
    </cfRule>
  </conditionalFormatting>
  <conditionalFormatting sqref="AN426:AO426">
    <cfRule type="expression" dxfId="1162" priority="1163">
      <formula>$E426=""</formula>
    </cfRule>
  </conditionalFormatting>
  <conditionalFormatting sqref="AN426:AO426">
    <cfRule type="expression" dxfId="1161" priority="1162">
      <formula>$C426=$H$5</formula>
    </cfRule>
  </conditionalFormatting>
  <conditionalFormatting sqref="AN426:AO426">
    <cfRule type="expression" dxfId="1160" priority="1161">
      <formula>$E426="TOTAL"</formula>
    </cfRule>
  </conditionalFormatting>
  <conditionalFormatting sqref="AN426:AO426">
    <cfRule type="expression" dxfId="1159" priority="1160">
      <formula>AND($E426&lt;&gt;"",$E426&lt;&gt;"TOTAL")</formula>
    </cfRule>
  </conditionalFormatting>
  <conditionalFormatting sqref="AP426">
    <cfRule type="expression" dxfId="1158" priority="1159">
      <formula>+WEEKDAY($E426)=1</formula>
    </cfRule>
  </conditionalFormatting>
  <conditionalFormatting sqref="AP426">
    <cfRule type="expression" dxfId="1157" priority="1158">
      <formula>$E426=""</formula>
    </cfRule>
  </conditionalFormatting>
  <conditionalFormatting sqref="AP426">
    <cfRule type="expression" dxfId="1156" priority="1157">
      <formula>$C426=$H$5</formula>
    </cfRule>
  </conditionalFormatting>
  <conditionalFormatting sqref="AP426">
    <cfRule type="expression" dxfId="1155" priority="1156">
      <formula>$E426="TOTAL"</formula>
    </cfRule>
  </conditionalFormatting>
  <conditionalFormatting sqref="AP426">
    <cfRule type="expression" dxfId="1154" priority="1155">
      <formula>AND($E426&lt;&gt;"",$E426&lt;&gt;"TOTAL")</formula>
    </cfRule>
  </conditionalFormatting>
  <conditionalFormatting sqref="AQ426">
    <cfRule type="expression" dxfId="1153" priority="1154">
      <formula>+WEEKDAY($E426)=1</formula>
    </cfRule>
  </conditionalFormatting>
  <conditionalFormatting sqref="AQ426">
    <cfRule type="expression" dxfId="1152" priority="1153">
      <formula>$E426=""</formula>
    </cfRule>
  </conditionalFormatting>
  <conditionalFormatting sqref="AQ426">
    <cfRule type="expression" dxfId="1151" priority="1152">
      <formula>$C426=$H$5</formula>
    </cfRule>
  </conditionalFormatting>
  <conditionalFormatting sqref="AQ426">
    <cfRule type="expression" dxfId="1150" priority="1151">
      <formula>$E426="TOTAL"</formula>
    </cfRule>
  </conditionalFormatting>
  <conditionalFormatting sqref="AQ426">
    <cfRule type="expression" dxfId="1149" priority="1150">
      <formula>AND($E426&lt;&gt;"",$E426&lt;&gt;"TOTAL")</formula>
    </cfRule>
  </conditionalFormatting>
  <conditionalFormatting sqref="AR426:AV426">
    <cfRule type="expression" dxfId="1148" priority="1149">
      <formula>+WEEKDAY($E426)=1</formula>
    </cfRule>
  </conditionalFormatting>
  <conditionalFormatting sqref="AR426:AV426">
    <cfRule type="expression" dxfId="1147" priority="1148">
      <formula>$E426=""</formula>
    </cfRule>
  </conditionalFormatting>
  <conditionalFormatting sqref="AR426:AV426">
    <cfRule type="expression" dxfId="1146" priority="1147">
      <formula>$C426=$H$5</formula>
    </cfRule>
  </conditionalFormatting>
  <conditionalFormatting sqref="AR426:AV426">
    <cfRule type="expression" dxfId="1145" priority="1146">
      <formula>$E426="TOTAL"</formula>
    </cfRule>
  </conditionalFormatting>
  <conditionalFormatting sqref="AR426:AV426">
    <cfRule type="expression" dxfId="1144" priority="1145">
      <formula>AND($E426&lt;&gt;"",$E426&lt;&gt;"TOTAL")</formula>
    </cfRule>
  </conditionalFormatting>
  <conditionalFormatting sqref="AW426">
    <cfRule type="expression" dxfId="1143" priority="1144">
      <formula>+WEEKDAY($E426)=1</formula>
    </cfRule>
  </conditionalFormatting>
  <conditionalFormatting sqref="AW426">
    <cfRule type="expression" dxfId="1142" priority="1143">
      <formula>$E426=""</formula>
    </cfRule>
  </conditionalFormatting>
  <conditionalFormatting sqref="AW426">
    <cfRule type="expression" dxfId="1141" priority="1142">
      <formula>$C426=$H$5</formula>
    </cfRule>
  </conditionalFormatting>
  <conditionalFormatting sqref="AW426">
    <cfRule type="expression" dxfId="1140" priority="1141">
      <formula>$E426="TOTAL"</formula>
    </cfRule>
  </conditionalFormatting>
  <conditionalFormatting sqref="AW426">
    <cfRule type="expression" dxfId="1139" priority="1140">
      <formula>AND($E426&lt;&gt;"",$E426&lt;&gt;"TOTAL")</formula>
    </cfRule>
  </conditionalFormatting>
  <conditionalFormatting sqref="X426">
    <cfRule type="expression" dxfId="1138" priority="1139">
      <formula>$H426&lt;&gt;""</formula>
    </cfRule>
  </conditionalFormatting>
  <conditionalFormatting sqref="X426">
    <cfRule type="expression" dxfId="1137" priority="1138">
      <formula>$E426=""</formula>
    </cfRule>
  </conditionalFormatting>
  <conditionalFormatting sqref="X426">
    <cfRule type="expression" dxfId="1136" priority="1137">
      <formula>$C426=$H$5</formula>
    </cfRule>
  </conditionalFormatting>
  <conditionalFormatting sqref="X426">
    <cfRule type="expression" dxfId="1135" priority="1136">
      <formula>$E426="TOTAL"</formula>
    </cfRule>
  </conditionalFormatting>
  <conditionalFormatting sqref="Z426">
    <cfRule type="expression" dxfId="1134" priority="1135">
      <formula>+WEEKDAY($E426)=1</formula>
    </cfRule>
  </conditionalFormatting>
  <conditionalFormatting sqref="Z426">
    <cfRule type="expression" dxfId="1133" priority="1134">
      <formula>$E426=""</formula>
    </cfRule>
  </conditionalFormatting>
  <conditionalFormatting sqref="Z426">
    <cfRule type="expression" dxfId="1132" priority="1133">
      <formula>$C426=$H$5</formula>
    </cfRule>
  </conditionalFormatting>
  <conditionalFormatting sqref="Z426">
    <cfRule type="expression" dxfId="1131" priority="1132">
      <formula>$E426="TOTAL"</formula>
    </cfRule>
  </conditionalFormatting>
  <conditionalFormatting sqref="Z426">
    <cfRule type="expression" dxfId="1130" priority="1131">
      <formula>AND($E426&lt;&gt;"",$E426&lt;&gt;"TOTAL")</formula>
    </cfRule>
  </conditionalFormatting>
  <conditionalFormatting sqref="BL426">
    <cfRule type="expression" dxfId="1129" priority="1130">
      <formula>+WEEKDAY($E426)=1</formula>
    </cfRule>
  </conditionalFormatting>
  <conditionalFormatting sqref="BL426">
    <cfRule type="expression" dxfId="1128" priority="1129">
      <formula>$E426=""</formula>
    </cfRule>
  </conditionalFormatting>
  <conditionalFormatting sqref="BL426">
    <cfRule type="expression" dxfId="1127" priority="1128">
      <formula>$C426=$H$5</formula>
    </cfRule>
  </conditionalFormatting>
  <conditionalFormatting sqref="BL426">
    <cfRule type="expression" dxfId="1126" priority="1127">
      <formula>$E426="TOTAL"</formula>
    </cfRule>
  </conditionalFormatting>
  <conditionalFormatting sqref="BL426">
    <cfRule type="expression" dxfId="1125" priority="1126">
      <formula>AND($E426&lt;&gt;"",$E426&lt;&gt;"TOTAL")</formula>
    </cfRule>
  </conditionalFormatting>
  <conditionalFormatting sqref="AK426">
    <cfRule type="expression" dxfId="1124" priority="1125">
      <formula>+WEEKDAY($E426)=1</formula>
    </cfRule>
  </conditionalFormatting>
  <conditionalFormatting sqref="AK426">
    <cfRule type="expression" dxfId="1123" priority="1124">
      <formula>$E426=""</formula>
    </cfRule>
  </conditionalFormatting>
  <conditionalFormatting sqref="AK426">
    <cfRule type="expression" dxfId="1122" priority="1123">
      <formula>$C426=$H$5</formula>
    </cfRule>
  </conditionalFormatting>
  <conditionalFormatting sqref="AK426">
    <cfRule type="expression" dxfId="1121" priority="1122">
      <formula>$E426="TOTAL"</formula>
    </cfRule>
  </conditionalFormatting>
  <conditionalFormatting sqref="AK426">
    <cfRule type="expression" dxfId="1120" priority="1121">
      <formula>AND($E426&lt;&gt;"",$E426&lt;&gt;"TOTAL")</formula>
    </cfRule>
  </conditionalFormatting>
  <conditionalFormatting sqref="I426:J426">
    <cfRule type="expression" dxfId="1119" priority="1120">
      <formula>+WEEKDAY($E426)=1</formula>
    </cfRule>
  </conditionalFormatting>
  <conditionalFormatting sqref="I426:J426">
    <cfRule type="expression" dxfId="1118" priority="1119">
      <formula>$E426=""</formula>
    </cfRule>
  </conditionalFormatting>
  <conditionalFormatting sqref="I426:J426">
    <cfRule type="expression" dxfId="1117" priority="1118">
      <formula>$C426=$H$5</formula>
    </cfRule>
  </conditionalFormatting>
  <conditionalFormatting sqref="I426:J426">
    <cfRule type="expression" dxfId="1116" priority="1117">
      <formula>$E426="TOTAL"</formula>
    </cfRule>
  </conditionalFormatting>
  <conditionalFormatting sqref="I426:J426">
    <cfRule type="expression" dxfId="1115" priority="1116">
      <formula>AND($E426&lt;&gt;"",$E426&lt;&gt;"TOTAL")</formula>
    </cfRule>
  </conditionalFormatting>
  <conditionalFormatting sqref="G426">
    <cfRule type="expression" dxfId="1114" priority="1115">
      <formula>$H426&lt;&gt;""</formula>
    </cfRule>
  </conditionalFormatting>
  <conditionalFormatting sqref="G426">
    <cfRule type="expression" dxfId="1113" priority="1114">
      <formula>$E426=""</formula>
    </cfRule>
  </conditionalFormatting>
  <conditionalFormatting sqref="G426">
    <cfRule type="expression" dxfId="1112" priority="1113">
      <formula>$C426=$H$5</formula>
    </cfRule>
  </conditionalFormatting>
  <conditionalFormatting sqref="G426">
    <cfRule type="expression" dxfId="1111" priority="1112">
      <formula>$E426="TOTAL"</formula>
    </cfRule>
  </conditionalFormatting>
  <conditionalFormatting sqref="BE426:BK426">
    <cfRule type="expression" dxfId="1110" priority="1111">
      <formula>+WEEKDAY($E426)=1</formula>
    </cfRule>
  </conditionalFormatting>
  <conditionalFormatting sqref="BE426:BK426">
    <cfRule type="expression" dxfId="1109" priority="1110">
      <formula>$E426=""</formula>
    </cfRule>
  </conditionalFormatting>
  <conditionalFormatting sqref="BE426:BK426">
    <cfRule type="expression" dxfId="1108" priority="1109">
      <formula>$C426=$H$5</formula>
    </cfRule>
  </conditionalFormatting>
  <conditionalFormatting sqref="BE426:BK426">
    <cfRule type="expression" dxfId="1107" priority="1108">
      <formula>$E426="TOTAL"</formula>
    </cfRule>
  </conditionalFormatting>
  <conditionalFormatting sqref="BE426:BK426">
    <cfRule type="expression" dxfId="1106" priority="1107">
      <formula>AND($E426&lt;&gt;"",$E426&lt;&gt;"TOTAL")</formula>
    </cfRule>
  </conditionalFormatting>
  <conditionalFormatting sqref="BD426">
    <cfRule type="expression" dxfId="1105" priority="1106">
      <formula>+WEEKDAY($E426)=1</formula>
    </cfRule>
  </conditionalFormatting>
  <conditionalFormatting sqref="BD426">
    <cfRule type="expression" dxfId="1104" priority="1105">
      <formula>$E426=""</formula>
    </cfRule>
  </conditionalFormatting>
  <conditionalFormatting sqref="BD426">
    <cfRule type="expression" dxfId="1103" priority="1104">
      <formula>$C426=$H$5</formula>
    </cfRule>
  </conditionalFormatting>
  <conditionalFormatting sqref="BD426">
    <cfRule type="expression" dxfId="1102" priority="1103">
      <formula>$E426="TOTAL"</formula>
    </cfRule>
  </conditionalFormatting>
  <conditionalFormatting sqref="BD426">
    <cfRule type="expression" dxfId="1101" priority="1102">
      <formula>AND($E426&lt;&gt;"",$E426&lt;&gt;"TOTAL")</formula>
    </cfRule>
  </conditionalFormatting>
  <conditionalFormatting sqref="BC426">
    <cfRule type="expression" dxfId="1100" priority="1101">
      <formula>+WEEKDAY($E426)=1</formula>
    </cfRule>
  </conditionalFormatting>
  <conditionalFormatting sqref="BC426">
    <cfRule type="expression" dxfId="1099" priority="1100">
      <formula>$E426=""</formula>
    </cfRule>
  </conditionalFormatting>
  <conditionalFormatting sqref="BC426">
    <cfRule type="expression" dxfId="1098" priority="1099">
      <formula>$C426=$H$5</formula>
    </cfRule>
  </conditionalFormatting>
  <conditionalFormatting sqref="BC426">
    <cfRule type="expression" dxfId="1097" priority="1098">
      <formula>$E426="TOTAL"</formula>
    </cfRule>
  </conditionalFormatting>
  <conditionalFormatting sqref="BC426">
    <cfRule type="expression" dxfId="1096" priority="1097">
      <formula>AND($E426&lt;&gt;"",$E426&lt;&gt;"TOTAL")</formula>
    </cfRule>
  </conditionalFormatting>
  <conditionalFormatting sqref="BB426">
    <cfRule type="expression" dxfId="1095" priority="1096">
      <formula>+WEEKDAY($E426)=1</formula>
    </cfRule>
  </conditionalFormatting>
  <conditionalFormatting sqref="BB426">
    <cfRule type="expression" dxfId="1094" priority="1095">
      <formula>$E426=""</formula>
    </cfRule>
  </conditionalFormatting>
  <conditionalFormatting sqref="BB426">
    <cfRule type="expression" dxfId="1093" priority="1094">
      <formula>$C426=$H$5</formula>
    </cfRule>
  </conditionalFormatting>
  <conditionalFormatting sqref="BB426">
    <cfRule type="expression" dxfId="1092" priority="1093">
      <formula>$E426="TOTAL"</formula>
    </cfRule>
  </conditionalFormatting>
  <conditionalFormatting sqref="BB426">
    <cfRule type="expression" dxfId="1091" priority="1092">
      <formula>AND($E426&lt;&gt;"",$E426&lt;&gt;"TOTAL")</formula>
    </cfRule>
  </conditionalFormatting>
  <conditionalFormatting sqref="BA426">
    <cfRule type="expression" dxfId="1090" priority="1091">
      <formula>+WEEKDAY($E426)=1</formula>
    </cfRule>
  </conditionalFormatting>
  <conditionalFormatting sqref="BA426">
    <cfRule type="expression" dxfId="1089" priority="1090">
      <formula>$E426=""</formula>
    </cfRule>
  </conditionalFormatting>
  <conditionalFormatting sqref="BA426">
    <cfRule type="expression" dxfId="1088" priority="1089">
      <formula>$C426=$H$5</formula>
    </cfRule>
  </conditionalFormatting>
  <conditionalFormatting sqref="BA426">
    <cfRule type="expression" dxfId="1087" priority="1088">
      <formula>$E426="TOTAL"</formula>
    </cfRule>
  </conditionalFormatting>
  <conditionalFormatting sqref="BA426">
    <cfRule type="expression" dxfId="1086" priority="1087">
      <formula>AND($E426&lt;&gt;"",$E426&lt;&gt;"TOTAL")</formula>
    </cfRule>
  </conditionalFormatting>
  <conditionalFormatting sqref="AZ426">
    <cfRule type="expression" dxfId="1085" priority="1086">
      <formula>+WEEKDAY($E426)=1</formula>
    </cfRule>
  </conditionalFormatting>
  <conditionalFormatting sqref="AZ426">
    <cfRule type="expression" dxfId="1084" priority="1085">
      <formula>$E426=""</formula>
    </cfRule>
  </conditionalFormatting>
  <conditionalFormatting sqref="AZ426">
    <cfRule type="expression" dxfId="1083" priority="1084">
      <formula>$C426=$H$5</formula>
    </cfRule>
  </conditionalFormatting>
  <conditionalFormatting sqref="AZ426">
    <cfRule type="expression" dxfId="1082" priority="1083">
      <formula>$E426="TOTAL"</formula>
    </cfRule>
  </conditionalFormatting>
  <conditionalFormatting sqref="AZ426">
    <cfRule type="expression" dxfId="1081" priority="1082">
      <formula>AND($E426&lt;&gt;"",$E426&lt;&gt;"TOTAL")</formula>
    </cfRule>
  </conditionalFormatting>
  <conditionalFormatting sqref="AY426">
    <cfRule type="expression" dxfId="1080" priority="1081">
      <formula>+WEEKDAY($E426)=1</formula>
    </cfRule>
  </conditionalFormatting>
  <conditionalFormatting sqref="AY426">
    <cfRule type="expression" dxfId="1079" priority="1080">
      <formula>$E426=""</formula>
    </cfRule>
  </conditionalFormatting>
  <conditionalFormatting sqref="AY426">
    <cfRule type="expression" dxfId="1078" priority="1079">
      <formula>$C426=$H$5</formula>
    </cfRule>
  </conditionalFormatting>
  <conditionalFormatting sqref="AY426">
    <cfRule type="expression" dxfId="1077" priority="1078">
      <formula>$E426="TOTAL"</formula>
    </cfRule>
  </conditionalFormatting>
  <conditionalFormatting sqref="AY426">
    <cfRule type="expression" dxfId="1076" priority="1077">
      <formula>AND($E426&lt;&gt;"",$E426&lt;&gt;"TOTAL")</formula>
    </cfRule>
  </conditionalFormatting>
  <conditionalFormatting sqref="AX426">
    <cfRule type="expression" dxfId="1075" priority="1076">
      <formula>+WEEKDAY($E426)=1</formula>
    </cfRule>
  </conditionalFormatting>
  <conditionalFormatting sqref="AX426">
    <cfRule type="expression" dxfId="1074" priority="1075">
      <formula>$E426=""</formula>
    </cfRule>
  </conditionalFormatting>
  <conditionalFormatting sqref="AX426">
    <cfRule type="expression" dxfId="1073" priority="1074">
      <formula>$C426=$H$5</formula>
    </cfRule>
  </conditionalFormatting>
  <conditionalFormatting sqref="AX426">
    <cfRule type="expression" dxfId="1072" priority="1073">
      <formula>$E426="TOTAL"</formula>
    </cfRule>
  </conditionalFormatting>
  <conditionalFormatting sqref="AX426">
    <cfRule type="expression" dxfId="1071" priority="1072">
      <formula>AND($E426&lt;&gt;"",$E426&lt;&gt;"TOTAL")</formula>
    </cfRule>
  </conditionalFormatting>
  <conditionalFormatting sqref="F415:F426">
    <cfRule type="expression" dxfId="1070" priority="1067">
      <formula>AND($A415&lt;&gt;1,$E415&lt;&gt;"TOTAL")</formula>
    </cfRule>
    <cfRule type="expression" dxfId="1069" priority="1068">
      <formula>$E415="TOTAL"</formula>
    </cfRule>
    <cfRule type="expression" dxfId="1068" priority="1069">
      <formula>$C415=$H$5</formula>
    </cfRule>
    <cfRule type="expression" dxfId="1067" priority="1070">
      <formula>OR($E415="",$A415="")</formula>
    </cfRule>
    <cfRule type="expression" dxfId="1066" priority="1071">
      <formula>$H415&lt;&gt;""</formula>
    </cfRule>
  </conditionalFormatting>
  <conditionalFormatting sqref="AH415:AH426">
    <cfRule type="expression" dxfId="1065" priority="1066">
      <formula>$E415=""</formula>
    </cfRule>
  </conditionalFormatting>
  <conditionalFormatting sqref="AH415:AH426">
    <cfRule type="expression" dxfId="1064" priority="1065">
      <formula>$C415=$H$5</formula>
    </cfRule>
  </conditionalFormatting>
  <conditionalFormatting sqref="AH415:AH426">
    <cfRule type="expression" dxfId="1063" priority="1064">
      <formula>$E415="TOTAL"</formula>
    </cfRule>
  </conditionalFormatting>
  <conditionalFormatting sqref="AI415:AI426">
    <cfRule type="expression" dxfId="1062" priority="1063">
      <formula>+WEEKDAY($E415)=1</formula>
    </cfRule>
  </conditionalFormatting>
  <conditionalFormatting sqref="AI415:AI426">
    <cfRule type="expression" dxfId="1061" priority="1062">
      <formula>$E415=""</formula>
    </cfRule>
  </conditionalFormatting>
  <conditionalFormatting sqref="AI415:AI426">
    <cfRule type="expression" dxfId="1060" priority="1061">
      <formula>$C415=$H$5</formula>
    </cfRule>
  </conditionalFormatting>
  <conditionalFormatting sqref="AI415:AI426">
    <cfRule type="expression" dxfId="1059" priority="1060">
      <formula>$E415="TOTAL"</formula>
    </cfRule>
  </conditionalFormatting>
  <conditionalFormatting sqref="AI415:AI426">
    <cfRule type="expression" dxfId="1058" priority="1059">
      <formula>AND($E415&lt;&gt;"",$E415&lt;&gt;"TOTAL")</formula>
    </cfRule>
  </conditionalFormatting>
  <conditionalFormatting sqref="AJ415:AJ426">
    <cfRule type="expression" dxfId="1057" priority="1058">
      <formula>$E415=""</formula>
    </cfRule>
  </conditionalFormatting>
  <conditionalFormatting sqref="AJ415:AJ426">
    <cfRule type="expression" dxfId="1056" priority="1057">
      <formula>$C415=$H$5</formula>
    </cfRule>
  </conditionalFormatting>
  <conditionalFormatting sqref="AJ415:AJ426">
    <cfRule type="expression" dxfId="1055" priority="1056">
      <formula>$E415="TOTAL"</formula>
    </cfRule>
  </conditionalFormatting>
  <conditionalFormatting sqref="AF415:AF419">
    <cfRule type="expression" dxfId="1054" priority="1055">
      <formula>+WEEKDAY($E415)=1</formula>
    </cfRule>
  </conditionalFormatting>
  <conditionalFormatting sqref="AF415:AF419">
    <cfRule type="expression" dxfId="1053" priority="1054">
      <formula>$E415=""</formula>
    </cfRule>
  </conditionalFormatting>
  <conditionalFormatting sqref="AF415:AF419">
    <cfRule type="expression" dxfId="1052" priority="1053">
      <formula>$C415=$H$5</formula>
    </cfRule>
  </conditionalFormatting>
  <conditionalFormatting sqref="AF415:AF419">
    <cfRule type="expression" dxfId="1051" priority="1052">
      <formula>$E415="TOTAL"</formula>
    </cfRule>
  </conditionalFormatting>
  <conditionalFormatting sqref="AF415:AF419">
    <cfRule type="expression" dxfId="1050" priority="1051">
      <formula>AND($E415&lt;&gt;"",$E415&lt;&gt;"TOTAL")</formula>
    </cfRule>
  </conditionalFormatting>
  <conditionalFormatting sqref="AF420:AF422">
    <cfRule type="expression" dxfId="1049" priority="1050">
      <formula>+WEEKDAY($E420)=1</formula>
    </cfRule>
  </conditionalFormatting>
  <conditionalFormatting sqref="AF420:AF422">
    <cfRule type="expression" dxfId="1048" priority="1049">
      <formula>$E420=""</formula>
    </cfRule>
  </conditionalFormatting>
  <conditionalFormatting sqref="AF420:AF422">
    <cfRule type="expression" dxfId="1047" priority="1048">
      <formula>$C420=$H$5</formula>
    </cfRule>
  </conditionalFormatting>
  <conditionalFormatting sqref="AF420:AF422">
    <cfRule type="expression" dxfId="1046" priority="1047">
      <formula>$E420="TOTAL"</formula>
    </cfRule>
  </conditionalFormatting>
  <conditionalFormatting sqref="AF420:AF422">
    <cfRule type="expression" dxfId="1045" priority="1046">
      <formula>AND($E420&lt;&gt;"",$E420&lt;&gt;"TOTAL")</formula>
    </cfRule>
  </conditionalFormatting>
  <conditionalFormatting sqref="AF423:AF425">
    <cfRule type="expression" dxfId="1044" priority="1045">
      <formula>+WEEKDAY($E423)=1</formula>
    </cfRule>
  </conditionalFormatting>
  <conditionalFormatting sqref="AF423:AF425">
    <cfRule type="expression" dxfId="1043" priority="1044">
      <formula>$E423=""</formula>
    </cfRule>
  </conditionalFormatting>
  <conditionalFormatting sqref="AF423:AF425">
    <cfRule type="expression" dxfId="1042" priority="1043">
      <formula>$C423=$H$5</formula>
    </cfRule>
  </conditionalFormatting>
  <conditionalFormatting sqref="AF423:AF425">
    <cfRule type="expression" dxfId="1041" priority="1042">
      <formula>$E423="TOTAL"</formula>
    </cfRule>
  </conditionalFormatting>
  <conditionalFormatting sqref="AF423:AF425">
    <cfRule type="expression" dxfId="1040" priority="1041">
      <formula>AND($E423&lt;&gt;"",$E423&lt;&gt;"TOTAL")</formula>
    </cfRule>
  </conditionalFormatting>
  <conditionalFormatting sqref="AF426">
    <cfRule type="expression" dxfId="1039" priority="1040">
      <formula>+WEEKDAY($E426)=1</formula>
    </cfRule>
  </conditionalFormatting>
  <conditionalFormatting sqref="AF426">
    <cfRule type="expression" dxfId="1038" priority="1039">
      <formula>$E426=""</formula>
    </cfRule>
  </conditionalFormatting>
  <conditionalFormatting sqref="AF426">
    <cfRule type="expression" dxfId="1037" priority="1038">
      <formula>$C426=$H$5</formula>
    </cfRule>
  </conditionalFormatting>
  <conditionalFormatting sqref="AF426">
    <cfRule type="expression" dxfId="1036" priority="1037">
      <formula>$E426="TOTAL"</formula>
    </cfRule>
  </conditionalFormatting>
  <conditionalFormatting sqref="AF426">
    <cfRule type="expression" dxfId="1035" priority="1036">
      <formula>AND($E426&lt;&gt;"",$E426&lt;&gt;"TOTAL")</formula>
    </cfRule>
  </conditionalFormatting>
  <conditionalFormatting sqref="E415:BL426">
    <cfRule type="expression" dxfId="1034" priority="1035">
      <formula>$B415=""</formula>
    </cfRule>
  </conditionalFormatting>
  <conditionalFormatting sqref="E402:BL413">
    <cfRule type="expression" dxfId="1033" priority="1034">
      <formula>+WEEKDAY($E402)=1</formula>
    </cfRule>
  </conditionalFormatting>
  <conditionalFormatting sqref="E402:BL413">
    <cfRule type="expression" dxfId="1032" priority="1033">
      <formula>$E402=""</formula>
    </cfRule>
  </conditionalFormatting>
  <conditionalFormatting sqref="E402:BL413">
    <cfRule type="expression" dxfId="1031" priority="1032">
      <formula>$C402=$H$5</formula>
    </cfRule>
  </conditionalFormatting>
  <conditionalFormatting sqref="E402:BL413">
    <cfRule type="expression" dxfId="1030" priority="1031">
      <formula>$E402="TOTAL"</formula>
    </cfRule>
  </conditionalFormatting>
  <conditionalFormatting sqref="Y402:Y406">
    <cfRule type="expression" dxfId="1029" priority="1030">
      <formula>+WEEKDAY($E402)=1</formula>
    </cfRule>
  </conditionalFormatting>
  <conditionalFormatting sqref="Y402:Y406">
    <cfRule type="expression" dxfId="1028" priority="1029">
      <formula>$E402=""</formula>
    </cfRule>
  </conditionalFormatting>
  <conditionalFormatting sqref="Y402:Y406">
    <cfRule type="expression" dxfId="1027" priority="1028">
      <formula>$C402=$H$5</formula>
    </cfRule>
  </conditionalFormatting>
  <conditionalFormatting sqref="Y402:Y406">
    <cfRule type="expression" dxfId="1026" priority="1027">
      <formula>$E402="TOTAL"</formula>
    </cfRule>
  </conditionalFormatting>
  <conditionalFormatting sqref="Y402:Y406">
    <cfRule type="expression" dxfId="1025" priority="1026">
      <formula>AND($E402&lt;&gt;"",$E402&lt;&gt;"TOTAL")</formula>
    </cfRule>
  </conditionalFormatting>
  <conditionalFormatting sqref="AA402:AA406">
    <cfRule type="expression" dxfId="1024" priority="1025">
      <formula>+WEEKDAY($E402)=1</formula>
    </cfRule>
  </conditionalFormatting>
  <conditionalFormatting sqref="AA402:AA406">
    <cfRule type="expression" dxfId="1023" priority="1024">
      <formula>$E402=""</formula>
    </cfRule>
  </conditionalFormatting>
  <conditionalFormatting sqref="AA402:AA406">
    <cfRule type="expression" dxfId="1022" priority="1023">
      <formula>$C402=$H$5</formula>
    </cfRule>
  </conditionalFormatting>
  <conditionalFormatting sqref="AA402:AA406">
    <cfRule type="expression" dxfId="1021" priority="1022">
      <formula>$E402="TOTAL"</formula>
    </cfRule>
  </conditionalFormatting>
  <conditionalFormatting sqref="AA402:AA406">
    <cfRule type="expression" dxfId="1020" priority="1021">
      <formula>AND($E402&lt;&gt;"",$E402&lt;&gt;"TOTAL")</formula>
    </cfRule>
  </conditionalFormatting>
  <conditionalFormatting sqref="AB402:AE406">
    <cfRule type="expression" dxfId="1019" priority="1020">
      <formula>+WEEKDAY($E402)=1</formula>
    </cfRule>
  </conditionalFormatting>
  <conditionalFormatting sqref="AB402:AE406">
    <cfRule type="expression" dxfId="1018" priority="1019">
      <formula>$E402=""</formula>
    </cfRule>
  </conditionalFormatting>
  <conditionalFormatting sqref="AB402:AE406">
    <cfRule type="expression" dxfId="1017" priority="1018">
      <formula>$C402=$H$5</formula>
    </cfRule>
  </conditionalFormatting>
  <conditionalFormatting sqref="AB402:AE406">
    <cfRule type="expression" dxfId="1016" priority="1017">
      <formula>$E402="TOTAL"</formula>
    </cfRule>
  </conditionalFormatting>
  <conditionalFormatting sqref="AB402:AE406">
    <cfRule type="expression" dxfId="1015" priority="1016">
      <formula>AND($E402&lt;&gt;"",$E402&lt;&gt;"TOTAL")</formula>
    </cfRule>
  </conditionalFormatting>
  <conditionalFormatting sqref="AG402:AG406">
    <cfRule type="expression" dxfId="1014" priority="1015">
      <formula>+WEEKDAY($E402)=1</formula>
    </cfRule>
  </conditionalFormatting>
  <conditionalFormatting sqref="AG402:AG406">
    <cfRule type="expression" dxfId="1013" priority="1014">
      <formula>$E402=""</formula>
    </cfRule>
  </conditionalFormatting>
  <conditionalFormatting sqref="AG402:AG406">
    <cfRule type="expression" dxfId="1012" priority="1013">
      <formula>$C402=$H$5</formula>
    </cfRule>
  </conditionalFormatting>
  <conditionalFormatting sqref="AG402:AG406">
    <cfRule type="expression" dxfId="1011" priority="1012">
      <formula>$E402="TOTAL"</formula>
    </cfRule>
  </conditionalFormatting>
  <conditionalFormatting sqref="AG402:AG406">
    <cfRule type="expression" dxfId="1010" priority="1011">
      <formula>AND($E402&lt;&gt;"",$E402&lt;&gt;"TOTAL")</formula>
    </cfRule>
  </conditionalFormatting>
  <conditionalFormatting sqref="AP402:AP406">
    <cfRule type="expression" dxfId="1009" priority="1003">
      <formula>$C402=$H$5</formula>
    </cfRule>
  </conditionalFormatting>
  <conditionalFormatting sqref="AN402:AO406">
    <cfRule type="expression" dxfId="1008" priority="1010">
      <formula>+WEEKDAY($E402)=1</formula>
    </cfRule>
  </conditionalFormatting>
  <conditionalFormatting sqref="AN402:AO406">
    <cfRule type="expression" dxfId="1007" priority="1009">
      <formula>$E402=""</formula>
    </cfRule>
  </conditionalFormatting>
  <conditionalFormatting sqref="AN402:AO406">
    <cfRule type="expression" dxfId="1006" priority="1008">
      <formula>$C402=$H$5</formula>
    </cfRule>
  </conditionalFormatting>
  <conditionalFormatting sqref="AN402:AO406">
    <cfRule type="expression" dxfId="1005" priority="1007">
      <formula>$E402="TOTAL"</formula>
    </cfRule>
  </conditionalFormatting>
  <conditionalFormatting sqref="AN402:AO406">
    <cfRule type="expression" dxfId="1004" priority="1006">
      <formula>AND($E402&lt;&gt;"",$E402&lt;&gt;"TOTAL")</formula>
    </cfRule>
  </conditionalFormatting>
  <conditionalFormatting sqref="AP402:AP406">
    <cfRule type="expression" dxfId="1003" priority="1005">
      <formula>+WEEKDAY($E402)=1</formula>
    </cfRule>
  </conditionalFormatting>
  <conditionalFormatting sqref="AP402:AP406">
    <cfRule type="expression" dxfId="1002" priority="1004">
      <formula>$E402=""</formula>
    </cfRule>
  </conditionalFormatting>
  <conditionalFormatting sqref="AP402:AP406">
    <cfRule type="expression" dxfId="1001" priority="1002">
      <formula>$E402="TOTAL"</formula>
    </cfRule>
  </conditionalFormatting>
  <conditionalFormatting sqref="AP402:AP406">
    <cfRule type="expression" dxfId="1000" priority="1001">
      <formula>AND($E402&lt;&gt;"",$E402&lt;&gt;"TOTAL")</formula>
    </cfRule>
  </conditionalFormatting>
  <conditionalFormatting sqref="AQ402:AQ406">
    <cfRule type="expression" dxfId="999" priority="1000">
      <formula>+WEEKDAY($E402)=1</formula>
    </cfRule>
  </conditionalFormatting>
  <conditionalFormatting sqref="AQ402:AQ406">
    <cfRule type="expression" dxfId="998" priority="999">
      <formula>$E402=""</formula>
    </cfRule>
  </conditionalFormatting>
  <conditionalFormatting sqref="AQ402:AQ406">
    <cfRule type="expression" dxfId="997" priority="998">
      <formula>$C402=$H$5</formula>
    </cfRule>
  </conditionalFormatting>
  <conditionalFormatting sqref="AQ402:AQ406">
    <cfRule type="expression" dxfId="996" priority="997">
      <formula>$E402="TOTAL"</formula>
    </cfRule>
  </conditionalFormatting>
  <conditionalFormatting sqref="AQ402:AQ406">
    <cfRule type="expression" dxfId="995" priority="996">
      <formula>AND($E402&lt;&gt;"",$E402&lt;&gt;"TOTAL")</formula>
    </cfRule>
  </conditionalFormatting>
  <conditionalFormatting sqref="AR402:AV406">
    <cfRule type="expression" dxfId="994" priority="995">
      <formula>+WEEKDAY($E402)=1</formula>
    </cfRule>
  </conditionalFormatting>
  <conditionalFormatting sqref="AR402:AV406">
    <cfRule type="expression" dxfId="993" priority="994">
      <formula>$E402=""</formula>
    </cfRule>
  </conditionalFormatting>
  <conditionalFormatting sqref="AR402:AV406">
    <cfRule type="expression" dxfId="992" priority="993">
      <formula>$C402=$H$5</formula>
    </cfRule>
  </conditionalFormatting>
  <conditionalFormatting sqref="AR402:AV406">
    <cfRule type="expression" dxfId="991" priority="992">
      <formula>$E402="TOTAL"</formula>
    </cfRule>
  </conditionalFormatting>
  <conditionalFormatting sqref="AR402:AV406">
    <cfRule type="expression" dxfId="990" priority="991">
      <formula>AND($E402&lt;&gt;"",$E402&lt;&gt;"TOTAL")</formula>
    </cfRule>
  </conditionalFormatting>
  <conditionalFormatting sqref="AW402:AW406">
    <cfRule type="expression" dxfId="989" priority="990">
      <formula>+WEEKDAY($E402)=1</formula>
    </cfRule>
  </conditionalFormatting>
  <conditionalFormatting sqref="AW402:AW406">
    <cfRule type="expression" dxfId="988" priority="989">
      <formula>$E402=""</formula>
    </cfRule>
  </conditionalFormatting>
  <conditionalFormatting sqref="AW402:AW406">
    <cfRule type="expression" dxfId="987" priority="988">
      <formula>$C402=$H$5</formula>
    </cfRule>
  </conditionalFormatting>
  <conditionalFormatting sqref="AW402:AW406">
    <cfRule type="expression" dxfId="986" priority="987">
      <formula>$E402="TOTAL"</formula>
    </cfRule>
  </conditionalFormatting>
  <conditionalFormatting sqref="AW402:AW406">
    <cfRule type="expression" dxfId="985" priority="986">
      <formula>AND($E402&lt;&gt;"",$E402&lt;&gt;"TOTAL")</formula>
    </cfRule>
  </conditionalFormatting>
  <conditionalFormatting sqref="X402:X406">
    <cfRule type="expression" dxfId="984" priority="985">
      <formula>$H402&lt;&gt;""</formula>
    </cfRule>
  </conditionalFormatting>
  <conditionalFormatting sqref="X402:X406">
    <cfRule type="expression" dxfId="983" priority="984">
      <formula>$E402=""</formula>
    </cfRule>
  </conditionalFormatting>
  <conditionalFormatting sqref="X402:X406">
    <cfRule type="expression" dxfId="982" priority="983">
      <formula>$C402=$H$5</formula>
    </cfRule>
  </conditionalFormatting>
  <conditionalFormatting sqref="X402:X406">
    <cfRule type="expression" dxfId="981" priority="982">
      <formula>$E402="TOTAL"</formula>
    </cfRule>
  </conditionalFormatting>
  <conditionalFormatting sqref="Z402:Z406">
    <cfRule type="expression" dxfId="980" priority="981">
      <formula>+WEEKDAY($E402)=1</formula>
    </cfRule>
  </conditionalFormatting>
  <conditionalFormatting sqref="Z402:Z406">
    <cfRule type="expression" dxfId="979" priority="980">
      <formula>$E402=""</formula>
    </cfRule>
  </conditionalFormatting>
  <conditionalFormatting sqref="Z402:Z406">
    <cfRule type="expression" dxfId="978" priority="979">
      <formula>$C402=$H$5</formula>
    </cfRule>
  </conditionalFormatting>
  <conditionalFormatting sqref="Z402:Z406">
    <cfRule type="expression" dxfId="977" priority="978">
      <formula>$E402="TOTAL"</formula>
    </cfRule>
  </conditionalFormatting>
  <conditionalFormatting sqref="Z402:Z406">
    <cfRule type="expression" dxfId="976" priority="977">
      <formula>AND($E402&lt;&gt;"",$E402&lt;&gt;"TOTAL")</formula>
    </cfRule>
  </conditionalFormatting>
  <conditionalFormatting sqref="BL402:BL406">
    <cfRule type="expression" dxfId="975" priority="976">
      <formula>+WEEKDAY($E402)=1</formula>
    </cfRule>
  </conditionalFormatting>
  <conditionalFormatting sqref="BL402:BL406">
    <cfRule type="expression" dxfId="974" priority="975">
      <formula>$E402=""</formula>
    </cfRule>
  </conditionalFormatting>
  <conditionalFormatting sqref="BL402:BL406">
    <cfRule type="expression" dxfId="973" priority="974">
      <formula>$C402=$H$5</formula>
    </cfRule>
  </conditionalFormatting>
  <conditionalFormatting sqref="BL402:BL406">
    <cfRule type="expression" dxfId="972" priority="973">
      <formula>$E402="TOTAL"</formula>
    </cfRule>
  </conditionalFormatting>
  <conditionalFormatting sqref="BL402:BL406">
    <cfRule type="expression" dxfId="971" priority="972">
      <formula>AND($E402&lt;&gt;"",$E402&lt;&gt;"TOTAL")</formula>
    </cfRule>
  </conditionalFormatting>
  <conditionalFormatting sqref="AK402:AK406">
    <cfRule type="expression" dxfId="970" priority="971">
      <formula>+WEEKDAY($E402)=1</formula>
    </cfRule>
  </conditionalFormatting>
  <conditionalFormatting sqref="AK402:AK406">
    <cfRule type="expression" dxfId="969" priority="970">
      <formula>$E402=""</formula>
    </cfRule>
  </conditionalFormatting>
  <conditionalFormatting sqref="AK402:AK406">
    <cfRule type="expression" dxfId="968" priority="969">
      <formula>$C402=$H$5</formula>
    </cfRule>
  </conditionalFormatting>
  <conditionalFormatting sqref="AK402:AK406">
    <cfRule type="expression" dxfId="967" priority="968">
      <formula>$E402="TOTAL"</formula>
    </cfRule>
  </conditionalFormatting>
  <conditionalFormatting sqref="AK402:AK406">
    <cfRule type="expression" dxfId="966" priority="967">
      <formula>AND($E402&lt;&gt;"",$E402&lt;&gt;"TOTAL")</formula>
    </cfRule>
  </conditionalFormatting>
  <conditionalFormatting sqref="I402:J406">
    <cfRule type="expression" dxfId="965" priority="966">
      <formula>+WEEKDAY($E402)=1</formula>
    </cfRule>
  </conditionalFormatting>
  <conditionalFormatting sqref="I402:J406">
    <cfRule type="expression" dxfId="964" priority="965">
      <formula>$E402=""</formula>
    </cfRule>
  </conditionalFormatting>
  <conditionalFormatting sqref="I402:J406">
    <cfRule type="expression" dxfId="963" priority="964">
      <formula>$C402=$H$5</formula>
    </cfRule>
  </conditionalFormatting>
  <conditionalFormatting sqref="I402:J406">
    <cfRule type="expression" dxfId="962" priority="963">
      <formula>$E402="TOTAL"</formula>
    </cfRule>
  </conditionalFormatting>
  <conditionalFormatting sqref="I402:J406">
    <cfRule type="expression" dxfId="961" priority="962">
      <formula>AND($E402&lt;&gt;"",$E402&lt;&gt;"TOTAL")</formula>
    </cfRule>
  </conditionalFormatting>
  <conditionalFormatting sqref="G402:G406">
    <cfRule type="expression" dxfId="960" priority="961">
      <formula>$H402&lt;&gt;""</formula>
    </cfRule>
  </conditionalFormatting>
  <conditionalFormatting sqref="G402:G406">
    <cfRule type="expression" dxfId="959" priority="960">
      <formula>$E402=""</formula>
    </cfRule>
  </conditionalFormatting>
  <conditionalFormatting sqref="G402:G406">
    <cfRule type="expression" dxfId="958" priority="959">
      <formula>$C402=$H$5</formula>
    </cfRule>
  </conditionalFormatting>
  <conditionalFormatting sqref="G402:G406">
    <cfRule type="expression" dxfId="957" priority="958">
      <formula>$E402="TOTAL"</formula>
    </cfRule>
  </conditionalFormatting>
  <conditionalFormatting sqref="BE402:BK406">
    <cfRule type="expression" dxfId="956" priority="957">
      <formula>+WEEKDAY($E402)=1</formula>
    </cfRule>
  </conditionalFormatting>
  <conditionalFormatting sqref="BE402:BK406">
    <cfRule type="expression" dxfId="955" priority="956">
      <formula>$E402=""</formula>
    </cfRule>
  </conditionalFormatting>
  <conditionalFormatting sqref="BE402:BK406">
    <cfRule type="expression" dxfId="954" priority="955">
      <formula>$C402=$H$5</formula>
    </cfRule>
  </conditionalFormatting>
  <conditionalFormatting sqref="BE402:BK406">
    <cfRule type="expression" dxfId="953" priority="954">
      <formula>$E402="TOTAL"</formula>
    </cfRule>
  </conditionalFormatting>
  <conditionalFormatting sqref="BE402:BK406">
    <cfRule type="expression" dxfId="952" priority="953">
      <formula>AND($E402&lt;&gt;"",$E402&lt;&gt;"TOTAL")</formula>
    </cfRule>
  </conditionalFormatting>
  <conditionalFormatting sqref="BD402:BD406">
    <cfRule type="expression" dxfId="951" priority="952">
      <formula>+WEEKDAY($E402)=1</formula>
    </cfRule>
  </conditionalFormatting>
  <conditionalFormatting sqref="BD402:BD406">
    <cfRule type="expression" dxfId="950" priority="951">
      <formula>$E402=""</formula>
    </cfRule>
  </conditionalFormatting>
  <conditionalFormatting sqref="BD402:BD406">
    <cfRule type="expression" dxfId="949" priority="950">
      <formula>$C402=$H$5</formula>
    </cfRule>
  </conditionalFormatting>
  <conditionalFormatting sqref="BD402:BD406">
    <cfRule type="expression" dxfId="948" priority="949">
      <formula>$E402="TOTAL"</formula>
    </cfRule>
  </conditionalFormatting>
  <conditionalFormatting sqref="BD402:BD406">
    <cfRule type="expression" dxfId="947" priority="948">
      <formula>AND($E402&lt;&gt;"",$E402&lt;&gt;"TOTAL")</formula>
    </cfRule>
  </conditionalFormatting>
  <conditionalFormatting sqref="BC402:BC406">
    <cfRule type="expression" dxfId="946" priority="947">
      <formula>+WEEKDAY($E402)=1</formula>
    </cfRule>
  </conditionalFormatting>
  <conditionalFormatting sqref="BC402:BC406">
    <cfRule type="expression" dxfId="945" priority="946">
      <formula>$E402=""</formula>
    </cfRule>
  </conditionalFormatting>
  <conditionalFormatting sqref="BC402:BC406">
    <cfRule type="expression" dxfId="944" priority="945">
      <formula>$C402=$H$5</formula>
    </cfRule>
  </conditionalFormatting>
  <conditionalFormatting sqref="BC402:BC406">
    <cfRule type="expression" dxfId="943" priority="944">
      <formula>$E402="TOTAL"</formula>
    </cfRule>
  </conditionalFormatting>
  <conditionalFormatting sqref="BC402:BC406">
    <cfRule type="expression" dxfId="942" priority="943">
      <formula>AND($E402&lt;&gt;"",$E402&lt;&gt;"TOTAL")</formula>
    </cfRule>
  </conditionalFormatting>
  <conditionalFormatting sqref="BB402:BB406">
    <cfRule type="expression" dxfId="941" priority="942">
      <formula>+WEEKDAY($E402)=1</formula>
    </cfRule>
  </conditionalFormatting>
  <conditionalFormatting sqref="BB402:BB406">
    <cfRule type="expression" dxfId="940" priority="941">
      <formula>$E402=""</formula>
    </cfRule>
  </conditionalFormatting>
  <conditionalFormatting sqref="BB402:BB406">
    <cfRule type="expression" dxfId="939" priority="940">
      <formula>$C402=$H$5</formula>
    </cfRule>
  </conditionalFormatting>
  <conditionalFormatting sqref="BB402:BB406">
    <cfRule type="expression" dxfId="938" priority="939">
      <formula>$E402="TOTAL"</formula>
    </cfRule>
  </conditionalFormatting>
  <conditionalFormatting sqref="BB402:BB406">
    <cfRule type="expression" dxfId="937" priority="938">
      <formula>AND($E402&lt;&gt;"",$E402&lt;&gt;"TOTAL")</formula>
    </cfRule>
  </conditionalFormatting>
  <conditionalFormatting sqref="BA402:BA406">
    <cfRule type="expression" dxfId="936" priority="937">
      <formula>+WEEKDAY($E402)=1</formula>
    </cfRule>
  </conditionalFormatting>
  <conditionalFormatting sqref="BA402:BA406">
    <cfRule type="expression" dxfId="935" priority="936">
      <formula>$E402=""</formula>
    </cfRule>
  </conditionalFormatting>
  <conditionalFormatting sqref="BA402:BA406">
    <cfRule type="expression" dxfId="934" priority="935">
      <formula>$C402=$H$5</formula>
    </cfRule>
  </conditionalFormatting>
  <conditionalFormatting sqref="BA402:BA406">
    <cfRule type="expression" dxfId="933" priority="934">
      <formula>$E402="TOTAL"</formula>
    </cfRule>
  </conditionalFormatting>
  <conditionalFormatting sqref="BA402:BA406">
    <cfRule type="expression" dxfId="932" priority="933">
      <formula>AND($E402&lt;&gt;"",$E402&lt;&gt;"TOTAL")</formula>
    </cfRule>
  </conditionalFormatting>
  <conditionalFormatting sqref="AZ402:AZ406">
    <cfRule type="expression" dxfId="931" priority="932">
      <formula>+WEEKDAY($E402)=1</formula>
    </cfRule>
  </conditionalFormatting>
  <conditionalFormatting sqref="AZ402:AZ406">
    <cfRule type="expression" dxfId="930" priority="931">
      <formula>$E402=""</formula>
    </cfRule>
  </conditionalFormatting>
  <conditionalFormatting sqref="AZ402:AZ406">
    <cfRule type="expression" dxfId="929" priority="930">
      <formula>$C402=$H$5</formula>
    </cfRule>
  </conditionalFormatting>
  <conditionalFormatting sqref="AZ402:AZ406">
    <cfRule type="expression" dxfId="928" priority="929">
      <formula>$E402="TOTAL"</formula>
    </cfRule>
  </conditionalFormatting>
  <conditionalFormatting sqref="AZ402:AZ406">
    <cfRule type="expression" dxfId="927" priority="928">
      <formula>AND($E402&lt;&gt;"",$E402&lt;&gt;"TOTAL")</formula>
    </cfRule>
  </conditionalFormatting>
  <conditionalFormatting sqref="AY402:AY406">
    <cfRule type="expression" dxfId="926" priority="927">
      <formula>+WEEKDAY($E402)=1</formula>
    </cfRule>
  </conditionalFormatting>
  <conditionalFormatting sqref="AY402:AY406">
    <cfRule type="expression" dxfId="925" priority="926">
      <formula>$E402=""</formula>
    </cfRule>
  </conditionalFormatting>
  <conditionalFormatting sqref="AY402:AY406">
    <cfRule type="expression" dxfId="924" priority="925">
      <formula>$C402=$H$5</formula>
    </cfRule>
  </conditionalFormatting>
  <conditionalFormatting sqref="AY402:AY406">
    <cfRule type="expression" dxfId="923" priority="924">
      <formula>$E402="TOTAL"</formula>
    </cfRule>
  </conditionalFormatting>
  <conditionalFormatting sqref="AY402:AY406">
    <cfRule type="expression" dxfId="922" priority="923">
      <formula>AND($E402&lt;&gt;"",$E402&lt;&gt;"TOTAL")</formula>
    </cfRule>
  </conditionalFormatting>
  <conditionalFormatting sqref="AX402:AX406">
    <cfRule type="expression" dxfId="921" priority="922">
      <formula>+WEEKDAY($E402)=1</formula>
    </cfRule>
  </conditionalFormatting>
  <conditionalFormatting sqref="AX402:AX406">
    <cfRule type="expression" dxfId="920" priority="921">
      <formula>$E402=""</formula>
    </cfRule>
  </conditionalFormatting>
  <conditionalFormatting sqref="AX402:AX406">
    <cfRule type="expression" dxfId="919" priority="920">
      <formula>$C402=$H$5</formula>
    </cfRule>
  </conditionalFormatting>
  <conditionalFormatting sqref="AX402:AX406">
    <cfRule type="expression" dxfId="918" priority="919">
      <formula>$E402="TOTAL"</formula>
    </cfRule>
  </conditionalFormatting>
  <conditionalFormatting sqref="AX402:AX406">
    <cfRule type="expression" dxfId="917" priority="918">
      <formula>AND($E402&lt;&gt;"",$E402&lt;&gt;"TOTAL")</formula>
    </cfRule>
  </conditionalFormatting>
  <conditionalFormatting sqref="E407:E409">
    <cfRule type="expression" dxfId="916" priority="917">
      <formula>+WEEKDAY($E407)=1</formula>
    </cfRule>
  </conditionalFormatting>
  <conditionalFormatting sqref="W407:W409 E407:E409">
    <cfRule type="expression" dxfId="915" priority="916">
      <formula>$E407=""</formula>
    </cfRule>
  </conditionalFormatting>
  <conditionalFormatting sqref="W407:W409 E407:E409">
    <cfRule type="expression" dxfId="914" priority="915">
      <formula>$C407=$H$5</formula>
    </cfRule>
  </conditionalFormatting>
  <conditionalFormatting sqref="W407:W409 E407:E409">
    <cfRule type="expression" dxfId="913" priority="914">
      <formula>$E407="TOTAL"</formula>
    </cfRule>
  </conditionalFormatting>
  <conditionalFormatting sqref="W407:W409 H407:H409">
    <cfRule type="expression" dxfId="912" priority="913">
      <formula>$H407&lt;&gt;""</formula>
    </cfRule>
  </conditionalFormatting>
  <conditionalFormatting sqref="H407:H409">
    <cfRule type="expression" dxfId="911" priority="912">
      <formula>$E407=""</formula>
    </cfRule>
  </conditionalFormatting>
  <conditionalFormatting sqref="H407:H409">
    <cfRule type="expression" dxfId="910" priority="911">
      <formula>$C407=$H$5</formula>
    </cfRule>
  </conditionalFormatting>
  <conditionalFormatting sqref="H407:H409">
    <cfRule type="expression" dxfId="909" priority="910">
      <formula>$E407="TOTAL"</formula>
    </cfRule>
  </conditionalFormatting>
  <conditionalFormatting sqref="Y407:Y409">
    <cfRule type="expression" dxfId="908" priority="909">
      <formula>+WEEKDAY($E407)=1</formula>
    </cfRule>
  </conditionalFormatting>
  <conditionalFormatting sqref="Y407:Y409">
    <cfRule type="expression" dxfId="907" priority="908">
      <formula>$E407=""</formula>
    </cfRule>
  </conditionalFormatting>
  <conditionalFormatting sqref="Y407:Y409">
    <cfRule type="expression" dxfId="906" priority="907">
      <formula>$C407=$H$5</formula>
    </cfRule>
  </conditionalFormatting>
  <conditionalFormatting sqref="Y407:Y409">
    <cfRule type="expression" dxfId="905" priority="906">
      <formula>$E407="TOTAL"</formula>
    </cfRule>
  </conditionalFormatting>
  <conditionalFormatting sqref="Y407:Y409">
    <cfRule type="expression" dxfId="904" priority="905">
      <formula>AND($E407&lt;&gt;"",$E407&lt;&gt;"TOTAL")</formula>
    </cfRule>
  </conditionalFormatting>
  <conditionalFormatting sqref="AA407:AA409">
    <cfRule type="expression" dxfId="903" priority="904">
      <formula>+WEEKDAY($E407)=1</formula>
    </cfRule>
  </conditionalFormatting>
  <conditionalFormatting sqref="AA407:AA409">
    <cfRule type="expression" dxfId="902" priority="903">
      <formula>$E407=""</formula>
    </cfRule>
  </conditionalFormatting>
  <conditionalFormatting sqref="AA407:AA409">
    <cfRule type="expression" dxfId="901" priority="902">
      <formula>$C407=$H$5</formula>
    </cfRule>
  </conditionalFormatting>
  <conditionalFormatting sqref="AA407:AA409">
    <cfRule type="expression" dxfId="900" priority="901">
      <formula>$E407="TOTAL"</formula>
    </cfRule>
  </conditionalFormatting>
  <conditionalFormatting sqref="AA407:AA409">
    <cfRule type="expression" dxfId="899" priority="900">
      <formula>AND($E407&lt;&gt;"",$E407&lt;&gt;"TOTAL")</formula>
    </cfRule>
  </conditionalFormatting>
  <conditionalFormatting sqref="AB407:AE409">
    <cfRule type="expression" dxfId="898" priority="899">
      <formula>+WEEKDAY($E407)=1</formula>
    </cfRule>
  </conditionalFormatting>
  <conditionalFormatting sqref="AB407:AE409">
    <cfRule type="expression" dxfId="897" priority="898">
      <formula>$E407=""</formula>
    </cfRule>
  </conditionalFormatting>
  <conditionalFormatting sqref="AB407:AE409">
    <cfRule type="expression" dxfId="896" priority="897">
      <formula>$C407=$H$5</formula>
    </cfRule>
  </conditionalFormatting>
  <conditionalFormatting sqref="AB407:AE409">
    <cfRule type="expression" dxfId="895" priority="896">
      <formula>$E407="TOTAL"</formula>
    </cfRule>
  </conditionalFormatting>
  <conditionalFormatting sqref="AB407:AE409">
    <cfRule type="expression" dxfId="894" priority="895">
      <formula>AND($E407&lt;&gt;"",$E407&lt;&gt;"TOTAL")</formula>
    </cfRule>
  </conditionalFormatting>
  <conditionalFormatting sqref="AG407:AG409">
    <cfRule type="expression" dxfId="893" priority="894">
      <formula>+WEEKDAY($E407)=1</formula>
    </cfRule>
  </conditionalFormatting>
  <conditionalFormatting sqref="AG407:AG409">
    <cfRule type="expression" dxfId="892" priority="893">
      <formula>$E407=""</formula>
    </cfRule>
  </conditionalFormatting>
  <conditionalFormatting sqref="AG407:AG409">
    <cfRule type="expression" dxfId="891" priority="892">
      <formula>$C407=$H$5</formula>
    </cfRule>
  </conditionalFormatting>
  <conditionalFormatting sqref="AG407:AG409">
    <cfRule type="expression" dxfId="890" priority="891">
      <formula>$E407="TOTAL"</formula>
    </cfRule>
  </conditionalFormatting>
  <conditionalFormatting sqref="AG407:AG409">
    <cfRule type="expression" dxfId="889" priority="890">
      <formula>AND($E407&lt;&gt;"",$E407&lt;&gt;"TOTAL")</formula>
    </cfRule>
  </conditionalFormatting>
  <conditionalFormatting sqref="AN407:AO409">
    <cfRule type="expression" dxfId="888" priority="889">
      <formula>+WEEKDAY($E407)=1</formula>
    </cfRule>
  </conditionalFormatting>
  <conditionalFormatting sqref="AN407:AO409">
    <cfRule type="expression" dxfId="887" priority="888">
      <formula>$E407=""</formula>
    </cfRule>
  </conditionalFormatting>
  <conditionalFormatting sqref="AN407:AO409">
    <cfRule type="expression" dxfId="886" priority="887">
      <formula>$C407=$H$5</formula>
    </cfRule>
  </conditionalFormatting>
  <conditionalFormatting sqref="AN407:AO409">
    <cfRule type="expression" dxfId="885" priority="886">
      <formula>$E407="TOTAL"</formula>
    </cfRule>
  </conditionalFormatting>
  <conditionalFormatting sqref="AN407:AO409">
    <cfRule type="expression" dxfId="884" priority="885">
      <formula>AND($E407&lt;&gt;"",$E407&lt;&gt;"TOTAL")</formula>
    </cfRule>
  </conditionalFormatting>
  <conditionalFormatting sqref="AP407:AP409">
    <cfRule type="expression" dxfId="883" priority="884">
      <formula>+WEEKDAY($E407)=1</formula>
    </cfRule>
  </conditionalFormatting>
  <conditionalFormatting sqref="AP407:AP409">
    <cfRule type="expression" dxfId="882" priority="883">
      <formula>$E407=""</formula>
    </cfRule>
  </conditionalFormatting>
  <conditionalFormatting sqref="AP407:AP409">
    <cfRule type="expression" dxfId="881" priority="882">
      <formula>$C407=$H$5</formula>
    </cfRule>
  </conditionalFormatting>
  <conditionalFormatting sqref="AP407:AP409">
    <cfRule type="expression" dxfId="880" priority="881">
      <formula>$E407="TOTAL"</formula>
    </cfRule>
  </conditionalFormatting>
  <conditionalFormatting sqref="AP407:AP409">
    <cfRule type="expression" dxfId="879" priority="880">
      <formula>AND($E407&lt;&gt;"",$E407&lt;&gt;"TOTAL")</formula>
    </cfRule>
  </conditionalFormatting>
  <conditionalFormatting sqref="AQ407:AQ409">
    <cfRule type="expression" dxfId="878" priority="879">
      <formula>+WEEKDAY($E407)=1</formula>
    </cfRule>
  </conditionalFormatting>
  <conditionalFormatting sqref="AQ407:AQ409">
    <cfRule type="expression" dxfId="877" priority="878">
      <formula>$E407=""</formula>
    </cfRule>
  </conditionalFormatting>
  <conditionalFormatting sqref="AQ407:AQ409">
    <cfRule type="expression" dxfId="876" priority="877">
      <formula>$C407=$H$5</formula>
    </cfRule>
  </conditionalFormatting>
  <conditionalFormatting sqref="AQ407:AQ409">
    <cfRule type="expression" dxfId="875" priority="876">
      <formula>$E407="TOTAL"</formula>
    </cfRule>
  </conditionalFormatting>
  <conditionalFormatting sqref="AQ407:AQ409">
    <cfRule type="expression" dxfId="874" priority="875">
      <formula>AND($E407&lt;&gt;"",$E407&lt;&gt;"TOTAL")</formula>
    </cfRule>
  </conditionalFormatting>
  <conditionalFormatting sqref="AR407:AV409">
    <cfRule type="expression" dxfId="873" priority="874">
      <formula>+WEEKDAY($E407)=1</formula>
    </cfRule>
  </conditionalFormatting>
  <conditionalFormatting sqref="AR407:AV409">
    <cfRule type="expression" dxfId="872" priority="873">
      <formula>$E407=""</formula>
    </cfRule>
  </conditionalFormatting>
  <conditionalFormatting sqref="AR407:AV409">
    <cfRule type="expression" dxfId="871" priority="872">
      <formula>$C407=$H$5</formula>
    </cfRule>
  </conditionalFormatting>
  <conditionalFormatting sqref="AR407:AV409">
    <cfRule type="expression" dxfId="870" priority="871">
      <formula>$E407="TOTAL"</formula>
    </cfRule>
  </conditionalFormatting>
  <conditionalFormatting sqref="AR407:AV409">
    <cfRule type="expression" dxfId="869" priority="870">
      <formula>AND($E407&lt;&gt;"",$E407&lt;&gt;"TOTAL")</formula>
    </cfRule>
  </conditionalFormatting>
  <conditionalFormatting sqref="AW407:AW409">
    <cfRule type="expression" dxfId="868" priority="869">
      <formula>+WEEKDAY($E407)=1</formula>
    </cfRule>
  </conditionalFormatting>
  <conditionalFormatting sqref="AW407:AW409">
    <cfRule type="expression" dxfId="867" priority="868">
      <formula>$E407=""</formula>
    </cfRule>
  </conditionalFormatting>
  <conditionalFormatting sqref="AW407:AW409">
    <cfRule type="expression" dxfId="866" priority="867">
      <formula>$C407=$H$5</formula>
    </cfRule>
  </conditionalFormatting>
  <conditionalFormatting sqref="AW407:AW409">
    <cfRule type="expression" dxfId="865" priority="866">
      <formula>$E407="TOTAL"</formula>
    </cfRule>
  </conditionalFormatting>
  <conditionalFormatting sqref="AW407:AW409">
    <cfRule type="expression" dxfId="864" priority="865">
      <formula>AND($E407&lt;&gt;"",$E407&lt;&gt;"TOTAL")</formula>
    </cfRule>
  </conditionalFormatting>
  <conditionalFormatting sqref="X407:X409">
    <cfRule type="expression" dxfId="863" priority="864">
      <formula>$H407&lt;&gt;""</formula>
    </cfRule>
  </conditionalFormatting>
  <conditionalFormatting sqref="X407:X409">
    <cfRule type="expression" dxfId="862" priority="863">
      <formula>$E407=""</formula>
    </cfRule>
  </conditionalFormatting>
  <conditionalFormatting sqref="X407:X409">
    <cfRule type="expression" dxfId="861" priority="862">
      <formula>$C407=$H$5</formula>
    </cfRule>
  </conditionalFormatting>
  <conditionalFormatting sqref="X407:X409">
    <cfRule type="expression" dxfId="860" priority="861">
      <formula>$E407="TOTAL"</formula>
    </cfRule>
  </conditionalFormatting>
  <conditionalFormatting sqref="Z407:Z409">
    <cfRule type="expression" dxfId="859" priority="860">
      <formula>+WEEKDAY($E407)=1</formula>
    </cfRule>
  </conditionalFormatting>
  <conditionalFormatting sqref="Z407:Z409">
    <cfRule type="expression" dxfId="858" priority="859">
      <formula>$E407=""</formula>
    </cfRule>
  </conditionalFormatting>
  <conditionalFormatting sqref="Z407:Z409">
    <cfRule type="expression" dxfId="857" priority="858">
      <formula>$C407=$H$5</formula>
    </cfRule>
  </conditionalFormatting>
  <conditionalFormatting sqref="Z407:Z409">
    <cfRule type="expression" dxfId="856" priority="857">
      <formula>$E407="TOTAL"</formula>
    </cfRule>
  </conditionalFormatting>
  <conditionalFormatting sqref="Z407:Z409">
    <cfRule type="expression" dxfId="855" priority="856">
      <formula>AND($E407&lt;&gt;"",$E407&lt;&gt;"TOTAL")</formula>
    </cfRule>
  </conditionalFormatting>
  <conditionalFormatting sqref="BL407:BL409">
    <cfRule type="expression" dxfId="854" priority="855">
      <formula>+WEEKDAY($E407)=1</formula>
    </cfRule>
  </conditionalFormatting>
  <conditionalFormatting sqref="BL407:BL409">
    <cfRule type="expression" dxfId="853" priority="854">
      <formula>$E407=""</formula>
    </cfRule>
  </conditionalFormatting>
  <conditionalFormatting sqref="BL407:BL409">
    <cfRule type="expression" dxfId="852" priority="853">
      <formula>$C407=$H$5</formula>
    </cfRule>
  </conditionalFormatting>
  <conditionalFormatting sqref="BL407:BL409">
    <cfRule type="expression" dxfId="851" priority="852">
      <formula>$E407="TOTAL"</formula>
    </cfRule>
  </conditionalFormatting>
  <conditionalFormatting sqref="BL407:BL409">
    <cfRule type="expression" dxfId="850" priority="851">
      <formula>AND($E407&lt;&gt;"",$E407&lt;&gt;"TOTAL")</formula>
    </cfRule>
  </conditionalFormatting>
  <conditionalFormatting sqref="AK407:AK409">
    <cfRule type="expression" dxfId="849" priority="850">
      <formula>+WEEKDAY($E407)=1</formula>
    </cfRule>
  </conditionalFormatting>
  <conditionalFormatting sqref="AK407:AK409">
    <cfRule type="expression" dxfId="848" priority="849">
      <formula>$E407=""</formula>
    </cfRule>
  </conditionalFormatting>
  <conditionalFormatting sqref="AK407:AK409">
    <cfRule type="expression" dxfId="847" priority="848">
      <formula>$C407=$H$5</formula>
    </cfRule>
  </conditionalFormatting>
  <conditionalFormatting sqref="AK407:AK409">
    <cfRule type="expression" dxfId="846" priority="847">
      <formula>$E407="TOTAL"</formula>
    </cfRule>
  </conditionalFormatting>
  <conditionalFormatting sqref="AK407:AK409">
    <cfRule type="expression" dxfId="845" priority="846">
      <formula>AND($E407&lt;&gt;"",$E407&lt;&gt;"TOTAL")</formula>
    </cfRule>
  </conditionalFormatting>
  <conditionalFormatting sqref="I407:J409">
    <cfRule type="expression" dxfId="844" priority="845">
      <formula>+WEEKDAY($E407)=1</formula>
    </cfRule>
  </conditionalFormatting>
  <conditionalFormatting sqref="I407:J409">
    <cfRule type="expression" dxfId="843" priority="844">
      <formula>$E407=""</formula>
    </cfRule>
  </conditionalFormatting>
  <conditionalFormatting sqref="I407:J409">
    <cfRule type="expression" dxfId="842" priority="843">
      <formula>$C407=$H$5</formula>
    </cfRule>
  </conditionalFormatting>
  <conditionalFormatting sqref="I407:J409">
    <cfRule type="expression" dxfId="841" priority="842">
      <formula>$E407="TOTAL"</formula>
    </cfRule>
  </conditionalFormatting>
  <conditionalFormatting sqref="I407:J409">
    <cfRule type="expression" dxfId="840" priority="841">
      <formula>AND($E407&lt;&gt;"",$E407&lt;&gt;"TOTAL")</formula>
    </cfRule>
  </conditionalFormatting>
  <conditionalFormatting sqref="G407:G409">
    <cfRule type="expression" dxfId="839" priority="840">
      <formula>$H407&lt;&gt;""</formula>
    </cfRule>
  </conditionalFormatting>
  <conditionalFormatting sqref="G407:G409">
    <cfRule type="expression" dxfId="838" priority="839">
      <formula>$E407=""</formula>
    </cfRule>
  </conditionalFormatting>
  <conditionalFormatting sqref="G407:G409">
    <cfRule type="expression" dxfId="837" priority="838">
      <formula>$C407=$H$5</formula>
    </cfRule>
  </conditionalFormatting>
  <conditionalFormatting sqref="G407:G409">
    <cfRule type="expression" dxfId="836" priority="837">
      <formula>$E407="TOTAL"</formula>
    </cfRule>
  </conditionalFormatting>
  <conditionalFormatting sqref="BE407:BK409">
    <cfRule type="expression" dxfId="835" priority="836">
      <formula>+WEEKDAY($E407)=1</formula>
    </cfRule>
  </conditionalFormatting>
  <conditionalFormatting sqref="BE407:BK409">
    <cfRule type="expression" dxfId="834" priority="835">
      <formula>$E407=""</formula>
    </cfRule>
  </conditionalFormatting>
  <conditionalFormatting sqref="BE407:BK409">
    <cfRule type="expression" dxfId="833" priority="834">
      <formula>$C407=$H$5</formula>
    </cfRule>
  </conditionalFormatting>
  <conditionalFormatting sqref="BE407:BK409">
    <cfRule type="expression" dxfId="832" priority="833">
      <formula>$E407="TOTAL"</formula>
    </cfRule>
  </conditionalFormatting>
  <conditionalFormatting sqref="BE407:BK409">
    <cfRule type="expression" dxfId="831" priority="832">
      <formula>AND($E407&lt;&gt;"",$E407&lt;&gt;"TOTAL")</formula>
    </cfRule>
  </conditionalFormatting>
  <conditionalFormatting sqref="BD407:BD409">
    <cfRule type="expression" dxfId="830" priority="831">
      <formula>+WEEKDAY($E407)=1</formula>
    </cfRule>
  </conditionalFormatting>
  <conditionalFormatting sqref="BD407:BD409">
    <cfRule type="expression" dxfId="829" priority="830">
      <formula>$E407=""</formula>
    </cfRule>
  </conditionalFormatting>
  <conditionalFormatting sqref="BD407:BD409">
    <cfRule type="expression" dxfId="828" priority="829">
      <formula>$C407=$H$5</formula>
    </cfRule>
  </conditionalFormatting>
  <conditionalFormatting sqref="BD407:BD409">
    <cfRule type="expression" dxfId="827" priority="828">
      <formula>$E407="TOTAL"</formula>
    </cfRule>
  </conditionalFormatting>
  <conditionalFormatting sqref="BD407:BD409">
    <cfRule type="expression" dxfId="826" priority="827">
      <formula>AND($E407&lt;&gt;"",$E407&lt;&gt;"TOTAL")</formula>
    </cfRule>
  </conditionalFormatting>
  <conditionalFormatting sqref="BC407:BC409">
    <cfRule type="expression" dxfId="825" priority="826">
      <formula>+WEEKDAY($E407)=1</formula>
    </cfRule>
  </conditionalFormatting>
  <conditionalFormatting sqref="BC407:BC409">
    <cfRule type="expression" dxfId="824" priority="825">
      <formula>$E407=""</formula>
    </cfRule>
  </conditionalFormatting>
  <conditionalFormatting sqref="BC407:BC409">
    <cfRule type="expression" dxfId="823" priority="824">
      <formula>$C407=$H$5</formula>
    </cfRule>
  </conditionalFormatting>
  <conditionalFormatting sqref="BC407:BC409">
    <cfRule type="expression" dxfId="822" priority="823">
      <formula>$E407="TOTAL"</formula>
    </cfRule>
  </conditionalFormatting>
  <conditionalFormatting sqref="BC407:BC409">
    <cfRule type="expression" dxfId="821" priority="822">
      <formula>AND($E407&lt;&gt;"",$E407&lt;&gt;"TOTAL")</formula>
    </cfRule>
  </conditionalFormatting>
  <conditionalFormatting sqref="BB407:BB409">
    <cfRule type="expression" dxfId="820" priority="821">
      <formula>+WEEKDAY($E407)=1</formula>
    </cfRule>
  </conditionalFormatting>
  <conditionalFormatting sqref="BB407:BB409">
    <cfRule type="expression" dxfId="819" priority="820">
      <formula>$E407=""</formula>
    </cfRule>
  </conditionalFormatting>
  <conditionalFormatting sqref="BB407:BB409">
    <cfRule type="expression" dxfId="818" priority="819">
      <formula>$C407=$H$5</formula>
    </cfRule>
  </conditionalFormatting>
  <conditionalFormatting sqref="BB407:BB409">
    <cfRule type="expression" dxfId="817" priority="818">
      <formula>$E407="TOTAL"</formula>
    </cfRule>
  </conditionalFormatting>
  <conditionalFormatting sqref="BB407:BB409">
    <cfRule type="expression" dxfId="816" priority="817">
      <formula>AND($E407&lt;&gt;"",$E407&lt;&gt;"TOTAL")</formula>
    </cfRule>
  </conditionalFormatting>
  <conditionalFormatting sqref="BA407:BA409">
    <cfRule type="expression" dxfId="815" priority="816">
      <formula>+WEEKDAY($E407)=1</formula>
    </cfRule>
  </conditionalFormatting>
  <conditionalFormatting sqref="BA407:BA409">
    <cfRule type="expression" dxfId="814" priority="815">
      <formula>$E407=""</formula>
    </cfRule>
  </conditionalFormatting>
  <conditionalFormatting sqref="BA407:BA409">
    <cfRule type="expression" dxfId="813" priority="814">
      <formula>$C407=$H$5</formula>
    </cfRule>
  </conditionalFormatting>
  <conditionalFormatting sqref="BA407:BA409">
    <cfRule type="expression" dxfId="812" priority="813">
      <formula>$E407="TOTAL"</formula>
    </cfRule>
  </conditionalFormatting>
  <conditionalFormatting sqref="BA407:BA409">
    <cfRule type="expression" dxfId="811" priority="812">
      <formula>AND($E407&lt;&gt;"",$E407&lt;&gt;"TOTAL")</formula>
    </cfRule>
  </conditionalFormatting>
  <conditionalFormatting sqref="AZ407:AZ409">
    <cfRule type="expression" dxfId="810" priority="811">
      <formula>+WEEKDAY($E407)=1</formula>
    </cfRule>
  </conditionalFormatting>
  <conditionalFormatting sqref="AZ407:AZ409">
    <cfRule type="expression" dxfId="809" priority="810">
      <formula>$E407=""</formula>
    </cfRule>
  </conditionalFormatting>
  <conditionalFormatting sqref="AZ407:AZ409">
    <cfRule type="expression" dxfId="808" priority="809">
      <formula>$C407=$H$5</formula>
    </cfRule>
  </conditionalFormatting>
  <conditionalFormatting sqref="AZ407:AZ409">
    <cfRule type="expression" dxfId="807" priority="808">
      <formula>$E407="TOTAL"</formula>
    </cfRule>
  </conditionalFormatting>
  <conditionalFormatting sqref="AZ407:AZ409">
    <cfRule type="expression" dxfId="806" priority="807">
      <formula>AND($E407&lt;&gt;"",$E407&lt;&gt;"TOTAL")</formula>
    </cfRule>
  </conditionalFormatting>
  <conditionalFormatting sqref="AY407:AY409">
    <cfRule type="expression" dxfId="805" priority="806">
      <formula>+WEEKDAY($E407)=1</formula>
    </cfRule>
  </conditionalFormatting>
  <conditionalFormatting sqref="AY407:AY409">
    <cfRule type="expression" dxfId="804" priority="805">
      <formula>$E407=""</formula>
    </cfRule>
  </conditionalFormatting>
  <conditionalFormatting sqref="AY407:AY409">
    <cfRule type="expression" dxfId="803" priority="804">
      <formula>$C407=$H$5</formula>
    </cfRule>
  </conditionalFormatting>
  <conditionalFormatting sqref="AY407:AY409">
    <cfRule type="expression" dxfId="802" priority="803">
      <formula>$E407="TOTAL"</formula>
    </cfRule>
  </conditionalFormatting>
  <conditionalFormatting sqref="AY407:AY409">
    <cfRule type="expression" dxfId="801" priority="802">
      <formula>AND($E407&lt;&gt;"",$E407&lt;&gt;"TOTAL")</formula>
    </cfRule>
  </conditionalFormatting>
  <conditionalFormatting sqref="AX407:AX409">
    <cfRule type="expression" dxfId="800" priority="801">
      <formula>+WEEKDAY($E407)=1</formula>
    </cfRule>
  </conditionalFormatting>
  <conditionalFormatting sqref="AX407:AX409">
    <cfRule type="expression" dxfId="799" priority="800">
      <formula>$E407=""</formula>
    </cfRule>
  </conditionalFormatting>
  <conditionalFormatting sqref="AX407:AX409">
    <cfRule type="expression" dxfId="798" priority="799">
      <formula>$C407=$H$5</formula>
    </cfRule>
  </conditionalFormatting>
  <conditionalFormatting sqref="AX407:AX409">
    <cfRule type="expression" dxfId="797" priority="798">
      <formula>$E407="TOTAL"</formula>
    </cfRule>
  </conditionalFormatting>
  <conditionalFormatting sqref="AX407:AX409">
    <cfRule type="expression" dxfId="796" priority="797">
      <formula>AND($E407&lt;&gt;"",$E407&lt;&gt;"TOTAL")</formula>
    </cfRule>
  </conditionalFormatting>
  <conditionalFormatting sqref="E410:E412">
    <cfRule type="expression" dxfId="795" priority="796">
      <formula>+WEEKDAY($E410)=1</formula>
    </cfRule>
  </conditionalFormatting>
  <conditionalFormatting sqref="W410:W412 E410:E412">
    <cfRule type="expression" dxfId="794" priority="795">
      <formula>$E410=""</formula>
    </cfRule>
  </conditionalFormatting>
  <conditionalFormatting sqref="W410:W412 E410:E412">
    <cfRule type="expression" dxfId="793" priority="794">
      <formula>$C410=$H$5</formula>
    </cfRule>
  </conditionalFormatting>
  <conditionalFormatting sqref="W410:W412 E410:E412">
    <cfRule type="expression" dxfId="792" priority="793">
      <formula>$E410="TOTAL"</formula>
    </cfRule>
  </conditionalFormatting>
  <conditionalFormatting sqref="W410:W412 H410:H412">
    <cfRule type="expression" dxfId="791" priority="792">
      <formula>$H410&lt;&gt;""</formula>
    </cfRule>
  </conditionalFormatting>
  <conditionalFormatting sqref="H410:H412">
    <cfRule type="expression" dxfId="790" priority="791">
      <formula>$E410=""</formula>
    </cfRule>
  </conditionalFormatting>
  <conditionalFormatting sqref="H410:H412">
    <cfRule type="expression" dxfId="789" priority="790">
      <formula>$C410=$H$5</formula>
    </cfRule>
  </conditionalFormatting>
  <conditionalFormatting sqref="H410:H412">
    <cfRule type="expression" dxfId="788" priority="789">
      <formula>$E410="TOTAL"</formula>
    </cfRule>
  </conditionalFormatting>
  <conditionalFormatting sqref="Y410:Y412">
    <cfRule type="expression" dxfId="787" priority="788">
      <formula>+WEEKDAY($E410)=1</formula>
    </cfRule>
  </conditionalFormatting>
  <conditionalFormatting sqref="Y410:Y412">
    <cfRule type="expression" dxfId="786" priority="787">
      <formula>$E410=""</formula>
    </cfRule>
  </conditionalFormatting>
  <conditionalFormatting sqref="Y410:Y412">
    <cfRule type="expression" dxfId="785" priority="786">
      <formula>$C410=$H$5</formula>
    </cfRule>
  </conditionalFormatting>
  <conditionalFormatting sqref="Y410:Y412">
    <cfRule type="expression" dxfId="784" priority="785">
      <formula>$E410="TOTAL"</formula>
    </cfRule>
  </conditionalFormatting>
  <conditionalFormatting sqref="Y410:Y412">
    <cfRule type="expression" dxfId="783" priority="784">
      <formula>AND($E410&lt;&gt;"",$E410&lt;&gt;"TOTAL")</formula>
    </cfRule>
  </conditionalFormatting>
  <conditionalFormatting sqref="AA410:AA412">
    <cfRule type="expression" dxfId="782" priority="783">
      <formula>+WEEKDAY($E410)=1</formula>
    </cfRule>
  </conditionalFormatting>
  <conditionalFormatting sqref="AA410:AA412">
    <cfRule type="expression" dxfId="781" priority="782">
      <formula>$E410=""</formula>
    </cfRule>
  </conditionalFormatting>
  <conditionalFormatting sqref="AA410:AA412">
    <cfRule type="expression" dxfId="780" priority="781">
      <formula>$C410=$H$5</formula>
    </cfRule>
  </conditionalFormatting>
  <conditionalFormatting sqref="AA410:AA412">
    <cfRule type="expression" dxfId="779" priority="780">
      <formula>$E410="TOTAL"</formula>
    </cfRule>
  </conditionalFormatting>
  <conditionalFormatting sqref="AA410:AA412">
    <cfRule type="expression" dxfId="778" priority="779">
      <formula>AND($E410&lt;&gt;"",$E410&lt;&gt;"TOTAL")</formula>
    </cfRule>
  </conditionalFormatting>
  <conditionalFormatting sqref="AB410:AE412">
    <cfRule type="expression" dxfId="777" priority="778">
      <formula>+WEEKDAY($E410)=1</formula>
    </cfRule>
  </conditionalFormatting>
  <conditionalFormatting sqref="AB410:AE412">
    <cfRule type="expression" dxfId="776" priority="777">
      <formula>$E410=""</formula>
    </cfRule>
  </conditionalFormatting>
  <conditionalFormatting sqref="AB410:AE412">
    <cfRule type="expression" dxfId="775" priority="776">
      <formula>$C410=$H$5</formula>
    </cfRule>
  </conditionalFormatting>
  <conditionalFormatting sqref="AB410:AE412">
    <cfRule type="expression" dxfId="774" priority="775">
      <formula>$E410="TOTAL"</formula>
    </cfRule>
  </conditionalFormatting>
  <conditionalFormatting sqref="AB410:AE412">
    <cfRule type="expression" dxfId="773" priority="774">
      <formula>AND($E410&lt;&gt;"",$E410&lt;&gt;"TOTAL")</formula>
    </cfRule>
  </conditionalFormatting>
  <conditionalFormatting sqref="AG410:AG412">
    <cfRule type="expression" dxfId="772" priority="773">
      <formula>+WEEKDAY($E410)=1</formula>
    </cfRule>
  </conditionalFormatting>
  <conditionalFormatting sqref="AG410:AG412">
    <cfRule type="expression" dxfId="771" priority="772">
      <formula>$E410=""</formula>
    </cfRule>
  </conditionalFormatting>
  <conditionalFormatting sqref="AG410:AG412">
    <cfRule type="expression" dxfId="770" priority="771">
      <formula>$C410=$H$5</formula>
    </cfRule>
  </conditionalFormatting>
  <conditionalFormatting sqref="AG410:AG412">
    <cfRule type="expression" dxfId="769" priority="770">
      <formula>$E410="TOTAL"</formula>
    </cfRule>
  </conditionalFormatting>
  <conditionalFormatting sqref="AG410:AG412">
    <cfRule type="expression" dxfId="768" priority="769">
      <formula>AND($E410&lt;&gt;"",$E410&lt;&gt;"TOTAL")</formula>
    </cfRule>
  </conditionalFormatting>
  <conditionalFormatting sqref="AN410:AO412">
    <cfRule type="expression" dxfId="767" priority="768">
      <formula>+WEEKDAY($E410)=1</formula>
    </cfRule>
  </conditionalFormatting>
  <conditionalFormatting sqref="AN410:AO412">
    <cfRule type="expression" dxfId="766" priority="767">
      <formula>$E410=""</formula>
    </cfRule>
  </conditionalFormatting>
  <conditionalFormatting sqref="AN410:AO412">
    <cfRule type="expression" dxfId="765" priority="766">
      <formula>$C410=$H$5</formula>
    </cfRule>
  </conditionalFormatting>
  <conditionalFormatting sqref="AN410:AO412">
    <cfRule type="expression" dxfId="764" priority="765">
      <formula>$E410="TOTAL"</formula>
    </cfRule>
  </conditionalFormatting>
  <conditionalFormatting sqref="AN410:AO412">
    <cfRule type="expression" dxfId="763" priority="764">
      <formula>AND($E410&lt;&gt;"",$E410&lt;&gt;"TOTAL")</formula>
    </cfRule>
  </conditionalFormatting>
  <conditionalFormatting sqref="AP410:AP412">
    <cfRule type="expression" dxfId="762" priority="763">
      <formula>+WEEKDAY($E410)=1</formula>
    </cfRule>
  </conditionalFormatting>
  <conditionalFormatting sqref="AP410:AP412">
    <cfRule type="expression" dxfId="761" priority="762">
      <formula>$E410=""</formula>
    </cfRule>
  </conditionalFormatting>
  <conditionalFormatting sqref="AP410:AP412">
    <cfRule type="expression" dxfId="760" priority="761">
      <formula>$C410=$H$5</formula>
    </cfRule>
  </conditionalFormatting>
  <conditionalFormatting sqref="AP410:AP412">
    <cfRule type="expression" dxfId="759" priority="760">
      <formula>$E410="TOTAL"</formula>
    </cfRule>
  </conditionalFormatting>
  <conditionalFormatting sqref="AP410:AP412">
    <cfRule type="expression" dxfId="758" priority="759">
      <formula>AND($E410&lt;&gt;"",$E410&lt;&gt;"TOTAL")</formula>
    </cfRule>
  </conditionalFormatting>
  <conditionalFormatting sqref="AQ410:AQ412">
    <cfRule type="expression" dxfId="757" priority="758">
      <formula>+WEEKDAY($E410)=1</formula>
    </cfRule>
  </conditionalFormatting>
  <conditionalFormatting sqref="AQ410:AQ412">
    <cfRule type="expression" dxfId="756" priority="757">
      <formula>$E410=""</formula>
    </cfRule>
  </conditionalFormatting>
  <conditionalFormatting sqref="AQ410:AQ412">
    <cfRule type="expression" dxfId="755" priority="756">
      <formula>$C410=$H$5</formula>
    </cfRule>
  </conditionalFormatting>
  <conditionalFormatting sqref="AQ410:AQ412">
    <cfRule type="expression" dxfId="754" priority="755">
      <formula>$E410="TOTAL"</formula>
    </cfRule>
  </conditionalFormatting>
  <conditionalFormatting sqref="AQ410:AQ412">
    <cfRule type="expression" dxfId="753" priority="754">
      <formula>AND($E410&lt;&gt;"",$E410&lt;&gt;"TOTAL")</formula>
    </cfRule>
  </conditionalFormatting>
  <conditionalFormatting sqref="AR410:AV412">
    <cfRule type="expression" dxfId="752" priority="753">
      <formula>+WEEKDAY($E410)=1</formula>
    </cfRule>
  </conditionalFormatting>
  <conditionalFormatting sqref="AR410:AV412">
    <cfRule type="expression" dxfId="751" priority="752">
      <formula>$E410=""</formula>
    </cfRule>
  </conditionalFormatting>
  <conditionalFormatting sqref="AR410:AV412">
    <cfRule type="expression" dxfId="750" priority="751">
      <formula>$C410=$H$5</formula>
    </cfRule>
  </conditionalFormatting>
  <conditionalFormatting sqref="AR410:AV412">
    <cfRule type="expression" dxfId="749" priority="750">
      <formula>$E410="TOTAL"</formula>
    </cfRule>
  </conditionalFormatting>
  <conditionalFormatting sqref="AR410:AV412">
    <cfRule type="expression" dxfId="748" priority="749">
      <formula>AND($E410&lt;&gt;"",$E410&lt;&gt;"TOTAL")</formula>
    </cfRule>
  </conditionalFormatting>
  <conditionalFormatting sqref="AW410:AW412">
    <cfRule type="expression" dxfId="747" priority="748">
      <formula>+WEEKDAY($E410)=1</formula>
    </cfRule>
  </conditionalFormatting>
  <conditionalFormatting sqref="AW410:AW412">
    <cfRule type="expression" dxfId="746" priority="747">
      <formula>$E410=""</formula>
    </cfRule>
  </conditionalFormatting>
  <conditionalFormatting sqref="AW410:AW412">
    <cfRule type="expression" dxfId="745" priority="746">
      <formula>$C410=$H$5</formula>
    </cfRule>
  </conditionalFormatting>
  <conditionalFormatting sqref="AW410:AW412">
    <cfRule type="expression" dxfId="744" priority="745">
      <formula>$E410="TOTAL"</formula>
    </cfRule>
  </conditionalFormatting>
  <conditionalFormatting sqref="AW410:AW412">
    <cfRule type="expression" dxfId="743" priority="744">
      <formula>AND($E410&lt;&gt;"",$E410&lt;&gt;"TOTAL")</formula>
    </cfRule>
  </conditionalFormatting>
  <conditionalFormatting sqref="X410:X412">
    <cfRule type="expression" dxfId="742" priority="743">
      <formula>$H410&lt;&gt;""</formula>
    </cfRule>
  </conditionalFormatting>
  <conditionalFormatting sqref="X410:X412">
    <cfRule type="expression" dxfId="741" priority="742">
      <formula>$E410=""</formula>
    </cfRule>
  </conditionalFormatting>
  <conditionalFormatting sqref="X410:X412">
    <cfRule type="expression" dxfId="740" priority="741">
      <formula>$C410=$H$5</formula>
    </cfRule>
  </conditionalFormatting>
  <conditionalFormatting sqref="X410:X412">
    <cfRule type="expression" dxfId="739" priority="740">
      <formula>$E410="TOTAL"</formula>
    </cfRule>
  </conditionalFormatting>
  <conditionalFormatting sqref="Z410:Z412">
    <cfRule type="expression" dxfId="738" priority="739">
      <formula>+WEEKDAY($E410)=1</formula>
    </cfRule>
  </conditionalFormatting>
  <conditionalFormatting sqref="Z410:Z412">
    <cfRule type="expression" dxfId="737" priority="738">
      <formula>$E410=""</formula>
    </cfRule>
  </conditionalFormatting>
  <conditionalFormatting sqref="Z410:Z412">
    <cfRule type="expression" dxfId="736" priority="737">
      <formula>$C410=$H$5</formula>
    </cfRule>
  </conditionalFormatting>
  <conditionalFormatting sqref="Z410:Z412">
    <cfRule type="expression" dxfId="735" priority="736">
      <formula>$E410="TOTAL"</formula>
    </cfRule>
  </conditionalFormatting>
  <conditionalFormatting sqref="Z410:Z412">
    <cfRule type="expression" dxfId="734" priority="735">
      <formula>AND($E410&lt;&gt;"",$E410&lt;&gt;"TOTAL")</formula>
    </cfRule>
  </conditionalFormatting>
  <conditionalFormatting sqref="BL410:BL412">
    <cfRule type="expression" dxfId="733" priority="734">
      <formula>+WEEKDAY($E410)=1</formula>
    </cfRule>
  </conditionalFormatting>
  <conditionalFormatting sqref="BL410:BL412">
    <cfRule type="expression" dxfId="732" priority="733">
      <formula>$E410=""</formula>
    </cfRule>
  </conditionalFormatting>
  <conditionalFormatting sqref="BL410:BL412">
    <cfRule type="expression" dxfId="731" priority="732">
      <formula>$C410=$H$5</formula>
    </cfRule>
  </conditionalFormatting>
  <conditionalFormatting sqref="BL410:BL412">
    <cfRule type="expression" dxfId="730" priority="731">
      <formula>$E410="TOTAL"</formula>
    </cfRule>
  </conditionalFormatting>
  <conditionalFormatting sqref="BL410:BL412">
    <cfRule type="expression" dxfId="729" priority="730">
      <formula>AND($E410&lt;&gt;"",$E410&lt;&gt;"TOTAL")</formula>
    </cfRule>
  </conditionalFormatting>
  <conditionalFormatting sqref="AK410:AK412">
    <cfRule type="expression" dxfId="728" priority="729">
      <formula>+WEEKDAY($E410)=1</formula>
    </cfRule>
  </conditionalFormatting>
  <conditionalFormatting sqref="AK410:AK412">
    <cfRule type="expression" dxfId="727" priority="728">
      <formula>$E410=""</formula>
    </cfRule>
  </conditionalFormatting>
  <conditionalFormatting sqref="AK410:AK412">
    <cfRule type="expression" dxfId="726" priority="727">
      <formula>$C410=$H$5</formula>
    </cfRule>
  </conditionalFormatting>
  <conditionalFormatting sqref="AK410:AK412">
    <cfRule type="expression" dxfId="725" priority="726">
      <formula>$E410="TOTAL"</formula>
    </cfRule>
  </conditionalFormatting>
  <conditionalFormatting sqref="AK410:AK412">
    <cfRule type="expression" dxfId="724" priority="725">
      <formula>AND($E410&lt;&gt;"",$E410&lt;&gt;"TOTAL")</formula>
    </cfRule>
  </conditionalFormatting>
  <conditionalFormatting sqref="I410:J412">
    <cfRule type="expression" dxfId="723" priority="724">
      <formula>+WEEKDAY($E410)=1</formula>
    </cfRule>
  </conditionalFormatting>
  <conditionalFormatting sqref="I410:J412">
    <cfRule type="expression" dxfId="722" priority="723">
      <formula>$E410=""</formula>
    </cfRule>
  </conditionalFormatting>
  <conditionalFormatting sqref="I410:J412">
    <cfRule type="expression" dxfId="721" priority="722">
      <formula>$C410=$H$5</formula>
    </cfRule>
  </conditionalFormatting>
  <conditionalFormatting sqref="I410:J412">
    <cfRule type="expression" dxfId="720" priority="721">
      <formula>$E410="TOTAL"</formula>
    </cfRule>
  </conditionalFormatting>
  <conditionalFormatting sqref="I410:J412">
    <cfRule type="expression" dxfId="719" priority="720">
      <formula>AND($E410&lt;&gt;"",$E410&lt;&gt;"TOTAL")</formula>
    </cfRule>
  </conditionalFormatting>
  <conditionalFormatting sqref="G410:G412">
    <cfRule type="expression" dxfId="718" priority="719">
      <formula>$H410&lt;&gt;""</formula>
    </cfRule>
  </conditionalFormatting>
  <conditionalFormatting sqref="G410:G412">
    <cfRule type="expression" dxfId="717" priority="718">
      <formula>$E410=""</formula>
    </cfRule>
  </conditionalFormatting>
  <conditionalFormatting sqref="G410:G412">
    <cfRule type="expression" dxfId="716" priority="717">
      <formula>$C410=$H$5</formula>
    </cfRule>
  </conditionalFormatting>
  <conditionalFormatting sqref="G410:G412">
    <cfRule type="expression" dxfId="715" priority="716">
      <formula>$E410="TOTAL"</formula>
    </cfRule>
  </conditionalFormatting>
  <conditionalFormatting sqref="BE410:BK412">
    <cfRule type="expression" dxfId="714" priority="715">
      <formula>+WEEKDAY($E410)=1</formula>
    </cfRule>
  </conditionalFormatting>
  <conditionalFormatting sqref="BE410:BK412">
    <cfRule type="expression" dxfId="713" priority="714">
      <formula>$E410=""</formula>
    </cfRule>
  </conditionalFormatting>
  <conditionalFormatting sqref="BE410:BK412">
    <cfRule type="expression" dxfId="712" priority="713">
      <formula>$C410=$H$5</formula>
    </cfRule>
  </conditionalFormatting>
  <conditionalFormatting sqref="BE410:BK412">
    <cfRule type="expression" dxfId="711" priority="712">
      <formula>$E410="TOTAL"</formula>
    </cfRule>
  </conditionalFormatting>
  <conditionalFormatting sqref="BE410:BK412">
    <cfRule type="expression" dxfId="710" priority="711">
      <formula>AND($E410&lt;&gt;"",$E410&lt;&gt;"TOTAL")</formula>
    </cfRule>
  </conditionalFormatting>
  <conditionalFormatting sqref="BD410:BD412">
    <cfRule type="expression" dxfId="709" priority="710">
      <formula>+WEEKDAY($E410)=1</formula>
    </cfRule>
  </conditionalFormatting>
  <conditionalFormatting sqref="BD410:BD412">
    <cfRule type="expression" dxfId="708" priority="709">
      <formula>$E410=""</formula>
    </cfRule>
  </conditionalFormatting>
  <conditionalFormatting sqref="BD410:BD412">
    <cfRule type="expression" dxfId="707" priority="708">
      <formula>$C410=$H$5</formula>
    </cfRule>
  </conditionalFormatting>
  <conditionalFormatting sqref="BD410:BD412">
    <cfRule type="expression" dxfId="706" priority="707">
      <formula>$E410="TOTAL"</formula>
    </cfRule>
  </conditionalFormatting>
  <conditionalFormatting sqref="BD410:BD412">
    <cfRule type="expression" dxfId="705" priority="706">
      <formula>AND($E410&lt;&gt;"",$E410&lt;&gt;"TOTAL")</formula>
    </cfRule>
  </conditionalFormatting>
  <conditionalFormatting sqref="BC410:BC412">
    <cfRule type="expression" dxfId="704" priority="705">
      <formula>+WEEKDAY($E410)=1</formula>
    </cfRule>
  </conditionalFormatting>
  <conditionalFormatting sqref="BC410:BC412">
    <cfRule type="expression" dxfId="703" priority="704">
      <formula>$E410=""</formula>
    </cfRule>
  </conditionalFormatting>
  <conditionalFormatting sqref="BC410:BC412">
    <cfRule type="expression" dxfId="702" priority="703">
      <formula>$C410=$H$5</formula>
    </cfRule>
  </conditionalFormatting>
  <conditionalFormatting sqref="BC410:BC412">
    <cfRule type="expression" dxfId="701" priority="702">
      <formula>$E410="TOTAL"</formula>
    </cfRule>
  </conditionalFormatting>
  <conditionalFormatting sqref="BC410:BC412">
    <cfRule type="expression" dxfId="700" priority="701">
      <formula>AND($E410&lt;&gt;"",$E410&lt;&gt;"TOTAL")</formula>
    </cfRule>
  </conditionalFormatting>
  <conditionalFormatting sqref="BB410:BB412">
    <cfRule type="expression" dxfId="699" priority="700">
      <formula>+WEEKDAY($E410)=1</formula>
    </cfRule>
  </conditionalFormatting>
  <conditionalFormatting sqref="BB410:BB412">
    <cfRule type="expression" dxfId="698" priority="699">
      <formula>$E410=""</formula>
    </cfRule>
  </conditionalFormatting>
  <conditionalFormatting sqref="BB410:BB412">
    <cfRule type="expression" dxfId="697" priority="698">
      <formula>$C410=$H$5</formula>
    </cfRule>
  </conditionalFormatting>
  <conditionalFormatting sqref="BB410:BB412">
    <cfRule type="expression" dxfId="696" priority="697">
      <formula>$E410="TOTAL"</formula>
    </cfRule>
  </conditionalFormatting>
  <conditionalFormatting sqref="BB410:BB412">
    <cfRule type="expression" dxfId="695" priority="696">
      <formula>AND($E410&lt;&gt;"",$E410&lt;&gt;"TOTAL")</formula>
    </cfRule>
  </conditionalFormatting>
  <conditionalFormatting sqref="BA410:BA412">
    <cfRule type="expression" dxfId="694" priority="695">
      <formula>+WEEKDAY($E410)=1</formula>
    </cfRule>
  </conditionalFormatting>
  <conditionalFormatting sqref="BA410:BA412">
    <cfRule type="expression" dxfId="693" priority="694">
      <formula>$E410=""</formula>
    </cfRule>
  </conditionalFormatting>
  <conditionalFormatting sqref="BA410:BA412">
    <cfRule type="expression" dxfId="692" priority="693">
      <formula>$C410=$H$5</formula>
    </cfRule>
  </conditionalFormatting>
  <conditionalFormatting sqref="BA410:BA412">
    <cfRule type="expression" dxfId="691" priority="692">
      <formula>$E410="TOTAL"</formula>
    </cfRule>
  </conditionalFormatting>
  <conditionalFormatting sqref="BA410:BA412">
    <cfRule type="expression" dxfId="690" priority="691">
      <formula>AND($E410&lt;&gt;"",$E410&lt;&gt;"TOTAL")</formula>
    </cfRule>
  </conditionalFormatting>
  <conditionalFormatting sqref="AZ410:AZ412">
    <cfRule type="expression" dxfId="689" priority="690">
      <formula>+WEEKDAY($E410)=1</formula>
    </cfRule>
  </conditionalFormatting>
  <conditionalFormatting sqref="AZ410:AZ412">
    <cfRule type="expression" dxfId="688" priority="689">
      <formula>$E410=""</formula>
    </cfRule>
  </conditionalFormatting>
  <conditionalFormatting sqref="AZ410:AZ412">
    <cfRule type="expression" dxfId="687" priority="688">
      <formula>$C410=$H$5</formula>
    </cfRule>
  </conditionalFormatting>
  <conditionalFormatting sqref="AZ410:AZ412">
    <cfRule type="expression" dxfId="686" priority="687">
      <formula>$E410="TOTAL"</formula>
    </cfRule>
  </conditionalFormatting>
  <conditionalFormatting sqref="AZ410:AZ412">
    <cfRule type="expression" dxfId="685" priority="686">
      <formula>AND($E410&lt;&gt;"",$E410&lt;&gt;"TOTAL")</formula>
    </cfRule>
  </conditionalFormatting>
  <conditionalFormatting sqref="AY410:AY412">
    <cfRule type="expression" dxfId="684" priority="685">
      <formula>+WEEKDAY($E410)=1</formula>
    </cfRule>
  </conditionalFormatting>
  <conditionalFormatting sqref="AY410:AY412">
    <cfRule type="expression" dxfId="683" priority="684">
      <formula>$E410=""</formula>
    </cfRule>
  </conditionalFormatting>
  <conditionalFormatting sqref="AY410:AY412">
    <cfRule type="expression" dxfId="682" priority="683">
      <formula>$C410=$H$5</formula>
    </cfRule>
  </conditionalFormatting>
  <conditionalFormatting sqref="AY410:AY412">
    <cfRule type="expression" dxfId="681" priority="682">
      <formula>$E410="TOTAL"</formula>
    </cfRule>
  </conditionalFormatting>
  <conditionalFormatting sqref="AY410:AY412">
    <cfRule type="expression" dxfId="680" priority="681">
      <formula>AND($E410&lt;&gt;"",$E410&lt;&gt;"TOTAL")</formula>
    </cfRule>
  </conditionalFormatting>
  <conditionalFormatting sqref="AX410:AX412">
    <cfRule type="expression" dxfId="679" priority="680">
      <formula>+WEEKDAY($E410)=1</formula>
    </cfRule>
  </conditionalFormatting>
  <conditionalFormatting sqref="AX410:AX412">
    <cfRule type="expression" dxfId="678" priority="679">
      <formula>$E410=""</formula>
    </cfRule>
  </conditionalFormatting>
  <conditionalFormatting sqref="AX410:AX412">
    <cfRule type="expression" dxfId="677" priority="678">
      <formula>$C410=$H$5</formula>
    </cfRule>
  </conditionalFormatting>
  <conditionalFormatting sqref="AX410:AX412">
    <cfRule type="expression" dxfId="676" priority="677">
      <formula>$E410="TOTAL"</formula>
    </cfRule>
  </conditionalFormatting>
  <conditionalFormatting sqref="AX410:AX412">
    <cfRule type="expression" dxfId="675" priority="676">
      <formula>AND($E410&lt;&gt;"",$E410&lt;&gt;"TOTAL")</formula>
    </cfRule>
  </conditionalFormatting>
  <conditionalFormatting sqref="E413">
    <cfRule type="expression" dxfId="674" priority="675">
      <formula>+WEEKDAY($E413)=1</formula>
    </cfRule>
  </conditionalFormatting>
  <conditionalFormatting sqref="W413 E413">
    <cfRule type="expression" dxfId="673" priority="674">
      <formula>$E413=""</formula>
    </cfRule>
  </conditionalFormatting>
  <conditionalFormatting sqref="W413 E413">
    <cfRule type="expression" dxfId="672" priority="673">
      <formula>$C413=$H$5</formula>
    </cfRule>
  </conditionalFormatting>
  <conditionalFormatting sqref="W413 E413">
    <cfRule type="expression" dxfId="671" priority="672">
      <formula>$E413="TOTAL"</formula>
    </cfRule>
  </conditionalFormatting>
  <conditionalFormatting sqref="W413 H413">
    <cfRule type="expression" dxfId="670" priority="671">
      <formula>$H413&lt;&gt;""</formula>
    </cfRule>
  </conditionalFormatting>
  <conditionalFormatting sqref="H413">
    <cfRule type="expression" dxfId="669" priority="670">
      <formula>$E413=""</formula>
    </cfRule>
  </conditionalFormatting>
  <conditionalFormatting sqref="H413">
    <cfRule type="expression" dxfId="668" priority="669">
      <formula>$C413=$H$5</formula>
    </cfRule>
  </conditionalFormatting>
  <conditionalFormatting sqref="H413">
    <cfRule type="expression" dxfId="667" priority="668">
      <formula>$E413="TOTAL"</formula>
    </cfRule>
  </conditionalFormatting>
  <conditionalFormatting sqref="Y413">
    <cfRule type="expression" dxfId="666" priority="667">
      <formula>+WEEKDAY($E413)=1</formula>
    </cfRule>
  </conditionalFormatting>
  <conditionalFormatting sqref="Y413">
    <cfRule type="expression" dxfId="665" priority="666">
      <formula>$E413=""</formula>
    </cfRule>
  </conditionalFormatting>
  <conditionalFormatting sqref="Y413">
    <cfRule type="expression" dxfId="664" priority="665">
      <formula>$C413=$H$5</formula>
    </cfRule>
  </conditionalFormatting>
  <conditionalFormatting sqref="Y413">
    <cfRule type="expression" dxfId="663" priority="664">
      <formula>$E413="TOTAL"</formula>
    </cfRule>
  </conditionalFormatting>
  <conditionalFormatting sqref="Y413">
    <cfRule type="expression" dxfId="662" priority="663">
      <formula>AND($E413&lt;&gt;"",$E413&lt;&gt;"TOTAL")</formula>
    </cfRule>
  </conditionalFormatting>
  <conditionalFormatting sqref="AA413">
    <cfRule type="expression" dxfId="661" priority="662">
      <formula>+WEEKDAY($E413)=1</formula>
    </cfRule>
  </conditionalFormatting>
  <conditionalFormatting sqref="AA413">
    <cfRule type="expression" dxfId="660" priority="661">
      <formula>$E413=""</formula>
    </cfRule>
  </conditionalFormatting>
  <conditionalFormatting sqref="AA413">
    <cfRule type="expression" dxfId="659" priority="660">
      <formula>$C413=$H$5</formula>
    </cfRule>
  </conditionalFormatting>
  <conditionalFormatting sqref="AA413">
    <cfRule type="expression" dxfId="658" priority="659">
      <formula>$E413="TOTAL"</formula>
    </cfRule>
  </conditionalFormatting>
  <conditionalFormatting sqref="AA413">
    <cfRule type="expression" dxfId="657" priority="658">
      <formula>AND($E413&lt;&gt;"",$E413&lt;&gt;"TOTAL")</formula>
    </cfRule>
  </conditionalFormatting>
  <conditionalFormatting sqref="AB413:AE413">
    <cfRule type="expression" dxfId="656" priority="657">
      <formula>+WEEKDAY($E413)=1</formula>
    </cfRule>
  </conditionalFormatting>
  <conditionalFormatting sqref="AB413:AE413">
    <cfRule type="expression" dxfId="655" priority="656">
      <formula>$E413=""</formula>
    </cfRule>
  </conditionalFormatting>
  <conditionalFormatting sqref="AB413:AE413">
    <cfRule type="expression" dxfId="654" priority="655">
      <formula>$C413=$H$5</formula>
    </cfRule>
  </conditionalFormatting>
  <conditionalFormatting sqref="AB413:AE413">
    <cfRule type="expression" dxfId="653" priority="654">
      <formula>$E413="TOTAL"</formula>
    </cfRule>
  </conditionalFormatting>
  <conditionalFormatting sqref="AB413:AE413">
    <cfRule type="expression" dxfId="652" priority="653">
      <formula>AND($E413&lt;&gt;"",$E413&lt;&gt;"TOTAL")</formula>
    </cfRule>
  </conditionalFormatting>
  <conditionalFormatting sqref="AG413">
    <cfRule type="expression" dxfId="651" priority="652">
      <formula>+WEEKDAY($E413)=1</formula>
    </cfRule>
  </conditionalFormatting>
  <conditionalFormatting sqref="AG413">
    <cfRule type="expression" dxfId="650" priority="651">
      <formula>$E413=""</formula>
    </cfRule>
  </conditionalFormatting>
  <conditionalFormatting sqref="AG413">
    <cfRule type="expression" dxfId="649" priority="650">
      <formula>$C413=$H$5</formula>
    </cfRule>
  </conditionalFormatting>
  <conditionalFormatting sqref="AG413">
    <cfRule type="expression" dxfId="648" priority="649">
      <formula>$E413="TOTAL"</formula>
    </cfRule>
  </conditionalFormatting>
  <conditionalFormatting sqref="AG413">
    <cfRule type="expression" dxfId="647" priority="648">
      <formula>AND($E413&lt;&gt;"",$E413&lt;&gt;"TOTAL")</formula>
    </cfRule>
  </conditionalFormatting>
  <conditionalFormatting sqref="AN413:AO413">
    <cfRule type="expression" dxfId="646" priority="647">
      <formula>+WEEKDAY($E413)=1</formula>
    </cfRule>
  </conditionalFormatting>
  <conditionalFormatting sqref="AN413:AO413">
    <cfRule type="expression" dxfId="645" priority="646">
      <formula>$E413=""</formula>
    </cfRule>
  </conditionalFormatting>
  <conditionalFormatting sqref="AN413:AO413">
    <cfRule type="expression" dxfId="644" priority="645">
      <formula>$C413=$H$5</formula>
    </cfRule>
  </conditionalFormatting>
  <conditionalFormatting sqref="AN413:AO413">
    <cfRule type="expression" dxfId="643" priority="644">
      <formula>$E413="TOTAL"</formula>
    </cfRule>
  </conditionalFormatting>
  <conditionalFormatting sqref="AN413:AO413">
    <cfRule type="expression" dxfId="642" priority="643">
      <formula>AND($E413&lt;&gt;"",$E413&lt;&gt;"TOTAL")</formula>
    </cfRule>
  </conditionalFormatting>
  <conditionalFormatting sqref="AP413">
    <cfRule type="expression" dxfId="641" priority="642">
      <formula>+WEEKDAY($E413)=1</formula>
    </cfRule>
  </conditionalFormatting>
  <conditionalFormatting sqref="AP413">
    <cfRule type="expression" dxfId="640" priority="641">
      <formula>$E413=""</formula>
    </cfRule>
  </conditionalFormatting>
  <conditionalFormatting sqref="AP413">
    <cfRule type="expression" dxfId="639" priority="640">
      <formula>$C413=$H$5</formula>
    </cfRule>
  </conditionalFormatting>
  <conditionalFormatting sqref="AP413">
    <cfRule type="expression" dxfId="638" priority="639">
      <formula>$E413="TOTAL"</formula>
    </cfRule>
  </conditionalFormatting>
  <conditionalFormatting sqref="AP413">
    <cfRule type="expression" dxfId="637" priority="638">
      <formula>AND($E413&lt;&gt;"",$E413&lt;&gt;"TOTAL")</formula>
    </cfRule>
  </conditionalFormatting>
  <conditionalFormatting sqref="AQ413">
    <cfRule type="expression" dxfId="636" priority="637">
      <formula>+WEEKDAY($E413)=1</formula>
    </cfRule>
  </conditionalFormatting>
  <conditionalFormatting sqref="AQ413">
    <cfRule type="expression" dxfId="635" priority="636">
      <formula>$E413=""</formula>
    </cfRule>
  </conditionalFormatting>
  <conditionalFormatting sqref="AQ413">
    <cfRule type="expression" dxfId="634" priority="635">
      <formula>$C413=$H$5</formula>
    </cfRule>
  </conditionalFormatting>
  <conditionalFormatting sqref="AQ413">
    <cfRule type="expression" dxfId="633" priority="634">
      <formula>$E413="TOTAL"</formula>
    </cfRule>
  </conditionalFormatting>
  <conditionalFormatting sqref="AQ413">
    <cfRule type="expression" dxfId="632" priority="633">
      <formula>AND($E413&lt;&gt;"",$E413&lt;&gt;"TOTAL")</formula>
    </cfRule>
  </conditionalFormatting>
  <conditionalFormatting sqref="AR413:AV413">
    <cfRule type="expression" dxfId="631" priority="632">
      <formula>+WEEKDAY($E413)=1</formula>
    </cfRule>
  </conditionalFormatting>
  <conditionalFormatting sqref="AR413:AV413">
    <cfRule type="expression" dxfId="630" priority="631">
      <formula>$E413=""</formula>
    </cfRule>
  </conditionalFormatting>
  <conditionalFormatting sqref="AR413:AV413">
    <cfRule type="expression" dxfId="629" priority="630">
      <formula>$C413=$H$5</formula>
    </cfRule>
  </conditionalFormatting>
  <conditionalFormatting sqref="AR413:AV413">
    <cfRule type="expression" dxfId="628" priority="629">
      <formula>$E413="TOTAL"</formula>
    </cfRule>
  </conditionalFormatting>
  <conditionalFormatting sqref="AR413:AV413">
    <cfRule type="expression" dxfId="627" priority="628">
      <formula>AND($E413&lt;&gt;"",$E413&lt;&gt;"TOTAL")</formula>
    </cfRule>
  </conditionalFormatting>
  <conditionalFormatting sqref="AW413">
    <cfRule type="expression" dxfId="626" priority="627">
      <formula>+WEEKDAY($E413)=1</formula>
    </cfRule>
  </conditionalFormatting>
  <conditionalFormatting sqref="AW413">
    <cfRule type="expression" dxfId="625" priority="626">
      <formula>$E413=""</formula>
    </cfRule>
  </conditionalFormatting>
  <conditionalFormatting sqref="AW413">
    <cfRule type="expression" dxfId="624" priority="625">
      <formula>$C413=$H$5</formula>
    </cfRule>
  </conditionalFormatting>
  <conditionalFormatting sqref="AW413">
    <cfRule type="expression" dxfId="623" priority="624">
      <formula>$E413="TOTAL"</formula>
    </cfRule>
  </conditionalFormatting>
  <conditionalFormatting sqref="AW413">
    <cfRule type="expression" dxfId="622" priority="623">
      <formula>AND($E413&lt;&gt;"",$E413&lt;&gt;"TOTAL")</formula>
    </cfRule>
  </conditionalFormatting>
  <conditionalFormatting sqref="X413">
    <cfRule type="expression" dxfId="621" priority="622">
      <formula>$H413&lt;&gt;""</formula>
    </cfRule>
  </conditionalFormatting>
  <conditionalFormatting sqref="X413">
    <cfRule type="expression" dxfId="620" priority="621">
      <formula>$E413=""</formula>
    </cfRule>
  </conditionalFormatting>
  <conditionalFormatting sqref="X413">
    <cfRule type="expression" dxfId="619" priority="620">
      <formula>$C413=$H$5</formula>
    </cfRule>
  </conditionalFormatting>
  <conditionalFormatting sqref="X413">
    <cfRule type="expression" dxfId="618" priority="619">
      <formula>$E413="TOTAL"</formula>
    </cfRule>
  </conditionalFormatting>
  <conditionalFormatting sqref="Z413">
    <cfRule type="expression" dxfId="617" priority="618">
      <formula>+WEEKDAY($E413)=1</formula>
    </cfRule>
  </conditionalFormatting>
  <conditionalFormatting sqref="Z413">
    <cfRule type="expression" dxfId="616" priority="617">
      <formula>$E413=""</formula>
    </cfRule>
  </conditionalFormatting>
  <conditionalFormatting sqref="Z413">
    <cfRule type="expression" dxfId="615" priority="616">
      <formula>$C413=$H$5</formula>
    </cfRule>
  </conditionalFormatting>
  <conditionalFormatting sqref="Z413">
    <cfRule type="expression" dxfId="614" priority="615">
      <formula>$E413="TOTAL"</formula>
    </cfRule>
  </conditionalFormatting>
  <conditionalFormatting sqref="Z413">
    <cfRule type="expression" dxfId="613" priority="614">
      <formula>AND($E413&lt;&gt;"",$E413&lt;&gt;"TOTAL")</formula>
    </cfRule>
  </conditionalFormatting>
  <conditionalFormatting sqref="BL413">
    <cfRule type="expression" dxfId="612" priority="613">
      <formula>+WEEKDAY($E413)=1</formula>
    </cfRule>
  </conditionalFormatting>
  <conditionalFormatting sqref="BL413">
    <cfRule type="expression" dxfId="611" priority="612">
      <formula>$E413=""</formula>
    </cfRule>
  </conditionalFormatting>
  <conditionalFormatting sqref="BL413">
    <cfRule type="expression" dxfId="610" priority="611">
      <formula>$C413=$H$5</formula>
    </cfRule>
  </conditionalFormatting>
  <conditionalFormatting sqref="BL413">
    <cfRule type="expression" dxfId="609" priority="610">
      <formula>$E413="TOTAL"</formula>
    </cfRule>
  </conditionalFormatting>
  <conditionalFormatting sqref="BL413">
    <cfRule type="expression" dxfId="608" priority="609">
      <formula>AND($E413&lt;&gt;"",$E413&lt;&gt;"TOTAL")</formula>
    </cfRule>
  </conditionalFormatting>
  <conditionalFormatting sqref="AK413">
    <cfRule type="expression" dxfId="607" priority="608">
      <formula>+WEEKDAY($E413)=1</formula>
    </cfRule>
  </conditionalFormatting>
  <conditionalFormatting sqref="AK413">
    <cfRule type="expression" dxfId="606" priority="607">
      <formula>$E413=""</formula>
    </cfRule>
  </conditionalFormatting>
  <conditionalFormatting sqref="AK413">
    <cfRule type="expression" dxfId="605" priority="606">
      <formula>$C413=$H$5</formula>
    </cfRule>
  </conditionalFormatting>
  <conditionalFormatting sqref="AK413">
    <cfRule type="expression" dxfId="604" priority="605">
      <formula>$E413="TOTAL"</formula>
    </cfRule>
  </conditionalFormatting>
  <conditionalFormatting sqref="AK413">
    <cfRule type="expression" dxfId="603" priority="604">
      <formula>AND($E413&lt;&gt;"",$E413&lt;&gt;"TOTAL")</formula>
    </cfRule>
  </conditionalFormatting>
  <conditionalFormatting sqref="I413:J413">
    <cfRule type="expression" dxfId="602" priority="603">
      <formula>+WEEKDAY($E413)=1</formula>
    </cfRule>
  </conditionalFormatting>
  <conditionalFormatting sqref="I413:J413">
    <cfRule type="expression" dxfId="601" priority="602">
      <formula>$E413=""</formula>
    </cfRule>
  </conditionalFormatting>
  <conditionalFormatting sqref="I413:J413">
    <cfRule type="expression" dxfId="600" priority="601">
      <formula>$C413=$H$5</formula>
    </cfRule>
  </conditionalFormatting>
  <conditionalFormatting sqref="I413:J413">
    <cfRule type="expression" dxfId="599" priority="600">
      <formula>$E413="TOTAL"</formula>
    </cfRule>
  </conditionalFormatting>
  <conditionalFormatting sqref="I413:J413">
    <cfRule type="expression" dxfId="598" priority="599">
      <formula>AND($E413&lt;&gt;"",$E413&lt;&gt;"TOTAL")</formula>
    </cfRule>
  </conditionalFormatting>
  <conditionalFormatting sqref="G413">
    <cfRule type="expression" dxfId="597" priority="598">
      <formula>$H413&lt;&gt;""</formula>
    </cfRule>
  </conditionalFormatting>
  <conditionalFormatting sqref="G413">
    <cfRule type="expression" dxfId="596" priority="597">
      <formula>$E413=""</formula>
    </cfRule>
  </conditionalFormatting>
  <conditionalFormatting sqref="G413">
    <cfRule type="expression" dxfId="595" priority="596">
      <formula>$C413=$H$5</formula>
    </cfRule>
  </conditionalFormatting>
  <conditionalFormatting sqref="G413">
    <cfRule type="expression" dxfId="594" priority="595">
      <formula>$E413="TOTAL"</formula>
    </cfRule>
  </conditionalFormatting>
  <conditionalFormatting sqref="BE413:BK413">
    <cfRule type="expression" dxfId="593" priority="594">
      <formula>+WEEKDAY($E413)=1</formula>
    </cfRule>
  </conditionalFormatting>
  <conditionalFormatting sqref="BE413:BK413">
    <cfRule type="expression" dxfId="592" priority="593">
      <formula>$E413=""</formula>
    </cfRule>
  </conditionalFormatting>
  <conditionalFormatting sqref="BE413:BK413">
    <cfRule type="expression" dxfId="591" priority="592">
      <formula>$C413=$H$5</formula>
    </cfRule>
  </conditionalFormatting>
  <conditionalFormatting sqref="BE413:BK413">
    <cfRule type="expression" dxfId="590" priority="591">
      <formula>$E413="TOTAL"</formula>
    </cfRule>
  </conditionalFormatting>
  <conditionalFormatting sqref="BE413:BK413">
    <cfRule type="expression" dxfId="589" priority="590">
      <formula>AND($E413&lt;&gt;"",$E413&lt;&gt;"TOTAL")</formula>
    </cfRule>
  </conditionalFormatting>
  <conditionalFormatting sqref="BD413">
    <cfRule type="expression" dxfId="588" priority="589">
      <formula>+WEEKDAY($E413)=1</formula>
    </cfRule>
  </conditionalFormatting>
  <conditionalFormatting sqref="BD413">
    <cfRule type="expression" dxfId="587" priority="588">
      <formula>$E413=""</formula>
    </cfRule>
  </conditionalFormatting>
  <conditionalFormatting sqref="BD413">
    <cfRule type="expression" dxfId="586" priority="587">
      <formula>$C413=$H$5</formula>
    </cfRule>
  </conditionalFormatting>
  <conditionalFormatting sqref="BD413">
    <cfRule type="expression" dxfId="585" priority="586">
      <formula>$E413="TOTAL"</formula>
    </cfRule>
  </conditionalFormatting>
  <conditionalFormatting sqref="BD413">
    <cfRule type="expression" dxfId="584" priority="585">
      <formula>AND($E413&lt;&gt;"",$E413&lt;&gt;"TOTAL")</formula>
    </cfRule>
  </conditionalFormatting>
  <conditionalFormatting sqref="BC413">
    <cfRule type="expression" dxfId="583" priority="584">
      <formula>+WEEKDAY($E413)=1</formula>
    </cfRule>
  </conditionalFormatting>
  <conditionalFormatting sqref="BC413">
    <cfRule type="expression" dxfId="582" priority="583">
      <formula>$E413=""</formula>
    </cfRule>
  </conditionalFormatting>
  <conditionalFormatting sqref="BC413">
    <cfRule type="expression" dxfId="581" priority="582">
      <formula>$C413=$H$5</formula>
    </cfRule>
  </conditionalFormatting>
  <conditionalFormatting sqref="BC413">
    <cfRule type="expression" dxfId="580" priority="581">
      <formula>$E413="TOTAL"</formula>
    </cfRule>
  </conditionalFormatting>
  <conditionalFormatting sqref="BC413">
    <cfRule type="expression" dxfId="579" priority="580">
      <formula>AND($E413&lt;&gt;"",$E413&lt;&gt;"TOTAL")</formula>
    </cfRule>
  </conditionalFormatting>
  <conditionalFormatting sqref="BB413">
    <cfRule type="expression" dxfId="578" priority="579">
      <formula>+WEEKDAY($E413)=1</formula>
    </cfRule>
  </conditionalFormatting>
  <conditionalFormatting sqref="BB413">
    <cfRule type="expression" dxfId="577" priority="578">
      <formula>$E413=""</formula>
    </cfRule>
  </conditionalFormatting>
  <conditionalFormatting sqref="BB413">
    <cfRule type="expression" dxfId="576" priority="577">
      <formula>$C413=$H$5</formula>
    </cfRule>
  </conditionalFormatting>
  <conditionalFormatting sqref="BB413">
    <cfRule type="expression" dxfId="575" priority="576">
      <formula>$E413="TOTAL"</formula>
    </cfRule>
  </conditionalFormatting>
  <conditionalFormatting sqref="BB413">
    <cfRule type="expression" dxfId="574" priority="575">
      <formula>AND($E413&lt;&gt;"",$E413&lt;&gt;"TOTAL")</formula>
    </cfRule>
  </conditionalFormatting>
  <conditionalFormatting sqref="BA413">
    <cfRule type="expression" dxfId="573" priority="574">
      <formula>+WEEKDAY($E413)=1</formula>
    </cfRule>
  </conditionalFormatting>
  <conditionalFormatting sqref="BA413">
    <cfRule type="expression" dxfId="572" priority="573">
      <formula>$E413=""</formula>
    </cfRule>
  </conditionalFormatting>
  <conditionalFormatting sqref="BA413">
    <cfRule type="expression" dxfId="571" priority="572">
      <formula>$C413=$H$5</formula>
    </cfRule>
  </conditionalFormatting>
  <conditionalFormatting sqref="BA413">
    <cfRule type="expression" dxfId="570" priority="571">
      <formula>$E413="TOTAL"</formula>
    </cfRule>
  </conditionalFormatting>
  <conditionalFormatting sqref="BA413">
    <cfRule type="expression" dxfId="569" priority="570">
      <formula>AND($E413&lt;&gt;"",$E413&lt;&gt;"TOTAL")</formula>
    </cfRule>
  </conditionalFormatting>
  <conditionalFormatting sqref="AZ413">
    <cfRule type="expression" dxfId="568" priority="569">
      <formula>+WEEKDAY($E413)=1</formula>
    </cfRule>
  </conditionalFormatting>
  <conditionalFormatting sqref="AZ413">
    <cfRule type="expression" dxfId="567" priority="568">
      <formula>$E413=""</formula>
    </cfRule>
  </conditionalFormatting>
  <conditionalFormatting sqref="AZ413">
    <cfRule type="expression" dxfId="566" priority="567">
      <formula>$C413=$H$5</formula>
    </cfRule>
  </conditionalFormatting>
  <conditionalFormatting sqref="AZ413">
    <cfRule type="expression" dxfId="565" priority="566">
      <formula>$E413="TOTAL"</formula>
    </cfRule>
  </conditionalFormatting>
  <conditionalFormatting sqref="AZ413">
    <cfRule type="expression" dxfId="564" priority="565">
      <formula>AND($E413&lt;&gt;"",$E413&lt;&gt;"TOTAL")</formula>
    </cfRule>
  </conditionalFormatting>
  <conditionalFormatting sqref="AY413">
    <cfRule type="expression" dxfId="563" priority="564">
      <formula>+WEEKDAY($E413)=1</formula>
    </cfRule>
  </conditionalFormatting>
  <conditionalFormatting sqref="AY413">
    <cfRule type="expression" dxfId="562" priority="563">
      <formula>$E413=""</formula>
    </cfRule>
  </conditionalFormatting>
  <conditionalFormatting sqref="AY413">
    <cfRule type="expression" dxfId="561" priority="562">
      <formula>$C413=$H$5</formula>
    </cfRule>
  </conditionalFormatting>
  <conditionalFormatting sqref="AY413">
    <cfRule type="expression" dxfId="560" priority="561">
      <formula>$E413="TOTAL"</formula>
    </cfRule>
  </conditionalFormatting>
  <conditionalFormatting sqref="AY413">
    <cfRule type="expression" dxfId="559" priority="560">
      <formula>AND($E413&lt;&gt;"",$E413&lt;&gt;"TOTAL")</formula>
    </cfRule>
  </conditionalFormatting>
  <conditionalFormatting sqref="AX413">
    <cfRule type="expression" dxfId="558" priority="559">
      <formula>+WEEKDAY($E413)=1</formula>
    </cfRule>
  </conditionalFormatting>
  <conditionalFormatting sqref="AX413">
    <cfRule type="expression" dxfId="557" priority="558">
      <formula>$E413=""</formula>
    </cfRule>
  </conditionalFormatting>
  <conditionalFormatting sqref="AX413">
    <cfRule type="expression" dxfId="556" priority="557">
      <formula>$C413=$H$5</formula>
    </cfRule>
  </conditionalFormatting>
  <conditionalFormatting sqref="AX413">
    <cfRule type="expression" dxfId="555" priority="556">
      <formula>$E413="TOTAL"</formula>
    </cfRule>
  </conditionalFormatting>
  <conditionalFormatting sqref="AX413">
    <cfRule type="expression" dxfId="554" priority="555">
      <formula>AND($E413&lt;&gt;"",$E413&lt;&gt;"TOTAL")</formula>
    </cfRule>
  </conditionalFormatting>
  <conditionalFormatting sqref="F402:F413">
    <cfRule type="expression" dxfId="553" priority="550">
      <formula>AND($A402&lt;&gt;1,$E402&lt;&gt;"TOTAL")</formula>
    </cfRule>
    <cfRule type="expression" dxfId="552" priority="551">
      <formula>$E402="TOTAL"</formula>
    </cfRule>
    <cfRule type="expression" dxfId="551" priority="552">
      <formula>$C402=$H$5</formula>
    </cfRule>
    <cfRule type="expression" dxfId="550" priority="553">
      <formula>OR($E402="",$A402="")</formula>
    </cfRule>
    <cfRule type="expression" dxfId="549" priority="554">
      <formula>$H402&lt;&gt;""</formula>
    </cfRule>
  </conditionalFormatting>
  <conditionalFormatting sqref="AH402:AH413">
    <cfRule type="expression" dxfId="548" priority="549">
      <formula>$E402=""</formula>
    </cfRule>
  </conditionalFormatting>
  <conditionalFormatting sqref="AH402:AH413">
    <cfRule type="expression" dxfId="547" priority="548">
      <formula>$C402=$H$5</formula>
    </cfRule>
  </conditionalFormatting>
  <conditionalFormatting sqref="AH402:AH413">
    <cfRule type="expression" dxfId="546" priority="547">
      <formula>$E402="TOTAL"</formula>
    </cfRule>
  </conditionalFormatting>
  <conditionalFormatting sqref="AI402:AI413">
    <cfRule type="expression" dxfId="545" priority="546">
      <formula>+WEEKDAY($E402)=1</formula>
    </cfRule>
  </conditionalFormatting>
  <conditionalFormatting sqref="AI402:AI413">
    <cfRule type="expression" dxfId="544" priority="545">
      <formula>$E402=""</formula>
    </cfRule>
  </conditionalFormatting>
  <conditionalFormatting sqref="AI402:AI413">
    <cfRule type="expression" dxfId="543" priority="544">
      <formula>$C402=$H$5</formula>
    </cfRule>
  </conditionalFormatting>
  <conditionalFormatting sqref="AI402:AI413">
    <cfRule type="expression" dxfId="542" priority="543">
      <formula>$E402="TOTAL"</formula>
    </cfRule>
  </conditionalFormatting>
  <conditionalFormatting sqref="AI402:AI413">
    <cfRule type="expression" dxfId="541" priority="542">
      <formula>AND($E402&lt;&gt;"",$E402&lt;&gt;"TOTAL")</formula>
    </cfRule>
  </conditionalFormatting>
  <conditionalFormatting sqref="AJ402:AJ413">
    <cfRule type="expression" dxfId="540" priority="541">
      <formula>$E402=""</formula>
    </cfRule>
  </conditionalFormatting>
  <conditionalFormatting sqref="AJ402:AJ413">
    <cfRule type="expression" dxfId="539" priority="540">
      <formula>$C402=$H$5</formula>
    </cfRule>
  </conditionalFormatting>
  <conditionalFormatting sqref="AJ402:AJ413">
    <cfRule type="expression" dxfId="538" priority="539">
      <formula>$E402="TOTAL"</formula>
    </cfRule>
  </conditionalFormatting>
  <conditionalFormatting sqref="AF402:AF406">
    <cfRule type="expression" dxfId="537" priority="538">
      <formula>+WEEKDAY($E402)=1</formula>
    </cfRule>
  </conditionalFormatting>
  <conditionalFormatting sqref="AF402:AF406">
    <cfRule type="expression" dxfId="536" priority="537">
      <formula>$E402=""</formula>
    </cfRule>
  </conditionalFormatting>
  <conditionalFormatting sqref="AF402:AF406">
    <cfRule type="expression" dxfId="535" priority="536">
      <formula>$C402=$H$5</formula>
    </cfRule>
  </conditionalFormatting>
  <conditionalFormatting sqref="AF402:AF406">
    <cfRule type="expression" dxfId="534" priority="535">
      <formula>$E402="TOTAL"</formula>
    </cfRule>
  </conditionalFormatting>
  <conditionalFormatting sqref="AF402:AF406">
    <cfRule type="expression" dxfId="533" priority="534">
      <formula>AND($E402&lt;&gt;"",$E402&lt;&gt;"TOTAL")</formula>
    </cfRule>
  </conditionalFormatting>
  <conditionalFormatting sqref="AF407:AF409">
    <cfRule type="expression" dxfId="532" priority="533">
      <formula>+WEEKDAY($E407)=1</formula>
    </cfRule>
  </conditionalFormatting>
  <conditionalFormatting sqref="AF407:AF409">
    <cfRule type="expression" dxfId="531" priority="532">
      <formula>$E407=""</formula>
    </cfRule>
  </conditionalFormatting>
  <conditionalFormatting sqref="AF407:AF409">
    <cfRule type="expression" dxfId="530" priority="531">
      <formula>$C407=$H$5</formula>
    </cfRule>
  </conditionalFormatting>
  <conditionalFormatting sqref="AF407:AF409">
    <cfRule type="expression" dxfId="529" priority="530">
      <formula>$E407="TOTAL"</formula>
    </cfRule>
  </conditionalFormatting>
  <conditionalFormatting sqref="AF407:AF409">
    <cfRule type="expression" dxfId="528" priority="529">
      <formula>AND($E407&lt;&gt;"",$E407&lt;&gt;"TOTAL")</formula>
    </cfRule>
  </conditionalFormatting>
  <conditionalFormatting sqref="AF410:AF412">
    <cfRule type="expression" dxfId="527" priority="528">
      <formula>+WEEKDAY($E410)=1</formula>
    </cfRule>
  </conditionalFormatting>
  <conditionalFormatting sqref="AF410:AF412">
    <cfRule type="expression" dxfId="526" priority="527">
      <formula>$E410=""</formula>
    </cfRule>
  </conditionalFormatting>
  <conditionalFormatting sqref="AF410:AF412">
    <cfRule type="expression" dxfId="525" priority="526">
      <formula>$C410=$H$5</formula>
    </cfRule>
  </conditionalFormatting>
  <conditionalFormatting sqref="AF410:AF412">
    <cfRule type="expression" dxfId="524" priority="525">
      <formula>$E410="TOTAL"</formula>
    </cfRule>
  </conditionalFormatting>
  <conditionalFormatting sqref="AF410:AF412">
    <cfRule type="expression" dxfId="523" priority="524">
      <formula>AND($E410&lt;&gt;"",$E410&lt;&gt;"TOTAL")</formula>
    </cfRule>
  </conditionalFormatting>
  <conditionalFormatting sqref="AF413">
    <cfRule type="expression" dxfId="522" priority="523">
      <formula>+WEEKDAY($E413)=1</formula>
    </cfRule>
  </conditionalFormatting>
  <conditionalFormatting sqref="AF413">
    <cfRule type="expression" dxfId="521" priority="522">
      <formula>$E413=""</formula>
    </cfRule>
  </conditionalFormatting>
  <conditionalFormatting sqref="AF413">
    <cfRule type="expression" dxfId="520" priority="521">
      <formula>$C413=$H$5</formula>
    </cfRule>
  </conditionalFormatting>
  <conditionalFormatting sqref="AF413">
    <cfRule type="expression" dxfId="519" priority="520">
      <formula>$E413="TOTAL"</formula>
    </cfRule>
  </conditionalFormatting>
  <conditionalFormatting sqref="AF413">
    <cfRule type="expression" dxfId="518" priority="519">
      <formula>AND($E413&lt;&gt;"",$E413&lt;&gt;"TOTAL")</formula>
    </cfRule>
  </conditionalFormatting>
  <conditionalFormatting sqref="E402:BL413">
    <cfRule type="expression" dxfId="517" priority="518">
      <formula>$B402=""</formula>
    </cfRule>
  </conditionalFormatting>
  <conditionalFormatting sqref="E389:BL400">
    <cfRule type="expression" dxfId="516" priority="517">
      <formula>+WEEKDAY($E389)=1</formula>
    </cfRule>
  </conditionalFormatting>
  <conditionalFormatting sqref="E389:BL400">
    <cfRule type="expression" dxfId="515" priority="516">
      <formula>$E389=""</formula>
    </cfRule>
  </conditionalFormatting>
  <conditionalFormatting sqref="E389:BL400">
    <cfRule type="expression" dxfId="514" priority="515">
      <formula>$C389=$H$5</formula>
    </cfRule>
  </conditionalFormatting>
  <conditionalFormatting sqref="E389:BL400">
    <cfRule type="expression" dxfId="513" priority="514">
      <formula>$E389="TOTAL"</formula>
    </cfRule>
  </conditionalFormatting>
  <conditionalFormatting sqref="Y389:Y393">
    <cfRule type="expression" dxfId="512" priority="513">
      <formula>+WEEKDAY($E389)=1</formula>
    </cfRule>
  </conditionalFormatting>
  <conditionalFormatting sqref="Y389:Y393">
    <cfRule type="expression" dxfId="511" priority="512">
      <formula>$E389=""</formula>
    </cfRule>
  </conditionalFormatting>
  <conditionalFormatting sqref="Y389:Y393">
    <cfRule type="expression" dxfId="510" priority="511">
      <formula>$C389=$H$5</formula>
    </cfRule>
  </conditionalFormatting>
  <conditionalFormatting sqref="Y389:Y393">
    <cfRule type="expression" dxfId="509" priority="510">
      <formula>$E389="TOTAL"</formula>
    </cfRule>
  </conditionalFormatting>
  <conditionalFormatting sqref="Y389:Y393">
    <cfRule type="expression" dxfId="508" priority="509">
      <formula>AND($E389&lt;&gt;"",$E389&lt;&gt;"TOTAL")</formula>
    </cfRule>
  </conditionalFormatting>
  <conditionalFormatting sqref="AA389:AA393">
    <cfRule type="expression" dxfId="507" priority="508">
      <formula>+WEEKDAY($E389)=1</formula>
    </cfRule>
  </conditionalFormatting>
  <conditionalFormatting sqref="AA389:AA393">
    <cfRule type="expression" dxfId="506" priority="507">
      <formula>$E389=""</formula>
    </cfRule>
  </conditionalFormatting>
  <conditionalFormatting sqref="AA389:AA393">
    <cfRule type="expression" dxfId="505" priority="506">
      <formula>$C389=$H$5</formula>
    </cfRule>
  </conditionalFormatting>
  <conditionalFormatting sqref="AA389:AA393">
    <cfRule type="expression" dxfId="504" priority="505">
      <formula>$E389="TOTAL"</formula>
    </cfRule>
  </conditionalFormatting>
  <conditionalFormatting sqref="AA389:AA393">
    <cfRule type="expression" dxfId="503" priority="504">
      <formula>AND($E389&lt;&gt;"",$E389&lt;&gt;"TOTAL")</formula>
    </cfRule>
  </conditionalFormatting>
  <conditionalFormatting sqref="AB389:AE393">
    <cfRule type="expression" dxfId="502" priority="503">
      <formula>+WEEKDAY($E389)=1</formula>
    </cfRule>
  </conditionalFormatting>
  <conditionalFormatting sqref="AB389:AE393">
    <cfRule type="expression" dxfId="501" priority="502">
      <formula>$E389=""</formula>
    </cfRule>
  </conditionalFormatting>
  <conditionalFormatting sqref="AB389:AE393">
    <cfRule type="expression" dxfId="500" priority="501">
      <formula>$C389=$H$5</formula>
    </cfRule>
  </conditionalFormatting>
  <conditionalFormatting sqref="AB389:AE393">
    <cfRule type="expression" dxfId="499" priority="500">
      <formula>$E389="TOTAL"</formula>
    </cfRule>
  </conditionalFormatting>
  <conditionalFormatting sqref="AB389:AE393">
    <cfRule type="expression" dxfId="498" priority="499">
      <formula>AND($E389&lt;&gt;"",$E389&lt;&gt;"TOTAL")</formula>
    </cfRule>
  </conditionalFormatting>
  <conditionalFormatting sqref="AG389:AG393">
    <cfRule type="expression" dxfId="497" priority="498">
      <formula>+WEEKDAY($E389)=1</formula>
    </cfRule>
  </conditionalFormatting>
  <conditionalFormatting sqref="AG389:AG393">
    <cfRule type="expression" dxfId="496" priority="497">
      <formula>$E389=""</formula>
    </cfRule>
  </conditionalFormatting>
  <conditionalFormatting sqref="AG389:AG393">
    <cfRule type="expression" dxfId="495" priority="496">
      <formula>$C389=$H$5</formula>
    </cfRule>
  </conditionalFormatting>
  <conditionalFormatting sqref="AG389:AG393">
    <cfRule type="expression" dxfId="494" priority="495">
      <formula>$E389="TOTAL"</formula>
    </cfRule>
  </conditionalFormatting>
  <conditionalFormatting sqref="AG389:AG393">
    <cfRule type="expression" dxfId="493" priority="494">
      <formula>AND($E389&lt;&gt;"",$E389&lt;&gt;"TOTAL")</formula>
    </cfRule>
  </conditionalFormatting>
  <conditionalFormatting sqref="AP389:AP393">
    <cfRule type="expression" dxfId="492" priority="486">
      <formula>$C389=$H$5</formula>
    </cfRule>
  </conditionalFormatting>
  <conditionalFormatting sqref="AN389:AO393">
    <cfRule type="expression" dxfId="491" priority="493">
      <formula>+WEEKDAY($E389)=1</formula>
    </cfRule>
  </conditionalFormatting>
  <conditionalFormatting sqref="AN389:AO393">
    <cfRule type="expression" dxfId="490" priority="492">
      <formula>$E389=""</formula>
    </cfRule>
  </conditionalFormatting>
  <conditionalFormatting sqref="AN389:AO393">
    <cfRule type="expression" dxfId="489" priority="491">
      <formula>$C389=$H$5</formula>
    </cfRule>
  </conditionalFormatting>
  <conditionalFormatting sqref="AN389:AO393">
    <cfRule type="expression" dxfId="488" priority="490">
      <formula>$E389="TOTAL"</formula>
    </cfRule>
  </conditionalFormatting>
  <conditionalFormatting sqref="AN389:AO393">
    <cfRule type="expression" dxfId="487" priority="489">
      <formula>AND($E389&lt;&gt;"",$E389&lt;&gt;"TOTAL")</formula>
    </cfRule>
  </conditionalFormatting>
  <conditionalFormatting sqref="AP389:AP393">
    <cfRule type="expression" dxfId="486" priority="488">
      <formula>+WEEKDAY($E389)=1</formula>
    </cfRule>
  </conditionalFormatting>
  <conditionalFormatting sqref="AP389:AP393">
    <cfRule type="expression" dxfId="485" priority="487">
      <formula>$E389=""</formula>
    </cfRule>
  </conditionalFormatting>
  <conditionalFormatting sqref="AP389:AP393">
    <cfRule type="expression" dxfId="484" priority="485">
      <formula>$E389="TOTAL"</formula>
    </cfRule>
  </conditionalFormatting>
  <conditionalFormatting sqref="AP389:AP393">
    <cfRule type="expression" dxfId="483" priority="484">
      <formula>AND($E389&lt;&gt;"",$E389&lt;&gt;"TOTAL")</formula>
    </cfRule>
  </conditionalFormatting>
  <conditionalFormatting sqref="AQ389:AQ393">
    <cfRule type="expression" dxfId="482" priority="483">
      <formula>+WEEKDAY($E389)=1</formula>
    </cfRule>
  </conditionalFormatting>
  <conditionalFormatting sqref="AQ389:AQ393">
    <cfRule type="expression" dxfId="481" priority="482">
      <formula>$E389=""</formula>
    </cfRule>
  </conditionalFormatting>
  <conditionalFormatting sqref="AQ389:AQ393">
    <cfRule type="expression" dxfId="480" priority="481">
      <formula>$C389=$H$5</formula>
    </cfRule>
  </conditionalFormatting>
  <conditionalFormatting sqref="AQ389:AQ393">
    <cfRule type="expression" dxfId="479" priority="480">
      <formula>$E389="TOTAL"</formula>
    </cfRule>
  </conditionalFormatting>
  <conditionalFormatting sqref="AQ389:AQ393">
    <cfRule type="expression" dxfId="478" priority="479">
      <formula>AND($E389&lt;&gt;"",$E389&lt;&gt;"TOTAL")</formula>
    </cfRule>
  </conditionalFormatting>
  <conditionalFormatting sqref="AR389:AV393">
    <cfRule type="expression" dxfId="477" priority="478">
      <formula>+WEEKDAY($E389)=1</formula>
    </cfRule>
  </conditionalFormatting>
  <conditionalFormatting sqref="AR389:AV393">
    <cfRule type="expression" dxfId="476" priority="477">
      <formula>$E389=""</formula>
    </cfRule>
  </conditionalFormatting>
  <conditionalFormatting sqref="AR389:AV393">
    <cfRule type="expression" dxfId="475" priority="476">
      <formula>$C389=$H$5</formula>
    </cfRule>
  </conditionalFormatting>
  <conditionalFormatting sqref="AR389:AV393">
    <cfRule type="expression" dxfId="474" priority="475">
      <formula>$E389="TOTAL"</formula>
    </cfRule>
  </conditionalFormatting>
  <conditionalFormatting sqref="AR389:AV393">
    <cfRule type="expression" dxfId="473" priority="474">
      <formula>AND($E389&lt;&gt;"",$E389&lt;&gt;"TOTAL")</formula>
    </cfRule>
  </conditionalFormatting>
  <conditionalFormatting sqref="AW389:AW393">
    <cfRule type="expression" dxfId="472" priority="473">
      <formula>+WEEKDAY($E389)=1</formula>
    </cfRule>
  </conditionalFormatting>
  <conditionalFormatting sqref="AW389:AW393">
    <cfRule type="expression" dxfId="471" priority="472">
      <formula>$E389=""</formula>
    </cfRule>
  </conditionalFormatting>
  <conditionalFormatting sqref="AW389:AW393">
    <cfRule type="expression" dxfId="470" priority="471">
      <formula>$C389=$H$5</formula>
    </cfRule>
  </conditionalFormatting>
  <conditionalFormatting sqref="AW389:AW393">
    <cfRule type="expression" dxfId="469" priority="470">
      <formula>$E389="TOTAL"</formula>
    </cfRule>
  </conditionalFormatting>
  <conditionalFormatting sqref="AW389:AW393">
    <cfRule type="expression" dxfId="468" priority="469">
      <formula>AND($E389&lt;&gt;"",$E389&lt;&gt;"TOTAL")</formula>
    </cfRule>
  </conditionalFormatting>
  <conditionalFormatting sqref="X389:X393">
    <cfRule type="expression" dxfId="467" priority="468">
      <formula>$H389&lt;&gt;""</formula>
    </cfRule>
  </conditionalFormatting>
  <conditionalFormatting sqref="X389:X393">
    <cfRule type="expression" dxfId="466" priority="467">
      <formula>$E389=""</formula>
    </cfRule>
  </conditionalFormatting>
  <conditionalFormatting sqref="X389:X393">
    <cfRule type="expression" dxfId="465" priority="466">
      <formula>$C389=$H$5</formula>
    </cfRule>
  </conditionalFormatting>
  <conditionalFormatting sqref="X389:X393">
    <cfRule type="expression" dxfId="464" priority="465">
      <formula>$E389="TOTAL"</formula>
    </cfRule>
  </conditionalFormatting>
  <conditionalFormatting sqref="Z389:Z393">
    <cfRule type="expression" dxfId="463" priority="464">
      <formula>+WEEKDAY($E389)=1</formula>
    </cfRule>
  </conditionalFormatting>
  <conditionalFormatting sqref="Z389:Z393">
    <cfRule type="expression" dxfId="462" priority="463">
      <formula>$E389=""</formula>
    </cfRule>
  </conditionalFormatting>
  <conditionalFormatting sqref="Z389:Z393">
    <cfRule type="expression" dxfId="461" priority="462">
      <formula>$C389=$H$5</formula>
    </cfRule>
  </conditionalFormatting>
  <conditionalFormatting sqref="Z389:Z393">
    <cfRule type="expression" dxfId="460" priority="461">
      <formula>$E389="TOTAL"</formula>
    </cfRule>
  </conditionalFormatting>
  <conditionalFormatting sqref="Z389:Z393">
    <cfRule type="expression" dxfId="459" priority="460">
      <formula>AND($E389&lt;&gt;"",$E389&lt;&gt;"TOTAL")</formula>
    </cfRule>
  </conditionalFormatting>
  <conditionalFormatting sqref="BL389:BL393">
    <cfRule type="expression" dxfId="458" priority="459">
      <formula>+WEEKDAY($E389)=1</formula>
    </cfRule>
  </conditionalFormatting>
  <conditionalFormatting sqref="BL389:BL393">
    <cfRule type="expression" dxfId="457" priority="458">
      <formula>$E389=""</formula>
    </cfRule>
  </conditionalFormatting>
  <conditionalFormatting sqref="BL389:BL393">
    <cfRule type="expression" dxfId="456" priority="457">
      <formula>$C389=$H$5</formula>
    </cfRule>
  </conditionalFormatting>
  <conditionalFormatting sqref="BL389:BL393">
    <cfRule type="expression" dxfId="455" priority="456">
      <formula>$E389="TOTAL"</formula>
    </cfRule>
  </conditionalFormatting>
  <conditionalFormatting sqref="BL389:BL393">
    <cfRule type="expression" dxfId="454" priority="455">
      <formula>AND($E389&lt;&gt;"",$E389&lt;&gt;"TOTAL")</formula>
    </cfRule>
  </conditionalFormatting>
  <conditionalFormatting sqref="AK389:AK393">
    <cfRule type="expression" dxfId="453" priority="454">
      <formula>+WEEKDAY($E389)=1</formula>
    </cfRule>
  </conditionalFormatting>
  <conditionalFormatting sqref="AK389:AK393">
    <cfRule type="expression" dxfId="452" priority="453">
      <formula>$E389=""</formula>
    </cfRule>
  </conditionalFormatting>
  <conditionalFormatting sqref="AK389:AK393">
    <cfRule type="expression" dxfId="451" priority="452">
      <formula>$C389=$H$5</formula>
    </cfRule>
  </conditionalFormatting>
  <conditionalFormatting sqref="AK389:AK393">
    <cfRule type="expression" dxfId="450" priority="451">
      <formula>$E389="TOTAL"</formula>
    </cfRule>
  </conditionalFormatting>
  <conditionalFormatting sqref="AK389:AK393">
    <cfRule type="expression" dxfId="449" priority="450">
      <formula>AND($E389&lt;&gt;"",$E389&lt;&gt;"TOTAL")</formula>
    </cfRule>
  </conditionalFormatting>
  <conditionalFormatting sqref="I389:J393">
    <cfRule type="expression" dxfId="448" priority="449">
      <formula>+WEEKDAY($E389)=1</formula>
    </cfRule>
  </conditionalFormatting>
  <conditionalFormatting sqref="I389:J393">
    <cfRule type="expression" dxfId="447" priority="448">
      <formula>$E389=""</formula>
    </cfRule>
  </conditionalFormatting>
  <conditionalFormatting sqref="I389:J393">
    <cfRule type="expression" dxfId="446" priority="447">
      <formula>$C389=$H$5</formula>
    </cfRule>
  </conditionalFormatting>
  <conditionalFormatting sqref="I389:J393">
    <cfRule type="expression" dxfId="445" priority="446">
      <formula>$E389="TOTAL"</formula>
    </cfRule>
  </conditionalFormatting>
  <conditionalFormatting sqref="I389:J393">
    <cfRule type="expression" dxfId="444" priority="445">
      <formula>AND($E389&lt;&gt;"",$E389&lt;&gt;"TOTAL")</formula>
    </cfRule>
  </conditionalFormatting>
  <conditionalFormatting sqref="G389:G393">
    <cfRule type="expression" dxfId="443" priority="444">
      <formula>$H389&lt;&gt;""</formula>
    </cfRule>
  </conditionalFormatting>
  <conditionalFormatting sqref="G389:G393">
    <cfRule type="expression" dxfId="442" priority="443">
      <formula>$E389=""</formula>
    </cfRule>
  </conditionalFormatting>
  <conditionalFormatting sqref="G389:G393">
    <cfRule type="expression" dxfId="441" priority="442">
      <formula>$C389=$H$5</formula>
    </cfRule>
  </conditionalFormatting>
  <conditionalFormatting sqref="G389:G393">
    <cfRule type="expression" dxfId="440" priority="441">
      <formula>$E389="TOTAL"</formula>
    </cfRule>
  </conditionalFormatting>
  <conditionalFormatting sqref="BE389:BK393">
    <cfRule type="expression" dxfId="439" priority="440">
      <formula>+WEEKDAY($E389)=1</formula>
    </cfRule>
  </conditionalFormatting>
  <conditionalFormatting sqref="BE389:BK393">
    <cfRule type="expression" dxfId="438" priority="439">
      <formula>$E389=""</formula>
    </cfRule>
  </conditionalFormatting>
  <conditionalFormatting sqref="BE389:BK393">
    <cfRule type="expression" dxfId="437" priority="438">
      <formula>$C389=$H$5</formula>
    </cfRule>
  </conditionalFormatting>
  <conditionalFormatting sqref="BE389:BK393">
    <cfRule type="expression" dxfId="436" priority="437">
      <formula>$E389="TOTAL"</formula>
    </cfRule>
  </conditionalFormatting>
  <conditionalFormatting sqref="BE389:BK393">
    <cfRule type="expression" dxfId="435" priority="436">
      <formula>AND($E389&lt;&gt;"",$E389&lt;&gt;"TOTAL")</formula>
    </cfRule>
  </conditionalFormatting>
  <conditionalFormatting sqref="BD389:BD393">
    <cfRule type="expression" dxfId="434" priority="435">
      <formula>+WEEKDAY($E389)=1</formula>
    </cfRule>
  </conditionalFormatting>
  <conditionalFormatting sqref="BD389:BD393">
    <cfRule type="expression" dxfId="433" priority="434">
      <formula>$E389=""</formula>
    </cfRule>
  </conditionalFormatting>
  <conditionalFormatting sqref="BD389:BD393">
    <cfRule type="expression" dxfId="432" priority="433">
      <formula>$C389=$H$5</formula>
    </cfRule>
  </conditionalFormatting>
  <conditionalFormatting sqref="BD389:BD393">
    <cfRule type="expression" dxfId="431" priority="432">
      <formula>$E389="TOTAL"</formula>
    </cfRule>
  </conditionalFormatting>
  <conditionalFormatting sqref="BD389:BD393">
    <cfRule type="expression" dxfId="430" priority="431">
      <formula>AND($E389&lt;&gt;"",$E389&lt;&gt;"TOTAL")</formula>
    </cfRule>
  </conditionalFormatting>
  <conditionalFormatting sqref="BC389:BC393">
    <cfRule type="expression" dxfId="429" priority="430">
      <formula>+WEEKDAY($E389)=1</formula>
    </cfRule>
  </conditionalFormatting>
  <conditionalFormatting sqref="BC389:BC393">
    <cfRule type="expression" dxfId="428" priority="429">
      <formula>$E389=""</formula>
    </cfRule>
  </conditionalFormatting>
  <conditionalFormatting sqref="BC389:BC393">
    <cfRule type="expression" dxfId="427" priority="428">
      <formula>$C389=$H$5</formula>
    </cfRule>
  </conditionalFormatting>
  <conditionalFormatting sqref="BC389:BC393">
    <cfRule type="expression" dxfId="426" priority="427">
      <formula>$E389="TOTAL"</formula>
    </cfRule>
  </conditionalFormatting>
  <conditionalFormatting sqref="BC389:BC393">
    <cfRule type="expression" dxfId="425" priority="426">
      <formula>AND($E389&lt;&gt;"",$E389&lt;&gt;"TOTAL")</formula>
    </cfRule>
  </conditionalFormatting>
  <conditionalFormatting sqref="BB389:BB393">
    <cfRule type="expression" dxfId="424" priority="425">
      <formula>+WEEKDAY($E389)=1</formula>
    </cfRule>
  </conditionalFormatting>
  <conditionalFormatting sqref="BB389:BB393">
    <cfRule type="expression" dxfId="423" priority="424">
      <formula>$E389=""</formula>
    </cfRule>
  </conditionalFormatting>
  <conditionalFormatting sqref="BB389:BB393">
    <cfRule type="expression" dxfId="422" priority="423">
      <formula>$C389=$H$5</formula>
    </cfRule>
  </conditionalFormatting>
  <conditionalFormatting sqref="BB389:BB393">
    <cfRule type="expression" dxfId="421" priority="422">
      <formula>$E389="TOTAL"</formula>
    </cfRule>
  </conditionalFormatting>
  <conditionalFormatting sqref="BB389:BB393">
    <cfRule type="expression" dxfId="420" priority="421">
      <formula>AND($E389&lt;&gt;"",$E389&lt;&gt;"TOTAL")</formula>
    </cfRule>
  </conditionalFormatting>
  <conditionalFormatting sqref="BA389:BA393">
    <cfRule type="expression" dxfId="419" priority="420">
      <formula>+WEEKDAY($E389)=1</formula>
    </cfRule>
  </conditionalFormatting>
  <conditionalFormatting sqref="BA389:BA393">
    <cfRule type="expression" dxfId="418" priority="419">
      <formula>$E389=""</formula>
    </cfRule>
  </conditionalFormatting>
  <conditionalFormatting sqref="BA389:BA393">
    <cfRule type="expression" dxfId="417" priority="418">
      <formula>$C389=$H$5</formula>
    </cfRule>
  </conditionalFormatting>
  <conditionalFormatting sqref="BA389:BA393">
    <cfRule type="expression" dxfId="416" priority="417">
      <formula>$E389="TOTAL"</formula>
    </cfRule>
  </conditionalFormatting>
  <conditionalFormatting sqref="BA389:BA393">
    <cfRule type="expression" dxfId="415" priority="416">
      <formula>AND($E389&lt;&gt;"",$E389&lt;&gt;"TOTAL")</formula>
    </cfRule>
  </conditionalFormatting>
  <conditionalFormatting sqref="AZ389:AZ393">
    <cfRule type="expression" dxfId="414" priority="415">
      <formula>+WEEKDAY($E389)=1</formula>
    </cfRule>
  </conditionalFormatting>
  <conditionalFormatting sqref="AZ389:AZ393">
    <cfRule type="expression" dxfId="413" priority="414">
      <formula>$E389=""</formula>
    </cfRule>
  </conditionalFormatting>
  <conditionalFormatting sqref="AZ389:AZ393">
    <cfRule type="expression" dxfId="412" priority="413">
      <formula>$C389=$H$5</formula>
    </cfRule>
  </conditionalFormatting>
  <conditionalFormatting sqref="AZ389:AZ393">
    <cfRule type="expression" dxfId="411" priority="412">
      <formula>$E389="TOTAL"</formula>
    </cfRule>
  </conditionalFormatting>
  <conditionalFormatting sqref="AZ389:AZ393">
    <cfRule type="expression" dxfId="410" priority="411">
      <formula>AND($E389&lt;&gt;"",$E389&lt;&gt;"TOTAL")</formula>
    </cfRule>
  </conditionalFormatting>
  <conditionalFormatting sqref="AY389:AY393">
    <cfRule type="expression" dxfId="409" priority="410">
      <formula>+WEEKDAY($E389)=1</formula>
    </cfRule>
  </conditionalFormatting>
  <conditionalFormatting sqref="AY389:AY393">
    <cfRule type="expression" dxfId="408" priority="409">
      <formula>$E389=""</formula>
    </cfRule>
  </conditionalFormatting>
  <conditionalFormatting sqref="AY389:AY393">
    <cfRule type="expression" dxfId="407" priority="408">
      <formula>$C389=$H$5</formula>
    </cfRule>
  </conditionalFormatting>
  <conditionalFormatting sqref="AY389:AY393">
    <cfRule type="expression" dxfId="406" priority="407">
      <formula>$E389="TOTAL"</formula>
    </cfRule>
  </conditionalFormatting>
  <conditionalFormatting sqref="AY389:AY393">
    <cfRule type="expression" dxfId="405" priority="406">
      <formula>AND($E389&lt;&gt;"",$E389&lt;&gt;"TOTAL")</formula>
    </cfRule>
  </conditionalFormatting>
  <conditionalFormatting sqref="AX389:AX393">
    <cfRule type="expression" dxfId="404" priority="405">
      <formula>+WEEKDAY($E389)=1</formula>
    </cfRule>
  </conditionalFormatting>
  <conditionalFormatting sqref="AX389:AX393">
    <cfRule type="expression" dxfId="403" priority="404">
      <formula>$E389=""</formula>
    </cfRule>
  </conditionalFormatting>
  <conditionalFormatting sqref="AX389:AX393">
    <cfRule type="expression" dxfId="402" priority="403">
      <formula>$C389=$H$5</formula>
    </cfRule>
  </conditionalFormatting>
  <conditionalFormatting sqref="AX389:AX393">
    <cfRule type="expression" dxfId="401" priority="402">
      <formula>$E389="TOTAL"</formula>
    </cfRule>
  </conditionalFormatting>
  <conditionalFormatting sqref="AX389:AX393">
    <cfRule type="expression" dxfId="400" priority="401">
      <formula>AND($E389&lt;&gt;"",$E389&lt;&gt;"TOTAL")</formula>
    </cfRule>
  </conditionalFormatting>
  <conditionalFormatting sqref="E394:E396">
    <cfRule type="expression" dxfId="399" priority="400">
      <formula>+WEEKDAY($E394)=1</formula>
    </cfRule>
  </conditionalFormatting>
  <conditionalFormatting sqref="W394:W396 E394:E396">
    <cfRule type="expression" dxfId="398" priority="399">
      <formula>$E394=""</formula>
    </cfRule>
  </conditionalFormatting>
  <conditionalFormatting sqref="W394:W396 E394:E396">
    <cfRule type="expression" dxfId="397" priority="398">
      <formula>$C394=$H$5</formula>
    </cfRule>
  </conditionalFormatting>
  <conditionalFormatting sqref="W394:W396 E394:E396">
    <cfRule type="expression" dxfId="396" priority="397">
      <formula>$E394="TOTAL"</formula>
    </cfRule>
  </conditionalFormatting>
  <conditionalFormatting sqref="W394:W396 H394:H396">
    <cfRule type="expression" dxfId="395" priority="396">
      <formula>$H394&lt;&gt;""</formula>
    </cfRule>
  </conditionalFormatting>
  <conditionalFormatting sqref="H394:H396">
    <cfRule type="expression" dxfId="394" priority="395">
      <formula>$E394=""</formula>
    </cfRule>
  </conditionalFormatting>
  <conditionalFormatting sqref="H394:H396">
    <cfRule type="expression" dxfId="393" priority="394">
      <formula>$C394=$H$5</formula>
    </cfRule>
  </conditionalFormatting>
  <conditionalFormatting sqref="H394:H396">
    <cfRule type="expression" dxfId="392" priority="393">
      <formula>$E394="TOTAL"</formula>
    </cfRule>
  </conditionalFormatting>
  <conditionalFormatting sqref="Y394:Y396">
    <cfRule type="expression" dxfId="391" priority="392">
      <formula>+WEEKDAY($E394)=1</formula>
    </cfRule>
  </conditionalFormatting>
  <conditionalFormatting sqref="Y394:Y396">
    <cfRule type="expression" dxfId="390" priority="391">
      <formula>$E394=""</formula>
    </cfRule>
  </conditionalFormatting>
  <conditionalFormatting sqref="Y394:Y396">
    <cfRule type="expression" dxfId="389" priority="390">
      <formula>$C394=$H$5</formula>
    </cfRule>
  </conditionalFormatting>
  <conditionalFormatting sqref="Y394:Y396">
    <cfRule type="expression" dxfId="388" priority="389">
      <formula>$E394="TOTAL"</formula>
    </cfRule>
  </conditionalFormatting>
  <conditionalFormatting sqref="Y394:Y396">
    <cfRule type="expression" dxfId="387" priority="388">
      <formula>AND($E394&lt;&gt;"",$E394&lt;&gt;"TOTAL")</formula>
    </cfRule>
  </conditionalFormatting>
  <conditionalFormatting sqref="AA394:AA396">
    <cfRule type="expression" dxfId="386" priority="387">
      <formula>+WEEKDAY($E394)=1</formula>
    </cfRule>
  </conditionalFormatting>
  <conditionalFormatting sqref="AA394:AA396">
    <cfRule type="expression" dxfId="385" priority="386">
      <formula>$E394=""</formula>
    </cfRule>
  </conditionalFormatting>
  <conditionalFormatting sqref="AA394:AA396">
    <cfRule type="expression" dxfId="384" priority="385">
      <formula>$C394=$H$5</formula>
    </cfRule>
  </conditionalFormatting>
  <conditionalFormatting sqref="AA394:AA396">
    <cfRule type="expression" dxfId="383" priority="384">
      <formula>$E394="TOTAL"</formula>
    </cfRule>
  </conditionalFormatting>
  <conditionalFormatting sqref="AA394:AA396">
    <cfRule type="expression" dxfId="382" priority="383">
      <formula>AND($E394&lt;&gt;"",$E394&lt;&gt;"TOTAL")</formula>
    </cfRule>
  </conditionalFormatting>
  <conditionalFormatting sqref="AB394:AE396">
    <cfRule type="expression" dxfId="381" priority="382">
      <formula>+WEEKDAY($E394)=1</formula>
    </cfRule>
  </conditionalFormatting>
  <conditionalFormatting sqref="AB394:AE396">
    <cfRule type="expression" dxfId="380" priority="381">
      <formula>$E394=""</formula>
    </cfRule>
  </conditionalFormatting>
  <conditionalFormatting sqref="AB394:AE396">
    <cfRule type="expression" dxfId="379" priority="380">
      <formula>$C394=$H$5</formula>
    </cfRule>
  </conditionalFormatting>
  <conditionalFormatting sqref="AB394:AE396">
    <cfRule type="expression" dxfId="378" priority="379">
      <formula>$E394="TOTAL"</formula>
    </cfRule>
  </conditionalFormatting>
  <conditionalFormatting sqref="AB394:AE396">
    <cfRule type="expression" dxfId="377" priority="378">
      <formula>AND($E394&lt;&gt;"",$E394&lt;&gt;"TOTAL")</formula>
    </cfRule>
  </conditionalFormatting>
  <conditionalFormatting sqref="AG394:AG396">
    <cfRule type="expression" dxfId="376" priority="377">
      <formula>+WEEKDAY($E394)=1</formula>
    </cfRule>
  </conditionalFormatting>
  <conditionalFormatting sqref="AG394:AG396">
    <cfRule type="expression" dxfId="375" priority="376">
      <formula>$E394=""</formula>
    </cfRule>
  </conditionalFormatting>
  <conditionalFormatting sqref="AG394:AG396">
    <cfRule type="expression" dxfId="374" priority="375">
      <formula>$C394=$H$5</formula>
    </cfRule>
  </conditionalFormatting>
  <conditionalFormatting sqref="AG394:AG396">
    <cfRule type="expression" dxfId="373" priority="374">
      <formula>$E394="TOTAL"</formula>
    </cfRule>
  </conditionalFormatting>
  <conditionalFormatting sqref="AG394:AG396">
    <cfRule type="expression" dxfId="372" priority="373">
      <formula>AND($E394&lt;&gt;"",$E394&lt;&gt;"TOTAL")</formula>
    </cfRule>
  </conditionalFormatting>
  <conditionalFormatting sqref="AN394:AO396">
    <cfRule type="expression" dxfId="371" priority="372">
      <formula>+WEEKDAY($E394)=1</formula>
    </cfRule>
  </conditionalFormatting>
  <conditionalFormatting sqref="AN394:AO396">
    <cfRule type="expression" dxfId="370" priority="371">
      <formula>$E394=""</formula>
    </cfRule>
  </conditionalFormatting>
  <conditionalFormatting sqref="AN394:AO396">
    <cfRule type="expression" dxfId="369" priority="370">
      <formula>$C394=$H$5</formula>
    </cfRule>
  </conditionalFormatting>
  <conditionalFormatting sqref="AN394:AO396">
    <cfRule type="expression" dxfId="368" priority="369">
      <formula>$E394="TOTAL"</formula>
    </cfRule>
  </conditionalFormatting>
  <conditionalFormatting sqref="AN394:AO396">
    <cfRule type="expression" dxfId="367" priority="368">
      <formula>AND($E394&lt;&gt;"",$E394&lt;&gt;"TOTAL")</formula>
    </cfRule>
  </conditionalFormatting>
  <conditionalFormatting sqref="AP394:AP396">
    <cfRule type="expression" dxfId="366" priority="367">
      <formula>+WEEKDAY($E394)=1</formula>
    </cfRule>
  </conditionalFormatting>
  <conditionalFormatting sqref="AP394:AP396">
    <cfRule type="expression" dxfId="365" priority="366">
      <formula>$E394=""</formula>
    </cfRule>
  </conditionalFormatting>
  <conditionalFormatting sqref="AP394:AP396">
    <cfRule type="expression" dxfId="364" priority="365">
      <formula>$C394=$H$5</formula>
    </cfRule>
  </conditionalFormatting>
  <conditionalFormatting sqref="AP394:AP396">
    <cfRule type="expression" dxfId="363" priority="364">
      <formula>$E394="TOTAL"</formula>
    </cfRule>
  </conditionalFormatting>
  <conditionalFormatting sqref="AP394:AP396">
    <cfRule type="expression" dxfId="362" priority="363">
      <formula>AND($E394&lt;&gt;"",$E394&lt;&gt;"TOTAL")</formula>
    </cfRule>
  </conditionalFormatting>
  <conditionalFormatting sqref="AQ394:AQ396">
    <cfRule type="expression" dxfId="361" priority="362">
      <formula>+WEEKDAY($E394)=1</formula>
    </cfRule>
  </conditionalFormatting>
  <conditionalFormatting sqref="AQ394:AQ396">
    <cfRule type="expression" dxfId="360" priority="361">
      <formula>$E394=""</formula>
    </cfRule>
  </conditionalFormatting>
  <conditionalFormatting sqref="AQ394:AQ396">
    <cfRule type="expression" dxfId="359" priority="360">
      <formula>$C394=$H$5</formula>
    </cfRule>
  </conditionalFormatting>
  <conditionalFormatting sqref="AQ394:AQ396">
    <cfRule type="expression" dxfId="358" priority="359">
      <formula>$E394="TOTAL"</formula>
    </cfRule>
  </conditionalFormatting>
  <conditionalFormatting sqref="AQ394:AQ396">
    <cfRule type="expression" dxfId="357" priority="358">
      <formula>AND($E394&lt;&gt;"",$E394&lt;&gt;"TOTAL")</formula>
    </cfRule>
  </conditionalFormatting>
  <conditionalFormatting sqref="AR394:AV396">
    <cfRule type="expression" dxfId="356" priority="357">
      <formula>+WEEKDAY($E394)=1</formula>
    </cfRule>
  </conditionalFormatting>
  <conditionalFormatting sqref="AR394:AV396">
    <cfRule type="expression" dxfId="355" priority="356">
      <formula>$E394=""</formula>
    </cfRule>
  </conditionalFormatting>
  <conditionalFormatting sqref="AR394:AV396">
    <cfRule type="expression" dxfId="354" priority="355">
      <formula>$C394=$H$5</formula>
    </cfRule>
  </conditionalFormatting>
  <conditionalFormatting sqref="AR394:AV396">
    <cfRule type="expression" dxfId="353" priority="354">
      <formula>$E394="TOTAL"</formula>
    </cfRule>
  </conditionalFormatting>
  <conditionalFormatting sqref="AR394:AV396">
    <cfRule type="expression" dxfId="352" priority="353">
      <formula>AND($E394&lt;&gt;"",$E394&lt;&gt;"TOTAL")</formula>
    </cfRule>
  </conditionalFormatting>
  <conditionalFormatting sqref="AW394:AW396">
    <cfRule type="expression" dxfId="351" priority="352">
      <formula>+WEEKDAY($E394)=1</formula>
    </cfRule>
  </conditionalFormatting>
  <conditionalFormatting sqref="AW394:AW396">
    <cfRule type="expression" dxfId="350" priority="351">
      <formula>$E394=""</formula>
    </cfRule>
  </conditionalFormatting>
  <conditionalFormatting sqref="AW394:AW396">
    <cfRule type="expression" dxfId="349" priority="350">
      <formula>$C394=$H$5</formula>
    </cfRule>
  </conditionalFormatting>
  <conditionalFormatting sqref="AW394:AW396">
    <cfRule type="expression" dxfId="348" priority="349">
      <formula>$E394="TOTAL"</formula>
    </cfRule>
  </conditionalFormatting>
  <conditionalFormatting sqref="AW394:AW396">
    <cfRule type="expression" dxfId="347" priority="348">
      <formula>AND($E394&lt;&gt;"",$E394&lt;&gt;"TOTAL")</formula>
    </cfRule>
  </conditionalFormatting>
  <conditionalFormatting sqref="X394:X396">
    <cfRule type="expression" dxfId="346" priority="347">
      <formula>$H394&lt;&gt;""</formula>
    </cfRule>
  </conditionalFormatting>
  <conditionalFormatting sqref="X394:X396">
    <cfRule type="expression" dxfId="345" priority="346">
      <formula>$E394=""</formula>
    </cfRule>
  </conditionalFormatting>
  <conditionalFormatting sqref="X394:X396">
    <cfRule type="expression" dxfId="344" priority="345">
      <formula>$C394=$H$5</formula>
    </cfRule>
  </conditionalFormatting>
  <conditionalFormatting sqref="X394:X396">
    <cfRule type="expression" dxfId="343" priority="344">
      <formula>$E394="TOTAL"</formula>
    </cfRule>
  </conditionalFormatting>
  <conditionalFormatting sqref="Z394:Z396">
    <cfRule type="expression" dxfId="342" priority="343">
      <formula>+WEEKDAY($E394)=1</formula>
    </cfRule>
  </conditionalFormatting>
  <conditionalFormatting sqref="Z394:Z396">
    <cfRule type="expression" dxfId="341" priority="342">
      <formula>$E394=""</formula>
    </cfRule>
  </conditionalFormatting>
  <conditionalFormatting sqref="Z394:Z396">
    <cfRule type="expression" dxfId="340" priority="341">
      <formula>$C394=$H$5</formula>
    </cfRule>
  </conditionalFormatting>
  <conditionalFormatting sqref="Z394:Z396">
    <cfRule type="expression" dxfId="339" priority="340">
      <formula>$E394="TOTAL"</formula>
    </cfRule>
  </conditionalFormatting>
  <conditionalFormatting sqref="Z394:Z396">
    <cfRule type="expression" dxfId="338" priority="339">
      <formula>AND($E394&lt;&gt;"",$E394&lt;&gt;"TOTAL")</formula>
    </cfRule>
  </conditionalFormatting>
  <conditionalFormatting sqref="BL394:BL396">
    <cfRule type="expression" dxfId="337" priority="338">
      <formula>+WEEKDAY($E394)=1</formula>
    </cfRule>
  </conditionalFormatting>
  <conditionalFormatting sqref="BL394:BL396">
    <cfRule type="expression" dxfId="336" priority="337">
      <formula>$E394=""</formula>
    </cfRule>
  </conditionalFormatting>
  <conditionalFormatting sqref="BL394:BL396">
    <cfRule type="expression" dxfId="335" priority="336">
      <formula>$C394=$H$5</formula>
    </cfRule>
  </conditionalFormatting>
  <conditionalFormatting sqref="BL394:BL396">
    <cfRule type="expression" dxfId="334" priority="335">
      <formula>$E394="TOTAL"</formula>
    </cfRule>
  </conditionalFormatting>
  <conditionalFormatting sqref="BL394:BL396">
    <cfRule type="expression" dxfId="333" priority="334">
      <formula>AND($E394&lt;&gt;"",$E394&lt;&gt;"TOTAL")</formula>
    </cfRule>
  </conditionalFormatting>
  <conditionalFormatting sqref="AK394:AK396">
    <cfRule type="expression" dxfId="332" priority="333">
      <formula>+WEEKDAY($E394)=1</formula>
    </cfRule>
  </conditionalFormatting>
  <conditionalFormatting sqref="AK394:AK396">
    <cfRule type="expression" dxfId="331" priority="332">
      <formula>$E394=""</formula>
    </cfRule>
  </conditionalFormatting>
  <conditionalFormatting sqref="AK394:AK396">
    <cfRule type="expression" dxfId="330" priority="331">
      <formula>$C394=$H$5</formula>
    </cfRule>
  </conditionalFormatting>
  <conditionalFormatting sqref="AK394:AK396">
    <cfRule type="expression" dxfId="329" priority="330">
      <formula>$E394="TOTAL"</formula>
    </cfRule>
  </conditionalFormatting>
  <conditionalFormatting sqref="AK394:AK396">
    <cfRule type="expression" dxfId="328" priority="329">
      <formula>AND($E394&lt;&gt;"",$E394&lt;&gt;"TOTAL")</formula>
    </cfRule>
  </conditionalFormatting>
  <conditionalFormatting sqref="I394:J396">
    <cfRule type="expression" dxfId="327" priority="328">
      <formula>+WEEKDAY($E394)=1</formula>
    </cfRule>
  </conditionalFormatting>
  <conditionalFormatting sqref="I394:J396">
    <cfRule type="expression" dxfId="326" priority="327">
      <formula>$E394=""</formula>
    </cfRule>
  </conditionalFormatting>
  <conditionalFormatting sqref="I394:J396">
    <cfRule type="expression" dxfId="325" priority="326">
      <formula>$C394=$H$5</formula>
    </cfRule>
  </conditionalFormatting>
  <conditionalFormatting sqref="I394:J396">
    <cfRule type="expression" dxfId="324" priority="325">
      <formula>$E394="TOTAL"</formula>
    </cfRule>
  </conditionalFormatting>
  <conditionalFormatting sqref="I394:J396">
    <cfRule type="expression" dxfId="323" priority="324">
      <formula>AND($E394&lt;&gt;"",$E394&lt;&gt;"TOTAL")</formula>
    </cfRule>
  </conditionalFormatting>
  <conditionalFormatting sqref="G394:G396">
    <cfRule type="expression" dxfId="322" priority="323">
      <formula>$H394&lt;&gt;""</formula>
    </cfRule>
  </conditionalFormatting>
  <conditionalFormatting sqref="G394:G396">
    <cfRule type="expression" dxfId="321" priority="322">
      <formula>$E394=""</formula>
    </cfRule>
  </conditionalFormatting>
  <conditionalFormatting sqref="G394:G396">
    <cfRule type="expression" dxfId="320" priority="321">
      <formula>$C394=$H$5</formula>
    </cfRule>
  </conditionalFormatting>
  <conditionalFormatting sqref="G394:G396">
    <cfRule type="expression" dxfId="319" priority="320">
      <formula>$E394="TOTAL"</formula>
    </cfRule>
  </conditionalFormatting>
  <conditionalFormatting sqref="BE394:BK396">
    <cfRule type="expression" dxfId="318" priority="319">
      <formula>+WEEKDAY($E394)=1</formula>
    </cfRule>
  </conditionalFormatting>
  <conditionalFormatting sqref="BE394:BK396">
    <cfRule type="expression" dxfId="317" priority="318">
      <formula>$E394=""</formula>
    </cfRule>
  </conditionalFormatting>
  <conditionalFormatting sqref="BE394:BK396">
    <cfRule type="expression" dxfId="316" priority="317">
      <formula>$C394=$H$5</formula>
    </cfRule>
  </conditionalFormatting>
  <conditionalFormatting sqref="BE394:BK396">
    <cfRule type="expression" dxfId="315" priority="316">
      <formula>$E394="TOTAL"</formula>
    </cfRule>
  </conditionalFormatting>
  <conditionalFormatting sqref="BE394:BK396">
    <cfRule type="expression" dxfId="314" priority="315">
      <formula>AND($E394&lt;&gt;"",$E394&lt;&gt;"TOTAL")</formula>
    </cfRule>
  </conditionalFormatting>
  <conditionalFormatting sqref="BD394:BD396">
    <cfRule type="expression" dxfId="313" priority="314">
      <formula>+WEEKDAY($E394)=1</formula>
    </cfRule>
  </conditionalFormatting>
  <conditionalFormatting sqref="BD394:BD396">
    <cfRule type="expression" dxfId="312" priority="313">
      <formula>$E394=""</formula>
    </cfRule>
  </conditionalFormatting>
  <conditionalFormatting sqref="BD394:BD396">
    <cfRule type="expression" dxfId="311" priority="312">
      <formula>$C394=$H$5</formula>
    </cfRule>
  </conditionalFormatting>
  <conditionalFormatting sqref="BD394:BD396">
    <cfRule type="expression" dxfId="310" priority="311">
      <formula>$E394="TOTAL"</formula>
    </cfRule>
  </conditionalFormatting>
  <conditionalFormatting sqref="BD394:BD396">
    <cfRule type="expression" dxfId="309" priority="310">
      <formula>AND($E394&lt;&gt;"",$E394&lt;&gt;"TOTAL")</formula>
    </cfRule>
  </conditionalFormatting>
  <conditionalFormatting sqref="BC394:BC396">
    <cfRule type="expression" dxfId="308" priority="309">
      <formula>+WEEKDAY($E394)=1</formula>
    </cfRule>
  </conditionalFormatting>
  <conditionalFormatting sqref="BC394:BC396">
    <cfRule type="expression" dxfId="307" priority="308">
      <formula>$E394=""</formula>
    </cfRule>
  </conditionalFormatting>
  <conditionalFormatting sqref="BC394:BC396">
    <cfRule type="expression" dxfId="306" priority="307">
      <formula>$C394=$H$5</formula>
    </cfRule>
  </conditionalFormatting>
  <conditionalFormatting sqref="BC394:BC396">
    <cfRule type="expression" dxfId="305" priority="306">
      <formula>$E394="TOTAL"</formula>
    </cfRule>
  </conditionalFormatting>
  <conditionalFormatting sqref="BC394:BC396">
    <cfRule type="expression" dxfId="304" priority="305">
      <formula>AND($E394&lt;&gt;"",$E394&lt;&gt;"TOTAL")</formula>
    </cfRule>
  </conditionalFormatting>
  <conditionalFormatting sqref="BB394:BB396">
    <cfRule type="expression" dxfId="303" priority="304">
      <formula>+WEEKDAY($E394)=1</formula>
    </cfRule>
  </conditionalFormatting>
  <conditionalFormatting sqref="BB394:BB396">
    <cfRule type="expression" dxfId="302" priority="303">
      <formula>$E394=""</formula>
    </cfRule>
  </conditionalFormatting>
  <conditionalFormatting sqref="BB394:BB396">
    <cfRule type="expression" dxfId="301" priority="302">
      <formula>$C394=$H$5</formula>
    </cfRule>
  </conditionalFormatting>
  <conditionalFormatting sqref="BB394:BB396">
    <cfRule type="expression" dxfId="300" priority="301">
      <formula>$E394="TOTAL"</formula>
    </cfRule>
  </conditionalFormatting>
  <conditionalFormatting sqref="BB394:BB396">
    <cfRule type="expression" dxfId="299" priority="300">
      <formula>AND($E394&lt;&gt;"",$E394&lt;&gt;"TOTAL")</formula>
    </cfRule>
  </conditionalFormatting>
  <conditionalFormatting sqref="BA394:BA396">
    <cfRule type="expression" dxfId="298" priority="299">
      <formula>+WEEKDAY($E394)=1</formula>
    </cfRule>
  </conditionalFormatting>
  <conditionalFormatting sqref="BA394:BA396">
    <cfRule type="expression" dxfId="297" priority="298">
      <formula>$E394=""</formula>
    </cfRule>
  </conditionalFormatting>
  <conditionalFormatting sqref="BA394:BA396">
    <cfRule type="expression" dxfId="296" priority="297">
      <formula>$C394=$H$5</formula>
    </cfRule>
  </conditionalFormatting>
  <conditionalFormatting sqref="BA394:BA396">
    <cfRule type="expression" dxfId="295" priority="296">
      <formula>$E394="TOTAL"</formula>
    </cfRule>
  </conditionalFormatting>
  <conditionalFormatting sqref="BA394:BA396">
    <cfRule type="expression" dxfId="294" priority="295">
      <formula>AND($E394&lt;&gt;"",$E394&lt;&gt;"TOTAL")</formula>
    </cfRule>
  </conditionalFormatting>
  <conditionalFormatting sqref="AZ394:AZ396">
    <cfRule type="expression" dxfId="293" priority="294">
      <formula>+WEEKDAY($E394)=1</formula>
    </cfRule>
  </conditionalFormatting>
  <conditionalFormatting sqref="AZ394:AZ396">
    <cfRule type="expression" dxfId="292" priority="293">
      <formula>$E394=""</formula>
    </cfRule>
  </conditionalFormatting>
  <conditionalFormatting sqref="AZ394:AZ396">
    <cfRule type="expression" dxfId="291" priority="292">
      <formula>$C394=$H$5</formula>
    </cfRule>
  </conditionalFormatting>
  <conditionalFormatting sqref="AZ394:AZ396">
    <cfRule type="expression" dxfId="290" priority="291">
      <formula>$E394="TOTAL"</formula>
    </cfRule>
  </conditionalFormatting>
  <conditionalFormatting sqref="AZ394:AZ396">
    <cfRule type="expression" dxfId="289" priority="290">
      <formula>AND($E394&lt;&gt;"",$E394&lt;&gt;"TOTAL")</formula>
    </cfRule>
  </conditionalFormatting>
  <conditionalFormatting sqref="AY394:AY396">
    <cfRule type="expression" dxfId="288" priority="289">
      <formula>+WEEKDAY($E394)=1</formula>
    </cfRule>
  </conditionalFormatting>
  <conditionalFormatting sqref="AY394:AY396">
    <cfRule type="expression" dxfId="287" priority="288">
      <formula>$E394=""</formula>
    </cfRule>
  </conditionalFormatting>
  <conditionalFormatting sqref="AY394:AY396">
    <cfRule type="expression" dxfId="286" priority="287">
      <formula>$C394=$H$5</formula>
    </cfRule>
  </conditionalFormatting>
  <conditionalFormatting sqref="AY394:AY396">
    <cfRule type="expression" dxfId="285" priority="286">
      <formula>$E394="TOTAL"</formula>
    </cfRule>
  </conditionalFormatting>
  <conditionalFormatting sqref="AY394:AY396">
    <cfRule type="expression" dxfId="284" priority="285">
      <formula>AND($E394&lt;&gt;"",$E394&lt;&gt;"TOTAL")</formula>
    </cfRule>
  </conditionalFormatting>
  <conditionalFormatting sqref="AX394:AX396">
    <cfRule type="expression" dxfId="283" priority="284">
      <formula>+WEEKDAY($E394)=1</formula>
    </cfRule>
  </conditionalFormatting>
  <conditionalFormatting sqref="AX394:AX396">
    <cfRule type="expression" dxfId="282" priority="283">
      <formula>$E394=""</formula>
    </cfRule>
  </conditionalFormatting>
  <conditionalFormatting sqref="AX394:AX396">
    <cfRule type="expression" dxfId="281" priority="282">
      <formula>$C394=$H$5</formula>
    </cfRule>
  </conditionalFormatting>
  <conditionalFormatting sqref="AX394:AX396">
    <cfRule type="expression" dxfId="280" priority="281">
      <formula>$E394="TOTAL"</formula>
    </cfRule>
  </conditionalFormatting>
  <conditionalFormatting sqref="AX394:AX396">
    <cfRule type="expression" dxfId="279" priority="280">
      <formula>AND($E394&lt;&gt;"",$E394&lt;&gt;"TOTAL")</formula>
    </cfRule>
  </conditionalFormatting>
  <conditionalFormatting sqref="E397:E399">
    <cfRule type="expression" dxfId="278" priority="279">
      <formula>+WEEKDAY($E397)=1</formula>
    </cfRule>
  </conditionalFormatting>
  <conditionalFormatting sqref="W397:W399 E397:E399">
    <cfRule type="expression" dxfId="277" priority="278">
      <formula>$E397=""</formula>
    </cfRule>
  </conditionalFormatting>
  <conditionalFormatting sqref="W397:W399 E397:E399">
    <cfRule type="expression" dxfId="276" priority="277">
      <formula>$C397=$H$5</formula>
    </cfRule>
  </conditionalFormatting>
  <conditionalFormatting sqref="W397:W399 E397:E399">
    <cfRule type="expression" dxfId="275" priority="276">
      <formula>$E397="TOTAL"</formula>
    </cfRule>
  </conditionalFormatting>
  <conditionalFormatting sqref="W397:W399 H397:H399">
    <cfRule type="expression" dxfId="274" priority="275">
      <formula>$H397&lt;&gt;""</formula>
    </cfRule>
  </conditionalFormatting>
  <conditionalFormatting sqref="H397:H399">
    <cfRule type="expression" dxfId="273" priority="274">
      <formula>$E397=""</formula>
    </cfRule>
  </conditionalFormatting>
  <conditionalFormatting sqref="H397:H399">
    <cfRule type="expression" dxfId="272" priority="273">
      <formula>$C397=$H$5</formula>
    </cfRule>
  </conditionalFormatting>
  <conditionalFormatting sqref="H397:H399">
    <cfRule type="expression" dxfId="271" priority="272">
      <formula>$E397="TOTAL"</formula>
    </cfRule>
  </conditionalFormatting>
  <conditionalFormatting sqref="Y397:Y399">
    <cfRule type="expression" dxfId="270" priority="271">
      <formula>+WEEKDAY($E397)=1</formula>
    </cfRule>
  </conditionalFormatting>
  <conditionalFormatting sqref="Y397:Y399">
    <cfRule type="expression" dxfId="269" priority="270">
      <formula>$E397=""</formula>
    </cfRule>
  </conditionalFormatting>
  <conditionalFormatting sqref="Y397:Y399">
    <cfRule type="expression" dxfId="268" priority="269">
      <formula>$C397=$H$5</formula>
    </cfRule>
  </conditionalFormatting>
  <conditionalFormatting sqref="Y397:Y399">
    <cfRule type="expression" dxfId="267" priority="268">
      <formula>$E397="TOTAL"</formula>
    </cfRule>
  </conditionalFormatting>
  <conditionalFormatting sqref="Y397:Y399">
    <cfRule type="expression" dxfId="266" priority="267">
      <formula>AND($E397&lt;&gt;"",$E397&lt;&gt;"TOTAL")</formula>
    </cfRule>
  </conditionalFormatting>
  <conditionalFormatting sqref="AA397:AA399">
    <cfRule type="expression" dxfId="265" priority="266">
      <formula>+WEEKDAY($E397)=1</formula>
    </cfRule>
  </conditionalFormatting>
  <conditionalFormatting sqref="AA397:AA399">
    <cfRule type="expression" dxfId="264" priority="265">
      <formula>$E397=""</formula>
    </cfRule>
  </conditionalFormatting>
  <conditionalFormatting sqref="AA397:AA399">
    <cfRule type="expression" dxfId="263" priority="264">
      <formula>$C397=$H$5</formula>
    </cfRule>
  </conditionalFormatting>
  <conditionalFormatting sqref="AA397:AA399">
    <cfRule type="expression" dxfId="262" priority="263">
      <formula>$E397="TOTAL"</formula>
    </cfRule>
  </conditionalFormatting>
  <conditionalFormatting sqref="AA397:AA399">
    <cfRule type="expression" dxfId="261" priority="262">
      <formula>AND($E397&lt;&gt;"",$E397&lt;&gt;"TOTAL")</formula>
    </cfRule>
  </conditionalFormatting>
  <conditionalFormatting sqref="AB397:AE399">
    <cfRule type="expression" dxfId="260" priority="261">
      <formula>+WEEKDAY($E397)=1</formula>
    </cfRule>
  </conditionalFormatting>
  <conditionalFormatting sqref="AB397:AE399">
    <cfRule type="expression" dxfId="259" priority="260">
      <formula>$E397=""</formula>
    </cfRule>
  </conditionalFormatting>
  <conditionalFormatting sqref="AB397:AE399">
    <cfRule type="expression" dxfId="258" priority="259">
      <formula>$C397=$H$5</formula>
    </cfRule>
  </conditionalFormatting>
  <conditionalFormatting sqref="AB397:AE399">
    <cfRule type="expression" dxfId="257" priority="258">
      <formula>$E397="TOTAL"</formula>
    </cfRule>
  </conditionalFormatting>
  <conditionalFormatting sqref="AB397:AE399">
    <cfRule type="expression" dxfId="256" priority="257">
      <formula>AND($E397&lt;&gt;"",$E397&lt;&gt;"TOTAL")</formula>
    </cfRule>
  </conditionalFormatting>
  <conditionalFormatting sqref="AG397:AG399">
    <cfRule type="expression" dxfId="255" priority="256">
      <formula>+WEEKDAY($E397)=1</formula>
    </cfRule>
  </conditionalFormatting>
  <conditionalFormatting sqref="AG397:AG399">
    <cfRule type="expression" dxfId="254" priority="255">
      <formula>$E397=""</formula>
    </cfRule>
  </conditionalFormatting>
  <conditionalFormatting sqref="AG397:AG399">
    <cfRule type="expression" dxfId="253" priority="254">
      <formula>$C397=$H$5</formula>
    </cfRule>
  </conditionalFormatting>
  <conditionalFormatting sqref="AG397:AG399">
    <cfRule type="expression" dxfId="252" priority="253">
      <formula>$E397="TOTAL"</formula>
    </cfRule>
  </conditionalFormatting>
  <conditionalFormatting sqref="AG397:AG399">
    <cfRule type="expression" dxfId="251" priority="252">
      <formula>AND($E397&lt;&gt;"",$E397&lt;&gt;"TOTAL")</formula>
    </cfRule>
  </conditionalFormatting>
  <conditionalFormatting sqref="AN397:AO399">
    <cfRule type="expression" dxfId="250" priority="251">
      <formula>+WEEKDAY($E397)=1</formula>
    </cfRule>
  </conditionalFormatting>
  <conditionalFormatting sqref="AN397:AO399">
    <cfRule type="expression" dxfId="249" priority="250">
      <formula>$E397=""</formula>
    </cfRule>
  </conditionalFormatting>
  <conditionalFormatting sqref="AN397:AO399">
    <cfRule type="expression" dxfId="248" priority="249">
      <formula>$C397=$H$5</formula>
    </cfRule>
  </conditionalFormatting>
  <conditionalFormatting sqref="AN397:AO399">
    <cfRule type="expression" dxfId="247" priority="248">
      <formula>$E397="TOTAL"</formula>
    </cfRule>
  </conditionalFormatting>
  <conditionalFormatting sqref="AN397:AO399">
    <cfRule type="expression" dxfId="246" priority="247">
      <formula>AND($E397&lt;&gt;"",$E397&lt;&gt;"TOTAL")</formula>
    </cfRule>
  </conditionalFormatting>
  <conditionalFormatting sqref="AP397:AP399">
    <cfRule type="expression" dxfId="245" priority="246">
      <formula>+WEEKDAY($E397)=1</formula>
    </cfRule>
  </conditionalFormatting>
  <conditionalFormatting sqref="AP397:AP399">
    <cfRule type="expression" dxfId="244" priority="245">
      <formula>$E397=""</formula>
    </cfRule>
  </conditionalFormatting>
  <conditionalFormatting sqref="AP397:AP399">
    <cfRule type="expression" dxfId="243" priority="244">
      <formula>$C397=$H$5</formula>
    </cfRule>
  </conditionalFormatting>
  <conditionalFormatting sqref="AP397:AP399">
    <cfRule type="expression" dxfId="242" priority="243">
      <formula>$E397="TOTAL"</formula>
    </cfRule>
  </conditionalFormatting>
  <conditionalFormatting sqref="AP397:AP399">
    <cfRule type="expression" dxfId="241" priority="242">
      <formula>AND($E397&lt;&gt;"",$E397&lt;&gt;"TOTAL")</formula>
    </cfRule>
  </conditionalFormatting>
  <conditionalFormatting sqref="AQ397:AQ399">
    <cfRule type="expression" dxfId="240" priority="241">
      <formula>+WEEKDAY($E397)=1</formula>
    </cfRule>
  </conditionalFormatting>
  <conditionalFormatting sqref="AQ397:AQ399">
    <cfRule type="expression" dxfId="239" priority="240">
      <formula>$E397=""</formula>
    </cfRule>
  </conditionalFormatting>
  <conditionalFormatting sqref="AQ397:AQ399">
    <cfRule type="expression" dxfId="238" priority="239">
      <formula>$C397=$H$5</formula>
    </cfRule>
  </conditionalFormatting>
  <conditionalFormatting sqref="AQ397:AQ399">
    <cfRule type="expression" dxfId="237" priority="238">
      <formula>$E397="TOTAL"</formula>
    </cfRule>
  </conditionalFormatting>
  <conditionalFormatting sqref="AQ397:AQ399">
    <cfRule type="expression" dxfId="236" priority="237">
      <formula>AND($E397&lt;&gt;"",$E397&lt;&gt;"TOTAL")</formula>
    </cfRule>
  </conditionalFormatting>
  <conditionalFormatting sqref="AR397:AV399">
    <cfRule type="expression" dxfId="235" priority="236">
      <formula>+WEEKDAY($E397)=1</formula>
    </cfRule>
  </conditionalFormatting>
  <conditionalFormatting sqref="AR397:AV399">
    <cfRule type="expression" dxfId="234" priority="235">
      <formula>$E397=""</formula>
    </cfRule>
  </conditionalFormatting>
  <conditionalFormatting sqref="AR397:AV399">
    <cfRule type="expression" dxfId="233" priority="234">
      <formula>$C397=$H$5</formula>
    </cfRule>
  </conditionalFormatting>
  <conditionalFormatting sqref="AR397:AV399">
    <cfRule type="expression" dxfId="232" priority="233">
      <formula>$E397="TOTAL"</formula>
    </cfRule>
  </conditionalFormatting>
  <conditionalFormatting sqref="AR397:AV399">
    <cfRule type="expression" dxfId="231" priority="232">
      <formula>AND($E397&lt;&gt;"",$E397&lt;&gt;"TOTAL")</formula>
    </cfRule>
  </conditionalFormatting>
  <conditionalFormatting sqref="AW397:AW399">
    <cfRule type="expression" dxfId="230" priority="231">
      <formula>+WEEKDAY($E397)=1</formula>
    </cfRule>
  </conditionalFormatting>
  <conditionalFormatting sqref="AW397:AW399">
    <cfRule type="expression" dxfId="229" priority="230">
      <formula>$E397=""</formula>
    </cfRule>
  </conditionalFormatting>
  <conditionalFormatting sqref="AW397:AW399">
    <cfRule type="expression" dxfId="228" priority="229">
      <formula>$C397=$H$5</formula>
    </cfRule>
  </conditionalFormatting>
  <conditionalFormatting sqref="AW397:AW399">
    <cfRule type="expression" dxfId="227" priority="228">
      <formula>$E397="TOTAL"</formula>
    </cfRule>
  </conditionalFormatting>
  <conditionalFormatting sqref="AW397:AW399">
    <cfRule type="expression" dxfId="226" priority="227">
      <formula>AND($E397&lt;&gt;"",$E397&lt;&gt;"TOTAL")</formula>
    </cfRule>
  </conditionalFormatting>
  <conditionalFormatting sqref="X397:X399">
    <cfRule type="expression" dxfId="225" priority="226">
      <formula>$H397&lt;&gt;""</formula>
    </cfRule>
  </conditionalFormatting>
  <conditionalFormatting sqref="X397:X399">
    <cfRule type="expression" dxfId="224" priority="225">
      <formula>$E397=""</formula>
    </cfRule>
  </conditionalFormatting>
  <conditionalFormatting sqref="X397:X399">
    <cfRule type="expression" dxfId="223" priority="224">
      <formula>$C397=$H$5</formula>
    </cfRule>
  </conditionalFormatting>
  <conditionalFormatting sqref="X397:X399">
    <cfRule type="expression" dxfId="222" priority="223">
      <formula>$E397="TOTAL"</formula>
    </cfRule>
  </conditionalFormatting>
  <conditionalFormatting sqref="Z397:Z399">
    <cfRule type="expression" dxfId="221" priority="222">
      <formula>+WEEKDAY($E397)=1</formula>
    </cfRule>
  </conditionalFormatting>
  <conditionalFormatting sqref="Z397:Z399">
    <cfRule type="expression" dxfId="220" priority="221">
      <formula>$E397=""</formula>
    </cfRule>
  </conditionalFormatting>
  <conditionalFormatting sqref="Z397:Z399">
    <cfRule type="expression" dxfId="219" priority="220">
      <formula>$C397=$H$5</formula>
    </cfRule>
  </conditionalFormatting>
  <conditionalFormatting sqref="Z397:Z399">
    <cfRule type="expression" dxfId="218" priority="219">
      <formula>$E397="TOTAL"</formula>
    </cfRule>
  </conditionalFormatting>
  <conditionalFormatting sqref="Z397:Z399">
    <cfRule type="expression" dxfId="217" priority="218">
      <formula>AND($E397&lt;&gt;"",$E397&lt;&gt;"TOTAL")</formula>
    </cfRule>
  </conditionalFormatting>
  <conditionalFormatting sqref="BL397:BL399">
    <cfRule type="expression" dxfId="216" priority="217">
      <formula>+WEEKDAY($E397)=1</formula>
    </cfRule>
  </conditionalFormatting>
  <conditionalFormatting sqref="BL397:BL399">
    <cfRule type="expression" dxfId="215" priority="216">
      <formula>$E397=""</formula>
    </cfRule>
  </conditionalFormatting>
  <conditionalFormatting sqref="BL397:BL399">
    <cfRule type="expression" dxfId="214" priority="215">
      <formula>$C397=$H$5</formula>
    </cfRule>
  </conditionalFormatting>
  <conditionalFormatting sqref="BL397:BL399">
    <cfRule type="expression" dxfId="213" priority="214">
      <formula>$E397="TOTAL"</formula>
    </cfRule>
  </conditionalFormatting>
  <conditionalFormatting sqref="BL397:BL399">
    <cfRule type="expression" dxfId="212" priority="213">
      <formula>AND($E397&lt;&gt;"",$E397&lt;&gt;"TOTAL")</formula>
    </cfRule>
  </conditionalFormatting>
  <conditionalFormatting sqref="AK397:AK399">
    <cfRule type="expression" dxfId="211" priority="212">
      <formula>+WEEKDAY($E397)=1</formula>
    </cfRule>
  </conditionalFormatting>
  <conditionalFormatting sqref="AK397:AK399">
    <cfRule type="expression" dxfId="210" priority="211">
      <formula>$E397=""</formula>
    </cfRule>
  </conditionalFormatting>
  <conditionalFormatting sqref="AK397:AK399">
    <cfRule type="expression" dxfId="209" priority="210">
      <formula>$C397=$H$5</formula>
    </cfRule>
  </conditionalFormatting>
  <conditionalFormatting sqref="AK397:AK399">
    <cfRule type="expression" dxfId="208" priority="209">
      <formula>$E397="TOTAL"</formula>
    </cfRule>
  </conditionalFormatting>
  <conditionalFormatting sqref="AK397:AK399">
    <cfRule type="expression" dxfId="207" priority="208">
      <formula>AND($E397&lt;&gt;"",$E397&lt;&gt;"TOTAL")</formula>
    </cfRule>
  </conditionalFormatting>
  <conditionalFormatting sqref="I397:J399">
    <cfRule type="expression" dxfId="206" priority="207">
      <formula>+WEEKDAY($E397)=1</formula>
    </cfRule>
  </conditionalFormatting>
  <conditionalFormatting sqref="I397:J399">
    <cfRule type="expression" dxfId="205" priority="206">
      <formula>$E397=""</formula>
    </cfRule>
  </conditionalFormatting>
  <conditionalFormatting sqref="I397:J399">
    <cfRule type="expression" dxfId="204" priority="205">
      <formula>$C397=$H$5</formula>
    </cfRule>
  </conditionalFormatting>
  <conditionalFormatting sqref="I397:J399">
    <cfRule type="expression" dxfId="203" priority="204">
      <formula>$E397="TOTAL"</formula>
    </cfRule>
  </conditionalFormatting>
  <conditionalFormatting sqref="I397:J399">
    <cfRule type="expression" dxfId="202" priority="203">
      <formula>AND($E397&lt;&gt;"",$E397&lt;&gt;"TOTAL")</formula>
    </cfRule>
  </conditionalFormatting>
  <conditionalFormatting sqref="G397:G399">
    <cfRule type="expression" dxfId="201" priority="202">
      <formula>$H397&lt;&gt;""</formula>
    </cfRule>
  </conditionalFormatting>
  <conditionalFormatting sqref="G397:G399">
    <cfRule type="expression" dxfId="200" priority="201">
      <formula>$E397=""</formula>
    </cfRule>
  </conditionalFormatting>
  <conditionalFormatting sqref="G397:G399">
    <cfRule type="expression" dxfId="199" priority="200">
      <formula>$C397=$H$5</formula>
    </cfRule>
  </conditionalFormatting>
  <conditionalFormatting sqref="G397:G399">
    <cfRule type="expression" dxfId="198" priority="199">
      <formula>$E397="TOTAL"</formula>
    </cfRule>
  </conditionalFormatting>
  <conditionalFormatting sqref="BE397:BK399">
    <cfRule type="expression" dxfId="197" priority="198">
      <formula>+WEEKDAY($E397)=1</formula>
    </cfRule>
  </conditionalFormatting>
  <conditionalFormatting sqref="BE397:BK399">
    <cfRule type="expression" dxfId="196" priority="197">
      <formula>$E397=""</formula>
    </cfRule>
  </conditionalFormatting>
  <conditionalFormatting sqref="BE397:BK399">
    <cfRule type="expression" dxfId="195" priority="196">
      <formula>$C397=$H$5</formula>
    </cfRule>
  </conditionalFormatting>
  <conditionalFormatting sqref="BE397:BK399">
    <cfRule type="expression" dxfId="194" priority="195">
      <formula>$E397="TOTAL"</formula>
    </cfRule>
  </conditionalFormatting>
  <conditionalFormatting sqref="BE397:BK399">
    <cfRule type="expression" dxfId="193" priority="194">
      <formula>AND($E397&lt;&gt;"",$E397&lt;&gt;"TOTAL")</formula>
    </cfRule>
  </conditionalFormatting>
  <conditionalFormatting sqref="BD397:BD399">
    <cfRule type="expression" dxfId="192" priority="193">
      <formula>+WEEKDAY($E397)=1</formula>
    </cfRule>
  </conditionalFormatting>
  <conditionalFormatting sqref="BD397:BD399">
    <cfRule type="expression" dxfId="191" priority="192">
      <formula>$E397=""</formula>
    </cfRule>
  </conditionalFormatting>
  <conditionalFormatting sqref="BD397:BD399">
    <cfRule type="expression" dxfId="190" priority="191">
      <formula>$C397=$H$5</formula>
    </cfRule>
  </conditionalFormatting>
  <conditionalFormatting sqref="BD397:BD399">
    <cfRule type="expression" dxfId="189" priority="190">
      <formula>$E397="TOTAL"</formula>
    </cfRule>
  </conditionalFormatting>
  <conditionalFormatting sqref="BD397:BD399">
    <cfRule type="expression" dxfId="188" priority="189">
      <formula>AND($E397&lt;&gt;"",$E397&lt;&gt;"TOTAL")</formula>
    </cfRule>
  </conditionalFormatting>
  <conditionalFormatting sqref="BC397:BC399">
    <cfRule type="expression" dxfId="187" priority="188">
      <formula>+WEEKDAY($E397)=1</formula>
    </cfRule>
  </conditionalFormatting>
  <conditionalFormatting sqref="BC397:BC399">
    <cfRule type="expression" dxfId="186" priority="187">
      <formula>$E397=""</formula>
    </cfRule>
  </conditionalFormatting>
  <conditionalFormatting sqref="BC397:BC399">
    <cfRule type="expression" dxfId="185" priority="186">
      <formula>$C397=$H$5</formula>
    </cfRule>
  </conditionalFormatting>
  <conditionalFormatting sqref="BC397:BC399">
    <cfRule type="expression" dxfId="184" priority="185">
      <formula>$E397="TOTAL"</formula>
    </cfRule>
  </conditionalFormatting>
  <conditionalFormatting sqref="BC397:BC399">
    <cfRule type="expression" dxfId="183" priority="184">
      <formula>AND($E397&lt;&gt;"",$E397&lt;&gt;"TOTAL")</formula>
    </cfRule>
  </conditionalFormatting>
  <conditionalFormatting sqref="BB397:BB399">
    <cfRule type="expression" dxfId="182" priority="183">
      <formula>+WEEKDAY($E397)=1</formula>
    </cfRule>
  </conditionalFormatting>
  <conditionalFormatting sqref="BB397:BB399">
    <cfRule type="expression" dxfId="181" priority="182">
      <formula>$E397=""</formula>
    </cfRule>
  </conditionalFormatting>
  <conditionalFormatting sqref="BB397:BB399">
    <cfRule type="expression" dxfId="180" priority="181">
      <formula>$C397=$H$5</formula>
    </cfRule>
  </conditionalFormatting>
  <conditionalFormatting sqref="BB397:BB399">
    <cfRule type="expression" dxfId="179" priority="180">
      <formula>$E397="TOTAL"</formula>
    </cfRule>
  </conditionalFormatting>
  <conditionalFormatting sqref="BB397:BB399">
    <cfRule type="expression" dxfId="178" priority="179">
      <formula>AND($E397&lt;&gt;"",$E397&lt;&gt;"TOTAL")</formula>
    </cfRule>
  </conditionalFormatting>
  <conditionalFormatting sqref="BA397:BA399">
    <cfRule type="expression" dxfId="177" priority="178">
      <formula>+WEEKDAY($E397)=1</formula>
    </cfRule>
  </conditionalFormatting>
  <conditionalFormatting sqref="BA397:BA399">
    <cfRule type="expression" dxfId="176" priority="177">
      <formula>$E397=""</formula>
    </cfRule>
  </conditionalFormatting>
  <conditionalFormatting sqref="BA397:BA399">
    <cfRule type="expression" dxfId="175" priority="176">
      <formula>$C397=$H$5</formula>
    </cfRule>
  </conditionalFormatting>
  <conditionalFormatting sqref="BA397:BA399">
    <cfRule type="expression" dxfId="174" priority="175">
      <formula>$E397="TOTAL"</formula>
    </cfRule>
  </conditionalFormatting>
  <conditionalFormatting sqref="BA397:BA399">
    <cfRule type="expression" dxfId="173" priority="174">
      <formula>AND($E397&lt;&gt;"",$E397&lt;&gt;"TOTAL")</formula>
    </cfRule>
  </conditionalFormatting>
  <conditionalFormatting sqref="AZ397:AZ399">
    <cfRule type="expression" dxfId="172" priority="173">
      <formula>+WEEKDAY($E397)=1</formula>
    </cfRule>
  </conditionalFormatting>
  <conditionalFormatting sqref="AZ397:AZ399">
    <cfRule type="expression" dxfId="171" priority="172">
      <formula>$E397=""</formula>
    </cfRule>
  </conditionalFormatting>
  <conditionalFormatting sqref="AZ397:AZ399">
    <cfRule type="expression" dxfId="170" priority="171">
      <formula>$C397=$H$5</formula>
    </cfRule>
  </conditionalFormatting>
  <conditionalFormatting sqref="AZ397:AZ399">
    <cfRule type="expression" dxfId="169" priority="170">
      <formula>$E397="TOTAL"</formula>
    </cfRule>
  </conditionalFormatting>
  <conditionalFormatting sqref="AZ397:AZ399">
    <cfRule type="expression" dxfId="168" priority="169">
      <formula>AND($E397&lt;&gt;"",$E397&lt;&gt;"TOTAL")</formula>
    </cfRule>
  </conditionalFormatting>
  <conditionalFormatting sqref="AY397:AY399">
    <cfRule type="expression" dxfId="167" priority="168">
      <formula>+WEEKDAY($E397)=1</formula>
    </cfRule>
  </conditionalFormatting>
  <conditionalFormatting sqref="AY397:AY399">
    <cfRule type="expression" dxfId="166" priority="167">
      <formula>$E397=""</formula>
    </cfRule>
  </conditionalFormatting>
  <conditionalFormatting sqref="AY397:AY399">
    <cfRule type="expression" dxfId="165" priority="166">
      <formula>$C397=$H$5</formula>
    </cfRule>
  </conditionalFormatting>
  <conditionalFormatting sqref="AY397:AY399">
    <cfRule type="expression" dxfId="164" priority="165">
      <formula>$E397="TOTAL"</formula>
    </cfRule>
  </conditionalFormatting>
  <conditionalFormatting sqref="AY397:AY399">
    <cfRule type="expression" dxfId="163" priority="164">
      <formula>AND($E397&lt;&gt;"",$E397&lt;&gt;"TOTAL")</formula>
    </cfRule>
  </conditionalFormatting>
  <conditionalFormatting sqref="AX397:AX399">
    <cfRule type="expression" dxfId="162" priority="163">
      <formula>+WEEKDAY($E397)=1</formula>
    </cfRule>
  </conditionalFormatting>
  <conditionalFormatting sqref="AX397:AX399">
    <cfRule type="expression" dxfId="161" priority="162">
      <formula>$E397=""</formula>
    </cfRule>
  </conditionalFormatting>
  <conditionalFormatting sqref="AX397:AX399">
    <cfRule type="expression" dxfId="160" priority="161">
      <formula>$C397=$H$5</formula>
    </cfRule>
  </conditionalFormatting>
  <conditionalFormatting sqref="AX397:AX399">
    <cfRule type="expression" dxfId="159" priority="160">
      <formula>$E397="TOTAL"</formula>
    </cfRule>
  </conditionalFormatting>
  <conditionalFormatting sqref="AX397:AX399">
    <cfRule type="expression" dxfId="158" priority="159">
      <formula>AND($E397&lt;&gt;"",$E397&lt;&gt;"TOTAL")</formula>
    </cfRule>
  </conditionalFormatting>
  <conditionalFormatting sqref="E400">
    <cfRule type="expression" dxfId="157" priority="158">
      <formula>+WEEKDAY($E400)=1</formula>
    </cfRule>
  </conditionalFormatting>
  <conditionalFormatting sqref="W400 E400">
    <cfRule type="expression" dxfId="156" priority="157">
      <formula>$E400=""</formula>
    </cfRule>
  </conditionalFormatting>
  <conditionalFormatting sqref="W400 E400">
    <cfRule type="expression" dxfId="155" priority="156">
      <formula>$C400=$H$5</formula>
    </cfRule>
  </conditionalFormatting>
  <conditionalFormatting sqref="W400 E400">
    <cfRule type="expression" dxfId="154" priority="155">
      <formula>$E400="TOTAL"</formula>
    </cfRule>
  </conditionalFormatting>
  <conditionalFormatting sqref="W400 H400">
    <cfRule type="expression" dxfId="153" priority="154">
      <formula>$H400&lt;&gt;""</formula>
    </cfRule>
  </conditionalFormatting>
  <conditionalFormatting sqref="H400">
    <cfRule type="expression" dxfId="152" priority="153">
      <formula>$E400=""</formula>
    </cfRule>
  </conditionalFormatting>
  <conditionalFormatting sqref="H400">
    <cfRule type="expression" dxfId="151" priority="152">
      <formula>$C400=$H$5</formula>
    </cfRule>
  </conditionalFormatting>
  <conditionalFormatting sqref="H400">
    <cfRule type="expression" dxfId="150" priority="151">
      <formula>$E400="TOTAL"</formula>
    </cfRule>
  </conditionalFormatting>
  <conditionalFormatting sqref="Y400">
    <cfRule type="expression" dxfId="149" priority="150">
      <formula>+WEEKDAY($E400)=1</formula>
    </cfRule>
  </conditionalFormatting>
  <conditionalFormatting sqref="Y400">
    <cfRule type="expression" dxfId="148" priority="149">
      <formula>$E400=""</formula>
    </cfRule>
  </conditionalFormatting>
  <conditionalFormatting sqref="Y400">
    <cfRule type="expression" dxfId="147" priority="148">
      <formula>$C400=$H$5</formula>
    </cfRule>
  </conditionalFormatting>
  <conditionalFormatting sqref="Y400">
    <cfRule type="expression" dxfId="146" priority="147">
      <formula>$E400="TOTAL"</formula>
    </cfRule>
  </conditionalFormatting>
  <conditionalFormatting sqref="Y400">
    <cfRule type="expression" dxfId="145" priority="146">
      <formula>AND($E400&lt;&gt;"",$E400&lt;&gt;"TOTAL")</formula>
    </cfRule>
  </conditionalFormatting>
  <conditionalFormatting sqref="AA400">
    <cfRule type="expression" dxfId="144" priority="145">
      <formula>+WEEKDAY($E400)=1</formula>
    </cfRule>
  </conditionalFormatting>
  <conditionalFormatting sqref="AA400">
    <cfRule type="expression" dxfId="143" priority="144">
      <formula>$E400=""</formula>
    </cfRule>
  </conditionalFormatting>
  <conditionalFormatting sqref="AA400">
    <cfRule type="expression" dxfId="142" priority="143">
      <formula>$C400=$H$5</formula>
    </cfRule>
  </conditionalFormatting>
  <conditionalFormatting sqref="AA400">
    <cfRule type="expression" dxfId="141" priority="142">
      <formula>$E400="TOTAL"</formula>
    </cfRule>
  </conditionalFormatting>
  <conditionalFormatting sqref="AA400">
    <cfRule type="expression" dxfId="140" priority="141">
      <formula>AND($E400&lt;&gt;"",$E400&lt;&gt;"TOTAL")</formula>
    </cfRule>
  </conditionalFormatting>
  <conditionalFormatting sqref="AB400:AE400">
    <cfRule type="expression" dxfId="139" priority="140">
      <formula>+WEEKDAY($E400)=1</formula>
    </cfRule>
  </conditionalFormatting>
  <conditionalFormatting sqref="AB400:AE400">
    <cfRule type="expression" dxfId="138" priority="139">
      <formula>$E400=""</formula>
    </cfRule>
  </conditionalFormatting>
  <conditionalFormatting sqref="AB400:AE400">
    <cfRule type="expression" dxfId="137" priority="138">
      <formula>$C400=$H$5</formula>
    </cfRule>
  </conditionalFormatting>
  <conditionalFormatting sqref="AB400:AE400">
    <cfRule type="expression" dxfId="136" priority="137">
      <formula>$E400="TOTAL"</formula>
    </cfRule>
  </conditionalFormatting>
  <conditionalFormatting sqref="AB400:AE400">
    <cfRule type="expression" dxfId="135" priority="136">
      <formula>AND($E400&lt;&gt;"",$E400&lt;&gt;"TOTAL")</formula>
    </cfRule>
  </conditionalFormatting>
  <conditionalFormatting sqref="AG400">
    <cfRule type="expression" dxfId="134" priority="135">
      <formula>+WEEKDAY($E400)=1</formula>
    </cfRule>
  </conditionalFormatting>
  <conditionalFormatting sqref="AG400">
    <cfRule type="expression" dxfId="133" priority="134">
      <formula>$E400=""</formula>
    </cfRule>
  </conditionalFormatting>
  <conditionalFormatting sqref="AG400">
    <cfRule type="expression" dxfId="132" priority="133">
      <formula>$C400=$H$5</formula>
    </cfRule>
  </conditionalFormatting>
  <conditionalFormatting sqref="AG400">
    <cfRule type="expression" dxfId="131" priority="132">
      <formula>$E400="TOTAL"</formula>
    </cfRule>
  </conditionalFormatting>
  <conditionalFormatting sqref="AG400">
    <cfRule type="expression" dxfId="130" priority="131">
      <formula>AND($E400&lt;&gt;"",$E400&lt;&gt;"TOTAL")</formula>
    </cfRule>
  </conditionalFormatting>
  <conditionalFormatting sqref="AN400:AO400">
    <cfRule type="expression" dxfId="129" priority="130">
      <formula>+WEEKDAY($E400)=1</formula>
    </cfRule>
  </conditionalFormatting>
  <conditionalFormatting sqref="AN400:AO400">
    <cfRule type="expression" dxfId="128" priority="129">
      <formula>$E400=""</formula>
    </cfRule>
  </conditionalFormatting>
  <conditionalFormatting sqref="AN400:AO400">
    <cfRule type="expression" dxfId="127" priority="128">
      <formula>$C400=$H$5</formula>
    </cfRule>
  </conditionalFormatting>
  <conditionalFormatting sqref="AN400:AO400">
    <cfRule type="expression" dxfId="126" priority="127">
      <formula>$E400="TOTAL"</formula>
    </cfRule>
  </conditionalFormatting>
  <conditionalFormatting sqref="AN400:AO400">
    <cfRule type="expression" dxfId="125" priority="126">
      <formula>AND($E400&lt;&gt;"",$E400&lt;&gt;"TOTAL")</formula>
    </cfRule>
  </conditionalFormatting>
  <conditionalFormatting sqref="AP400">
    <cfRule type="expression" dxfId="124" priority="125">
      <formula>+WEEKDAY($E400)=1</formula>
    </cfRule>
  </conditionalFormatting>
  <conditionalFormatting sqref="AP400">
    <cfRule type="expression" dxfId="123" priority="124">
      <formula>$E400=""</formula>
    </cfRule>
  </conditionalFormatting>
  <conditionalFormatting sqref="AP400">
    <cfRule type="expression" dxfId="122" priority="123">
      <formula>$C400=$H$5</formula>
    </cfRule>
  </conditionalFormatting>
  <conditionalFormatting sqref="AP400">
    <cfRule type="expression" dxfId="121" priority="122">
      <formula>$E400="TOTAL"</formula>
    </cfRule>
  </conditionalFormatting>
  <conditionalFormatting sqref="AP400">
    <cfRule type="expression" dxfId="120" priority="121">
      <formula>AND($E400&lt;&gt;"",$E400&lt;&gt;"TOTAL")</formula>
    </cfRule>
  </conditionalFormatting>
  <conditionalFormatting sqref="AQ400">
    <cfRule type="expression" dxfId="119" priority="120">
      <formula>+WEEKDAY($E400)=1</formula>
    </cfRule>
  </conditionalFormatting>
  <conditionalFormatting sqref="AQ400">
    <cfRule type="expression" dxfId="118" priority="119">
      <formula>$E400=""</formula>
    </cfRule>
  </conditionalFormatting>
  <conditionalFormatting sqref="AQ400">
    <cfRule type="expression" dxfId="117" priority="118">
      <formula>$C400=$H$5</formula>
    </cfRule>
  </conditionalFormatting>
  <conditionalFormatting sqref="AQ400">
    <cfRule type="expression" dxfId="116" priority="117">
      <formula>$E400="TOTAL"</formula>
    </cfRule>
  </conditionalFormatting>
  <conditionalFormatting sqref="AQ400">
    <cfRule type="expression" dxfId="115" priority="116">
      <formula>AND($E400&lt;&gt;"",$E400&lt;&gt;"TOTAL")</formula>
    </cfRule>
  </conditionalFormatting>
  <conditionalFormatting sqref="AR400:AV400">
    <cfRule type="expression" dxfId="114" priority="115">
      <formula>+WEEKDAY($E400)=1</formula>
    </cfRule>
  </conditionalFormatting>
  <conditionalFormatting sqref="AR400:AV400">
    <cfRule type="expression" dxfId="113" priority="114">
      <formula>$E400=""</formula>
    </cfRule>
  </conditionalFormatting>
  <conditionalFormatting sqref="AR400:AV400">
    <cfRule type="expression" dxfId="112" priority="113">
      <formula>$C400=$H$5</formula>
    </cfRule>
  </conditionalFormatting>
  <conditionalFormatting sqref="AR400:AV400">
    <cfRule type="expression" dxfId="111" priority="112">
      <formula>$E400="TOTAL"</formula>
    </cfRule>
  </conditionalFormatting>
  <conditionalFormatting sqref="AR400:AV400">
    <cfRule type="expression" dxfId="110" priority="111">
      <formula>AND($E400&lt;&gt;"",$E400&lt;&gt;"TOTAL")</formula>
    </cfRule>
  </conditionalFormatting>
  <conditionalFormatting sqref="AW400">
    <cfRule type="expression" dxfId="109" priority="110">
      <formula>+WEEKDAY($E400)=1</formula>
    </cfRule>
  </conditionalFormatting>
  <conditionalFormatting sqref="AW400">
    <cfRule type="expression" dxfId="108" priority="109">
      <formula>$E400=""</formula>
    </cfRule>
  </conditionalFormatting>
  <conditionalFormatting sqref="AW400">
    <cfRule type="expression" dxfId="107" priority="108">
      <formula>$C400=$H$5</formula>
    </cfRule>
  </conditionalFormatting>
  <conditionalFormatting sqref="AW400">
    <cfRule type="expression" dxfId="106" priority="107">
      <formula>$E400="TOTAL"</formula>
    </cfRule>
  </conditionalFormatting>
  <conditionalFormatting sqref="AW400">
    <cfRule type="expression" dxfId="105" priority="106">
      <formula>AND($E400&lt;&gt;"",$E400&lt;&gt;"TOTAL")</formula>
    </cfRule>
  </conditionalFormatting>
  <conditionalFormatting sqref="X400">
    <cfRule type="expression" dxfId="104" priority="105">
      <formula>$H400&lt;&gt;""</formula>
    </cfRule>
  </conditionalFormatting>
  <conditionalFormatting sqref="X400">
    <cfRule type="expression" dxfId="103" priority="104">
      <formula>$E400=""</formula>
    </cfRule>
  </conditionalFormatting>
  <conditionalFormatting sqref="X400">
    <cfRule type="expression" dxfId="102" priority="103">
      <formula>$C400=$H$5</formula>
    </cfRule>
  </conditionalFormatting>
  <conditionalFormatting sqref="X400">
    <cfRule type="expression" dxfId="101" priority="102">
      <formula>$E400="TOTAL"</formula>
    </cfRule>
  </conditionalFormatting>
  <conditionalFormatting sqref="Z400">
    <cfRule type="expression" dxfId="100" priority="101">
      <formula>+WEEKDAY($E400)=1</formula>
    </cfRule>
  </conditionalFormatting>
  <conditionalFormatting sqref="Z400">
    <cfRule type="expression" dxfId="99" priority="100">
      <formula>$E400=""</formula>
    </cfRule>
  </conditionalFormatting>
  <conditionalFormatting sqref="Z400">
    <cfRule type="expression" dxfId="98" priority="99">
      <formula>$C400=$H$5</formula>
    </cfRule>
  </conditionalFormatting>
  <conditionalFormatting sqref="Z400">
    <cfRule type="expression" dxfId="97" priority="98">
      <formula>$E400="TOTAL"</formula>
    </cfRule>
  </conditionalFormatting>
  <conditionalFormatting sqref="Z400">
    <cfRule type="expression" dxfId="96" priority="97">
      <formula>AND($E400&lt;&gt;"",$E400&lt;&gt;"TOTAL")</formula>
    </cfRule>
  </conditionalFormatting>
  <conditionalFormatting sqref="BL400">
    <cfRule type="expression" dxfId="95" priority="96">
      <formula>+WEEKDAY($E400)=1</formula>
    </cfRule>
  </conditionalFormatting>
  <conditionalFormatting sqref="BL400">
    <cfRule type="expression" dxfId="94" priority="95">
      <formula>$E400=""</formula>
    </cfRule>
  </conditionalFormatting>
  <conditionalFormatting sqref="BL400">
    <cfRule type="expression" dxfId="93" priority="94">
      <formula>$C400=$H$5</formula>
    </cfRule>
  </conditionalFormatting>
  <conditionalFormatting sqref="BL400">
    <cfRule type="expression" dxfId="92" priority="93">
      <formula>$E400="TOTAL"</formula>
    </cfRule>
  </conditionalFormatting>
  <conditionalFormatting sqref="BL400">
    <cfRule type="expression" dxfId="91" priority="92">
      <formula>AND($E400&lt;&gt;"",$E400&lt;&gt;"TOTAL")</formula>
    </cfRule>
  </conditionalFormatting>
  <conditionalFormatting sqref="AK400">
    <cfRule type="expression" dxfId="90" priority="91">
      <formula>+WEEKDAY($E400)=1</formula>
    </cfRule>
  </conditionalFormatting>
  <conditionalFormatting sqref="AK400">
    <cfRule type="expression" dxfId="89" priority="90">
      <formula>$E400=""</formula>
    </cfRule>
  </conditionalFormatting>
  <conditionalFormatting sqref="AK400">
    <cfRule type="expression" dxfId="88" priority="89">
      <formula>$C400=$H$5</formula>
    </cfRule>
  </conditionalFormatting>
  <conditionalFormatting sqref="AK400">
    <cfRule type="expression" dxfId="87" priority="88">
      <formula>$E400="TOTAL"</formula>
    </cfRule>
  </conditionalFormatting>
  <conditionalFormatting sqref="AK400">
    <cfRule type="expression" dxfId="86" priority="87">
      <formula>AND($E400&lt;&gt;"",$E400&lt;&gt;"TOTAL")</formula>
    </cfRule>
  </conditionalFormatting>
  <conditionalFormatting sqref="I400:J400">
    <cfRule type="expression" dxfId="85" priority="86">
      <formula>+WEEKDAY($E400)=1</formula>
    </cfRule>
  </conditionalFormatting>
  <conditionalFormatting sqref="I400:J400">
    <cfRule type="expression" dxfId="84" priority="85">
      <formula>$E400=""</formula>
    </cfRule>
  </conditionalFormatting>
  <conditionalFormatting sqref="I400:J400">
    <cfRule type="expression" dxfId="83" priority="84">
      <formula>$C400=$H$5</formula>
    </cfRule>
  </conditionalFormatting>
  <conditionalFormatting sqref="I400:J400">
    <cfRule type="expression" dxfId="82" priority="83">
      <formula>$E400="TOTAL"</formula>
    </cfRule>
  </conditionalFormatting>
  <conditionalFormatting sqref="I400:J400">
    <cfRule type="expression" dxfId="81" priority="82">
      <formula>AND($E400&lt;&gt;"",$E400&lt;&gt;"TOTAL")</formula>
    </cfRule>
  </conditionalFormatting>
  <conditionalFormatting sqref="G400">
    <cfRule type="expression" dxfId="80" priority="81">
      <formula>$H400&lt;&gt;""</formula>
    </cfRule>
  </conditionalFormatting>
  <conditionalFormatting sqref="G400">
    <cfRule type="expression" dxfId="79" priority="80">
      <formula>$E400=""</formula>
    </cfRule>
  </conditionalFormatting>
  <conditionalFormatting sqref="G400">
    <cfRule type="expression" dxfId="78" priority="79">
      <formula>$C400=$H$5</formula>
    </cfRule>
  </conditionalFormatting>
  <conditionalFormatting sqref="G400">
    <cfRule type="expression" dxfId="77" priority="78">
      <formula>$E400="TOTAL"</formula>
    </cfRule>
  </conditionalFormatting>
  <conditionalFormatting sqref="BE400:BK400">
    <cfRule type="expression" dxfId="76" priority="77">
      <formula>+WEEKDAY($E400)=1</formula>
    </cfRule>
  </conditionalFormatting>
  <conditionalFormatting sqref="BE400:BK400">
    <cfRule type="expression" dxfId="75" priority="76">
      <formula>$E400=""</formula>
    </cfRule>
  </conditionalFormatting>
  <conditionalFormatting sqref="BE400:BK400">
    <cfRule type="expression" dxfId="74" priority="75">
      <formula>$C400=$H$5</formula>
    </cfRule>
  </conditionalFormatting>
  <conditionalFormatting sqref="BE400:BK400">
    <cfRule type="expression" dxfId="73" priority="74">
      <formula>$E400="TOTAL"</formula>
    </cfRule>
  </conditionalFormatting>
  <conditionalFormatting sqref="BE400:BK400">
    <cfRule type="expression" dxfId="72" priority="73">
      <formula>AND($E400&lt;&gt;"",$E400&lt;&gt;"TOTAL")</formula>
    </cfRule>
  </conditionalFormatting>
  <conditionalFormatting sqref="BD400">
    <cfRule type="expression" dxfId="71" priority="72">
      <formula>+WEEKDAY($E400)=1</formula>
    </cfRule>
  </conditionalFormatting>
  <conditionalFormatting sqref="BD400">
    <cfRule type="expression" dxfId="70" priority="71">
      <formula>$E400=""</formula>
    </cfRule>
  </conditionalFormatting>
  <conditionalFormatting sqref="BD400">
    <cfRule type="expression" dxfId="69" priority="70">
      <formula>$C400=$H$5</formula>
    </cfRule>
  </conditionalFormatting>
  <conditionalFormatting sqref="BD400">
    <cfRule type="expression" dxfId="68" priority="69">
      <formula>$E400="TOTAL"</formula>
    </cfRule>
  </conditionalFormatting>
  <conditionalFormatting sqref="BD400">
    <cfRule type="expression" dxfId="67" priority="68">
      <formula>AND($E400&lt;&gt;"",$E400&lt;&gt;"TOTAL")</formula>
    </cfRule>
  </conditionalFormatting>
  <conditionalFormatting sqref="BC400">
    <cfRule type="expression" dxfId="66" priority="67">
      <formula>+WEEKDAY($E400)=1</formula>
    </cfRule>
  </conditionalFormatting>
  <conditionalFormatting sqref="BC400">
    <cfRule type="expression" dxfId="65" priority="66">
      <formula>$E400=""</formula>
    </cfRule>
  </conditionalFormatting>
  <conditionalFormatting sqref="BC400">
    <cfRule type="expression" dxfId="64" priority="65">
      <formula>$C400=$H$5</formula>
    </cfRule>
  </conditionalFormatting>
  <conditionalFormatting sqref="BC400">
    <cfRule type="expression" dxfId="63" priority="64">
      <formula>$E400="TOTAL"</formula>
    </cfRule>
  </conditionalFormatting>
  <conditionalFormatting sqref="BC400">
    <cfRule type="expression" dxfId="62" priority="63">
      <formula>AND($E400&lt;&gt;"",$E400&lt;&gt;"TOTAL")</formula>
    </cfRule>
  </conditionalFormatting>
  <conditionalFormatting sqref="BB400">
    <cfRule type="expression" dxfId="61" priority="62">
      <formula>+WEEKDAY($E400)=1</formula>
    </cfRule>
  </conditionalFormatting>
  <conditionalFormatting sqref="BB400">
    <cfRule type="expression" dxfId="60" priority="61">
      <formula>$E400=""</formula>
    </cfRule>
  </conditionalFormatting>
  <conditionalFormatting sqref="BB400">
    <cfRule type="expression" dxfId="59" priority="60">
      <formula>$C400=$H$5</formula>
    </cfRule>
  </conditionalFormatting>
  <conditionalFormatting sqref="BB400">
    <cfRule type="expression" dxfId="58" priority="59">
      <formula>$E400="TOTAL"</formula>
    </cfRule>
  </conditionalFormatting>
  <conditionalFormatting sqref="BB400">
    <cfRule type="expression" dxfId="57" priority="58">
      <formula>AND($E400&lt;&gt;"",$E400&lt;&gt;"TOTAL")</formula>
    </cfRule>
  </conditionalFormatting>
  <conditionalFormatting sqref="BA400">
    <cfRule type="expression" dxfId="56" priority="57">
      <formula>+WEEKDAY($E400)=1</formula>
    </cfRule>
  </conditionalFormatting>
  <conditionalFormatting sqref="BA400">
    <cfRule type="expression" dxfId="55" priority="56">
      <formula>$E400=""</formula>
    </cfRule>
  </conditionalFormatting>
  <conditionalFormatting sqref="BA400">
    <cfRule type="expression" dxfId="54" priority="55">
      <formula>$C400=$H$5</formula>
    </cfRule>
  </conditionalFormatting>
  <conditionalFormatting sqref="BA400">
    <cfRule type="expression" dxfId="53" priority="54">
      <formula>$E400="TOTAL"</formula>
    </cfRule>
  </conditionalFormatting>
  <conditionalFormatting sqref="BA400">
    <cfRule type="expression" dxfId="52" priority="53">
      <formula>AND($E400&lt;&gt;"",$E400&lt;&gt;"TOTAL")</formula>
    </cfRule>
  </conditionalFormatting>
  <conditionalFormatting sqref="AZ400">
    <cfRule type="expression" dxfId="51" priority="52">
      <formula>+WEEKDAY($E400)=1</formula>
    </cfRule>
  </conditionalFormatting>
  <conditionalFormatting sqref="AZ400">
    <cfRule type="expression" dxfId="50" priority="51">
      <formula>$E400=""</formula>
    </cfRule>
  </conditionalFormatting>
  <conditionalFormatting sqref="AZ400">
    <cfRule type="expression" dxfId="49" priority="50">
      <formula>$C400=$H$5</formula>
    </cfRule>
  </conditionalFormatting>
  <conditionalFormatting sqref="AZ400">
    <cfRule type="expression" dxfId="48" priority="49">
      <formula>$E400="TOTAL"</formula>
    </cfRule>
  </conditionalFormatting>
  <conditionalFormatting sqref="AZ400">
    <cfRule type="expression" dxfId="47" priority="48">
      <formula>AND($E400&lt;&gt;"",$E400&lt;&gt;"TOTAL")</formula>
    </cfRule>
  </conditionalFormatting>
  <conditionalFormatting sqref="AY400">
    <cfRule type="expression" dxfId="46" priority="47">
      <formula>+WEEKDAY($E400)=1</formula>
    </cfRule>
  </conditionalFormatting>
  <conditionalFormatting sqref="AY400">
    <cfRule type="expression" dxfId="45" priority="46">
      <formula>$E400=""</formula>
    </cfRule>
  </conditionalFormatting>
  <conditionalFormatting sqref="AY400">
    <cfRule type="expression" dxfId="44" priority="45">
      <formula>$C400=$H$5</formula>
    </cfRule>
  </conditionalFormatting>
  <conditionalFormatting sqref="AY400">
    <cfRule type="expression" dxfId="43" priority="44">
      <formula>$E400="TOTAL"</formula>
    </cfRule>
  </conditionalFormatting>
  <conditionalFormatting sqref="AY400">
    <cfRule type="expression" dxfId="42" priority="43">
      <formula>AND($E400&lt;&gt;"",$E400&lt;&gt;"TOTAL")</formula>
    </cfRule>
  </conditionalFormatting>
  <conditionalFormatting sqref="AX400">
    <cfRule type="expression" dxfId="41" priority="42">
      <formula>+WEEKDAY($E400)=1</formula>
    </cfRule>
  </conditionalFormatting>
  <conditionalFormatting sqref="AX400">
    <cfRule type="expression" dxfId="40" priority="41">
      <formula>$E400=""</formula>
    </cfRule>
  </conditionalFormatting>
  <conditionalFormatting sqref="AX400">
    <cfRule type="expression" dxfId="39" priority="40">
      <formula>$C400=$H$5</formula>
    </cfRule>
  </conditionalFormatting>
  <conditionalFormatting sqref="AX400">
    <cfRule type="expression" dxfId="38" priority="39">
      <formula>$E400="TOTAL"</formula>
    </cfRule>
  </conditionalFormatting>
  <conditionalFormatting sqref="AX400">
    <cfRule type="expression" dxfId="37" priority="38">
      <formula>AND($E400&lt;&gt;"",$E400&lt;&gt;"TOTAL")</formula>
    </cfRule>
  </conditionalFormatting>
  <conditionalFormatting sqref="F389:F400">
    <cfRule type="expression" dxfId="36" priority="33">
      <formula>AND($A389&lt;&gt;1,$E389&lt;&gt;"TOTAL")</formula>
    </cfRule>
    <cfRule type="expression" dxfId="35" priority="34">
      <formula>$E389="TOTAL"</formula>
    </cfRule>
    <cfRule type="expression" dxfId="34" priority="35">
      <formula>$C389=$H$5</formula>
    </cfRule>
    <cfRule type="expression" dxfId="33" priority="36">
      <formula>OR($E389="",$A389="")</formula>
    </cfRule>
    <cfRule type="expression" dxfId="32" priority="37">
      <formula>$H389&lt;&gt;""</formula>
    </cfRule>
  </conditionalFormatting>
  <conditionalFormatting sqref="AH389:AH400">
    <cfRule type="expression" dxfId="31" priority="32">
      <formula>$E389=""</formula>
    </cfRule>
  </conditionalFormatting>
  <conditionalFormatting sqref="AH389:AH400">
    <cfRule type="expression" dxfId="30" priority="31">
      <formula>$C389=$H$5</formula>
    </cfRule>
  </conditionalFormatting>
  <conditionalFormatting sqref="AH389:AH400">
    <cfRule type="expression" dxfId="29" priority="30">
      <formula>$E389="TOTAL"</formula>
    </cfRule>
  </conditionalFormatting>
  <conditionalFormatting sqref="AI389:AI400">
    <cfRule type="expression" dxfId="28" priority="29">
      <formula>+WEEKDAY($E389)=1</formula>
    </cfRule>
  </conditionalFormatting>
  <conditionalFormatting sqref="AI389:AI400">
    <cfRule type="expression" dxfId="27" priority="28">
      <formula>$E389=""</formula>
    </cfRule>
  </conditionalFormatting>
  <conditionalFormatting sqref="AI389:AI400">
    <cfRule type="expression" dxfId="26" priority="27">
      <formula>$C389=$H$5</formula>
    </cfRule>
  </conditionalFormatting>
  <conditionalFormatting sqref="AI389:AI400">
    <cfRule type="expression" dxfId="25" priority="26">
      <formula>$E389="TOTAL"</formula>
    </cfRule>
  </conditionalFormatting>
  <conditionalFormatting sqref="AI389:AI400">
    <cfRule type="expression" dxfId="24" priority="25">
      <formula>AND($E389&lt;&gt;"",$E389&lt;&gt;"TOTAL")</formula>
    </cfRule>
  </conditionalFormatting>
  <conditionalFormatting sqref="AJ389:AJ400">
    <cfRule type="expression" dxfId="23" priority="24">
      <formula>$E389=""</formula>
    </cfRule>
  </conditionalFormatting>
  <conditionalFormatting sqref="AJ389:AJ400">
    <cfRule type="expression" dxfId="22" priority="23">
      <formula>$C389=$H$5</formula>
    </cfRule>
  </conditionalFormatting>
  <conditionalFormatting sqref="AJ389:AJ400">
    <cfRule type="expression" dxfId="21" priority="22">
      <formula>$E389="TOTAL"</formula>
    </cfRule>
  </conditionalFormatting>
  <conditionalFormatting sqref="AF389:AF393">
    <cfRule type="expression" dxfId="20" priority="21">
      <formula>+WEEKDAY($E389)=1</formula>
    </cfRule>
  </conditionalFormatting>
  <conditionalFormatting sqref="AF389:AF393">
    <cfRule type="expression" dxfId="19" priority="20">
      <formula>$E389=""</formula>
    </cfRule>
  </conditionalFormatting>
  <conditionalFormatting sqref="AF389:AF393">
    <cfRule type="expression" dxfId="18" priority="19">
      <formula>$C389=$H$5</formula>
    </cfRule>
  </conditionalFormatting>
  <conditionalFormatting sqref="AF389:AF393">
    <cfRule type="expression" dxfId="17" priority="18">
      <formula>$E389="TOTAL"</formula>
    </cfRule>
  </conditionalFormatting>
  <conditionalFormatting sqref="AF389:AF393">
    <cfRule type="expression" dxfId="16" priority="17">
      <formula>AND($E389&lt;&gt;"",$E389&lt;&gt;"TOTAL")</formula>
    </cfRule>
  </conditionalFormatting>
  <conditionalFormatting sqref="AF394:AF396">
    <cfRule type="expression" dxfId="15" priority="16">
      <formula>+WEEKDAY($E394)=1</formula>
    </cfRule>
  </conditionalFormatting>
  <conditionalFormatting sqref="AF394:AF396">
    <cfRule type="expression" dxfId="14" priority="15">
      <formula>$E394=""</formula>
    </cfRule>
  </conditionalFormatting>
  <conditionalFormatting sqref="AF394:AF396">
    <cfRule type="expression" dxfId="13" priority="14">
      <formula>$C394=$H$5</formula>
    </cfRule>
  </conditionalFormatting>
  <conditionalFormatting sqref="AF394:AF396">
    <cfRule type="expression" dxfId="12" priority="13">
      <formula>$E394="TOTAL"</formula>
    </cfRule>
  </conditionalFormatting>
  <conditionalFormatting sqref="AF394:AF396">
    <cfRule type="expression" dxfId="11" priority="12">
      <formula>AND($E394&lt;&gt;"",$E394&lt;&gt;"TOTAL")</formula>
    </cfRule>
  </conditionalFormatting>
  <conditionalFormatting sqref="AF397:AF399">
    <cfRule type="expression" dxfId="10" priority="11">
      <formula>+WEEKDAY($E397)=1</formula>
    </cfRule>
  </conditionalFormatting>
  <conditionalFormatting sqref="AF397:AF399">
    <cfRule type="expression" dxfId="9" priority="10">
      <formula>$E397=""</formula>
    </cfRule>
  </conditionalFormatting>
  <conditionalFormatting sqref="AF397:AF399">
    <cfRule type="expression" dxfId="8" priority="9">
      <formula>$C397=$H$5</formula>
    </cfRule>
  </conditionalFormatting>
  <conditionalFormatting sqref="AF397:AF399">
    <cfRule type="expression" dxfId="7" priority="8">
      <formula>$E397="TOTAL"</formula>
    </cfRule>
  </conditionalFormatting>
  <conditionalFormatting sqref="AF397:AF399">
    <cfRule type="expression" dxfId="6" priority="7">
      <formula>AND($E397&lt;&gt;"",$E397&lt;&gt;"TOTAL")</formula>
    </cfRule>
  </conditionalFormatting>
  <conditionalFormatting sqref="AF400">
    <cfRule type="expression" dxfId="5" priority="6">
      <formula>+WEEKDAY($E400)=1</formula>
    </cfRule>
  </conditionalFormatting>
  <conditionalFormatting sqref="AF400">
    <cfRule type="expression" dxfId="4" priority="5">
      <formula>$E400=""</formula>
    </cfRule>
  </conditionalFormatting>
  <conditionalFormatting sqref="AF400">
    <cfRule type="expression" dxfId="3" priority="4">
      <formula>$C400=$H$5</formula>
    </cfRule>
  </conditionalFormatting>
  <conditionalFormatting sqref="AF400">
    <cfRule type="expression" dxfId="2" priority="3">
      <formula>$E400="TOTAL"</formula>
    </cfRule>
  </conditionalFormatting>
  <conditionalFormatting sqref="AF400">
    <cfRule type="expression" dxfId="1" priority="2">
      <formula>AND($E400&lt;&gt;"",$E400&lt;&gt;"TOTAL")</formula>
    </cfRule>
  </conditionalFormatting>
  <conditionalFormatting sqref="E389:BL400">
    <cfRule type="expression" dxfId="0" priority="1">
      <formula>$B389=""</formula>
    </cfRule>
  </conditionalFormatting>
  <dataValidations count="3">
    <dataValidation type="list" allowBlank="1" showInputMessage="1" showErrorMessage="1" sqref="F5:G5" xr:uid="{00000000-0002-0000-0000-000000000000}">
      <formula1>MOIS</formula1>
    </dataValidation>
    <dataValidation type="list" allowBlank="1" showInputMessage="1" showErrorMessage="1" sqref="F6:G6" xr:uid="{00000000-0002-0000-0000-000001000000}">
      <formula1>ANNEE</formula1>
    </dataValidation>
    <dataValidation type="list" allowBlank="1" showInputMessage="1" showErrorMessage="1" sqref="F7:G7" xr:uid="{00000000-0002-0000-0000-000002000000}">
      <formula1>ETS</formula1>
    </dataValidation>
  </dataValidations>
  <pageMargins left="0.7" right="0.7" top="0.75" bottom="0.75" header="0.3" footer="0.3"/>
  <pageSetup paperSize="9" orientation="portrait" r:id="rId6"/>
  <ignoredErrors>
    <ignoredError sqref="AL11:AN11 P11:Q11 M11:N11 K11 H11 AG13:AH13 G11 I11:J11 L11 O11 AG11 AG15:AH23 G14:M14 AG14:AH14 AG12 AI12:AI23 G12:AE12 O14:AE14 F15:AE15 R11:AE11 G13:AE13 F18:AE23 G17:AE17 G16:AE16" unlockedFormula="1"/>
    <ignoredError sqref="C24 C401 C37 C50 C63 C76 C89 C102 C115 C128 C141 C154 C167 C180 C193 C206 C219 C232 C245 C258 C271 C284 C297 C310 C323 C336 C349 C362 C375 C388" formula="1"/>
  </ignoredErrors>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181C2-B9D2-4159-BCF7-7B92C30BDFF6}">
  <sheetPr codeName="Feuil4">
    <pageSetUpPr fitToPage="1"/>
  </sheetPr>
  <dimension ref="A1:P20"/>
  <sheetViews>
    <sheetView zoomScale="70" zoomScaleNormal="70" workbookViewId="0">
      <selection activeCell="A11" sqref="A11"/>
    </sheetView>
  </sheetViews>
  <sheetFormatPr baseColWidth="10" defaultColWidth="17.33203125" defaultRowHeight="13.8" x14ac:dyDescent="0.3"/>
  <cols>
    <col min="1" max="16384" width="17.33203125" style="22"/>
  </cols>
  <sheetData>
    <row r="1" spans="1:16" ht="51" customHeight="1" thickBot="1" x14ac:dyDescent="0.35">
      <c r="A1" s="96" t="str">
        <f>+"FEUILLE DE CAISSE - "&amp;'Sept. 2019'!F7</f>
        <v>FEUILLE DE CAISSE - LE 1838</v>
      </c>
      <c r="B1" s="97"/>
      <c r="C1" s="97"/>
      <c r="D1" s="97"/>
      <c r="E1" s="97"/>
      <c r="F1" s="97"/>
      <c r="G1" s="97"/>
      <c r="H1" s="97"/>
      <c r="I1" s="97"/>
      <c r="J1" s="97"/>
      <c r="K1" s="97"/>
      <c r="L1" s="97"/>
      <c r="M1" s="98"/>
    </row>
    <row r="2" spans="1:16" ht="51" customHeight="1" thickBot="1" x14ac:dyDescent="0.35"/>
    <row r="3" spans="1:16" ht="51" customHeight="1" thickBot="1" x14ac:dyDescent="0.35">
      <c r="A3" s="21" t="s">
        <v>173</v>
      </c>
      <c r="B3" s="92"/>
      <c r="C3" s="93"/>
      <c r="D3" s="94"/>
      <c r="E3" s="95" t="s">
        <v>174</v>
      </c>
      <c r="F3" s="95"/>
      <c r="G3" s="92"/>
      <c r="H3" s="93"/>
      <c r="I3" s="93"/>
      <c r="J3" s="93"/>
      <c r="K3" s="93"/>
      <c r="L3" s="93"/>
      <c r="M3" s="94"/>
      <c r="N3" s="21"/>
      <c r="O3" s="21"/>
      <c r="P3" s="21"/>
    </row>
    <row r="4" spans="1:16" ht="51" customHeight="1" thickBot="1" x14ac:dyDescent="0.35">
      <c r="A4" s="21"/>
      <c r="B4" s="21"/>
      <c r="C4" s="21"/>
      <c r="D4" s="21"/>
      <c r="E4" s="21"/>
      <c r="F4" s="21"/>
      <c r="G4" s="21"/>
      <c r="H4" s="21"/>
      <c r="I4" s="21"/>
      <c r="J4" s="21"/>
      <c r="K4" s="21"/>
      <c r="L4" s="21"/>
      <c r="M4" s="21"/>
      <c r="N4" s="21"/>
      <c r="O4" s="21"/>
      <c r="P4" s="21"/>
    </row>
    <row r="5" spans="1:16" ht="51" customHeight="1" thickBot="1" x14ac:dyDescent="0.35">
      <c r="A5" s="23" t="s">
        <v>175</v>
      </c>
      <c r="B5" s="24" t="s">
        <v>176</v>
      </c>
      <c r="C5" s="23" t="s">
        <v>177</v>
      </c>
      <c r="D5" s="23" t="s">
        <v>178</v>
      </c>
      <c r="E5" s="25" t="s">
        <v>179</v>
      </c>
      <c r="F5" s="26" t="s">
        <v>180</v>
      </c>
      <c r="G5" s="27" t="s">
        <v>181</v>
      </c>
      <c r="H5" s="27" t="s">
        <v>142</v>
      </c>
      <c r="I5" s="25" t="s">
        <v>182</v>
      </c>
      <c r="J5" s="23" t="s">
        <v>183</v>
      </c>
      <c r="K5" s="23" t="s">
        <v>184</v>
      </c>
      <c r="L5" s="28" t="s">
        <v>57</v>
      </c>
      <c r="M5" s="29" t="s">
        <v>129</v>
      </c>
      <c r="N5" s="30"/>
      <c r="O5" s="30"/>
      <c r="P5" s="30"/>
    </row>
    <row r="6" spans="1:16" ht="51" customHeight="1" x14ac:dyDescent="0.3">
      <c r="A6" s="31"/>
      <c r="B6" s="32"/>
      <c r="C6" s="31"/>
      <c r="D6" s="31"/>
      <c r="E6" s="33"/>
      <c r="F6" s="34"/>
      <c r="G6" s="35"/>
      <c r="H6" s="35"/>
      <c r="I6" s="36"/>
      <c r="J6" s="37"/>
      <c r="K6" s="37"/>
      <c r="L6" s="38"/>
      <c r="M6" s="39"/>
      <c r="N6" s="40"/>
      <c r="O6" s="40"/>
      <c r="P6" s="41"/>
    </row>
    <row r="7" spans="1:16" ht="51" customHeight="1" x14ac:dyDescent="0.3">
      <c r="A7" s="42"/>
      <c r="B7" s="43"/>
      <c r="C7" s="42"/>
      <c r="D7" s="42"/>
      <c r="E7" s="44"/>
      <c r="F7" s="45"/>
      <c r="G7" s="46"/>
      <c r="H7" s="46"/>
      <c r="I7" s="47"/>
      <c r="J7" s="42"/>
      <c r="K7" s="42"/>
      <c r="L7" s="48"/>
      <c r="M7" s="49"/>
      <c r="N7" s="40"/>
      <c r="O7" s="40"/>
      <c r="P7" s="41"/>
    </row>
    <row r="8" spans="1:16" ht="51" customHeight="1" x14ac:dyDescent="0.3">
      <c r="A8" s="42"/>
      <c r="B8" s="43"/>
      <c r="C8" s="42"/>
      <c r="D8" s="42"/>
      <c r="E8" s="44"/>
      <c r="F8" s="45"/>
      <c r="G8" s="46"/>
      <c r="H8" s="46"/>
      <c r="I8" s="47"/>
      <c r="J8" s="42"/>
      <c r="K8" s="42"/>
      <c r="L8" s="48"/>
      <c r="M8" s="49"/>
      <c r="N8" s="40"/>
      <c r="O8" s="40"/>
      <c r="P8" s="41"/>
    </row>
    <row r="9" spans="1:16" ht="51" customHeight="1" x14ac:dyDescent="0.3">
      <c r="A9" s="42"/>
      <c r="B9" s="43"/>
      <c r="C9" s="42"/>
      <c r="D9" s="42"/>
      <c r="E9" s="44"/>
      <c r="F9" s="45"/>
      <c r="G9" s="46"/>
      <c r="H9" s="46"/>
      <c r="I9" s="47"/>
      <c r="J9" s="42"/>
      <c r="K9" s="42"/>
      <c r="L9" s="48"/>
      <c r="M9" s="49"/>
      <c r="N9" s="40"/>
      <c r="O9" s="40"/>
      <c r="P9" s="41"/>
    </row>
    <row r="10" spans="1:16" ht="51" customHeight="1" x14ac:dyDescent="0.3">
      <c r="A10" s="42"/>
      <c r="B10" s="43"/>
      <c r="C10" s="42"/>
      <c r="D10" s="42"/>
      <c r="E10" s="44"/>
      <c r="F10" s="45"/>
      <c r="G10" s="46"/>
      <c r="H10" s="46"/>
      <c r="I10" s="47"/>
      <c r="J10" s="42"/>
      <c r="K10" s="42"/>
      <c r="L10" s="48"/>
      <c r="M10" s="49"/>
      <c r="N10" s="40"/>
      <c r="O10" s="40"/>
      <c r="P10" s="41"/>
    </row>
    <row r="11" spans="1:16" ht="51" customHeight="1" x14ac:dyDescent="0.3">
      <c r="A11" s="42"/>
      <c r="B11" s="43"/>
      <c r="C11" s="42"/>
      <c r="D11" s="42"/>
      <c r="E11" s="44"/>
      <c r="F11" s="45"/>
      <c r="G11" s="46"/>
      <c r="H11" s="46"/>
      <c r="I11" s="47"/>
      <c r="J11" s="42"/>
      <c r="K11" s="42"/>
      <c r="L11" s="48"/>
      <c r="M11" s="49"/>
      <c r="N11" s="40"/>
      <c r="O11" s="40"/>
      <c r="P11" s="41"/>
    </row>
    <row r="12" spans="1:16" ht="51" customHeight="1" x14ac:dyDescent="0.3">
      <c r="A12" s="50"/>
      <c r="B12" s="51"/>
      <c r="C12" s="50"/>
      <c r="D12" s="50"/>
      <c r="E12" s="40"/>
      <c r="F12" s="52"/>
      <c r="G12" s="53"/>
      <c r="H12" s="53"/>
      <c r="I12" s="54"/>
      <c r="J12" s="50"/>
      <c r="K12" s="50"/>
      <c r="L12" s="55"/>
      <c r="M12" s="56"/>
      <c r="N12" s="40"/>
      <c r="O12" s="40"/>
      <c r="P12" s="41"/>
    </row>
    <row r="13" spans="1:16" ht="51" customHeight="1" x14ac:dyDescent="0.3">
      <c r="A13" s="42"/>
      <c r="B13" s="43"/>
      <c r="C13" s="42"/>
      <c r="D13" s="42"/>
      <c r="E13" s="44"/>
      <c r="F13" s="45"/>
      <c r="G13" s="46"/>
      <c r="H13" s="46"/>
      <c r="I13" s="47"/>
      <c r="J13" s="42"/>
      <c r="K13" s="42"/>
      <c r="L13" s="48"/>
      <c r="M13" s="49"/>
      <c r="N13" s="40"/>
      <c r="O13" s="40"/>
      <c r="P13" s="41"/>
    </row>
    <row r="14" spans="1:16" ht="51" customHeight="1" thickBot="1" x14ac:dyDescent="0.35">
      <c r="A14" s="57"/>
      <c r="B14" s="58"/>
      <c r="C14" s="59"/>
      <c r="D14" s="59"/>
      <c r="F14" s="60"/>
      <c r="G14" s="61"/>
      <c r="H14" s="62"/>
      <c r="I14" s="63"/>
      <c r="J14" s="59"/>
      <c r="K14" s="59"/>
      <c r="L14" s="64"/>
      <c r="M14" s="65"/>
    </row>
    <row r="15" spans="1:16" ht="51" customHeight="1" thickBot="1" x14ac:dyDescent="0.35">
      <c r="A15" s="28" t="s">
        <v>185</v>
      </c>
      <c r="B15" s="24"/>
      <c r="C15" s="28"/>
      <c r="D15" s="28"/>
      <c r="E15" s="66"/>
      <c r="F15" s="67"/>
      <c r="G15" s="68"/>
      <c r="H15" s="68"/>
      <c r="I15" s="66"/>
      <c r="J15" s="28"/>
      <c r="K15" s="28"/>
      <c r="L15" s="28"/>
      <c r="M15" s="29"/>
      <c r="N15" s="30"/>
      <c r="O15" s="30"/>
      <c r="P15" s="30"/>
    </row>
    <row r="16" spans="1:16" ht="51" customHeight="1" x14ac:dyDescent="0.3"/>
    <row r="17" spans="9:9" ht="51" customHeight="1" x14ac:dyDescent="0.3">
      <c r="I17" s="69" t="s">
        <v>186</v>
      </c>
    </row>
    <row r="18" spans="9:9" ht="51" customHeight="1" x14ac:dyDescent="0.3"/>
    <row r="19" spans="9:9" ht="51" customHeight="1" x14ac:dyDescent="0.3"/>
    <row r="20" spans="9:9" ht="51" customHeight="1" x14ac:dyDescent="0.3"/>
  </sheetData>
  <customSheetViews>
    <customSheetView guid="{3270557B-BA4E-4054-9CD9-B6E3478E7CBC}" scale="70" fitToPage="1">
      <selection activeCell="H8" sqref="H8"/>
      <pageMargins left="0.7" right="0.7" top="0.75" bottom="0.75" header="0.3" footer="0.3"/>
      <pageSetup paperSize="9" scale="55" orientation="landscape" r:id="rId1"/>
    </customSheetView>
  </customSheetViews>
  <mergeCells count="4">
    <mergeCell ref="B3:D3"/>
    <mergeCell ref="E3:F3"/>
    <mergeCell ref="G3:M3"/>
    <mergeCell ref="A1:M1"/>
  </mergeCells>
  <pageMargins left="0.7" right="0.7" top="0.75" bottom="0.75" header="0.3" footer="0.3"/>
  <pageSetup paperSize="9" scale="5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F36"/>
  <sheetViews>
    <sheetView workbookViewId="0">
      <selection activeCell="A3" sqref="A3"/>
    </sheetView>
  </sheetViews>
  <sheetFormatPr baseColWidth="10" defaultRowHeight="14.4" x14ac:dyDescent="0.3"/>
  <cols>
    <col min="1" max="1" width="21.5546875" bestFit="1" customWidth="1"/>
    <col min="2" max="2" width="23.33203125" bestFit="1" customWidth="1"/>
    <col min="3" max="3" width="25.44140625" customWidth="1"/>
    <col min="5" max="5" width="12.33203125" bestFit="1" customWidth="1"/>
  </cols>
  <sheetData>
    <row r="1" spans="1:6" x14ac:dyDescent="0.3">
      <c r="A1" t="s">
        <v>73</v>
      </c>
      <c r="B1" t="s">
        <v>74</v>
      </c>
      <c r="C1" t="s">
        <v>23</v>
      </c>
      <c r="D1" t="s">
        <v>128</v>
      </c>
      <c r="E1" t="s">
        <v>89</v>
      </c>
      <c r="F1" t="s">
        <v>129</v>
      </c>
    </row>
    <row r="2" spans="1:6" x14ac:dyDescent="0.3">
      <c r="A2" s="1" t="str">
        <f>+IF(B2="","",'Sept. 2019'!$F$7)</f>
        <v>LE 1838</v>
      </c>
      <c r="B2" s="2" t="str">
        <f>+IF(OR('Sept. 2019'!$F11="",'Sept. 2019'!$E11="TOTAL",'Sept. 2019'!$E11=""),"ZZZ - ligne à supprimer",'Sept. 2019'!$E11)</f>
        <v>ZZZ - ligne à supprimer</v>
      </c>
      <c r="C2" s="1" t="str">
        <f>+IF(B2="ZZZ - ligne à supprimer","ZZZ - ligne à supprimer",IF('Sept. 2019'!$F11="","ZZZ - ligne à supprimer",'Sept. 2019'!$F11))</f>
        <v>ZZZ - ligne à supprimer</v>
      </c>
      <c r="D2" t="str">
        <f>+IF(B2="ZZZ - ligne à supprimer","ZZZ - ligne à supprimer",IF('Sept. 2019'!$I11="","ZZZ - ligne à supprimer",'Sept. 2019'!$I11))</f>
        <v>ZZZ - ligne à supprimer</v>
      </c>
      <c r="E2" t="str">
        <f>+IF(B2="ZZZ - ligne à supprimer","ZZZ - ligne à supprimer",IF('Sept. 2019'!$J11="","ZZZ - ligne à supprimer",'Sept. 2019'!$J11))</f>
        <v>ZZZ - ligne à supprimer</v>
      </c>
      <c r="F2" t="str">
        <f>+IF(B2="ZZZ - ligne à supprimer","ZZZ - ligne à supprimer",IF('Sept. 2019'!$AJ11="","ZZZ - ligne à supprimer",'Sept. 2019'!$AJ11))</f>
        <v>ZZZ - ligne à supprimer</v>
      </c>
    </row>
    <row r="3" spans="1:6" x14ac:dyDescent="0.3">
      <c r="A3" s="1" t="e">
        <f>+IF(B3="","",'Sept. 2019'!$F$7)</f>
        <v>#REF!</v>
      </c>
      <c r="B3" s="2" t="e">
        <f>+IF(OR('Sept. 2019'!#REF!="",'Sept. 2019'!#REF!="TOTAL",'Sept. 2019'!#REF!=""),"ZZZ - ligne à supprimer",'Sept. 2019'!#REF!)</f>
        <v>#REF!</v>
      </c>
      <c r="C3" s="1" t="e">
        <f>+IF(B3="ZZZ - ligne à supprimer","ZZZ - ligne à supprimer",IF('Sept. 2019'!#REF!="","ZZZ - ligne à supprimer",'Sept. 2019'!#REF!))</f>
        <v>#REF!</v>
      </c>
      <c r="D3" t="e">
        <f>+IF(B3="ZZZ - ligne à supprimer","ZZZ - ligne à supprimer",IF('Sept. 2019'!#REF!="","ZZZ - ligne à supprimer",'Sept. 2019'!#REF!))</f>
        <v>#REF!</v>
      </c>
      <c r="E3" t="e">
        <f>+IF(B3="ZZZ - ligne à supprimer","ZZZ - ligne à supprimer",IF('Sept. 2019'!#REF!="","ZZZ - ligne à supprimer",'Sept. 2019'!#REF!))</f>
        <v>#REF!</v>
      </c>
      <c r="F3" t="e">
        <f>+IF(B3="ZZZ - ligne à supprimer","ZZZ - ligne à supprimer",IF('Sept. 2019'!#REF!="","ZZZ - ligne à supprimer",'Sept. 2019'!#REF!))</f>
        <v>#REF!</v>
      </c>
    </row>
    <row r="4" spans="1:6" x14ac:dyDescent="0.3">
      <c r="A4" s="1" t="e">
        <f>+IF(B4="","",'Sept. 2019'!$F$7)</f>
        <v>#REF!</v>
      </c>
      <c r="B4" s="2" t="e">
        <f>+IF(OR('Sept. 2019'!#REF!="",'Sept. 2019'!#REF!="TOTAL",'Sept. 2019'!#REF!=""),"ZZZ - ligne à supprimer",'Sept. 2019'!#REF!)</f>
        <v>#REF!</v>
      </c>
      <c r="C4" s="1" t="e">
        <f>+IF(B4="ZZZ - ligne à supprimer","ZZZ - ligne à supprimer",IF('Sept. 2019'!#REF!="","ZZZ - ligne à supprimer",'Sept. 2019'!#REF!))</f>
        <v>#REF!</v>
      </c>
      <c r="D4" t="e">
        <f>+IF(B4="ZZZ - ligne à supprimer","ZZZ - ligne à supprimer",IF('Sept. 2019'!#REF!="","ZZZ - ligne à supprimer",'Sept. 2019'!#REF!))</f>
        <v>#REF!</v>
      </c>
      <c r="E4" t="e">
        <f>+IF(B4="ZZZ - ligne à supprimer","ZZZ - ligne à supprimer",IF('Sept. 2019'!#REF!="","ZZZ - ligne à supprimer",'Sept. 2019'!#REF!))</f>
        <v>#REF!</v>
      </c>
      <c r="F4" t="e">
        <f>+IF(B4="ZZZ - ligne à supprimer","ZZZ - ligne à supprimer",IF('Sept. 2019'!#REF!="","ZZZ - ligne à supprimer",'Sept. 2019'!#REF!))</f>
        <v>#REF!</v>
      </c>
    </row>
    <row r="5" spans="1:6" x14ac:dyDescent="0.3">
      <c r="A5" s="1" t="e">
        <f>+IF(B5="","",'Sept. 2019'!$F$7)</f>
        <v>#REF!</v>
      </c>
      <c r="B5" s="2" t="e">
        <f>+IF(OR('Sept. 2019'!#REF!="",'Sept. 2019'!#REF!="TOTAL",'Sept. 2019'!#REF!=""),"ZZZ - ligne à supprimer",'Sept. 2019'!#REF!)</f>
        <v>#REF!</v>
      </c>
      <c r="C5" s="1" t="e">
        <f>+IF(B5="ZZZ - ligne à supprimer","ZZZ - ligne à supprimer",IF('Sept. 2019'!#REF!="","ZZZ - ligne à supprimer",'Sept. 2019'!#REF!))</f>
        <v>#REF!</v>
      </c>
      <c r="D5" t="e">
        <f>+IF(B5="ZZZ - ligne à supprimer","ZZZ - ligne à supprimer",IF('Sept. 2019'!#REF!="","ZZZ - ligne à supprimer",'Sept. 2019'!#REF!))</f>
        <v>#REF!</v>
      </c>
      <c r="E5" t="e">
        <f>+IF(B5="ZZZ - ligne à supprimer","ZZZ - ligne à supprimer",IF('Sept. 2019'!#REF!="","ZZZ - ligne à supprimer",'Sept. 2019'!#REF!))</f>
        <v>#REF!</v>
      </c>
      <c r="F5" t="e">
        <f>+IF(B5="ZZZ - ligne à supprimer","ZZZ - ligne à supprimer",IF('Sept. 2019'!#REF!="","ZZZ - ligne à supprimer",'Sept. 2019'!#REF!))</f>
        <v>#REF!</v>
      </c>
    </row>
    <row r="6" spans="1:6" x14ac:dyDescent="0.3">
      <c r="A6" s="1" t="e">
        <f>+IF(B6="","",'Sept. 2019'!$F$7)</f>
        <v>#REF!</v>
      </c>
      <c r="B6" s="2" t="e">
        <f>+IF(OR('Sept. 2019'!#REF!="",'Sept. 2019'!#REF!="TOTAL",'Sept. 2019'!#REF!=""),"ZZZ - ligne à supprimer",'Sept. 2019'!#REF!)</f>
        <v>#REF!</v>
      </c>
      <c r="C6" s="1" t="e">
        <f>+IF(B6="ZZZ - ligne à supprimer","ZZZ - ligne à supprimer",IF('Sept. 2019'!#REF!="","ZZZ - ligne à supprimer",'Sept. 2019'!#REF!))</f>
        <v>#REF!</v>
      </c>
      <c r="D6" t="e">
        <f>+IF(B6="ZZZ - ligne à supprimer","ZZZ - ligne à supprimer",IF('Sept. 2019'!#REF!="","ZZZ - ligne à supprimer",'Sept. 2019'!#REF!))</f>
        <v>#REF!</v>
      </c>
      <c r="E6" t="e">
        <f>+IF(B6="ZZZ - ligne à supprimer","ZZZ - ligne à supprimer",IF('Sept. 2019'!#REF!="","ZZZ - ligne à supprimer",'Sept. 2019'!#REF!))</f>
        <v>#REF!</v>
      </c>
      <c r="F6" t="e">
        <f>+IF(B6="ZZZ - ligne à supprimer","ZZZ - ligne à supprimer",IF('Sept. 2019'!#REF!="","ZZZ - ligne à supprimer",'Sept. 2019'!#REF!))</f>
        <v>#REF!</v>
      </c>
    </row>
    <row r="7" spans="1:6" x14ac:dyDescent="0.3">
      <c r="A7" s="1" t="e">
        <f>+IF(B7="","",'Sept. 2019'!$F$7)</f>
        <v>#REF!</v>
      </c>
      <c r="B7" s="2" t="e">
        <f>+IF(OR('Sept. 2019'!#REF!="",'Sept. 2019'!#REF!="TOTAL",'Sept. 2019'!#REF!=""),"ZZZ - ligne à supprimer",'Sept. 2019'!#REF!)</f>
        <v>#REF!</v>
      </c>
      <c r="C7" s="1" t="e">
        <f>+IF(B7="ZZZ - ligne à supprimer","ZZZ - ligne à supprimer",IF('Sept. 2019'!#REF!="","ZZZ - ligne à supprimer",'Sept. 2019'!#REF!))</f>
        <v>#REF!</v>
      </c>
      <c r="D7" t="e">
        <f>+IF(B7="ZZZ - ligne à supprimer","ZZZ - ligne à supprimer",IF('Sept. 2019'!#REF!="","ZZZ - ligne à supprimer",'Sept. 2019'!#REF!))</f>
        <v>#REF!</v>
      </c>
      <c r="E7" t="e">
        <f>+IF(B7="ZZZ - ligne à supprimer","ZZZ - ligne à supprimer",IF('Sept. 2019'!#REF!="","ZZZ - ligne à supprimer",'Sept. 2019'!#REF!))</f>
        <v>#REF!</v>
      </c>
      <c r="F7" t="e">
        <f>+IF(B7="ZZZ - ligne à supprimer","ZZZ - ligne à supprimer",IF('Sept. 2019'!#REF!="","ZZZ - ligne à supprimer",'Sept. 2019'!#REF!))</f>
        <v>#REF!</v>
      </c>
    </row>
    <row r="8" spans="1:6" x14ac:dyDescent="0.3">
      <c r="A8" s="1" t="e">
        <f>+IF(B8="","",'Sept. 2019'!$F$7)</f>
        <v>#REF!</v>
      </c>
      <c r="B8" s="2" t="e">
        <f>+IF(OR('Sept. 2019'!#REF!="",'Sept. 2019'!#REF!="TOTAL",'Sept. 2019'!#REF!=""),"ZZZ - ligne à supprimer",'Sept. 2019'!#REF!)</f>
        <v>#REF!</v>
      </c>
      <c r="C8" s="1" t="e">
        <f>+IF(B8="ZZZ - ligne à supprimer","ZZZ - ligne à supprimer",IF('Sept. 2019'!#REF!="","ZZZ - ligne à supprimer",'Sept. 2019'!#REF!))</f>
        <v>#REF!</v>
      </c>
      <c r="D8" t="e">
        <f>+IF(B8="ZZZ - ligne à supprimer","ZZZ - ligne à supprimer",IF('Sept. 2019'!#REF!="","ZZZ - ligne à supprimer",'Sept. 2019'!#REF!))</f>
        <v>#REF!</v>
      </c>
      <c r="E8" t="e">
        <f>+IF(B8="ZZZ - ligne à supprimer","ZZZ - ligne à supprimer",IF('Sept. 2019'!#REF!="","ZZZ - ligne à supprimer",'Sept. 2019'!#REF!))</f>
        <v>#REF!</v>
      </c>
      <c r="F8" t="e">
        <f>+IF(B8="ZZZ - ligne à supprimer","ZZZ - ligne à supprimer",IF('Sept. 2019'!#REF!="","ZZZ - ligne à supprimer",'Sept. 2019'!#REF!))</f>
        <v>#REF!</v>
      </c>
    </row>
    <row r="9" spans="1:6" x14ac:dyDescent="0.3">
      <c r="A9" s="1" t="e">
        <f>+IF(B9="","",'Sept. 2019'!$F$7)</f>
        <v>#REF!</v>
      </c>
      <c r="B9" s="2" t="e">
        <f>+IF(OR('Sept. 2019'!#REF!="",'Sept. 2019'!#REF!="TOTAL",'Sept. 2019'!#REF!=""),"ZZZ - ligne à supprimer",'Sept. 2019'!#REF!)</f>
        <v>#REF!</v>
      </c>
      <c r="C9" s="1" t="e">
        <f>+IF(B9="ZZZ - ligne à supprimer","ZZZ - ligne à supprimer",IF('Sept. 2019'!#REF!="","ZZZ - ligne à supprimer",'Sept. 2019'!#REF!))</f>
        <v>#REF!</v>
      </c>
      <c r="D9" t="e">
        <f>+IF(B9="ZZZ - ligne à supprimer","ZZZ - ligne à supprimer",IF('Sept. 2019'!#REF!="","ZZZ - ligne à supprimer",'Sept. 2019'!#REF!))</f>
        <v>#REF!</v>
      </c>
      <c r="E9" t="e">
        <f>+IF(B9="ZZZ - ligne à supprimer","ZZZ - ligne à supprimer",IF('Sept. 2019'!#REF!="","ZZZ - ligne à supprimer",'Sept. 2019'!#REF!))</f>
        <v>#REF!</v>
      </c>
      <c r="F9" t="e">
        <f>+IF(B9="ZZZ - ligne à supprimer","ZZZ - ligne à supprimer",IF('Sept. 2019'!#REF!="","ZZZ - ligne à supprimer",'Sept. 2019'!#REF!))</f>
        <v>#REF!</v>
      </c>
    </row>
    <row r="10" spans="1:6" x14ac:dyDescent="0.3">
      <c r="A10" s="1" t="e">
        <f>+IF(B10="","",'Sept. 2019'!$F$7)</f>
        <v>#REF!</v>
      </c>
      <c r="B10" s="2" t="e">
        <f>+IF(OR('Sept. 2019'!#REF!="",'Sept. 2019'!#REF!="TOTAL",'Sept. 2019'!#REF!=""),"ZZZ - ligne à supprimer",'Sept. 2019'!#REF!)</f>
        <v>#REF!</v>
      </c>
      <c r="C10" s="1" t="e">
        <f>+IF(B10="ZZZ - ligne à supprimer","ZZZ - ligne à supprimer",IF('Sept. 2019'!#REF!="","ZZZ - ligne à supprimer",'Sept. 2019'!#REF!))</f>
        <v>#REF!</v>
      </c>
      <c r="D10" t="e">
        <f>+IF(B10="ZZZ - ligne à supprimer","ZZZ - ligne à supprimer",IF('Sept. 2019'!#REF!="","ZZZ - ligne à supprimer",'Sept. 2019'!#REF!))</f>
        <v>#REF!</v>
      </c>
      <c r="E10" t="e">
        <f>+IF(B10="ZZZ - ligne à supprimer","ZZZ - ligne à supprimer",IF('Sept. 2019'!#REF!="","ZZZ - ligne à supprimer",'Sept. 2019'!#REF!))</f>
        <v>#REF!</v>
      </c>
      <c r="F10" t="e">
        <f>+IF(B10="ZZZ - ligne à supprimer","ZZZ - ligne à supprimer",IF('Sept. 2019'!#REF!="","ZZZ - ligne à supprimer",'Sept. 2019'!#REF!))</f>
        <v>#REF!</v>
      </c>
    </row>
    <row r="11" spans="1:6" x14ac:dyDescent="0.3">
      <c r="A11" s="1" t="e">
        <f>+IF(B11="","",'Sept. 2019'!$F$7)</f>
        <v>#REF!</v>
      </c>
      <c r="B11" s="2" t="e">
        <f>+IF(OR('Sept. 2019'!#REF!="",'Sept. 2019'!#REF!="TOTAL",'Sept. 2019'!#REF!=""),"ZZZ - ligne à supprimer",'Sept. 2019'!#REF!)</f>
        <v>#REF!</v>
      </c>
      <c r="C11" s="1" t="e">
        <f>+IF(B11="ZZZ - ligne à supprimer","ZZZ - ligne à supprimer",IF('Sept. 2019'!#REF!="","ZZZ - ligne à supprimer",'Sept. 2019'!#REF!))</f>
        <v>#REF!</v>
      </c>
      <c r="D11" t="e">
        <f>+IF(B11="ZZZ - ligne à supprimer","ZZZ - ligne à supprimer",IF('Sept. 2019'!#REF!="","ZZZ - ligne à supprimer",'Sept. 2019'!#REF!))</f>
        <v>#REF!</v>
      </c>
      <c r="E11" t="e">
        <f>+IF(B11="ZZZ - ligne à supprimer","ZZZ - ligne à supprimer",IF('Sept. 2019'!#REF!="","ZZZ - ligne à supprimer",'Sept. 2019'!#REF!))</f>
        <v>#REF!</v>
      </c>
      <c r="F11" t="e">
        <f>+IF(B11="ZZZ - ligne à supprimer","ZZZ - ligne à supprimer",IF('Sept. 2019'!#REF!="","ZZZ - ligne à supprimer",'Sept. 2019'!#REF!))</f>
        <v>#REF!</v>
      </c>
    </row>
    <row r="12" spans="1:6" x14ac:dyDescent="0.3">
      <c r="A12" s="1" t="e">
        <f>+IF(B12="","",'Sept. 2019'!$F$7)</f>
        <v>#REF!</v>
      </c>
      <c r="B12" s="2" t="e">
        <f>+IF(OR('Sept. 2019'!#REF!="",'Sept. 2019'!#REF!="TOTAL",'Sept. 2019'!#REF!=""),"ZZZ - ligne à supprimer",'Sept. 2019'!#REF!)</f>
        <v>#REF!</v>
      </c>
      <c r="C12" s="1" t="e">
        <f>+IF(B12="ZZZ - ligne à supprimer","ZZZ - ligne à supprimer",IF('Sept. 2019'!#REF!="","ZZZ - ligne à supprimer",'Sept. 2019'!#REF!))</f>
        <v>#REF!</v>
      </c>
      <c r="D12" t="e">
        <f>+IF(B12="ZZZ - ligne à supprimer","ZZZ - ligne à supprimer",IF('Sept. 2019'!#REF!="","ZZZ - ligne à supprimer",'Sept. 2019'!#REF!))</f>
        <v>#REF!</v>
      </c>
      <c r="E12" t="e">
        <f>+IF(B12="ZZZ - ligne à supprimer","ZZZ - ligne à supprimer",IF('Sept. 2019'!#REF!="","ZZZ - ligne à supprimer",'Sept. 2019'!#REF!))</f>
        <v>#REF!</v>
      </c>
      <c r="F12" t="e">
        <f>+IF(B12="ZZZ - ligne à supprimer","ZZZ - ligne à supprimer",IF('Sept. 2019'!#REF!="","ZZZ - ligne à supprimer",'Sept. 2019'!#REF!))</f>
        <v>#REF!</v>
      </c>
    </row>
    <row r="13" spans="1:6" x14ac:dyDescent="0.3">
      <c r="A13" s="1" t="e">
        <f>+IF(B13="","",'Sept. 2019'!$F$7)</f>
        <v>#REF!</v>
      </c>
      <c r="B13" s="2" t="e">
        <f>+IF(OR('Sept. 2019'!#REF!="",'Sept. 2019'!#REF!="TOTAL",'Sept. 2019'!#REF!=""),"ZZZ - ligne à supprimer",'Sept. 2019'!#REF!)</f>
        <v>#REF!</v>
      </c>
      <c r="C13" s="1" t="e">
        <f>+IF(B13="ZZZ - ligne à supprimer","ZZZ - ligne à supprimer",IF('Sept. 2019'!#REF!="","ZZZ - ligne à supprimer",'Sept. 2019'!#REF!))</f>
        <v>#REF!</v>
      </c>
      <c r="D13" t="e">
        <f>+IF(B13="ZZZ - ligne à supprimer","ZZZ - ligne à supprimer",IF('Sept. 2019'!#REF!="","ZZZ - ligne à supprimer",'Sept. 2019'!#REF!))</f>
        <v>#REF!</v>
      </c>
      <c r="E13" t="e">
        <f>+IF(B13="ZZZ - ligne à supprimer","ZZZ - ligne à supprimer",IF('Sept. 2019'!#REF!="","ZZZ - ligne à supprimer",'Sept. 2019'!#REF!))</f>
        <v>#REF!</v>
      </c>
      <c r="F13" t="e">
        <f>+IF(B13="ZZZ - ligne à supprimer","ZZZ - ligne à supprimer",IF('Sept. 2019'!#REF!="","ZZZ - ligne à supprimer",'Sept. 2019'!#REF!))</f>
        <v>#REF!</v>
      </c>
    </row>
    <row r="14" spans="1:6" x14ac:dyDescent="0.3">
      <c r="A14" s="1" t="e">
        <f>+IF(B14="","",'Sept. 2019'!$F$7)</f>
        <v>#REF!</v>
      </c>
      <c r="B14" s="2" t="e">
        <f>+IF(OR('Sept. 2019'!#REF!="",'Sept. 2019'!#REF!="TOTAL",'Sept. 2019'!#REF!=""),"ZZZ - ligne à supprimer",'Sept. 2019'!#REF!)</f>
        <v>#REF!</v>
      </c>
      <c r="C14" s="1" t="e">
        <f>+IF(B14="ZZZ - ligne à supprimer","ZZZ - ligne à supprimer",IF('Sept. 2019'!#REF!="","ZZZ - ligne à supprimer",'Sept. 2019'!#REF!))</f>
        <v>#REF!</v>
      </c>
      <c r="D14" t="e">
        <f>+IF(B14="ZZZ - ligne à supprimer","ZZZ - ligne à supprimer",IF('Sept. 2019'!#REF!="","ZZZ - ligne à supprimer",'Sept. 2019'!#REF!))</f>
        <v>#REF!</v>
      </c>
      <c r="E14" t="e">
        <f>+IF(B14="ZZZ - ligne à supprimer","ZZZ - ligne à supprimer",IF('Sept. 2019'!#REF!="","ZZZ - ligne à supprimer",'Sept. 2019'!#REF!))</f>
        <v>#REF!</v>
      </c>
      <c r="F14" t="e">
        <f>+IF(B14="ZZZ - ligne à supprimer","ZZZ - ligne à supprimer",IF('Sept. 2019'!#REF!="","ZZZ - ligne à supprimer",'Sept. 2019'!#REF!))</f>
        <v>#REF!</v>
      </c>
    </row>
    <row r="15" spans="1:6" x14ac:dyDescent="0.3">
      <c r="A15" s="1" t="e">
        <f>+IF(B15="","",'Sept. 2019'!$F$7)</f>
        <v>#REF!</v>
      </c>
      <c r="B15" s="2" t="e">
        <f>+IF(OR('Sept. 2019'!#REF!="",'Sept. 2019'!#REF!="TOTAL",'Sept. 2019'!#REF!=""),"ZZZ - ligne à supprimer",'Sept. 2019'!#REF!)</f>
        <v>#REF!</v>
      </c>
      <c r="C15" s="1" t="e">
        <f>+IF(B15="ZZZ - ligne à supprimer","ZZZ - ligne à supprimer",IF('Sept. 2019'!#REF!="","ZZZ - ligne à supprimer",'Sept. 2019'!#REF!))</f>
        <v>#REF!</v>
      </c>
      <c r="D15" t="e">
        <f>+IF(B15="ZZZ - ligne à supprimer","ZZZ - ligne à supprimer",IF('Sept. 2019'!#REF!="","ZZZ - ligne à supprimer",'Sept. 2019'!#REF!))</f>
        <v>#REF!</v>
      </c>
      <c r="E15" t="e">
        <f>+IF(B15="ZZZ - ligne à supprimer","ZZZ - ligne à supprimer",IF('Sept. 2019'!#REF!="","ZZZ - ligne à supprimer",'Sept. 2019'!#REF!))</f>
        <v>#REF!</v>
      </c>
      <c r="F15" t="e">
        <f>+IF(B15="ZZZ - ligne à supprimer","ZZZ - ligne à supprimer",IF('Sept. 2019'!#REF!="","ZZZ - ligne à supprimer",'Sept. 2019'!#REF!))</f>
        <v>#REF!</v>
      </c>
    </row>
    <row r="16" spans="1:6" x14ac:dyDescent="0.3">
      <c r="A16" s="1" t="e">
        <f>+IF(B16="","",'Sept. 2019'!$F$7)</f>
        <v>#REF!</v>
      </c>
      <c r="B16" s="2" t="e">
        <f>+IF(OR('Sept. 2019'!#REF!="",'Sept. 2019'!#REF!="TOTAL",'Sept. 2019'!#REF!=""),"ZZZ - ligne à supprimer",'Sept. 2019'!#REF!)</f>
        <v>#REF!</v>
      </c>
      <c r="C16" s="1" t="e">
        <f>+IF(B16="ZZZ - ligne à supprimer","ZZZ - ligne à supprimer",IF('Sept. 2019'!#REF!="","ZZZ - ligne à supprimer",'Sept. 2019'!#REF!))</f>
        <v>#REF!</v>
      </c>
      <c r="D16" t="e">
        <f>+IF(B16="ZZZ - ligne à supprimer","ZZZ - ligne à supprimer",IF('Sept. 2019'!#REF!="","ZZZ - ligne à supprimer",'Sept. 2019'!#REF!))</f>
        <v>#REF!</v>
      </c>
      <c r="E16" t="e">
        <f>+IF(B16="ZZZ - ligne à supprimer","ZZZ - ligne à supprimer",IF('Sept. 2019'!#REF!="","ZZZ - ligne à supprimer",'Sept. 2019'!#REF!))</f>
        <v>#REF!</v>
      </c>
      <c r="F16" t="e">
        <f>+IF(B16="ZZZ - ligne à supprimer","ZZZ - ligne à supprimer",IF('Sept. 2019'!#REF!="","ZZZ - ligne à supprimer",'Sept. 2019'!#REF!))</f>
        <v>#REF!</v>
      </c>
    </row>
    <row r="17" spans="1:6" x14ac:dyDescent="0.3">
      <c r="A17" s="1" t="e">
        <f>+IF(B17="","",'Sept. 2019'!$F$7)</f>
        <v>#REF!</v>
      </c>
      <c r="B17" s="2" t="e">
        <f>+IF(OR('Sept. 2019'!#REF!="",'Sept. 2019'!#REF!="TOTAL",'Sept. 2019'!#REF!=""),"ZZZ - ligne à supprimer",'Sept. 2019'!#REF!)</f>
        <v>#REF!</v>
      </c>
      <c r="C17" s="1" t="e">
        <f>+IF(B17="ZZZ - ligne à supprimer","ZZZ - ligne à supprimer",IF('Sept. 2019'!#REF!="","ZZZ - ligne à supprimer",'Sept. 2019'!#REF!))</f>
        <v>#REF!</v>
      </c>
      <c r="D17" t="e">
        <f>+IF(B17="ZZZ - ligne à supprimer","ZZZ - ligne à supprimer",IF('Sept. 2019'!#REF!="","ZZZ - ligne à supprimer",'Sept. 2019'!#REF!))</f>
        <v>#REF!</v>
      </c>
      <c r="E17" t="e">
        <f>+IF(B17="ZZZ - ligne à supprimer","ZZZ - ligne à supprimer",IF('Sept. 2019'!#REF!="","ZZZ - ligne à supprimer",'Sept. 2019'!#REF!))</f>
        <v>#REF!</v>
      </c>
      <c r="F17" t="e">
        <f>+IF(B17="ZZZ - ligne à supprimer","ZZZ - ligne à supprimer",IF('Sept. 2019'!#REF!="","ZZZ - ligne à supprimer",'Sept. 2019'!#REF!))</f>
        <v>#REF!</v>
      </c>
    </row>
    <row r="18" spans="1:6" x14ac:dyDescent="0.3">
      <c r="A18" s="1" t="e">
        <f>+IF(B18="","",'Sept. 2019'!$F$7)</f>
        <v>#REF!</v>
      </c>
      <c r="B18" s="2" t="e">
        <f>+IF(OR('Sept. 2019'!#REF!="",'Sept. 2019'!#REF!="TOTAL",'Sept. 2019'!#REF!=""),"ZZZ - ligne à supprimer",'Sept. 2019'!#REF!)</f>
        <v>#REF!</v>
      </c>
      <c r="C18" s="1" t="e">
        <f>+IF(B18="ZZZ - ligne à supprimer","ZZZ - ligne à supprimer",IF('Sept. 2019'!#REF!="","ZZZ - ligne à supprimer",'Sept. 2019'!#REF!))</f>
        <v>#REF!</v>
      </c>
      <c r="D18" t="e">
        <f>+IF(B18="ZZZ - ligne à supprimer","ZZZ - ligne à supprimer",IF('Sept. 2019'!#REF!="","ZZZ - ligne à supprimer",'Sept. 2019'!#REF!))</f>
        <v>#REF!</v>
      </c>
      <c r="E18" t="e">
        <f>+IF(B18="ZZZ - ligne à supprimer","ZZZ - ligne à supprimer",IF('Sept. 2019'!#REF!="","ZZZ - ligne à supprimer",'Sept. 2019'!#REF!))</f>
        <v>#REF!</v>
      </c>
      <c r="F18" t="e">
        <f>+IF(B18="ZZZ - ligne à supprimer","ZZZ - ligne à supprimer",IF('Sept. 2019'!#REF!="","ZZZ - ligne à supprimer",'Sept. 2019'!#REF!))</f>
        <v>#REF!</v>
      </c>
    </row>
    <row r="19" spans="1:6" x14ac:dyDescent="0.3">
      <c r="A19" s="1" t="e">
        <f>+IF(B19="","",'Sept. 2019'!$F$7)</f>
        <v>#REF!</v>
      </c>
      <c r="B19" s="2" t="e">
        <f>+IF(OR('Sept. 2019'!#REF!="",'Sept. 2019'!#REF!="TOTAL",'Sept. 2019'!#REF!=""),"ZZZ - ligne à supprimer",'Sept. 2019'!#REF!)</f>
        <v>#REF!</v>
      </c>
      <c r="C19" s="1" t="e">
        <f>+IF(B19="ZZZ - ligne à supprimer","ZZZ - ligne à supprimer",IF('Sept. 2019'!#REF!="","ZZZ - ligne à supprimer",'Sept. 2019'!#REF!))</f>
        <v>#REF!</v>
      </c>
      <c r="D19" t="e">
        <f>+IF(B19="ZZZ - ligne à supprimer","ZZZ - ligne à supprimer",IF('Sept. 2019'!#REF!="","ZZZ - ligne à supprimer",'Sept. 2019'!#REF!))</f>
        <v>#REF!</v>
      </c>
      <c r="E19" t="e">
        <f>+IF(B19="ZZZ - ligne à supprimer","ZZZ - ligne à supprimer",IF('Sept. 2019'!#REF!="","ZZZ - ligne à supprimer",'Sept. 2019'!#REF!))</f>
        <v>#REF!</v>
      </c>
      <c r="F19" t="e">
        <f>+IF(B19="ZZZ - ligne à supprimer","ZZZ - ligne à supprimer",IF('Sept. 2019'!#REF!="","ZZZ - ligne à supprimer",'Sept. 2019'!#REF!))</f>
        <v>#REF!</v>
      </c>
    </row>
    <row r="20" spans="1:6" x14ac:dyDescent="0.3">
      <c r="A20" s="1" t="e">
        <f>+IF(B20="","",'Sept. 2019'!$F$7)</f>
        <v>#REF!</v>
      </c>
      <c r="B20" s="2" t="e">
        <f>+IF(OR('Sept. 2019'!#REF!="",'Sept. 2019'!#REF!="TOTAL",'Sept. 2019'!#REF!=""),"ZZZ - ligne à supprimer",'Sept. 2019'!#REF!)</f>
        <v>#REF!</v>
      </c>
      <c r="C20" s="1" t="e">
        <f>+IF(B20="ZZZ - ligne à supprimer","ZZZ - ligne à supprimer",IF('Sept. 2019'!#REF!="","ZZZ - ligne à supprimer",'Sept. 2019'!#REF!))</f>
        <v>#REF!</v>
      </c>
      <c r="D20" t="e">
        <f>+IF(B20="ZZZ - ligne à supprimer","ZZZ - ligne à supprimer",IF('Sept. 2019'!#REF!="","ZZZ - ligne à supprimer",'Sept. 2019'!#REF!))</f>
        <v>#REF!</v>
      </c>
      <c r="E20" t="e">
        <f>+IF(B20="ZZZ - ligne à supprimer","ZZZ - ligne à supprimer",IF('Sept. 2019'!#REF!="","ZZZ - ligne à supprimer",'Sept. 2019'!#REF!))</f>
        <v>#REF!</v>
      </c>
      <c r="F20" t="e">
        <f>+IF(B20="ZZZ - ligne à supprimer","ZZZ - ligne à supprimer",IF('Sept. 2019'!#REF!="","ZZZ - ligne à supprimer",'Sept. 2019'!#REF!))</f>
        <v>#REF!</v>
      </c>
    </row>
    <row r="21" spans="1:6" x14ac:dyDescent="0.3">
      <c r="A21" s="1" t="e">
        <f>+IF(B21="","",'Sept. 2019'!$F$7)</f>
        <v>#REF!</v>
      </c>
      <c r="B21" s="2" t="e">
        <f>+IF(OR('Sept. 2019'!#REF!="",'Sept. 2019'!#REF!="TOTAL",'Sept. 2019'!#REF!=""),"ZZZ - ligne à supprimer",'Sept. 2019'!#REF!)</f>
        <v>#REF!</v>
      </c>
      <c r="C21" s="1" t="e">
        <f>+IF(B21="ZZZ - ligne à supprimer","ZZZ - ligne à supprimer",IF('Sept. 2019'!#REF!="","ZZZ - ligne à supprimer",'Sept. 2019'!#REF!))</f>
        <v>#REF!</v>
      </c>
      <c r="D21" t="e">
        <f>+IF(B21="ZZZ - ligne à supprimer","ZZZ - ligne à supprimer",IF('Sept. 2019'!#REF!="","ZZZ - ligne à supprimer",'Sept. 2019'!#REF!))</f>
        <v>#REF!</v>
      </c>
      <c r="E21" t="e">
        <f>+IF(B21="ZZZ - ligne à supprimer","ZZZ - ligne à supprimer",IF('Sept. 2019'!#REF!="","ZZZ - ligne à supprimer",'Sept. 2019'!#REF!))</f>
        <v>#REF!</v>
      </c>
      <c r="F21" t="e">
        <f>+IF(B21="ZZZ - ligne à supprimer","ZZZ - ligne à supprimer",IF('Sept. 2019'!#REF!="","ZZZ - ligne à supprimer",'Sept. 2019'!#REF!))</f>
        <v>#REF!</v>
      </c>
    </row>
    <row r="22" spans="1:6" x14ac:dyDescent="0.3">
      <c r="A22" s="1" t="e">
        <f>+IF(B22="","",'Sept. 2019'!$F$7)</f>
        <v>#REF!</v>
      </c>
      <c r="B22" s="2" t="e">
        <f>+IF(OR('Sept. 2019'!#REF!="",'Sept. 2019'!#REF!="TOTAL",'Sept. 2019'!#REF!=""),"ZZZ - ligne à supprimer",'Sept. 2019'!#REF!)</f>
        <v>#REF!</v>
      </c>
      <c r="C22" s="1" t="e">
        <f>+IF(B22="ZZZ - ligne à supprimer","ZZZ - ligne à supprimer",IF('Sept. 2019'!#REF!="","ZZZ - ligne à supprimer",'Sept. 2019'!#REF!))</f>
        <v>#REF!</v>
      </c>
      <c r="D22" t="e">
        <f>+IF(B22="ZZZ - ligne à supprimer","ZZZ - ligne à supprimer",IF('Sept. 2019'!#REF!="","ZZZ - ligne à supprimer",'Sept. 2019'!#REF!))</f>
        <v>#REF!</v>
      </c>
      <c r="E22" t="e">
        <f>+IF(B22="ZZZ - ligne à supprimer","ZZZ - ligne à supprimer",IF('Sept. 2019'!#REF!="","ZZZ - ligne à supprimer",'Sept. 2019'!#REF!))</f>
        <v>#REF!</v>
      </c>
      <c r="F22" t="e">
        <f>+IF(B22="ZZZ - ligne à supprimer","ZZZ - ligne à supprimer",IF('Sept. 2019'!#REF!="","ZZZ - ligne à supprimer",'Sept. 2019'!#REF!))</f>
        <v>#REF!</v>
      </c>
    </row>
    <row r="23" spans="1:6" x14ac:dyDescent="0.3">
      <c r="A23" s="1" t="e">
        <f>+IF(B23="","",'Sept. 2019'!$F$7)</f>
        <v>#REF!</v>
      </c>
      <c r="B23" s="2" t="e">
        <f>+IF(OR('Sept. 2019'!#REF!="",'Sept. 2019'!#REF!="TOTAL",'Sept. 2019'!#REF!=""),"ZZZ - ligne à supprimer",'Sept. 2019'!#REF!)</f>
        <v>#REF!</v>
      </c>
      <c r="C23" s="1" t="e">
        <f>+IF(B23="ZZZ - ligne à supprimer","ZZZ - ligne à supprimer",IF('Sept. 2019'!#REF!="","ZZZ - ligne à supprimer",'Sept. 2019'!#REF!))</f>
        <v>#REF!</v>
      </c>
      <c r="D23" t="e">
        <f>+IF(B23="ZZZ - ligne à supprimer","ZZZ - ligne à supprimer",IF('Sept. 2019'!#REF!="","ZZZ - ligne à supprimer",'Sept. 2019'!#REF!))</f>
        <v>#REF!</v>
      </c>
      <c r="E23" t="e">
        <f>+IF(B23="ZZZ - ligne à supprimer","ZZZ - ligne à supprimer",IF('Sept. 2019'!#REF!="","ZZZ - ligne à supprimer",'Sept. 2019'!#REF!))</f>
        <v>#REF!</v>
      </c>
      <c r="F23" t="e">
        <f>+IF(B23="ZZZ - ligne à supprimer","ZZZ - ligne à supprimer",IF('Sept. 2019'!#REF!="","ZZZ - ligne à supprimer",'Sept. 2019'!#REF!))</f>
        <v>#REF!</v>
      </c>
    </row>
    <row r="24" spans="1:6" x14ac:dyDescent="0.3">
      <c r="A24" s="1" t="e">
        <f>+IF(B24="","",'Sept. 2019'!$F$7)</f>
        <v>#REF!</v>
      </c>
      <c r="B24" s="2" t="e">
        <f>+IF(OR('Sept. 2019'!#REF!="",'Sept. 2019'!#REF!="TOTAL",'Sept. 2019'!#REF!=""),"ZZZ - ligne à supprimer",'Sept. 2019'!#REF!)</f>
        <v>#REF!</v>
      </c>
      <c r="C24" s="1" t="e">
        <f>+IF(B24="ZZZ - ligne à supprimer","ZZZ - ligne à supprimer",IF('Sept. 2019'!#REF!="","ZZZ - ligne à supprimer",'Sept. 2019'!#REF!))</f>
        <v>#REF!</v>
      </c>
      <c r="D24" t="e">
        <f>+IF(B24="ZZZ - ligne à supprimer","ZZZ - ligne à supprimer",IF('Sept. 2019'!#REF!="","ZZZ - ligne à supprimer",'Sept. 2019'!#REF!))</f>
        <v>#REF!</v>
      </c>
      <c r="E24" t="e">
        <f>+IF(B24="ZZZ - ligne à supprimer","ZZZ - ligne à supprimer",IF('Sept. 2019'!#REF!="","ZZZ - ligne à supprimer",'Sept. 2019'!#REF!))</f>
        <v>#REF!</v>
      </c>
      <c r="F24" t="e">
        <f>+IF(B24="ZZZ - ligne à supprimer","ZZZ - ligne à supprimer",IF('Sept. 2019'!#REF!="","ZZZ - ligne à supprimer",'Sept. 2019'!#REF!))</f>
        <v>#REF!</v>
      </c>
    </row>
    <row r="25" spans="1:6" x14ac:dyDescent="0.3">
      <c r="A25" s="1" t="e">
        <f>+IF(B25="","",'Sept. 2019'!$F$7)</f>
        <v>#REF!</v>
      </c>
      <c r="B25" s="2" t="e">
        <f>+IF(OR('Sept. 2019'!#REF!="",'Sept. 2019'!#REF!="TOTAL",'Sept. 2019'!#REF!=""),"ZZZ - ligne à supprimer",'Sept. 2019'!#REF!)</f>
        <v>#REF!</v>
      </c>
      <c r="C25" s="1" t="e">
        <f>+IF(B25="ZZZ - ligne à supprimer","ZZZ - ligne à supprimer",IF('Sept. 2019'!#REF!="","ZZZ - ligne à supprimer",'Sept. 2019'!#REF!))</f>
        <v>#REF!</v>
      </c>
      <c r="D25" t="e">
        <f>+IF(B25="ZZZ - ligne à supprimer","ZZZ - ligne à supprimer",IF('Sept. 2019'!#REF!="","ZZZ - ligne à supprimer",'Sept. 2019'!#REF!))</f>
        <v>#REF!</v>
      </c>
      <c r="E25" t="e">
        <f>+IF(B25="ZZZ - ligne à supprimer","ZZZ - ligne à supprimer",IF('Sept. 2019'!#REF!="","ZZZ - ligne à supprimer",'Sept. 2019'!#REF!))</f>
        <v>#REF!</v>
      </c>
      <c r="F25" t="e">
        <f>+IF(B25="ZZZ - ligne à supprimer","ZZZ - ligne à supprimer",IF('Sept. 2019'!#REF!="","ZZZ - ligne à supprimer",'Sept. 2019'!#REF!))</f>
        <v>#REF!</v>
      </c>
    </row>
    <row r="26" spans="1:6" x14ac:dyDescent="0.3">
      <c r="A26" s="1" t="e">
        <f>+IF(B26="","",'Sept. 2019'!$F$7)</f>
        <v>#REF!</v>
      </c>
      <c r="B26" s="2" t="e">
        <f>+IF(OR('Sept. 2019'!#REF!="",'Sept. 2019'!#REF!="TOTAL",'Sept. 2019'!#REF!=""),"ZZZ - ligne à supprimer",'Sept. 2019'!#REF!)</f>
        <v>#REF!</v>
      </c>
      <c r="C26" s="1" t="e">
        <f>+IF(B26="ZZZ - ligne à supprimer","ZZZ - ligne à supprimer",IF('Sept. 2019'!#REF!="","ZZZ - ligne à supprimer",'Sept. 2019'!#REF!))</f>
        <v>#REF!</v>
      </c>
      <c r="D26" t="e">
        <f>+IF(B26="ZZZ - ligne à supprimer","ZZZ - ligne à supprimer",IF('Sept. 2019'!#REF!="","ZZZ - ligne à supprimer",'Sept. 2019'!#REF!))</f>
        <v>#REF!</v>
      </c>
      <c r="E26" t="e">
        <f>+IF(B26="ZZZ - ligne à supprimer","ZZZ - ligne à supprimer",IF('Sept. 2019'!#REF!="","ZZZ - ligne à supprimer",'Sept. 2019'!#REF!))</f>
        <v>#REF!</v>
      </c>
      <c r="F26" t="e">
        <f>+IF(B26="ZZZ - ligne à supprimer","ZZZ - ligne à supprimer",IF('Sept. 2019'!#REF!="","ZZZ - ligne à supprimer",'Sept. 2019'!#REF!))</f>
        <v>#REF!</v>
      </c>
    </row>
    <row r="27" spans="1:6" x14ac:dyDescent="0.3">
      <c r="A27" s="1" t="e">
        <f>+IF(B27="","",'Sept. 2019'!$F$7)</f>
        <v>#REF!</v>
      </c>
      <c r="B27" s="2" t="e">
        <f>+IF(OR('Sept. 2019'!#REF!="",'Sept. 2019'!#REF!="TOTAL",'Sept. 2019'!#REF!=""),"ZZZ - ligne à supprimer",'Sept. 2019'!#REF!)</f>
        <v>#REF!</v>
      </c>
      <c r="C27" s="1" t="e">
        <f>+IF(B27="ZZZ - ligne à supprimer","ZZZ - ligne à supprimer",IF('Sept. 2019'!#REF!="","ZZZ - ligne à supprimer",'Sept. 2019'!#REF!))</f>
        <v>#REF!</v>
      </c>
      <c r="D27" t="e">
        <f>+IF(B27="ZZZ - ligne à supprimer","ZZZ - ligne à supprimer",IF('Sept. 2019'!#REF!="","ZZZ - ligne à supprimer",'Sept. 2019'!#REF!))</f>
        <v>#REF!</v>
      </c>
      <c r="E27" t="e">
        <f>+IF(B27="ZZZ - ligne à supprimer","ZZZ - ligne à supprimer",IF('Sept. 2019'!#REF!="","ZZZ - ligne à supprimer",'Sept. 2019'!#REF!))</f>
        <v>#REF!</v>
      </c>
      <c r="F27" t="e">
        <f>+IF(B27="ZZZ - ligne à supprimer","ZZZ - ligne à supprimer",IF('Sept. 2019'!#REF!="","ZZZ - ligne à supprimer",'Sept. 2019'!#REF!))</f>
        <v>#REF!</v>
      </c>
    </row>
    <row r="28" spans="1:6" x14ac:dyDescent="0.3">
      <c r="A28" s="1" t="e">
        <f>+IF(B28="","",'Sept. 2019'!$F$7)</f>
        <v>#REF!</v>
      </c>
      <c r="B28" s="2" t="e">
        <f>+IF(OR('Sept. 2019'!#REF!="",'Sept. 2019'!#REF!="TOTAL",'Sept. 2019'!#REF!=""),"ZZZ - ligne à supprimer",'Sept. 2019'!#REF!)</f>
        <v>#REF!</v>
      </c>
      <c r="C28" s="1" t="e">
        <f>+IF(B28="ZZZ - ligne à supprimer","ZZZ - ligne à supprimer",IF('Sept. 2019'!#REF!="","ZZZ - ligne à supprimer",'Sept. 2019'!#REF!))</f>
        <v>#REF!</v>
      </c>
      <c r="D28" t="e">
        <f>+IF(B28="ZZZ - ligne à supprimer","ZZZ - ligne à supprimer",IF('Sept. 2019'!#REF!="","ZZZ - ligne à supprimer",'Sept. 2019'!#REF!))</f>
        <v>#REF!</v>
      </c>
      <c r="E28" t="e">
        <f>+IF(B28="ZZZ - ligne à supprimer","ZZZ - ligne à supprimer",IF('Sept. 2019'!#REF!="","ZZZ - ligne à supprimer",'Sept. 2019'!#REF!))</f>
        <v>#REF!</v>
      </c>
      <c r="F28" t="e">
        <f>+IF(B28="ZZZ - ligne à supprimer","ZZZ - ligne à supprimer",IF('Sept. 2019'!#REF!="","ZZZ - ligne à supprimer",'Sept. 2019'!#REF!))</f>
        <v>#REF!</v>
      </c>
    </row>
    <row r="29" spans="1:6" x14ac:dyDescent="0.3">
      <c r="A29" s="1" t="e">
        <f>+IF(B29="","",'Sept. 2019'!$F$7)</f>
        <v>#REF!</v>
      </c>
      <c r="B29" s="2" t="e">
        <f>+IF(OR('Sept. 2019'!#REF!="",'Sept. 2019'!#REF!="TOTAL",'Sept. 2019'!#REF!=""),"ZZZ - ligne à supprimer",'Sept. 2019'!#REF!)</f>
        <v>#REF!</v>
      </c>
      <c r="C29" s="1" t="e">
        <f>+IF(B29="ZZZ - ligne à supprimer","ZZZ - ligne à supprimer",IF('Sept. 2019'!#REF!="","ZZZ - ligne à supprimer",'Sept. 2019'!#REF!))</f>
        <v>#REF!</v>
      </c>
      <c r="D29" t="e">
        <f>+IF(B29="ZZZ - ligne à supprimer","ZZZ - ligne à supprimer",IF('Sept. 2019'!#REF!="","ZZZ - ligne à supprimer",'Sept. 2019'!#REF!))</f>
        <v>#REF!</v>
      </c>
      <c r="E29" t="e">
        <f>+IF(B29="ZZZ - ligne à supprimer","ZZZ - ligne à supprimer",IF('Sept. 2019'!#REF!="","ZZZ - ligne à supprimer",'Sept. 2019'!#REF!))</f>
        <v>#REF!</v>
      </c>
      <c r="F29" t="e">
        <f>+IF(B29="ZZZ - ligne à supprimer","ZZZ - ligne à supprimer",IF('Sept. 2019'!#REF!="","ZZZ - ligne à supprimer",'Sept. 2019'!#REF!))</f>
        <v>#REF!</v>
      </c>
    </row>
    <row r="30" spans="1:6" x14ac:dyDescent="0.3">
      <c r="A30" s="1" t="e">
        <f>+IF(B30="","",'Sept. 2019'!$F$7)</f>
        <v>#REF!</v>
      </c>
      <c r="B30" s="2" t="e">
        <f>+IF(OR('Sept. 2019'!#REF!="",'Sept. 2019'!#REF!="TOTAL",'Sept. 2019'!#REF!=""),"ZZZ - ligne à supprimer",'Sept. 2019'!#REF!)</f>
        <v>#REF!</v>
      </c>
      <c r="C30" s="1" t="e">
        <f>+IF(B30="ZZZ - ligne à supprimer","ZZZ - ligne à supprimer",IF('Sept. 2019'!#REF!="","ZZZ - ligne à supprimer",'Sept. 2019'!#REF!))</f>
        <v>#REF!</v>
      </c>
      <c r="D30" t="e">
        <f>+IF(B30="ZZZ - ligne à supprimer","ZZZ - ligne à supprimer",IF('Sept. 2019'!#REF!="","ZZZ - ligne à supprimer",'Sept. 2019'!#REF!))</f>
        <v>#REF!</v>
      </c>
      <c r="E30" t="e">
        <f>+IF(B30="ZZZ - ligne à supprimer","ZZZ - ligne à supprimer",IF('Sept. 2019'!#REF!="","ZZZ - ligne à supprimer",'Sept. 2019'!#REF!))</f>
        <v>#REF!</v>
      </c>
      <c r="F30" t="e">
        <f>+IF(B30="ZZZ - ligne à supprimer","ZZZ - ligne à supprimer",IF('Sept. 2019'!#REF!="","ZZZ - ligne à supprimer",'Sept. 2019'!#REF!))</f>
        <v>#REF!</v>
      </c>
    </row>
    <row r="31" spans="1:6" x14ac:dyDescent="0.3">
      <c r="A31" s="1" t="e">
        <f>+IF(B31="","",'Sept. 2019'!$F$7)</f>
        <v>#REF!</v>
      </c>
      <c r="B31" s="2" t="e">
        <f>+IF(OR('Sept. 2019'!#REF!="",'Sept. 2019'!#REF!="TOTAL",'Sept. 2019'!#REF!=""),"ZZZ - ligne à supprimer",'Sept. 2019'!#REF!)</f>
        <v>#REF!</v>
      </c>
      <c r="C31" s="1" t="e">
        <f>+IF(B31="ZZZ - ligne à supprimer","ZZZ - ligne à supprimer",IF('Sept. 2019'!#REF!="","ZZZ - ligne à supprimer",'Sept. 2019'!#REF!))</f>
        <v>#REF!</v>
      </c>
      <c r="D31" t="e">
        <f>+IF(B31="ZZZ - ligne à supprimer","ZZZ - ligne à supprimer",IF('Sept. 2019'!#REF!="","ZZZ - ligne à supprimer",'Sept. 2019'!#REF!))</f>
        <v>#REF!</v>
      </c>
      <c r="E31" t="e">
        <f>+IF(B31="ZZZ - ligne à supprimer","ZZZ - ligne à supprimer",IF('Sept. 2019'!#REF!="","ZZZ - ligne à supprimer",'Sept. 2019'!#REF!))</f>
        <v>#REF!</v>
      </c>
      <c r="F31" t="e">
        <f>+IF(B31="ZZZ - ligne à supprimer","ZZZ - ligne à supprimer",IF('Sept. 2019'!#REF!="","ZZZ - ligne à supprimer",'Sept. 2019'!#REF!))</f>
        <v>#REF!</v>
      </c>
    </row>
    <row r="32" spans="1:6" x14ac:dyDescent="0.3">
      <c r="A32" s="1" t="e">
        <f>+IF(B32="","",'Sept. 2019'!$F$7)</f>
        <v>#REF!</v>
      </c>
      <c r="B32" s="2" t="e">
        <f>+IF(OR('Sept. 2019'!#REF!="",'Sept. 2019'!#REF!="TOTAL",'Sept. 2019'!#REF!=""),"ZZZ - ligne à supprimer",'Sept. 2019'!#REF!)</f>
        <v>#REF!</v>
      </c>
      <c r="C32" s="1" t="e">
        <f>+IF(B32="ZZZ - ligne à supprimer","ZZZ - ligne à supprimer",IF('Sept. 2019'!#REF!="","ZZZ - ligne à supprimer",'Sept. 2019'!#REF!))</f>
        <v>#REF!</v>
      </c>
      <c r="D32" t="e">
        <f>+IF(B32="ZZZ - ligne à supprimer","ZZZ - ligne à supprimer",IF('Sept. 2019'!#REF!="","ZZZ - ligne à supprimer",'Sept. 2019'!#REF!))</f>
        <v>#REF!</v>
      </c>
      <c r="E32" t="e">
        <f>+IF(B32="ZZZ - ligne à supprimer","ZZZ - ligne à supprimer",IF('Sept. 2019'!#REF!="","ZZZ - ligne à supprimer",'Sept. 2019'!#REF!))</f>
        <v>#REF!</v>
      </c>
      <c r="F32" t="e">
        <f>+IF(B32="ZZZ - ligne à supprimer","ZZZ - ligne à supprimer",IF('Sept. 2019'!#REF!="","ZZZ - ligne à supprimer",'Sept. 2019'!#REF!))</f>
        <v>#REF!</v>
      </c>
    </row>
    <row r="33" spans="1:6" x14ac:dyDescent="0.3">
      <c r="A33" s="1" t="e">
        <f>+IF(B33="","",'Sept. 2019'!$F$7)</f>
        <v>#REF!</v>
      </c>
      <c r="B33" s="2" t="e">
        <f>+IF(OR('Sept. 2019'!#REF!="",'Sept. 2019'!#REF!="TOTAL",'Sept. 2019'!#REF!=""),"ZZZ - ligne à supprimer",'Sept. 2019'!#REF!)</f>
        <v>#REF!</v>
      </c>
      <c r="C33" s="1" t="e">
        <f>+IF(B33="ZZZ - ligne à supprimer","ZZZ - ligne à supprimer",IF('Sept. 2019'!#REF!="","ZZZ - ligne à supprimer",'Sept. 2019'!#REF!))</f>
        <v>#REF!</v>
      </c>
      <c r="D33" t="e">
        <f>+IF(B33="ZZZ - ligne à supprimer","ZZZ - ligne à supprimer",IF('Sept. 2019'!#REF!="","ZZZ - ligne à supprimer",'Sept. 2019'!#REF!))</f>
        <v>#REF!</v>
      </c>
      <c r="E33" t="e">
        <f>+IF(B33="ZZZ - ligne à supprimer","ZZZ - ligne à supprimer",IF('Sept. 2019'!#REF!="","ZZZ - ligne à supprimer",'Sept. 2019'!#REF!))</f>
        <v>#REF!</v>
      </c>
      <c r="F33" t="e">
        <f>+IF(B33="ZZZ - ligne à supprimer","ZZZ - ligne à supprimer",IF('Sept. 2019'!#REF!="","ZZZ - ligne à supprimer",'Sept. 2019'!#REF!))</f>
        <v>#REF!</v>
      </c>
    </row>
    <row r="34" spans="1:6" x14ac:dyDescent="0.3">
      <c r="A34" s="1" t="str">
        <f>+IF(B34="","",'Sept. 2019'!$F$7)</f>
        <v>LE 1838</v>
      </c>
      <c r="B34" s="2" t="str">
        <f>+IF(OR('Sept. 2019'!$F427="",'Sept. 2019'!$E427="TOTAL",'Sept. 2019'!$E427=""),"ZZZ - ligne à supprimer",'Sept. 2019'!$E427)</f>
        <v>ZZZ - ligne à supprimer</v>
      </c>
      <c r="C34" s="1" t="str">
        <f>+IF(B34="ZZZ - ligne à supprimer","ZZZ - ligne à supprimer",IF('Sept. 2019'!$F427="","ZZZ - ligne à supprimer",'Sept. 2019'!$F427))</f>
        <v>ZZZ - ligne à supprimer</v>
      </c>
      <c r="D34" t="str">
        <f>+IF(B34="ZZZ - ligne à supprimer","ZZZ - ligne à supprimer",IF('Sept. 2019'!$I427="","ZZZ - ligne à supprimer",'Sept. 2019'!$I427))</f>
        <v>ZZZ - ligne à supprimer</v>
      </c>
      <c r="E34" t="str">
        <f>+IF(B34="ZZZ - ligne à supprimer","ZZZ - ligne à supprimer",IF('Sept. 2019'!$J427="","ZZZ - ligne à supprimer",'Sept. 2019'!$J427))</f>
        <v>ZZZ - ligne à supprimer</v>
      </c>
      <c r="F34" t="str">
        <f>+IF(B34="ZZZ - ligne à supprimer","ZZZ - ligne à supprimer",IF('Sept. 2019'!$AJ427="","ZZZ - ligne à supprimer",'Sept. 2019'!$AJ427))</f>
        <v>ZZZ - ligne à supprimer</v>
      </c>
    </row>
    <row r="35" spans="1:6" x14ac:dyDescent="0.3">
      <c r="A35" s="1" t="str">
        <f>+IF(B35="","",'Sept. 2019'!$F$7)</f>
        <v>LE 1838</v>
      </c>
      <c r="B35" s="2" t="str">
        <f>+IF(OR('Sept. 2019'!$F428="",'Sept. 2019'!$E428="TOTAL",'Sept. 2019'!$E428=""),"ZZZ - ligne à supprimer",'Sept. 2019'!$E428)</f>
        <v>ZZZ - ligne à supprimer</v>
      </c>
      <c r="C35" s="1" t="str">
        <f>+IF(B35="ZZZ - ligne à supprimer","ZZZ - ligne à supprimer",IF('Sept. 2019'!$F428="","ZZZ - ligne à supprimer",'Sept. 2019'!$F428))</f>
        <v>ZZZ - ligne à supprimer</v>
      </c>
      <c r="D35" t="str">
        <f>+IF(B35="ZZZ - ligne à supprimer","ZZZ - ligne à supprimer",IF('Sept. 2019'!$I428="","ZZZ - ligne à supprimer",'Sept. 2019'!$I428))</f>
        <v>ZZZ - ligne à supprimer</v>
      </c>
      <c r="E35" t="str">
        <f>+IF(B35="ZZZ - ligne à supprimer","ZZZ - ligne à supprimer",IF('Sept. 2019'!$J428="","ZZZ - ligne à supprimer",'Sept. 2019'!$J428))</f>
        <v>ZZZ - ligne à supprimer</v>
      </c>
      <c r="F35" t="str">
        <f>+IF(B35="ZZZ - ligne à supprimer","ZZZ - ligne à supprimer",IF('Sept. 2019'!$AJ428="","ZZZ - ligne à supprimer",'Sept. 2019'!$AJ428))</f>
        <v>ZZZ - ligne à supprimer</v>
      </c>
    </row>
    <row r="36" spans="1:6" x14ac:dyDescent="0.3">
      <c r="A36" s="1" t="str">
        <f>+IF(B36="","",'Sept. 2019'!$F$7)</f>
        <v>LE 1838</v>
      </c>
      <c r="B36" s="2" t="str">
        <f>+IF(OR('Sept. 2019'!$F429="",'Sept. 2019'!$E429="TOTAL",'Sept. 2019'!$E429=""),"ZZZ - ligne à supprimer",'Sept. 2019'!$E429)</f>
        <v>ZZZ - ligne à supprimer</v>
      </c>
      <c r="C36" s="1" t="str">
        <f>+IF(B36="ZZZ - ligne à supprimer","ZZZ - ligne à supprimer",IF('Sept. 2019'!$F429="","ZZZ - ligne à supprimer",'Sept. 2019'!$F429))</f>
        <v>ZZZ - ligne à supprimer</v>
      </c>
      <c r="D36" t="str">
        <f>+IF(B36="ZZZ - ligne à supprimer","ZZZ - ligne à supprimer",IF('Sept. 2019'!$I429="","ZZZ - ligne à supprimer",'Sept. 2019'!$I429))</f>
        <v>ZZZ - ligne à supprimer</v>
      </c>
      <c r="E36" t="str">
        <f>+IF(B36="ZZZ - ligne à supprimer","ZZZ - ligne à supprimer",IF('Sept. 2019'!$J429="","ZZZ - ligne à supprimer",'Sept. 2019'!$J429))</f>
        <v>ZZZ - ligne à supprimer</v>
      </c>
      <c r="F36" t="str">
        <f>+IF(B36="ZZZ - ligne à supprimer","ZZZ - ligne à supprimer",IF('Sept. 2019'!$AJ429="","ZZZ - ligne à supprimer",'Sept. 2019'!$AJ429))</f>
        <v>ZZZ - ligne à supprimer</v>
      </c>
    </row>
  </sheetData>
  <sheetProtection sort="0" autoFilter="0"/>
  <customSheetViews>
    <customSheetView guid="{29676933-C005-4205-8454-86252B8A308A}" state="hidden">
      <selection activeCell="B2" sqref="B2:B36"/>
      <pageMargins left="0.7" right="0.7" top="0.75" bottom="0.75" header="0.3" footer="0.3"/>
    </customSheetView>
    <customSheetView guid="{AF502EAE-CBE2-40B1-A444-6FAB1F872BE1}" state="hidden" topLeftCell="A2">
      <selection activeCell="E16" sqref="E16"/>
      <pageMargins left="0.7" right="0.7" top="0.75" bottom="0.75" header="0.3" footer="0.3"/>
    </customSheetView>
    <customSheetView guid="{0C9A84D1-30C1-4637-97CB-D6D8D8B1FB9E}" state="hidden">
      <selection activeCell="D17" sqref="D17"/>
      <pageMargins left="0.7" right="0.7" top="0.75" bottom="0.75" header="0.3" footer="0.3"/>
    </customSheetView>
    <customSheetView guid="{A139E948-208D-41D3-9F41-E5BDB692823A}">
      <selection activeCell="E16" sqref="E16"/>
      <pageMargins left="0.7" right="0.7" top="0.75" bottom="0.75" header="0.3" footer="0.3"/>
    </customSheetView>
    <customSheetView guid="{3270557B-BA4E-4054-9CD9-B6E3478E7CBC}">
      <selection activeCell="A3" sqref="A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AD18"/>
  <sheetViews>
    <sheetView workbookViewId="0">
      <selection activeCell="E22" sqref="E22"/>
    </sheetView>
  </sheetViews>
  <sheetFormatPr baseColWidth="10" defaultRowHeight="14.4" x14ac:dyDescent="0.3"/>
  <cols>
    <col min="5" max="5" width="21" bestFit="1" customWidth="1"/>
    <col min="6" max="6" width="17.6640625" customWidth="1"/>
    <col min="7" max="7" width="34.33203125" bestFit="1" customWidth="1"/>
    <col min="8" max="8" width="30.33203125" bestFit="1" customWidth="1"/>
  </cols>
  <sheetData>
    <row r="1" spans="1:30" x14ac:dyDescent="0.3">
      <c r="A1" t="s">
        <v>2</v>
      </c>
      <c r="D1" t="s">
        <v>3</v>
      </c>
      <c r="E1" t="s">
        <v>4</v>
      </c>
      <c r="H1" t="str">
        <f>+'Sept. 2019'!E9</f>
        <v>Sept. 2019</v>
      </c>
      <c r="O1" t="s">
        <v>5</v>
      </c>
      <c r="P1" t="s">
        <v>6</v>
      </c>
      <c r="Q1" t="s">
        <v>7</v>
      </c>
      <c r="R1" t="s">
        <v>8</v>
      </c>
      <c r="S1" t="s">
        <v>9</v>
      </c>
      <c r="T1" t="s">
        <v>10</v>
      </c>
      <c r="U1" t="s">
        <v>138</v>
      </c>
      <c r="V1" t="s">
        <v>85</v>
      </c>
      <c r="W1" t="s">
        <v>76</v>
      </c>
      <c r="X1" t="s">
        <v>86</v>
      </c>
      <c r="Y1" t="s">
        <v>77</v>
      </c>
      <c r="Z1" t="s">
        <v>82</v>
      </c>
      <c r="AA1" t="s">
        <v>155</v>
      </c>
      <c r="AB1" t="s">
        <v>133</v>
      </c>
      <c r="AC1" t="s">
        <v>121</v>
      </c>
      <c r="AD1" t="s">
        <v>113</v>
      </c>
    </row>
    <row r="2" spans="1:30" x14ac:dyDescent="0.3">
      <c r="A2">
        <v>1</v>
      </c>
      <c r="B2" t="s">
        <v>11</v>
      </c>
      <c r="C2" t="s">
        <v>26</v>
      </c>
      <c r="D2">
        <v>2016</v>
      </c>
      <c r="E2" t="s">
        <v>5</v>
      </c>
      <c r="F2" t="s">
        <v>37</v>
      </c>
      <c r="G2" t="s">
        <v>96</v>
      </c>
      <c r="H2" t="str">
        <f>+VLOOKUP('Sept. 2019'!F7,E:G,2,FALSE)</f>
        <v>08 - LE 1838</v>
      </c>
      <c r="I2" t="s">
        <v>38</v>
      </c>
      <c r="K2">
        <v>1</v>
      </c>
      <c r="N2" s="16" t="s">
        <v>160</v>
      </c>
      <c r="O2">
        <v>10</v>
      </c>
      <c r="P2">
        <v>10</v>
      </c>
      <c r="Q2">
        <v>10</v>
      </c>
      <c r="R2">
        <v>10</v>
      </c>
      <c r="S2">
        <v>0</v>
      </c>
      <c r="T2">
        <v>10</v>
      </c>
      <c r="U2">
        <v>10</v>
      </c>
      <c r="V2">
        <v>0</v>
      </c>
      <c r="W2">
        <v>0</v>
      </c>
      <c r="X2">
        <v>10</v>
      </c>
      <c r="Y2">
        <v>10</v>
      </c>
      <c r="Z2">
        <v>10</v>
      </c>
      <c r="AA2">
        <v>10</v>
      </c>
      <c r="AB2">
        <v>0</v>
      </c>
      <c r="AC2">
        <v>0</v>
      </c>
      <c r="AD2">
        <v>1</v>
      </c>
    </row>
    <row r="3" spans="1:30" x14ac:dyDescent="0.3">
      <c r="A3">
        <v>2</v>
      </c>
      <c r="B3" t="s">
        <v>12</v>
      </c>
      <c r="C3" t="s">
        <v>29</v>
      </c>
      <c r="D3">
        <v>2017</v>
      </c>
      <c r="E3" t="s">
        <v>6</v>
      </c>
      <c r="F3" t="s">
        <v>39</v>
      </c>
      <c r="G3" t="s">
        <v>97</v>
      </c>
      <c r="H3" t="str">
        <f>+'Sept. 2019'!F5&amp;"-"&amp;'Sept. 2019'!F6&amp;" caisse "&amp;VLOOKUP('Sept. 2019'!F7,E:I,5,FALSE)</f>
        <v>9-2019 caisse LE 1838</v>
      </c>
      <c r="I3" t="s">
        <v>44</v>
      </c>
      <c r="K3">
        <v>1</v>
      </c>
      <c r="N3" s="16" t="s">
        <v>161</v>
      </c>
      <c r="O3">
        <v>10</v>
      </c>
      <c r="P3">
        <v>10</v>
      </c>
      <c r="Q3">
        <v>10</v>
      </c>
      <c r="R3">
        <v>10</v>
      </c>
      <c r="S3">
        <v>0</v>
      </c>
      <c r="T3">
        <v>10</v>
      </c>
      <c r="U3">
        <v>10</v>
      </c>
      <c r="V3">
        <v>0</v>
      </c>
      <c r="W3">
        <v>0</v>
      </c>
      <c r="X3">
        <v>0</v>
      </c>
      <c r="Y3">
        <v>10</v>
      </c>
      <c r="Z3">
        <v>10</v>
      </c>
      <c r="AA3">
        <v>10</v>
      </c>
      <c r="AB3">
        <v>0</v>
      </c>
      <c r="AC3">
        <v>0</v>
      </c>
      <c r="AD3">
        <v>1</v>
      </c>
    </row>
    <row r="4" spans="1:30" x14ac:dyDescent="0.3">
      <c r="A4">
        <v>3</v>
      </c>
      <c r="B4" t="s">
        <v>13</v>
      </c>
      <c r="C4" t="s">
        <v>27</v>
      </c>
      <c r="D4">
        <v>2018</v>
      </c>
      <c r="E4" t="s">
        <v>7</v>
      </c>
      <c r="F4" t="s">
        <v>40</v>
      </c>
      <c r="G4" t="s">
        <v>98</v>
      </c>
      <c r="H4" t="str">
        <f>+VLOOKUP('Sept. 2019'!F7,E:G,3,FALSE)</f>
        <v>01 - LOU\Suivi Journalier\LE 1838</v>
      </c>
      <c r="I4" t="s">
        <v>45</v>
      </c>
      <c r="K4">
        <v>1</v>
      </c>
      <c r="N4" s="16" t="s">
        <v>163</v>
      </c>
      <c r="O4">
        <v>10</v>
      </c>
      <c r="P4">
        <v>10</v>
      </c>
      <c r="Q4">
        <v>0</v>
      </c>
      <c r="R4">
        <v>0</v>
      </c>
      <c r="S4">
        <v>0</v>
      </c>
      <c r="T4">
        <v>10</v>
      </c>
      <c r="U4">
        <v>10</v>
      </c>
      <c r="V4">
        <v>10</v>
      </c>
      <c r="W4">
        <v>10</v>
      </c>
      <c r="X4">
        <v>10</v>
      </c>
      <c r="Y4">
        <v>10</v>
      </c>
      <c r="Z4">
        <v>10</v>
      </c>
      <c r="AA4">
        <v>0</v>
      </c>
      <c r="AB4">
        <v>0</v>
      </c>
      <c r="AC4">
        <v>0</v>
      </c>
      <c r="AD4">
        <v>0</v>
      </c>
    </row>
    <row r="5" spans="1:30" x14ac:dyDescent="0.3">
      <c r="A5">
        <v>4</v>
      </c>
      <c r="B5" t="s">
        <v>14</v>
      </c>
      <c r="C5" t="s">
        <v>30</v>
      </c>
      <c r="D5">
        <v>2019</v>
      </c>
      <c r="E5" t="s">
        <v>8</v>
      </c>
      <c r="F5" t="s">
        <v>41</v>
      </c>
      <c r="G5" t="s">
        <v>99</v>
      </c>
      <c r="H5" t="str">
        <f>+IF(VLOOKUP('Sept. 2019'!F7,E:J,6,FALSE)=0,H4,VLOOKUP('Sept. 2019'!F7,E:J,6,FALSE))</f>
        <v>102 - ASADO\Suivi Journalier\LE 1838</v>
      </c>
      <c r="I5" t="s">
        <v>46</v>
      </c>
      <c r="K5">
        <v>1</v>
      </c>
      <c r="N5" s="16" t="s">
        <v>164</v>
      </c>
      <c r="O5">
        <v>10</v>
      </c>
      <c r="P5">
        <v>10</v>
      </c>
      <c r="Q5">
        <v>0</v>
      </c>
      <c r="R5">
        <v>0</v>
      </c>
      <c r="S5">
        <v>0</v>
      </c>
      <c r="T5">
        <v>10</v>
      </c>
      <c r="U5">
        <v>10</v>
      </c>
      <c r="V5">
        <v>10</v>
      </c>
      <c r="W5">
        <v>10</v>
      </c>
      <c r="X5">
        <v>10</v>
      </c>
      <c r="Y5">
        <v>10</v>
      </c>
      <c r="Z5">
        <v>10</v>
      </c>
      <c r="AA5">
        <v>0</v>
      </c>
      <c r="AB5">
        <v>0</v>
      </c>
      <c r="AC5">
        <v>0</v>
      </c>
      <c r="AD5">
        <v>0</v>
      </c>
    </row>
    <row r="6" spans="1:30" x14ac:dyDescent="0.3">
      <c r="A6">
        <v>5</v>
      </c>
      <c r="B6" t="s">
        <v>15</v>
      </c>
      <c r="C6" t="s">
        <v>25</v>
      </c>
      <c r="D6">
        <v>2020</v>
      </c>
      <c r="E6" t="s">
        <v>9</v>
      </c>
      <c r="F6" t="s">
        <v>42</v>
      </c>
      <c r="G6" t="s">
        <v>100</v>
      </c>
      <c r="I6" t="s">
        <v>47</v>
      </c>
      <c r="K6">
        <v>0</v>
      </c>
      <c r="N6" s="16" t="s">
        <v>165</v>
      </c>
      <c r="O6">
        <v>10</v>
      </c>
      <c r="P6">
        <v>10</v>
      </c>
      <c r="Q6">
        <v>0</v>
      </c>
      <c r="R6">
        <v>0</v>
      </c>
      <c r="S6">
        <v>0</v>
      </c>
      <c r="T6">
        <v>10</v>
      </c>
      <c r="U6">
        <v>10</v>
      </c>
      <c r="V6">
        <v>10</v>
      </c>
      <c r="W6">
        <v>10</v>
      </c>
      <c r="X6">
        <v>10</v>
      </c>
      <c r="Y6">
        <v>10</v>
      </c>
      <c r="Z6">
        <v>10</v>
      </c>
      <c r="AA6">
        <v>0</v>
      </c>
      <c r="AB6">
        <v>0</v>
      </c>
      <c r="AC6">
        <v>0</v>
      </c>
      <c r="AD6">
        <v>0</v>
      </c>
    </row>
    <row r="7" spans="1:30" x14ac:dyDescent="0.3">
      <c r="A7">
        <v>6</v>
      </c>
      <c r="B7" t="s">
        <v>16</v>
      </c>
      <c r="C7" t="s">
        <v>32</v>
      </c>
      <c r="D7">
        <v>2021</v>
      </c>
      <c r="E7" t="s">
        <v>10</v>
      </c>
      <c r="F7" t="s">
        <v>43</v>
      </c>
      <c r="G7" t="s">
        <v>101</v>
      </c>
      <c r="I7" t="s">
        <v>48</v>
      </c>
      <c r="K7">
        <v>1</v>
      </c>
      <c r="N7" s="16" t="s">
        <v>166</v>
      </c>
      <c r="O7">
        <v>10</v>
      </c>
      <c r="P7">
        <v>10</v>
      </c>
      <c r="Q7">
        <v>0</v>
      </c>
      <c r="R7">
        <v>0</v>
      </c>
      <c r="S7">
        <v>0</v>
      </c>
      <c r="T7">
        <v>10</v>
      </c>
      <c r="U7">
        <v>10</v>
      </c>
      <c r="V7">
        <v>10</v>
      </c>
      <c r="W7">
        <v>10</v>
      </c>
      <c r="X7">
        <v>10</v>
      </c>
      <c r="Y7">
        <v>10</v>
      </c>
      <c r="Z7">
        <v>0</v>
      </c>
      <c r="AA7">
        <v>0</v>
      </c>
      <c r="AB7">
        <v>0</v>
      </c>
      <c r="AC7">
        <v>0</v>
      </c>
      <c r="AD7">
        <v>0</v>
      </c>
    </row>
    <row r="8" spans="1:30" x14ac:dyDescent="0.3">
      <c r="A8">
        <v>7</v>
      </c>
      <c r="B8" t="s">
        <v>17</v>
      </c>
      <c r="C8" t="s">
        <v>31</v>
      </c>
      <c r="D8">
        <v>2022</v>
      </c>
      <c r="E8" t="s">
        <v>138</v>
      </c>
      <c r="F8" t="s">
        <v>139</v>
      </c>
      <c r="G8" t="s">
        <v>140</v>
      </c>
      <c r="I8" t="s">
        <v>138</v>
      </c>
      <c r="J8" t="s">
        <v>141</v>
      </c>
      <c r="K8">
        <v>1</v>
      </c>
      <c r="N8" s="16" t="s">
        <v>167</v>
      </c>
      <c r="O8">
        <v>10</v>
      </c>
      <c r="P8">
        <v>10</v>
      </c>
      <c r="Q8">
        <v>0</v>
      </c>
      <c r="R8">
        <v>0</v>
      </c>
      <c r="S8">
        <v>0</v>
      </c>
      <c r="T8">
        <v>10</v>
      </c>
      <c r="U8">
        <v>10</v>
      </c>
      <c r="V8">
        <v>10</v>
      </c>
      <c r="W8">
        <v>10</v>
      </c>
      <c r="X8">
        <v>10</v>
      </c>
      <c r="Y8">
        <v>10</v>
      </c>
      <c r="Z8">
        <v>0</v>
      </c>
      <c r="AA8">
        <v>0</v>
      </c>
      <c r="AB8">
        <v>0</v>
      </c>
      <c r="AC8">
        <v>0</v>
      </c>
      <c r="AD8">
        <v>0</v>
      </c>
    </row>
    <row r="9" spans="1:30" x14ac:dyDescent="0.3">
      <c r="A9">
        <v>8</v>
      </c>
      <c r="B9" t="s">
        <v>18</v>
      </c>
      <c r="C9" t="s">
        <v>28</v>
      </c>
      <c r="D9">
        <v>2023</v>
      </c>
      <c r="E9" t="s">
        <v>85</v>
      </c>
      <c r="F9" t="s">
        <v>90</v>
      </c>
      <c r="G9" t="s">
        <v>102</v>
      </c>
      <c r="I9" t="s">
        <v>87</v>
      </c>
      <c r="J9" t="s">
        <v>109</v>
      </c>
      <c r="K9">
        <v>1</v>
      </c>
      <c r="N9" s="16" t="s">
        <v>168</v>
      </c>
      <c r="O9">
        <v>10</v>
      </c>
      <c r="P9">
        <v>10</v>
      </c>
      <c r="Q9">
        <v>0</v>
      </c>
      <c r="R9">
        <v>0</v>
      </c>
      <c r="S9">
        <v>0</v>
      </c>
      <c r="T9">
        <v>10</v>
      </c>
      <c r="U9">
        <v>10</v>
      </c>
      <c r="V9">
        <v>10</v>
      </c>
      <c r="W9">
        <v>10</v>
      </c>
      <c r="X9">
        <v>10</v>
      </c>
      <c r="Y9">
        <v>10</v>
      </c>
      <c r="Z9">
        <v>0</v>
      </c>
      <c r="AA9">
        <v>0</v>
      </c>
      <c r="AB9">
        <v>0</v>
      </c>
      <c r="AC9">
        <v>0</v>
      </c>
      <c r="AD9">
        <v>0</v>
      </c>
    </row>
    <row r="10" spans="1:30" x14ac:dyDescent="0.3">
      <c r="A10">
        <v>9</v>
      </c>
      <c r="B10" t="s">
        <v>19</v>
      </c>
      <c r="C10" t="s">
        <v>33</v>
      </c>
      <c r="D10">
        <v>2024</v>
      </c>
      <c r="E10" t="s">
        <v>76</v>
      </c>
      <c r="F10" t="s">
        <v>78</v>
      </c>
      <c r="G10" t="s">
        <v>103</v>
      </c>
      <c r="I10" t="s">
        <v>79</v>
      </c>
      <c r="J10" t="s">
        <v>110</v>
      </c>
      <c r="K10">
        <v>1</v>
      </c>
      <c r="N10" s="16" t="s">
        <v>169</v>
      </c>
      <c r="O10">
        <v>10</v>
      </c>
      <c r="P10">
        <v>10</v>
      </c>
      <c r="Q10">
        <v>0</v>
      </c>
      <c r="R10">
        <v>0</v>
      </c>
      <c r="S10">
        <v>0</v>
      </c>
      <c r="T10">
        <v>10</v>
      </c>
      <c r="U10">
        <v>0</v>
      </c>
      <c r="V10">
        <v>10</v>
      </c>
      <c r="W10">
        <v>10</v>
      </c>
      <c r="X10">
        <v>0</v>
      </c>
      <c r="Y10">
        <v>0</v>
      </c>
      <c r="Z10">
        <v>0</v>
      </c>
      <c r="AA10">
        <v>0</v>
      </c>
      <c r="AB10">
        <v>0</v>
      </c>
      <c r="AC10">
        <v>0</v>
      </c>
      <c r="AD10">
        <v>0</v>
      </c>
    </row>
    <row r="11" spans="1:30" x14ac:dyDescent="0.3">
      <c r="A11">
        <v>10</v>
      </c>
      <c r="B11" t="s">
        <v>20</v>
      </c>
      <c r="C11" t="s">
        <v>34</v>
      </c>
      <c r="D11">
        <v>2025</v>
      </c>
      <c r="E11" t="s">
        <v>86</v>
      </c>
      <c r="F11" t="s">
        <v>91</v>
      </c>
      <c r="G11" t="s">
        <v>104</v>
      </c>
      <c r="I11" t="s">
        <v>88</v>
      </c>
      <c r="J11" t="s">
        <v>111</v>
      </c>
      <c r="K11">
        <v>1</v>
      </c>
      <c r="N11" s="16" t="s">
        <v>170</v>
      </c>
      <c r="O11">
        <v>10</v>
      </c>
      <c r="P11">
        <v>10</v>
      </c>
      <c r="Q11">
        <v>0</v>
      </c>
      <c r="R11">
        <v>0</v>
      </c>
      <c r="S11">
        <v>0</v>
      </c>
      <c r="T11">
        <v>10</v>
      </c>
      <c r="U11">
        <v>0</v>
      </c>
      <c r="V11">
        <v>0</v>
      </c>
      <c r="W11">
        <v>10</v>
      </c>
      <c r="X11">
        <v>0</v>
      </c>
      <c r="Y11">
        <v>0</v>
      </c>
      <c r="Z11">
        <v>0</v>
      </c>
      <c r="AA11">
        <v>0</v>
      </c>
      <c r="AB11">
        <v>0</v>
      </c>
      <c r="AC11">
        <v>0</v>
      </c>
      <c r="AD11">
        <v>0</v>
      </c>
    </row>
    <row r="12" spans="1:30" x14ac:dyDescent="0.3">
      <c r="A12">
        <v>11</v>
      </c>
      <c r="B12" t="s">
        <v>21</v>
      </c>
      <c r="C12" t="s">
        <v>35</v>
      </c>
      <c r="D12">
        <v>2026</v>
      </c>
      <c r="E12" t="s">
        <v>77</v>
      </c>
      <c r="F12" t="s">
        <v>80</v>
      </c>
      <c r="G12" t="s">
        <v>105</v>
      </c>
      <c r="I12" t="s">
        <v>81</v>
      </c>
      <c r="K12">
        <v>1</v>
      </c>
      <c r="N12" s="16" t="s">
        <v>171</v>
      </c>
      <c r="O12">
        <v>10</v>
      </c>
      <c r="P12">
        <v>10</v>
      </c>
      <c r="Q12">
        <v>0</v>
      </c>
      <c r="R12">
        <v>0</v>
      </c>
      <c r="S12">
        <v>0</v>
      </c>
      <c r="T12">
        <v>10</v>
      </c>
      <c r="U12">
        <v>0</v>
      </c>
      <c r="V12">
        <v>0</v>
      </c>
      <c r="W12">
        <v>10</v>
      </c>
      <c r="X12">
        <v>0</v>
      </c>
      <c r="Y12">
        <v>0</v>
      </c>
      <c r="Z12">
        <v>0</v>
      </c>
      <c r="AA12">
        <v>0</v>
      </c>
      <c r="AB12">
        <v>0</v>
      </c>
      <c r="AC12">
        <v>0</v>
      </c>
      <c r="AD12">
        <v>0</v>
      </c>
    </row>
    <row r="13" spans="1:30" x14ac:dyDescent="0.3">
      <c r="A13">
        <v>12</v>
      </c>
      <c r="B13" t="s">
        <v>22</v>
      </c>
      <c r="C13" t="s">
        <v>36</v>
      </c>
      <c r="D13">
        <v>2027</v>
      </c>
      <c r="E13" t="s">
        <v>82</v>
      </c>
      <c r="F13" t="s">
        <v>83</v>
      </c>
      <c r="G13" t="s">
        <v>106</v>
      </c>
      <c r="I13" t="s">
        <v>84</v>
      </c>
      <c r="K13">
        <v>1</v>
      </c>
      <c r="N13" s="16" t="s">
        <v>172</v>
      </c>
      <c r="O13">
        <v>10</v>
      </c>
      <c r="P13">
        <v>10</v>
      </c>
      <c r="Q13">
        <v>0</v>
      </c>
      <c r="R13">
        <v>0</v>
      </c>
      <c r="S13">
        <v>0</v>
      </c>
      <c r="T13">
        <v>10</v>
      </c>
      <c r="U13">
        <v>0</v>
      </c>
      <c r="V13">
        <v>0</v>
      </c>
      <c r="W13">
        <v>10</v>
      </c>
      <c r="X13">
        <v>0</v>
      </c>
      <c r="Y13">
        <v>0</v>
      </c>
      <c r="Z13">
        <v>0</v>
      </c>
      <c r="AA13">
        <v>0</v>
      </c>
      <c r="AB13">
        <v>0</v>
      </c>
      <c r="AC13">
        <v>0</v>
      </c>
      <c r="AD13">
        <v>0</v>
      </c>
    </row>
    <row r="14" spans="1:30" x14ac:dyDescent="0.3">
      <c r="E14" t="s">
        <v>155</v>
      </c>
      <c r="F14" t="s">
        <v>156</v>
      </c>
      <c r="G14" t="s">
        <v>157</v>
      </c>
      <c r="I14" t="s">
        <v>158</v>
      </c>
      <c r="J14" t="s">
        <v>159</v>
      </c>
      <c r="K14">
        <v>1</v>
      </c>
      <c r="O14">
        <f>SUM(O2:O13)</f>
        <v>120</v>
      </c>
      <c r="P14">
        <f t="shared" ref="P14:AD14" si="0">SUM(P2:P13)</f>
        <v>120</v>
      </c>
      <c r="Q14">
        <f t="shared" si="0"/>
        <v>20</v>
      </c>
      <c r="R14">
        <f t="shared" si="0"/>
        <v>20</v>
      </c>
      <c r="S14">
        <f t="shared" si="0"/>
        <v>0</v>
      </c>
      <c r="T14">
        <f t="shared" si="0"/>
        <v>120</v>
      </c>
      <c r="U14">
        <f t="shared" si="0"/>
        <v>80</v>
      </c>
      <c r="V14">
        <f t="shared" si="0"/>
        <v>70</v>
      </c>
      <c r="W14">
        <f t="shared" si="0"/>
        <v>100</v>
      </c>
      <c r="X14">
        <f t="shared" si="0"/>
        <v>70</v>
      </c>
      <c r="Y14">
        <f t="shared" si="0"/>
        <v>80</v>
      </c>
      <c r="Z14">
        <f t="shared" si="0"/>
        <v>50</v>
      </c>
      <c r="AA14">
        <f t="shared" si="0"/>
        <v>20</v>
      </c>
      <c r="AB14">
        <f t="shared" si="0"/>
        <v>0</v>
      </c>
      <c r="AC14">
        <f t="shared" si="0"/>
        <v>0</v>
      </c>
      <c r="AD14">
        <f t="shared" si="0"/>
        <v>2</v>
      </c>
    </row>
    <row r="15" spans="1:30" x14ac:dyDescent="0.3">
      <c r="E15" t="s">
        <v>133</v>
      </c>
      <c r="F15" t="s">
        <v>122</v>
      </c>
      <c r="G15" t="s">
        <v>126</v>
      </c>
      <c r="I15" t="s">
        <v>123</v>
      </c>
      <c r="K15">
        <v>1</v>
      </c>
    </row>
    <row r="16" spans="1:30" x14ac:dyDescent="0.3">
      <c r="E16" t="s">
        <v>187</v>
      </c>
      <c r="F16" t="s">
        <v>125</v>
      </c>
      <c r="G16" t="s">
        <v>127</v>
      </c>
      <c r="I16" t="s">
        <v>124</v>
      </c>
      <c r="K16">
        <v>1</v>
      </c>
    </row>
    <row r="17" spans="5:11" x14ac:dyDescent="0.3">
      <c r="E17" t="s">
        <v>112</v>
      </c>
      <c r="F17" t="s">
        <v>92</v>
      </c>
      <c r="G17" t="s">
        <v>107</v>
      </c>
      <c r="I17" t="s">
        <v>93</v>
      </c>
      <c r="K17">
        <v>1</v>
      </c>
    </row>
    <row r="18" spans="5:11" x14ac:dyDescent="0.3">
      <c r="E18" t="s">
        <v>113</v>
      </c>
      <c r="F18" t="s">
        <v>94</v>
      </c>
      <c r="G18" t="s">
        <v>108</v>
      </c>
      <c r="I18" t="s">
        <v>95</v>
      </c>
      <c r="K18">
        <v>1</v>
      </c>
    </row>
  </sheetData>
  <sheetProtection sort="0" autoFilter="0"/>
  <customSheetViews>
    <customSheetView guid="{29676933-C005-4205-8454-86252B8A308A}" state="hidden">
      <selection activeCell="K16" sqref="K16"/>
      <pageMargins left="0.7" right="0.7" top="0.75" bottom="0.75" header="0.3" footer="0.3"/>
    </customSheetView>
    <customSheetView guid="{AF502EAE-CBE2-40B1-A444-6FAB1F872BE1}">
      <selection activeCell="E10" sqref="E10"/>
      <pageMargins left="0.7" right="0.7" top="0.75" bottom="0.75" header="0.3" footer="0.3"/>
    </customSheetView>
    <customSheetView guid="{0C9A84D1-30C1-4637-97CB-D6D8D8B1FB9E}" state="hidden">
      <selection activeCell="E25" sqref="E25"/>
      <pageMargins left="0.7" right="0.7" top="0.75" bottom="0.75" header="0.3" footer="0.3"/>
    </customSheetView>
    <customSheetView guid="{A139E948-208D-41D3-9F41-E5BDB692823A}">
      <selection activeCell="E16" sqref="E16"/>
      <pageMargins left="0.7" right="0.7" top="0.75" bottom="0.75" header="0.3" footer="0.3"/>
    </customSheetView>
    <customSheetView guid="{3270557B-BA4E-4054-9CD9-B6E3478E7CBC}">
      <selection activeCell="E17" sqref="E17"/>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Sept. 2019</vt:lpstr>
      <vt:lpstr>MODELE A IMPRIMER</vt:lpstr>
      <vt:lpstr>BDD CA</vt:lpstr>
      <vt:lpstr>Listes</vt:lpstr>
      <vt:lpstr>BDDCA</vt:lpstr>
      <vt:lpstr>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Thibaut</dc:creator>
  <cp:lastModifiedBy>Aurélien</cp:lastModifiedBy>
  <cp:lastPrinted>2019-09-12T11:40:15Z</cp:lastPrinted>
  <dcterms:created xsi:type="dcterms:W3CDTF">2016-11-10T13:45:32Z</dcterms:created>
  <dcterms:modified xsi:type="dcterms:W3CDTF">2019-10-24T14:37:10Z</dcterms:modified>
</cp:coreProperties>
</file>