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Excel\Riko LEPOLAK\"/>
    </mc:Choice>
  </mc:AlternateContent>
  <xr:revisionPtr revIDLastSave="0" documentId="13_ncr:1_{C17DF4A2-6B5A-42EE-A318-7AA96A8F3186}" xr6:coauthVersionLast="45" xr6:coauthVersionMax="45" xr10:uidLastSave="{00000000-0000-0000-0000-000000000000}"/>
  <bookViews>
    <workbookView xWindow="4530" yWindow="1380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Descriptions!$B$2:$B$21</definedName>
    <definedName name="colonnetravaux">Descriptions!$H$2:$H$21</definedName>
    <definedName name="colonnevaleurprelevement">Descriptions!$J$2:$J$21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>Date du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family val="2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family val="2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<sst xmlns="http://schemas.openxmlformats.org/spreadsheetml/2006/main" count="710" uniqueCount="535">
  <si>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</si>
  <si>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</si>
  <si>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</si>
  <si>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</si>
  <si>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</si>
  <si>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</si>
  <si>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</si>
  <si>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</si>
  <si>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</si>
  <si>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</si>
  <si>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</si>
  <si>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</si>
  <si>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</si>
  <si>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</si>
  <si>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</si>
  <si>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</si>
  <si>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</si>
  <si>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</si>
  <si>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</si>
  <si>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</si>
  <si>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</si>
  <si>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</si>
  <si>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</si>
  <si>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</si>
  <si>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</si>
  <si>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</si>
  <si>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</si>
  <si>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</si>
  <si>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</si>
  <si>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</si>
  <si>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</si>
  <si>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</si>
  <si>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</si>
  <si>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</si>
  <si>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</si>
  <si>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</si>
  <si>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</si>
  <si>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</si>
  <si>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</si>
  <si>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</si>
  <si>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</si>
  <si>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</si>
  <si>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</si>
  <si>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</si>
  <si>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</si>
  <si>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</si>
  <si>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</si>
  <si>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</si>
  <si>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</si>
  <si>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</si>
  <si>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</si>
  <si>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</si>
  <si>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</si>
  <si>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</si>
  <si>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</si>
  <si>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</si>
  <si>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</si>
  <si>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</si>
  <si>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</si>
  <si>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</si>
  <si>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</si>
  <si>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</si>
  <si>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</si>
  <si>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</si>
  <si>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</si>
  <si>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</si>
  <si>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</si>
  <si>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</si>
  <si>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</si>
  <si>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</si>
  <si>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</si>
  <si>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</si>
  <si>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</si>
  <si>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</si>
  <si>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</si>
  <si>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</si>
  <si>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</si>
  <si>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</si>
  <si>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</si>
  <si>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</si>
  <si>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</si>
  <si>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</si>
  <si>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</si>
  <si>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</si>
  <si>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</si>
  <si>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</si>
  <si>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</si>
  <si>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</si>
  <si>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</si>
  <si>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</si>
  <si>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</si>
  <si>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</si>
  <si>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</si>
  <si>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</si>
  <si>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</si>
  <si>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</si>
  <si>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</si>
  <si>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</si>
  <si>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</si>
  <si>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</si>
  <si>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</si>
  <si>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</si>
  <si>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</si>
  <si>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</si>
  <si>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</si>
  <si>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</si>
  <si>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</si>
  <si>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</si>
  <si>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</si>
  <si>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</si>
  <si>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</si>
  <si>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</si>
  <si>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</si>
  <si>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</si>
  <si>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</si>
  <si>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</si>
  <si>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</si>
  <si>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</si>
  <si>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</si>
  <si>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</si>
  <si>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</si>
  <si>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</si>
  <si>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</si>
  <si>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</si>
  <si>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</si>
  <si>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</si>
  <si>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</si>
  <si>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</si>
  <si>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</si>
  <si>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</si>
  <si>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</si>
  <si>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</si>
  <si>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</si>
  <si>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</si>
  <si>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</si>
  <si>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</si>
  <si>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</si>
  <si>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</si>
  <si>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</si>
  <si>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</si>
  <si>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</si>
  <si>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</si>
  <si>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</si>
  <si>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</si>
  <si>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</si>
  <si>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</si>
  <si>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</si>
  <si>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</si>
  <si>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</si>
  <si>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</si>
  <si>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</si>
  <si>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</si>
  <si>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</si>
  <si>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</si>
  <si>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</si>
  <si>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</si>
  <si>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</si>
  <si>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</si>
  <si>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</si>
  <si>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</si>
  <si>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</si>
  <si>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</si>
  <si>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</si>
  <si>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</si>
  <si>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</si>
  <si>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</si>
  <si>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</si>
  <si>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</si>
  <si>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</si>
  <si>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</si>
  <si>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</si>
  <si>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</si>
  <si>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</si>
  <si>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</si>
  <si>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</si>
  <si>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</si>
  <si>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</si>
  <si>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</si>
  <si>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</si>
  <si>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</si>
  <si>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</si>
  <si>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</si>
  <si>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</si>
  <si>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</si>
  <si>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</si>
  <si>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</si>
  <si>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</si>
  <si>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</si>
  <si>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</si>
  <si>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</si>
  <si>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ENGIE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</si>
  <si>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</si>
  <si>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</si>
  <si>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</si>
  <si>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</si>
  <si>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</si>
  <si>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</si>
  <si>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</si>
  <si>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</si>
  <si>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</si>
  <si>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</si>
  <si>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</si>
  <si>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</si>
  <si>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</si>
  <si>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</si>
  <si>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</si>
  <si>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</si>
  <si>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</si>
  <si>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</si>
  <si>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S/Station</t>
  </si>
  <si>
    <t>06 06 06 06 06</t>
  </si>
  <si>
    <t>T.A.</t>
  </si>
  <si>
    <t>T.A.C.</t>
  </si>
  <si>
    <t>MA234</t>
  </si>
  <si>
    <t>Mobile Technicien</t>
  </si>
  <si>
    <t>Email Technicien</t>
  </si>
  <si>
    <t>Email Responsable Facturé</t>
  </si>
  <si>
    <t>rue des fleurs</t>
  </si>
  <si>
    <t>LA ROCHELLE</t>
  </si>
  <si>
    <t>LES JARDINS D'IROISE</t>
  </si>
  <si>
    <t>CINTROPUR</t>
  </si>
  <si>
    <t>NP200</t>
  </si>
  <si>
    <t>500 L/H</t>
  </si>
  <si>
    <t>LIMEU</t>
  </si>
  <si>
    <t>FARANDOL</t>
  </si>
  <si>
    <t>Chaufferie</t>
  </si>
  <si>
    <t>Entretien</t>
  </si>
  <si>
    <t>Dépannage</t>
  </si>
  <si>
    <t>05 68 97 65 60</t>
  </si>
  <si>
    <t>Date du</t>
  </si>
  <si>
    <t>07 70 70 70 70</t>
  </si>
  <si>
    <t>Email Responsable :</t>
  </si>
  <si>
    <t>DURKALEC Eric</t>
  </si>
  <si>
    <t>eric.durkalec@kurita-water.com</t>
  </si>
  <si>
    <t>Local</t>
  </si>
  <si>
    <t>Cuisine</t>
  </si>
  <si>
    <t>Déplacement</t>
  </si>
  <si>
    <t>Mise en service</t>
  </si>
  <si>
    <t>Désinfection</t>
  </si>
  <si>
    <t>Nettoyage</t>
  </si>
  <si>
    <t>Détartrage</t>
  </si>
  <si>
    <t>Désoxydation</t>
  </si>
  <si>
    <t>Désembouage</t>
  </si>
  <si>
    <t>TH out adoucisseur</t>
  </si>
  <si>
    <t>TH OUT Bouteille 1</t>
  </si>
  <si>
    <t>TH OUT Bouteille 2</t>
  </si>
  <si>
    <t>TH OUT Bouteille 3</t>
  </si>
  <si>
    <t>TH OUT Bouteille 4</t>
  </si>
  <si>
    <t>TH eau mitigé</t>
  </si>
  <si>
    <t>TH mitigé B1</t>
  </si>
  <si>
    <t>TH mitigé B2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</si>
  <si>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</si>
  <si>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</si>
  <si>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</si>
  <si>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</si>
  <si>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</si>
  <si>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</si>
  <si>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g/l</t>
  </si>
  <si>
    <t>l/m3</t>
  </si>
  <si>
    <t>T016</t>
  </si>
  <si>
    <t>CE000008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</si>
  <si>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</si>
  <si>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</si>
  <si>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</si>
  <si>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</si>
  <si>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</si>
  <si>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</si>
  <si>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</si>
  <si>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</si>
  <si>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</si>
  <si>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</si>
  <si>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</si>
  <si>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</si>
  <si>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</si>
  <si>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</si>
  <si>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</si>
  <si>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</si>
  <si>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</si>
  <si>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</si>
  <si>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</si>
  <si>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</si>
  <si>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</si>
  <si>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</si>
  <si>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</si>
  <si>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</si>
  <si>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</si>
  <si>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</si>
  <si>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</si>
  <si>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</si>
  <si>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</si>
  <si>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</si>
  <si>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</si>
  <si>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</si>
  <si>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</si>
  <si>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</si>
  <si>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</si>
  <si>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</si>
  <si>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</si>
  <si>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</si>
  <si>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</si>
  <si>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</si>
  <si>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</si>
  <si>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</si>
  <si>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</si>
  <si>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</si>
  <si>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</si>
  <si>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</si>
  <si>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</si>
  <si>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FERROCID 5280-S</t>
  </si>
  <si>
    <t>CONTROL-TH RECHARGE BLEUE 125 ml</t>
  </si>
  <si>
    <t>CONTROL-TH RECHARGE JAUNE 125 ml</t>
  </si>
  <si>
    <t>TROUSSE TH</t>
  </si>
  <si>
    <t>ROBINET FLOTTEUR 1700</t>
  </si>
  <si>
    <t>ROBINET FLOTTEUR 1600</t>
  </si>
  <si>
    <t>MICROSWITCH POUR VANNE FLECK</t>
  </si>
  <si>
    <t>PISTON SUPERIEUR/9500</t>
  </si>
  <si>
    <t>PISTON INFERIEUR/9500</t>
  </si>
  <si>
    <t>BRINE VALVE 1600 ASSY / 9500</t>
  </si>
  <si>
    <t>BRINE VALVE 1700 ASSY / 9500</t>
  </si>
  <si>
    <t>KIT PISTON 4600/5600 FR</t>
  </si>
  <si>
    <t>CREPINE HAUTE 1" + PINS VANNE 5600</t>
  </si>
  <si>
    <t>CREPINE HAUTE 1" EAU CHAUDE + PINS</t>
  </si>
  <si>
    <t>CREPINE HAUTE 1" A VISSER</t>
  </si>
  <si>
    <t>CREPINE HAUTE 1" EAU CHAUDE</t>
  </si>
  <si>
    <t>CREPINE BASSE 2" POUR VANNE 2900/2910/2850</t>
  </si>
  <si>
    <t>YOKE 1"</t>
  </si>
  <si>
    <t>YOKE PLASTIQUE 3/4" BSP MALE</t>
  </si>
  <si>
    <t>AIR CHECK 900</t>
  </si>
  <si>
    <t>CREPINE BASSE EAU CHAUDE</t>
  </si>
  <si>
    <t>AIRCHECK 500 EAU CHAUDE</t>
  </si>
  <si>
    <t>PISTON COMPLET WBP 2750/ET SUP 2900</t>
  </si>
  <si>
    <t>KIT BAGUE + JOINTS/5600/9000</t>
  </si>
  <si>
    <t>PISTON STANDART/5600</t>
  </si>
  <si>
    <t>PISTON LWU/5600</t>
  </si>
  <si>
    <t>INJECTEUR DLFC/BLFC/5600</t>
  </si>
  <si>
    <t>INJECTEUR 1700/1710 2750/2900/2910</t>
  </si>
  <si>
    <t>PISTON DE SAUMURAGE/1700/2750/2850/2910</t>
  </si>
  <si>
    <t>BAGUES ET JOINTS INFERIEUR V2900/2910</t>
  </si>
  <si>
    <t>PISTON SUPERIEUR 9000 ET 9100</t>
  </si>
  <si>
    <t>PISTON INFERIEUR 9000 ET 9100</t>
  </si>
  <si>
    <t>LAMPE ROUGE/5600</t>
  </si>
  <si>
    <t>LAMPE VERTE/5600 230 VOLTS</t>
  </si>
  <si>
    <t>PISTON ASSY 5650/5665 UF</t>
  </si>
  <si>
    <t>24509-02 MITIGEUR VANNE 4600 EAU CHAUDE</t>
  </si>
  <si>
    <t>BY PASS BRONZE AVEC MIXING</t>
  </si>
  <si>
    <t>YOKE BRONZE AVEC MITIGEUR</t>
  </si>
  <si>
    <t>BAGUES &amp; JOINTS VANNE 4600 HW</t>
  </si>
  <si>
    <t>PISTON COMPLET VANNE 2850</t>
  </si>
  <si>
    <t>JOINTS + ENTRETOISES (N)/9000/9100</t>
  </si>
  <si>
    <t>CREPINE BASSE+TUBE 1" VANNE 2750</t>
  </si>
  <si>
    <t>BY-PASS PLASTIQUE 1</t>
  </si>
  <si>
    <t>PISTON NBP 2850</t>
  </si>
  <si>
    <t>MOTEUR KIT 230 VOLTS</t>
  </si>
  <si>
    <t>MOTEUR KIT V9000 24V/50HZ</t>
  </si>
  <si>
    <t>PISTON DE SAUMURAGE  VANNE 7700</t>
  </si>
  <si>
    <t>MOTEUR 230V 2750/5600/9000</t>
  </si>
  <si>
    <t>MOTEUR 230V/1/15/REGE.RAPIDE/5</t>
  </si>
  <si>
    <t>MOTEUR 24V 1/30 2750/9000</t>
  </si>
  <si>
    <t>MOTEUR 24V 1/15/9000</t>
  </si>
  <si>
    <t>PISTON STANDART/5600 SXT/4600SE</t>
  </si>
  <si>
    <t>CREPINE BASSE 1" VANNE 5600</t>
  </si>
  <si>
    <t>BY-PASS PLASTIQUE 1"1/4 POUR VANNE 7700</t>
  </si>
  <si>
    <t>MOTEUR 24V/50 HZ VANNE 7700</t>
  </si>
  <si>
    <t>BRINE CAM ET PIN</t>
  </si>
  <si>
    <t>PISTON INFERIEURE WBP VANNE 2910/2900</t>
  </si>
  <si>
    <t>PISTON INFERIEURE NBP VANNE 2910/2900</t>
  </si>
  <si>
    <t>BAGUES &amp; JOINTS VANNE 2750 HW</t>
  </si>
  <si>
    <t>KIT BAGUES ET JOINTS 2750/2910 SUPERIEUR</t>
  </si>
  <si>
    <t>PISTON SUPERIEUR CO COURANT VANNE 2910</t>
  </si>
  <si>
    <t>PISTON SUPERIEUR CONTRE COURANT  2910</t>
  </si>
  <si>
    <t>ZZJOINTS + ENTRETOISES INF/9500</t>
  </si>
  <si>
    <t>JOINTS + ENTRETOISES VANNE 2850</t>
  </si>
  <si>
    <t>JOINTS + ENTRETOISES SUP/9500 EAU FROIDE</t>
  </si>
  <si>
    <t>CREPINE HAUTE VANNE 7700 HIGHT FLOW</t>
  </si>
  <si>
    <t>CLIP 7700</t>
  </si>
  <si>
    <t>BAGUES ET JOINTS VANNE 7700</t>
  </si>
  <si>
    <t>PISTON HAUT DEBIT VANNE 7700</t>
  </si>
  <si>
    <t>PISTON NORMAL VANNE 7700</t>
  </si>
  <si>
    <t>INJECTEUR N°5 VANNE 7700</t>
  </si>
  <si>
    <t>CREPINE D'ASPIRATION 4X6 NPB</t>
  </si>
  <si>
    <t>ARMATURE+MANCHON LAVABLE NYLON 60µ</t>
  </si>
  <si>
    <t>CABLE DE COMMANDE EXTERNE 2m</t>
  </si>
  <si>
    <t>DETECTEUR DE NIVEAU BI-ETAGE</t>
  </si>
  <si>
    <t>COUVERCLE NW 18/25/32</t>
  </si>
  <si>
    <t>COUVERCLE PVC NW50/62/75</t>
  </si>
  <si>
    <t>HELICE NW 18/25/32</t>
  </si>
  <si>
    <t>HELICE NW50/62/75</t>
  </si>
  <si>
    <t>EMETTEUR D'IMPULTIONS 2 FILS</t>
  </si>
  <si>
    <t>EMETTEUR D'IMPULTIONS 3 FILS</t>
  </si>
  <si>
    <t>CANNE D'INJECTION 4X6 NPB</t>
  </si>
  <si>
    <t>CANNE D'INJECTION 4X6 PPE</t>
  </si>
  <si>
    <t>CREPINE HAUTE VANNE 2850,2910,9500</t>
  </si>
  <si>
    <t>TUBE PE RETICULE 12/18 le ml</t>
  </si>
  <si>
    <t>TUBE PE RETICULE 16/22 le ml</t>
  </si>
  <si>
    <t>TUBE PE POUR BAC A SEL 3/8 le ml</t>
  </si>
  <si>
    <t>MANCHON FEUTRE 25 µ POUR FILTRE FILNOR</t>
  </si>
  <si>
    <t>PISTON BY PASS</t>
  </si>
  <si>
    <t>ELECTROPILOTE DE DETASSAGE</t>
  </si>
  <si>
    <t>COUDES LIAISON</t>
  </si>
  <si>
    <t>PILOTE  REGLABLE 3 ET 4</t>
  </si>
  <si>
    <t>S/E TRAIN MOBILE + MEMBRANE DATA 7</t>
  </si>
  <si>
    <t>CARTOUCHE 10" 1µ</t>
  </si>
  <si>
    <t>CARTOUCHE BOBINEE CHARBON ACTIF 20"  10µ</t>
  </si>
  <si>
    <t>CARTOUCHE CHARBON ACTIF 9"3/4 10 µm</t>
  </si>
  <si>
    <t>CARTOUCHE BOBINEE 50µ POUR FILTRE FILNOR</t>
  </si>
  <si>
    <t>VOILE NW 18 100µ la pochette</t>
  </si>
  <si>
    <t>VOILE NW 25 10µ la pochette</t>
  </si>
  <si>
    <t>VOILE NW 25 25µ la pochette</t>
  </si>
  <si>
    <t>VOILE NW 25 50µ la pochette</t>
  </si>
  <si>
    <t>VOILE NW 32 100  la pochette</t>
  </si>
  <si>
    <t>VOILE NW 32 25µ  la pochette</t>
  </si>
  <si>
    <t>VOILE NW 50/62/75 100µ la pochette</t>
  </si>
  <si>
    <t>VOILE NW 50/62/75 25µ la pochette</t>
  </si>
  <si>
    <t>VOILE NW 50 50µ la pochette</t>
  </si>
  <si>
    <t>Oxygal Nep  Jrc 5.5  Kg</t>
  </si>
  <si>
    <t>KIT ENTREE PULSATION 5M 5P</t>
  </si>
  <si>
    <t>244040100132</t>
  </si>
  <si>
    <t>244040100134</t>
  </si>
  <si>
    <t>246020100128</t>
  </si>
  <si>
    <t>246020100186</t>
  </si>
  <si>
    <t>246060100253</t>
  </si>
  <si>
    <t>246060100414</t>
  </si>
  <si>
    <t>246060100467</t>
  </si>
  <si>
    <t>246060100468</t>
  </si>
  <si>
    <t>246060100469</t>
  </si>
  <si>
    <t>246060100470</t>
  </si>
  <si>
    <t>246060100472</t>
  </si>
  <si>
    <t>246060100474</t>
  </si>
  <si>
    <t>246060100480</t>
  </si>
  <si>
    <t>246060100481</t>
  </si>
  <si>
    <t>246060100482</t>
  </si>
  <si>
    <t>246060100491</t>
  </si>
  <si>
    <t>246060100494</t>
  </si>
  <si>
    <t>246060100495</t>
  </si>
  <si>
    <t>246060100501</t>
  </si>
  <si>
    <t>246060100549</t>
  </si>
  <si>
    <t>246060100566</t>
  </si>
  <si>
    <t>246060100569</t>
  </si>
  <si>
    <t>246060100572</t>
  </si>
  <si>
    <t>246060100573</t>
  </si>
  <si>
    <t>246060100574</t>
  </si>
  <si>
    <t>246060100575</t>
  </si>
  <si>
    <t>246060100579</t>
  </si>
  <si>
    <t>246060100580</t>
  </si>
  <si>
    <t>246060100583</t>
  </si>
  <si>
    <t>246060100591</t>
  </si>
  <si>
    <t>246060100592</t>
  </si>
  <si>
    <t>246060100596</t>
  </si>
  <si>
    <t>246060100597</t>
  </si>
  <si>
    <t>246060100599</t>
  </si>
  <si>
    <t>246060100601</t>
  </si>
  <si>
    <t>246060100606</t>
  </si>
  <si>
    <t>246060100607</t>
  </si>
  <si>
    <t>246060100609</t>
  </si>
  <si>
    <t>246060100620</t>
  </si>
  <si>
    <t>246060100628</t>
  </si>
  <si>
    <t>246060100629</t>
  </si>
  <si>
    <t>246060100636</t>
  </si>
  <si>
    <t>246060100640</t>
  </si>
  <si>
    <t>246060100646</t>
  </si>
  <si>
    <t>246060100647</t>
  </si>
  <si>
    <t>246060100648</t>
  </si>
  <si>
    <t>246060100655</t>
  </si>
  <si>
    <t>246060100656</t>
  </si>
  <si>
    <t>246060100657</t>
  </si>
  <si>
    <t>246060100658</t>
  </si>
  <si>
    <t>246060100662</t>
  </si>
  <si>
    <t>246060100671</t>
  </si>
  <si>
    <t>246060100685</t>
  </si>
  <si>
    <t>246060100687</t>
  </si>
  <si>
    <t>246060100690</t>
  </si>
  <si>
    <t>246060100693</t>
  </si>
  <si>
    <t>246060100694</t>
  </si>
  <si>
    <t>246060100695</t>
  </si>
  <si>
    <t>246060100696</t>
  </si>
  <si>
    <t>246060100697</t>
  </si>
  <si>
    <t>246060100698</t>
  </si>
  <si>
    <t>246060100705</t>
  </si>
  <si>
    <t>246060100706</t>
  </si>
  <si>
    <t>246060100707</t>
  </si>
  <si>
    <t>246060100713</t>
  </si>
  <si>
    <t>246060100775</t>
  </si>
  <si>
    <t>246060100858</t>
  </si>
  <si>
    <t>246060100859</t>
  </si>
  <si>
    <t>246060100861</t>
  </si>
  <si>
    <t>246060100864</t>
  </si>
  <si>
    <t>246060101243</t>
  </si>
  <si>
    <t>246060101302</t>
  </si>
  <si>
    <t>246060101318</t>
  </si>
  <si>
    <t>246060101391</t>
  </si>
  <si>
    <t>246060101392</t>
  </si>
  <si>
    <t>246060101493</t>
  </si>
  <si>
    <t>246060101494</t>
  </si>
  <si>
    <t>246060101498</t>
  </si>
  <si>
    <t>246060101499</t>
  </si>
  <si>
    <t>246060101628</t>
  </si>
  <si>
    <t>246060101629</t>
  </si>
  <si>
    <t>246060101630</t>
  </si>
  <si>
    <t>246060101631</t>
  </si>
  <si>
    <t>246060101638</t>
  </si>
  <si>
    <t>246060101639</t>
  </si>
  <si>
    <t>246060101674</t>
  </si>
  <si>
    <t>246060102004</t>
  </si>
  <si>
    <t>246060102006</t>
  </si>
  <si>
    <t>246060102007</t>
  </si>
  <si>
    <t>246060102253</t>
  </si>
  <si>
    <t>246060102256</t>
  </si>
  <si>
    <t>246060102257</t>
  </si>
  <si>
    <t>246060102259</t>
  </si>
  <si>
    <t>246060102260</t>
  </si>
  <si>
    <t>246060102261</t>
  </si>
  <si>
    <t>246060102262</t>
  </si>
  <si>
    <t>246060102263</t>
  </si>
  <si>
    <t>247010300184</t>
  </si>
  <si>
    <t>247010300226</t>
  </si>
  <si>
    <t>247010300227</t>
  </si>
  <si>
    <t>247010300229</t>
  </si>
  <si>
    <t>247010300341</t>
  </si>
  <si>
    <t>247010300348</t>
  </si>
  <si>
    <t>247010300350</t>
  </si>
  <si>
    <t>247010300351</t>
  </si>
  <si>
    <t>247010300352</t>
  </si>
  <si>
    <t>247010300356</t>
  </si>
  <si>
    <t>247010300360</t>
  </si>
  <si>
    <t>247010300364</t>
  </si>
  <si>
    <t>247010300366</t>
  </si>
  <si>
    <t>4962280</t>
  </si>
  <si>
    <t>96440448</t>
  </si>
  <si>
    <t>CE3456677</t>
  </si>
  <si>
    <t>rue des Ouvriers</t>
  </si>
  <si>
    <t>BORDEAUX</t>
  </si>
  <si>
    <t>06 16 19 48 73</t>
  </si>
  <si>
    <t>DURAND Marcel</t>
  </si>
  <si>
    <t>durand.marcel@free.fr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</si>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</sst>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61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entury Gothic"/>
      <family val="2"/>
    </font>
    <font>
      <sz val="7"/>
      <color rgb="FF0070C0"/>
      <name val="Century Gothic"/>
      <family val="2"/>
    </font>
    <font>
      <sz val="11"/>
      <color theme="1"/>
      <name val="Century Gothic"/>
      <family val="2"/>
    </font>
  </fonts>
  <fills count="1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8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" fillId="0" borderId="18" xfId="0" applyFont="1" applyBorder="1" applyAlignment="1" applyProtection="1">
      <alignment horizontal="left" vertical="top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8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left" vertical="center"/>
    </xf>
    <xf numFmtId="0" fontId="4" fillId="2" borderId="35" xfId="0" applyFont="1" applyFill="1" applyBorder="1" applyAlignment="1">
      <alignment horizontal="left" vertical="center" wrapText="1"/>
    </xf>
    <xf numFmtId="1" fontId="4" fillId="2" borderId="30" xfId="0" applyNumberFormat="1" applyFont="1" applyFill="1" applyBorder="1" applyAlignment="1">
      <alignment horizontal="left" vertical="center" wrapText="1"/>
    </xf>
    <xf numFmtId="166" fontId="4" fillId="2" borderId="30" xfId="0" applyNumberFormat="1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horizontal="left" vertical="center" wrapText="1"/>
    </xf>
    <xf numFmtId="49" fontId="4" fillId="2" borderId="30" xfId="0" applyNumberFormat="1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166" fontId="4" fillId="3" borderId="30" xfId="0" applyNumberFormat="1" applyFont="1" applyFill="1" applyBorder="1" applyAlignment="1">
      <alignment horizontal="left" vertical="center" wrapText="1"/>
    </xf>
    <xf numFmtId="0" fontId="4" fillId="3" borderId="30" xfId="0" applyFont="1" applyFill="1" applyBorder="1" applyAlignment="1">
      <alignment horizontal="left" vertical="center" wrapText="1"/>
    </xf>
    <xf numFmtId="0" fontId="4" fillId="3" borderId="35" xfId="0" applyFont="1" applyFill="1" applyBorder="1" applyAlignment="1">
      <alignment horizontal="left" vertical="center" wrapText="1"/>
    </xf>
    <xf numFmtId="0" fontId="4" fillId="8" borderId="35" xfId="0" applyFont="1" applyFill="1" applyBorder="1" applyAlignment="1">
      <alignment horizontal="left" vertical="center" wrapText="1"/>
    </xf>
    <xf numFmtId="0" fontId="4" fillId="9" borderId="35" xfId="0" applyFont="1" applyFill="1" applyBorder="1" applyAlignment="1">
      <alignment horizontal="left" vertical="center" wrapText="1"/>
    </xf>
    <xf numFmtId="0" fontId="4" fillId="10" borderId="35" xfId="0" applyFont="1" applyFill="1" applyBorder="1" applyAlignment="1">
      <alignment horizontal="left" vertical="center" wrapText="1"/>
    </xf>
    <xf numFmtId="165" fontId="4" fillId="2" borderId="30" xfId="0" applyNumberFormat="1" applyFont="1" applyFill="1" applyBorder="1" applyAlignment="1">
      <alignment horizontal="left" vertical="center" wrapText="1"/>
    </xf>
    <xf numFmtId="165" fontId="4" fillId="3" borderId="30" xfId="0" applyNumberFormat="1" applyFont="1" applyFill="1" applyBorder="1" applyAlignment="1">
      <alignment horizontal="left" vertical="center" wrapText="1"/>
    </xf>
    <xf numFmtId="0" fontId="4" fillId="4" borderId="33" xfId="0" applyFont="1" applyFill="1" applyBorder="1" applyAlignment="1">
      <alignment horizontal="left" vertical="center" wrapText="1"/>
    </xf>
    <xf numFmtId="165" fontId="4" fillId="11" borderId="30" xfId="0" applyNumberFormat="1" applyFont="1" applyFill="1" applyBorder="1" applyAlignment="1">
      <alignment horizontal="left" vertical="center" wrapText="1"/>
    </xf>
    <xf numFmtId="165" fontId="51" fillId="12" borderId="30" xfId="0" applyNumberFormat="1" applyFont="1" applyFill="1" applyBorder="1" applyAlignment="1">
      <alignment horizontal="left" vertical="center" wrapText="1"/>
    </xf>
    <xf numFmtId="165" fontId="4" fillId="13" borderId="30" xfId="0" applyNumberFormat="1" applyFont="1" applyFill="1" applyBorder="1" applyAlignment="1">
      <alignment horizontal="left" vertical="center" wrapText="1"/>
    </xf>
    <xf numFmtId="165" fontId="51" fillId="6" borderId="30" xfId="0" applyNumberFormat="1" applyFont="1" applyFill="1" applyBorder="1" applyAlignment="1">
      <alignment horizontal="left" vertical="center" wrapText="1"/>
    </xf>
    <xf numFmtId="165" fontId="4" fillId="14" borderId="30" xfId="0" applyNumberFormat="1" applyFont="1" applyFill="1" applyBorder="1" applyAlignment="1">
      <alignment horizontal="left" vertical="center" wrapText="1"/>
    </xf>
    <xf numFmtId="0" fontId="4" fillId="15" borderId="30" xfId="0" applyFont="1" applyFill="1" applyBorder="1" applyAlignment="1">
      <alignment horizontal="left" vertical="center" wrapText="1"/>
    </xf>
    <xf numFmtId="0" fontId="4" fillId="11" borderId="33" xfId="0" applyFont="1" applyFill="1" applyBorder="1" applyAlignment="1">
      <alignment horizontal="left" vertical="center" wrapText="1"/>
    </xf>
    <xf numFmtId="0" fontId="4" fillId="8" borderId="33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 applyProtection="1">
      <alignment horizontal="left" vertical="center" wrapText="1"/>
      <protection locked="0"/>
    </xf>
    <xf numFmtId="165" fontId="2" fillId="0" borderId="29" xfId="0" applyNumberFormat="1" applyFont="1" applyFill="1" applyBorder="1" applyAlignment="1" applyProtection="1">
      <alignment horizontal="left" vertical="center"/>
      <protection locked="0"/>
    </xf>
    <xf numFmtId="0" fontId="3" fillId="0" borderId="29" xfId="1" applyFill="1" applyBorder="1" applyAlignment="1" applyProtection="1">
      <alignment horizontal="left" vertical="center"/>
      <protection locked="0"/>
    </xf>
    <xf numFmtId="49" fontId="2" fillId="0" borderId="29" xfId="0" applyNumberFormat="1" applyFont="1" applyFill="1" applyBorder="1" applyAlignment="1" applyProtection="1">
      <alignment horizontal="left" vertical="center"/>
      <protection locked="0"/>
    </xf>
    <xf numFmtId="0" fontId="2" fillId="0" borderId="2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51" fillId="0" borderId="31" xfId="0" applyFont="1" applyFill="1" applyBorder="1" applyAlignment="1" applyProtection="1">
      <alignment horizontal="left" vertical="center" wrapText="1"/>
    </xf>
    <xf numFmtId="0" fontId="51" fillId="0" borderId="31" xfId="0" applyFont="1" applyFill="1" applyBorder="1" applyAlignment="1" applyProtection="1">
      <alignment horizontal="left" vertical="center"/>
    </xf>
    <xf numFmtId="0" fontId="51" fillId="0" borderId="32" xfId="0" applyFont="1" applyFill="1" applyBorder="1" applyAlignment="1" applyProtection="1">
      <alignment horizontal="left" vertical="center" wrapText="1"/>
    </xf>
    <xf numFmtId="1" fontId="4" fillId="2" borderId="30" xfId="0" applyNumberFormat="1" applyFont="1" applyFill="1" applyBorder="1" applyAlignment="1">
      <alignment horizontal="center" vertical="center" wrapText="1"/>
    </xf>
    <xf numFmtId="166" fontId="4" fillId="2" borderId="30" xfId="0" applyNumberFormat="1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 wrapText="1"/>
    </xf>
    <xf numFmtId="166" fontId="4" fillId="3" borderId="30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1" fontId="4" fillId="8" borderId="33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42" fillId="0" borderId="13" xfId="0" applyFont="1" applyBorder="1" applyAlignment="1" applyProtection="1">
      <alignment horizontal="left" vertical="center" wrapTex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7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1" fontId="39" fillId="0" borderId="31" xfId="0" applyNumberFormat="1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166" fontId="39" fillId="0" borderId="31" xfId="0" applyNumberFormat="1" applyFont="1" applyBorder="1" applyAlignment="1">
      <alignment horizontal="center" vertical="center"/>
    </xf>
    <xf numFmtId="165" fontId="39" fillId="0" borderId="31" xfId="0" applyNumberFormat="1" applyFont="1" applyBorder="1" applyAlignment="1">
      <alignment horizontal="center" vertical="center"/>
    </xf>
    <xf numFmtId="0" fontId="39" fillId="0" borderId="31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49" fontId="39" fillId="0" borderId="31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2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4" xfId="0" applyFont="1" applyBorder="1"/>
    <xf numFmtId="14" fontId="39" fillId="0" borderId="34" xfId="0" applyNumberFormat="1" applyFont="1" applyBorder="1"/>
    <xf numFmtId="1" fontId="39" fillId="0" borderId="31" xfId="0" applyNumberFormat="1" applyFont="1" applyBorder="1"/>
    <xf numFmtId="0" fontId="39" fillId="0" borderId="31" xfId="0" applyFont="1" applyBorder="1"/>
    <xf numFmtId="166" fontId="39" fillId="0" borderId="31" xfId="0" applyNumberFormat="1" applyFont="1" applyBorder="1"/>
    <xf numFmtId="165" fontId="39" fillId="0" borderId="31" xfId="0" applyNumberFormat="1" applyFont="1" applyBorder="1"/>
    <xf numFmtId="49" fontId="39" fillId="0" borderId="31" xfId="0" applyNumberFormat="1" applyFont="1" applyBorder="1"/>
    <xf numFmtId="0" fontId="39" fillId="0" borderId="32" xfId="0" applyFont="1" applyBorder="1"/>
    <xf numFmtId="0" fontId="39" fillId="0" borderId="32" xfId="0" applyFont="1" applyBorder="1" applyAlignment="1">
      <alignment wrapText="1"/>
    </xf>
    <xf numFmtId="1" fontId="39" fillId="0" borderId="32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0" xfId="0" applyNumberFormat="1" applyFont="1" applyFill="1" applyBorder="1" applyAlignment="1">
      <alignment horizontal="center" vertical="center" wrapText="1"/>
    </xf>
    <xf numFmtId="165" fontId="4" fillId="3" borderId="30" xfId="0" applyNumberFormat="1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29" xfId="0" applyFont="1" applyFill="1" applyBorder="1" applyAlignment="1" applyProtection="1">
      <alignment horizontal="left" vertical="center"/>
      <protection locked="0"/>
    </xf>
    <xf numFmtId="165" fontId="58" fillId="0" borderId="29" xfId="0" applyNumberFormat="1" applyFont="1" applyFill="1" applyBorder="1" applyAlignment="1" applyProtection="1">
      <alignment horizontal="left" vertical="center"/>
      <protection locked="0"/>
    </xf>
    <xf numFmtId="49" fontId="58" fillId="0" borderId="29" xfId="0" applyNumberFormat="1" applyFont="1" applyFill="1" applyBorder="1" applyAlignment="1" applyProtection="1">
      <alignment horizontal="left" vertical="center"/>
      <protection locked="0"/>
    </xf>
    <xf numFmtId="0" fontId="58" fillId="0" borderId="39" xfId="0" applyFont="1" applyFill="1" applyBorder="1" applyAlignment="1" applyProtection="1">
      <alignment horizontal="left" vertical="center"/>
      <protection locked="0"/>
    </xf>
    <xf numFmtId="14" fontId="4" fillId="8" borderId="35" xfId="0" applyNumberFormat="1" applyFont="1" applyFill="1" applyBorder="1" applyAlignment="1">
      <alignment horizontal="left" vertical="center" wrapText="1"/>
    </xf>
    <xf numFmtId="14" fontId="2" fillId="0" borderId="0" xfId="0" applyNumberFormat="1" applyFont="1"/>
    <xf numFmtId="0" fontId="1" fillId="0" borderId="0" xfId="0" applyFont="1" applyBorder="1" applyAlignment="1" applyProtection="1">
      <alignment horizontal="left" vertical="top" shrinkToFit="1"/>
    </xf>
    <xf numFmtId="0" fontId="12" fillId="0" borderId="8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2" fillId="0" borderId="29" xfId="1" applyFont="1" applyFill="1" applyBorder="1" applyAlignment="1" applyProtection="1">
      <alignment horizontal="left" vertical="center"/>
      <protection locked="0"/>
    </xf>
    <xf numFmtId="0" fontId="2" fillId="0" borderId="29" xfId="0" applyFont="1" applyBorder="1" applyAlignment="1" applyProtection="1">
      <alignment horizontal="left" vertical="center"/>
      <protection locked="0"/>
    </xf>
    <xf numFmtId="0" fontId="2" fillId="16" borderId="29" xfId="0" applyFont="1" applyFill="1" applyBorder="1" applyAlignment="1" applyProtection="1">
      <alignment horizontal="left" vertical="center"/>
      <protection locked="0"/>
    </xf>
    <xf numFmtId="0" fontId="2" fillId="0" borderId="29" xfId="0" applyFont="1" applyBorder="1" applyAlignment="1" applyProtection="1">
      <alignment horizontal="left" vertical="center" shrinkToFit="1"/>
      <protection locked="0"/>
    </xf>
    <xf numFmtId="0" fontId="2" fillId="17" borderId="29" xfId="0" applyFont="1" applyFill="1" applyBorder="1" applyAlignment="1" applyProtection="1">
      <alignment horizontal="left" vertical="center"/>
      <protection locked="0"/>
    </xf>
    <xf numFmtId="0" fontId="15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29" xfId="0" applyBorder="1" applyAlignment="1">
      <alignment horizontal="center" vertical="center"/>
    </xf>
    <xf numFmtId="0" fontId="60" fillId="0" borderId="29" xfId="0" applyFont="1" applyFill="1" applyBorder="1" applyAlignment="1" applyProtection="1">
      <alignment horizontal="left" vertical="center"/>
      <protection locked="0"/>
    </xf>
    <xf numFmtId="165" fontId="60" fillId="0" borderId="29" xfId="0" applyNumberFormat="1" applyFont="1" applyFill="1" applyBorder="1" applyAlignment="1" applyProtection="1">
      <alignment horizontal="left" vertical="center"/>
      <protection locked="0"/>
    </xf>
    <xf numFmtId="0" fontId="60" fillId="0" borderId="29" xfId="1" applyFont="1" applyFill="1" applyBorder="1" applyAlignment="1" applyProtection="1">
      <alignment horizontal="left" vertical="center"/>
      <protection locked="0"/>
    </xf>
    <xf numFmtId="49" fontId="60" fillId="0" borderId="29" xfId="0" applyNumberFormat="1" applyFont="1" applyFill="1" applyBorder="1" applyAlignment="1" applyProtection="1">
      <alignment horizontal="left" vertical="center"/>
      <protection locked="0"/>
    </xf>
    <xf numFmtId="0" fontId="60" fillId="0" borderId="39" xfId="0" applyFont="1" applyFill="1" applyBorder="1" applyAlignment="1" applyProtection="1">
      <alignment horizontal="left" vertical="center"/>
      <protection locked="0"/>
    </xf>
    <xf numFmtId="0" fontId="27" fillId="0" borderId="37" xfId="0" applyFont="1" applyFill="1" applyBorder="1" applyAlignment="1" applyProtection="1">
      <alignment horizontal="left" vertical="top" wrapText="1" shrinkToFit="1"/>
      <protection locked="0"/>
    </xf>
    <xf numFmtId="0" fontId="42" fillId="0" borderId="37" xfId="0" applyFont="1" applyFill="1" applyBorder="1" applyAlignment="1" applyProtection="1">
      <alignment horizontal="left" vertical="center" wrapText="1" shrinkToFit="1"/>
      <protection locked="0"/>
    </xf>
    <xf numFmtId="165" fontId="27" fillId="0" borderId="27" xfId="0" applyNumberFormat="1" applyFont="1" applyFill="1" applyBorder="1" applyAlignment="1" applyProtection="1">
      <alignment horizontal="left" vertical="top" wrapText="1"/>
      <protection locked="0"/>
    </xf>
    <xf numFmtId="165" fontId="27" fillId="0" borderId="1" xfId="0" applyNumberFormat="1" applyFont="1" applyBorder="1" applyAlignment="1" applyProtection="1">
      <alignment horizontal="left" vertical="center" wrapText="1"/>
      <protection locked="0"/>
    </xf>
    <xf numFmtId="0" fontId="27" fillId="0" borderId="1" xfId="0" applyFont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59" fillId="0" borderId="3" xfId="0" applyFont="1" applyBorder="1" applyAlignment="1" applyProtection="1">
      <alignment horizontal="center" wrapText="1" shrinkToFit="1"/>
    </xf>
    <xf numFmtId="0" fontId="0" fillId="0" borderId="3" xfId="0" applyBorder="1" applyAlignment="1">
      <alignment horizontal="center" shrinkToFit="1"/>
    </xf>
    <xf numFmtId="0" fontId="18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8" fillId="0" borderId="5" xfId="0" applyFont="1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49" fontId="2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7" fillId="0" borderId="0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8" fillId="0" borderId="14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shrinkToFi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4" xfId="0" applyFont="1" applyBorder="1" applyAlignment="1" applyProtection="1">
      <alignment horizontal="left" vertical="top" shrinkToFit="1"/>
    </xf>
    <xf numFmtId="0" fontId="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25" fillId="0" borderId="4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2" fillId="0" borderId="4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 wrapText="1"/>
      <protection locked="0"/>
    </xf>
    <xf numFmtId="165" fontId="1" fillId="0" borderId="6" xfId="0" applyNumberFormat="1" applyFont="1" applyBorder="1" applyAlignment="1" applyProtection="1">
      <alignment horizontal="left" vertical="center" wrapText="1"/>
      <protection locked="0"/>
    </xf>
    <xf numFmtId="165" fontId="1" fillId="0" borderId="7" xfId="0" applyNumberFormat="1" applyFont="1" applyBorder="1" applyAlignment="1" applyProtection="1">
      <alignment horizontal="left" vertical="center" wrapText="1"/>
      <protection locked="0"/>
    </xf>
    <xf numFmtId="165" fontId="1" fillId="0" borderId="9" xfId="0" applyNumberFormat="1" applyFont="1" applyBorder="1" applyAlignment="1" applyProtection="1">
      <alignment horizontal="left" vertical="center" wrapText="1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8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 wrapText="1"/>
      <protection locked="0"/>
    </xf>
    <xf numFmtId="165" fontId="2" fillId="0" borderId="6" xfId="0" applyNumberFormat="1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6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6" xfId="0" applyFont="1" applyFill="1" applyBorder="1" applyAlignment="1" applyProtection="1">
      <alignment horizontal="left" vertical="top" wrapText="1"/>
      <protection locked="0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4" fillId="0" borderId="0" xfId="0" applyFont="1" applyBorder="1" applyAlignment="1" applyProtection="1">
      <alignment horizontal="left" vertical="top" shrinkToFit="1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1" fontId="8" fillId="0" borderId="3" xfId="0" applyNumberFormat="1" applyFont="1" applyBorder="1" applyAlignment="1" applyProtection="1">
      <alignment horizontal="left" shrinkToFit="1"/>
      <protection locked="0"/>
    </xf>
    <xf numFmtId="0" fontId="54" fillId="0" borderId="3" xfId="0" applyFont="1" applyBorder="1" applyAlignment="1" applyProtection="1">
      <alignment horizontal="left" shrinkToFit="1"/>
      <protection locked="0"/>
    </xf>
    <xf numFmtId="0" fontId="54" fillId="0" borderId="8" xfId="0" applyFont="1" applyBorder="1" applyAlignment="1" applyProtection="1">
      <alignment horizontal="left" shrinkToFit="1"/>
      <protection locked="0"/>
    </xf>
    <xf numFmtId="49" fontId="1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1" fillId="0" borderId="8" xfId="0" applyNumberFormat="1" applyFont="1" applyBorder="1" applyAlignment="1" applyProtection="1">
      <alignment horizontal="left" vertical="center"/>
      <protection locked="0"/>
    </xf>
    <xf numFmtId="49" fontId="0" fillId="0" borderId="8" xfId="0" applyNumberFormat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6669</xdr:colOff>
      <xdr:row>1</xdr:row>
      <xdr:rowOff>15240</xdr:rowOff>
    </xdr:from>
    <xdr:to>
      <xdr:col>3</xdr:col>
      <xdr:colOff>441960</xdr:colOff>
      <xdr:row>7</xdr:row>
      <xdr:rowOff>76200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6669" y="198120"/>
          <a:ext cx="2812731" cy="11582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80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80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2</xdr:row>
      <xdr:rowOff>23447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306377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063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3" totalsRowShown="0" headerRowDxfId="198" dataDxfId="196" headerRowBorderDxfId="197" tableBorderDxfId="195" totalsRowBorderDxfId="194">
  <autoFilter ref="A1:DL3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2" totalsRowShown="0" headerRowDxfId="77" dataDxfId="75" headerRowBorderDxfId="76" tableBorderDxfId="74" totalsRowBorderDxfId="73">
  <autoFilter ref="A1:W2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1" dataDxfId="20" tableBorderDxfId="19">
  <autoFilter ref="B1:J21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50" totalsRowShown="0" headerRowDxfId="9" dataDxfId="8">
  <autoFilter ref="B1:B50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114" totalsRowShown="0" headerRowDxfId="6" headerRowBorderDxfId="5" tableBorderDxfId="4">
  <autoFilter ref="B1:E114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durand.marcel@fre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15" sqref="M15"/>
    </sheetView>
  </sheetViews>
  <sheetFormatPr baseColWidth="10" defaultColWidth="11.5703125" defaultRowHeight="15" x14ac:dyDescent="0.25"/>
  <cols>
    <col min="1" max="16384" width="11.5703125" style="155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60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44" customWidth="1"/>
    <col min="3" max="3" width="9.28515625" style="144" customWidth="1"/>
    <col min="4" max="5" width="7.28515625" style="144" customWidth="1"/>
    <col min="6" max="6" width="0.7109375" style="144" customWidth="1"/>
    <col min="7" max="7" width="0.85546875" style="144" customWidth="1"/>
    <col min="8" max="8" width="0.7109375" style="144" customWidth="1"/>
    <col min="9" max="9" width="11.85546875" style="144" customWidth="1"/>
    <col min="10" max="10" width="13.7109375" style="144" customWidth="1"/>
    <col min="11" max="11" width="0.7109375" style="144" customWidth="1"/>
    <col min="12" max="12" width="0.85546875" style="144" customWidth="1"/>
    <col min="13" max="13" width="0.7109375" style="144" customWidth="1"/>
    <col min="14" max="14" width="6.7109375" style="144" customWidth="1"/>
    <col min="15" max="15" width="6" style="144" customWidth="1"/>
    <col min="16" max="16" width="6.28515625" style="144" customWidth="1"/>
    <col min="17" max="17" width="3" style="144" customWidth="1"/>
    <col min="18" max="18" width="2.85546875" style="144" customWidth="1"/>
    <col min="19" max="20" width="6.28515625" style="144" customWidth="1"/>
    <col min="21" max="21" width="2.7109375" style="144" customWidth="1"/>
    <col min="22" max="22" width="2" style="144" customWidth="1"/>
    <col min="23" max="663" width="11.5703125" style="144"/>
    <col min="664" max="664" width="11.5703125" style="144" customWidth="1"/>
    <col min="665" max="16384" width="11.5703125" style="144"/>
  </cols>
  <sheetData>
    <row r="1" spans="2:664" ht="21.6" customHeight="1" x14ac:dyDescent="0.25">
      <c r="N1" s="302" t="s">
        <v>65</v>
      </c>
      <c r="O1" s="303"/>
      <c r="P1" s="303"/>
      <c r="Q1" s="303"/>
      <c r="R1" s="303"/>
      <c r="S1" s="327">
        <v>409</v>
      </c>
      <c r="T1" s="328"/>
      <c r="U1" s="328"/>
      <c r="V1" s="1"/>
      <c r="YN1" s="2"/>
    </row>
    <row r="2" spans="2:664" ht="18" customHeight="1" x14ac:dyDescent="0.25">
      <c r="F2" s="344" t="s">
        <v>77</v>
      </c>
      <c r="G2" s="345"/>
      <c r="H2" s="345"/>
      <c r="I2" s="345"/>
      <c r="J2" s="345"/>
      <c r="K2" s="345"/>
      <c r="L2" s="345"/>
      <c r="M2" s="345"/>
      <c r="N2" s="345"/>
      <c r="O2" s="345"/>
      <c r="P2" s="58"/>
      <c r="Q2" s="58"/>
      <c r="R2" s="59"/>
      <c r="S2" s="59"/>
      <c r="T2" s="60"/>
      <c r="U2" s="59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29"/>
      <c r="Q3" s="330"/>
      <c r="R3" s="4"/>
      <c r="S3" s="4"/>
      <c r="T3" s="4"/>
      <c r="U3" s="4"/>
      <c r="V3" s="4"/>
    </row>
    <row r="4" spans="2:664" ht="13.9" customHeight="1" x14ac:dyDescent="0.25">
      <c r="B4" s="5"/>
      <c r="C4" s="323" t="s">
        <v>0</v>
      </c>
      <c r="D4" s="324"/>
      <c r="E4" s="3"/>
      <c r="F4" s="3"/>
      <c r="G4" s="3"/>
      <c r="H4" s="5"/>
      <c r="I4" s="323" t="s">
        <v>4</v>
      </c>
      <c r="J4" s="325"/>
      <c r="K4" s="6"/>
      <c r="M4" s="3"/>
      <c r="N4" s="349" t="s">
        <v>70</v>
      </c>
      <c r="O4" s="350"/>
      <c r="P4" s="333">
        <v>43993</v>
      </c>
      <c r="Q4" s="333"/>
      <c r="R4" s="360" t="s">
        <v>71</v>
      </c>
      <c r="S4" s="360"/>
      <c r="T4" s="356">
        <v>43994</v>
      </c>
      <c r="U4" s="357"/>
      <c r="V4" s="7"/>
    </row>
    <row r="5" spans="2:664" ht="5.45" customHeight="1" x14ac:dyDescent="0.25">
      <c r="B5" s="7"/>
      <c r="C5" s="8"/>
      <c r="D5" s="334"/>
      <c r="E5" s="335"/>
      <c r="F5" s="10"/>
      <c r="G5" s="3"/>
      <c r="H5" s="15"/>
      <c r="I5" s="62" t="b">
        <v>0</v>
      </c>
      <c r="J5" s="9"/>
      <c r="K5" s="10"/>
      <c r="M5" s="3"/>
      <c r="N5" s="8"/>
      <c r="O5" s="8"/>
      <c r="P5" s="3"/>
      <c r="Q5" s="3"/>
      <c r="R5" s="3"/>
      <c r="S5" s="3"/>
      <c r="T5" s="143"/>
    </row>
    <row r="6" spans="2:664" ht="19.899999999999999" customHeight="1" x14ac:dyDescent="0.25">
      <c r="B6" s="7"/>
      <c r="C6" s="133" t="s">
        <v>0</v>
      </c>
      <c r="D6" s="304" t="s">
        <v>190</v>
      </c>
      <c r="E6" s="305"/>
      <c r="F6" s="65" t="str">
        <f>D6</f>
        <v>ENGIE</v>
      </c>
      <c r="G6" s="3"/>
      <c r="H6" s="7"/>
      <c r="I6" s="135" t="s">
        <v>4</v>
      </c>
      <c r="J6" s="353" t="s">
        <v>219</v>
      </c>
      <c r="K6" s="145"/>
      <c r="M6" s="3"/>
      <c r="N6" s="351" t="s">
        <v>64</v>
      </c>
      <c r="O6" s="352"/>
      <c r="P6" s="149">
        <v>12</v>
      </c>
      <c r="Q6" s="134" t="s">
        <v>5</v>
      </c>
      <c r="R6" s="358" t="s">
        <v>63</v>
      </c>
      <c r="S6" s="359"/>
      <c r="T6" s="150">
        <v>4</v>
      </c>
      <c r="U6" s="82" t="s">
        <v>5</v>
      </c>
    </row>
    <row r="7" spans="2:664" ht="14.45" customHeight="1" x14ac:dyDescent="0.25">
      <c r="B7" s="7"/>
      <c r="C7" s="133" t="s">
        <v>79</v>
      </c>
      <c r="D7" s="306" t="s">
        <v>528</v>
      </c>
      <c r="E7" s="307"/>
      <c r="F7" s="65"/>
      <c r="G7" s="3"/>
      <c r="H7" s="7"/>
      <c r="I7" s="135"/>
      <c r="J7" s="354"/>
      <c r="K7" s="145"/>
      <c r="M7" s="3"/>
      <c r="N7" s="12"/>
      <c r="O7" s="12"/>
      <c r="P7" s="320" t="s">
        <v>78</v>
      </c>
      <c r="Q7" s="321"/>
      <c r="R7" s="321"/>
      <c r="S7" s="322"/>
      <c r="T7" s="151">
        <v>2</v>
      </c>
      <c r="U7" s="82" t="s">
        <v>5</v>
      </c>
    </row>
    <row r="8" spans="2:664" ht="10.9" customHeight="1" x14ac:dyDescent="0.25">
      <c r="B8" s="7"/>
      <c r="C8" s="326" t="s">
        <v>1</v>
      </c>
      <c r="D8" s="308" t="s">
        <v>529</v>
      </c>
      <c r="E8" s="309"/>
      <c r="F8" s="65" t="str">
        <f>D8</f>
        <v>rue des Ouvriers</v>
      </c>
      <c r="G8" s="3"/>
      <c r="H8" s="7"/>
      <c r="I8" s="228" t="s">
        <v>1</v>
      </c>
      <c r="J8" s="342" t="s">
        <v>217</v>
      </c>
      <c r="K8" s="67" t="str">
        <f>L8</f>
        <v/>
      </c>
      <c r="L8" s="64" t="str">
        <f>IFERROR(VLOOKUP($J$6,#REF!,3,0),"")</f>
        <v/>
      </c>
      <c r="M8" s="5"/>
      <c r="N8" s="361" t="s">
        <v>175</v>
      </c>
      <c r="O8" s="361"/>
      <c r="P8" s="362"/>
      <c r="Q8" s="289"/>
      <c r="R8" s="290"/>
      <c r="S8" s="290"/>
      <c r="T8" s="3"/>
      <c r="U8" s="3"/>
      <c r="V8" s="3"/>
    </row>
    <row r="9" spans="2:664" ht="10.15" customHeight="1" x14ac:dyDescent="0.25">
      <c r="B9" s="7"/>
      <c r="C9" s="326"/>
      <c r="D9" s="310"/>
      <c r="E9" s="311"/>
      <c r="F9" s="65"/>
      <c r="G9" s="3"/>
      <c r="H9" s="7"/>
      <c r="I9" s="341"/>
      <c r="J9" s="343"/>
      <c r="K9" s="67"/>
      <c r="L9" s="64"/>
      <c r="M9" s="7"/>
      <c r="N9" s="227" t="s">
        <v>10</v>
      </c>
      <c r="O9" s="227"/>
      <c r="P9" s="295" t="s">
        <v>532</v>
      </c>
      <c r="Q9" s="296"/>
      <c r="R9" s="296"/>
      <c r="S9" s="296"/>
      <c r="T9" s="296"/>
      <c r="U9" s="296"/>
      <c r="V9" s="297"/>
    </row>
    <row r="10" spans="2:664" ht="11.45" customHeight="1" x14ac:dyDescent="0.25">
      <c r="B10" s="7"/>
      <c r="C10" s="133" t="s">
        <v>2</v>
      </c>
      <c r="D10" s="312">
        <v>33000</v>
      </c>
      <c r="E10" s="313"/>
      <c r="F10" s="65">
        <f>D10</f>
        <v>33000</v>
      </c>
      <c r="G10" s="3"/>
      <c r="H10" s="7"/>
      <c r="I10" s="133" t="s">
        <v>2</v>
      </c>
      <c r="J10" s="216">
        <v>17000</v>
      </c>
      <c r="K10" s="68" t="str">
        <f>L10</f>
        <v/>
      </c>
      <c r="L10" s="64" t="str">
        <f>IFERROR(VLOOKUP($J$6,#REF!,4,0),"")</f>
        <v/>
      </c>
      <c r="M10" s="7"/>
      <c r="N10" s="227" t="s">
        <v>7</v>
      </c>
      <c r="O10" s="227"/>
      <c r="P10" s="316" t="s">
        <v>210</v>
      </c>
      <c r="Q10" s="331"/>
      <c r="R10" s="331"/>
      <c r="S10" s="331"/>
      <c r="T10" s="331"/>
      <c r="U10" s="331"/>
      <c r="V10" s="332"/>
    </row>
    <row r="11" spans="2:664" ht="22.15" customHeight="1" x14ac:dyDescent="0.25">
      <c r="B11" s="7"/>
      <c r="C11" s="133" t="s">
        <v>3</v>
      </c>
      <c r="D11" s="314" t="s">
        <v>530</v>
      </c>
      <c r="E11" s="315"/>
      <c r="F11" s="65" t="str">
        <f>D11</f>
        <v>BORDEAUX</v>
      </c>
      <c r="G11" s="3"/>
      <c r="H11" s="7"/>
      <c r="I11" s="133" t="s">
        <v>3</v>
      </c>
      <c r="J11" s="217" t="s">
        <v>218</v>
      </c>
      <c r="K11" s="65" t="str">
        <f>L11</f>
        <v/>
      </c>
      <c r="L11" s="64" t="str">
        <f>IFERROR(VLOOKUP($J$6,#REF!,5,0),"")</f>
        <v/>
      </c>
      <c r="M11" s="7"/>
      <c r="N11" s="228" t="s">
        <v>11</v>
      </c>
      <c r="O11" s="326"/>
      <c r="P11" s="336" t="s">
        <v>533</v>
      </c>
      <c r="Q11" s="337"/>
      <c r="R11" s="337"/>
      <c r="S11" s="337"/>
      <c r="T11" s="337"/>
      <c r="U11" s="337"/>
      <c r="V11" s="338"/>
    </row>
    <row r="12" spans="2:664" ht="10.9" customHeight="1" x14ac:dyDescent="0.25">
      <c r="B12" s="7"/>
      <c r="C12" s="133" t="s">
        <v>8</v>
      </c>
      <c r="D12" s="316"/>
      <c r="E12" s="317"/>
      <c r="F12" s="66">
        <f>D12</f>
        <v>0</v>
      </c>
      <c r="G12" s="3"/>
      <c r="H12" s="7"/>
      <c r="I12" s="133" t="s">
        <v>8</v>
      </c>
      <c r="J12" s="218" t="s">
        <v>228</v>
      </c>
      <c r="K12" s="66" t="str">
        <f>L12</f>
        <v/>
      </c>
      <c r="L12" s="64" t="str">
        <f>IFERROR(VLOOKUP($J$6,#REF!,6,0),"")</f>
        <v/>
      </c>
      <c r="M12" s="5"/>
      <c r="N12" s="254" t="s">
        <v>75</v>
      </c>
      <c r="O12" s="254"/>
      <c r="P12" s="152" t="s">
        <v>259</v>
      </c>
      <c r="Q12" s="339" t="s">
        <v>76</v>
      </c>
      <c r="R12" s="340"/>
      <c r="S12" s="340"/>
      <c r="T12" s="292" t="s">
        <v>260</v>
      </c>
      <c r="U12" s="293"/>
      <c r="V12" s="294"/>
    </row>
    <row r="13" spans="2:664" ht="22.15" customHeight="1" x14ac:dyDescent="0.25">
      <c r="B13" s="7"/>
      <c r="C13" s="63" t="s">
        <v>6</v>
      </c>
      <c r="D13" s="314"/>
      <c r="E13" s="315"/>
      <c r="F13" s="11"/>
      <c r="G13" s="3"/>
      <c r="H13" s="7"/>
      <c r="I13" s="63" t="s">
        <v>9</v>
      </c>
      <c r="J13" s="148"/>
      <c r="K13" s="69" t="str">
        <f>L13</f>
        <v/>
      </c>
      <c r="L13" s="64" t="str">
        <f>IFERROR(VLOOKUP($J$6,#REF!,7,0),"")</f>
        <v/>
      </c>
      <c r="M13" s="3"/>
      <c r="N13" s="12"/>
      <c r="O13" s="12"/>
      <c r="P13" s="3"/>
      <c r="Q13" s="138"/>
      <c r="R13" s="139"/>
      <c r="S13" s="138"/>
      <c r="T13" s="139"/>
      <c r="U13" s="138"/>
      <c r="V13" s="143"/>
    </row>
    <row r="14" spans="2:664" ht="10.9" customHeight="1" x14ac:dyDescent="0.25">
      <c r="B14" s="7"/>
      <c r="C14" s="133" t="s">
        <v>7</v>
      </c>
      <c r="D14" s="318"/>
      <c r="E14" s="319"/>
      <c r="F14" s="11"/>
      <c r="G14" s="3"/>
      <c r="H14" s="7"/>
      <c r="I14" s="133" t="s">
        <v>7</v>
      </c>
      <c r="J14" s="219" t="s">
        <v>230</v>
      </c>
      <c r="K14" s="69" t="str">
        <f>L14</f>
        <v/>
      </c>
      <c r="L14" s="64" t="str">
        <f>IFERROR(VLOOKUP($J$6,#REF!,8,0),"")</f>
        <v/>
      </c>
      <c r="M14" s="5"/>
      <c r="N14" s="298" t="s">
        <v>12</v>
      </c>
      <c r="O14" s="355"/>
      <c r="P14" s="291"/>
      <c r="Q14" s="229"/>
      <c r="R14" s="229"/>
      <c r="S14" s="229"/>
      <c r="T14" s="229"/>
      <c r="U14" s="229"/>
      <c r="V14" s="229"/>
    </row>
    <row r="15" spans="2:664" ht="4.1500000000000004" customHeight="1" x14ac:dyDescent="0.25">
      <c r="B15" s="137"/>
      <c r="C15" s="143"/>
      <c r="D15" s="143"/>
      <c r="E15" s="143"/>
      <c r="F15" s="14"/>
      <c r="H15" s="137"/>
      <c r="I15" s="143"/>
      <c r="J15" s="143"/>
      <c r="K15" s="14"/>
    </row>
    <row r="16" spans="2:664" ht="4.1500000000000004" customHeight="1" x14ac:dyDescent="0.25"/>
    <row r="17" spans="2:22" ht="13.9" customHeight="1" x14ac:dyDescent="0.25">
      <c r="B17" s="15"/>
      <c r="C17" s="234" t="s">
        <v>40</v>
      </c>
      <c r="D17" s="288"/>
      <c r="E17" s="16"/>
      <c r="G17" s="17"/>
      <c r="H17" s="17"/>
      <c r="I17" s="83" t="s">
        <v>34</v>
      </c>
      <c r="J17" s="3"/>
      <c r="O17" s="348" t="s">
        <v>86</v>
      </c>
      <c r="P17" s="234"/>
      <c r="Q17" s="235"/>
    </row>
    <row r="18" spans="2:22" ht="2.4500000000000002" customHeight="1" x14ac:dyDescent="0.25">
      <c r="B18" s="15"/>
      <c r="C18" s="142"/>
      <c r="D18" s="142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27" t="s">
        <v>39</v>
      </c>
      <c r="D19" s="227"/>
      <c r="E19" s="220"/>
      <c r="F19" s="236" t="s">
        <v>13</v>
      </c>
      <c r="G19" s="236"/>
      <c r="H19" s="236"/>
      <c r="I19" s="140" t="s">
        <v>66</v>
      </c>
      <c r="J19" s="153"/>
      <c r="K19" s="11"/>
      <c r="L19" s="18"/>
      <c r="M19" s="18"/>
      <c r="N19" s="18"/>
      <c r="O19" s="140" t="s">
        <v>18</v>
      </c>
      <c r="P19" s="221"/>
      <c r="Q19" s="134" t="s">
        <v>14</v>
      </c>
      <c r="R19" s="3"/>
      <c r="S19" s="133" t="s">
        <v>21</v>
      </c>
      <c r="T19" s="220"/>
      <c r="U19" s="241" t="s">
        <v>16</v>
      </c>
      <c r="V19" s="300"/>
    </row>
    <row r="20" spans="2:22" ht="10.9" customHeight="1" x14ac:dyDescent="0.25">
      <c r="B20" s="7"/>
      <c r="C20" s="227" t="s">
        <v>36</v>
      </c>
      <c r="D20" s="227"/>
      <c r="E20" s="220"/>
      <c r="F20" s="236" t="s">
        <v>13</v>
      </c>
      <c r="G20" s="236"/>
      <c r="H20" s="236"/>
      <c r="I20" s="140" t="s">
        <v>67</v>
      </c>
      <c r="J20" s="153"/>
      <c r="K20" s="11"/>
      <c r="L20" s="18"/>
      <c r="M20" s="18"/>
      <c r="N20" s="18"/>
      <c r="O20" s="140" t="s">
        <v>19</v>
      </c>
      <c r="P20" s="221"/>
      <c r="Q20" s="134"/>
      <c r="R20" s="3"/>
      <c r="S20" s="133" t="s">
        <v>22</v>
      </c>
      <c r="T20" s="220"/>
      <c r="U20" s="241" t="s">
        <v>17</v>
      </c>
      <c r="V20" s="300"/>
    </row>
    <row r="21" spans="2:22" ht="10.9" customHeight="1" x14ac:dyDescent="0.25">
      <c r="B21" s="7"/>
      <c r="C21" s="227" t="s">
        <v>37</v>
      </c>
      <c r="D21" s="227"/>
      <c r="E21" s="220"/>
      <c r="F21" s="236" t="s">
        <v>13</v>
      </c>
      <c r="G21" s="236"/>
      <c r="H21" s="236"/>
      <c r="I21" s="140" t="s">
        <v>68</v>
      </c>
      <c r="J21" s="153"/>
      <c r="K21" s="11"/>
      <c r="L21" s="18"/>
      <c r="M21" s="18"/>
      <c r="N21" s="18"/>
      <c r="O21" s="140" t="s">
        <v>89</v>
      </c>
      <c r="P21" s="221"/>
      <c r="Q21" s="134" t="s">
        <v>15</v>
      </c>
      <c r="R21" s="3"/>
      <c r="S21" s="146" t="s">
        <v>211</v>
      </c>
      <c r="T21" s="220"/>
      <c r="U21" s="241" t="s">
        <v>14</v>
      </c>
      <c r="V21" s="300"/>
    </row>
    <row r="22" spans="2:22" ht="10.9" customHeight="1" x14ac:dyDescent="0.25">
      <c r="B22" s="7"/>
      <c r="C22" s="227" t="s">
        <v>38</v>
      </c>
      <c r="D22" s="227"/>
      <c r="E22" s="220"/>
      <c r="F22" s="236" t="s">
        <v>13</v>
      </c>
      <c r="G22" s="236"/>
      <c r="H22" s="236"/>
      <c r="I22" s="140" t="s">
        <v>69</v>
      </c>
      <c r="J22" s="153"/>
      <c r="K22" s="11"/>
      <c r="L22" s="18"/>
      <c r="M22" s="18"/>
      <c r="N22" s="18"/>
      <c r="O22" s="140" t="s">
        <v>20</v>
      </c>
      <c r="P22" s="221"/>
      <c r="Q22" s="134" t="s">
        <v>15</v>
      </c>
      <c r="R22" s="3"/>
      <c r="S22" s="146" t="s">
        <v>212</v>
      </c>
      <c r="T22" s="220"/>
      <c r="U22" s="241" t="s">
        <v>14</v>
      </c>
      <c r="V22" s="300"/>
    </row>
    <row r="23" spans="2:22" ht="3" customHeight="1" x14ac:dyDescent="0.25">
      <c r="B23" s="137"/>
      <c r="C23" s="346"/>
      <c r="D23" s="290"/>
      <c r="E23" s="138"/>
      <c r="F23" s="143"/>
      <c r="G23" s="143"/>
      <c r="H23" s="143"/>
      <c r="I23" s="137"/>
      <c r="J23" s="143"/>
      <c r="K23" s="14"/>
      <c r="L23" s="3"/>
      <c r="M23" s="3"/>
      <c r="N23" s="3"/>
      <c r="O23" s="137"/>
      <c r="P23" s="143"/>
      <c r="Q23" s="143"/>
      <c r="R23" s="143"/>
      <c r="S23" s="143"/>
      <c r="T23" s="143"/>
      <c r="U23" s="143"/>
      <c r="V23" s="14"/>
    </row>
    <row r="24" spans="2:22" ht="4.1500000000000004" customHeight="1" x14ac:dyDescent="0.25">
      <c r="C24" s="347"/>
      <c r="D24" s="244"/>
      <c r="E24" s="139"/>
    </row>
    <row r="25" spans="2:22" ht="13.9" customHeight="1" x14ac:dyDescent="0.25">
      <c r="B25" s="15"/>
      <c r="C25" s="234" t="s">
        <v>23</v>
      </c>
      <c r="D25" s="288"/>
      <c r="E25" s="18"/>
      <c r="F25" s="3"/>
      <c r="G25" s="3"/>
      <c r="H25" s="3"/>
      <c r="I25" s="3"/>
      <c r="J25" s="3"/>
      <c r="K25" s="3"/>
      <c r="L25" s="3"/>
      <c r="M25" s="15"/>
      <c r="N25" s="234" t="s">
        <v>41</v>
      </c>
      <c r="O25" s="234"/>
      <c r="P25" s="235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01"/>
      <c r="D26" s="301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27" t="s">
        <v>24</v>
      </c>
      <c r="D27" s="241"/>
      <c r="E27" s="242"/>
      <c r="F27" s="242"/>
      <c r="G27" s="242"/>
      <c r="H27" s="242"/>
      <c r="I27" s="242"/>
      <c r="J27" s="242"/>
      <c r="K27" s="20"/>
      <c r="L27" s="21"/>
      <c r="M27" s="22"/>
      <c r="N27" s="237" t="s">
        <v>28</v>
      </c>
      <c r="O27" s="238"/>
      <c r="P27" s="238"/>
      <c r="Q27" s="233" t="s">
        <v>534</v>
      </c>
      <c r="R27" s="233"/>
      <c r="S27" s="233"/>
      <c r="T27" s="231">
        <v>0</v>
      </c>
      <c r="U27" s="232"/>
      <c r="V27" s="147"/>
    </row>
    <row r="28" spans="2:22" ht="10.9" customHeight="1" x14ac:dyDescent="0.25">
      <c r="B28" s="7"/>
      <c r="C28" s="227" t="s">
        <v>25</v>
      </c>
      <c r="D28" s="241"/>
      <c r="E28" s="242"/>
      <c r="F28" s="242"/>
      <c r="G28" s="242"/>
      <c r="H28" s="242"/>
      <c r="I28" s="242"/>
      <c r="J28" s="242"/>
      <c r="K28" s="20"/>
      <c r="L28" s="21"/>
      <c r="M28" s="22"/>
      <c r="N28" s="237" t="s">
        <v>29</v>
      </c>
      <c r="O28" s="238"/>
      <c r="P28" s="238"/>
      <c r="Q28" s="233" t="s">
        <v>534</v>
      </c>
      <c r="R28" s="233"/>
      <c r="S28" s="233"/>
      <c r="T28" s="231">
        <v>0</v>
      </c>
      <c r="U28" s="232"/>
      <c r="V28" s="147"/>
    </row>
    <row r="29" spans="2:22" ht="10.9" customHeight="1" x14ac:dyDescent="0.25">
      <c r="B29" s="7"/>
      <c r="C29" s="227" t="s">
        <v>26</v>
      </c>
      <c r="D29" s="241"/>
      <c r="E29" s="242"/>
      <c r="F29" s="242"/>
      <c r="G29" s="242"/>
      <c r="H29" s="242"/>
      <c r="I29" s="242"/>
      <c r="J29" s="242"/>
      <c r="K29" s="20"/>
      <c r="L29" s="21"/>
      <c r="M29" s="22"/>
      <c r="N29" s="237" t="s">
        <v>30</v>
      </c>
      <c r="O29" s="238"/>
      <c r="P29" s="238"/>
      <c r="Q29" s="233" t="s">
        <v>534</v>
      </c>
      <c r="R29" s="233"/>
      <c r="S29" s="233"/>
      <c r="T29" s="231">
        <v>0</v>
      </c>
      <c r="U29" s="232"/>
      <c r="V29" s="147"/>
    </row>
    <row r="30" spans="2:22" ht="10.9" customHeight="1" x14ac:dyDescent="0.25">
      <c r="B30" s="7"/>
      <c r="C30" s="227" t="s">
        <v>27</v>
      </c>
      <c r="D30" s="241"/>
      <c r="E30" s="242"/>
      <c r="F30" s="242"/>
      <c r="G30" s="242"/>
      <c r="H30" s="242"/>
      <c r="I30" s="242"/>
      <c r="J30" s="242"/>
      <c r="K30" s="20"/>
      <c r="L30" s="21"/>
      <c r="M30" s="22"/>
      <c r="N30" s="237" t="s">
        <v>31</v>
      </c>
      <c r="O30" s="238"/>
      <c r="P30" s="238"/>
      <c r="Q30" s="233" t="s">
        <v>534</v>
      </c>
      <c r="R30" s="233"/>
      <c r="S30" s="233"/>
      <c r="T30" s="231">
        <v>0</v>
      </c>
      <c r="U30" s="232"/>
      <c r="V30" s="147"/>
    </row>
    <row r="31" spans="2:22" ht="10.9" customHeight="1" x14ac:dyDescent="0.25">
      <c r="B31" s="7"/>
      <c r="C31" s="227" t="s">
        <v>32</v>
      </c>
      <c r="D31" s="241"/>
      <c r="E31" s="242"/>
      <c r="F31" s="242"/>
      <c r="G31" s="242"/>
      <c r="H31" s="242"/>
      <c r="I31" s="242"/>
      <c r="J31" s="242"/>
      <c r="K31" s="11"/>
      <c r="L31" s="3"/>
      <c r="M31" s="7"/>
      <c r="N31" s="237" t="s">
        <v>33</v>
      </c>
      <c r="O31" s="238"/>
      <c r="P31" s="238"/>
      <c r="Q31" s="233" t="s">
        <v>534</v>
      </c>
      <c r="R31" s="233"/>
      <c r="S31" s="233"/>
      <c r="T31" s="231">
        <v>0</v>
      </c>
      <c r="U31" s="232"/>
      <c r="V31" s="147"/>
    </row>
    <row r="32" spans="2:22" ht="3.6" customHeight="1" x14ac:dyDescent="0.25">
      <c r="B32" s="137"/>
      <c r="C32" s="143"/>
      <c r="D32" s="143"/>
      <c r="E32" s="132">
        <v>0</v>
      </c>
      <c r="F32" s="132"/>
      <c r="G32" s="132"/>
      <c r="H32" s="132"/>
      <c r="I32" s="132"/>
      <c r="J32" s="132"/>
      <c r="K32" s="14"/>
      <c r="L32" s="3"/>
      <c r="M32" s="137"/>
      <c r="N32" s="143"/>
      <c r="O32" s="143"/>
      <c r="P32" s="143"/>
      <c r="Q32" s="143">
        <v>0</v>
      </c>
      <c r="R32" s="143"/>
      <c r="S32" s="143"/>
      <c r="T32" s="143">
        <v>0</v>
      </c>
      <c r="U32" s="143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98" t="s">
        <v>43</v>
      </c>
      <c r="D34" s="29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36"/>
      <c r="D35" s="136"/>
      <c r="E35" s="142"/>
      <c r="F35" s="142"/>
      <c r="G35" s="142"/>
      <c r="H35" s="142"/>
      <c r="I35" s="142"/>
      <c r="J35" s="142"/>
      <c r="K35" s="142"/>
      <c r="L35" s="25"/>
      <c r="M35" s="142"/>
      <c r="N35" s="142"/>
      <c r="O35" s="142"/>
      <c r="P35" s="142"/>
      <c r="Q35" s="142"/>
      <c r="R35" s="142"/>
      <c r="S35" s="142"/>
      <c r="T35" s="142"/>
      <c r="U35" s="142"/>
      <c r="V35" s="26"/>
    </row>
    <row r="36" spans="1:22" ht="10.9" customHeight="1" x14ac:dyDescent="0.25">
      <c r="A36" s="72" t="str">
        <f>IFERROR(VLOOKUP(J6,#REF!,9,0),"")</f>
        <v/>
      </c>
      <c r="B36" s="73" t="str">
        <f>IFERROR(VLOOKUP(J6,#REF!,14,0),"")</f>
        <v/>
      </c>
      <c r="C36" s="227" t="s">
        <v>44</v>
      </c>
      <c r="D36" s="227"/>
      <c r="E36" s="239"/>
      <c r="F36" s="240"/>
      <c r="G36" s="240"/>
      <c r="H36" s="240"/>
      <c r="I36" s="240"/>
      <c r="J36" s="240"/>
      <c r="K36" s="70" t="str">
        <f>IFERROR(VLOOKUP(D6,#REF!,10,0),"")</f>
        <v/>
      </c>
      <c r="L36" s="246" t="s">
        <v>49</v>
      </c>
      <c r="M36" s="247"/>
      <c r="N36" s="247"/>
      <c r="O36" s="248"/>
      <c r="P36" s="239"/>
      <c r="Q36" s="240"/>
      <c r="R36" s="240"/>
      <c r="S36" s="240"/>
      <c r="T36" s="240"/>
      <c r="U36" s="240"/>
      <c r="V36" s="71" t="str">
        <f>IFERROR(VLOOKUP(D6,#REF!,15,0),"")</f>
        <v/>
      </c>
    </row>
    <row r="37" spans="1:22" ht="10.9" customHeight="1" x14ac:dyDescent="0.25">
      <c r="A37" s="72" t="str">
        <f>IFERROR(VLOOKUP(J6,#REF!,10,0),"")</f>
        <v/>
      </c>
      <c r="B37" s="73" t="str">
        <f>IFERROR(VLOOKUP(J6,#REF!,15,0),"")</f>
        <v/>
      </c>
      <c r="C37" s="227" t="s">
        <v>45</v>
      </c>
      <c r="D37" s="227"/>
      <c r="E37" s="229"/>
      <c r="F37" s="230"/>
      <c r="G37" s="230"/>
      <c r="H37" s="230"/>
      <c r="I37" s="230"/>
      <c r="J37" s="230"/>
      <c r="K37" s="70" t="str">
        <f>IFERROR(VLOOKUP(D6,#REF!,11,0),"")</f>
        <v/>
      </c>
      <c r="L37" s="246" t="s">
        <v>50</v>
      </c>
      <c r="M37" s="247"/>
      <c r="N37" s="247"/>
      <c r="O37" s="248"/>
      <c r="P37" s="239"/>
      <c r="Q37" s="240"/>
      <c r="R37" s="240"/>
      <c r="S37" s="240"/>
      <c r="T37" s="240"/>
      <c r="U37" s="240"/>
      <c r="V37" s="71" t="str">
        <f>IFERROR(VLOOKUP(D6,#REF!,16,0),"")</f>
        <v/>
      </c>
    </row>
    <row r="38" spans="1:22" ht="10.9" customHeight="1" x14ac:dyDescent="0.25">
      <c r="A38" s="72" t="str">
        <f>IFERROR(VLOOKUP(J6,#REF!,11,0),"")</f>
        <v/>
      </c>
      <c r="B38" s="73" t="str">
        <f>IFERROR(VLOOKUP(J6,#REF!,16,0),"")</f>
        <v/>
      </c>
      <c r="C38" s="227" t="s">
        <v>46</v>
      </c>
      <c r="D38" s="227"/>
      <c r="E38" s="229"/>
      <c r="F38" s="230"/>
      <c r="G38" s="230"/>
      <c r="H38" s="230"/>
      <c r="I38" s="230"/>
      <c r="J38" s="230"/>
      <c r="K38" s="70" t="str">
        <f>IFERROR(VLOOKUP(D6,#REF!,12,0),"")</f>
        <v/>
      </c>
      <c r="L38" s="246" t="s">
        <v>51</v>
      </c>
      <c r="M38" s="247"/>
      <c r="N38" s="247"/>
      <c r="O38" s="248"/>
      <c r="P38" s="239"/>
      <c r="Q38" s="240"/>
      <c r="R38" s="240"/>
      <c r="S38" s="240"/>
      <c r="T38" s="240"/>
      <c r="U38" s="240"/>
      <c r="V38" s="71" t="str">
        <f>IFERROR(VLOOKUP(D6,#REF!,17,0),"")</f>
        <v/>
      </c>
    </row>
    <row r="39" spans="1:22" ht="10.9" customHeight="1" x14ac:dyDescent="0.25">
      <c r="A39" s="72" t="str">
        <f>IFERROR(VLOOKUP(J6,#REF!,12,0),"")</f>
        <v/>
      </c>
      <c r="B39" s="73" t="str">
        <f>IFERROR(VLOOKUP(J6,#REF!,17,0),"")</f>
        <v/>
      </c>
      <c r="C39" s="227" t="s">
        <v>47</v>
      </c>
      <c r="D39" s="227"/>
      <c r="E39" s="229"/>
      <c r="F39" s="230"/>
      <c r="G39" s="230"/>
      <c r="H39" s="230"/>
      <c r="I39" s="230"/>
      <c r="J39" s="230"/>
      <c r="K39" s="70" t="str">
        <f>IFERROR(VLOOKUP(D6,#REF!,13,0),"")</f>
        <v/>
      </c>
      <c r="L39" s="246" t="s">
        <v>52</v>
      </c>
      <c r="M39" s="247"/>
      <c r="N39" s="247"/>
      <c r="O39" s="248"/>
      <c r="P39" s="239"/>
      <c r="Q39" s="240"/>
      <c r="R39" s="240"/>
      <c r="S39" s="240"/>
      <c r="T39" s="240"/>
      <c r="U39" s="240"/>
      <c r="V39" s="71" t="str">
        <f>IFERROR(VLOOKUP(D6,#REF!,18,0),"")</f>
        <v/>
      </c>
    </row>
    <row r="40" spans="1:22" ht="22.15" customHeight="1" x14ac:dyDescent="0.25">
      <c r="A40" s="72" t="str">
        <f>IFERROR(VLOOKUP(J6,#REF!,13,0),"")</f>
        <v/>
      </c>
      <c r="B40" s="73" t="str">
        <f>IFERROR(VLOOKUP(J6,#REF!,18,0),"")</f>
        <v/>
      </c>
      <c r="C40" s="228" t="s">
        <v>48</v>
      </c>
      <c r="D40" s="228"/>
      <c r="E40" s="229"/>
      <c r="F40" s="230"/>
      <c r="G40" s="230"/>
      <c r="H40" s="230"/>
      <c r="I40" s="230"/>
      <c r="J40" s="230"/>
      <c r="K40" s="70" t="str">
        <f>IFERROR(VLOOKUP(D6,#REF!,14,0),"")</f>
        <v/>
      </c>
      <c r="L40" s="243" t="s">
        <v>53</v>
      </c>
      <c r="M40" s="244"/>
      <c r="N40" s="244"/>
      <c r="O40" s="245"/>
      <c r="P40" s="239"/>
      <c r="Q40" s="240"/>
      <c r="R40" s="240"/>
      <c r="S40" s="240"/>
      <c r="T40" s="240"/>
      <c r="U40" s="240"/>
      <c r="V40" s="71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23"/>
      <c r="V42" s="23"/>
    </row>
    <row r="43" spans="1:22" ht="14.25" x14ac:dyDescent="0.25">
      <c r="A43" s="23"/>
      <c r="B43" s="25"/>
      <c r="C43" s="234" t="s">
        <v>42</v>
      </c>
      <c r="D43" s="285"/>
      <c r="E43" s="31"/>
      <c r="F43" s="31"/>
      <c r="G43" s="31"/>
      <c r="H43" s="31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61"/>
      <c r="V44" s="26"/>
    </row>
    <row r="45" spans="1:22" s="33" customFormat="1" ht="42.6" customHeight="1" x14ac:dyDescent="0.25">
      <c r="A45" s="80" t="str">
        <f>IF(J6=D6,V45,B45)</f>
        <v/>
      </c>
      <c r="B45" s="74" t="str">
        <f>IFERROR(VLOOKUP(J6,#REF!,19,0),"")</f>
        <v/>
      </c>
      <c r="C45" s="381" t="s">
        <v>54</v>
      </c>
      <c r="D45" s="382"/>
      <c r="E45" s="282" t="s">
        <v>220</v>
      </c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4"/>
      <c r="V45" s="76" t="str">
        <f>IFERROR(VLOOKUP(D6,#REF!,20,0),"")</f>
        <v/>
      </c>
    </row>
    <row r="46" spans="1:22" s="2" customFormat="1" ht="60" customHeight="1" x14ac:dyDescent="0.25">
      <c r="A46" s="81" t="str">
        <f>IF(J6=D6,V46,B46)</f>
        <v/>
      </c>
      <c r="B46" s="75" t="str">
        <f>IFERROR(VLOOKUP(J6,#REF!,20,0),"")</f>
        <v/>
      </c>
      <c r="C46" s="363" t="s">
        <v>55</v>
      </c>
      <c r="D46" s="380"/>
      <c r="E46" s="282" t="s">
        <v>221</v>
      </c>
      <c r="F46" s="283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4"/>
      <c r="V46" s="77" t="str">
        <f>IFERROR(VLOOKUP(D6,#REF!,21,0),"")</f>
        <v/>
      </c>
    </row>
    <row r="47" spans="1:22" ht="3.6" customHeight="1" x14ac:dyDescent="0.25">
      <c r="A47" s="136"/>
      <c r="B47" s="28"/>
      <c r="C47" s="34"/>
      <c r="D47" s="138"/>
      <c r="E47" s="35">
        <v>0</v>
      </c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30"/>
    </row>
    <row r="48" spans="1:22" ht="3.6" customHeight="1" x14ac:dyDescent="0.25">
      <c r="A48" s="136"/>
      <c r="B48" s="136"/>
      <c r="C48" s="135"/>
      <c r="D48" s="18"/>
      <c r="E48" s="141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6"/>
    </row>
    <row r="49" spans="1:22" ht="13.15" customHeight="1" x14ac:dyDescent="0.25">
      <c r="A49" s="136"/>
      <c r="B49" s="36"/>
      <c r="C49" s="254" t="s">
        <v>56</v>
      </c>
      <c r="D49" s="255"/>
      <c r="E49" s="255"/>
      <c r="F49" s="255"/>
      <c r="G49" s="255"/>
      <c r="H49" s="256"/>
      <c r="I49" s="154"/>
      <c r="J49" s="133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8" t="str">
        <f>IFERROR(VLOOKUP(J6,#REF!,21,0),"")</f>
        <v/>
      </c>
      <c r="V49" s="70" t="str">
        <f>IFERROR(VLOOKUP(D6,#REF!,22,0),"")</f>
        <v/>
      </c>
    </row>
    <row r="50" spans="1:22" ht="9.6" customHeight="1" x14ac:dyDescent="0.3">
      <c r="A50" s="136"/>
      <c r="B50" s="136"/>
      <c r="C50" s="135"/>
      <c r="D50" s="141"/>
      <c r="E50" s="141"/>
      <c r="F50" s="141"/>
      <c r="G50" s="141"/>
      <c r="H50" s="141"/>
      <c r="I50" s="136">
        <v>0</v>
      </c>
      <c r="J50" s="136"/>
      <c r="K50" s="136"/>
      <c r="L50" s="136"/>
      <c r="M50" s="136"/>
      <c r="N50" s="136"/>
      <c r="O50" s="252"/>
      <c r="P50" s="253"/>
      <c r="Q50" s="253"/>
      <c r="R50" s="253"/>
      <c r="S50" s="131"/>
      <c r="T50" s="37"/>
      <c r="U50" s="38"/>
      <c r="V50" s="136"/>
    </row>
    <row r="51" spans="1:22" ht="3.6" customHeight="1" x14ac:dyDescent="0.25">
      <c r="A51" s="136"/>
      <c r="B51" s="25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26"/>
    </row>
    <row r="52" spans="1:22" ht="177" customHeight="1" x14ac:dyDescent="0.25">
      <c r="A52" s="70" t="str">
        <f>IF(J6=D6,V52,B52)</f>
        <v/>
      </c>
      <c r="B52" s="73" t="str">
        <f>IFERROR(VLOOKUP(J6,#REF!,22,0),"")</f>
        <v/>
      </c>
      <c r="C52" s="228" t="s">
        <v>57</v>
      </c>
      <c r="D52" s="259"/>
      <c r="E52" s="282" t="s">
        <v>222</v>
      </c>
      <c r="F52" s="283"/>
      <c r="G52" s="283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4"/>
      <c r="V52" s="79" t="str">
        <f>IFERROR(VLOOKUP(D6,#REF!,23,0),"")</f>
        <v/>
      </c>
    </row>
    <row r="53" spans="1:22" ht="3.6" customHeight="1" x14ac:dyDescent="0.25">
      <c r="A53" s="136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11.45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375">
        <f>$S$1</f>
        <v>409</v>
      </c>
      <c r="T54" s="376"/>
      <c r="U54" s="376"/>
      <c r="V54" s="23"/>
    </row>
    <row r="55" spans="1:22" ht="16.5" x14ac:dyDescent="0.25">
      <c r="A55" s="23"/>
      <c r="B55" s="265" t="s">
        <v>58</v>
      </c>
      <c r="C55" s="255"/>
      <c r="D55" s="255"/>
      <c r="E55" s="256"/>
      <c r="F55" s="23"/>
      <c r="G55" s="23"/>
      <c r="H55" s="23"/>
      <c r="I55" s="136"/>
      <c r="J55" s="136"/>
      <c r="K55" s="136"/>
      <c r="L55" s="136"/>
      <c r="M55" s="136"/>
      <c r="N55" s="366" t="s">
        <v>65</v>
      </c>
      <c r="O55" s="367"/>
      <c r="P55" s="367"/>
      <c r="Q55" s="367"/>
      <c r="R55" s="367"/>
      <c r="S55" s="377"/>
      <c r="T55" s="377"/>
      <c r="U55" s="377"/>
      <c r="V55" s="23"/>
    </row>
    <row r="56" spans="1:22" ht="3" customHeight="1" x14ac:dyDescent="0.25">
      <c r="A56" s="23"/>
      <c r="B56" s="25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26"/>
    </row>
    <row r="57" spans="1:22" ht="301.89999999999998" customHeight="1" x14ac:dyDescent="0.25">
      <c r="A57" s="23"/>
      <c r="B57" s="24"/>
      <c r="C57" s="228" t="s">
        <v>59</v>
      </c>
      <c r="D57" s="259"/>
      <c r="E57" s="279" t="s">
        <v>534</v>
      </c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1"/>
      <c r="V57" s="27"/>
    </row>
    <row r="58" spans="1:22" ht="70.900000000000006" customHeight="1" x14ac:dyDescent="0.25">
      <c r="A58" s="23"/>
      <c r="B58" s="24"/>
      <c r="C58" s="257" t="s">
        <v>60</v>
      </c>
      <c r="D58" s="258"/>
      <c r="E58" s="279" t="s">
        <v>534</v>
      </c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1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23"/>
      <c r="V60" s="23"/>
    </row>
    <row r="61" spans="1:22" ht="16.5" x14ac:dyDescent="0.25">
      <c r="A61" s="23"/>
      <c r="B61" s="262" t="s">
        <v>88</v>
      </c>
      <c r="C61" s="263"/>
      <c r="D61" s="263"/>
      <c r="E61" s="263"/>
      <c r="F61" s="263"/>
      <c r="G61" s="263"/>
      <c r="H61" s="264"/>
      <c r="I61" s="39"/>
      <c r="J61" s="40"/>
      <c r="K61" s="40"/>
      <c r="L61" s="40"/>
      <c r="M61" s="40"/>
      <c r="N61" s="373"/>
      <c r="O61" s="374"/>
      <c r="P61" s="374"/>
      <c r="Q61" s="374"/>
      <c r="R61" s="374"/>
      <c r="S61" s="201"/>
      <c r="T61" s="202"/>
      <c r="U61" s="13"/>
      <c r="V61" s="23"/>
    </row>
    <row r="62" spans="1:22" ht="3" customHeight="1" x14ac:dyDescent="0.25">
      <c r="A62" s="23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200"/>
      <c r="T62" s="200">
        <v>0</v>
      </c>
      <c r="U62" s="42"/>
      <c r="V62" s="43"/>
    </row>
    <row r="63" spans="1:22" ht="54.6" customHeight="1" x14ac:dyDescent="0.25">
      <c r="A63" s="23"/>
      <c r="B63" s="44"/>
      <c r="C63" s="363" t="s">
        <v>72</v>
      </c>
      <c r="D63" s="259"/>
      <c r="E63" s="370" t="s">
        <v>534</v>
      </c>
      <c r="F63" s="371"/>
      <c r="G63" s="371"/>
      <c r="H63" s="371"/>
      <c r="I63" s="371"/>
      <c r="J63" s="371"/>
      <c r="K63" s="371"/>
      <c r="L63" s="371"/>
      <c r="M63" s="371"/>
      <c r="N63" s="371"/>
      <c r="O63" s="371"/>
      <c r="P63" s="371"/>
      <c r="Q63" s="371"/>
      <c r="R63" s="371"/>
      <c r="S63" s="371"/>
      <c r="T63" s="371"/>
      <c r="U63" s="372"/>
      <c r="V63" s="45"/>
    </row>
    <row r="64" spans="1:22" ht="10.15" customHeight="1" x14ac:dyDescent="0.25">
      <c r="A64" s="23"/>
      <c r="B64" s="44"/>
      <c r="C64" s="363" t="s">
        <v>87</v>
      </c>
      <c r="D64" s="392"/>
      <c r="E64" s="222">
        <v>2</v>
      </c>
      <c r="F64" s="394" t="s">
        <v>311</v>
      </c>
      <c r="G64" s="395"/>
      <c r="H64" s="395"/>
      <c r="I64" s="395"/>
      <c r="J64" s="395"/>
      <c r="K64" s="395"/>
      <c r="L64" s="395"/>
      <c r="M64" s="395"/>
      <c r="N64" s="395"/>
      <c r="O64" s="395"/>
      <c r="P64" s="395"/>
      <c r="Q64" s="368">
        <v>244040200103</v>
      </c>
      <c r="R64" s="368"/>
      <c r="S64" s="368"/>
      <c r="T64" s="368"/>
      <c r="U64" s="369"/>
      <c r="V64" s="45"/>
    </row>
    <row r="65" spans="1:24" ht="10.15" customHeight="1" x14ac:dyDescent="0.25">
      <c r="A65" s="23"/>
      <c r="B65" s="44"/>
      <c r="C65" s="393"/>
      <c r="D65" s="392"/>
      <c r="E65" s="223"/>
      <c r="F65" s="378" t="s">
        <v>534</v>
      </c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64"/>
      <c r="R65" s="364"/>
      <c r="S65" s="364"/>
      <c r="T65" s="364"/>
      <c r="U65" s="365"/>
      <c r="V65" s="45"/>
    </row>
    <row r="66" spans="1:24" ht="10.15" customHeight="1" x14ac:dyDescent="0.25">
      <c r="A66" s="23"/>
      <c r="B66" s="44"/>
      <c r="C66" s="393"/>
      <c r="D66" s="392"/>
      <c r="E66" s="223"/>
      <c r="F66" s="378" t="s">
        <v>534</v>
      </c>
      <c r="G66" s="379"/>
      <c r="H66" s="379"/>
      <c r="I66" s="379"/>
      <c r="J66" s="379"/>
      <c r="K66" s="379"/>
      <c r="L66" s="379"/>
      <c r="M66" s="379"/>
      <c r="N66" s="379"/>
      <c r="O66" s="379"/>
      <c r="P66" s="379"/>
      <c r="Q66" s="364"/>
      <c r="R66" s="364"/>
      <c r="S66" s="364"/>
      <c r="T66" s="364"/>
      <c r="U66" s="365"/>
      <c r="V66" s="45"/>
    </row>
    <row r="67" spans="1:24" ht="10.15" customHeight="1" x14ac:dyDescent="0.25">
      <c r="A67" s="23"/>
      <c r="B67" s="44"/>
      <c r="C67" s="393"/>
      <c r="D67" s="392"/>
      <c r="E67" s="223"/>
      <c r="F67" s="378" t="s">
        <v>534</v>
      </c>
      <c r="G67" s="379"/>
      <c r="H67" s="379"/>
      <c r="I67" s="379"/>
      <c r="J67" s="379"/>
      <c r="K67" s="379"/>
      <c r="L67" s="379"/>
      <c r="M67" s="379"/>
      <c r="N67" s="379"/>
      <c r="O67" s="379"/>
      <c r="P67" s="379"/>
      <c r="Q67" s="364"/>
      <c r="R67" s="364"/>
      <c r="S67" s="364"/>
      <c r="T67" s="364"/>
      <c r="U67" s="365"/>
      <c r="V67" s="45"/>
    </row>
    <row r="68" spans="1:24" ht="10.15" customHeight="1" x14ac:dyDescent="0.25">
      <c r="A68" s="23"/>
      <c r="B68" s="44"/>
      <c r="C68" s="393"/>
      <c r="D68" s="392"/>
      <c r="E68" s="223"/>
      <c r="F68" s="378" t="s">
        <v>534</v>
      </c>
      <c r="G68" s="379"/>
      <c r="H68" s="379"/>
      <c r="I68" s="379"/>
      <c r="J68" s="379"/>
      <c r="K68" s="379"/>
      <c r="L68" s="379"/>
      <c r="M68" s="379"/>
      <c r="N68" s="379"/>
      <c r="O68" s="379"/>
      <c r="P68" s="379"/>
      <c r="Q68" s="364"/>
      <c r="R68" s="364"/>
      <c r="S68" s="364"/>
      <c r="T68" s="364"/>
      <c r="U68" s="365"/>
      <c r="V68" s="45"/>
    </row>
    <row r="69" spans="1:24" ht="10.15" customHeight="1" x14ac:dyDescent="0.25">
      <c r="A69" s="23"/>
      <c r="B69" s="44"/>
      <c r="C69" s="393"/>
      <c r="D69" s="392"/>
      <c r="E69" s="223"/>
      <c r="F69" s="378" t="s">
        <v>534</v>
      </c>
      <c r="G69" s="379"/>
      <c r="H69" s="379"/>
      <c r="I69" s="379"/>
      <c r="J69" s="379"/>
      <c r="K69" s="379"/>
      <c r="L69" s="379"/>
      <c r="M69" s="379"/>
      <c r="N69" s="379"/>
      <c r="O69" s="379"/>
      <c r="P69" s="379"/>
      <c r="Q69" s="364"/>
      <c r="R69" s="364"/>
      <c r="S69" s="364"/>
      <c r="T69" s="364"/>
      <c r="U69" s="365"/>
      <c r="V69" s="45"/>
    </row>
    <row r="70" spans="1:24" ht="10.15" customHeight="1" x14ac:dyDescent="0.25">
      <c r="A70" s="23"/>
      <c r="B70" s="44"/>
      <c r="C70" s="393"/>
      <c r="D70" s="392"/>
      <c r="E70" s="223"/>
      <c r="F70" s="378" t="s">
        <v>534</v>
      </c>
      <c r="G70" s="379"/>
      <c r="H70" s="379"/>
      <c r="I70" s="379"/>
      <c r="J70" s="379"/>
      <c r="K70" s="379"/>
      <c r="L70" s="379"/>
      <c r="M70" s="379"/>
      <c r="N70" s="379"/>
      <c r="O70" s="379"/>
      <c r="P70" s="379"/>
      <c r="Q70" s="364"/>
      <c r="R70" s="364"/>
      <c r="S70" s="364"/>
      <c r="T70" s="364"/>
      <c r="U70" s="365"/>
      <c r="V70" s="45"/>
    </row>
    <row r="71" spans="1:24" ht="10.15" customHeight="1" x14ac:dyDescent="0.25">
      <c r="A71" s="23"/>
      <c r="B71" s="44"/>
      <c r="C71" s="393"/>
      <c r="D71" s="392"/>
      <c r="E71" s="223"/>
      <c r="F71" s="378" t="s">
        <v>534</v>
      </c>
      <c r="G71" s="379"/>
      <c r="H71" s="379"/>
      <c r="I71" s="379"/>
      <c r="J71" s="379"/>
      <c r="K71" s="379"/>
      <c r="L71" s="379"/>
      <c r="M71" s="379"/>
      <c r="N71" s="379"/>
      <c r="O71" s="379"/>
      <c r="P71" s="379"/>
      <c r="Q71" s="364"/>
      <c r="R71" s="364"/>
      <c r="S71" s="364"/>
      <c r="T71" s="364"/>
      <c r="U71" s="365"/>
      <c r="V71" s="45"/>
      <c r="X71" s="193"/>
    </row>
    <row r="72" spans="1:24" ht="10.15" customHeight="1" x14ac:dyDescent="0.25">
      <c r="A72" s="23"/>
      <c r="B72" s="44"/>
      <c r="C72" s="393"/>
      <c r="D72" s="392"/>
      <c r="E72" s="223"/>
      <c r="F72" s="378" t="s">
        <v>534</v>
      </c>
      <c r="G72" s="379"/>
      <c r="H72" s="379"/>
      <c r="I72" s="379"/>
      <c r="J72" s="379"/>
      <c r="K72" s="379"/>
      <c r="L72" s="379"/>
      <c r="M72" s="379"/>
      <c r="N72" s="379"/>
      <c r="O72" s="379"/>
      <c r="P72" s="379"/>
      <c r="Q72" s="364"/>
      <c r="R72" s="364"/>
      <c r="S72" s="364"/>
      <c r="T72" s="364"/>
      <c r="U72" s="365"/>
      <c r="V72" s="45"/>
    </row>
    <row r="73" spans="1:24" ht="10.15" customHeight="1" x14ac:dyDescent="0.25">
      <c r="A73" s="23"/>
      <c r="B73" s="44"/>
      <c r="C73" s="393"/>
      <c r="D73" s="392"/>
      <c r="E73" s="223"/>
      <c r="F73" s="378" t="s">
        <v>534</v>
      </c>
      <c r="G73" s="379"/>
      <c r="H73" s="379"/>
      <c r="I73" s="379"/>
      <c r="J73" s="379"/>
      <c r="K73" s="379"/>
      <c r="L73" s="379"/>
      <c r="M73" s="379"/>
      <c r="N73" s="379"/>
      <c r="O73" s="379"/>
      <c r="P73" s="379"/>
      <c r="Q73" s="364"/>
      <c r="R73" s="364"/>
      <c r="S73" s="364"/>
      <c r="T73" s="364"/>
      <c r="U73" s="365"/>
      <c r="V73" s="45"/>
    </row>
    <row r="74" spans="1:24" ht="10.15" customHeight="1" x14ac:dyDescent="0.25">
      <c r="A74" s="23"/>
      <c r="B74" s="44"/>
      <c r="C74" s="393"/>
      <c r="D74" s="392"/>
      <c r="E74" s="223"/>
      <c r="F74" s="378" t="s">
        <v>534</v>
      </c>
      <c r="G74" s="379"/>
      <c r="H74" s="379"/>
      <c r="I74" s="379"/>
      <c r="J74" s="379"/>
      <c r="K74" s="379"/>
      <c r="L74" s="379"/>
      <c r="M74" s="379"/>
      <c r="N74" s="379"/>
      <c r="O74" s="379"/>
      <c r="P74" s="379"/>
      <c r="Q74" s="364"/>
      <c r="R74" s="364"/>
      <c r="S74" s="364"/>
      <c r="T74" s="364"/>
      <c r="U74" s="365"/>
      <c r="V74" s="45"/>
    </row>
    <row r="75" spans="1:24" ht="10.15" customHeight="1" x14ac:dyDescent="0.25">
      <c r="A75" s="23"/>
      <c r="B75" s="44"/>
      <c r="C75" s="393"/>
      <c r="D75" s="392"/>
      <c r="E75" s="224"/>
      <c r="F75" s="396" t="s">
        <v>534</v>
      </c>
      <c r="G75" s="397"/>
      <c r="H75" s="397"/>
      <c r="I75" s="397"/>
      <c r="J75" s="397"/>
      <c r="K75" s="397"/>
      <c r="L75" s="397"/>
      <c r="M75" s="397"/>
      <c r="N75" s="397"/>
      <c r="O75" s="397"/>
      <c r="P75" s="397"/>
      <c r="Q75" s="385"/>
      <c r="R75" s="385"/>
      <c r="S75" s="385"/>
      <c r="T75" s="385"/>
      <c r="U75" s="386"/>
      <c r="V75" s="45"/>
    </row>
    <row r="76" spans="1:24" ht="36" customHeight="1" x14ac:dyDescent="0.25">
      <c r="A76" s="23"/>
      <c r="B76" s="44"/>
      <c r="C76" s="390" t="s">
        <v>189</v>
      </c>
      <c r="D76" s="391"/>
      <c r="E76" s="387" t="s">
        <v>534</v>
      </c>
      <c r="F76" s="388"/>
      <c r="G76" s="388"/>
      <c r="H76" s="388"/>
      <c r="I76" s="388"/>
      <c r="J76" s="388"/>
      <c r="K76" s="388"/>
      <c r="L76" s="388"/>
      <c r="M76" s="388"/>
      <c r="N76" s="388"/>
      <c r="O76" s="388"/>
      <c r="P76" s="388"/>
      <c r="Q76" s="388"/>
      <c r="R76" s="388"/>
      <c r="S76" s="388"/>
      <c r="T76" s="388"/>
      <c r="U76" s="389"/>
      <c r="V76" s="45"/>
    </row>
    <row r="77" spans="1:24" ht="70.900000000000006" customHeight="1" x14ac:dyDescent="0.25">
      <c r="A77" s="23"/>
      <c r="B77" s="44"/>
      <c r="C77" s="228" t="s">
        <v>61</v>
      </c>
      <c r="D77" s="259"/>
      <c r="E77" s="279" t="s">
        <v>534</v>
      </c>
      <c r="F77" s="280"/>
      <c r="G77" s="280"/>
      <c r="H77" s="280"/>
      <c r="I77" s="280"/>
      <c r="J77" s="280"/>
      <c r="K77" s="280"/>
      <c r="L77" s="280"/>
      <c r="M77" s="280"/>
      <c r="N77" s="280"/>
      <c r="O77" s="280"/>
      <c r="P77" s="280"/>
      <c r="Q77" s="280"/>
      <c r="R77" s="280"/>
      <c r="S77" s="280"/>
      <c r="T77" s="280"/>
      <c r="U77" s="281"/>
      <c r="V77" s="45"/>
    </row>
    <row r="78" spans="1:24" ht="3" customHeight="1" x14ac:dyDescent="0.25">
      <c r="A78" s="23"/>
      <c r="B78" s="46"/>
      <c r="C78" s="47"/>
      <c r="D78" s="47"/>
      <c r="E78" s="47">
        <v>0</v>
      </c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8"/>
    </row>
    <row r="79" spans="1:24" ht="6" customHeight="1" x14ac:dyDescent="0.25">
      <c r="A79" s="23"/>
      <c r="B79" s="23"/>
      <c r="C79" s="277"/>
      <c r="D79" s="278"/>
      <c r="E79" s="278"/>
      <c r="F79" s="278"/>
      <c r="G79" s="278"/>
      <c r="H79" s="278"/>
      <c r="I79" s="278"/>
      <c r="J79" s="278"/>
      <c r="K79" s="278"/>
      <c r="L79" s="278"/>
      <c r="M79" s="278"/>
      <c r="N79" s="278"/>
      <c r="O79" s="278"/>
      <c r="P79" s="278"/>
      <c r="Q79" s="278"/>
      <c r="R79" s="278"/>
      <c r="S79" s="278"/>
      <c r="T79" s="278"/>
      <c r="U79" s="278"/>
      <c r="V79" s="23"/>
    </row>
    <row r="80" spans="1:24" s="2" customFormat="1" ht="15" customHeight="1" x14ac:dyDescent="0.25">
      <c r="A80" s="49"/>
      <c r="B80" s="50"/>
      <c r="C80" s="260" t="s">
        <v>73</v>
      </c>
      <c r="D80" s="261"/>
      <c r="E80" s="51"/>
      <c r="F80" s="51"/>
      <c r="G80" s="51"/>
      <c r="H80" s="51"/>
      <c r="I80" s="51"/>
      <c r="J80" s="52"/>
      <c r="K80" s="268"/>
      <c r="L80" s="269"/>
      <c r="M80" s="269"/>
      <c r="N80" s="269"/>
      <c r="O80" s="269"/>
      <c r="P80" s="269"/>
      <c r="Q80" s="269"/>
      <c r="R80" s="269"/>
      <c r="S80" s="269"/>
      <c r="T80" s="269"/>
      <c r="U80" s="269"/>
      <c r="V80" s="270"/>
    </row>
    <row r="81" spans="1:22" ht="13.15" customHeight="1" x14ac:dyDescent="0.25">
      <c r="A81" s="23"/>
      <c r="B81" s="24"/>
      <c r="C81" s="249"/>
      <c r="D81" s="383"/>
      <c r="E81" s="383"/>
      <c r="F81" s="383"/>
      <c r="G81" s="383"/>
      <c r="H81" s="383"/>
      <c r="I81" s="384"/>
      <c r="J81" s="53" t="s">
        <v>74</v>
      </c>
      <c r="K81" s="271"/>
      <c r="L81" s="272"/>
      <c r="M81" s="272"/>
      <c r="N81" s="272"/>
      <c r="O81" s="272"/>
      <c r="P81" s="272"/>
      <c r="Q81" s="272"/>
      <c r="R81" s="272"/>
      <c r="S81" s="272"/>
      <c r="T81" s="272"/>
      <c r="U81" s="272"/>
      <c r="V81" s="273"/>
    </row>
    <row r="82" spans="1:22" ht="15" customHeight="1" x14ac:dyDescent="0.25">
      <c r="A82" s="23"/>
      <c r="B82" s="24"/>
      <c r="C82" s="266" t="s">
        <v>231</v>
      </c>
      <c r="D82" s="267"/>
      <c r="E82" s="267"/>
      <c r="F82" s="267"/>
      <c r="G82" s="267"/>
      <c r="H82" s="267"/>
      <c r="I82" s="267"/>
      <c r="J82" s="27"/>
      <c r="K82" s="271"/>
      <c r="L82" s="272"/>
      <c r="M82" s="272"/>
      <c r="N82" s="272"/>
      <c r="O82" s="272"/>
      <c r="P82" s="272"/>
      <c r="Q82" s="272"/>
      <c r="R82" s="272"/>
      <c r="S82" s="272"/>
      <c r="T82" s="272"/>
      <c r="U82" s="272"/>
      <c r="V82" s="273"/>
    </row>
    <row r="83" spans="1:22" ht="14.45" customHeight="1" x14ac:dyDescent="0.25">
      <c r="A83" s="23"/>
      <c r="B83" s="24"/>
      <c r="C83" s="249"/>
      <c r="D83" s="250"/>
      <c r="E83" s="250"/>
      <c r="F83" s="250"/>
      <c r="G83" s="250"/>
      <c r="H83" s="250"/>
      <c r="I83" s="251"/>
      <c r="J83" s="27"/>
      <c r="K83" s="271"/>
      <c r="L83" s="272"/>
      <c r="M83" s="272"/>
      <c r="N83" s="272"/>
      <c r="O83" s="272"/>
      <c r="P83" s="272"/>
      <c r="Q83" s="272"/>
      <c r="R83" s="272"/>
      <c r="S83" s="272"/>
      <c r="T83" s="272"/>
      <c r="U83" s="272"/>
      <c r="V83" s="273"/>
    </row>
    <row r="84" spans="1:22" ht="4.1500000000000004" customHeight="1" x14ac:dyDescent="0.25">
      <c r="A84" s="23"/>
      <c r="B84" s="24"/>
      <c r="C84" s="54">
        <v>0</v>
      </c>
      <c r="D84" s="55"/>
      <c r="E84" s="55"/>
      <c r="F84" s="55"/>
      <c r="G84" s="55"/>
      <c r="H84" s="55"/>
      <c r="I84" s="56"/>
      <c r="J84" s="27"/>
      <c r="K84" s="271"/>
      <c r="L84" s="272"/>
      <c r="M84" s="272"/>
      <c r="N84" s="272"/>
      <c r="O84" s="272"/>
      <c r="P84" s="272"/>
      <c r="Q84" s="272"/>
      <c r="R84" s="272"/>
      <c r="S84" s="272"/>
      <c r="T84" s="272"/>
      <c r="U84" s="272"/>
      <c r="V84" s="273"/>
    </row>
    <row r="85" spans="1:22" ht="15" customHeight="1" x14ac:dyDescent="0.25">
      <c r="A85" s="23"/>
      <c r="B85" s="28"/>
      <c r="C85" s="57" t="s">
        <v>80</v>
      </c>
      <c r="D85" s="286">
        <f>IF(T4,T4,P4)</f>
        <v>43994</v>
      </c>
      <c r="E85" s="287"/>
      <c r="F85" s="29"/>
      <c r="G85" s="29"/>
      <c r="H85" s="29"/>
      <c r="I85" s="29"/>
      <c r="J85" s="30"/>
      <c r="K85" s="274"/>
      <c r="L85" s="275"/>
      <c r="M85" s="275"/>
      <c r="N85" s="275"/>
      <c r="O85" s="275"/>
      <c r="P85" s="275"/>
      <c r="Q85" s="275"/>
      <c r="R85" s="275"/>
      <c r="S85" s="275"/>
      <c r="T85" s="275"/>
      <c r="U85" s="275"/>
      <c r="V85" s="276"/>
    </row>
    <row r="86" spans="1:22" ht="24.6" customHeight="1" x14ac:dyDescent="0.25">
      <c r="B86" s="225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</row>
  </sheetData>
  <sheetProtection selectLockedCells="1" selectUnlockedCells="1"/>
  <mergeCells count="161">
    <mergeCell ref="F74:P74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C63:D63"/>
    <mergeCell ref="T31:U31"/>
    <mergeCell ref="C31:D31"/>
    <mergeCell ref="Q65:U65"/>
    <mergeCell ref="Q66:U66"/>
    <mergeCell ref="Q72:U72"/>
    <mergeCell ref="N55:R55"/>
    <mergeCell ref="E38:J38"/>
    <mergeCell ref="Q73:U73"/>
    <mergeCell ref="Q64:U64"/>
    <mergeCell ref="Q68:U68"/>
    <mergeCell ref="Q69:U69"/>
    <mergeCell ref="Q67:U67"/>
    <mergeCell ref="Q70:U70"/>
    <mergeCell ref="Q71:U71"/>
    <mergeCell ref="E63:U63"/>
    <mergeCell ref="N61:R61"/>
    <mergeCell ref="E58:U58"/>
    <mergeCell ref="E52:U52"/>
    <mergeCell ref="P39:U39"/>
    <mergeCell ref="E46:U46"/>
    <mergeCell ref="P40:U40"/>
    <mergeCell ref="E40:J40"/>
    <mergeCell ref="S54:U55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0:O10"/>
    <mergeCell ref="U21:V21"/>
    <mergeCell ref="U22:V22"/>
    <mergeCell ref="N9:O9"/>
    <mergeCell ref="N8:P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F2:O2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30:D30"/>
    <mergeCell ref="C19:D19"/>
    <mergeCell ref="C20:D20"/>
    <mergeCell ref="C34:D34"/>
    <mergeCell ref="C36:D36"/>
    <mergeCell ref="Q29:S29"/>
    <mergeCell ref="Q31:S31"/>
    <mergeCell ref="L37:O37"/>
    <mergeCell ref="U20:V20"/>
    <mergeCell ref="F22:H22"/>
    <mergeCell ref="C27:D27"/>
    <mergeCell ref="C25:D25"/>
    <mergeCell ref="C26:D26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D85:E85"/>
    <mergeCell ref="B86:V86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</mergeCells>
  <printOptions horizontalCentered="1" verticalCentered="1"/>
  <pageMargins left="0" right="0.19685039370078741" top="0.15748031496062992" bottom="0.19685039370078741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3"/>
  <sheetViews>
    <sheetView zoomScale="115" zoomScaleNormal="115" workbookViewId="0"/>
  </sheetViews>
  <sheetFormatPr baseColWidth="10" defaultColWidth="11.5703125" defaultRowHeight="16.5" x14ac:dyDescent="0.3"/>
  <cols>
    <col min="1" max="1" width="14.7109375" style="186" customWidth="1"/>
    <col min="2" max="2" width="14.7109375" style="199" customWidth="1"/>
    <col min="3" max="6" width="14.7109375" style="186" customWidth="1"/>
    <col min="7" max="7" width="16.5703125" style="186" bestFit="1" customWidth="1"/>
    <col min="8" max="12" width="14.7109375" style="186" customWidth="1"/>
    <col min="13" max="13" width="17.5703125" style="186" customWidth="1"/>
    <col min="14" max="14" width="12.28515625" style="186" bestFit="1" customWidth="1"/>
    <col min="15" max="15" width="23" style="186" bestFit="1" customWidth="1"/>
    <col min="16" max="16" width="11.5703125" style="187"/>
    <col min="17" max="17" width="11.5703125" style="186"/>
    <col min="18" max="18" width="14.28515625" style="188" bestFit="1" customWidth="1"/>
    <col min="19" max="19" width="15.140625" style="186" bestFit="1" customWidth="1"/>
    <col min="20" max="20" width="15.140625" style="188" bestFit="1" customWidth="1"/>
    <col min="21" max="21" width="31.42578125" style="186" customWidth="1"/>
    <col min="22" max="22" width="21.7109375" style="186" bestFit="1" customWidth="1"/>
    <col min="23" max="23" width="24.140625" style="186" bestFit="1" customWidth="1"/>
    <col min="24" max="24" width="15.42578125" style="186" bestFit="1" customWidth="1"/>
    <col min="25" max="25" width="20.28515625" style="186" bestFit="1" customWidth="1"/>
    <col min="26" max="26" width="26.7109375" style="186" bestFit="1" customWidth="1"/>
    <col min="27" max="27" width="15.42578125" style="186" bestFit="1" customWidth="1"/>
    <col min="28" max="28" width="14.28515625" style="186" bestFit="1" customWidth="1"/>
    <col min="29" max="29" width="29.85546875" style="186" bestFit="1" customWidth="1"/>
    <col min="30" max="30" width="22.85546875" style="186" bestFit="1" customWidth="1"/>
    <col min="31" max="33" width="26.7109375" style="186" bestFit="1" customWidth="1"/>
    <col min="34" max="34" width="21.28515625" style="186" bestFit="1" customWidth="1"/>
    <col min="35" max="38" width="13.140625" style="186" bestFit="1" customWidth="1"/>
    <col min="39" max="46" width="13.140625" style="186" customWidth="1"/>
    <col min="47" max="47" width="16.5703125" style="186" bestFit="1" customWidth="1"/>
    <col min="48" max="48" width="12.140625" style="186" bestFit="1" customWidth="1"/>
    <col min="49" max="49" width="16.7109375" style="186" bestFit="1" customWidth="1"/>
    <col min="50" max="61" width="13.140625" style="186" customWidth="1"/>
    <col min="62" max="62" width="14.140625" style="186" bestFit="1" customWidth="1"/>
    <col min="63" max="70" width="14.140625" style="186" customWidth="1"/>
    <col min="71" max="71" width="11.5703125" style="186"/>
    <col min="72" max="72" width="18.42578125" style="186" bestFit="1" customWidth="1"/>
    <col min="73" max="73" width="23" style="186" bestFit="1" customWidth="1"/>
    <col min="74" max="74" width="13.42578125" style="186" bestFit="1" customWidth="1"/>
    <col min="75" max="75" width="28.5703125" style="186" bestFit="1" customWidth="1"/>
    <col min="76" max="76" width="24.28515625" style="186" bestFit="1" customWidth="1"/>
    <col min="77" max="77" width="31.140625" style="186" bestFit="1" customWidth="1"/>
    <col min="78" max="80" width="13.42578125" style="186" customWidth="1"/>
    <col min="81" max="81" width="15.42578125" style="186" bestFit="1" customWidth="1"/>
    <col min="82" max="82" width="15.42578125" style="189" customWidth="1"/>
    <col min="83" max="83" width="13.42578125" style="186" customWidth="1"/>
    <col min="84" max="84" width="15.42578125" style="186" bestFit="1" customWidth="1"/>
    <col min="85" max="85" width="15.42578125" style="189" customWidth="1"/>
    <col min="86" max="86" width="13.42578125" style="186" customWidth="1"/>
    <col min="87" max="87" width="15.42578125" style="186" bestFit="1" customWidth="1"/>
    <col min="88" max="88" width="15.42578125" style="189" customWidth="1"/>
    <col min="89" max="89" width="13.42578125" style="186" customWidth="1"/>
    <col min="90" max="90" width="15.42578125" style="186" bestFit="1" customWidth="1"/>
    <col min="91" max="91" width="15.42578125" style="189" customWidth="1"/>
    <col min="92" max="92" width="13.42578125" style="186" customWidth="1"/>
    <col min="93" max="93" width="15.42578125" style="186" bestFit="1" customWidth="1"/>
    <col min="94" max="94" width="15.42578125" style="189" customWidth="1"/>
    <col min="95" max="95" width="13.42578125" style="186" customWidth="1"/>
    <col min="96" max="96" width="15.42578125" style="186" bestFit="1" customWidth="1"/>
    <col min="97" max="97" width="15.42578125" style="189" customWidth="1"/>
    <col min="98" max="98" width="9.140625" style="186" bestFit="1" customWidth="1"/>
    <col min="99" max="99" width="15.42578125" style="186" bestFit="1" customWidth="1"/>
    <col min="100" max="100" width="15.42578125" style="189" customWidth="1"/>
    <col min="101" max="101" width="9.140625" style="186" bestFit="1" customWidth="1"/>
    <col min="102" max="102" width="15.42578125" style="186" bestFit="1" customWidth="1"/>
    <col min="103" max="103" width="15.42578125" style="189" customWidth="1"/>
    <col min="104" max="104" width="9.140625" style="186" bestFit="1" customWidth="1"/>
    <col min="105" max="105" width="15.42578125" style="186" bestFit="1" customWidth="1"/>
    <col min="106" max="106" width="15.42578125" style="189" customWidth="1"/>
    <col min="107" max="107" width="10.28515625" style="186" bestFit="1" customWidth="1"/>
    <col min="108" max="108" width="15.42578125" style="186" bestFit="1" customWidth="1"/>
    <col min="109" max="109" width="15.42578125" style="189" customWidth="1"/>
    <col min="110" max="110" width="10.28515625" style="186" bestFit="1" customWidth="1"/>
    <col min="111" max="111" width="15.42578125" style="186" bestFit="1" customWidth="1"/>
    <col min="112" max="112" width="15.42578125" style="189" customWidth="1"/>
    <col min="113" max="114" width="13.42578125" style="186" customWidth="1"/>
    <col min="115" max="115" width="13.42578125" style="189" customWidth="1"/>
    <col min="116" max="116" width="21.7109375" style="186" bestFit="1" customWidth="1"/>
    <col min="117" max="16384" width="11.5703125" style="186"/>
  </cols>
  <sheetData>
    <row r="1" spans="1:116" s="175" customFormat="1" ht="42.75" x14ac:dyDescent="0.3">
      <c r="A1" s="88" t="s">
        <v>188</v>
      </c>
      <c r="B1" s="198" t="s">
        <v>229</v>
      </c>
      <c r="C1" s="97" t="s">
        <v>96</v>
      </c>
      <c r="D1" s="98" t="s">
        <v>100</v>
      </c>
      <c r="E1" s="98" t="s">
        <v>101</v>
      </c>
      <c r="F1" s="98" t="s">
        <v>102</v>
      </c>
      <c r="G1" s="99" t="s">
        <v>103</v>
      </c>
      <c r="H1" s="99" t="s">
        <v>104</v>
      </c>
      <c r="I1" s="99" t="s">
        <v>214</v>
      </c>
      <c r="J1" s="99" t="s">
        <v>215</v>
      </c>
      <c r="K1" s="99" t="s">
        <v>105</v>
      </c>
      <c r="L1" s="99" t="s">
        <v>106</v>
      </c>
      <c r="M1" s="88" t="s">
        <v>108</v>
      </c>
      <c r="N1" s="89" t="s">
        <v>107</v>
      </c>
      <c r="O1" s="91" t="s">
        <v>109</v>
      </c>
      <c r="P1" s="90" t="s">
        <v>110</v>
      </c>
      <c r="Q1" s="91" t="s">
        <v>111</v>
      </c>
      <c r="R1" s="100" t="s">
        <v>112</v>
      </c>
      <c r="S1" s="91" t="s">
        <v>113</v>
      </c>
      <c r="T1" s="100" t="s">
        <v>114</v>
      </c>
      <c r="U1" s="92" t="s">
        <v>216</v>
      </c>
      <c r="V1" s="96" t="s">
        <v>115</v>
      </c>
      <c r="W1" s="95" t="s">
        <v>90</v>
      </c>
      <c r="X1" s="94" t="s">
        <v>91</v>
      </c>
      <c r="Y1" s="95" t="s">
        <v>92</v>
      </c>
      <c r="Z1" s="101" t="s">
        <v>93</v>
      </c>
      <c r="AA1" s="95" t="s">
        <v>116</v>
      </c>
      <c r="AB1" s="95" t="s">
        <v>94</v>
      </c>
      <c r="AC1" s="101" t="s">
        <v>95</v>
      </c>
      <c r="AD1" s="103" t="s">
        <v>117</v>
      </c>
      <c r="AE1" s="103" t="s">
        <v>118</v>
      </c>
      <c r="AF1" s="103" t="s">
        <v>119</v>
      </c>
      <c r="AG1" s="103" t="s">
        <v>120</v>
      </c>
      <c r="AH1" s="105" t="s">
        <v>12</v>
      </c>
      <c r="AI1" s="104" t="s">
        <v>121</v>
      </c>
      <c r="AJ1" s="104" t="s">
        <v>122</v>
      </c>
      <c r="AK1" s="104" t="s">
        <v>123</v>
      </c>
      <c r="AL1" s="104" t="s">
        <v>124</v>
      </c>
      <c r="AM1" s="106" t="s">
        <v>125</v>
      </c>
      <c r="AN1" s="106" t="s">
        <v>19</v>
      </c>
      <c r="AO1" s="106" t="s">
        <v>126</v>
      </c>
      <c r="AP1" s="106" t="s">
        <v>127</v>
      </c>
      <c r="AQ1" s="106" t="s">
        <v>128</v>
      </c>
      <c r="AR1" s="106" t="s">
        <v>129</v>
      </c>
      <c r="AS1" s="106" t="s">
        <v>130</v>
      </c>
      <c r="AT1" s="106" t="s">
        <v>131</v>
      </c>
      <c r="AU1" s="107" t="s">
        <v>132</v>
      </c>
      <c r="AV1" s="107" t="s">
        <v>137</v>
      </c>
      <c r="AW1" s="107" t="s">
        <v>139</v>
      </c>
      <c r="AX1" s="107" t="s">
        <v>133</v>
      </c>
      <c r="AY1" s="107" t="s">
        <v>138</v>
      </c>
      <c r="AZ1" s="107" t="s">
        <v>140</v>
      </c>
      <c r="BA1" s="107" t="s">
        <v>134</v>
      </c>
      <c r="BB1" s="107" t="s">
        <v>141</v>
      </c>
      <c r="BC1" s="107" t="s">
        <v>142</v>
      </c>
      <c r="BD1" s="107" t="s">
        <v>135</v>
      </c>
      <c r="BE1" s="107" t="s">
        <v>143</v>
      </c>
      <c r="BF1" s="107" t="s">
        <v>144</v>
      </c>
      <c r="BG1" s="107" t="s">
        <v>136</v>
      </c>
      <c r="BH1" s="107" t="s">
        <v>145</v>
      </c>
      <c r="BI1" s="107" t="s">
        <v>146</v>
      </c>
      <c r="BJ1" s="108" t="s">
        <v>44</v>
      </c>
      <c r="BK1" s="108" t="s">
        <v>45</v>
      </c>
      <c r="BL1" s="108" t="s">
        <v>147</v>
      </c>
      <c r="BM1" s="108" t="s">
        <v>47</v>
      </c>
      <c r="BN1" s="108" t="s">
        <v>83</v>
      </c>
      <c r="BO1" s="108" t="s">
        <v>49</v>
      </c>
      <c r="BP1" s="108" t="s">
        <v>50</v>
      </c>
      <c r="BQ1" s="108" t="s">
        <v>148</v>
      </c>
      <c r="BR1" s="108" t="s">
        <v>52</v>
      </c>
      <c r="BS1" s="108" t="s">
        <v>84</v>
      </c>
      <c r="BT1" s="93" t="s">
        <v>54</v>
      </c>
      <c r="BU1" s="93" t="s">
        <v>55</v>
      </c>
      <c r="BV1" s="93" t="s">
        <v>85</v>
      </c>
      <c r="BW1" s="102" t="s">
        <v>57</v>
      </c>
      <c r="BX1" s="109" t="s">
        <v>59</v>
      </c>
      <c r="BY1" s="109" t="s">
        <v>60</v>
      </c>
      <c r="BZ1" s="109" t="s">
        <v>72</v>
      </c>
      <c r="CA1" s="109" t="s">
        <v>61</v>
      </c>
      <c r="CB1" s="110" t="s">
        <v>152</v>
      </c>
      <c r="CC1" s="110" t="s">
        <v>149</v>
      </c>
      <c r="CD1" s="130" t="s">
        <v>176</v>
      </c>
      <c r="CE1" s="110" t="s">
        <v>151</v>
      </c>
      <c r="CF1" s="110" t="s">
        <v>150</v>
      </c>
      <c r="CG1" s="130" t="s">
        <v>177</v>
      </c>
      <c r="CH1" s="110" t="s">
        <v>153</v>
      </c>
      <c r="CI1" s="110" t="s">
        <v>154</v>
      </c>
      <c r="CJ1" s="130" t="s">
        <v>178</v>
      </c>
      <c r="CK1" s="110" t="s">
        <v>155</v>
      </c>
      <c r="CL1" s="110" t="s">
        <v>156</v>
      </c>
      <c r="CM1" s="130" t="s">
        <v>179</v>
      </c>
      <c r="CN1" s="110" t="s">
        <v>157</v>
      </c>
      <c r="CO1" s="110" t="s">
        <v>158</v>
      </c>
      <c r="CP1" s="130" t="s">
        <v>180</v>
      </c>
      <c r="CQ1" s="110" t="s">
        <v>159</v>
      </c>
      <c r="CR1" s="110" t="s">
        <v>160</v>
      </c>
      <c r="CS1" s="130" t="s">
        <v>181</v>
      </c>
      <c r="CT1" s="110" t="s">
        <v>161</v>
      </c>
      <c r="CU1" s="110" t="s">
        <v>162</v>
      </c>
      <c r="CV1" s="130" t="s">
        <v>182</v>
      </c>
      <c r="CW1" s="110" t="s">
        <v>163</v>
      </c>
      <c r="CX1" s="110" t="s">
        <v>164</v>
      </c>
      <c r="CY1" s="130" t="s">
        <v>183</v>
      </c>
      <c r="CZ1" s="110" t="s">
        <v>165</v>
      </c>
      <c r="DA1" s="110" t="s">
        <v>166</v>
      </c>
      <c r="DB1" s="130" t="s">
        <v>184</v>
      </c>
      <c r="DC1" s="110" t="s">
        <v>167</v>
      </c>
      <c r="DD1" s="110" t="s">
        <v>168</v>
      </c>
      <c r="DE1" s="130" t="s">
        <v>185</v>
      </c>
      <c r="DF1" s="110" t="s">
        <v>169</v>
      </c>
      <c r="DG1" s="110" t="s">
        <v>170</v>
      </c>
      <c r="DH1" s="130" t="s">
        <v>186</v>
      </c>
      <c r="DI1" s="110" t="s">
        <v>171</v>
      </c>
      <c r="DJ1" s="110" t="s">
        <v>172</v>
      </c>
      <c r="DK1" s="130" t="s">
        <v>187</v>
      </c>
      <c r="DL1" s="110" t="s">
        <v>173</v>
      </c>
    </row>
    <row r="2" spans="1:116" x14ac:dyDescent="0.3">
      <c r="A2" s="176">
        <v>408</v>
      </c>
      <c r="B2" s="177">
        <v>43994</v>
      </c>
      <c r="C2" s="177"/>
      <c r="D2" s="176"/>
      <c r="E2" s="176"/>
      <c r="F2" s="176"/>
      <c r="G2" s="176" t="s">
        <v>232</v>
      </c>
      <c r="H2" s="176"/>
      <c r="I2" s="176" t="s">
        <v>531</v>
      </c>
      <c r="J2" s="176" t="s">
        <v>233</v>
      </c>
      <c r="K2" s="176" t="s">
        <v>259</v>
      </c>
      <c r="L2" s="176" t="s">
        <v>260</v>
      </c>
      <c r="M2" s="176" t="s">
        <v>190</v>
      </c>
      <c r="N2" s="178" t="s">
        <v>528</v>
      </c>
      <c r="O2" s="179" t="s">
        <v>529</v>
      </c>
      <c r="P2" s="180">
        <v>33000</v>
      </c>
      <c r="Q2" s="179" t="s">
        <v>530</v>
      </c>
      <c r="R2" s="181"/>
      <c r="S2" s="179"/>
      <c r="T2" s="181"/>
      <c r="U2" s="182"/>
      <c r="V2" s="182" t="s">
        <v>191</v>
      </c>
      <c r="W2" s="179" t="s">
        <v>192</v>
      </c>
      <c r="X2" s="179">
        <v>28000</v>
      </c>
      <c r="Y2" s="179" t="s">
        <v>193</v>
      </c>
      <c r="Z2" s="179" t="s">
        <v>207</v>
      </c>
      <c r="AA2" s="179" t="s">
        <v>194</v>
      </c>
      <c r="AB2" s="179" t="s">
        <v>208</v>
      </c>
      <c r="AC2" s="179" t="s">
        <v>195</v>
      </c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F2" s="179"/>
      <c r="BG2" s="179"/>
      <c r="BH2" s="179"/>
      <c r="BI2" s="179"/>
      <c r="BJ2" s="179" t="s">
        <v>196</v>
      </c>
      <c r="BK2" s="179" t="s">
        <v>205</v>
      </c>
      <c r="BL2" s="179">
        <v>55</v>
      </c>
      <c r="BM2" s="179" t="s">
        <v>197</v>
      </c>
      <c r="BN2" s="179" t="s">
        <v>198</v>
      </c>
      <c r="BO2" s="179" t="s">
        <v>199</v>
      </c>
      <c r="BP2" s="179" t="s">
        <v>206</v>
      </c>
      <c r="BQ2" s="179">
        <v>90</v>
      </c>
      <c r="BR2" s="179" t="s">
        <v>200</v>
      </c>
      <c r="BS2" s="179" t="s">
        <v>201</v>
      </c>
      <c r="BT2" s="179" t="s">
        <v>202</v>
      </c>
      <c r="BU2" s="179" t="s">
        <v>203</v>
      </c>
      <c r="BV2" s="179">
        <v>5</v>
      </c>
      <c r="BW2" s="183" t="s">
        <v>204</v>
      </c>
      <c r="BX2" s="184"/>
      <c r="BY2" s="183"/>
      <c r="BZ2" s="184"/>
      <c r="CA2" s="183"/>
      <c r="CB2" s="183"/>
      <c r="CC2" s="183" t="s">
        <v>311</v>
      </c>
      <c r="CD2" s="185">
        <v>244040200103</v>
      </c>
      <c r="CE2" s="183"/>
      <c r="CF2" s="183"/>
      <c r="CG2" s="185"/>
      <c r="CH2" s="183"/>
      <c r="CI2" s="183"/>
      <c r="CJ2" s="185"/>
      <c r="CK2" s="183"/>
      <c r="CL2" s="183"/>
      <c r="CM2" s="185"/>
      <c r="CN2" s="183"/>
      <c r="CO2" s="183"/>
      <c r="CP2" s="185"/>
      <c r="CQ2" s="183"/>
      <c r="CR2" s="183"/>
      <c r="CS2" s="185"/>
      <c r="CT2" s="183"/>
      <c r="CU2" s="183"/>
      <c r="CV2" s="185"/>
      <c r="CW2" s="183"/>
      <c r="CX2" s="183"/>
      <c r="CY2" s="185"/>
      <c r="CZ2" s="183"/>
      <c r="DA2" s="183"/>
      <c r="DB2" s="185"/>
      <c r="DC2" s="183"/>
      <c r="DD2" s="183"/>
      <c r="DE2" s="185"/>
      <c r="DF2" s="183"/>
      <c r="DG2" s="183"/>
      <c r="DH2" s="185"/>
      <c r="DI2" s="183"/>
      <c r="DJ2" s="183"/>
      <c r="DK2" s="185"/>
      <c r="DL2" s="183"/>
    </row>
    <row r="3" spans="1:116" x14ac:dyDescent="0.3">
      <c r="A3" s="176">
        <v>409</v>
      </c>
      <c r="B3" s="177">
        <v>43993</v>
      </c>
      <c r="C3" s="177">
        <v>43994</v>
      </c>
      <c r="D3" s="176">
        <v>12</v>
      </c>
      <c r="E3" s="176">
        <v>4</v>
      </c>
      <c r="F3" s="176">
        <v>2</v>
      </c>
      <c r="G3" s="176" t="s">
        <v>532</v>
      </c>
      <c r="H3" s="176"/>
      <c r="I3" s="176" t="s">
        <v>210</v>
      </c>
      <c r="J3" s="176" t="s">
        <v>533</v>
      </c>
      <c r="K3" s="176" t="s">
        <v>259</v>
      </c>
      <c r="L3" s="176" t="s">
        <v>260</v>
      </c>
      <c r="M3" s="176" t="s">
        <v>190</v>
      </c>
      <c r="N3" s="178" t="s">
        <v>528</v>
      </c>
      <c r="O3" s="179" t="s">
        <v>529</v>
      </c>
      <c r="P3" s="180">
        <v>33000</v>
      </c>
      <c r="Q3" s="179" t="s">
        <v>530</v>
      </c>
      <c r="R3" s="181"/>
      <c r="S3" s="179"/>
      <c r="T3" s="181"/>
      <c r="U3" s="182"/>
      <c r="V3" s="182" t="s">
        <v>219</v>
      </c>
      <c r="W3" s="179" t="s">
        <v>217</v>
      </c>
      <c r="X3" s="179">
        <v>17000</v>
      </c>
      <c r="Y3" s="179" t="s">
        <v>218</v>
      </c>
      <c r="Z3" s="179" t="s">
        <v>228</v>
      </c>
      <c r="AA3" s="179"/>
      <c r="AB3" s="179" t="s">
        <v>230</v>
      </c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  <c r="BD3" s="179"/>
      <c r="BE3" s="179"/>
      <c r="BF3" s="179"/>
      <c r="BG3" s="179"/>
      <c r="BH3" s="179"/>
      <c r="BI3" s="179"/>
      <c r="BJ3" s="179"/>
      <c r="BK3" s="179"/>
      <c r="BL3" s="179"/>
      <c r="BM3" s="179"/>
      <c r="BN3" s="179"/>
      <c r="BO3" s="179"/>
      <c r="BP3" s="179"/>
      <c r="BQ3" s="179"/>
      <c r="BR3" s="179"/>
      <c r="BS3" s="179"/>
      <c r="BT3" s="179" t="s">
        <v>220</v>
      </c>
      <c r="BU3" s="179" t="s">
        <v>221</v>
      </c>
      <c r="BV3" s="179"/>
      <c r="BW3" s="183" t="s">
        <v>222</v>
      </c>
      <c r="BX3" s="184"/>
      <c r="BY3" s="183"/>
      <c r="BZ3" s="184"/>
      <c r="CA3" s="183"/>
      <c r="CB3" s="183">
        <v>5</v>
      </c>
      <c r="CC3" s="183" t="s">
        <v>311</v>
      </c>
      <c r="CD3" s="185">
        <v>244040200103</v>
      </c>
      <c r="CE3" s="183"/>
      <c r="CF3" s="183"/>
      <c r="CG3" s="185"/>
      <c r="CH3" s="183"/>
      <c r="CI3" s="183"/>
      <c r="CJ3" s="185"/>
      <c r="CK3" s="183"/>
      <c r="CL3" s="183"/>
      <c r="CM3" s="185"/>
      <c r="CN3" s="183"/>
      <c r="CO3" s="183"/>
      <c r="CP3" s="185"/>
      <c r="CQ3" s="183"/>
      <c r="CR3" s="183"/>
      <c r="CS3" s="185"/>
      <c r="CT3" s="183"/>
      <c r="CU3" s="183"/>
      <c r="CV3" s="185"/>
      <c r="CW3" s="183"/>
      <c r="CX3" s="183"/>
      <c r="CY3" s="185"/>
      <c r="CZ3" s="183"/>
      <c r="DA3" s="183"/>
      <c r="DB3" s="185"/>
      <c r="DC3" s="183"/>
      <c r="DD3" s="183"/>
      <c r="DE3" s="185"/>
      <c r="DF3" s="183"/>
      <c r="DG3" s="183"/>
      <c r="DH3" s="185"/>
      <c r="DI3" s="183"/>
      <c r="DJ3" s="183"/>
      <c r="DK3" s="185"/>
      <c r="DL3" s="183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2"/>
  <sheetViews>
    <sheetView zoomScale="115" zoomScaleNormal="115" workbookViewId="0">
      <selection activeCell="C14" sqref="C14"/>
    </sheetView>
  </sheetViews>
  <sheetFormatPr baseColWidth="10" defaultColWidth="11.5703125" defaultRowHeight="16.5" x14ac:dyDescent="0.25"/>
  <cols>
    <col min="1" max="1" width="15" style="156" customWidth="1"/>
    <col min="2" max="2" width="24.28515625" style="156" bestFit="1" customWidth="1"/>
    <col min="3" max="3" width="23" style="156" bestFit="1" customWidth="1"/>
    <col min="4" max="4" width="11.5703125" style="165"/>
    <col min="5" max="5" width="16.42578125" style="156" customWidth="1"/>
    <col min="6" max="6" width="18.140625" style="166" customWidth="1"/>
    <col min="7" max="7" width="17.5703125" style="156" customWidth="1"/>
    <col min="8" max="8" width="17.7109375" style="166" customWidth="1"/>
    <col min="9" max="9" width="31" style="156" customWidth="1"/>
    <col min="10" max="10" width="13.28515625" style="156" bestFit="1" customWidth="1"/>
    <col min="11" max="11" width="11.85546875" style="156" customWidth="1"/>
    <col min="12" max="12" width="13.28515625" style="156" bestFit="1" customWidth="1"/>
    <col min="13" max="13" width="14.140625" style="156" bestFit="1" customWidth="1"/>
    <col min="14" max="14" width="11.5703125" style="156"/>
    <col min="15" max="15" width="13.28515625" style="156" bestFit="1" customWidth="1"/>
    <col min="16" max="16" width="20.5703125" style="156" bestFit="1" customWidth="1"/>
    <col min="17" max="17" width="14.7109375" style="156" bestFit="1" customWidth="1"/>
    <col min="18" max="18" width="14.140625" style="156" bestFit="1" customWidth="1"/>
    <col min="19" max="19" width="11.5703125" style="156"/>
    <col min="20" max="20" width="18.42578125" style="156" bestFit="1" customWidth="1"/>
    <col min="21" max="21" width="23" style="156" bestFit="1" customWidth="1"/>
    <col min="22" max="22" width="13.42578125" style="156" bestFit="1" customWidth="1"/>
    <col min="23" max="23" width="21.7109375" style="156" bestFit="1" customWidth="1"/>
    <col min="24" max="16384" width="11.5703125" style="156"/>
  </cols>
  <sheetData>
    <row r="1" spans="1:23" ht="42.75" x14ac:dyDescent="0.25">
      <c r="A1" s="120" t="s">
        <v>107</v>
      </c>
      <c r="B1" s="88" t="s">
        <v>108</v>
      </c>
      <c r="C1" s="122" t="s">
        <v>109</v>
      </c>
      <c r="D1" s="121" t="s">
        <v>110</v>
      </c>
      <c r="E1" s="122" t="s">
        <v>111</v>
      </c>
      <c r="F1" s="190" t="s">
        <v>112</v>
      </c>
      <c r="G1" s="122" t="s">
        <v>113</v>
      </c>
      <c r="H1" s="190" t="s">
        <v>114</v>
      </c>
      <c r="I1" s="92" t="s">
        <v>216</v>
      </c>
      <c r="J1" s="123" t="s">
        <v>44</v>
      </c>
      <c r="K1" s="123" t="s">
        <v>45</v>
      </c>
      <c r="L1" s="123" t="s">
        <v>147</v>
      </c>
      <c r="M1" s="123" t="s">
        <v>47</v>
      </c>
      <c r="N1" s="123" t="s">
        <v>83</v>
      </c>
      <c r="O1" s="123" t="s">
        <v>49</v>
      </c>
      <c r="P1" s="123" t="s">
        <v>50</v>
      </c>
      <c r="Q1" s="123" t="s">
        <v>148</v>
      </c>
      <c r="R1" s="123" t="s">
        <v>52</v>
      </c>
      <c r="S1" s="123" t="s">
        <v>84</v>
      </c>
      <c r="T1" s="124" t="s">
        <v>54</v>
      </c>
      <c r="U1" s="124" t="s">
        <v>55</v>
      </c>
      <c r="V1" s="125" t="s">
        <v>85</v>
      </c>
      <c r="W1" s="126" t="s">
        <v>57</v>
      </c>
    </row>
    <row r="2" spans="1:23" x14ac:dyDescent="0.25">
      <c r="A2" s="157" t="s">
        <v>528</v>
      </c>
      <c r="B2" s="158" t="s">
        <v>190</v>
      </c>
      <c r="C2" s="159" t="s">
        <v>529</v>
      </c>
      <c r="D2" s="160">
        <v>33000</v>
      </c>
      <c r="E2" s="159" t="s">
        <v>530</v>
      </c>
      <c r="F2" s="161"/>
      <c r="G2" s="159"/>
      <c r="H2" s="161"/>
      <c r="I2" s="164"/>
      <c r="J2" s="159"/>
      <c r="K2" s="159"/>
      <c r="L2" s="162"/>
      <c r="M2" s="159"/>
      <c r="N2" s="159"/>
      <c r="O2" s="159"/>
      <c r="P2" s="159"/>
      <c r="Q2" s="162"/>
      <c r="R2" s="159"/>
      <c r="S2" s="159"/>
      <c r="T2" s="159"/>
      <c r="U2" s="159"/>
      <c r="V2" s="159"/>
      <c r="W2" s="16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67" customWidth="1"/>
    <col min="2" max="2" width="11.5703125" style="167"/>
    <col min="3" max="3" width="23" style="167" bestFit="1" customWidth="1"/>
    <col min="4" max="4" width="13.28515625" style="168" customWidth="1"/>
    <col min="5" max="5" width="13.28515625" style="167" customWidth="1"/>
    <col min="6" max="6" width="17.42578125" style="169" customWidth="1"/>
    <col min="7" max="7" width="19.7109375" style="167" customWidth="1"/>
    <col min="8" max="8" width="18.42578125" style="167" customWidth="1"/>
    <col min="9" max="9" width="28.42578125" style="169" customWidth="1"/>
    <col min="10" max="10" width="13.28515625" style="167" bestFit="1" customWidth="1"/>
    <col min="11" max="11" width="18.28515625" style="167" bestFit="1" customWidth="1"/>
    <col min="12" max="12" width="13.28515625" style="167" bestFit="1" customWidth="1"/>
    <col min="13" max="13" width="14.140625" style="167" bestFit="1" customWidth="1"/>
    <col min="14" max="14" width="12.7109375" style="167" bestFit="1" customWidth="1"/>
    <col min="15" max="15" width="21.42578125" style="167" bestFit="1" customWidth="1"/>
    <col min="16" max="16" width="20.5703125" style="167" bestFit="1" customWidth="1"/>
    <col min="17" max="17" width="13.28515625" style="167" bestFit="1" customWidth="1"/>
    <col min="18" max="18" width="14.140625" style="167" bestFit="1" customWidth="1"/>
    <col min="19" max="19" width="14.28515625" style="167" bestFit="1" customWidth="1"/>
    <col min="20" max="20" width="20.42578125" style="167" customWidth="1"/>
    <col min="21" max="21" width="23" style="167" bestFit="1" customWidth="1"/>
    <col min="22" max="22" width="11.5703125" style="167"/>
    <col min="23" max="23" width="26.28515625" style="167" bestFit="1" customWidth="1"/>
    <col min="24" max="16384" width="11.5703125" style="167"/>
  </cols>
  <sheetData>
    <row r="1" spans="1:23" ht="57" x14ac:dyDescent="0.3">
      <c r="A1" s="127" t="s">
        <v>115</v>
      </c>
      <c r="B1" s="88" t="s">
        <v>108</v>
      </c>
      <c r="C1" s="129" t="s">
        <v>90</v>
      </c>
      <c r="D1" s="128" t="s">
        <v>91</v>
      </c>
      <c r="E1" s="129" t="s">
        <v>92</v>
      </c>
      <c r="F1" s="191" t="s">
        <v>93</v>
      </c>
      <c r="G1" s="129" t="s">
        <v>116</v>
      </c>
      <c r="H1" s="129" t="s">
        <v>94</v>
      </c>
      <c r="I1" s="191" t="s">
        <v>95</v>
      </c>
      <c r="J1" s="123" t="s">
        <v>44</v>
      </c>
      <c r="K1" s="123" t="s">
        <v>45</v>
      </c>
      <c r="L1" s="123" t="s">
        <v>147</v>
      </c>
      <c r="M1" s="123" t="s">
        <v>47</v>
      </c>
      <c r="N1" s="123" t="s">
        <v>83</v>
      </c>
      <c r="O1" s="123" t="s">
        <v>49</v>
      </c>
      <c r="P1" s="123" t="s">
        <v>50</v>
      </c>
      <c r="Q1" s="123" t="s">
        <v>148</v>
      </c>
      <c r="R1" s="123" t="s">
        <v>52</v>
      </c>
      <c r="S1" s="123" t="s">
        <v>84</v>
      </c>
      <c r="T1" s="124" t="s">
        <v>54</v>
      </c>
      <c r="U1" s="124" t="s">
        <v>55</v>
      </c>
      <c r="V1" s="125" t="s">
        <v>85</v>
      </c>
      <c r="W1" s="126" t="s">
        <v>57</v>
      </c>
    </row>
    <row r="2" spans="1:23" s="156" customFormat="1" x14ac:dyDescent="0.25">
      <c r="A2" s="157" t="s">
        <v>191</v>
      </c>
      <c r="B2" s="158" t="s">
        <v>190</v>
      </c>
      <c r="C2" s="159" t="s">
        <v>192</v>
      </c>
      <c r="D2" s="160">
        <v>28000</v>
      </c>
      <c r="E2" s="159" t="s">
        <v>193</v>
      </c>
      <c r="F2" s="161" t="s">
        <v>207</v>
      </c>
      <c r="G2" s="159" t="s">
        <v>194</v>
      </c>
      <c r="H2" s="161" t="s">
        <v>208</v>
      </c>
      <c r="I2" s="161" t="s">
        <v>195</v>
      </c>
      <c r="J2" s="159" t="s">
        <v>196</v>
      </c>
      <c r="K2" s="159" t="s">
        <v>205</v>
      </c>
      <c r="L2" s="162">
        <v>55</v>
      </c>
      <c r="M2" s="159" t="s">
        <v>197</v>
      </c>
      <c r="N2" s="159" t="s">
        <v>198</v>
      </c>
      <c r="O2" s="159" t="s">
        <v>199</v>
      </c>
      <c r="P2" s="159" t="s">
        <v>206</v>
      </c>
      <c r="Q2" s="162">
        <v>90</v>
      </c>
      <c r="R2" s="159" t="s">
        <v>200</v>
      </c>
      <c r="S2" s="159" t="s">
        <v>201</v>
      </c>
      <c r="T2" s="159" t="s">
        <v>202</v>
      </c>
      <c r="U2" s="159" t="s">
        <v>203</v>
      </c>
      <c r="V2" s="159">
        <v>5</v>
      </c>
      <c r="W2" s="163" t="s">
        <v>204</v>
      </c>
    </row>
    <row r="3" spans="1:23" x14ac:dyDescent="0.3">
      <c r="A3" s="157" t="s">
        <v>219</v>
      </c>
      <c r="B3" s="158"/>
      <c r="C3" s="159" t="s">
        <v>217</v>
      </c>
      <c r="D3" s="160">
        <v>17000</v>
      </c>
      <c r="E3" s="159" t="s">
        <v>218</v>
      </c>
      <c r="F3" s="161">
        <v>568976560</v>
      </c>
      <c r="G3" s="159"/>
      <c r="H3" s="161">
        <v>770707070</v>
      </c>
      <c r="I3" s="161"/>
      <c r="J3" s="159"/>
      <c r="K3" s="159"/>
      <c r="L3" s="162"/>
      <c r="M3" s="159"/>
      <c r="N3" s="159"/>
      <c r="O3" s="159"/>
      <c r="P3" s="159"/>
      <c r="Q3" s="162"/>
      <c r="R3" s="159"/>
      <c r="S3" s="159"/>
      <c r="T3" s="159" t="s">
        <v>220</v>
      </c>
      <c r="U3" s="159" t="s">
        <v>221</v>
      </c>
      <c r="V3" s="159"/>
      <c r="W3" s="163" t="s">
        <v>222</v>
      </c>
    </row>
    <row r="4" spans="1:23" x14ac:dyDescent="0.3">
      <c r="A4" s="157" t="s">
        <v>224</v>
      </c>
      <c r="B4" s="158"/>
      <c r="C4" s="159"/>
      <c r="D4" s="160" t="s">
        <v>223</v>
      </c>
      <c r="E4" s="159">
        <v>65000</v>
      </c>
      <c r="F4" s="161">
        <v>403020100</v>
      </c>
      <c r="G4" s="159"/>
      <c r="H4" s="161">
        <v>706050403</v>
      </c>
      <c r="I4" s="161"/>
      <c r="J4" s="159"/>
      <c r="K4" s="159"/>
      <c r="L4" s="162"/>
      <c r="M4" s="159"/>
      <c r="N4" s="159"/>
      <c r="O4" s="159"/>
      <c r="P4" s="159"/>
      <c r="Q4" s="162"/>
      <c r="R4" s="159"/>
      <c r="S4" s="159"/>
      <c r="T4" s="159"/>
      <c r="U4" s="159"/>
      <c r="V4" s="159"/>
      <c r="W4" s="163"/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baseColWidth="10" defaultColWidth="11.5703125" defaultRowHeight="16.5" x14ac:dyDescent="0.25"/>
  <cols>
    <col min="1" max="1" width="7.28515625" style="84" customWidth="1"/>
    <col min="2" max="2" width="18" style="84" bestFit="1" customWidth="1"/>
    <col min="3" max="3" width="21.28515625" style="84" customWidth="1"/>
    <col min="4" max="4" width="27.7109375" style="84" bestFit="1" customWidth="1"/>
    <col min="5" max="5" width="13.85546875" style="84" customWidth="1"/>
    <col min="6" max="6" width="12.5703125" style="84" customWidth="1"/>
    <col min="7" max="7" width="22.28515625" style="84" customWidth="1"/>
    <col min="8" max="8" width="18.7109375" style="84" customWidth="1"/>
    <col min="9" max="9" width="31.7109375" style="84" bestFit="1" customWidth="1"/>
    <col min="10" max="10" width="16" style="84" customWidth="1"/>
    <col min="11" max="16384" width="11.5703125" style="84"/>
  </cols>
  <sheetData>
    <row r="1" spans="1:10" ht="38.450000000000003" customHeight="1" x14ac:dyDescent="0.25">
      <c r="B1" s="117" t="s">
        <v>10</v>
      </c>
      <c r="C1" s="118" t="s">
        <v>214</v>
      </c>
      <c r="D1" s="118" t="s">
        <v>215</v>
      </c>
      <c r="E1" s="117" t="s">
        <v>105</v>
      </c>
      <c r="F1" s="117" t="s">
        <v>106</v>
      </c>
      <c r="G1" s="117" t="s">
        <v>81</v>
      </c>
      <c r="H1" s="118" t="s">
        <v>34</v>
      </c>
      <c r="I1" s="118" t="s">
        <v>35</v>
      </c>
      <c r="J1" s="119" t="s">
        <v>82</v>
      </c>
    </row>
    <row r="2" spans="1:10" x14ac:dyDescent="0.25">
      <c r="A2" s="84">
        <v>1</v>
      </c>
      <c r="B2" s="115" t="s">
        <v>532</v>
      </c>
      <c r="C2" s="112">
        <v>606060606</v>
      </c>
      <c r="D2" s="113" t="s">
        <v>533</v>
      </c>
      <c r="E2" s="114" t="s">
        <v>259</v>
      </c>
      <c r="F2" s="114" t="s">
        <v>260</v>
      </c>
      <c r="G2" s="115" t="s">
        <v>225</v>
      </c>
      <c r="H2" s="115" t="s">
        <v>236</v>
      </c>
      <c r="I2" s="205" t="s">
        <v>243</v>
      </c>
      <c r="J2" s="205" t="s">
        <v>14</v>
      </c>
    </row>
    <row r="3" spans="1:10" x14ac:dyDescent="0.25">
      <c r="A3" s="84">
        <v>2</v>
      </c>
      <c r="B3" s="115"/>
      <c r="C3" s="112"/>
      <c r="D3" s="115"/>
      <c r="E3" s="114"/>
      <c r="F3" s="114"/>
      <c r="G3" s="115" t="s">
        <v>209</v>
      </c>
      <c r="H3" s="115" t="s">
        <v>226</v>
      </c>
      <c r="I3" s="204" t="s">
        <v>244</v>
      </c>
      <c r="J3" s="204" t="s">
        <v>17</v>
      </c>
    </row>
    <row r="4" spans="1:10" x14ac:dyDescent="0.25">
      <c r="A4" s="84">
        <v>3</v>
      </c>
      <c r="B4" s="115"/>
      <c r="C4" s="112"/>
      <c r="D4" s="115"/>
      <c r="E4" s="114"/>
      <c r="F4" s="114"/>
      <c r="G4" s="115" t="s">
        <v>234</v>
      </c>
      <c r="H4" s="115" t="s">
        <v>227</v>
      </c>
      <c r="I4" s="205" t="s">
        <v>245</v>
      </c>
      <c r="J4" s="205" t="s">
        <v>15</v>
      </c>
    </row>
    <row r="5" spans="1:10" x14ac:dyDescent="0.25">
      <c r="A5" s="84">
        <v>4</v>
      </c>
      <c r="B5" s="115"/>
      <c r="C5" s="112"/>
      <c r="D5" s="115"/>
      <c r="E5" s="114"/>
      <c r="F5" s="114"/>
      <c r="G5" s="115" t="s">
        <v>235</v>
      </c>
      <c r="H5" s="115" t="s">
        <v>237</v>
      </c>
      <c r="I5" s="204" t="s">
        <v>246</v>
      </c>
      <c r="J5" s="204" t="s">
        <v>257</v>
      </c>
    </row>
    <row r="6" spans="1:10" x14ac:dyDescent="0.25">
      <c r="A6" s="84">
        <v>5</v>
      </c>
      <c r="B6" s="115"/>
      <c r="C6" s="112"/>
      <c r="D6" s="115"/>
      <c r="E6" s="114"/>
      <c r="F6" s="114"/>
      <c r="G6" s="115"/>
      <c r="H6" s="115" t="s">
        <v>238</v>
      </c>
      <c r="I6" s="205" t="s">
        <v>247</v>
      </c>
      <c r="J6" s="205" t="s">
        <v>258</v>
      </c>
    </row>
    <row r="7" spans="1:10" x14ac:dyDescent="0.25">
      <c r="A7" s="84">
        <v>6</v>
      </c>
      <c r="B7" s="115"/>
      <c r="C7" s="112"/>
      <c r="D7" s="115"/>
      <c r="E7" s="114"/>
      <c r="F7" s="114"/>
      <c r="G7" s="115"/>
      <c r="H7" s="115" t="s">
        <v>239</v>
      </c>
      <c r="I7" s="204" t="s">
        <v>248</v>
      </c>
      <c r="J7" s="204" t="s">
        <v>16</v>
      </c>
    </row>
    <row r="8" spans="1:10" x14ac:dyDescent="0.25">
      <c r="A8" s="84">
        <v>7</v>
      </c>
      <c r="B8" s="115"/>
      <c r="C8" s="112"/>
      <c r="D8" s="115"/>
      <c r="E8" s="114"/>
      <c r="F8" s="114"/>
      <c r="G8" s="115"/>
      <c r="H8" s="115" t="s">
        <v>240</v>
      </c>
      <c r="I8" s="205" t="s">
        <v>249</v>
      </c>
      <c r="J8" s="116"/>
    </row>
    <row r="9" spans="1:10" x14ac:dyDescent="0.25">
      <c r="A9" s="84">
        <v>8</v>
      </c>
      <c r="B9" s="115"/>
      <c r="C9" s="112"/>
      <c r="D9" s="115"/>
      <c r="E9" s="114"/>
      <c r="F9" s="114"/>
      <c r="G9" s="115"/>
      <c r="H9" s="115" t="s">
        <v>241</v>
      </c>
      <c r="I9" s="204" t="s">
        <v>250</v>
      </c>
      <c r="J9" s="116"/>
    </row>
    <row r="10" spans="1:10" x14ac:dyDescent="0.25">
      <c r="A10" s="84">
        <v>9</v>
      </c>
      <c r="B10" s="194"/>
      <c r="C10" s="195"/>
      <c r="D10" s="113"/>
      <c r="E10" s="196"/>
      <c r="F10" s="196"/>
      <c r="G10" s="194"/>
      <c r="H10" s="115" t="s">
        <v>242</v>
      </c>
      <c r="I10" s="205" t="s">
        <v>251</v>
      </c>
      <c r="J10" s="197"/>
    </row>
    <row r="11" spans="1:10" ht="14.45" customHeight="1" x14ac:dyDescent="0.25">
      <c r="A11" s="84">
        <v>10</v>
      </c>
      <c r="B11" s="115"/>
      <c r="C11" s="112"/>
      <c r="D11" s="203"/>
      <c r="E11" s="114"/>
      <c r="F11" s="114"/>
      <c r="G11" s="115"/>
      <c r="H11" s="115"/>
      <c r="I11" s="204" t="s">
        <v>252</v>
      </c>
      <c r="J11" s="116"/>
    </row>
    <row r="12" spans="1:10" ht="14.45" customHeight="1" x14ac:dyDescent="0.25">
      <c r="A12" s="84">
        <v>11</v>
      </c>
      <c r="B12" s="115"/>
      <c r="C12" s="112"/>
      <c r="D12" s="203"/>
      <c r="E12" s="114"/>
      <c r="F12" s="114"/>
      <c r="G12" s="115"/>
      <c r="H12" s="115"/>
      <c r="I12" s="205" t="s">
        <v>253</v>
      </c>
      <c r="J12" s="116"/>
    </row>
    <row r="13" spans="1:10" ht="14.45" customHeight="1" x14ac:dyDescent="0.25">
      <c r="A13" s="84">
        <v>12</v>
      </c>
      <c r="B13" s="115"/>
      <c r="C13" s="112"/>
      <c r="D13" s="203"/>
      <c r="E13" s="114"/>
      <c r="F13" s="114"/>
      <c r="G13" s="115"/>
      <c r="H13" s="115"/>
      <c r="I13" s="204" t="s">
        <v>254</v>
      </c>
      <c r="J13" s="116"/>
    </row>
    <row r="14" spans="1:10" x14ac:dyDescent="0.25">
      <c r="A14" s="84">
        <v>13</v>
      </c>
      <c r="B14" s="115"/>
      <c r="C14" s="112"/>
      <c r="D14" s="203"/>
      <c r="E14" s="114"/>
      <c r="F14" s="114"/>
      <c r="G14" s="115"/>
      <c r="H14" s="115"/>
      <c r="I14" s="205" t="s">
        <v>255</v>
      </c>
      <c r="J14" s="116"/>
    </row>
    <row r="15" spans="1:10" x14ac:dyDescent="0.25">
      <c r="A15" s="84">
        <v>14</v>
      </c>
      <c r="B15" s="115"/>
      <c r="C15" s="112"/>
      <c r="D15" s="203"/>
      <c r="E15" s="114"/>
      <c r="F15" s="114"/>
      <c r="G15" s="115"/>
      <c r="H15" s="115"/>
      <c r="I15" s="204" t="s">
        <v>256</v>
      </c>
      <c r="J15" s="116"/>
    </row>
    <row r="16" spans="1:10" x14ac:dyDescent="0.25">
      <c r="A16" s="84">
        <v>15</v>
      </c>
      <c r="B16" s="211"/>
      <c r="C16" s="212"/>
      <c r="D16" s="213"/>
      <c r="E16" s="214"/>
      <c r="F16" s="214"/>
      <c r="G16" s="211"/>
      <c r="H16" s="211"/>
      <c r="I16" s="211"/>
      <c r="J16" s="215"/>
    </row>
    <row r="17" spans="1:10" x14ac:dyDescent="0.25">
      <c r="A17" s="84">
        <v>16</v>
      </c>
      <c r="B17" s="211"/>
      <c r="C17" s="212"/>
      <c r="D17" s="213"/>
      <c r="E17" s="214"/>
      <c r="F17" s="214"/>
      <c r="G17" s="211"/>
      <c r="H17" s="211"/>
      <c r="I17" s="211"/>
      <c r="J17" s="215"/>
    </row>
    <row r="18" spans="1:10" x14ac:dyDescent="0.25">
      <c r="A18" s="84">
        <v>17</v>
      </c>
      <c r="B18" s="211"/>
      <c r="C18" s="212"/>
      <c r="D18" s="213"/>
      <c r="E18" s="214"/>
      <c r="F18" s="214"/>
      <c r="G18" s="211"/>
      <c r="H18" s="211"/>
      <c r="I18" s="211"/>
      <c r="J18" s="215"/>
    </row>
    <row r="19" spans="1:10" x14ac:dyDescent="0.25">
      <c r="A19" s="84">
        <v>18</v>
      </c>
      <c r="B19" s="211"/>
      <c r="C19" s="212"/>
      <c r="D19" s="213"/>
      <c r="E19" s="214"/>
      <c r="F19" s="214"/>
      <c r="G19" s="211"/>
      <c r="H19" s="211"/>
      <c r="I19" s="211"/>
      <c r="J19" s="215"/>
    </row>
    <row r="20" spans="1:10" x14ac:dyDescent="0.25">
      <c r="A20" s="84">
        <v>19</v>
      </c>
      <c r="B20" s="211"/>
      <c r="C20" s="212"/>
      <c r="D20" s="213"/>
      <c r="E20" s="214"/>
      <c r="F20" s="214"/>
      <c r="G20" s="211"/>
      <c r="H20" s="211"/>
      <c r="I20" s="211"/>
      <c r="J20" s="215"/>
    </row>
    <row r="21" spans="1:10" x14ac:dyDescent="0.25">
      <c r="A21" s="84">
        <v>20</v>
      </c>
      <c r="B21" s="111"/>
      <c r="C21" s="112"/>
      <c r="D21" s="113"/>
      <c r="E21" s="114"/>
      <c r="F21" s="114"/>
      <c r="G21" s="115"/>
      <c r="H21" s="115"/>
      <c r="I21" s="115"/>
      <c r="J21" s="116"/>
    </row>
  </sheetData>
  <sheetProtection formatCells="0" formatColumns="0" formatRows="0" selectLockedCells="1"/>
  <hyperlinks>
    <hyperlink ref="D2" r:id="rId1" xr:uid="{684A71E6-593C-4F03-B125-5247CBE91222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50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1" sqref="F11"/>
    </sheetView>
  </sheetViews>
  <sheetFormatPr baseColWidth="10" defaultColWidth="11.5703125" defaultRowHeight="16.5" x14ac:dyDescent="0.25"/>
  <cols>
    <col min="1" max="1" width="5.5703125" style="85" customWidth="1"/>
    <col min="2" max="2" width="24.28515625" style="84" bestFit="1" customWidth="1"/>
    <col min="3" max="16384" width="11.5703125" style="84"/>
  </cols>
  <sheetData>
    <row r="1" spans="1:2" x14ac:dyDescent="0.25">
      <c r="A1" s="86"/>
      <c r="B1" s="87" t="s">
        <v>97</v>
      </c>
    </row>
    <row r="2" spans="1:2" x14ac:dyDescent="0.25">
      <c r="B2" s="207" t="s">
        <v>261</v>
      </c>
    </row>
    <row r="3" spans="1:2" x14ac:dyDescent="0.25">
      <c r="B3" s="204" t="s">
        <v>262</v>
      </c>
    </row>
    <row r="4" spans="1:2" x14ac:dyDescent="0.25">
      <c r="B4" s="207" t="s">
        <v>263</v>
      </c>
    </row>
    <row r="5" spans="1:2" x14ac:dyDescent="0.25">
      <c r="B5" s="206" t="s">
        <v>264</v>
      </c>
    </row>
    <row r="6" spans="1:2" x14ac:dyDescent="0.25">
      <c r="B6" s="207" t="s">
        <v>265</v>
      </c>
    </row>
    <row r="7" spans="1:2" x14ac:dyDescent="0.25">
      <c r="B7" s="204" t="s">
        <v>266</v>
      </c>
    </row>
    <row r="8" spans="1:2" x14ac:dyDescent="0.25">
      <c r="B8" s="207" t="s">
        <v>267</v>
      </c>
    </row>
    <row r="9" spans="1:2" x14ac:dyDescent="0.25">
      <c r="B9" s="206" t="s">
        <v>268</v>
      </c>
    </row>
    <row r="10" spans="1:2" x14ac:dyDescent="0.25">
      <c r="B10" s="207" t="s">
        <v>269</v>
      </c>
    </row>
    <row r="11" spans="1:2" x14ac:dyDescent="0.25">
      <c r="B11" s="206" t="s">
        <v>270</v>
      </c>
    </row>
    <row r="12" spans="1:2" x14ac:dyDescent="0.25">
      <c r="B12" s="207" t="s">
        <v>271</v>
      </c>
    </row>
    <row r="13" spans="1:2" x14ac:dyDescent="0.25">
      <c r="B13" s="206" t="s">
        <v>272</v>
      </c>
    </row>
    <row r="14" spans="1:2" x14ac:dyDescent="0.25">
      <c r="B14" s="207" t="s">
        <v>273</v>
      </c>
    </row>
    <row r="15" spans="1:2" x14ac:dyDescent="0.25">
      <c r="B15" s="206" t="s">
        <v>274</v>
      </c>
    </row>
    <row r="16" spans="1:2" x14ac:dyDescent="0.25">
      <c r="B16" s="207" t="s">
        <v>275</v>
      </c>
    </row>
    <row r="17" spans="2:2" x14ac:dyDescent="0.25">
      <c r="B17" s="206" t="s">
        <v>276</v>
      </c>
    </row>
    <row r="18" spans="2:2" x14ac:dyDescent="0.25">
      <c r="B18" s="207" t="s">
        <v>277</v>
      </c>
    </row>
    <row r="19" spans="2:2" x14ac:dyDescent="0.25">
      <c r="B19" s="206" t="s">
        <v>278</v>
      </c>
    </row>
    <row r="20" spans="2:2" x14ac:dyDescent="0.25">
      <c r="B20" s="207" t="s">
        <v>279</v>
      </c>
    </row>
    <row r="21" spans="2:2" x14ac:dyDescent="0.25">
      <c r="B21" s="206" t="s">
        <v>280</v>
      </c>
    </row>
    <row r="22" spans="2:2" x14ac:dyDescent="0.25">
      <c r="B22" s="207" t="s">
        <v>281</v>
      </c>
    </row>
    <row r="23" spans="2:2" x14ac:dyDescent="0.25">
      <c r="B23" s="206" t="s">
        <v>282</v>
      </c>
    </row>
    <row r="24" spans="2:2" x14ac:dyDescent="0.25">
      <c r="B24" s="207" t="s">
        <v>283</v>
      </c>
    </row>
    <row r="25" spans="2:2" x14ac:dyDescent="0.25">
      <c r="B25" s="206" t="s">
        <v>284</v>
      </c>
    </row>
    <row r="26" spans="2:2" x14ac:dyDescent="0.25">
      <c r="B26" s="207" t="s">
        <v>285</v>
      </c>
    </row>
    <row r="27" spans="2:2" x14ac:dyDescent="0.25">
      <c r="B27" s="204" t="s">
        <v>285</v>
      </c>
    </row>
    <row r="28" spans="2:2" x14ac:dyDescent="0.25">
      <c r="B28" s="207" t="s">
        <v>286</v>
      </c>
    </row>
    <row r="29" spans="2:2" x14ac:dyDescent="0.25">
      <c r="B29" s="204" t="s">
        <v>287</v>
      </c>
    </row>
    <row r="30" spans="2:2" x14ac:dyDescent="0.25">
      <c r="B30" s="207" t="s">
        <v>288</v>
      </c>
    </row>
    <row r="31" spans="2:2" x14ac:dyDescent="0.25">
      <c r="B31" s="204" t="s">
        <v>289</v>
      </c>
    </row>
    <row r="32" spans="2:2" x14ac:dyDescent="0.25">
      <c r="B32" s="207" t="s">
        <v>290</v>
      </c>
    </row>
    <row r="33" spans="2:2" x14ac:dyDescent="0.25">
      <c r="B33" s="204" t="s">
        <v>291</v>
      </c>
    </row>
    <row r="34" spans="2:2" x14ac:dyDescent="0.25">
      <c r="B34" s="207" t="s">
        <v>292</v>
      </c>
    </row>
    <row r="35" spans="2:2" x14ac:dyDescent="0.25">
      <c r="B35" s="204" t="s">
        <v>293</v>
      </c>
    </row>
    <row r="36" spans="2:2" x14ac:dyDescent="0.25">
      <c r="B36" s="207" t="s">
        <v>294</v>
      </c>
    </row>
    <row r="37" spans="2:2" x14ac:dyDescent="0.25">
      <c r="B37" s="204" t="s">
        <v>295</v>
      </c>
    </row>
    <row r="38" spans="2:2" x14ac:dyDescent="0.25">
      <c r="B38" s="207" t="s">
        <v>296</v>
      </c>
    </row>
    <row r="39" spans="2:2" x14ac:dyDescent="0.25">
      <c r="B39" s="204" t="s">
        <v>297</v>
      </c>
    </row>
    <row r="40" spans="2:2" x14ac:dyDescent="0.25">
      <c r="B40" s="207" t="s">
        <v>298</v>
      </c>
    </row>
    <row r="41" spans="2:2" x14ac:dyDescent="0.25">
      <c r="B41" s="204" t="s">
        <v>299</v>
      </c>
    </row>
    <row r="42" spans="2:2" x14ac:dyDescent="0.25">
      <c r="B42" s="207" t="s">
        <v>300</v>
      </c>
    </row>
    <row r="43" spans="2:2" x14ac:dyDescent="0.25">
      <c r="B43" s="204" t="s">
        <v>301</v>
      </c>
    </row>
    <row r="44" spans="2:2" x14ac:dyDescent="0.25">
      <c r="B44" s="207" t="s">
        <v>302</v>
      </c>
    </row>
    <row r="45" spans="2:2" x14ac:dyDescent="0.25">
      <c r="B45" s="204" t="s">
        <v>303</v>
      </c>
    </row>
    <row r="46" spans="2:2" x14ac:dyDescent="0.25">
      <c r="B46" s="207" t="s">
        <v>304</v>
      </c>
    </row>
    <row r="47" spans="2:2" x14ac:dyDescent="0.25">
      <c r="B47" s="204" t="s">
        <v>305</v>
      </c>
    </row>
    <row r="48" spans="2:2" x14ac:dyDescent="0.25">
      <c r="B48" s="207" t="s">
        <v>306</v>
      </c>
    </row>
    <row r="49" spans="2:2" x14ac:dyDescent="0.25">
      <c r="B49" s="204" t="s">
        <v>307</v>
      </c>
    </row>
    <row r="50" spans="2:2" x14ac:dyDescent="0.25">
      <c r="B50" s="207" t="s">
        <v>308</v>
      </c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11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18" sqref="C118"/>
    </sheetView>
  </sheetViews>
  <sheetFormatPr baseColWidth="10" defaultColWidth="11.5703125" defaultRowHeight="13.5" x14ac:dyDescent="0.3"/>
  <cols>
    <col min="1" max="1" width="6.7109375" style="170" customWidth="1"/>
    <col min="2" max="2" width="43.140625" style="172" bestFit="1" customWidth="1"/>
    <col min="3" max="3" width="13.7109375" style="172" bestFit="1" customWidth="1"/>
    <col min="4" max="4" width="19.42578125" style="172" bestFit="1" customWidth="1"/>
    <col min="5" max="5" width="11.42578125" style="172" bestFit="1" customWidth="1"/>
    <col min="6" max="6" width="11.5703125" style="172"/>
    <col min="7" max="7" width="11.42578125" style="173" customWidth="1"/>
    <col min="8" max="16384" width="11.5703125" style="172"/>
  </cols>
  <sheetData>
    <row r="1" spans="2:5" ht="24.6" customHeight="1" x14ac:dyDescent="0.3">
      <c r="B1" s="171" t="s">
        <v>97</v>
      </c>
      <c r="C1" s="171" t="s">
        <v>98</v>
      </c>
      <c r="D1" s="171" t="s">
        <v>174</v>
      </c>
      <c r="E1" s="171" t="s">
        <v>99</v>
      </c>
    </row>
    <row r="2" spans="2:5" ht="15.75" x14ac:dyDescent="0.3">
      <c r="B2" s="209" t="s">
        <v>309</v>
      </c>
      <c r="C2" s="210" t="s">
        <v>416</v>
      </c>
      <c r="D2" s="208"/>
      <c r="E2" s="210">
        <v>-4</v>
      </c>
    </row>
    <row r="3" spans="2:5" ht="15.75" x14ac:dyDescent="0.3">
      <c r="B3" s="209" t="s">
        <v>310</v>
      </c>
      <c r="C3" s="210" t="s">
        <v>417</v>
      </c>
      <c r="D3" s="208"/>
      <c r="E3" s="210">
        <v>1</v>
      </c>
    </row>
    <row r="4" spans="2:5" ht="15.75" x14ac:dyDescent="0.3">
      <c r="B4" s="209" t="s">
        <v>311</v>
      </c>
      <c r="C4" s="210">
        <v>244040200103</v>
      </c>
      <c r="D4" s="208"/>
      <c r="E4" s="210">
        <v>0</v>
      </c>
    </row>
    <row r="5" spans="2:5" ht="15.75" x14ac:dyDescent="0.3">
      <c r="B5" s="209" t="s">
        <v>312</v>
      </c>
      <c r="C5" s="210" t="s">
        <v>418</v>
      </c>
      <c r="D5" s="208"/>
      <c r="E5" s="210">
        <v>1</v>
      </c>
    </row>
    <row r="6" spans="2:5" ht="15.75" x14ac:dyDescent="0.3">
      <c r="B6" s="209" t="s">
        <v>313</v>
      </c>
      <c r="C6" s="210" t="s">
        <v>419</v>
      </c>
      <c r="D6" s="208"/>
      <c r="E6" s="210">
        <v>1</v>
      </c>
    </row>
    <row r="7" spans="2:5" ht="15.75" x14ac:dyDescent="0.3">
      <c r="B7" s="209" t="s">
        <v>314</v>
      </c>
      <c r="C7" s="210" t="s">
        <v>420</v>
      </c>
      <c r="D7" s="208"/>
      <c r="E7" s="210">
        <v>2</v>
      </c>
    </row>
    <row r="8" spans="2:5" ht="15.75" x14ac:dyDescent="0.3">
      <c r="B8" s="209" t="s">
        <v>314</v>
      </c>
      <c r="C8" s="210" t="s">
        <v>421</v>
      </c>
      <c r="D8" s="208"/>
      <c r="E8" s="210">
        <v>2</v>
      </c>
    </row>
    <row r="9" spans="2:5" ht="15.75" x14ac:dyDescent="0.3">
      <c r="B9" s="209" t="s">
        <v>315</v>
      </c>
      <c r="C9" s="210" t="s">
        <v>422</v>
      </c>
      <c r="D9" s="208"/>
      <c r="E9" s="210">
        <v>1</v>
      </c>
    </row>
    <row r="10" spans="2:5" ht="15.75" x14ac:dyDescent="0.3">
      <c r="B10" s="209" t="s">
        <v>316</v>
      </c>
      <c r="C10" s="210" t="s">
        <v>423</v>
      </c>
      <c r="D10" s="208"/>
      <c r="E10" s="210">
        <v>1</v>
      </c>
    </row>
    <row r="11" spans="2:5" ht="15.75" x14ac:dyDescent="0.3">
      <c r="B11" s="209" t="s">
        <v>317</v>
      </c>
      <c r="C11" s="210" t="s">
        <v>424</v>
      </c>
      <c r="D11" s="208"/>
      <c r="E11" s="210">
        <v>1</v>
      </c>
    </row>
    <row r="12" spans="2:5" ht="15.75" x14ac:dyDescent="0.3">
      <c r="B12" s="209" t="s">
        <v>318</v>
      </c>
      <c r="C12" s="210" t="s">
        <v>425</v>
      </c>
      <c r="D12" s="208"/>
      <c r="E12" s="210">
        <v>1</v>
      </c>
    </row>
    <row r="13" spans="2:5" ht="15.75" x14ac:dyDescent="0.3">
      <c r="B13" s="209" t="s">
        <v>319</v>
      </c>
      <c r="C13" s="210" t="s">
        <v>426</v>
      </c>
      <c r="D13" s="208"/>
      <c r="E13" s="210">
        <v>1</v>
      </c>
    </row>
    <row r="14" spans="2:5" ht="15.75" x14ac:dyDescent="0.3">
      <c r="B14" s="209" t="s">
        <v>320</v>
      </c>
      <c r="C14" s="210" t="s">
        <v>427</v>
      </c>
      <c r="D14" s="208"/>
      <c r="E14" s="210">
        <v>4</v>
      </c>
    </row>
    <row r="15" spans="2:5" ht="15.75" x14ac:dyDescent="0.3">
      <c r="B15" s="209" t="s">
        <v>321</v>
      </c>
      <c r="C15" s="210" t="s">
        <v>428</v>
      </c>
      <c r="D15" s="208"/>
      <c r="E15" s="210">
        <v>3</v>
      </c>
    </row>
    <row r="16" spans="2:5" ht="15.75" x14ac:dyDescent="0.3">
      <c r="B16" s="209" t="s">
        <v>322</v>
      </c>
      <c r="C16" s="210" t="s">
        <v>429</v>
      </c>
      <c r="D16" s="208"/>
      <c r="E16" s="210">
        <v>2</v>
      </c>
    </row>
    <row r="17" spans="2:5" ht="15.75" x14ac:dyDescent="0.3">
      <c r="B17" s="209" t="s">
        <v>323</v>
      </c>
      <c r="C17" s="210" t="s">
        <v>430</v>
      </c>
      <c r="D17" s="208"/>
      <c r="E17" s="210">
        <v>3</v>
      </c>
    </row>
    <row r="18" spans="2:5" ht="15.75" x14ac:dyDescent="0.3">
      <c r="B18" s="209" t="s">
        <v>324</v>
      </c>
      <c r="C18" s="210" t="s">
        <v>431</v>
      </c>
      <c r="D18" s="208"/>
      <c r="E18" s="210">
        <v>1</v>
      </c>
    </row>
    <row r="19" spans="2:5" ht="15.75" x14ac:dyDescent="0.3">
      <c r="B19" s="209" t="s">
        <v>325</v>
      </c>
      <c r="C19" s="210" t="s">
        <v>432</v>
      </c>
      <c r="D19" s="208"/>
      <c r="E19" s="210">
        <v>2</v>
      </c>
    </row>
    <row r="20" spans="2:5" ht="15.75" x14ac:dyDescent="0.3">
      <c r="B20" s="209" t="s">
        <v>326</v>
      </c>
      <c r="C20" s="210" t="s">
        <v>433</v>
      </c>
      <c r="D20" s="208"/>
      <c r="E20" s="210">
        <v>1</v>
      </c>
    </row>
    <row r="21" spans="2:5" ht="15.75" x14ac:dyDescent="0.3">
      <c r="B21" s="209" t="s">
        <v>327</v>
      </c>
      <c r="C21" s="210" t="s">
        <v>434</v>
      </c>
      <c r="D21" s="208"/>
      <c r="E21" s="210">
        <v>1</v>
      </c>
    </row>
    <row r="22" spans="2:5" ht="15.75" x14ac:dyDescent="0.3">
      <c r="B22" s="209" t="s">
        <v>328</v>
      </c>
      <c r="C22" s="210" t="s">
        <v>435</v>
      </c>
      <c r="D22" s="208"/>
      <c r="E22" s="210">
        <v>1</v>
      </c>
    </row>
    <row r="23" spans="2:5" ht="15.75" x14ac:dyDescent="0.3">
      <c r="B23" s="209" t="s">
        <v>329</v>
      </c>
      <c r="C23" s="210" t="s">
        <v>436</v>
      </c>
      <c r="D23" s="208"/>
      <c r="E23" s="210">
        <v>1</v>
      </c>
    </row>
    <row r="24" spans="2:5" ht="15.75" x14ac:dyDescent="0.3">
      <c r="B24" s="209" t="s">
        <v>330</v>
      </c>
      <c r="C24" s="210" t="s">
        <v>437</v>
      </c>
      <c r="D24" s="208"/>
      <c r="E24" s="210">
        <v>2</v>
      </c>
    </row>
    <row r="25" spans="2:5" ht="15.75" x14ac:dyDescent="0.3">
      <c r="B25" s="209" t="s">
        <v>331</v>
      </c>
      <c r="C25" s="210" t="s">
        <v>438</v>
      </c>
      <c r="D25" s="208"/>
      <c r="E25" s="210">
        <v>1</v>
      </c>
    </row>
    <row r="26" spans="2:5" ht="15.75" x14ac:dyDescent="0.3">
      <c r="B26" s="209" t="s">
        <v>332</v>
      </c>
      <c r="C26" s="210" t="s">
        <v>439</v>
      </c>
      <c r="D26" s="208"/>
      <c r="E26" s="210">
        <v>1</v>
      </c>
    </row>
    <row r="27" spans="2:5" ht="15.75" x14ac:dyDescent="0.3">
      <c r="B27" s="209" t="s">
        <v>333</v>
      </c>
      <c r="C27" s="210" t="s">
        <v>440</v>
      </c>
      <c r="D27" s="208"/>
      <c r="E27" s="210">
        <v>1</v>
      </c>
    </row>
    <row r="28" spans="2:5" ht="15.75" x14ac:dyDescent="0.3">
      <c r="B28" s="209" t="s">
        <v>334</v>
      </c>
      <c r="C28" s="210" t="s">
        <v>441</v>
      </c>
      <c r="D28" s="208"/>
      <c r="E28" s="210">
        <v>1</v>
      </c>
    </row>
    <row r="29" spans="2:5" ht="15.75" x14ac:dyDescent="0.3">
      <c r="B29" s="209" t="s">
        <v>335</v>
      </c>
      <c r="C29" s="210" t="s">
        <v>442</v>
      </c>
      <c r="D29" s="208"/>
      <c r="E29" s="210">
        <v>1</v>
      </c>
    </row>
    <row r="30" spans="2:5" ht="15.75" x14ac:dyDescent="0.3">
      <c r="B30" s="209" t="s">
        <v>336</v>
      </c>
      <c r="C30" s="210" t="s">
        <v>443</v>
      </c>
      <c r="D30" s="208"/>
      <c r="E30" s="210">
        <v>2</v>
      </c>
    </row>
    <row r="31" spans="2:5" ht="15.75" x14ac:dyDescent="0.3">
      <c r="B31" s="209" t="s">
        <v>337</v>
      </c>
      <c r="C31" s="210" t="s">
        <v>444</v>
      </c>
      <c r="D31" s="208"/>
      <c r="E31" s="210">
        <v>1</v>
      </c>
    </row>
    <row r="32" spans="2:5" ht="15.75" x14ac:dyDescent="0.3">
      <c r="B32" s="209" t="s">
        <v>338</v>
      </c>
      <c r="C32" s="210" t="s">
        <v>445</v>
      </c>
      <c r="D32" s="208"/>
      <c r="E32" s="210">
        <v>1</v>
      </c>
    </row>
    <row r="33" spans="2:5" ht="15.75" x14ac:dyDescent="0.3">
      <c r="B33" s="209" t="s">
        <v>339</v>
      </c>
      <c r="C33" s="210" t="s">
        <v>446</v>
      </c>
      <c r="D33" s="208"/>
      <c r="E33" s="210">
        <v>1</v>
      </c>
    </row>
    <row r="34" spans="2:5" ht="15.75" x14ac:dyDescent="0.3">
      <c r="B34" s="209" t="s">
        <v>340</v>
      </c>
      <c r="C34" s="210" t="s">
        <v>447</v>
      </c>
      <c r="D34" s="208"/>
      <c r="E34" s="210">
        <v>8</v>
      </c>
    </row>
    <row r="35" spans="2:5" ht="15.75" x14ac:dyDescent="0.3">
      <c r="B35" s="209" t="s">
        <v>341</v>
      </c>
      <c r="C35" s="210" t="s">
        <v>448</v>
      </c>
      <c r="D35" s="208"/>
      <c r="E35" s="210">
        <v>1</v>
      </c>
    </row>
    <row r="36" spans="2:5" ht="15.75" x14ac:dyDescent="0.3">
      <c r="B36" s="209" t="s">
        <v>342</v>
      </c>
      <c r="C36" s="210" t="s">
        <v>449</v>
      </c>
      <c r="D36" s="208"/>
      <c r="E36" s="210">
        <v>2</v>
      </c>
    </row>
    <row r="37" spans="2:5" ht="15.75" x14ac:dyDescent="0.3">
      <c r="B37" s="209" t="s">
        <v>343</v>
      </c>
      <c r="C37" s="210" t="s">
        <v>450</v>
      </c>
      <c r="D37" s="208"/>
      <c r="E37" s="210">
        <v>3</v>
      </c>
    </row>
    <row r="38" spans="2:5" ht="15.75" x14ac:dyDescent="0.3">
      <c r="B38" s="209" t="s">
        <v>344</v>
      </c>
      <c r="C38" s="210" t="s">
        <v>451</v>
      </c>
      <c r="D38" s="208"/>
      <c r="E38" s="210">
        <v>1</v>
      </c>
    </row>
    <row r="39" spans="2:5" ht="15.75" x14ac:dyDescent="0.3">
      <c r="B39" s="209" t="s">
        <v>345</v>
      </c>
      <c r="C39" s="210" t="s">
        <v>452</v>
      </c>
      <c r="D39" s="208"/>
      <c r="E39" s="210">
        <v>2</v>
      </c>
    </row>
    <row r="40" spans="2:5" ht="15.75" x14ac:dyDescent="0.3">
      <c r="B40" s="209" t="s">
        <v>346</v>
      </c>
      <c r="C40" s="210" t="s">
        <v>453</v>
      </c>
      <c r="D40" s="208"/>
      <c r="E40" s="210">
        <v>2</v>
      </c>
    </row>
    <row r="41" spans="2:5" ht="15.75" x14ac:dyDescent="0.3">
      <c r="B41" s="209" t="s">
        <v>347</v>
      </c>
      <c r="C41" s="210" t="s">
        <v>454</v>
      </c>
      <c r="D41" s="208"/>
      <c r="E41" s="210">
        <v>2</v>
      </c>
    </row>
    <row r="42" spans="2:5" ht="15.75" x14ac:dyDescent="0.3">
      <c r="B42" s="209" t="s">
        <v>348</v>
      </c>
      <c r="C42" s="210" t="s">
        <v>455</v>
      </c>
      <c r="D42" s="208"/>
      <c r="E42" s="210">
        <v>1</v>
      </c>
    </row>
    <row r="43" spans="2:5" ht="15.75" x14ac:dyDescent="0.3">
      <c r="B43" s="209" t="s">
        <v>349</v>
      </c>
      <c r="C43" s="210" t="s">
        <v>456</v>
      </c>
      <c r="D43" s="208"/>
      <c r="E43" s="210">
        <v>1</v>
      </c>
    </row>
    <row r="44" spans="2:5" ht="15.75" x14ac:dyDescent="0.3">
      <c r="B44" s="209" t="s">
        <v>350</v>
      </c>
      <c r="C44" s="210" t="s">
        <v>457</v>
      </c>
      <c r="D44" s="208"/>
      <c r="E44" s="210">
        <v>1</v>
      </c>
    </row>
    <row r="45" spans="2:5" ht="15.75" x14ac:dyDescent="0.3">
      <c r="B45" s="209" t="s">
        <v>351</v>
      </c>
      <c r="C45" s="210" t="s">
        <v>458</v>
      </c>
      <c r="D45" s="208"/>
      <c r="E45" s="210">
        <v>2</v>
      </c>
    </row>
    <row r="46" spans="2:5" ht="15.75" x14ac:dyDescent="0.3">
      <c r="B46" s="209" t="s">
        <v>352</v>
      </c>
      <c r="C46" s="210" t="s">
        <v>459</v>
      </c>
      <c r="D46" s="208"/>
      <c r="E46" s="210">
        <v>1</v>
      </c>
    </row>
    <row r="47" spans="2:5" ht="15.75" x14ac:dyDescent="0.3">
      <c r="B47" s="209" t="s">
        <v>353</v>
      </c>
      <c r="C47" s="210" t="s">
        <v>460</v>
      </c>
      <c r="D47" s="208"/>
      <c r="E47" s="210">
        <v>3</v>
      </c>
    </row>
    <row r="48" spans="2:5" ht="15.75" x14ac:dyDescent="0.3">
      <c r="B48" s="209" t="s">
        <v>354</v>
      </c>
      <c r="C48" s="210" t="s">
        <v>461</v>
      </c>
      <c r="D48" s="208"/>
      <c r="E48" s="210">
        <v>1</v>
      </c>
    </row>
    <row r="49" spans="2:5" ht="15.75" x14ac:dyDescent="0.3">
      <c r="B49" s="209" t="s">
        <v>355</v>
      </c>
      <c r="C49" s="210" t="s">
        <v>462</v>
      </c>
      <c r="D49" s="208"/>
      <c r="E49" s="210">
        <v>2</v>
      </c>
    </row>
    <row r="50" spans="2:5" ht="15.75" x14ac:dyDescent="0.3">
      <c r="B50" s="209" t="s">
        <v>356</v>
      </c>
      <c r="C50" s="210" t="s">
        <v>463</v>
      </c>
      <c r="D50" s="208"/>
      <c r="E50" s="210">
        <v>2</v>
      </c>
    </row>
    <row r="51" spans="2:5" ht="15.75" x14ac:dyDescent="0.3">
      <c r="B51" s="209" t="s">
        <v>357</v>
      </c>
      <c r="C51" s="210" t="s">
        <v>464</v>
      </c>
      <c r="D51" s="208"/>
      <c r="E51" s="210">
        <v>2</v>
      </c>
    </row>
    <row r="52" spans="2:5" ht="15.75" x14ac:dyDescent="0.3">
      <c r="B52" s="209" t="s">
        <v>358</v>
      </c>
      <c r="C52" s="210" t="s">
        <v>465</v>
      </c>
      <c r="D52" s="208"/>
      <c r="E52" s="210">
        <v>2</v>
      </c>
    </row>
    <row r="53" spans="2:5" ht="15.75" x14ac:dyDescent="0.3">
      <c r="B53" s="209" t="s">
        <v>359</v>
      </c>
      <c r="C53" s="210" t="s">
        <v>466</v>
      </c>
      <c r="D53" s="208"/>
      <c r="E53" s="210">
        <v>1</v>
      </c>
    </row>
    <row r="54" spans="2:5" ht="15.75" x14ac:dyDescent="0.3">
      <c r="B54" s="209" t="s">
        <v>360</v>
      </c>
      <c r="C54" s="210" t="s">
        <v>467</v>
      </c>
      <c r="D54" s="208"/>
      <c r="E54" s="210">
        <v>1</v>
      </c>
    </row>
    <row r="55" spans="2:5" ht="15.75" x14ac:dyDescent="0.3">
      <c r="B55" s="209" t="s">
        <v>361</v>
      </c>
      <c r="C55" s="210" t="s">
        <v>468</v>
      </c>
      <c r="D55" s="208"/>
      <c r="E55" s="210">
        <v>1</v>
      </c>
    </row>
    <row r="56" spans="2:5" ht="15.75" x14ac:dyDescent="0.3">
      <c r="B56" s="209" t="s">
        <v>362</v>
      </c>
      <c r="C56" s="210" t="s">
        <v>469</v>
      </c>
      <c r="D56" s="208"/>
      <c r="E56" s="210">
        <v>2</v>
      </c>
    </row>
    <row r="57" spans="2:5" ht="15.75" x14ac:dyDescent="0.3">
      <c r="B57" s="209" t="s">
        <v>363</v>
      </c>
      <c r="C57" s="210" t="s">
        <v>470</v>
      </c>
      <c r="D57" s="208"/>
      <c r="E57" s="210">
        <v>2</v>
      </c>
    </row>
    <row r="58" spans="2:5" ht="15.75" x14ac:dyDescent="0.3">
      <c r="B58" s="209" t="s">
        <v>364</v>
      </c>
      <c r="C58" s="210" t="s">
        <v>471</v>
      </c>
      <c r="D58" s="208"/>
      <c r="E58" s="210">
        <v>1</v>
      </c>
    </row>
    <row r="59" spans="2:5" ht="15.75" x14ac:dyDescent="0.3">
      <c r="B59" s="209" t="s">
        <v>365</v>
      </c>
      <c r="C59" s="210" t="s">
        <v>472</v>
      </c>
      <c r="D59" s="208"/>
      <c r="E59" s="210">
        <v>1</v>
      </c>
    </row>
    <row r="60" spans="2:5" ht="15.75" x14ac:dyDescent="0.3">
      <c r="B60" s="209" t="s">
        <v>366</v>
      </c>
      <c r="C60" s="210" t="s">
        <v>473</v>
      </c>
      <c r="D60" s="208"/>
      <c r="E60" s="210">
        <v>2</v>
      </c>
    </row>
    <row r="61" spans="2:5" ht="15.75" x14ac:dyDescent="0.3">
      <c r="B61" s="209" t="s">
        <v>367</v>
      </c>
      <c r="C61" s="210" t="s">
        <v>474</v>
      </c>
      <c r="D61" s="208"/>
      <c r="E61" s="210">
        <v>3</v>
      </c>
    </row>
    <row r="62" spans="2:5" ht="15.75" x14ac:dyDescent="0.3">
      <c r="B62" s="209" t="s">
        <v>368</v>
      </c>
      <c r="C62" s="210" t="s">
        <v>475</v>
      </c>
      <c r="D62" s="208"/>
      <c r="E62" s="210">
        <v>3</v>
      </c>
    </row>
    <row r="63" spans="2:5" ht="15.75" x14ac:dyDescent="0.3">
      <c r="B63" s="209" t="s">
        <v>369</v>
      </c>
      <c r="C63" s="210" t="s">
        <v>476</v>
      </c>
      <c r="D63" s="208"/>
      <c r="E63" s="210">
        <v>2</v>
      </c>
    </row>
    <row r="64" spans="2:5" ht="15.75" x14ac:dyDescent="0.3">
      <c r="B64" s="209" t="s">
        <v>370</v>
      </c>
      <c r="C64" s="210" t="s">
        <v>477</v>
      </c>
      <c r="D64" s="208"/>
      <c r="E64" s="210">
        <v>2</v>
      </c>
    </row>
    <row r="65" spans="2:5" ht="15.75" x14ac:dyDescent="0.3">
      <c r="B65" s="209" t="s">
        <v>371</v>
      </c>
      <c r="C65" s="210" t="s">
        <v>478</v>
      </c>
      <c r="D65" s="208"/>
      <c r="E65" s="210">
        <v>2</v>
      </c>
    </row>
    <row r="66" spans="2:5" ht="15.75" x14ac:dyDescent="0.3">
      <c r="B66" s="209" t="s">
        <v>372</v>
      </c>
      <c r="C66" s="210" t="s">
        <v>479</v>
      </c>
      <c r="D66" s="208"/>
      <c r="E66" s="210">
        <v>1</v>
      </c>
    </row>
    <row r="67" spans="2:5" ht="15.75" x14ac:dyDescent="0.3">
      <c r="B67" s="209" t="s">
        <v>373</v>
      </c>
      <c r="C67" s="210" t="s">
        <v>480</v>
      </c>
      <c r="D67" s="208"/>
      <c r="E67" s="210">
        <v>1</v>
      </c>
    </row>
    <row r="68" spans="2:5" ht="15.75" x14ac:dyDescent="0.3">
      <c r="B68" s="209" t="s">
        <v>374</v>
      </c>
      <c r="C68" s="210" t="s">
        <v>481</v>
      </c>
      <c r="D68" s="208"/>
      <c r="E68" s="210">
        <v>1</v>
      </c>
    </row>
    <row r="69" spans="2:5" ht="15.75" x14ac:dyDescent="0.3">
      <c r="B69" s="209" t="s">
        <v>375</v>
      </c>
      <c r="C69" s="210" t="s">
        <v>482</v>
      </c>
      <c r="D69" s="208"/>
      <c r="E69" s="210">
        <v>2</v>
      </c>
    </row>
    <row r="70" spans="2:5" ht="15.75" x14ac:dyDescent="0.3">
      <c r="B70" s="209" t="s">
        <v>376</v>
      </c>
      <c r="C70" s="210" t="s">
        <v>483</v>
      </c>
      <c r="D70" s="208"/>
      <c r="E70" s="210">
        <v>1</v>
      </c>
    </row>
    <row r="71" spans="2:5" ht="15.75" x14ac:dyDescent="0.3">
      <c r="B71" s="209" t="s">
        <v>377</v>
      </c>
      <c r="C71" s="210" t="s">
        <v>484</v>
      </c>
      <c r="D71" s="208"/>
      <c r="E71" s="210">
        <v>1</v>
      </c>
    </row>
    <row r="72" spans="2:5" ht="15.75" x14ac:dyDescent="0.3">
      <c r="B72" s="209" t="s">
        <v>378</v>
      </c>
      <c r="C72" s="210" t="s">
        <v>485</v>
      </c>
      <c r="D72" s="208"/>
      <c r="E72" s="210">
        <v>1</v>
      </c>
    </row>
    <row r="73" spans="2:5" ht="15.75" x14ac:dyDescent="0.3">
      <c r="B73" s="209" t="s">
        <v>379</v>
      </c>
      <c r="C73" s="210" t="s">
        <v>486</v>
      </c>
      <c r="D73" s="208"/>
      <c r="E73" s="210">
        <v>1</v>
      </c>
    </row>
    <row r="74" spans="2:5" ht="15.75" x14ac:dyDescent="0.3">
      <c r="B74" s="209" t="s">
        <v>380</v>
      </c>
      <c r="C74" s="210" t="s">
        <v>487</v>
      </c>
      <c r="D74" s="208"/>
      <c r="E74" s="210">
        <v>1</v>
      </c>
    </row>
    <row r="75" spans="2:5" ht="15.75" x14ac:dyDescent="0.3">
      <c r="B75" s="209" t="s">
        <v>381</v>
      </c>
      <c r="C75" s="210" t="s">
        <v>488</v>
      </c>
      <c r="D75" s="208"/>
      <c r="E75" s="210">
        <v>1</v>
      </c>
    </row>
    <row r="76" spans="2:5" ht="15.75" x14ac:dyDescent="0.3">
      <c r="B76" s="209" t="s">
        <v>382</v>
      </c>
      <c r="C76" s="210" t="s">
        <v>489</v>
      </c>
      <c r="D76" s="208"/>
      <c r="E76" s="210">
        <v>1</v>
      </c>
    </row>
    <row r="77" spans="2:5" ht="15.75" x14ac:dyDescent="0.3">
      <c r="B77" s="209" t="s">
        <v>382</v>
      </c>
      <c r="C77" s="210" t="s">
        <v>490</v>
      </c>
      <c r="D77" s="208"/>
      <c r="E77" s="210">
        <v>1</v>
      </c>
    </row>
    <row r="78" spans="2:5" ht="15.75" x14ac:dyDescent="0.3">
      <c r="B78" s="209" t="s">
        <v>383</v>
      </c>
      <c r="C78" s="210" t="s">
        <v>491</v>
      </c>
      <c r="D78" s="208"/>
      <c r="E78" s="210">
        <v>2</v>
      </c>
    </row>
    <row r="79" spans="2:5" ht="15.75" x14ac:dyDescent="0.3">
      <c r="B79" s="209" t="s">
        <v>384</v>
      </c>
      <c r="C79" s="210" t="s">
        <v>492</v>
      </c>
      <c r="D79" s="208"/>
      <c r="E79" s="210">
        <v>2</v>
      </c>
    </row>
    <row r="80" spans="2:5" ht="15.75" x14ac:dyDescent="0.3">
      <c r="B80" s="209" t="s">
        <v>385</v>
      </c>
      <c r="C80" s="210" t="s">
        <v>493</v>
      </c>
      <c r="D80" s="208"/>
      <c r="E80" s="210">
        <v>2</v>
      </c>
    </row>
    <row r="81" spans="2:5" ht="15.75" x14ac:dyDescent="0.3">
      <c r="B81" s="209" t="s">
        <v>386</v>
      </c>
      <c r="C81" s="210" t="s">
        <v>494</v>
      </c>
      <c r="D81" s="208"/>
      <c r="E81" s="210">
        <v>2</v>
      </c>
    </row>
    <row r="82" spans="2:5" ht="15.75" x14ac:dyDescent="0.3">
      <c r="B82" s="209" t="s">
        <v>387</v>
      </c>
      <c r="C82" s="210" t="s">
        <v>495</v>
      </c>
      <c r="D82" s="208"/>
      <c r="E82" s="210">
        <v>1</v>
      </c>
    </row>
    <row r="83" spans="2:5" ht="15.75" x14ac:dyDescent="0.3">
      <c r="B83" s="209" t="s">
        <v>388</v>
      </c>
      <c r="C83" s="210" t="s">
        <v>496</v>
      </c>
      <c r="D83" s="208"/>
      <c r="E83" s="210">
        <v>1</v>
      </c>
    </row>
    <row r="84" spans="2:5" ht="15.75" x14ac:dyDescent="0.3">
      <c r="B84" s="209" t="s">
        <v>389</v>
      </c>
      <c r="C84" s="210" t="s">
        <v>497</v>
      </c>
      <c r="D84" s="208"/>
      <c r="E84" s="210">
        <v>1</v>
      </c>
    </row>
    <row r="85" spans="2:5" ht="15.75" x14ac:dyDescent="0.3">
      <c r="B85" s="209" t="s">
        <v>390</v>
      </c>
      <c r="C85" s="210" t="s">
        <v>498</v>
      </c>
      <c r="D85" s="208"/>
      <c r="E85" s="210">
        <v>1</v>
      </c>
    </row>
    <row r="86" spans="2:5" ht="15.75" x14ac:dyDescent="0.3">
      <c r="B86" s="209" t="s">
        <v>387</v>
      </c>
      <c r="C86" s="210" t="s">
        <v>499</v>
      </c>
      <c r="D86" s="208"/>
      <c r="E86" s="210">
        <v>1</v>
      </c>
    </row>
    <row r="87" spans="2:5" ht="15.75" x14ac:dyDescent="0.3">
      <c r="B87" s="209" t="s">
        <v>387</v>
      </c>
      <c r="C87" s="210" t="s">
        <v>500</v>
      </c>
      <c r="D87" s="208"/>
      <c r="E87" s="210">
        <v>1</v>
      </c>
    </row>
    <row r="88" spans="2:5" ht="15.75" x14ac:dyDescent="0.3">
      <c r="B88" s="209" t="s">
        <v>391</v>
      </c>
      <c r="C88" s="210" t="s">
        <v>501</v>
      </c>
      <c r="D88" s="208"/>
      <c r="E88" s="210">
        <v>1</v>
      </c>
    </row>
    <row r="89" spans="2:5" ht="15.75" x14ac:dyDescent="0.3">
      <c r="B89" s="209" t="s">
        <v>392</v>
      </c>
      <c r="C89" s="210" t="s">
        <v>502</v>
      </c>
      <c r="D89" s="208"/>
      <c r="E89" s="210">
        <v>3</v>
      </c>
    </row>
    <row r="90" spans="2:5" ht="15.75" x14ac:dyDescent="0.3">
      <c r="B90" s="209" t="s">
        <v>393</v>
      </c>
      <c r="C90" s="210" t="s">
        <v>503</v>
      </c>
      <c r="D90" s="208"/>
      <c r="E90" s="210">
        <v>2</v>
      </c>
    </row>
    <row r="91" spans="2:5" ht="15.75" x14ac:dyDescent="0.3">
      <c r="B91" s="209" t="s">
        <v>394</v>
      </c>
      <c r="C91" s="210" t="s">
        <v>504</v>
      </c>
      <c r="D91" s="208"/>
      <c r="E91" s="210">
        <v>9</v>
      </c>
    </row>
    <row r="92" spans="2:5" ht="15.75" x14ac:dyDescent="0.3">
      <c r="B92" s="209" t="s">
        <v>395</v>
      </c>
      <c r="C92" s="210" t="s">
        <v>505</v>
      </c>
      <c r="D92" s="208"/>
      <c r="E92" s="210">
        <v>1</v>
      </c>
    </row>
    <row r="93" spans="2:5" ht="15.75" x14ac:dyDescent="0.3">
      <c r="B93" s="209" t="s">
        <v>388</v>
      </c>
      <c r="C93" s="210" t="s">
        <v>506</v>
      </c>
      <c r="D93" s="208"/>
      <c r="E93" s="210">
        <v>1</v>
      </c>
    </row>
    <row r="94" spans="2:5" ht="15.75" x14ac:dyDescent="0.3">
      <c r="B94" s="209" t="s">
        <v>388</v>
      </c>
      <c r="C94" s="210" t="s">
        <v>507</v>
      </c>
      <c r="D94" s="208"/>
      <c r="E94" s="210">
        <v>1</v>
      </c>
    </row>
    <row r="95" spans="2:5" ht="15.75" x14ac:dyDescent="0.3">
      <c r="B95" s="209" t="s">
        <v>396</v>
      </c>
      <c r="C95" s="210" t="s">
        <v>508</v>
      </c>
      <c r="D95" s="208"/>
      <c r="E95" s="210">
        <v>1</v>
      </c>
    </row>
    <row r="96" spans="2:5" ht="15.75" x14ac:dyDescent="0.3">
      <c r="B96" s="209" t="s">
        <v>397</v>
      </c>
      <c r="C96" s="210" t="s">
        <v>509</v>
      </c>
      <c r="D96" s="208"/>
      <c r="E96" s="210">
        <v>1</v>
      </c>
    </row>
    <row r="97" spans="2:7" ht="15.75" x14ac:dyDescent="0.3">
      <c r="B97" s="209" t="s">
        <v>398</v>
      </c>
      <c r="C97" s="210" t="s">
        <v>510</v>
      </c>
      <c r="D97" s="208"/>
      <c r="E97" s="210">
        <v>1</v>
      </c>
    </row>
    <row r="98" spans="2:7" ht="15.75" x14ac:dyDescent="0.3">
      <c r="B98" s="209" t="s">
        <v>399</v>
      </c>
      <c r="C98" s="210" t="s">
        <v>511</v>
      </c>
      <c r="D98" s="208"/>
      <c r="E98" s="210">
        <v>1</v>
      </c>
    </row>
    <row r="99" spans="2:7" ht="15.75" x14ac:dyDescent="0.3">
      <c r="B99" s="209" t="s">
        <v>400</v>
      </c>
      <c r="C99" s="210" t="s">
        <v>512</v>
      </c>
      <c r="D99" s="208"/>
      <c r="E99" s="210">
        <v>1</v>
      </c>
    </row>
    <row r="100" spans="2:7" ht="15.75" x14ac:dyDescent="0.3">
      <c r="B100" s="209" t="s">
        <v>401</v>
      </c>
      <c r="C100" s="210" t="s">
        <v>513</v>
      </c>
      <c r="D100" s="208"/>
      <c r="E100" s="210">
        <v>1</v>
      </c>
    </row>
    <row r="101" spans="2:7" ht="15.75" x14ac:dyDescent="0.3">
      <c r="B101" s="209" t="s">
        <v>402</v>
      </c>
      <c r="C101" s="210" t="s">
        <v>514</v>
      </c>
      <c r="D101" s="208"/>
      <c r="E101" s="210">
        <v>1</v>
      </c>
    </row>
    <row r="102" spans="2:7" ht="15.75" x14ac:dyDescent="0.3">
      <c r="B102" s="209" t="s">
        <v>403</v>
      </c>
      <c r="C102" s="210" t="s">
        <v>515</v>
      </c>
      <c r="D102" s="208"/>
      <c r="E102" s="210">
        <v>1</v>
      </c>
    </row>
    <row r="103" spans="2:7" ht="15.75" x14ac:dyDescent="0.3">
      <c r="B103" s="209" t="s">
        <v>404</v>
      </c>
      <c r="C103" s="210" t="s">
        <v>516</v>
      </c>
      <c r="D103" s="208"/>
      <c r="E103" s="210">
        <v>1</v>
      </c>
    </row>
    <row r="104" spans="2:7" ht="15.75" x14ac:dyDescent="0.3">
      <c r="B104" s="209" t="s">
        <v>405</v>
      </c>
      <c r="C104" s="210" t="s">
        <v>517</v>
      </c>
      <c r="D104" s="208"/>
      <c r="E104" s="210">
        <v>1</v>
      </c>
    </row>
    <row r="105" spans="2:7" ht="15.75" x14ac:dyDescent="0.3">
      <c r="B105" s="209" t="s">
        <v>406</v>
      </c>
      <c r="C105" s="210" t="s">
        <v>518</v>
      </c>
      <c r="D105" s="208"/>
      <c r="E105" s="210">
        <v>1</v>
      </c>
    </row>
    <row r="106" spans="2:7" ht="15.75" x14ac:dyDescent="0.3">
      <c r="B106" s="209" t="s">
        <v>407</v>
      </c>
      <c r="C106" s="210" t="s">
        <v>519</v>
      </c>
      <c r="D106" s="208"/>
      <c r="E106" s="210">
        <v>1</v>
      </c>
    </row>
    <row r="107" spans="2:7" ht="15.75" x14ac:dyDescent="0.3">
      <c r="B107" s="209" t="s">
        <v>408</v>
      </c>
      <c r="C107" s="210" t="s">
        <v>520</v>
      </c>
      <c r="D107" s="208"/>
      <c r="E107" s="210">
        <v>1</v>
      </c>
    </row>
    <row r="108" spans="2:7" ht="15.75" x14ac:dyDescent="0.3">
      <c r="B108" s="209" t="s">
        <v>409</v>
      </c>
      <c r="C108" s="210" t="s">
        <v>521</v>
      </c>
      <c r="D108" s="208"/>
      <c r="E108" s="210">
        <v>1</v>
      </c>
    </row>
    <row r="109" spans="2:7" ht="15.75" x14ac:dyDescent="0.3">
      <c r="B109" s="209" t="s">
        <v>410</v>
      </c>
      <c r="C109" s="210" t="s">
        <v>522</v>
      </c>
      <c r="D109" s="208"/>
      <c r="E109" s="210">
        <v>1</v>
      </c>
    </row>
    <row r="110" spans="2:7" ht="15.75" x14ac:dyDescent="0.3">
      <c r="B110" s="209" t="s">
        <v>411</v>
      </c>
      <c r="C110" s="210" t="s">
        <v>523</v>
      </c>
      <c r="D110" s="208"/>
      <c r="E110" s="210">
        <v>1</v>
      </c>
    </row>
    <row r="111" spans="2:7" ht="15.75" x14ac:dyDescent="0.3">
      <c r="B111" s="209" t="s">
        <v>412</v>
      </c>
      <c r="C111" s="210" t="s">
        <v>524</v>
      </c>
      <c r="D111" s="208"/>
      <c r="E111" s="210">
        <v>1</v>
      </c>
    </row>
    <row r="112" spans="2:7" ht="15.75" x14ac:dyDescent="0.3">
      <c r="B112" s="209" t="s">
        <v>413</v>
      </c>
      <c r="C112" s="210" t="s">
        <v>525</v>
      </c>
      <c r="D112" s="174"/>
      <c r="E112" s="210">
        <v>1</v>
      </c>
      <c r="G112" s="172"/>
    </row>
    <row r="113" spans="2:7" ht="15.75" x14ac:dyDescent="0.3">
      <c r="B113" s="209" t="s">
        <v>414</v>
      </c>
      <c r="C113" s="210" t="s">
        <v>526</v>
      </c>
      <c r="D113" s="192" t="s">
        <v>213</v>
      </c>
      <c r="E113" s="210">
        <v>7</v>
      </c>
      <c r="G113" s="172"/>
    </row>
    <row r="114" spans="2:7" ht="15.75" x14ac:dyDescent="0.3">
      <c r="B114" s="209" t="s">
        <v>415</v>
      </c>
      <c r="C114" s="210" t="s">
        <v>527</v>
      </c>
      <c r="D114" s="174"/>
      <c r="E114" s="210">
        <v>1</v>
      </c>
      <c r="G114" s="17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2020-06-12T15:48:35Z</cp:lastPrinted>
  <dcterms:created xsi:type="dcterms:W3CDTF">2018-11-28T09:50:59Z</dcterms:created>
  <dcterms:modified xsi:type="dcterms:W3CDTF">2020-06-12T17:59:37Z</dcterms:modified>
</cp:coreProperties>
</file>