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trice\Excel\Riko LEPOLAK\"/>
    </mc:Choice>
  </mc:AlternateContent>
  <xr:revisionPtr revIDLastSave="0" documentId="13_ncr:1_{B18ED003-0395-417D-BBD8-E7BCF454836B}" xr6:coauthVersionLast="45" xr6:coauthVersionMax="45" xr10:uidLastSave="{00000000-0000-0000-0000-000000000000}"/>
  <bookViews>
    <workbookView xWindow="3150" yWindow="0" windowWidth="24015" windowHeight="1587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Descriptions!$I$2:$I$3</definedName>
    <definedName name="colonneposteintervention">Descriptions!$G$2:$G$3</definedName>
    <definedName name="colonnetechnicien">Descriptions!$B$2:$B$3</definedName>
    <definedName name="colonnetravaux">Descriptions!$H$2:$H$3</definedName>
    <definedName name="colonnevaleurprelevement">Descriptions!$J$2:$J$3</definedName>
    <definedName name="date_au" localSheetId="1">Bon_Intervention!$T$4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>Date du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charset val="1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charset val="1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<sst xmlns="http://schemas.openxmlformats.org/spreadsheetml/2006/main" count="497" uniqueCount="271">
  <si>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</si>
  <si>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</si>
  <si>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</si>
  <si>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</si>
  <si>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</si>
  <si>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</si>
  <si>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</si>
  <si>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</si>
  <si>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</si>
  <si>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</si>
  <si>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</si>
  <si>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</si>
  <si>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</si>
  <si>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</si>
  <si>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</si>
  <si>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</si>
  <si>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</si>
  <si>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</si>
  <si>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</si>
  <si>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</si>
  <si>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</si>
  <si>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</si>
  <si>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</si>
  <si>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</si>
  <si>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</si>
  <si>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</si>
  <si>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</si>
  <si>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</si>
  <si>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</si>
  <si>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</si>
  <si>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</si>
  <si>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</si>
  <si>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</si>
  <si>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</si>
  <si>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</si>
  <si>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</si>
  <si>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</si>
  <si>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</si>
  <si>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</si>
  <si>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</si>
  <si>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</si>
  <si>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</si>
  <si>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</si>
  <si>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</si>
  <si>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</si>
  <si>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</si>
  <si>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</si>
  <si>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</si>
  <si>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</si>
  <si>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</si>
  <si>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</si>
  <si>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</si>
  <si>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</si>
  <si>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</si>
  <si>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</si>
  <si>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</si>
  <si>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</si>
  <si>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</si>
  <si>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</si>
  <si>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</si>
  <si>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</si>
  <si>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</si>
  <si>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</si>
  <si>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</si>
  <si>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</si>
  <si>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</si>
  <si>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</si>
  <si>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</si>
  <si>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</si>
  <si>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</si>
  <si>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</si>
  <si>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</si>
  <si>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</si>
  <si>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</si>
  <si>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</si>
  <si>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</si>
  <si>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</si>
  <si>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</si>
  <si>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</si>
  <si>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</si>
  <si>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</si>
  <si>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</si>
  <si>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</si>
  <si>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</si>
  <si>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</si>
  <si>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</si>
  <si>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</si>
  <si>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</si>
  <si>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</si>
  <si>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</si>
  <si>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</si>
  <si>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</si>
  <si>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</si>
  <si>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</si>
  <si>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</si>
  <si>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</si>
  <si>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</si>
  <si>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</si>
  <si>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</si>
  <si>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</si>
  <si>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</si>
  <si>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</si>
  <si>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</si>
  <si>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</si>
  <si>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</si>
  <si>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</si>
  <si>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</si>
  <si>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</si>
  <si>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</si>
  <si>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</si>
  <si>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</si>
  <si>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</si>
  <si>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</si>
  <si>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</si>
  <si>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</si>
  <si>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</si>
  <si>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</si>
  <si>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</si>
  <si>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</si>
  <si>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</si>
  <si>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</si>
  <si>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</si>
  <si>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</si>
  <si>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</si>
  <si>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</si>
  <si>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</si>
  <si>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</si>
  <si>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</si>
  <si>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</si>
  <si>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</si>
  <si>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</si>
  <si>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</si>
  <si>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</si>
  <si>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</si>
  <si>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</si>
  <si>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</si>
  <si>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</si>
  <si>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</si>
  <si>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</si>
  <si>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</si>
  <si>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</si>
  <si>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</si>
  <si>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</si>
  <si>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</si>
  <si>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</si>
  <si>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</si>
  <si>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</si>
  <si>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</si>
  <si>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</si>
  <si>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</si>
  <si>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</si>
  <si>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</si>
  <si>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</si>
  <si>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</si>
  <si>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</si>
  <si>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</si>
  <si>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</si>
  <si>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</si>
  <si>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</si>
  <si>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</si>
  <si>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</si>
  <si>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</si>
  <si>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</si>
  <si>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</si>
  <si>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</si>
  <si>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</si>
  <si>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</si>
  <si>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</si>
  <si>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</si>
  <si>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</si>
  <si>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</si>
  <si>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</si>
  <si>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</si>
  <si>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</si>
  <si>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</si>
  <si>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</si>
  <si>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</si>
  <si>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</si>
  <si>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</si>
  <si>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</si>
  <si>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</si>
  <si>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</si>
  <si>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</si>
  <si>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</si>
  <si>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</si>
  <si>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</si>
  <si>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</si>
  <si>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</si>
  <si>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</si>
  <si>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</si>
  <si>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</si>
  <si>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</si>
  <si>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</si>
  <si>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</si>
  <si>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</si>
  <si>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</si>
  <si>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</si>
  <si>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</si>
  <si>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</si>
  <si>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</si>
  <si>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</si>
  <si>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</si>
  <si>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</si>
  <si>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</si>
  <si>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</si>
  <si>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</si>
  <si>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</si>
  <si>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</si>
  <si>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</si>
  <si>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</si>
  <si>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</si>
  <si>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</si>
  <si>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</si>
  <si>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</si>
  <si>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</si>
  <si>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</si>
  <si>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</si>
  <si>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</si>
  <si>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</si>
  <si>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Pochette Vlie NW 32 / 25µ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</si>
  <si>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</si>
  <si>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</si>
  <si>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</si>
  <si>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</si>
  <si>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</si>
  <si>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</si>
  <si>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</si>
  <si>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</si>
  <si>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</si>
  <si>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</si>
  <si>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</si>
  <si>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</si>
  <si>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</si>
  <si>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PISTON SAUMURAGE 1600</t>
  </si>
  <si>
    <t>E45678</t>
  </si>
  <si>
    <t>VENTURI VANNE 9000</t>
  </si>
  <si>
    <t>RE456</t>
  </si>
  <si>
    <t>MA234</t>
  </si>
  <si>
    <t>Mobile Technicien</t>
  </si>
  <si>
    <t>Email Technicien</t>
  </si>
  <si>
    <t>Email Responsable Facturé</t>
  </si>
  <si>
    <t>CE345</t>
  </si>
  <si>
    <t>12 RUE DES MARTYRS</t>
  </si>
  <si>
    <t>PERIGUEUX</t>
  </si>
  <si>
    <t>COFELY</t>
  </si>
  <si>
    <t>rue des fleurs</t>
  </si>
  <si>
    <t>LA ROCHELLE</t>
  </si>
  <si>
    <t>LES JARDINS D'IROISE</t>
  </si>
  <si>
    <t>CINTROPUR</t>
  </si>
  <si>
    <t>NP200</t>
  </si>
  <si>
    <t>500 L/H</t>
  </si>
  <si>
    <t>TOURCOING</t>
  </si>
  <si>
    <t>CLINERTECH</t>
  </si>
  <si>
    <t>LIMEU</t>
  </si>
  <si>
    <t>FARANDOL</t>
  </si>
  <si>
    <t>MAREN Julien</t>
  </si>
  <si>
    <t>julien.maren@sfr.com</t>
  </si>
  <si>
    <t>C45</t>
  </si>
  <si>
    <t>V90</t>
  </si>
  <si>
    <t>Chaufferie</t>
  </si>
  <si>
    <t>Entretien</t>
  </si>
  <si>
    <t>Dépannage</t>
  </si>
  <si>
    <t>Eau mitigé</t>
  </si>
  <si>
    <t>Out adoucisseur</t>
  </si>
  <si>
    <t>02 03 04 05 06</t>
  </si>
  <si>
    <t>07 07 06 06 06</t>
  </si>
  <si>
    <t>04 03 02 01 00</t>
  </si>
  <si>
    <t>07 06 05 04 03</t>
  </si>
  <si>
    <t>05 68 97 65 60</t>
  </si>
  <si>
    <t>Date du</t>
  </si>
  <si>
    <t>07 70 70 70 70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</si>
</sst>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9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theme="1"/>
      <name val="Century Gothic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7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32" fillId="0" borderId="16" xfId="0" applyFont="1" applyBorder="1" applyAlignment="1" applyProtection="1">
      <alignment horizontal="right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1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1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1" fillId="0" borderId="32" xfId="0" applyFont="1" applyFill="1" applyBorder="1" applyAlignment="1" applyProtection="1">
      <alignment horizontal="left" vertical="center" wrapText="1"/>
    </xf>
    <xf numFmtId="0" fontId="51" fillId="0" borderId="32" xfId="0" applyFont="1" applyFill="1" applyBorder="1" applyAlignment="1" applyProtection="1">
      <alignment horizontal="left" vertical="center"/>
    </xf>
    <xf numFmtId="0" fontId="51" fillId="0" borderId="33" xfId="0" applyFont="1" applyFill="1" applyBorder="1" applyAlignment="1" applyProtection="1">
      <alignment horizontal="left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166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166" fontId="4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27" fillId="0" borderId="38" xfId="0" applyFont="1" applyFill="1" applyBorder="1" applyAlignment="1" applyProtection="1">
      <alignment horizontal="left" vertical="top" shrinkToFit="1"/>
      <protection locked="0"/>
    </xf>
    <xf numFmtId="0" fontId="42" fillId="0" borderId="38" xfId="0" applyFont="1" applyFill="1" applyBorder="1" applyAlignment="1" applyProtection="1">
      <alignment horizontal="left" vertical="center" shrinkToFit="1"/>
      <protection locked="0"/>
    </xf>
    <xf numFmtId="165" fontId="27" fillId="0" borderId="28" xfId="0" applyNumberFormat="1" applyFont="1" applyFill="1" applyBorder="1" applyAlignment="1" applyProtection="1">
      <alignment horizontal="left" vertical="top"/>
      <protection locked="0"/>
    </xf>
    <xf numFmtId="0" fontId="42" fillId="0" borderId="13" xfId="0" applyFont="1" applyBorder="1" applyAlignment="1" applyProtection="1">
      <alignment horizontal="left" vertical="center" wrapText="1"/>
      <protection locked="0"/>
    </xf>
    <xf numFmtId="165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left" vertical="center" shrinkToFit="1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1" fontId="39" fillId="0" borderId="32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166" fontId="39" fillId="0" borderId="32" xfId="0" applyNumberFormat="1" applyFont="1" applyBorder="1" applyAlignment="1">
      <alignment horizontal="center" vertical="center"/>
    </xf>
    <xf numFmtId="165" fontId="39" fillId="0" borderId="32" xfId="0" applyNumberFormat="1" applyFont="1" applyBorder="1" applyAlignment="1">
      <alignment horizontal="center" vertical="center"/>
    </xf>
    <xf numFmtId="0" fontId="39" fillId="0" borderId="32" xfId="0" applyNumberFormat="1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49" fontId="39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5" xfId="0" applyFont="1" applyBorder="1"/>
    <xf numFmtId="14" fontId="39" fillId="0" borderId="35" xfId="0" applyNumberFormat="1" applyFont="1" applyBorder="1"/>
    <xf numFmtId="1" fontId="39" fillId="0" borderId="32" xfId="0" applyNumberFormat="1" applyFont="1" applyBorder="1"/>
    <xf numFmtId="0" fontId="39" fillId="0" borderId="32" xfId="0" applyFont="1" applyBorder="1"/>
    <xf numFmtId="166" fontId="39" fillId="0" borderId="32" xfId="0" applyNumberFormat="1" applyFont="1" applyBorder="1"/>
    <xf numFmtId="165" fontId="39" fillId="0" borderId="32" xfId="0" applyNumberFormat="1" applyFont="1" applyBorder="1"/>
    <xf numFmtId="49" fontId="39" fillId="0" borderId="32" xfId="0" applyNumberFormat="1" applyFont="1" applyBorder="1"/>
    <xf numFmtId="0" fontId="39" fillId="0" borderId="33" xfId="0" applyFont="1" applyBorder="1"/>
    <xf numFmtId="0" fontId="39" fillId="0" borderId="33" xfId="0" applyFont="1" applyBorder="1" applyAlignment="1">
      <alignment wrapText="1"/>
    </xf>
    <xf numFmtId="1" fontId="39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Border="1"/>
    <xf numFmtId="49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" fillId="0" borderId="41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30" xfId="0" applyFont="1" applyFill="1" applyBorder="1" applyAlignment="1" applyProtection="1">
      <alignment horizontal="left" vertical="center"/>
      <protection locked="0"/>
    </xf>
    <xf numFmtId="165" fontId="58" fillId="0" borderId="30" xfId="0" applyNumberFormat="1" applyFont="1" applyFill="1" applyBorder="1" applyAlignment="1" applyProtection="1">
      <alignment horizontal="left" vertical="center"/>
      <protection locked="0"/>
    </xf>
    <xf numFmtId="49" fontId="58" fillId="0" borderId="30" xfId="0" applyNumberFormat="1" applyFont="1" applyFill="1" applyBorder="1" applyAlignment="1" applyProtection="1">
      <alignment horizontal="left" vertical="center"/>
      <protection locked="0"/>
    </xf>
    <xf numFmtId="0" fontId="58" fillId="0" borderId="40" xfId="0" applyFont="1" applyFill="1" applyBorder="1" applyAlignment="1" applyProtection="1">
      <alignment horizontal="left" vertical="center"/>
      <protection locked="0"/>
    </xf>
    <xf numFmtId="14" fontId="4" fillId="8" borderId="36" xfId="0" applyNumberFormat="1" applyFont="1" applyFill="1" applyBorder="1" applyAlignment="1">
      <alignment horizontal="left" vertical="center" wrapText="1"/>
    </xf>
    <xf numFmtId="14" fontId="2" fillId="0" borderId="0" xfId="0" applyNumberFormat="1" applyFont="1"/>
    <xf numFmtId="0" fontId="18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0" fontId="18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7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27" fillId="0" borderId="0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0" xfId="0" applyFont="1" applyBorder="1" applyAlignment="1" applyProtection="1">
      <alignment horizontal="left" vertical="center" shrinkToFit="1"/>
    </xf>
    <xf numFmtId="0" fontId="27" fillId="0" borderId="1" xfId="0" applyFont="1" applyFill="1" applyBorder="1" applyAlignment="1" applyProtection="1">
      <alignment horizontal="left" vertical="center" shrinkToFit="1"/>
      <protection locked="0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7" fillId="0" borderId="10" xfId="0" applyFont="1" applyBorder="1" applyAlignment="1" applyProtection="1">
      <alignment horizontal="left" vertical="center"/>
      <protection locked="0"/>
    </xf>
    <xf numFmtId="0" fontId="39" fillId="0" borderId="14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18" fillId="0" borderId="14" xfId="0" applyFont="1" applyBorder="1" applyAlignment="1" applyProtection="1">
      <alignment horizontal="left" vertical="center"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shrinkToFi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4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25" fillId="0" borderId="4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9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4" xfId="0" applyFont="1" applyBorder="1" applyAlignment="1" applyProtection="1">
      <alignment horizontal="left" vertical="top"/>
    </xf>
    <xf numFmtId="0" fontId="43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7" xfId="0" applyFont="1" applyBorder="1" applyAlignment="1" applyProtection="1">
      <alignment horizontal="left" vertical="top" wrapText="1"/>
      <protection locked="0"/>
    </xf>
    <xf numFmtId="0" fontId="24" fillId="0" borderId="14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1" fillId="0" borderId="6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7" xfId="0" applyFont="1" applyFill="1" applyBorder="1" applyAlignment="1" applyProtection="1">
      <alignment horizontal="left" vertical="top" wrapText="1"/>
      <protection locked="0"/>
    </xf>
    <xf numFmtId="0" fontId="12" fillId="0" borderId="14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8" fillId="0" borderId="0" xfId="0" applyFont="1" applyBorder="1" applyAlignment="1" applyProtection="1">
      <alignment horizontal="left" vertical="top" wrapText="1" shrinkToFit="1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vertical="top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3" fillId="0" borderId="16" xfId="0" applyFont="1" applyBorder="1" applyAlignment="1" applyProtection="1">
      <alignment horizontal="righ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1" fontId="8" fillId="0" borderId="3" xfId="0" applyNumberFormat="1" applyFont="1" applyBorder="1" applyAlignment="1" applyProtection="1">
      <alignment horizontal="left" vertical="center" shrinkToFit="1"/>
      <protection locked="0"/>
    </xf>
    <xf numFmtId="0" fontId="54" fillId="0" borderId="3" xfId="0" applyFont="1" applyBorder="1" applyAlignment="1" applyProtection="1">
      <alignment horizontal="left" vertical="center" shrinkToFit="1"/>
      <protection locked="0"/>
    </xf>
    <xf numFmtId="0" fontId="54" fillId="0" borderId="8" xfId="0" applyFont="1" applyBorder="1" applyAlignment="1" applyProtection="1">
      <alignment horizontal="left" vertical="center" shrinkToFit="1"/>
      <protection locked="0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4" name="Image 3">
          <a:extLst>
            <a:ext uri="{FF2B5EF4-FFF2-40B4-BE49-F238E27FC236}">
              <a16:creationId xmlns:a16="http://schemas.microsoft.com/office/drawing/2014/main" id="{1CA1FC1F-E1AB-4636-9B0B-394E74326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7675" cy="455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8" totalsRowShown="0" headerRowDxfId="198" dataDxfId="196" headerRowBorderDxfId="197" tableBorderDxfId="195" totalsRowBorderDxfId="194">
  <autoFilter ref="A1:DL8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3" totalsRowShown="0" headerRowDxfId="77" dataDxfId="75" headerRowBorderDxfId="76" tableBorderDxfId="74" totalsRowBorderDxfId="73">
  <autoFilter ref="A1:W3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3" totalsRowShown="0" headerRowDxfId="21" dataDxfId="20" tableBorderDxfId="19">
  <autoFilter ref="B1:J3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2" totalsRowShown="0" headerRowDxfId="9" dataDxfId="8">
  <autoFilter ref="B1:B2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3" totalsRowShown="0" headerRowDxfId="6" headerRowBorderDxfId="5" tableBorderDxfId="4">
  <autoFilter ref="B1:E3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julien.maren@sfr.com" TargetMode="External"/><Relationship Id="rId1" Type="http://schemas.openxmlformats.org/officeDocument/2006/relationships/hyperlink" Target="mailto:marcel.dupond@engie.com" TargetMode="Externa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H13" sqref="H13"/>
    </sheetView>
  </sheetViews>
  <sheetFormatPr baseColWidth="10" defaultColWidth="11.5703125" defaultRowHeight="15" x14ac:dyDescent="0.25"/>
  <cols>
    <col min="1" max="16384" width="11.5703125" style="166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X10" sqref="X10"/>
    </sheetView>
  </sheetViews>
  <sheetFormatPr baseColWidth="10" defaultColWidth="11.5703125" defaultRowHeight="9" x14ac:dyDescent="0.25"/>
  <cols>
    <col min="1" max="2" width="1.28515625" style="145" customWidth="1"/>
    <col min="3" max="3" width="9.28515625" style="145" customWidth="1"/>
    <col min="4" max="5" width="7.28515625" style="145" customWidth="1"/>
    <col min="6" max="6" width="0.7109375" style="145" customWidth="1"/>
    <col min="7" max="7" width="0.85546875" style="145" customWidth="1"/>
    <col min="8" max="8" width="0.7109375" style="145" customWidth="1"/>
    <col min="9" max="9" width="11.85546875" style="145" customWidth="1"/>
    <col min="10" max="10" width="13.7109375" style="145" customWidth="1"/>
    <col min="11" max="11" width="0.7109375" style="145" customWidth="1"/>
    <col min="12" max="12" width="0.85546875" style="145" customWidth="1"/>
    <col min="13" max="13" width="0.7109375" style="145" customWidth="1"/>
    <col min="14" max="14" width="6.7109375" style="145" customWidth="1"/>
    <col min="15" max="15" width="6" style="145" customWidth="1"/>
    <col min="16" max="16" width="6.28515625" style="145" customWidth="1"/>
    <col min="17" max="17" width="3" style="145" customWidth="1"/>
    <col min="18" max="18" width="2.85546875" style="145" customWidth="1"/>
    <col min="19" max="20" width="6.28515625" style="145" customWidth="1"/>
    <col min="21" max="21" width="2.7109375" style="145" customWidth="1"/>
    <col min="22" max="22" width="2" style="145" customWidth="1"/>
    <col min="23" max="663" width="11.5703125" style="145"/>
    <col min="664" max="664" width="11.5703125" style="145" customWidth="1"/>
    <col min="665" max="16384" width="11.5703125" style="145"/>
  </cols>
  <sheetData>
    <row r="1" spans="2:664" ht="21.6" customHeight="1" x14ac:dyDescent="0.25">
      <c r="N1" s="285" t="s">
        <v>65</v>
      </c>
      <c r="O1" s="286"/>
      <c r="P1" s="286"/>
      <c r="Q1" s="286"/>
      <c r="R1" s="286"/>
      <c r="S1" s="310"/>
      <c r="T1" s="311"/>
      <c r="U1" s="311"/>
      <c r="V1" s="1"/>
      <c r="YN1" s="2"/>
    </row>
    <row r="2" spans="2:664" ht="18" customHeight="1" x14ac:dyDescent="0.25">
      <c r="F2" s="331" t="s">
        <v>77</v>
      </c>
      <c r="G2" s="332"/>
      <c r="H2" s="332"/>
      <c r="I2" s="332"/>
      <c r="J2" s="332"/>
      <c r="K2" s="332"/>
      <c r="L2" s="332"/>
      <c r="M2" s="332"/>
      <c r="N2" s="332"/>
      <c r="O2" s="332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12"/>
      <c r="Q3" s="313"/>
      <c r="R3" s="4"/>
      <c r="S3" s="4"/>
      <c r="T3" s="4"/>
      <c r="U3" s="4"/>
      <c r="V3" s="4"/>
    </row>
    <row r="4" spans="2:664" ht="13.9" customHeight="1" x14ac:dyDescent="0.25">
      <c r="B4" s="5"/>
      <c r="C4" s="306" t="s">
        <v>0</v>
      </c>
      <c r="D4" s="307"/>
      <c r="E4" s="3"/>
      <c r="F4" s="3"/>
      <c r="G4" s="3"/>
      <c r="H4" s="5"/>
      <c r="I4" s="306" t="s">
        <v>4</v>
      </c>
      <c r="J4" s="308"/>
      <c r="K4" s="6"/>
      <c r="M4" s="3"/>
      <c r="N4" s="338" t="s">
        <v>70</v>
      </c>
      <c r="O4" s="339"/>
      <c r="P4" s="316"/>
      <c r="Q4" s="316"/>
      <c r="R4" s="357" t="s">
        <v>71</v>
      </c>
      <c r="S4" s="357"/>
      <c r="T4" s="346"/>
      <c r="U4" s="347"/>
      <c r="V4" s="7"/>
    </row>
    <row r="5" spans="2:664" ht="5.45" customHeight="1" x14ac:dyDescent="0.25">
      <c r="B5" s="7"/>
      <c r="C5" s="8"/>
      <c r="D5" s="317"/>
      <c r="E5" s="318"/>
      <c r="F5" s="10"/>
      <c r="G5" s="3"/>
      <c r="H5" s="15"/>
      <c r="I5" s="63" t="b">
        <v>0</v>
      </c>
      <c r="J5" s="9"/>
      <c r="K5" s="10"/>
      <c r="M5" s="3"/>
      <c r="N5" s="8"/>
      <c r="O5" s="8"/>
      <c r="P5" s="3"/>
      <c r="Q5" s="3"/>
      <c r="R5" s="3"/>
      <c r="S5" s="3"/>
      <c r="T5" s="144"/>
    </row>
    <row r="6" spans="2:664" ht="19.899999999999999" customHeight="1" x14ac:dyDescent="0.25">
      <c r="B6" s="7"/>
      <c r="C6" s="134" t="s">
        <v>0</v>
      </c>
      <c r="D6" s="287"/>
      <c r="E6" s="288"/>
      <c r="F6" s="66">
        <f>D6</f>
        <v>0</v>
      </c>
      <c r="G6" s="3"/>
      <c r="H6" s="7"/>
      <c r="I6" s="136" t="s">
        <v>4</v>
      </c>
      <c r="J6" s="342"/>
      <c r="K6" s="146"/>
      <c r="M6" s="3"/>
      <c r="N6" s="340" t="s">
        <v>64</v>
      </c>
      <c r="O6" s="341"/>
      <c r="P6" s="154"/>
      <c r="Q6" s="135" t="s">
        <v>5</v>
      </c>
      <c r="R6" s="348" t="s">
        <v>63</v>
      </c>
      <c r="S6" s="349"/>
      <c r="T6" s="155"/>
      <c r="U6" s="83" t="s">
        <v>5</v>
      </c>
    </row>
    <row r="7" spans="2:664" ht="14.45" customHeight="1" x14ac:dyDescent="0.25">
      <c r="B7" s="7"/>
      <c r="C7" s="134" t="s">
        <v>79</v>
      </c>
      <c r="D7" s="289"/>
      <c r="E7" s="290"/>
      <c r="F7" s="66"/>
      <c r="G7" s="3"/>
      <c r="H7" s="7"/>
      <c r="I7" s="136"/>
      <c r="J7" s="343"/>
      <c r="K7" s="146"/>
      <c r="M7" s="3"/>
      <c r="N7" s="12"/>
      <c r="O7" s="12"/>
      <c r="P7" s="303" t="s">
        <v>78</v>
      </c>
      <c r="Q7" s="304"/>
      <c r="R7" s="304"/>
      <c r="S7" s="305"/>
      <c r="T7" s="156"/>
      <c r="U7" s="83" t="s">
        <v>5</v>
      </c>
    </row>
    <row r="8" spans="2:664" ht="10.9" customHeight="1" x14ac:dyDescent="0.25">
      <c r="B8" s="7"/>
      <c r="C8" s="309" t="s">
        <v>1</v>
      </c>
      <c r="D8" s="291"/>
      <c r="E8" s="292"/>
      <c r="F8" s="66">
        <f>D8</f>
        <v>0</v>
      </c>
      <c r="G8" s="3"/>
      <c r="H8" s="7"/>
      <c r="I8" s="217" t="s">
        <v>1</v>
      </c>
      <c r="J8" s="325"/>
      <c r="K8" s="68" t="str">
        <f>L8</f>
        <v/>
      </c>
      <c r="L8" s="65" t="str">
        <f>IFERROR(VLOOKUP($J$6,#REF!,3,0),"")</f>
        <v/>
      </c>
      <c r="M8" s="5"/>
      <c r="N8" s="327" t="s">
        <v>175</v>
      </c>
      <c r="O8" s="327"/>
      <c r="P8" s="328"/>
      <c r="Q8" s="276"/>
      <c r="R8" s="277"/>
      <c r="S8" s="277"/>
      <c r="T8" s="3"/>
      <c r="U8" s="3"/>
      <c r="V8" s="3"/>
    </row>
    <row r="9" spans="2:664" ht="10.15" customHeight="1" x14ac:dyDescent="0.25">
      <c r="B9" s="7"/>
      <c r="C9" s="309"/>
      <c r="D9" s="293"/>
      <c r="E9" s="294"/>
      <c r="F9" s="66"/>
      <c r="G9" s="3"/>
      <c r="H9" s="7"/>
      <c r="I9" s="324"/>
      <c r="J9" s="326"/>
      <c r="K9" s="68"/>
      <c r="L9" s="65"/>
      <c r="M9" s="7"/>
      <c r="N9" s="216" t="s">
        <v>10</v>
      </c>
      <c r="O9" s="216"/>
      <c r="P9" s="282"/>
      <c r="Q9" s="283"/>
      <c r="R9" s="283"/>
      <c r="S9" s="283"/>
      <c r="T9" s="283"/>
      <c r="U9" s="283"/>
      <c r="V9" s="284"/>
    </row>
    <row r="10" spans="2:664" ht="11.45" customHeight="1" x14ac:dyDescent="0.25">
      <c r="B10" s="7"/>
      <c r="C10" s="134" t="s">
        <v>2</v>
      </c>
      <c r="D10" s="295"/>
      <c r="E10" s="296"/>
      <c r="F10" s="66">
        <f>D10</f>
        <v>0</v>
      </c>
      <c r="G10" s="3"/>
      <c r="H10" s="7"/>
      <c r="I10" s="134" t="s">
        <v>2</v>
      </c>
      <c r="J10" s="149"/>
      <c r="K10" s="69" t="str">
        <f>L10</f>
        <v/>
      </c>
      <c r="L10" s="65" t="str">
        <f>IFERROR(VLOOKUP($J$6,#REF!,4,0),"")</f>
        <v/>
      </c>
      <c r="M10" s="7"/>
      <c r="N10" s="216" t="s">
        <v>7</v>
      </c>
      <c r="O10" s="216"/>
      <c r="P10" s="299"/>
      <c r="Q10" s="314"/>
      <c r="R10" s="314"/>
      <c r="S10" s="314"/>
      <c r="T10" s="314"/>
      <c r="U10" s="314"/>
      <c r="V10" s="315"/>
    </row>
    <row r="11" spans="2:664" ht="22.15" customHeight="1" x14ac:dyDescent="0.25">
      <c r="B11" s="7"/>
      <c r="C11" s="134" t="s">
        <v>3</v>
      </c>
      <c r="D11" s="297"/>
      <c r="E11" s="298"/>
      <c r="F11" s="66">
        <f>D11</f>
        <v>0</v>
      </c>
      <c r="G11" s="3"/>
      <c r="H11" s="7"/>
      <c r="I11" s="134" t="s">
        <v>3</v>
      </c>
      <c r="J11" s="150"/>
      <c r="K11" s="66" t="str">
        <f>L11</f>
        <v/>
      </c>
      <c r="L11" s="65" t="str">
        <f>IFERROR(VLOOKUP($J$6,#REF!,5,0),"")</f>
        <v/>
      </c>
      <c r="M11" s="7"/>
      <c r="N11" s="217" t="s">
        <v>11</v>
      </c>
      <c r="O11" s="309"/>
      <c r="P11" s="319"/>
      <c r="Q11" s="320"/>
      <c r="R11" s="320"/>
      <c r="S11" s="320"/>
      <c r="T11" s="320"/>
      <c r="U11" s="320"/>
      <c r="V11" s="321"/>
    </row>
    <row r="12" spans="2:664" ht="10.9" customHeight="1" x14ac:dyDescent="0.25">
      <c r="B12" s="7"/>
      <c r="C12" s="134" t="s">
        <v>8</v>
      </c>
      <c r="D12" s="299"/>
      <c r="E12" s="300"/>
      <c r="F12" s="67">
        <f>D12</f>
        <v>0</v>
      </c>
      <c r="G12" s="3"/>
      <c r="H12" s="7"/>
      <c r="I12" s="134" t="s">
        <v>8</v>
      </c>
      <c r="J12" s="151"/>
      <c r="K12" s="67" t="str">
        <f>L12</f>
        <v/>
      </c>
      <c r="L12" s="65" t="str">
        <f>IFERROR(VLOOKUP($J$6,#REF!,6,0),"")</f>
        <v/>
      </c>
      <c r="M12" s="5"/>
      <c r="N12" s="243" t="s">
        <v>75</v>
      </c>
      <c r="O12" s="243"/>
      <c r="P12" s="157"/>
      <c r="Q12" s="322" t="s">
        <v>76</v>
      </c>
      <c r="R12" s="323"/>
      <c r="S12" s="323"/>
      <c r="T12" s="279"/>
      <c r="U12" s="280"/>
      <c r="V12" s="281"/>
    </row>
    <row r="13" spans="2:664" ht="22.15" customHeight="1" x14ac:dyDescent="0.25">
      <c r="B13" s="7"/>
      <c r="C13" s="64" t="s">
        <v>6</v>
      </c>
      <c r="D13" s="297"/>
      <c r="E13" s="298"/>
      <c r="F13" s="11"/>
      <c r="G13" s="3"/>
      <c r="H13" s="7"/>
      <c r="I13" s="64" t="s">
        <v>9</v>
      </c>
      <c r="J13" s="152"/>
      <c r="K13" s="70" t="str">
        <f>L13</f>
        <v/>
      </c>
      <c r="L13" s="65" t="str">
        <f>IFERROR(VLOOKUP($J$6,#REF!,7,0),"")</f>
        <v/>
      </c>
      <c r="M13" s="3"/>
      <c r="N13" s="12"/>
      <c r="O13" s="12"/>
      <c r="P13" s="3"/>
      <c r="Q13" s="139"/>
      <c r="R13" s="140"/>
      <c r="S13" s="139"/>
      <c r="T13" s="140"/>
      <c r="U13" s="139"/>
      <c r="V13" s="144"/>
    </row>
    <row r="14" spans="2:664" ht="10.9" customHeight="1" x14ac:dyDescent="0.25">
      <c r="B14" s="7"/>
      <c r="C14" s="134" t="s">
        <v>7</v>
      </c>
      <c r="D14" s="301"/>
      <c r="E14" s="302"/>
      <c r="F14" s="11"/>
      <c r="G14" s="3"/>
      <c r="H14" s="7"/>
      <c r="I14" s="134" t="s">
        <v>7</v>
      </c>
      <c r="J14" s="153"/>
      <c r="K14" s="70" t="str">
        <f>L14</f>
        <v/>
      </c>
      <c r="L14" s="65" t="str">
        <f>IFERROR(VLOOKUP($J$6,#REF!,8,0),"")</f>
        <v/>
      </c>
      <c r="M14" s="5"/>
      <c r="N14" s="344" t="s">
        <v>12</v>
      </c>
      <c r="O14" s="345"/>
      <c r="P14" s="278"/>
      <c r="Q14" s="218"/>
      <c r="R14" s="218"/>
      <c r="S14" s="218"/>
      <c r="T14" s="218"/>
      <c r="U14" s="218"/>
      <c r="V14" s="218"/>
    </row>
    <row r="15" spans="2:664" ht="4.1500000000000004" customHeight="1" x14ac:dyDescent="0.25">
      <c r="B15" s="138"/>
      <c r="C15" s="144"/>
      <c r="D15" s="144"/>
      <c r="E15" s="144"/>
      <c r="F15" s="14"/>
      <c r="H15" s="138"/>
      <c r="I15" s="144"/>
      <c r="J15" s="144"/>
      <c r="K15" s="14"/>
    </row>
    <row r="16" spans="2:664" ht="4.1500000000000004" customHeight="1" x14ac:dyDescent="0.25"/>
    <row r="17" spans="2:22" ht="13.9" customHeight="1" x14ac:dyDescent="0.25">
      <c r="B17" s="15"/>
      <c r="C17" s="223" t="s">
        <v>40</v>
      </c>
      <c r="D17" s="275"/>
      <c r="E17" s="16"/>
      <c r="G17" s="17"/>
      <c r="H17" s="17"/>
      <c r="I17" s="84" t="s">
        <v>34</v>
      </c>
      <c r="J17" s="3"/>
      <c r="O17" s="337" t="s">
        <v>86</v>
      </c>
      <c r="P17" s="223"/>
      <c r="Q17" s="224"/>
    </row>
    <row r="18" spans="2:22" ht="2.4500000000000002" customHeight="1" x14ac:dyDescent="0.25">
      <c r="B18" s="15"/>
      <c r="C18" s="143"/>
      <c r="D18" s="143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16" t="s">
        <v>39</v>
      </c>
      <c r="D19" s="216"/>
      <c r="E19" s="158"/>
      <c r="F19" s="225" t="s">
        <v>13</v>
      </c>
      <c r="G19" s="225"/>
      <c r="H19" s="225"/>
      <c r="I19" s="141" t="s">
        <v>66</v>
      </c>
      <c r="J19" s="159"/>
      <c r="K19" s="11"/>
      <c r="L19" s="18"/>
      <c r="M19" s="18"/>
      <c r="N19" s="18"/>
      <c r="O19" s="141" t="s">
        <v>18</v>
      </c>
      <c r="P19" s="160"/>
      <c r="Q19" s="135" t="s">
        <v>14</v>
      </c>
      <c r="R19" s="3"/>
      <c r="S19" s="134" t="s">
        <v>21</v>
      </c>
      <c r="T19" s="158"/>
      <c r="U19" s="230" t="s">
        <v>16</v>
      </c>
      <c r="V19" s="333"/>
    </row>
    <row r="20" spans="2:22" ht="10.9" customHeight="1" x14ac:dyDescent="0.25">
      <c r="B20" s="7"/>
      <c r="C20" s="216" t="s">
        <v>36</v>
      </c>
      <c r="D20" s="216"/>
      <c r="E20" s="158"/>
      <c r="F20" s="225" t="s">
        <v>13</v>
      </c>
      <c r="G20" s="225"/>
      <c r="H20" s="225"/>
      <c r="I20" s="141" t="s">
        <v>67</v>
      </c>
      <c r="J20" s="159"/>
      <c r="K20" s="11"/>
      <c r="L20" s="18"/>
      <c r="M20" s="18"/>
      <c r="N20" s="18"/>
      <c r="O20" s="141" t="s">
        <v>19</v>
      </c>
      <c r="P20" s="160"/>
      <c r="Q20" s="135"/>
      <c r="R20" s="3"/>
      <c r="S20" s="134" t="s">
        <v>22</v>
      </c>
      <c r="T20" s="158"/>
      <c r="U20" s="230" t="s">
        <v>17</v>
      </c>
      <c r="V20" s="333"/>
    </row>
    <row r="21" spans="2:22" ht="10.9" customHeight="1" x14ac:dyDescent="0.25">
      <c r="B21" s="7"/>
      <c r="C21" s="216" t="s">
        <v>37</v>
      </c>
      <c r="D21" s="216"/>
      <c r="E21" s="158"/>
      <c r="F21" s="225" t="s">
        <v>13</v>
      </c>
      <c r="G21" s="225"/>
      <c r="H21" s="225"/>
      <c r="I21" s="141" t="s">
        <v>68</v>
      </c>
      <c r="J21" s="159"/>
      <c r="K21" s="11"/>
      <c r="L21" s="18"/>
      <c r="M21" s="18"/>
      <c r="N21" s="18"/>
      <c r="O21" s="141" t="s">
        <v>89</v>
      </c>
      <c r="P21" s="160"/>
      <c r="Q21" s="135" t="s">
        <v>15</v>
      </c>
      <c r="R21" s="3"/>
      <c r="S21" s="147" t="s">
        <v>222</v>
      </c>
      <c r="T21" s="158"/>
      <c r="U21" s="230" t="s">
        <v>14</v>
      </c>
      <c r="V21" s="333"/>
    </row>
    <row r="22" spans="2:22" ht="10.9" customHeight="1" x14ac:dyDescent="0.25">
      <c r="B22" s="7"/>
      <c r="C22" s="216" t="s">
        <v>38</v>
      </c>
      <c r="D22" s="216"/>
      <c r="E22" s="158"/>
      <c r="F22" s="225" t="s">
        <v>13</v>
      </c>
      <c r="G22" s="225"/>
      <c r="H22" s="225"/>
      <c r="I22" s="141" t="s">
        <v>69</v>
      </c>
      <c r="J22" s="159"/>
      <c r="K22" s="11"/>
      <c r="L22" s="18"/>
      <c r="M22" s="18"/>
      <c r="N22" s="18"/>
      <c r="O22" s="141" t="s">
        <v>20</v>
      </c>
      <c r="P22" s="160"/>
      <c r="Q22" s="135" t="s">
        <v>15</v>
      </c>
      <c r="R22" s="3"/>
      <c r="S22" s="147" t="s">
        <v>223</v>
      </c>
      <c r="T22" s="158"/>
      <c r="U22" s="230" t="s">
        <v>14</v>
      </c>
      <c r="V22" s="333"/>
    </row>
    <row r="23" spans="2:22" ht="3" customHeight="1" x14ac:dyDescent="0.25">
      <c r="B23" s="138"/>
      <c r="C23" s="335"/>
      <c r="D23" s="277"/>
      <c r="E23" s="139"/>
      <c r="F23" s="144"/>
      <c r="G23" s="144"/>
      <c r="H23" s="144"/>
      <c r="I23" s="138"/>
      <c r="J23" s="144"/>
      <c r="K23" s="14"/>
      <c r="L23" s="3"/>
      <c r="M23" s="3"/>
      <c r="N23" s="3"/>
      <c r="O23" s="138"/>
      <c r="P23" s="144"/>
      <c r="Q23" s="144"/>
      <c r="R23" s="144"/>
      <c r="S23" s="144"/>
      <c r="T23" s="144"/>
      <c r="U23" s="144"/>
      <c r="V23" s="14"/>
    </row>
    <row r="24" spans="2:22" ht="4.1500000000000004" customHeight="1" x14ac:dyDescent="0.25">
      <c r="C24" s="336"/>
      <c r="D24" s="233"/>
      <c r="E24" s="140"/>
    </row>
    <row r="25" spans="2:22" ht="13.9" customHeight="1" x14ac:dyDescent="0.25">
      <c r="B25" s="15"/>
      <c r="C25" s="223" t="s">
        <v>23</v>
      </c>
      <c r="D25" s="275"/>
      <c r="E25" s="18"/>
      <c r="F25" s="3"/>
      <c r="G25" s="3"/>
      <c r="H25" s="3"/>
      <c r="I25" s="3"/>
      <c r="J25" s="3"/>
      <c r="K25" s="3"/>
      <c r="L25" s="3"/>
      <c r="M25" s="15"/>
      <c r="N25" s="223" t="s">
        <v>41</v>
      </c>
      <c r="O25" s="223"/>
      <c r="P25" s="224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334"/>
      <c r="D26" s="334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16" t="s">
        <v>24</v>
      </c>
      <c r="D27" s="230"/>
      <c r="E27" s="231"/>
      <c r="F27" s="231"/>
      <c r="G27" s="231"/>
      <c r="H27" s="231"/>
      <c r="I27" s="231"/>
      <c r="J27" s="231"/>
      <c r="K27" s="20"/>
      <c r="L27" s="21"/>
      <c r="M27" s="22"/>
      <c r="N27" s="226" t="s">
        <v>28</v>
      </c>
      <c r="O27" s="227"/>
      <c r="P27" s="227"/>
      <c r="Q27" s="222"/>
      <c r="R27" s="222"/>
      <c r="S27" s="222"/>
      <c r="T27" s="220">
        <v>0</v>
      </c>
      <c r="U27" s="221"/>
      <c r="V27" s="148"/>
    </row>
    <row r="28" spans="2:22" ht="10.9" customHeight="1" x14ac:dyDescent="0.25">
      <c r="B28" s="7"/>
      <c r="C28" s="216" t="s">
        <v>25</v>
      </c>
      <c r="D28" s="230"/>
      <c r="E28" s="231"/>
      <c r="F28" s="231"/>
      <c r="G28" s="231"/>
      <c r="H28" s="231"/>
      <c r="I28" s="231"/>
      <c r="J28" s="231"/>
      <c r="K28" s="20"/>
      <c r="L28" s="21"/>
      <c r="M28" s="22"/>
      <c r="N28" s="226" t="s">
        <v>29</v>
      </c>
      <c r="O28" s="227"/>
      <c r="P28" s="227"/>
      <c r="Q28" s="222"/>
      <c r="R28" s="222"/>
      <c r="S28" s="222"/>
      <c r="T28" s="220">
        <v>0</v>
      </c>
      <c r="U28" s="221"/>
      <c r="V28" s="148"/>
    </row>
    <row r="29" spans="2:22" ht="10.9" customHeight="1" x14ac:dyDescent="0.25">
      <c r="B29" s="7"/>
      <c r="C29" s="216" t="s">
        <v>26</v>
      </c>
      <c r="D29" s="230"/>
      <c r="E29" s="231"/>
      <c r="F29" s="231"/>
      <c r="G29" s="231"/>
      <c r="H29" s="231"/>
      <c r="I29" s="231"/>
      <c r="J29" s="231"/>
      <c r="K29" s="20"/>
      <c r="L29" s="21"/>
      <c r="M29" s="22"/>
      <c r="N29" s="226" t="s">
        <v>30</v>
      </c>
      <c r="O29" s="227"/>
      <c r="P29" s="227"/>
      <c r="Q29" s="222"/>
      <c r="R29" s="222"/>
      <c r="S29" s="222"/>
      <c r="T29" s="220">
        <v>0</v>
      </c>
      <c r="U29" s="221"/>
      <c r="V29" s="148"/>
    </row>
    <row r="30" spans="2:22" ht="10.9" customHeight="1" x14ac:dyDescent="0.25">
      <c r="B30" s="7"/>
      <c r="C30" s="216" t="s">
        <v>27</v>
      </c>
      <c r="D30" s="230"/>
      <c r="E30" s="231"/>
      <c r="F30" s="231"/>
      <c r="G30" s="231"/>
      <c r="H30" s="231"/>
      <c r="I30" s="231"/>
      <c r="J30" s="231"/>
      <c r="K30" s="20"/>
      <c r="L30" s="21"/>
      <c r="M30" s="22"/>
      <c r="N30" s="226" t="s">
        <v>31</v>
      </c>
      <c r="O30" s="227"/>
      <c r="P30" s="227"/>
      <c r="Q30" s="222"/>
      <c r="R30" s="222"/>
      <c r="S30" s="222"/>
      <c r="T30" s="220">
        <v>0</v>
      </c>
      <c r="U30" s="221"/>
      <c r="V30" s="148"/>
    </row>
    <row r="31" spans="2:22" ht="10.9" customHeight="1" x14ac:dyDescent="0.25">
      <c r="B31" s="7"/>
      <c r="C31" s="216" t="s">
        <v>32</v>
      </c>
      <c r="D31" s="230"/>
      <c r="E31" s="231"/>
      <c r="F31" s="231"/>
      <c r="G31" s="231"/>
      <c r="H31" s="231"/>
      <c r="I31" s="231"/>
      <c r="J31" s="231"/>
      <c r="K31" s="11"/>
      <c r="L31" s="3"/>
      <c r="M31" s="7"/>
      <c r="N31" s="226" t="s">
        <v>33</v>
      </c>
      <c r="O31" s="227"/>
      <c r="P31" s="227"/>
      <c r="Q31" s="222"/>
      <c r="R31" s="222"/>
      <c r="S31" s="222"/>
      <c r="T31" s="220">
        <v>0</v>
      </c>
      <c r="U31" s="221"/>
      <c r="V31" s="148"/>
    </row>
    <row r="32" spans="2:22" ht="3.6" customHeight="1" x14ac:dyDescent="0.25">
      <c r="B32" s="138"/>
      <c r="C32" s="144"/>
      <c r="D32" s="144"/>
      <c r="E32" s="133">
        <v>0</v>
      </c>
      <c r="F32" s="133"/>
      <c r="G32" s="133"/>
      <c r="H32" s="133"/>
      <c r="I32" s="133"/>
      <c r="J32" s="133"/>
      <c r="K32" s="14"/>
      <c r="L32" s="3"/>
      <c r="M32" s="138"/>
      <c r="N32" s="144"/>
      <c r="O32" s="144"/>
      <c r="P32" s="144"/>
      <c r="Q32" s="144">
        <v>0</v>
      </c>
      <c r="R32" s="144"/>
      <c r="S32" s="144"/>
      <c r="T32" s="144">
        <v>0</v>
      </c>
      <c r="U32" s="144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344" t="s">
        <v>43</v>
      </c>
      <c r="D34" s="36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37"/>
      <c r="D35" s="137"/>
      <c r="E35" s="143"/>
      <c r="F35" s="143"/>
      <c r="G35" s="143"/>
      <c r="H35" s="143"/>
      <c r="I35" s="143"/>
      <c r="J35" s="143"/>
      <c r="K35" s="143"/>
      <c r="L35" s="25"/>
      <c r="M35" s="143"/>
      <c r="N35" s="143"/>
      <c r="O35" s="143"/>
      <c r="P35" s="143"/>
      <c r="Q35" s="143"/>
      <c r="R35" s="143"/>
      <c r="S35" s="143"/>
      <c r="T35" s="143"/>
      <c r="U35" s="143"/>
      <c r="V35" s="26"/>
    </row>
    <row r="36" spans="1:22" ht="10.9" customHeight="1" x14ac:dyDescent="0.25">
      <c r="A36" s="73" t="str">
        <f>IFERROR(VLOOKUP(J6,#REF!,9,0),"")</f>
        <v/>
      </c>
      <c r="B36" s="74" t="str">
        <f>IFERROR(VLOOKUP(J6,#REF!,14,0),"")</f>
        <v/>
      </c>
      <c r="C36" s="216" t="s">
        <v>44</v>
      </c>
      <c r="D36" s="216"/>
      <c r="E36" s="228"/>
      <c r="F36" s="229"/>
      <c r="G36" s="229"/>
      <c r="H36" s="229"/>
      <c r="I36" s="229"/>
      <c r="J36" s="229"/>
      <c r="K36" s="71" t="str">
        <f>IFERROR(VLOOKUP(D6,#REF!,10,0),"")</f>
        <v/>
      </c>
      <c r="L36" s="235" t="s">
        <v>49</v>
      </c>
      <c r="M36" s="236"/>
      <c r="N36" s="236"/>
      <c r="O36" s="237"/>
      <c r="P36" s="228"/>
      <c r="Q36" s="229"/>
      <c r="R36" s="229"/>
      <c r="S36" s="229"/>
      <c r="T36" s="229"/>
      <c r="U36" s="229"/>
      <c r="V36" s="72" t="str">
        <f>IFERROR(VLOOKUP(D6,#REF!,15,0),"")</f>
        <v/>
      </c>
    </row>
    <row r="37" spans="1:22" ht="10.9" customHeight="1" x14ac:dyDescent="0.25">
      <c r="A37" s="73" t="str">
        <f>IFERROR(VLOOKUP(J6,#REF!,10,0),"")</f>
        <v/>
      </c>
      <c r="B37" s="74" t="str">
        <f>IFERROR(VLOOKUP(J6,#REF!,15,0),"")</f>
        <v/>
      </c>
      <c r="C37" s="216" t="s">
        <v>45</v>
      </c>
      <c r="D37" s="216"/>
      <c r="E37" s="218"/>
      <c r="F37" s="219"/>
      <c r="G37" s="219"/>
      <c r="H37" s="219"/>
      <c r="I37" s="219"/>
      <c r="J37" s="219"/>
      <c r="K37" s="71" t="str">
        <f>IFERROR(VLOOKUP(D6,#REF!,11,0),"")</f>
        <v/>
      </c>
      <c r="L37" s="235" t="s">
        <v>50</v>
      </c>
      <c r="M37" s="236"/>
      <c r="N37" s="236"/>
      <c r="O37" s="237"/>
      <c r="P37" s="228"/>
      <c r="Q37" s="229"/>
      <c r="R37" s="229"/>
      <c r="S37" s="229"/>
      <c r="T37" s="229"/>
      <c r="U37" s="229"/>
      <c r="V37" s="72" t="str">
        <f>IFERROR(VLOOKUP(D6,#REF!,16,0),"")</f>
        <v/>
      </c>
    </row>
    <row r="38" spans="1:22" ht="10.9" customHeight="1" x14ac:dyDescent="0.25">
      <c r="A38" s="73" t="str">
        <f>IFERROR(VLOOKUP(J6,#REF!,11,0),"")</f>
        <v/>
      </c>
      <c r="B38" s="74" t="str">
        <f>IFERROR(VLOOKUP(J6,#REF!,16,0),"")</f>
        <v/>
      </c>
      <c r="C38" s="216" t="s">
        <v>46</v>
      </c>
      <c r="D38" s="216"/>
      <c r="E38" s="218"/>
      <c r="F38" s="219"/>
      <c r="G38" s="219"/>
      <c r="H38" s="219"/>
      <c r="I38" s="219"/>
      <c r="J38" s="219"/>
      <c r="K38" s="71" t="str">
        <f>IFERROR(VLOOKUP(D6,#REF!,12,0),"")</f>
        <v/>
      </c>
      <c r="L38" s="235" t="s">
        <v>51</v>
      </c>
      <c r="M38" s="236"/>
      <c r="N38" s="236"/>
      <c r="O38" s="237"/>
      <c r="P38" s="228"/>
      <c r="Q38" s="229"/>
      <c r="R38" s="229"/>
      <c r="S38" s="229"/>
      <c r="T38" s="229"/>
      <c r="U38" s="229"/>
      <c r="V38" s="72" t="str">
        <f>IFERROR(VLOOKUP(D6,#REF!,17,0),"")</f>
        <v/>
      </c>
    </row>
    <row r="39" spans="1:22" ht="10.9" customHeight="1" x14ac:dyDescent="0.25">
      <c r="A39" s="73" t="str">
        <f>IFERROR(VLOOKUP(J6,#REF!,12,0),"")</f>
        <v/>
      </c>
      <c r="B39" s="74" t="str">
        <f>IFERROR(VLOOKUP(J6,#REF!,17,0),"")</f>
        <v/>
      </c>
      <c r="C39" s="216" t="s">
        <v>47</v>
      </c>
      <c r="D39" s="216"/>
      <c r="E39" s="218"/>
      <c r="F39" s="219"/>
      <c r="G39" s="219"/>
      <c r="H39" s="219"/>
      <c r="I39" s="219"/>
      <c r="J39" s="219"/>
      <c r="K39" s="71" t="str">
        <f>IFERROR(VLOOKUP(D6,#REF!,13,0),"")</f>
        <v/>
      </c>
      <c r="L39" s="235" t="s">
        <v>52</v>
      </c>
      <c r="M39" s="236"/>
      <c r="N39" s="236"/>
      <c r="O39" s="237"/>
      <c r="P39" s="228"/>
      <c r="Q39" s="229"/>
      <c r="R39" s="229"/>
      <c r="S39" s="229"/>
      <c r="T39" s="229"/>
      <c r="U39" s="229"/>
      <c r="V39" s="72" t="str">
        <f>IFERROR(VLOOKUP(D6,#REF!,18,0),"")</f>
        <v/>
      </c>
    </row>
    <row r="40" spans="1:22" ht="22.15" customHeight="1" x14ac:dyDescent="0.25">
      <c r="A40" s="73" t="str">
        <f>IFERROR(VLOOKUP(J6,#REF!,13,0),"")</f>
        <v/>
      </c>
      <c r="B40" s="74" t="str">
        <f>IFERROR(VLOOKUP(J6,#REF!,18,0),"")</f>
        <v/>
      </c>
      <c r="C40" s="217" t="s">
        <v>48</v>
      </c>
      <c r="D40" s="217"/>
      <c r="E40" s="218"/>
      <c r="F40" s="219"/>
      <c r="G40" s="219"/>
      <c r="H40" s="219"/>
      <c r="I40" s="219"/>
      <c r="J40" s="219"/>
      <c r="K40" s="71" t="str">
        <f>IFERROR(VLOOKUP(D6,#REF!,14,0),"")</f>
        <v/>
      </c>
      <c r="L40" s="232" t="s">
        <v>53</v>
      </c>
      <c r="M40" s="233"/>
      <c r="N40" s="233"/>
      <c r="O40" s="234"/>
      <c r="P40" s="228"/>
      <c r="Q40" s="229"/>
      <c r="R40" s="229"/>
      <c r="S40" s="229"/>
      <c r="T40" s="229"/>
      <c r="U40" s="229"/>
      <c r="V40" s="72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23"/>
      <c r="V42" s="23"/>
    </row>
    <row r="43" spans="1:22" ht="14.25" x14ac:dyDescent="0.25">
      <c r="A43" s="23"/>
      <c r="B43" s="25"/>
      <c r="C43" s="223" t="s">
        <v>42</v>
      </c>
      <c r="D43" s="274"/>
      <c r="E43" s="31"/>
      <c r="F43" s="31"/>
      <c r="G43" s="31"/>
      <c r="H43" s="31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62"/>
      <c r="V44" s="26"/>
    </row>
    <row r="45" spans="1:22" s="33" customFormat="1" ht="42.6" customHeight="1" x14ac:dyDescent="0.25">
      <c r="A45" s="81" t="str">
        <f>IF(J6=D6,V45,B45)</f>
        <v/>
      </c>
      <c r="B45" s="75" t="str">
        <f>IFERROR(VLOOKUP(J6,#REF!,19,0),"")</f>
        <v/>
      </c>
      <c r="C45" s="368" t="s">
        <v>54</v>
      </c>
      <c r="D45" s="369"/>
      <c r="E45" s="271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3"/>
      <c r="V45" s="77" t="str">
        <f>IFERROR(VLOOKUP(D6,#REF!,20,0),"")</f>
        <v/>
      </c>
    </row>
    <row r="46" spans="1:22" s="2" customFormat="1" ht="60" customHeight="1" x14ac:dyDescent="0.25">
      <c r="A46" s="82" t="str">
        <f>IF(J6=D6,V46,B46)</f>
        <v/>
      </c>
      <c r="B46" s="76" t="str">
        <f>IFERROR(VLOOKUP(J6,#REF!,20,0),"")</f>
        <v/>
      </c>
      <c r="C46" s="350" t="s">
        <v>55</v>
      </c>
      <c r="D46" s="367"/>
      <c r="E46" s="271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3"/>
      <c r="V46" s="78" t="str">
        <f>IFERROR(VLOOKUP(D6,#REF!,21,0),"")</f>
        <v/>
      </c>
    </row>
    <row r="47" spans="1:22" ht="3.6" customHeight="1" x14ac:dyDescent="0.25">
      <c r="A47" s="137"/>
      <c r="B47" s="28"/>
      <c r="C47" s="34"/>
      <c r="D47" s="139"/>
      <c r="E47" s="35">
        <v>0</v>
      </c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30"/>
    </row>
    <row r="48" spans="1:22" ht="3.6" customHeight="1" x14ac:dyDescent="0.25">
      <c r="A48" s="137"/>
      <c r="B48" s="137"/>
      <c r="C48" s="136"/>
      <c r="D48" s="18"/>
      <c r="E48" s="142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37"/>
    </row>
    <row r="49" spans="1:22" ht="13.15" customHeight="1" x14ac:dyDescent="0.25">
      <c r="A49" s="137"/>
      <c r="B49" s="36"/>
      <c r="C49" s="243" t="s">
        <v>56</v>
      </c>
      <c r="D49" s="244"/>
      <c r="E49" s="244"/>
      <c r="F49" s="244"/>
      <c r="G49" s="244"/>
      <c r="H49" s="245"/>
      <c r="I49" s="161"/>
      <c r="J49" s="134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9" t="str">
        <f>IFERROR(VLOOKUP(J6,#REF!,21,0),"")</f>
        <v/>
      </c>
      <c r="V49" s="71" t="str">
        <f>IFERROR(VLOOKUP(D6,#REF!,22,0),"")</f>
        <v/>
      </c>
    </row>
    <row r="50" spans="1:22" ht="9.6" customHeight="1" x14ac:dyDescent="0.3">
      <c r="A50" s="137"/>
      <c r="B50" s="137"/>
      <c r="C50" s="136"/>
      <c r="D50" s="142"/>
      <c r="E50" s="142"/>
      <c r="F50" s="142"/>
      <c r="G50" s="142"/>
      <c r="H50" s="142"/>
      <c r="I50" s="137">
        <v>0</v>
      </c>
      <c r="J50" s="137"/>
      <c r="K50" s="137"/>
      <c r="L50" s="137"/>
      <c r="M50" s="137"/>
      <c r="N50" s="137"/>
      <c r="O50" s="241"/>
      <c r="P50" s="242"/>
      <c r="Q50" s="242"/>
      <c r="R50" s="242"/>
      <c r="S50" s="132"/>
      <c r="T50" s="37"/>
      <c r="U50" s="38"/>
      <c r="V50" s="137"/>
    </row>
    <row r="51" spans="1:22" ht="3.6" customHeight="1" x14ac:dyDescent="0.25">
      <c r="A51" s="137"/>
      <c r="B51" s="25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26"/>
    </row>
    <row r="52" spans="1:22" ht="177" customHeight="1" x14ac:dyDescent="0.25">
      <c r="A52" s="71" t="str">
        <f>IF(J6=D6,V52,B52)</f>
        <v/>
      </c>
      <c r="B52" s="74" t="str">
        <f>IFERROR(VLOOKUP(J6,#REF!,22,0),"")</f>
        <v/>
      </c>
      <c r="C52" s="217" t="s">
        <v>57</v>
      </c>
      <c r="D52" s="248"/>
      <c r="E52" s="271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3"/>
      <c r="V52" s="80" t="str">
        <f>IFERROR(VLOOKUP(D6,#REF!,23,0),"")</f>
        <v/>
      </c>
    </row>
    <row r="53" spans="1:22" ht="3.6" customHeight="1" x14ac:dyDescent="0.25">
      <c r="A53" s="137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364">
        <f>$S$1</f>
        <v>0</v>
      </c>
      <c r="T54" s="365"/>
      <c r="U54" s="365"/>
      <c r="V54" s="23"/>
    </row>
    <row r="55" spans="1:22" ht="16.5" x14ac:dyDescent="0.25">
      <c r="A55" s="23"/>
      <c r="B55" s="254" t="s">
        <v>58</v>
      </c>
      <c r="C55" s="244"/>
      <c r="D55" s="244"/>
      <c r="E55" s="245"/>
      <c r="F55" s="23"/>
      <c r="G55" s="23"/>
      <c r="H55" s="23"/>
      <c r="I55" s="137"/>
      <c r="J55" s="137"/>
      <c r="K55" s="137"/>
      <c r="L55" s="137"/>
      <c r="M55" s="137"/>
      <c r="N55" s="353" t="s">
        <v>65</v>
      </c>
      <c r="O55" s="354"/>
      <c r="P55" s="354"/>
      <c r="Q55" s="354"/>
      <c r="R55" s="354"/>
      <c r="S55" s="366"/>
      <c r="T55" s="366"/>
      <c r="U55" s="366"/>
      <c r="V55" s="23"/>
    </row>
    <row r="56" spans="1:22" ht="3" customHeight="1" x14ac:dyDescent="0.25">
      <c r="A56" s="23"/>
      <c r="B56" s="25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26"/>
    </row>
    <row r="57" spans="1:22" ht="301.89999999999998" customHeight="1" x14ac:dyDescent="0.25">
      <c r="A57" s="23"/>
      <c r="B57" s="24"/>
      <c r="C57" s="217" t="s">
        <v>59</v>
      </c>
      <c r="D57" s="248"/>
      <c r="E57" s="268"/>
      <c r="F57" s="269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70"/>
      <c r="V57" s="27"/>
    </row>
    <row r="58" spans="1:22" ht="70.900000000000006" customHeight="1" x14ac:dyDescent="0.25">
      <c r="A58" s="23"/>
      <c r="B58" s="24"/>
      <c r="C58" s="246" t="s">
        <v>60</v>
      </c>
      <c r="D58" s="247"/>
      <c r="E58" s="268"/>
      <c r="F58" s="269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70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23"/>
      <c r="V60" s="23"/>
    </row>
    <row r="61" spans="1:22" ht="16.5" x14ac:dyDescent="0.25">
      <c r="A61" s="23"/>
      <c r="B61" s="251" t="s">
        <v>88</v>
      </c>
      <c r="C61" s="252"/>
      <c r="D61" s="252"/>
      <c r="E61" s="252"/>
      <c r="F61" s="252"/>
      <c r="G61" s="252"/>
      <c r="H61" s="253"/>
      <c r="I61" s="39"/>
      <c r="J61" s="40"/>
      <c r="K61" s="40"/>
      <c r="L61" s="40"/>
      <c r="M61" s="40"/>
      <c r="N61" s="361" t="s">
        <v>78</v>
      </c>
      <c r="O61" s="362"/>
      <c r="P61" s="362"/>
      <c r="Q61" s="362"/>
      <c r="R61" s="362"/>
      <c r="S61" s="41" t="s">
        <v>64</v>
      </c>
      <c r="T61" s="162"/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350" t="s">
        <v>72</v>
      </c>
      <c r="D63" s="248"/>
      <c r="E63" s="358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59"/>
      <c r="U63" s="360"/>
      <c r="V63" s="46"/>
    </row>
    <row r="64" spans="1:22" ht="10.15" customHeight="1" x14ac:dyDescent="0.25">
      <c r="A64" s="23"/>
      <c r="B64" s="45"/>
      <c r="C64" s="350" t="s">
        <v>87</v>
      </c>
      <c r="D64" s="379"/>
      <c r="E64" s="163"/>
      <c r="F64" s="381"/>
      <c r="G64" s="382"/>
      <c r="H64" s="382"/>
      <c r="I64" s="382"/>
      <c r="J64" s="382"/>
      <c r="K64" s="382"/>
      <c r="L64" s="382"/>
      <c r="M64" s="382"/>
      <c r="N64" s="382"/>
      <c r="O64" s="382"/>
      <c r="P64" s="382"/>
      <c r="Q64" s="355"/>
      <c r="R64" s="355"/>
      <c r="S64" s="355"/>
      <c r="T64" s="355"/>
      <c r="U64" s="356"/>
      <c r="V64" s="46"/>
    </row>
    <row r="65" spans="1:24" ht="10.15" customHeight="1" x14ac:dyDescent="0.25">
      <c r="A65" s="23"/>
      <c r="B65" s="45"/>
      <c r="C65" s="380"/>
      <c r="D65" s="379"/>
      <c r="E65" s="164"/>
      <c r="F65" s="383"/>
      <c r="G65" s="384"/>
      <c r="H65" s="384"/>
      <c r="I65" s="384"/>
      <c r="J65" s="384"/>
      <c r="K65" s="384"/>
      <c r="L65" s="384"/>
      <c r="M65" s="384"/>
      <c r="N65" s="384"/>
      <c r="O65" s="384"/>
      <c r="P65" s="384"/>
      <c r="Q65" s="351"/>
      <c r="R65" s="351"/>
      <c r="S65" s="351"/>
      <c r="T65" s="351"/>
      <c r="U65" s="352"/>
      <c r="V65" s="46"/>
    </row>
    <row r="66" spans="1:24" ht="10.15" customHeight="1" x14ac:dyDescent="0.25">
      <c r="A66" s="23"/>
      <c r="B66" s="45"/>
      <c r="C66" s="380"/>
      <c r="D66" s="379"/>
      <c r="E66" s="164"/>
      <c r="F66" s="383"/>
      <c r="G66" s="384"/>
      <c r="H66" s="384"/>
      <c r="I66" s="384"/>
      <c r="J66" s="384"/>
      <c r="K66" s="384"/>
      <c r="L66" s="384"/>
      <c r="M66" s="384"/>
      <c r="N66" s="384"/>
      <c r="O66" s="384"/>
      <c r="P66" s="384"/>
      <c r="Q66" s="351"/>
      <c r="R66" s="351"/>
      <c r="S66" s="351"/>
      <c r="T66" s="351"/>
      <c r="U66" s="352"/>
      <c r="V66" s="46"/>
    </row>
    <row r="67" spans="1:24" ht="10.15" customHeight="1" x14ac:dyDescent="0.25">
      <c r="A67" s="23"/>
      <c r="B67" s="45"/>
      <c r="C67" s="380"/>
      <c r="D67" s="379"/>
      <c r="E67" s="164"/>
      <c r="F67" s="383"/>
      <c r="G67" s="384"/>
      <c r="H67" s="384"/>
      <c r="I67" s="384"/>
      <c r="J67" s="384"/>
      <c r="K67" s="384"/>
      <c r="L67" s="384"/>
      <c r="M67" s="384"/>
      <c r="N67" s="384"/>
      <c r="O67" s="384"/>
      <c r="P67" s="384"/>
      <c r="Q67" s="351"/>
      <c r="R67" s="351"/>
      <c r="S67" s="351"/>
      <c r="T67" s="351"/>
      <c r="U67" s="352"/>
      <c r="V67" s="46"/>
    </row>
    <row r="68" spans="1:24" ht="10.15" customHeight="1" x14ac:dyDescent="0.25">
      <c r="A68" s="23"/>
      <c r="B68" s="45"/>
      <c r="C68" s="380"/>
      <c r="D68" s="379"/>
      <c r="E68" s="164"/>
      <c r="F68" s="383"/>
      <c r="G68" s="384"/>
      <c r="H68" s="384"/>
      <c r="I68" s="384"/>
      <c r="J68" s="384"/>
      <c r="K68" s="384"/>
      <c r="L68" s="384"/>
      <c r="M68" s="384"/>
      <c r="N68" s="384"/>
      <c r="O68" s="384"/>
      <c r="P68" s="384"/>
      <c r="Q68" s="351"/>
      <c r="R68" s="351"/>
      <c r="S68" s="351"/>
      <c r="T68" s="351"/>
      <c r="U68" s="352"/>
      <c r="V68" s="46"/>
    </row>
    <row r="69" spans="1:24" ht="10.15" customHeight="1" x14ac:dyDescent="0.25">
      <c r="A69" s="23"/>
      <c r="B69" s="45"/>
      <c r="C69" s="380"/>
      <c r="D69" s="379"/>
      <c r="E69" s="164"/>
      <c r="F69" s="383"/>
      <c r="G69" s="384"/>
      <c r="H69" s="384"/>
      <c r="I69" s="384"/>
      <c r="J69" s="384"/>
      <c r="K69" s="384"/>
      <c r="L69" s="384"/>
      <c r="M69" s="384"/>
      <c r="N69" s="384"/>
      <c r="O69" s="384"/>
      <c r="P69" s="384"/>
      <c r="Q69" s="351"/>
      <c r="R69" s="351"/>
      <c r="S69" s="351"/>
      <c r="T69" s="351"/>
      <c r="U69" s="352"/>
      <c r="V69" s="46"/>
    </row>
    <row r="70" spans="1:24" ht="10.15" customHeight="1" x14ac:dyDescent="0.25">
      <c r="A70" s="23"/>
      <c r="B70" s="45"/>
      <c r="C70" s="380"/>
      <c r="D70" s="379"/>
      <c r="E70" s="164"/>
      <c r="F70" s="383"/>
      <c r="G70" s="384"/>
      <c r="H70" s="384"/>
      <c r="I70" s="384"/>
      <c r="J70" s="384"/>
      <c r="K70" s="384"/>
      <c r="L70" s="384"/>
      <c r="M70" s="384"/>
      <c r="N70" s="384"/>
      <c r="O70" s="384"/>
      <c r="P70" s="384"/>
      <c r="Q70" s="351"/>
      <c r="R70" s="351"/>
      <c r="S70" s="351"/>
      <c r="T70" s="351"/>
      <c r="U70" s="352"/>
      <c r="V70" s="46"/>
    </row>
    <row r="71" spans="1:24" ht="10.15" customHeight="1" x14ac:dyDescent="0.25">
      <c r="A71" s="23"/>
      <c r="B71" s="45"/>
      <c r="C71" s="380"/>
      <c r="D71" s="379"/>
      <c r="E71" s="164"/>
      <c r="F71" s="383"/>
      <c r="G71" s="384"/>
      <c r="H71" s="384"/>
      <c r="I71" s="384"/>
      <c r="J71" s="384"/>
      <c r="K71" s="384"/>
      <c r="L71" s="384"/>
      <c r="M71" s="384"/>
      <c r="N71" s="384"/>
      <c r="O71" s="384"/>
      <c r="P71" s="384"/>
      <c r="Q71" s="351"/>
      <c r="R71" s="351"/>
      <c r="S71" s="351"/>
      <c r="T71" s="351"/>
      <c r="U71" s="352"/>
      <c r="V71" s="46"/>
      <c r="X71" s="209" t="s">
        <v>113</v>
      </c>
    </row>
    <row r="72" spans="1:24" ht="10.15" customHeight="1" x14ac:dyDescent="0.25">
      <c r="A72" s="23"/>
      <c r="B72" s="45"/>
      <c r="C72" s="380"/>
      <c r="D72" s="379"/>
      <c r="E72" s="164"/>
      <c r="F72" s="383"/>
      <c r="G72" s="384"/>
      <c r="H72" s="384"/>
      <c r="I72" s="384"/>
      <c r="J72" s="384"/>
      <c r="K72" s="384"/>
      <c r="L72" s="384"/>
      <c r="M72" s="384"/>
      <c r="N72" s="384"/>
      <c r="O72" s="384"/>
      <c r="P72" s="384"/>
      <c r="Q72" s="351"/>
      <c r="R72" s="351"/>
      <c r="S72" s="351"/>
      <c r="T72" s="351"/>
      <c r="U72" s="352"/>
      <c r="V72" s="46"/>
    </row>
    <row r="73" spans="1:24" ht="10.15" customHeight="1" x14ac:dyDescent="0.25">
      <c r="A73" s="23"/>
      <c r="B73" s="45"/>
      <c r="C73" s="380"/>
      <c r="D73" s="379"/>
      <c r="E73" s="164"/>
      <c r="F73" s="383"/>
      <c r="G73" s="384"/>
      <c r="H73" s="384"/>
      <c r="I73" s="384"/>
      <c r="J73" s="384"/>
      <c r="K73" s="384"/>
      <c r="L73" s="384"/>
      <c r="M73" s="384"/>
      <c r="N73" s="384"/>
      <c r="O73" s="384"/>
      <c r="P73" s="384"/>
      <c r="Q73" s="351"/>
      <c r="R73" s="351"/>
      <c r="S73" s="351"/>
      <c r="T73" s="351"/>
      <c r="U73" s="352"/>
      <c r="V73" s="46"/>
    </row>
    <row r="74" spans="1:24" ht="10.15" customHeight="1" x14ac:dyDescent="0.25">
      <c r="A74" s="23"/>
      <c r="B74" s="45"/>
      <c r="C74" s="380"/>
      <c r="D74" s="379"/>
      <c r="E74" s="164"/>
      <c r="F74" s="383"/>
      <c r="G74" s="384"/>
      <c r="H74" s="384"/>
      <c r="I74" s="384"/>
      <c r="J74" s="384"/>
      <c r="K74" s="384"/>
      <c r="L74" s="384"/>
      <c r="M74" s="384"/>
      <c r="N74" s="384"/>
      <c r="O74" s="384"/>
      <c r="P74" s="384"/>
      <c r="Q74" s="351"/>
      <c r="R74" s="351"/>
      <c r="S74" s="351"/>
      <c r="T74" s="351"/>
      <c r="U74" s="352"/>
      <c r="V74" s="46"/>
    </row>
    <row r="75" spans="1:24" ht="10.15" customHeight="1" x14ac:dyDescent="0.25">
      <c r="A75" s="23"/>
      <c r="B75" s="45"/>
      <c r="C75" s="380"/>
      <c r="D75" s="379"/>
      <c r="E75" s="165"/>
      <c r="F75" s="385"/>
      <c r="G75" s="386"/>
      <c r="H75" s="386"/>
      <c r="I75" s="386"/>
      <c r="J75" s="386"/>
      <c r="K75" s="386"/>
      <c r="L75" s="386"/>
      <c r="M75" s="386"/>
      <c r="N75" s="386"/>
      <c r="O75" s="386"/>
      <c r="P75" s="386"/>
      <c r="Q75" s="372"/>
      <c r="R75" s="372"/>
      <c r="S75" s="372"/>
      <c r="T75" s="372"/>
      <c r="U75" s="373"/>
      <c r="V75" s="46"/>
    </row>
    <row r="76" spans="1:24" ht="36" customHeight="1" x14ac:dyDescent="0.25">
      <c r="A76" s="23"/>
      <c r="B76" s="45"/>
      <c r="C76" s="377" t="s">
        <v>189</v>
      </c>
      <c r="D76" s="378"/>
      <c r="E76" s="374"/>
      <c r="F76" s="375"/>
      <c r="G76" s="375"/>
      <c r="H76" s="375"/>
      <c r="I76" s="375"/>
      <c r="J76" s="375"/>
      <c r="K76" s="375"/>
      <c r="L76" s="375"/>
      <c r="M76" s="375"/>
      <c r="N76" s="375"/>
      <c r="O76" s="375"/>
      <c r="P76" s="375"/>
      <c r="Q76" s="375"/>
      <c r="R76" s="375"/>
      <c r="S76" s="375"/>
      <c r="T76" s="375"/>
      <c r="U76" s="376"/>
      <c r="V76" s="46"/>
    </row>
    <row r="77" spans="1:24" ht="78" customHeight="1" x14ac:dyDescent="0.25">
      <c r="A77" s="23"/>
      <c r="B77" s="45"/>
      <c r="C77" s="217" t="s">
        <v>61</v>
      </c>
      <c r="D77" s="248"/>
      <c r="E77" s="268"/>
      <c r="F77" s="269"/>
      <c r="G77" s="269"/>
      <c r="H77" s="269"/>
      <c r="I77" s="269"/>
      <c r="J77" s="269"/>
      <c r="K77" s="269"/>
      <c r="L77" s="269"/>
      <c r="M77" s="269"/>
      <c r="N77" s="269"/>
      <c r="O77" s="269"/>
      <c r="P77" s="269"/>
      <c r="Q77" s="269"/>
      <c r="R77" s="269"/>
      <c r="S77" s="269"/>
      <c r="T77" s="269"/>
      <c r="U77" s="270"/>
      <c r="V77" s="46"/>
    </row>
    <row r="78" spans="1:24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4" ht="10.9" customHeight="1" x14ac:dyDescent="0.25">
      <c r="A79" s="23"/>
      <c r="B79" s="23"/>
      <c r="C79" s="266"/>
      <c r="D79" s="267"/>
      <c r="E79" s="267"/>
      <c r="F79" s="267"/>
      <c r="G79" s="267"/>
      <c r="H79" s="267"/>
      <c r="I79" s="267"/>
      <c r="J79" s="267"/>
      <c r="K79" s="267"/>
      <c r="L79" s="267"/>
      <c r="M79" s="267"/>
      <c r="N79" s="267"/>
      <c r="O79" s="267"/>
      <c r="P79" s="267"/>
      <c r="Q79" s="267"/>
      <c r="R79" s="267"/>
      <c r="S79" s="267"/>
      <c r="T79" s="267"/>
      <c r="U79" s="267"/>
      <c r="V79" s="23"/>
    </row>
    <row r="80" spans="1:24" s="2" customFormat="1" ht="15" x14ac:dyDescent="0.25">
      <c r="A80" s="50"/>
      <c r="B80" s="51"/>
      <c r="C80" s="249" t="s">
        <v>73</v>
      </c>
      <c r="D80" s="250"/>
      <c r="E80" s="52"/>
      <c r="F80" s="52"/>
      <c r="G80" s="52"/>
      <c r="H80" s="52"/>
      <c r="I80" s="52"/>
      <c r="J80" s="53"/>
      <c r="K80" s="257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9"/>
    </row>
    <row r="81" spans="1:22" ht="15" x14ac:dyDescent="0.25">
      <c r="A81" s="23"/>
      <c r="B81" s="24"/>
      <c r="C81" s="238"/>
      <c r="D81" s="370"/>
      <c r="E81" s="370"/>
      <c r="F81" s="370"/>
      <c r="G81" s="370"/>
      <c r="H81" s="370"/>
      <c r="I81" s="371"/>
      <c r="J81" s="54" t="s">
        <v>74</v>
      </c>
      <c r="K81" s="260"/>
      <c r="L81" s="261"/>
      <c r="M81" s="261"/>
      <c r="N81" s="261"/>
      <c r="O81" s="261"/>
      <c r="P81" s="261"/>
      <c r="Q81" s="261"/>
      <c r="R81" s="261"/>
      <c r="S81" s="261"/>
      <c r="T81" s="261"/>
      <c r="U81" s="261"/>
      <c r="V81" s="262"/>
    </row>
    <row r="82" spans="1:22" ht="16.149999999999999" customHeight="1" x14ac:dyDescent="0.25">
      <c r="A82" s="23"/>
      <c r="B82" s="24"/>
      <c r="C82" s="255">
        <v>0</v>
      </c>
      <c r="D82" s="256"/>
      <c r="E82" s="256"/>
      <c r="F82" s="256"/>
      <c r="G82" s="256"/>
      <c r="H82" s="256"/>
      <c r="I82" s="256"/>
      <c r="J82" s="27"/>
      <c r="K82" s="260"/>
      <c r="L82" s="261"/>
      <c r="M82" s="261"/>
      <c r="N82" s="261"/>
      <c r="O82" s="261"/>
      <c r="P82" s="261"/>
      <c r="Q82" s="261"/>
      <c r="R82" s="261"/>
      <c r="S82" s="261"/>
      <c r="T82" s="261"/>
      <c r="U82" s="261"/>
      <c r="V82" s="262"/>
    </row>
    <row r="83" spans="1:22" ht="14.45" customHeight="1" x14ac:dyDescent="0.25">
      <c r="A83" s="23"/>
      <c r="B83" s="24"/>
      <c r="C83" s="238"/>
      <c r="D83" s="239"/>
      <c r="E83" s="239"/>
      <c r="F83" s="239"/>
      <c r="G83" s="239"/>
      <c r="H83" s="239"/>
      <c r="I83" s="240"/>
      <c r="J83" s="27"/>
      <c r="K83" s="260"/>
      <c r="L83" s="261"/>
      <c r="M83" s="261"/>
      <c r="N83" s="261"/>
      <c r="O83" s="261"/>
      <c r="P83" s="261"/>
      <c r="Q83" s="261"/>
      <c r="R83" s="261"/>
      <c r="S83" s="261"/>
      <c r="T83" s="261"/>
      <c r="U83" s="261"/>
      <c r="V83" s="262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260"/>
      <c r="L84" s="261"/>
      <c r="M84" s="261"/>
      <c r="N84" s="261"/>
      <c r="O84" s="261"/>
      <c r="P84" s="261"/>
      <c r="Q84" s="261"/>
      <c r="R84" s="261"/>
      <c r="S84" s="261"/>
      <c r="T84" s="261"/>
      <c r="U84" s="261"/>
      <c r="V84" s="262"/>
    </row>
    <row r="85" spans="1:22" ht="12" customHeight="1" x14ac:dyDescent="0.25">
      <c r="A85" s="23"/>
      <c r="B85" s="28"/>
      <c r="C85" s="58" t="s">
        <v>80</v>
      </c>
      <c r="D85" s="329">
        <f>IF(T4,T4,P4)</f>
        <v>0</v>
      </c>
      <c r="E85" s="330"/>
      <c r="F85" s="29"/>
      <c r="G85" s="29"/>
      <c r="H85" s="29"/>
      <c r="I85" s="29"/>
      <c r="J85" s="30"/>
      <c r="K85" s="263"/>
      <c r="L85" s="264"/>
      <c r="M85" s="264"/>
      <c r="N85" s="264"/>
      <c r="O85" s="264"/>
      <c r="P85" s="264"/>
      <c r="Q85" s="264"/>
      <c r="R85" s="264"/>
      <c r="S85" s="264"/>
      <c r="T85" s="264"/>
      <c r="U85" s="264"/>
      <c r="V85" s="265"/>
    </row>
    <row r="86" spans="1:22" x14ac:dyDescent="0.25">
      <c r="D86" s="145">
        <v>0</v>
      </c>
    </row>
  </sheetData>
  <sheetProtection selectLockedCells="1" selectUnlockedCells="1"/>
  <mergeCells count="160"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8"/>
  <sheetViews>
    <sheetView zoomScale="115" zoomScaleNormal="115" workbookViewId="0">
      <selection activeCell="D4" sqref="D4"/>
    </sheetView>
  </sheetViews>
  <sheetFormatPr baseColWidth="10" defaultColWidth="11.5703125" defaultRowHeight="16.5" x14ac:dyDescent="0.3"/>
  <cols>
    <col min="1" max="1" width="14.7109375" style="199" customWidth="1"/>
    <col min="2" max="2" width="14.7109375" style="215" customWidth="1"/>
    <col min="3" max="6" width="14.7109375" style="199" customWidth="1"/>
    <col min="7" max="7" width="16.5703125" style="199" bestFit="1" customWidth="1"/>
    <col min="8" max="12" width="14.7109375" style="199" customWidth="1"/>
    <col min="13" max="13" width="17.5703125" style="199" customWidth="1"/>
    <col min="14" max="14" width="12.28515625" style="199" bestFit="1" customWidth="1"/>
    <col min="15" max="15" width="23" style="199" bestFit="1" customWidth="1"/>
    <col min="16" max="16" width="11.5703125" style="200"/>
    <col min="17" max="17" width="11.5703125" style="199"/>
    <col min="18" max="18" width="14.28515625" style="201" bestFit="1" customWidth="1"/>
    <col min="19" max="19" width="15.140625" style="199" bestFit="1" customWidth="1"/>
    <col min="20" max="20" width="15.140625" style="201" bestFit="1" customWidth="1"/>
    <col min="21" max="21" width="31.42578125" style="199" customWidth="1"/>
    <col min="22" max="22" width="21.7109375" style="199" bestFit="1" customWidth="1"/>
    <col min="23" max="23" width="24.140625" style="199" bestFit="1" customWidth="1"/>
    <col min="24" max="24" width="15.42578125" style="199" bestFit="1" customWidth="1"/>
    <col min="25" max="25" width="20.28515625" style="199" bestFit="1" customWidth="1"/>
    <col min="26" max="26" width="26.7109375" style="199" bestFit="1" customWidth="1"/>
    <col min="27" max="27" width="15.42578125" style="199" bestFit="1" customWidth="1"/>
    <col min="28" max="28" width="14.28515625" style="199" bestFit="1" customWidth="1"/>
    <col min="29" max="29" width="29.85546875" style="199" bestFit="1" customWidth="1"/>
    <col min="30" max="30" width="22.85546875" style="199" bestFit="1" customWidth="1"/>
    <col min="31" max="33" width="26.7109375" style="199" bestFit="1" customWidth="1"/>
    <col min="34" max="34" width="21.28515625" style="199" bestFit="1" customWidth="1"/>
    <col min="35" max="38" width="13.140625" style="199" bestFit="1" customWidth="1"/>
    <col min="39" max="46" width="13.140625" style="199" customWidth="1"/>
    <col min="47" max="47" width="16.5703125" style="199" bestFit="1" customWidth="1"/>
    <col min="48" max="48" width="12.140625" style="199" bestFit="1" customWidth="1"/>
    <col min="49" max="49" width="16.7109375" style="199" bestFit="1" customWidth="1"/>
    <col min="50" max="61" width="13.140625" style="199" customWidth="1"/>
    <col min="62" max="62" width="14.140625" style="199" bestFit="1" customWidth="1"/>
    <col min="63" max="70" width="14.140625" style="199" customWidth="1"/>
    <col min="71" max="71" width="11.5703125" style="199"/>
    <col min="72" max="72" width="18.42578125" style="199" bestFit="1" customWidth="1"/>
    <col min="73" max="73" width="23" style="199" bestFit="1" customWidth="1"/>
    <col min="74" max="74" width="13.42578125" style="199" bestFit="1" customWidth="1"/>
    <col min="75" max="75" width="28.5703125" style="199" bestFit="1" customWidth="1"/>
    <col min="76" max="76" width="24.28515625" style="199" bestFit="1" customWidth="1"/>
    <col min="77" max="77" width="31.140625" style="199" bestFit="1" customWidth="1"/>
    <col min="78" max="80" width="13.42578125" style="199" customWidth="1"/>
    <col min="81" max="81" width="15.42578125" style="199" bestFit="1" customWidth="1"/>
    <col min="82" max="82" width="15.42578125" style="202" customWidth="1"/>
    <col min="83" max="83" width="13.42578125" style="199" customWidth="1"/>
    <col min="84" max="84" width="15.42578125" style="199" bestFit="1" customWidth="1"/>
    <col min="85" max="85" width="15.42578125" style="202" customWidth="1"/>
    <col min="86" max="86" width="13.42578125" style="199" customWidth="1"/>
    <col min="87" max="87" width="15.42578125" style="199" bestFit="1" customWidth="1"/>
    <col min="88" max="88" width="15.42578125" style="202" customWidth="1"/>
    <col min="89" max="89" width="13.42578125" style="199" customWidth="1"/>
    <col min="90" max="90" width="15.42578125" style="199" bestFit="1" customWidth="1"/>
    <col min="91" max="91" width="15.42578125" style="202" customWidth="1"/>
    <col min="92" max="92" width="13.42578125" style="199" customWidth="1"/>
    <col min="93" max="93" width="15.42578125" style="199" bestFit="1" customWidth="1"/>
    <col min="94" max="94" width="15.42578125" style="202" customWidth="1"/>
    <col min="95" max="95" width="13.42578125" style="199" customWidth="1"/>
    <col min="96" max="96" width="15.42578125" style="199" bestFit="1" customWidth="1"/>
    <col min="97" max="97" width="15.42578125" style="202" customWidth="1"/>
    <col min="98" max="98" width="9.140625" style="199" bestFit="1" customWidth="1"/>
    <col min="99" max="99" width="15.42578125" style="199" bestFit="1" customWidth="1"/>
    <col min="100" max="100" width="15.42578125" style="202" customWidth="1"/>
    <col min="101" max="101" width="9.140625" style="199" bestFit="1" customWidth="1"/>
    <col min="102" max="102" width="15.42578125" style="199" bestFit="1" customWidth="1"/>
    <col min="103" max="103" width="15.42578125" style="202" customWidth="1"/>
    <col min="104" max="104" width="9.140625" style="199" bestFit="1" customWidth="1"/>
    <col min="105" max="105" width="15.42578125" style="199" bestFit="1" customWidth="1"/>
    <col min="106" max="106" width="15.42578125" style="202" customWidth="1"/>
    <col min="107" max="107" width="10.28515625" style="199" bestFit="1" customWidth="1"/>
    <col min="108" max="108" width="15.42578125" style="199" bestFit="1" customWidth="1"/>
    <col min="109" max="109" width="15.42578125" style="202" customWidth="1"/>
    <col min="110" max="110" width="10.28515625" style="199" bestFit="1" customWidth="1"/>
    <col min="111" max="111" width="15.42578125" style="199" bestFit="1" customWidth="1"/>
    <col min="112" max="112" width="15.42578125" style="202" customWidth="1"/>
    <col min="113" max="114" width="13.42578125" style="199" customWidth="1"/>
    <col min="115" max="115" width="13.42578125" style="202" customWidth="1"/>
    <col min="116" max="116" width="21.7109375" style="199" bestFit="1" customWidth="1"/>
    <col min="117" max="16384" width="11.5703125" style="199"/>
  </cols>
  <sheetData>
    <row r="1" spans="1:116" s="188" customFormat="1" ht="42.75" x14ac:dyDescent="0.3">
      <c r="A1" s="89" t="s">
        <v>188</v>
      </c>
      <c r="B1" s="214" t="s">
        <v>269</v>
      </c>
      <c r="C1" s="98" t="s">
        <v>96</v>
      </c>
      <c r="D1" s="99" t="s">
        <v>100</v>
      </c>
      <c r="E1" s="99" t="s">
        <v>101</v>
      </c>
      <c r="F1" s="99" t="s">
        <v>102</v>
      </c>
      <c r="G1" s="100" t="s">
        <v>103</v>
      </c>
      <c r="H1" s="100" t="s">
        <v>104</v>
      </c>
      <c r="I1" s="100" t="s">
        <v>238</v>
      </c>
      <c r="J1" s="100" t="s">
        <v>239</v>
      </c>
      <c r="K1" s="100" t="s">
        <v>105</v>
      </c>
      <c r="L1" s="100" t="s">
        <v>106</v>
      </c>
      <c r="M1" s="89" t="s">
        <v>108</v>
      </c>
      <c r="N1" s="90" t="s">
        <v>107</v>
      </c>
      <c r="O1" s="92" t="s">
        <v>109</v>
      </c>
      <c r="P1" s="91" t="s">
        <v>110</v>
      </c>
      <c r="Q1" s="92" t="s">
        <v>111</v>
      </c>
      <c r="R1" s="101" t="s">
        <v>112</v>
      </c>
      <c r="S1" s="92" t="s">
        <v>113</v>
      </c>
      <c r="T1" s="101" t="s">
        <v>114</v>
      </c>
      <c r="U1" s="93" t="s">
        <v>240</v>
      </c>
      <c r="V1" s="97" t="s">
        <v>115</v>
      </c>
      <c r="W1" s="96" t="s">
        <v>90</v>
      </c>
      <c r="X1" s="95" t="s">
        <v>91</v>
      </c>
      <c r="Y1" s="96" t="s">
        <v>92</v>
      </c>
      <c r="Z1" s="102" t="s">
        <v>93</v>
      </c>
      <c r="AA1" s="96" t="s">
        <v>116</v>
      </c>
      <c r="AB1" s="96" t="s">
        <v>94</v>
      </c>
      <c r="AC1" s="102" t="s">
        <v>95</v>
      </c>
      <c r="AD1" s="104" t="s">
        <v>117</v>
      </c>
      <c r="AE1" s="104" t="s">
        <v>118</v>
      </c>
      <c r="AF1" s="104" t="s">
        <v>119</v>
      </c>
      <c r="AG1" s="104" t="s">
        <v>120</v>
      </c>
      <c r="AH1" s="106" t="s">
        <v>12</v>
      </c>
      <c r="AI1" s="105" t="s">
        <v>121</v>
      </c>
      <c r="AJ1" s="105" t="s">
        <v>122</v>
      </c>
      <c r="AK1" s="105" t="s">
        <v>123</v>
      </c>
      <c r="AL1" s="105" t="s">
        <v>124</v>
      </c>
      <c r="AM1" s="107" t="s">
        <v>125</v>
      </c>
      <c r="AN1" s="107" t="s">
        <v>19</v>
      </c>
      <c r="AO1" s="107" t="s">
        <v>126</v>
      </c>
      <c r="AP1" s="107" t="s">
        <v>127</v>
      </c>
      <c r="AQ1" s="107" t="s">
        <v>128</v>
      </c>
      <c r="AR1" s="107" t="s">
        <v>129</v>
      </c>
      <c r="AS1" s="107" t="s">
        <v>130</v>
      </c>
      <c r="AT1" s="107" t="s">
        <v>131</v>
      </c>
      <c r="AU1" s="108" t="s">
        <v>132</v>
      </c>
      <c r="AV1" s="108" t="s">
        <v>137</v>
      </c>
      <c r="AW1" s="108" t="s">
        <v>139</v>
      </c>
      <c r="AX1" s="108" t="s">
        <v>133</v>
      </c>
      <c r="AY1" s="108" t="s">
        <v>138</v>
      </c>
      <c r="AZ1" s="108" t="s">
        <v>140</v>
      </c>
      <c r="BA1" s="108" t="s">
        <v>134</v>
      </c>
      <c r="BB1" s="108" t="s">
        <v>141</v>
      </c>
      <c r="BC1" s="108" t="s">
        <v>142</v>
      </c>
      <c r="BD1" s="108" t="s">
        <v>135</v>
      </c>
      <c r="BE1" s="108" t="s">
        <v>143</v>
      </c>
      <c r="BF1" s="108" t="s">
        <v>144</v>
      </c>
      <c r="BG1" s="108" t="s">
        <v>136</v>
      </c>
      <c r="BH1" s="108" t="s">
        <v>145</v>
      </c>
      <c r="BI1" s="108" t="s">
        <v>146</v>
      </c>
      <c r="BJ1" s="109" t="s">
        <v>44</v>
      </c>
      <c r="BK1" s="109" t="s">
        <v>45</v>
      </c>
      <c r="BL1" s="109" t="s">
        <v>147</v>
      </c>
      <c r="BM1" s="109" t="s">
        <v>47</v>
      </c>
      <c r="BN1" s="109" t="s">
        <v>83</v>
      </c>
      <c r="BO1" s="109" t="s">
        <v>49</v>
      </c>
      <c r="BP1" s="109" t="s">
        <v>50</v>
      </c>
      <c r="BQ1" s="109" t="s">
        <v>148</v>
      </c>
      <c r="BR1" s="109" t="s">
        <v>52</v>
      </c>
      <c r="BS1" s="109" t="s">
        <v>84</v>
      </c>
      <c r="BT1" s="94" t="s">
        <v>54</v>
      </c>
      <c r="BU1" s="94" t="s">
        <v>55</v>
      </c>
      <c r="BV1" s="94" t="s">
        <v>85</v>
      </c>
      <c r="BW1" s="103" t="s">
        <v>57</v>
      </c>
      <c r="BX1" s="110" t="s">
        <v>59</v>
      </c>
      <c r="BY1" s="110" t="s">
        <v>60</v>
      </c>
      <c r="BZ1" s="110" t="s">
        <v>72</v>
      </c>
      <c r="CA1" s="110" t="s">
        <v>61</v>
      </c>
      <c r="CB1" s="111" t="s">
        <v>152</v>
      </c>
      <c r="CC1" s="111" t="s">
        <v>149</v>
      </c>
      <c r="CD1" s="131" t="s">
        <v>176</v>
      </c>
      <c r="CE1" s="111" t="s">
        <v>151</v>
      </c>
      <c r="CF1" s="111" t="s">
        <v>150</v>
      </c>
      <c r="CG1" s="131" t="s">
        <v>177</v>
      </c>
      <c r="CH1" s="111" t="s">
        <v>153</v>
      </c>
      <c r="CI1" s="111" t="s">
        <v>154</v>
      </c>
      <c r="CJ1" s="131" t="s">
        <v>178</v>
      </c>
      <c r="CK1" s="111" t="s">
        <v>155</v>
      </c>
      <c r="CL1" s="111" t="s">
        <v>156</v>
      </c>
      <c r="CM1" s="131" t="s">
        <v>179</v>
      </c>
      <c r="CN1" s="111" t="s">
        <v>157</v>
      </c>
      <c r="CO1" s="111" t="s">
        <v>158</v>
      </c>
      <c r="CP1" s="131" t="s">
        <v>180</v>
      </c>
      <c r="CQ1" s="111" t="s">
        <v>159</v>
      </c>
      <c r="CR1" s="111" t="s">
        <v>160</v>
      </c>
      <c r="CS1" s="131" t="s">
        <v>181</v>
      </c>
      <c r="CT1" s="111" t="s">
        <v>161</v>
      </c>
      <c r="CU1" s="111" t="s">
        <v>162</v>
      </c>
      <c r="CV1" s="131" t="s">
        <v>182</v>
      </c>
      <c r="CW1" s="111" t="s">
        <v>163</v>
      </c>
      <c r="CX1" s="111" t="s">
        <v>164</v>
      </c>
      <c r="CY1" s="131" t="s">
        <v>183</v>
      </c>
      <c r="CZ1" s="111" t="s">
        <v>165</v>
      </c>
      <c r="DA1" s="111" t="s">
        <v>166</v>
      </c>
      <c r="DB1" s="131" t="s">
        <v>184</v>
      </c>
      <c r="DC1" s="111" t="s">
        <v>167</v>
      </c>
      <c r="DD1" s="111" t="s">
        <v>168</v>
      </c>
      <c r="DE1" s="131" t="s">
        <v>185</v>
      </c>
      <c r="DF1" s="111" t="s">
        <v>169</v>
      </c>
      <c r="DG1" s="111" t="s">
        <v>170</v>
      </c>
      <c r="DH1" s="131" t="s">
        <v>186</v>
      </c>
      <c r="DI1" s="111" t="s">
        <v>171</v>
      </c>
      <c r="DJ1" s="111" t="s">
        <v>172</v>
      </c>
      <c r="DK1" s="131" t="s">
        <v>187</v>
      </c>
      <c r="DL1" s="111" t="s">
        <v>173</v>
      </c>
    </row>
    <row r="2" spans="1:116" x14ac:dyDescent="0.3">
      <c r="A2" s="189">
        <v>400</v>
      </c>
      <c r="B2" s="190">
        <v>43990</v>
      </c>
      <c r="C2" s="190"/>
      <c r="D2" s="189"/>
      <c r="E2" s="189"/>
      <c r="F2" s="189"/>
      <c r="G2" s="189" t="s">
        <v>214</v>
      </c>
      <c r="H2" s="189"/>
      <c r="I2" s="189" t="s">
        <v>224</v>
      </c>
      <c r="J2" s="189" t="s">
        <v>215</v>
      </c>
      <c r="K2" s="189" t="s">
        <v>216</v>
      </c>
      <c r="L2" s="189" t="s">
        <v>217</v>
      </c>
      <c r="M2" s="189" t="s">
        <v>226</v>
      </c>
      <c r="N2" s="191">
        <v>455655</v>
      </c>
      <c r="O2" s="192" t="s">
        <v>227</v>
      </c>
      <c r="P2" s="193">
        <v>16000</v>
      </c>
      <c r="Q2" s="192" t="s">
        <v>232</v>
      </c>
      <c r="R2" s="194" t="s">
        <v>228</v>
      </c>
      <c r="S2" s="192" t="s">
        <v>229</v>
      </c>
      <c r="T2" s="194" t="s">
        <v>230</v>
      </c>
      <c r="U2" s="195" t="s">
        <v>231</v>
      </c>
      <c r="V2" s="195" t="s">
        <v>196</v>
      </c>
      <c r="W2" s="192" t="s">
        <v>197</v>
      </c>
      <c r="X2" s="192">
        <v>28000</v>
      </c>
      <c r="Y2" s="192" t="s">
        <v>198</v>
      </c>
      <c r="Z2" s="192" t="s">
        <v>212</v>
      </c>
      <c r="AA2" s="192" t="s">
        <v>199</v>
      </c>
      <c r="AB2" s="192" t="s">
        <v>213</v>
      </c>
      <c r="AC2" s="192" t="s">
        <v>200</v>
      </c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2"/>
      <c r="AT2" s="192"/>
      <c r="AU2" s="192"/>
      <c r="AV2" s="192"/>
      <c r="AW2" s="192"/>
      <c r="AX2" s="192"/>
      <c r="AY2" s="192"/>
      <c r="AZ2" s="192"/>
      <c r="BA2" s="192"/>
      <c r="BB2" s="192"/>
      <c r="BC2" s="192"/>
      <c r="BD2" s="192"/>
      <c r="BE2" s="192"/>
      <c r="BF2" s="192"/>
      <c r="BG2" s="192"/>
      <c r="BH2" s="192"/>
      <c r="BI2" s="192"/>
      <c r="BJ2" s="192" t="s">
        <v>201</v>
      </c>
      <c r="BK2" s="192" t="s">
        <v>210</v>
      </c>
      <c r="BL2" s="192">
        <v>55</v>
      </c>
      <c r="BM2" s="192" t="s">
        <v>202</v>
      </c>
      <c r="BN2" s="192" t="s">
        <v>203</v>
      </c>
      <c r="BO2" s="192" t="s">
        <v>204</v>
      </c>
      <c r="BP2" s="192" t="s">
        <v>211</v>
      </c>
      <c r="BQ2" s="192">
        <v>90</v>
      </c>
      <c r="BR2" s="192" t="s">
        <v>205</v>
      </c>
      <c r="BS2" s="192" t="s">
        <v>206</v>
      </c>
      <c r="BT2" s="192" t="s">
        <v>207</v>
      </c>
      <c r="BU2" s="192" t="s">
        <v>208</v>
      </c>
      <c r="BV2" s="192">
        <v>5</v>
      </c>
      <c r="BW2" s="196" t="s">
        <v>209</v>
      </c>
      <c r="BX2" s="197"/>
      <c r="BY2" s="196"/>
      <c r="BZ2" s="197"/>
      <c r="CA2" s="196"/>
      <c r="CB2" s="196"/>
      <c r="CC2" s="196"/>
      <c r="CD2" s="198"/>
      <c r="CE2" s="196"/>
      <c r="CF2" s="196"/>
      <c r="CG2" s="198"/>
      <c r="CH2" s="196"/>
      <c r="CI2" s="196"/>
      <c r="CJ2" s="198"/>
      <c r="CK2" s="196"/>
      <c r="CL2" s="196"/>
      <c r="CM2" s="198"/>
      <c r="CN2" s="196"/>
      <c r="CO2" s="196"/>
      <c r="CP2" s="198"/>
      <c r="CQ2" s="196"/>
      <c r="CR2" s="196"/>
      <c r="CS2" s="198"/>
      <c r="CT2" s="196"/>
      <c r="CU2" s="196"/>
      <c r="CV2" s="198"/>
      <c r="CW2" s="196"/>
      <c r="CX2" s="196"/>
      <c r="CY2" s="198"/>
      <c r="CZ2" s="196"/>
      <c r="DA2" s="196"/>
      <c r="DB2" s="198"/>
      <c r="DC2" s="196"/>
      <c r="DD2" s="196"/>
      <c r="DE2" s="198"/>
      <c r="DF2" s="196"/>
      <c r="DG2" s="196"/>
      <c r="DH2" s="198"/>
      <c r="DI2" s="196"/>
      <c r="DJ2" s="196"/>
      <c r="DK2" s="198"/>
      <c r="DL2" s="196"/>
    </row>
    <row r="3" spans="1:116" x14ac:dyDescent="0.3">
      <c r="A3" s="189">
        <v>401</v>
      </c>
      <c r="B3" s="190">
        <v>43990</v>
      </c>
      <c r="C3" s="190"/>
      <c r="D3" s="189"/>
      <c r="E3" s="189"/>
      <c r="F3" s="189"/>
      <c r="G3" s="189" t="s">
        <v>214</v>
      </c>
      <c r="H3" s="189"/>
      <c r="I3" s="189" t="s">
        <v>224</v>
      </c>
      <c r="J3" s="189" t="s">
        <v>215</v>
      </c>
      <c r="K3" s="189" t="s">
        <v>216</v>
      </c>
      <c r="L3" s="189" t="s">
        <v>217</v>
      </c>
      <c r="M3" s="189" t="s">
        <v>191</v>
      </c>
      <c r="N3" s="191" t="s">
        <v>190</v>
      </c>
      <c r="O3" s="192" t="s">
        <v>192</v>
      </c>
      <c r="P3" s="193">
        <v>19000</v>
      </c>
      <c r="Q3" s="192" t="s">
        <v>193</v>
      </c>
      <c r="R3" s="194" t="s">
        <v>220</v>
      </c>
      <c r="S3" s="192" t="s">
        <v>194</v>
      </c>
      <c r="T3" s="194" t="s">
        <v>221</v>
      </c>
      <c r="U3" s="195" t="s">
        <v>195</v>
      </c>
      <c r="V3" s="195" t="s">
        <v>225</v>
      </c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2"/>
      <c r="AV3" s="192"/>
      <c r="AW3" s="192"/>
      <c r="AX3" s="192"/>
      <c r="AY3" s="192"/>
      <c r="AZ3" s="192"/>
      <c r="BA3" s="192"/>
      <c r="BB3" s="192"/>
      <c r="BC3" s="192"/>
      <c r="BD3" s="192"/>
      <c r="BE3" s="192"/>
      <c r="BF3" s="192"/>
      <c r="BG3" s="192"/>
      <c r="BH3" s="192"/>
      <c r="BI3" s="192"/>
      <c r="BJ3" s="192"/>
      <c r="BK3" s="192"/>
      <c r="BL3" s="192"/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6"/>
      <c r="BX3" s="197"/>
      <c r="BY3" s="196"/>
      <c r="BZ3" s="197"/>
      <c r="CA3" s="196"/>
      <c r="CB3" s="196"/>
      <c r="CC3" s="196"/>
      <c r="CD3" s="198"/>
      <c r="CE3" s="196"/>
      <c r="CF3" s="196"/>
      <c r="CG3" s="198"/>
      <c r="CH3" s="196"/>
      <c r="CI3" s="196"/>
      <c r="CJ3" s="198"/>
      <c r="CK3" s="196"/>
      <c r="CL3" s="196"/>
      <c r="CM3" s="198"/>
      <c r="CN3" s="196"/>
      <c r="CO3" s="196"/>
      <c r="CP3" s="198"/>
      <c r="CQ3" s="196"/>
      <c r="CR3" s="196"/>
      <c r="CS3" s="198"/>
      <c r="CT3" s="196"/>
      <c r="CU3" s="196"/>
      <c r="CV3" s="198"/>
      <c r="CW3" s="196"/>
      <c r="CX3" s="196"/>
      <c r="CY3" s="198"/>
      <c r="CZ3" s="196"/>
      <c r="DA3" s="196"/>
      <c r="DB3" s="198"/>
      <c r="DC3" s="196"/>
      <c r="DD3" s="196"/>
      <c r="DE3" s="198"/>
      <c r="DF3" s="196"/>
      <c r="DG3" s="196"/>
      <c r="DH3" s="198"/>
      <c r="DI3" s="196"/>
      <c r="DJ3" s="196"/>
      <c r="DK3" s="198"/>
      <c r="DL3" s="196"/>
    </row>
    <row r="4" spans="1:116" x14ac:dyDescent="0.3">
      <c r="A4" s="189">
        <v>402</v>
      </c>
      <c r="B4" s="190">
        <v>43990</v>
      </c>
      <c r="C4" s="190"/>
      <c r="D4" s="189"/>
      <c r="E4" s="189"/>
      <c r="F4" s="189"/>
      <c r="G4" s="189"/>
      <c r="H4" s="189"/>
      <c r="I4" s="189"/>
      <c r="J4" s="189"/>
      <c r="K4" s="189"/>
      <c r="L4" s="189"/>
      <c r="M4" s="189" t="s">
        <v>226</v>
      </c>
      <c r="N4" s="191">
        <v>455655</v>
      </c>
      <c r="O4" s="192" t="s">
        <v>227</v>
      </c>
      <c r="P4" s="193">
        <v>16000</v>
      </c>
      <c r="Q4" s="192" t="s">
        <v>232</v>
      </c>
      <c r="R4" s="194" t="s">
        <v>228</v>
      </c>
      <c r="S4" s="192" t="s">
        <v>229</v>
      </c>
      <c r="T4" s="194" t="s">
        <v>230</v>
      </c>
      <c r="U4" s="195" t="s">
        <v>231</v>
      </c>
      <c r="V4" s="195" t="s">
        <v>196</v>
      </c>
      <c r="W4" s="192" t="s">
        <v>197</v>
      </c>
      <c r="X4" s="192">
        <v>28000</v>
      </c>
      <c r="Y4" s="192" t="s">
        <v>198</v>
      </c>
      <c r="Z4" s="192" t="s">
        <v>212</v>
      </c>
      <c r="AA4" s="192" t="s">
        <v>199</v>
      </c>
      <c r="AB4" s="192" t="s">
        <v>213</v>
      </c>
      <c r="AC4" s="192" t="s">
        <v>200</v>
      </c>
      <c r="AD4" s="192"/>
      <c r="AE4" s="192"/>
      <c r="AF4" s="192"/>
      <c r="AG4" s="192"/>
      <c r="AH4" s="192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2"/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 t="s">
        <v>201</v>
      </c>
      <c r="BK4" s="192" t="s">
        <v>210</v>
      </c>
      <c r="BL4" s="192">
        <v>55</v>
      </c>
      <c r="BM4" s="192" t="s">
        <v>202</v>
      </c>
      <c r="BN4" s="192" t="s">
        <v>203</v>
      </c>
      <c r="BO4" s="192" t="s">
        <v>204</v>
      </c>
      <c r="BP4" s="192" t="s">
        <v>211</v>
      </c>
      <c r="BQ4" s="192">
        <v>90</v>
      </c>
      <c r="BR4" s="192" t="s">
        <v>205</v>
      </c>
      <c r="BS4" s="192" t="s">
        <v>206</v>
      </c>
      <c r="BT4" s="192" t="s">
        <v>207</v>
      </c>
      <c r="BU4" s="192" t="s">
        <v>208</v>
      </c>
      <c r="BV4" s="192">
        <v>5</v>
      </c>
      <c r="BW4" s="196" t="s">
        <v>209</v>
      </c>
      <c r="BX4" s="197"/>
      <c r="BY4" s="196"/>
      <c r="BZ4" s="197"/>
      <c r="CA4" s="196"/>
      <c r="CB4" s="196"/>
      <c r="CC4" s="196" t="s">
        <v>219</v>
      </c>
      <c r="CD4" s="198">
        <v>45678</v>
      </c>
      <c r="CE4" s="196"/>
      <c r="CF4" s="196" t="s">
        <v>219</v>
      </c>
      <c r="CG4" s="198">
        <v>45678</v>
      </c>
      <c r="CH4" s="196"/>
      <c r="CI4" s="196"/>
      <c r="CJ4" s="198"/>
      <c r="CK4" s="196"/>
      <c r="CL4" s="196"/>
      <c r="CM4" s="198"/>
      <c r="CN4" s="196"/>
      <c r="CO4" s="196"/>
      <c r="CP4" s="198"/>
      <c r="CQ4" s="196"/>
      <c r="CR4" s="196"/>
      <c r="CS4" s="198"/>
      <c r="CT4" s="196"/>
      <c r="CU4" s="196"/>
      <c r="CV4" s="198"/>
      <c r="CW4" s="196"/>
      <c r="CX4" s="196"/>
      <c r="CY4" s="198"/>
      <c r="CZ4" s="196"/>
      <c r="DA4" s="196"/>
      <c r="DB4" s="198"/>
      <c r="DC4" s="196"/>
      <c r="DD4" s="196"/>
      <c r="DE4" s="198"/>
      <c r="DF4" s="196"/>
      <c r="DG4" s="196"/>
      <c r="DH4" s="198"/>
      <c r="DI4" s="196"/>
      <c r="DJ4" s="196"/>
      <c r="DK4" s="198"/>
      <c r="DL4" s="196"/>
    </row>
    <row r="5" spans="1:116" x14ac:dyDescent="0.3">
      <c r="A5" s="189">
        <v>403</v>
      </c>
      <c r="B5" s="190">
        <v>43991</v>
      </c>
      <c r="C5" s="190">
        <v>43992</v>
      </c>
      <c r="D5" s="189"/>
      <c r="E5" s="189"/>
      <c r="F5" s="189"/>
      <c r="G5" s="189" t="s">
        <v>214</v>
      </c>
      <c r="H5" s="189"/>
      <c r="I5" s="189" t="s">
        <v>224</v>
      </c>
      <c r="J5" s="189" t="s">
        <v>215</v>
      </c>
      <c r="K5" s="189" t="s">
        <v>216</v>
      </c>
      <c r="L5" s="189" t="s">
        <v>217</v>
      </c>
      <c r="M5" s="189" t="s">
        <v>191</v>
      </c>
      <c r="N5" s="191" t="s">
        <v>190</v>
      </c>
      <c r="O5" s="192" t="s">
        <v>192</v>
      </c>
      <c r="P5" s="193">
        <v>19000</v>
      </c>
      <c r="Q5" s="192" t="s">
        <v>193</v>
      </c>
      <c r="R5" s="194" t="s">
        <v>220</v>
      </c>
      <c r="S5" s="192" t="s">
        <v>194</v>
      </c>
      <c r="T5" s="194" t="s">
        <v>221</v>
      </c>
      <c r="U5" s="195" t="s">
        <v>195</v>
      </c>
      <c r="V5" s="195" t="s">
        <v>196</v>
      </c>
      <c r="W5" s="192" t="s">
        <v>197</v>
      </c>
      <c r="X5" s="192">
        <v>28000</v>
      </c>
      <c r="Y5" s="192" t="s">
        <v>198</v>
      </c>
      <c r="Z5" s="192" t="s">
        <v>212</v>
      </c>
      <c r="AA5" s="192" t="s">
        <v>199</v>
      </c>
      <c r="AB5" s="192" t="s">
        <v>213</v>
      </c>
      <c r="AC5" s="192" t="s">
        <v>200</v>
      </c>
      <c r="AD5" s="192"/>
      <c r="AE5" s="192"/>
      <c r="AF5" s="192"/>
      <c r="AG5" s="192"/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2"/>
      <c r="AW5" s="192"/>
      <c r="AX5" s="192"/>
      <c r="AY5" s="192"/>
      <c r="AZ5" s="192"/>
      <c r="BA5" s="192"/>
      <c r="BB5" s="192"/>
      <c r="BC5" s="192"/>
      <c r="BD5" s="192"/>
      <c r="BE5" s="192"/>
      <c r="BF5" s="192"/>
      <c r="BG5" s="192"/>
      <c r="BH5" s="192"/>
      <c r="BI5" s="192"/>
      <c r="BJ5" s="192" t="s">
        <v>201</v>
      </c>
      <c r="BK5" s="192" t="s">
        <v>210</v>
      </c>
      <c r="BL5" s="192">
        <v>55</v>
      </c>
      <c r="BM5" s="192" t="s">
        <v>202</v>
      </c>
      <c r="BN5" s="192" t="s">
        <v>203</v>
      </c>
      <c r="BO5" s="192" t="s">
        <v>204</v>
      </c>
      <c r="BP5" s="192" t="s">
        <v>211</v>
      </c>
      <c r="BQ5" s="192">
        <v>90</v>
      </c>
      <c r="BR5" s="192" t="s">
        <v>205</v>
      </c>
      <c r="BS5" s="192" t="s">
        <v>206</v>
      </c>
      <c r="BT5" s="192" t="s">
        <v>207</v>
      </c>
      <c r="BU5" s="192" t="s">
        <v>208</v>
      </c>
      <c r="BV5" s="192">
        <v>5</v>
      </c>
      <c r="BW5" s="196" t="s">
        <v>209</v>
      </c>
      <c r="BX5" s="197"/>
      <c r="BY5" s="196"/>
      <c r="BZ5" s="197"/>
      <c r="CA5" s="196"/>
      <c r="CB5" s="196">
        <v>1</v>
      </c>
      <c r="CC5" s="196" t="s">
        <v>219</v>
      </c>
      <c r="CD5" s="198">
        <v>45678</v>
      </c>
      <c r="CE5" s="196"/>
      <c r="CF5" s="196"/>
      <c r="CG5" s="198"/>
      <c r="CH5" s="196"/>
      <c r="CI5" s="196"/>
      <c r="CJ5" s="198"/>
      <c r="CK5" s="196"/>
      <c r="CL5" s="196"/>
      <c r="CM5" s="198"/>
      <c r="CN5" s="196"/>
      <c r="CO5" s="196"/>
      <c r="CP5" s="198"/>
      <c r="CQ5" s="196"/>
      <c r="CR5" s="196"/>
      <c r="CS5" s="198"/>
      <c r="CT5" s="196"/>
      <c r="CU5" s="196"/>
      <c r="CV5" s="198"/>
      <c r="CW5" s="196"/>
      <c r="CX5" s="196"/>
      <c r="CY5" s="198"/>
      <c r="CZ5" s="196"/>
      <c r="DA5" s="196"/>
      <c r="DB5" s="198"/>
      <c r="DC5" s="196"/>
      <c r="DD5" s="196"/>
      <c r="DE5" s="198"/>
      <c r="DF5" s="196"/>
      <c r="DG5" s="196"/>
      <c r="DH5" s="198"/>
      <c r="DI5" s="196"/>
      <c r="DJ5" s="196"/>
      <c r="DK5" s="198"/>
      <c r="DL5" s="196"/>
    </row>
    <row r="6" spans="1:116" x14ac:dyDescent="0.3">
      <c r="A6" s="189">
        <v>404</v>
      </c>
      <c r="B6" s="190">
        <v>43992</v>
      </c>
      <c r="C6" s="190"/>
      <c r="D6" s="189"/>
      <c r="E6" s="189"/>
      <c r="F6" s="189"/>
      <c r="G6" s="189" t="s">
        <v>214</v>
      </c>
      <c r="H6" s="189"/>
      <c r="I6" s="189" t="s">
        <v>224</v>
      </c>
      <c r="J6" s="189" t="s">
        <v>215</v>
      </c>
      <c r="K6" s="189" t="s">
        <v>216</v>
      </c>
      <c r="L6" s="189" t="s">
        <v>217</v>
      </c>
      <c r="M6" s="189" t="s">
        <v>252</v>
      </c>
      <c r="N6" s="191"/>
      <c r="O6" s="192"/>
      <c r="P6" s="193">
        <v>12000</v>
      </c>
      <c r="Q6" s="192" t="s">
        <v>251</v>
      </c>
      <c r="R6" s="194" t="s">
        <v>264</v>
      </c>
      <c r="S6" s="192"/>
      <c r="T6" s="194" t="s">
        <v>265</v>
      </c>
      <c r="U6" s="195"/>
      <c r="V6" s="195" t="s">
        <v>196</v>
      </c>
      <c r="W6" s="192" t="s">
        <v>197</v>
      </c>
      <c r="X6" s="192">
        <v>28000</v>
      </c>
      <c r="Y6" s="192" t="s">
        <v>198</v>
      </c>
      <c r="Z6" s="192" t="s">
        <v>212</v>
      </c>
      <c r="AA6" s="192" t="s">
        <v>199</v>
      </c>
      <c r="AB6" s="192" t="s">
        <v>213</v>
      </c>
      <c r="AC6" s="192" t="s">
        <v>200</v>
      </c>
      <c r="AD6" s="192"/>
      <c r="AE6" s="192"/>
      <c r="AF6" s="192"/>
      <c r="AG6" s="192"/>
      <c r="AH6" s="192" t="s">
        <v>259</v>
      </c>
      <c r="AI6" s="192" t="s">
        <v>260</v>
      </c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 t="s">
        <v>262</v>
      </c>
      <c r="AV6" s="192">
        <v>8</v>
      </c>
      <c r="AW6" s="192" t="s">
        <v>14</v>
      </c>
      <c r="AX6" s="192"/>
      <c r="AY6" s="192"/>
      <c r="AZ6" s="192"/>
      <c r="BA6" s="192"/>
      <c r="BB6" s="192"/>
      <c r="BC6" s="192"/>
      <c r="BD6" s="192"/>
      <c r="BE6" s="192"/>
      <c r="BF6" s="192"/>
      <c r="BG6" s="192"/>
      <c r="BH6" s="192"/>
      <c r="BI6" s="192"/>
      <c r="BJ6" s="192" t="s">
        <v>201</v>
      </c>
      <c r="BK6" s="192" t="s">
        <v>210</v>
      </c>
      <c r="BL6" s="192">
        <v>55</v>
      </c>
      <c r="BM6" s="192" t="s">
        <v>202</v>
      </c>
      <c r="BN6" s="192" t="s">
        <v>203</v>
      </c>
      <c r="BO6" s="192" t="s">
        <v>204</v>
      </c>
      <c r="BP6" s="192" t="s">
        <v>211</v>
      </c>
      <c r="BQ6" s="192">
        <v>90</v>
      </c>
      <c r="BR6" s="192" t="s">
        <v>205</v>
      </c>
      <c r="BS6" s="192" t="s">
        <v>206</v>
      </c>
      <c r="BT6" s="192" t="s">
        <v>207</v>
      </c>
      <c r="BU6" s="192" t="s">
        <v>208</v>
      </c>
      <c r="BV6" s="192">
        <v>5</v>
      </c>
      <c r="BW6" s="196" t="s">
        <v>209</v>
      </c>
      <c r="BX6" s="197"/>
      <c r="BY6" s="196"/>
      <c r="BZ6" s="197"/>
      <c r="CA6" s="196"/>
      <c r="CB6" s="196">
        <v>1</v>
      </c>
      <c r="CC6" s="196" t="s">
        <v>233</v>
      </c>
      <c r="CD6" s="198" t="s">
        <v>234</v>
      </c>
      <c r="CE6" s="196"/>
      <c r="CF6" s="196"/>
      <c r="CG6" s="198"/>
      <c r="CH6" s="196"/>
      <c r="CI6" s="196"/>
      <c r="CJ6" s="198"/>
      <c r="CK6" s="196"/>
      <c r="CL6" s="196"/>
      <c r="CM6" s="198"/>
      <c r="CN6" s="196"/>
      <c r="CO6" s="196"/>
      <c r="CP6" s="198"/>
      <c r="CQ6" s="196"/>
      <c r="CR6" s="196"/>
      <c r="CS6" s="198"/>
      <c r="CT6" s="196"/>
      <c r="CU6" s="196"/>
      <c r="CV6" s="198"/>
      <c r="CW6" s="196"/>
      <c r="CX6" s="196"/>
      <c r="CY6" s="198"/>
      <c r="CZ6" s="196"/>
      <c r="DA6" s="196"/>
      <c r="DB6" s="198"/>
      <c r="DC6" s="196"/>
      <c r="DD6" s="196"/>
      <c r="DE6" s="198"/>
      <c r="DF6" s="196"/>
      <c r="DG6" s="196"/>
      <c r="DH6" s="198"/>
      <c r="DI6" s="196"/>
      <c r="DJ6" s="196"/>
      <c r="DK6" s="198"/>
      <c r="DL6" s="196"/>
    </row>
    <row r="7" spans="1:116" x14ac:dyDescent="0.3">
      <c r="A7" s="189">
        <v>405</v>
      </c>
      <c r="B7" s="190">
        <v>43992</v>
      </c>
      <c r="C7" s="190"/>
      <c r="D7" s="189"/>
      <c r="E7" s="189"/>
      <c r="F7" s="189"/>
      <c r="G7" s="189"/>
      <c r="H7" s="189"/>
      <c r="I7" s="189"/>
      <c r="J7" s="189"/>
      <c r="K7" s="189"/>
      <c r="L7" s="189"/>
      <c r="M7" s="189" t="s">
        <v>252</v>
      </c>
      <c r="N7" s="191"/>
      <c r="O7" s="192"/>
      <c r="P7" s="193">
        <v>12000</v>
      </c>
      <c r="Q7" s="192" t="s">
        <v>251</v>
      </c>
      <c r="R7" s="194" t="s">
        <v>264</v>
      </c>
      <c r="S7" s="192"/>
      <c r="T7" s="194" t="s">
        <v>265</v>
      </c>
      <c r="U7" s="195"/>
      <c r="V7" s="195" t="s">
        <v>254</v>
      </c>
      <c r="W7" s="192"/>
      <c r="X7" s="192" t="s">
        <v>253</v>
      </c>
      <c r="Y7" s="192">
        <v>65000</v>
      </c>
      <c r="Z7" s="192" t="s">
        <v>266</v>
      </c>
      <c r="AA7" s="192"/>
      <c r="AB7" s="192" t="s">
        <v>267</v>
      </c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  <c r="BL7" s="192"/>
      <c r="BM7" s="192"/>
      <c r="BN7" s="192"/>
      <c r="BO7" s="192"/>
      <c r="BP7" s="192"/>
      <c r="BQ7" s="192"/>
      <c r="BR7" s="192"/>
      <c r="BS7" s="192"/>
      <c r="BT7" s="192"/>
      <c r="BU7" s="192"/>
      <c r="BV7" s="192"/>
      <c r="BW7" s="196"/>
      <c r="BX7" s="197"/>
      <c r="BY7" s="196"/>
      <c r="BZ7" s="197"/>
      <c r="CA7" s="196"/>
      <c r="CB7" s="196">
        <v>2</v>
      </c>
      <c r="CC7" s="196" t="s">
        <v>233</v>
      </c>
      <c r="CD7" s="198" t="s">
        <v>234</v>
      </c>
      <c r="CE7" s="196"/>
      <c r="CF7" s="196"/>
      <c r="CG7" s="198"/>
      <c r="CH7" s="196"/>
      <c r="CI7" s="196"/>
      <c r="CJ7" s="198"/>
      <c r="CK7" s="196"/>
      <c r="CL7" s="196"/>
      <c r="CM7" s="198"/>
      <c r="CN7" s="196"/>
      <c r="CO7" s="196"/>
      <c r="CP7" s="198"/>
      <c r="CQ7" s="196"/>
      <c r="CR7" s="196"/>
      <c r="CS7" s="198"/>
      <c r="CT7" s="196"/>
      <c r="CU7" s="196"/>
      <c r="CV7" s="198"/>
      <c r="CW7" s="196"/>
      <c r="CX7" s="196"/>
      <c r="CY7" s="198"/>
      <c r="CZ7" s="196"/>
      <c r="DA7" s="196"/>
      <c r="DB7" s="198"/>
      <c r="DC7" s="196"/>
      <c r="DD7" s="196"/>
      <c r="DE7" s="198"/>
      <c r="DF7" s="196"/>
      <c r="DG7" s="196"/>
      <c r="DH7" s="198"/>
      <c r="DI7" s="196"/>
      <c r="DJ7" s="196"/>
      <c r="DK7" s="198"/>
      <c r="DL7" s="196"/>
    </row>
    <row r="8" spans="1:116" x14ac:dyDescent="0.3">
      <c r="A8" s="189">
        <v>406</v>
      </c>
      <c r="B8" s="190">
        <v>43994</v>
      </c>
      <c r="C8" s="190">
        <v>44000</v>
      </c>
      <c r="D8" s="189"/>
      <c r="E8" s="189"/>
      <c r="F8" s="189"/>
      <c r="G8" s="189"/>
      <c r="H8" s="189"/>
      <c r="I8" s="189"/>
      <c r="J8" s="189"/>
      <c r="K8" s="189"/>
      <c r="L8" s="189"/>
      <c r="M8" s="189" t="s">
        <v>252</v>
      </c>
      <c r="N8" s="191"/>
      <c r="O8" s="192"/>
      <c r="P8" s="193">
        <v>12000</v>
      </c>
      <c r="Q8" s="192" t="s">
        <v>251</v>
      </c>
      <c r="R8" s="194" t="s">
        <v>264</v>
      </c>
      <c r="S8" s="192"/>
      <c r="T8" s="194" t="s">
        <v>265</v>
      </c>
      <c r="U8" s="195"/>
      <c r="V8" s="195" t="s">
        <v>247</v>
      </c>
      <c r="W8" s="192" t="s">
        <v>245</v>
      </c>
      <c r="X8" s="192">
        <v>17000</v>
      </c>
      <c r="Y8" s="192" t="s">
        <v>246</v>
      </c>
      <c r="Z8" s="192" t="s">
        <v>268</v>
      </c>
      <c r="AA8" s="192"/>
      <c r="AB8" s="192" t="s">
        <v>270</v>
      </c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192"/>
      <c r="BE8" s="192"/>
      <c r="BF8" s="192"/>
      <c r="BG8" s="192"/>
      <c r="BH8" s="192"/>
      <c r="BI8" s="192"/>
      <c r="BJ8" s="192"/>
      <c r="BK8" s="192"/>
      <c r="BL8" s="192"/>
      <c r="BM8" s="192"/>
      <c r="BN8" s="192"/>
      <c r="BO8" s="192"/>
      <c r="BP8" s="192"/>
      <c r="BQ8" s="192"/>
      <c r="BR8" s="192"/>
      <c r="BS8" s="192"/>
      <c r="BT8" s="192" t="s">
        <v>248</v>
      </c>
      <c r="BU8" s="192" t="s">
        <v>249</v>
      </c>
      <c r="BV8" s="192"/>
      <c r="BW8" s="196" t="s">
        <v>250</v>
      </c>
      <c r="BX8" s="197"/>
      <c r="BY8" s="196"/>
      <c r="BZ8" s="197"/>
      <c r="CA8" s="196"/>
      <c r="CB8" s="196"/>
      <c r="CC8" s="196"/>
      <c r="CD8" s="198"/>
      <c r="CE8" s="196"/>
      <c r="CF8" s="196"/>
      <c r="CG8" s="198"/>
      <c r="CH8" s="196"/>
      <c r="CI8" s="196"/>
      <c r="CJ8" s="198"/>
      <c r="CK8" s="196"/>
      <c r="CL8" s="196"/>
      <c r="CM8" s="198"/>
      <c r="CN8" s="196"/>
      <c r="CO8" s="196"/>
      <c r="CP8" s="198"/>
      <c r="CQ8" s="196"/>
      <c r="CR8" s="196"/>
      <c r="CS8" s="198"/>
      <c r="CT8" s="196"/>
      <c r="CU8" s="196"/>
      <c r="CV8" s="198"/>
      <c r="CW8" s="196"/>
      <c r="CX8" s="196"/>
      <c r="CY8" s="198"/>
      <c r="CZ8" s="196"/>
      <c r="DA8" s="196"/>
      <c r="DB8" s="198"/>
      <c r="DC8" s="196"/>
      <c r="DD8" s="196"/>
      <c r="DE8" s="198"/>
      <c r="DF8" s="196"/>
      <c r="DG8" s="196"/>
      <c r="DH8" s="198"/>
      <c r="DI8" s="196"/>
      <c r="DJ8" s="196"/>
      <c r="DK8" s="198"/>
      <c r="DL8" s="196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3"/>
  <sheetViews>
    <sheetView zoomScale="115" zoomScaleNormal="115" workbookViewId="0">
      <selection activeCell="G12" sqref="G12"/>
    </sheetView>
  </sheetViews>
  <sheetFormatPr baseColWidth="10" defaultColWidth="11.5703125" defaultRowHeight="16.5" x14ac:dyDescent="0.25"/>
  <cols>
    <col min="1" max="1" width="15" style="167" customWidth="1"/>
    <col min="2" max="2" width="18.42578125" style="167" customWidth="1"/>
    <col min="3" max="3" width="23" style="167" bestFit="1" customWidth="1"/>
    <col min="4" max="4" width="11.5703125" style="176"/>
    <col min="5" max="5" width="16.42578125" style="167" customWidth="1"/>
    <col min="6" max="6" width="18.140625" style="177" customWidth="1"/>
    <col min="7" max="7" width="17.5703125" style="167" customWidth="1"/>
    <col min="8" max="8" width="17.7109375" style="177" customWidth="1"/>
    <col min="9" max="9" width="31" style="167" customWidth="1"/>
    <col min="10" max="10" width="13.28515625" style="167" bestFit="1" customWidth="1"/>
    <col min="11" max="11" width="11.85546875" style="167" customWidth="1"/>
    <col min="12" max="12" width="13.28515625" style="167" bestFit="1" customWidth="1"/>
    <col min="13" max="13" width="14.140625" style="167" bestFit="1" customWidth="1"/>
    <col min="14" max="14" width="11.5703125" style="167"/>
    <col min="15" max="15" width="13.28515625" style="167" bestFit="1" customWidth="1"/>
    <col min="16" max="16" width="20.5703125" style="167" bestFit="1" customWidth="1"/>
    <col min="17" max="17" width="14.7109375" style="167" bestFit="1" customWidth="1"/>
    <col min="18" max="18" width="14.140625" style="167" bestFit="1" customWidth="1"/>
    <col min="19" max="19" width="11.5703125" style="167"/>
    <col min="20" max="20" width="18.42578125" style="167" bestFit="1" customWidth="1"/>
    <col min="21" max="21" width="23" style="167" bestFit="1" customWidth="1"/>
    <col min="22" max="22" width="13.42578125" style="167" bestFit="1" customWidth="1"/>
    <col min="23" max="23" width="21.7109375" style="167" bestFit="1" customWidth="1"/>
    <col min="24" max="16384" width="11.5703125" style="167"/>
  </cols>
  <sheetData>
    <row r="1" spans="1:23" ht="42.75" x14ac:dyDescent="0.25">
      <c r="A1" s="121" t="s">
        <v>107</v>
      </c>
      <c r="B1" s="89" t="s">
        <v>108</v>
      </c>
      <c r="C1" s="123" t="s">
        <v>109</v>
      </c>
      <c r="D1" s="122" t="s">
        <v>110</v>
      </c>
      <c r="E1" s="123" t="s">
        <v>111</v>
      </c>
      <c r="F1" s="203" t="s">
        <v>112</v>
      </c>
      <c r="G1" s="123" t="s">
        <v>113</v>
      </c>
      <c r="H1" s="203" t="s">
        <v>114</v>
      </c>
      <c r="I1" s="93" t="s">
        <v>240</v>
      </c>
      <c r="J1" s="124" t="s">
        <v>44</v>
      </c>
      <c r="K1" s="124" t="s">
        <v>45</v>
      </c>
      <c r="L1" s="124" t="s">
        <v>147</v>
      </c>
      <c r="M1" s="124" t="s">
        <v>47</v>
      </c>
      <c r="N1" s="124" t="s">
        <v>83</v>
      </c>
      <c r="O1" s="124" t="s">
        <v>49</v>
      </c>
      <c r="P1" s="124" t="s">
        <v>50</v>
      </c>
      <c r="Q1" s="124" t="s">
        <v>148</v>
      </c>
      <c r="R1" s="124" t="s">
        <v>52</v>
      </c>
      <c r="S1" s="124" t="s">
        <v>84</v>
      </c>
      <c r="T1" s="125" t="s">
        <v>54</v>
      </c>
      <c r="U1" s="125" t="s">
        <v>55</v>
      </c>
      <c r="V1" s="126" t="s">
        <v>85</v>
      </c>
      <c r="W1" s="127" t="s">
        <v>57</v>
      </c>
    </row>
    <row r="2" spans="1:23" x14ac:dyDescent="0.25">
      <c r="A2" s="168" t="s">
        <v>241</v>
      </c>
      <c r="B2" s="169" t="s">
        <v>244</v>
      </c>
      <c r="C2" s="170" t="s">
        <v>242</v>
      </c>
      <c r="D2" s="171">
        <v>24000</v>
      </c>
      <c r="E2" s="170" t="s">
        <v>243</v>
      </c>
      <c r="F2" s="172">
        <v>505050505</v>
      </c>
      <c r="G2" s="170"/>
      <c r="H2" s="172">
        <v>606060606</v>
      </c>
      <c r="I2" s="175"/>
      <c r="J2" s="170"/>
      <c r="K2" s="170"/>
      <c r="L2" s="173"/>
      <c r="M2" s="170"/>
      <c r="N2" s="170"/>
      <c r="O2" s="170"/>
      <c r="P2" s="170"/>
      <c r="Q2" s="173"/>
      <c r="R2" s="170"/>
      <c r="S2" s="170"/>
      <c r="T2" s="170"/>
      <c r="U2" s="170"/>
      <c r="V2" s="170"/>
      <c r="W2" s="174"/>
    </row>
    <row r="3" spans="1:23" x14ac:dyDescent="0.25">
      <c r="A3" s="168"/>
      <c r="B3" s="169" t="s">
        <v>252</v>
      </c>
      <c r="C3" s="170"/>
      <c r="D3" s="171">
        <v>12000</v>
      </c>
      <c r="E3" s="170" t="s">
        <v>251</v>
      </c>
      <c r="F3" s="172">
        <v>203040506</v>
      </c>
      <c r="G3" s="170"/>
      <c r="H3" s="172">
        <v>707060606</v>
      </c>
      <c r="I3" s="175"/>
      <c r="J3" s="170"/>
      <c r="K3" s="170"/>
      <c r="L3" s="173"/>
      <c r="M3" s="170"/>
      <c r="N3" s="170"/>
      <c r="O3" s="170"/>
      <c r="P3" s="170"/>
      <c r="Q3" s="173"/>
      <c r="R3" s="170"/>
      <c r="S3" s="170"/>
      <c r="T3" s="170"/>
      <c r="U3" s="170"/>
      <c r="V3" s="170"/>
      <c r="W3" s="17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/>
  </sheetViews>
  <sheetFormatPr baseColWidth="10" defaultColWidth="11.5703125" defaultRowHeight="16.5" x14ac:dyDescent="0.3"/>
  <cols>
    <col min="1" max="1" width="14.28515625" style="178" customWidth="1"/>
    <col min="2" max="2" width="11.5703125" style="178"/>
    <col min="3" max="3" width="23" style="178" bestFit="1" customWidth="1"/>
    <col min="4" max="4" width="13.28515625" style="179" customWidth="1"/>
    <col min="5" max="5" width="13.28515625" style="178" customWidth="1"/>
    <col min="6" max="6" width="17.42578125" style="180" customWidth="1"/>
    <col min="7" max="7" width="19.7109375" style="178" customWidth="1"/>
    <col min="8" max="8" width="18.42578125" style="178" customWidth="1"/>
    <col min="9" max="9" width="28.42578125" style="180" customWidth="1"/>
    <col min="10" max="10" width="13.28515625" style="178" bestFit="1" customWidth="1"/>
    <col min="11" max="11" width="18.28515625" style="178" bestFit="1" customWidth="1"/>
    <col min="12" max="12" width="13.28515625" style="178" bestFit="1" customWidth="1"/>
    <col min="13" max="13" width="14.140625" style="178" bestFit="1" customWidth="1"/>
    <col min="14" max="14" width="12.7109375" style="178" bestFit="1" customWidth="1"/>
    <col min="15" max="15" width="21.42578125" style="178" bestFit="1" customWidth="1"/>
    <col min="16" max="16" width="20.5703125" style="178" bestFit="1" customWidth="1"/>
    <col min="17" max="17" width="13.28515625" style="178" bestFit="1" customWidth="1"/>
    <col min="18" max="18" width="14.140625" style="178" bestFit="1" customWidth="1"/>
    <col min="19" max="19" width="14.28515625" style="178" bestFit="1" customWidth="1"/>
    <col min="20" max="20" width="20.42578125" style="178" customWidth="1"/>
    <col min="21" max="21" width="23" style="178" bestFit="1" customWidth="1"/>
    <col min="22" max="22" width="11.5703125" style="178"/>
    <col min="23" max="23" width="26.28515625" style="178" bestFit="1" customWidth="1"/>
    <col min="24" max="16384" width="11.5703125" style="178"/>
  </cols>
  <sheetData>
    <row r="1" spans="1:23" ht="57" x14ac:dyDescent="0.3">
      <c r="A1" s="128" t="s">
        <v>115</v>
      </c>
      <c r="B1" s="89" t="s">
        <v>108</v>
      </c>
      <c r="C1" s="130" t="s">
        <v>90</v>
      </c>
      <c r="D1" s="129" t="s">
        <v>91</v>
      </c>
      <c r="E1" s="130" t="s">
        <v>92</v>
      </c>
      <c r="F1" s="204" t="s">
        <v>93</v>
      </c>
      <c r="G1" s="130" t="s">
        <v>116</v>
      </c>
      <c r="H1" s="130" t="s">
        <v>94</v>
      </c>
      <c r="I1" s="204" t="s">
        <v>95</v>
      </c>
      <c r="J1" s="124" t="s">
        <v>44</v>
      </c>
      <c r="K1" s="124" t="s">
        <v>45</v>
      </c>
      <c r="L1" s="124" t="s">
        <v>147</v>
      </c>
      <c r="M1" s="124" t="s">
        <v>47</v>
      </c>
      <c r="N1" s="124" t="s">
        <v>83</v>
      </c>
      <c r="O1" s="124" t="s">
        <v>49</v>
      </c>
      <c r="P1" s="124" t="s">
        <v>50</v>
      </c>
      <c r="Q1" s="124" t="s">
        <v>148</v>
      </c>
      <c r="R1" s="124" t="s">
        <v>52</v>
      </c>
      <c r="S1" s="124" t="s">
        <v>84</v>
      </c>
      <c r="T1" s="125" t="s">
        <v>54</v>
      </c>
      <c r="U1" s="125" t="s">
        <v>55</v>
      </c>
      <c r="V1" s="126" t="s">
        <v>85</v>
      </c>
      <c r="W1" s="127" t="s">
        <v>57</v>
      </c>
    </row>
    <row r="2" spans="1:23" s="167" customFormat="1" x14ac:dyDescent="0.25">
      <c r="A2" s="168" t="s">
        <v>196</v>
      </c>
      <c r="B2" s="169" t="s">
        <v>191</v>
      </c>
      <c r="C2" s="170" t="s">
        <v>197</v>
      </c>
      <c r="D2" s="171">
        <v>28000</v>
      </c>
      <c r="E2" s="170" t="s">
        <v>198</v>
      </c>
      <c r="F2" s="172" t="s">
        <v>212</v>
      </c>
      <c r="G2" s="170" t="s">
        <v>199</v>
      </c>
      <c r="H2" s="172" t="s">
        <v>213</v>
      </c>
      <c r="I2" s="172" t="s">
        <v>200</v>
      </c>
      <c r="J2" s="170" t="s">
        <v>201</v>
      </c>
      <c r="K2" s="170" t="s">
        <v>210</v>
      </c>
      <c r="L2" s="173">
        <v>55</v>
      </c>
      <c r="M2" s="170" t="s">
        <v>202</v>
      </c>
      <c r="N2" s="170" t="s">
        <v>203</v>
      </c>
      <c r="O2" s="170" t="s">
        <v>204</v>
      </c>
      <c r="P2" s="170" t="s">
        <v>211</v>
      </c>
      <c r="Q2" s="173">
        <v>90</v>
      </c>
      <c r="R2" s="170" t="s">
        <v>205</v>
      </c>
      <c r="S2" s="170" t="s">
        <v>206</v>
      </c>
      <c r="T2" s="170" t="s">
        <v>207</v>
      </c>
      <c r="U2" s="170" t="s">
        <v>208</v>
      </c>
      <c r="V2" s="170">
        <v>5</v>
      </c>
      <c r="W2" s="174" t="s">
        <v>209</v>
      </c>
    </row>
    <row r="3" spans="1:23" x14ac:dyDescent="0.3">
      <c r="A3" s="168" t="s">
        <v>247</v>
      </c>
      <c r="B3" s="169"/>
      <c r="C3" s="170" t="s">
        <v>245</v>
      </c>
      <c r="D3" s="171">
        <v>17000</v>
      </c>
      <c r="E3" s="170" t="s">
        <v>246</v>
      </c>
      <c r="F3" s="172">
        <v>568976560</v>
      </c>
      <c r="G3" s="170"/>
      <c r="H3" s="172">
        <v>770707070</v>
      </c>
      <c r="I3" s="172"/>
      <c r="J3" s="170"/>
      <c r="K3" s="170"/>
      <c r="L3" s="173"/>
      <c r="M3" s="170"/>
      <c r="N3" s="170"/>
      <c r="O3" s="170"/>
      <c r="P3" s="170"/>
      <c r="Q3" s="173"/>
      <c r="R3" s="170"/>
      <c r="S3" s="170"/>
      <c r="T3" s="170" t="s">
        <v>248</v>
      </c>
      <c r="U3" s="170" t="s">
        <v>249</v>
      </c>
      <c r="V3" s="170"/>
      <c r="W3" s="174" t="s">
        <v>250</v>
      </c>
    </row>
    <row r="4" spans="1:23" x14ac:dyDescent="0.3">
      <c r="A4" s="168" t="s">
        <v>254</v>
      </c>
      <c r="B4" s="169"/>
      <c r="C4" s="170"/>
      <c r="D4" s="171" t="s">
        <v>253</v>
      </c>
      <c r="E4" s="170">
        <v>65000</v>
      </c>
      <c r="F4" s="172">
        <v>403020100</v>
      </c>
      <c r="G4" s="170"/>
      <c r="H4" s="172">
        <v>706050403</v>
      </c>
      <c r="I4" s="172"/>
      <c r="J4" s="170"/>
      <c r="K4" s="170"/>
      <c r="L4" s="173"/>
      <c r="M4" s="170"/>
      <c r="N4" s="170"/>
      <c r="O4" s="170"/>
      <c r="P4" s="170"/>
      <c r="Q4" s="173"/>
      <c r="R4" s="170"/>
      <c r="S4" s="170"/>
      <c r="T4" s="170"/>
      <c r="U4" s="170"/>
      <c r="V4" s="170"/>
      <c r="W4" s="174"/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J3"/>
  <sheetViews>
    <sheetView zoomScaleNormal="10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C1" sqref="C1"/>
    </sheetView>
  </sheetViews>
  <sheetFormatPr baseColWidth="10" defaultColWidth="11.5703125" defaultRowHeight="16.5" x14ac:dyDescent="0.25"/>
  <cols>
    <col min="1" max="1" width="7.28515625" style="85" customWidth="1"/>
    <col min="2" max="2" width="15.42578125" style="85" bestFit="1" customWidth="1"/>
    <col min="3" max="3" width="21.28515625" style="85" customWidth="1"/>
    <col min="4" max="4" width="20.5703125" style="85" bestFit="1" customWidth="1"/>
    <col min="5" max="5" width="13.85546875" style="85" customWidth="1"/>
    <col min="6" max="6" width="12.5703125" style="85" customWidth="1"/>
    <col min="7" max="7" width="22.28515625" style="85" customWidth="1"/>
    <col min="8" max="8" width="15.85546875" style="85" bestFit="1" customWidth="1"/>
    <col min="9" max="9" width="30" style="85" bestFit="1" customWidth="1"/>
    <col min="10" max="10" width="16" style="85" customWidth="1"/>
    <col min="11" max="16384" width="11.5703125" style="85"/>
  </cols>
  <sheetData>
    <row r="1" spans="2:10" ht="38.450000000000003" customHeight="1" x14ac:dyDescent="0.25">
      <c r="B1" s="118" t="s">
        <v>10</v>
      </c>
      <c r="C1" s="119" t="s">
        <v>238</v>
      </c>
      <c r="D1" s="119" t="s">
        <v>239</v>
      </c>
      <c r="E1" s="118" t="s">
        <v>105</v>
      </c>
      <c r="F1" s="118" t="s">
        <v>106</v>
      </c>
      <c r="G1" s="118" t="s">
        <v>81</v>
      </c>
      <c r="H1" s="119" t="s">
        <v>34</v>
      </c>
      <c r="I1" s="119" t="s">
        <v>35</v>
      </c>
      <c r="J1" s="120" t="s">
        <v>82</v>
      </c>
    </row>
    <row r="2" spans="2:10" ht="38.450000000000003" customHeight="1" x14ac:dyDescent="0.25">
      <c r="B2" s="210" t="s">
        <v>255</v>
      </c>
      <c r="C2" s="211">
        <v>708090203</v>
      </c>
      <c r="D2" s="114" t="s">
        <v>256</v>
      </c>
      <c r="E2" s="212" t="s">
        <v>257</v>
      </c>
      <c r="F2" s="212" t="s">
        <v>258</v>
      </c>
      <c r="G2" s="210" t="s">
        <v>259</v>
      </c>
      <c r="H2" s="210" t="s">
        <v>260</v>
      </c>
      <c r="I2" s="210" t="s">
        <v>262</v>
      </c>
      <c r="J2" s="213" t="s">
        <v>17</v>
      </c>
    </row>
    <row r="3" spans="2:10" ht="33" x14ac:dyDescent="0.25">
      <c r="B3" s="112" t="s">
        <v>214</v>
      </c>
      <c r="C3" s="113">
        <v>607080910</v>
      </c>
      <c r="D3" s="114" t="s">
        <v>215</v>
      </c>
      <c r="E3" s="115" t="s">
        <v>216</v>
      </c>
      <c r="F3" s="115" t="s">
        <v>217</v>
      </c>
      <c r="G3" s="116" t="s">
        <v>218</v>
      </c>
      <c r="H3" s="116" t="s">
        <v>261</v>
      </c>
      <c r="I3" s="116" t="s">
        <v>263</v>
      </c>
      <c r="J3" s="117" t="s">
        <v>14</v>
      </c>
    </row>
  </sheetData>
  <sheetProtection formatCells="0" formatColumns="0" formatRows="0" selectLockedCells="1"/>
  <hyperlinks>
    <hyperlink ref="D3" r:id="rId1" xr:uid="{00000000-0004-0000-0500-000000000000}"/>
    <hyperlink ref="D2" r:id="rId2" xr:uid="{1B005BAA-D243-4F74-83BB-E191F6A47BCE}"/>
  </hyperlinks>
  <pageMargins left="0.7" right="0.7" top="0.75" bottom="0.75" header="0.3" footer="0.3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2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ColWidth="11.5703125" defaultRowHeight="16.5" x14ac:dyDescent="0.25"/>
  <cols>
    <col min="1" max="1" width="5.5703125" style="86" customWidth="1"/>
    <col min="2" max="2" width="24.28515625" style="85" bestFit="1" customWidth="1"/>
    <col min="3" max="16384" width="11.5703125" style="85"/>
  </cols>
  <sheetData>
    <row r="1" spans="1:2" ht="29.45" customHeight="1" x14ac:dyDescent="0.25">
      <c r="A1" s="87"/>
      <c r="B1" s="88" t="s">
        <v>97</v>
      </c>
    </row>
    <row r="2" spans="1:2" x14ac:dyDescent="0.25">
      <c r="B2" s="208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ColWidth="11.5703125" defaultRowHeight="13.5" x14ac:dyDescent="0.3"/>
  <cols>
    <col min="1" max="1" width="6.7109375" style="181" customWidth="1"/>
    <col min="2" max="2" width="30.5703125" style="183" bestFit="1" customWidth="1"/>
    <col min="3" max="3" width="11.42578125" style="183" bestFit="1" customWidth="1"/>
    <col min="4" max="4" width="17.28515625" style="183" bestFit="1" customWidth="1"/>
    <col min="5" max="5" width="10.7109375" style="183" bestFit="1" customWidth="1"/>
    <col min="6" max="6" width="11.5703125" style="183"/>
    <col min="7" max="7" width="11.42578125" style="184" customWidth="1"/>
    <col min="8" max="16384" width="11.5703125" style="183"/>
  </cols>
  <sheetData>
    <row r="1" spans="2:7" ht="35.450000000000003" customHeight="1" x14ac:dyDescent="0.3">
      <c r="B1" s="182" t="s">
        <v>97</v>
      </c>
      <c r="C1" s="182" t="s">
        <v>98</v>
      </c>
      <c r="D1" s="182" t="s">
        <v>174</v>
      </c>
      <c r="E1" s="182" t="s">
        <v>99</v>
      </c>
    </row>
    <row r="2" spans="2:7" x14ac:dyDescent="0.3">
      <c r="B2" s="185" t="s">
        <v>233</v>
      </c>
      <c r="C2" s="186" t="s">
        <v>234</v>
      </c>
      <c r="D2" s="187"/>
      <c r="E2" s="187">
        <v>12</v>
      </c>
      <c r="G2" s="183"/>
    </row>
    <row r="3" spans="2:7" x14ac:dyDescent="0.3">
      <c r="B3" s="205" t="s">
        <v>235</v>
      </c>
      <c r="C3" s="206" t="s">
        <v>236</v>
      </c>
      <c r="D3" s="207" t="s">
        <v>237</v>
      </c>
      <c r="E3" s="207">
        <v>7</v>
      </c>
      <c r="G3" s="183"/>
    </row>
    <row r="4" spans="2:7" x14ac:dyDescent="0.3">
      <c r="G4" s="18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2020-06-12T07:37:08Z</dcterms:modified>
</cp:coreProperties>
</file>