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0325" windowHeight="10425" activeTab="3"/>
  </bookViews>
  <sheets>
    <sheet name="ACCUEIL" sheetId="1" r:id="rId1"/>
    <sheet name="Consultation_A" sheetId="2" r:id="rId2"/>
    <sheet name="Consultation_S" sheetId="3" r:id="rId3"/>
    <sheet name="Résultats" sheetId="4" r:id="rId4"/>
    <sheet name="Liste Agents" sheetId="5" r:id="rId5"/>
    <sheet name="Liste TdS Secteurs" sheetId="6" r:id="rId6"/>
  </sheets>
  <definedNames>
    <definedName name="_xlnm._FilterDatabase" localSheetId="3" hidden="1">Résultats!$A$1:$B$6</definedName>
    <definedName name="_xlcn.WorksheetConnection_FichierPrélèvEnconstruc.xlsmAgents1" hidden="1">Agents[]</definedName>
    <definedName name="_xlcn.WorksheetConnection_FichierPrélèvEnconstruc.xlsmTableau41" hidden="1">Tableau4[]</definedName>
    <definedName name="Agents_np">INDEX(Agents[],,1)</definedName>
    <definedName name="Agents_pn">INDEX(Agents[],,2)</definedName>
    <definedName name="Bain">'Liste TdS Secteurs'!$B$2:$B$9</definedName>
    <definedName name="Boue">'Liste TdS Secteurs'!$E$2:$E$17</definedName>
    <definedName name="c_noms">'Liste Agents'!$A:$A</definedName>
    <definedName name="Kiné">'Liste TdS Secteurs'!$C$2:$C$6</definedName>
    <definedName name="l_noms">OFFSET(p_noms,0,0,COUNTA(Agents_np),1)</definedName>
    <definedName name="l_prénoms">OFFSET(p_prénoms,0,0,COUNTA(Agents_pn),1)</definedName>
    <definedName name="Liste_noms">IF(Résultats!A1&lt;&gt;"",OFFSET(p_noms,MATCH(Résultats!A1&amp;"*",l_noms,0)-1,,SUMPRODUCT((MID(l_noms,1,LEN(Résultats!A1))=TEXT(Résultats!A1,"0"))*1)),l_noms)</definedName>
    <definedName name="Liste_prénoms">IF(Résultats!A1&lt;&gt;"",OFFSET(p_prénoms,MATCH(Résultats!A1&amp;"*",l_prénoms,0)-1,,SUMPRODUCT((MID(l_prénoms,1,LEN(Résultats!XFC1048554))=TEXT(Résultats!XFC1048554,"0"))*1)),l_prénoms)</definedName>
    <definedName name="NumCab">'Liste TdS Secteurs'!$K$2:$K$13</definedName>
    <definedName name="p_noms">'Liste Agents'!$A$2</definedName>
    <definedName name="p_prénoms">'Liste Agents'!$B$2</definedName>
    <definedName name="Phlébo">'Liste TdS Secteurs'!$D$2:$D$3</definedName>
    <definedName name="soins">'Liste TdS Secteurs'!$B$1:$H$1</definedName>
  </definedNames>
  <calcPr calcId="152511"/>
  <pivotCaches>
    <pivotCache cacheId="5" r:id="rId7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4-1c567143-cdcf-42b2-83cf-7915f2928ec0" name="Tableau4" connection="WorksheetConnection_Fichier Prélèv En construc.xlsm!Tableau4"/>
          <x15:modelTable id="Agents-e9cd00e9-cd8f-4da0-a3d9-734930954b99" name="Agents" connection="WorksheetConnection_Fichier Prélèv En construc.xlsm!Agents"/>
        </x15:modelTables>
        <x15:modelRelationships>
          <x15:modelRelationship fromTable="Agents" fromColumn="Agents (Nom-Prénom)" toTable="Tableau4" toColumn="Date"/>
        </x15:modelRelationships>
      </x15:dataModel>
    </ext>
  </extLst>
</workbook>
</file>

<file path=xl/calcChain.xml><?xml version="1.0" encoding="utf-8"?>
<calcChain xmlns="http://schemas.openxmlformats.org/spreadsheetml/2006/main">
  <c r="A6" i="3" l="1"/>
  <c r="B6" i="3"/>
  <c r="C6" i="3"/>
  <c r="E6" i="3"/>
  <c r="F6" i="3"/>
  <c r="G6" i="3"/>
  <c r="H6" i="3"/>
  <c r="A5" i="3"/>
  <c r="B5" i="3"/>
  <c r="C5" i="3"/>
  <c r="E5" i="3"/>
  <c r="F5" i="3"/>
  <c r="G5" i="3"/>
  <c r="H5" i="3"/>
  <c r="A4" i="3"/>
  <c r="B4" i="3"/>
  <c r="C4" i="3"/>
  <c r="E4" i="3"/>
  <c r="F4" i="3"/>
  <c r="G4" i="3"/>
  <c r="H4" i="3"/>
  <c r="A3" i="3"/>
  <c r="B3" i="3"/>
  <c r="C3" i="3"/>
  <c r="E3" i="3"/>
  <c r="F3" i="3"/>
  <c r="G3" i="3"/>
  <c r="H3" i="3"/>
  <c r="H2" i="3"/>
  <c r="G2" i="3"/>
  <c r="F2" i="3"/>
  <c r="E2" i="3"/>
  <c r="C2" i="3"/>
  <c r="B2" i="3"/>
  <c r="A2" i="3"/>
  <c r="D2" i="4" l="1"/>
  <c r="D2" i="3" s="1"/>
  <c r="D3" i="4"/>
  <c r="D3" i="3" s="1"/>
  <c r="D4" i="4"/>
  <c r="D4" i="3" s="1"/>
  <c r="D5" i="4"/>
  <c r="D5" i="3" s="1"/>
  <c r="D6" i="4"/>
  <c r="D6" i="3" s="1"/>
</calcChain>
</file>

<file path=xl/connections.xml><?xml version="1.0" encoding="utf-8"?>
<connections xmlns="http://schemas.openxmlformats.org/spreadsheetml/2006/main">
  <connection id="1" keepAlive="1" name="ThisWorkbookDataModel" description="Modèle de données" type="5" refreshedVersion="5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Fichier Prélèv En construc.xlsm!Agents" type="102" refreshedVersion="5" minRefreshableVersion="5">
    <extLst>
      <ext xmlns:x15="http://schemas.microsoft.com/office/spreadsheetml/2010/11/main" uri="{DE250136-89BD-433C-8126-D09CA5730AF9}">
        <x15:connection id="Agents-e9cd00e9-cd8f-4da0-a3d9-734930954b99">
          <x15:rangePr sourceName="_xlcn.WorksheetConnection_FichierPrélèvEnconstruc.xlsmAgents1"/>
        </x15:connection>
      </ext>
    </extLst>
  </connection>
  <connection id="3" name="WorksheetConnection_Fichier Prélèv En construc.xlsm!Tableau4" type="102" refreshedVersion="5" minRefreshableVersion="5">
    <extLst>
      <ext xmlns:x15="http://schemas.microsoft.com/office/spreadsheetml/2010/11/main" uri="{DE250136-89BD-433C-8126-D09CA5730AF9}">
        <x15:connection id="Tableau4-1c567143-cdcf-42b2-83cf-7915f2928ec0">
          <x15:rangePr sourceName="_xlcn.WorksheetConnection_FichierPrélèvEnconstruc.xlsmTableau41"/>
        </x15:connection>
      </ext>
    </extLst>
  </connection>
</connections>
</file>

<file path=xl/sharedStrings.xml><?xml version="1.0" encoding="utf-8"?>
<sst xmlns="http://schemas.openxmlformats.org/spreadsheetml/2006/main" count="140" uniqueCount="103">
  <si>
    <t>Date</t>
  </si>
  <si>
    <t>Période</t>
  </si>
  <si>
    <t>Réf</t>
  </si>
  <si>
    <t>colonne de la liste (sélectionnée en cliquant sur la lettre de la colonne;ici colonne A de la feuille "Liste Agents")</t>
  </si>
  <si>
    <t xml:space="preserve">SI(B2&lt;&gt;"";DECALER(p_noms;EQUIV(B2&amp;"*";l_noms;0)-1;;SOMMEPROD((STXT(l_noms;1;NBCAR(B2))=TEXTE(B2;"0"))*1));l_noms) </t>
  </si>
  <si>
    <t>formule nommée : DECALER(d_noms;0;0;NBVAL(c_noms)-1;1) (ici : DECALER(p_noms;0;0;NBVAL(c_noms)-1;1))</t>
  </si>
  <si>
    <t>Agents (Nom-Prénom)</t>
  </si>
  <si>
    <t>Agents (Prénom-Nom)</t>
  </si>
  <si>
    <t xml:space="preserve">SI(B2&lt;&gt;"";DECALER(p_prénoms;EQUIV(B2&amp;"*";l_prénoms;0)-1;;SOMMEPROD((STXT(l_prénoms;1;NBCAR(B2))=TEXTE(B2;"0"))*1));l_prénoms) </t>
  </si>
  <si>
    <t>Bropk pjzgt</t>
  </si>
  <si>
    <t xml:space="preserve">Remarques : </t>
  </si>
  <si>
    <t>Dans la colonne B, je peux choisir Nom agent ou prénom agent</t>
  </si>
  <si>
    <t>Par contre, ça ne marche quand je sélectionne Prénom agent. J'ai bien la liste déroulante mais pas le semi-automatique</t>
  </si>
  <si>
    <t>Hors ma vraie liste est très très longue d'où l'intérêt du semi-auto</t>
  </si>
  <si>
    <t>Remarques :</t>
  </si>
  <si>
    <t>Dans cette feuille, j'ai une liste d'agents</t>
  </si>
  <si>
    <t>Je voudrais pouvoir ajouter des noms en bas du tableau et qu'ils aillent se mettre dans l'ordre alphabétique automatiquement quand je tape Entrée</t>
  </si>
  <si>
    <t>Je voudrais aussi pouvoir faire Undo à tout moment si il y a une erreur de frappe mais je ne sais pas si c'est possible avec un macro</t>
  </si>
  <si>
    <t>ET je voudrais que ma colonne Prénom-Nom (qui découle de la colone 1) se mettent également dans l'ordre alphabétique (utilise pour ma feuille Résultats)</t>
  </si>
  <si>
    <t>Ce souhait car il y aura plusieurs personnes qui vont utiliser ce fichier d'où les erreurs potentielles !</t>
  </si>
  <si>
    <r>
      <t xml:space="preserve">J'aimerais également que ma </t>
    </r>
    <r>
      <rPr>
        <b/>
        <sz val="11"/>
        <color theme="1"/>
        <rFont val="Calibri"/>
        <family val="2"/>
        <scheme val="minor"/>
      </rPr>
      <t xml:space="preserve">réf s'incrémente automatiquement </t>
    </r>
    <r>
      <rPr>
        <sz val="11"/>
        <color theme="1"/>
        <rFont val="Calibri"/>
        <family val="2"/>
        <scheme val="minor"/>
      </rPr>
      <t>quand je rentre un nouveau résultat</t>
    </r>
  </si>
  <si>
    <r>
      <t xml:space="preserve">quand je prend Nom agent, j'ai ma </t>
    </r>
    <r>
      <rPr>
        <b/>
        <sz val="11"/>
        <color theme="1"/>
        <rFont val="Calibri"/>
        <family val="2"/>
        <scheme val="minor"/>
      </rPr>
      <t>liste semi-auto qui fonctionne</t>
    </r>
    <r>
      <rPr>
        <sz val="11"/>
        <color theme="1"/>
        <rFont val="Calibri"/>
        <family val="2"/>
        <scheme val="minor"/>
      </rPr>
      <t xml:space="preserve"> (car ma liste de noms est dans l'ordre alphabétique (je pense)</t>
    </r>
  </si>
  <si>
    <t>=SI($B$1="Nom agent";Agents_np;Agents_pn)</t>
  </si>
  <si>
    <t>Secteur</t>
  </si>
  <si>
    <t>Après-midi</t>
  </si>
  <si>
    <t>Commentaire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</si>
  <si>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</si>
  <si>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</si>
  <si>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</si>
  <si>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</si>
  <si>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</si>
  <si>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</si>
  <si>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</si>
  <si>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</si>
  <si>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</si>
  <si>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c_noms : colonne correspondant à la liste de noms</t>
  </si>
  <si>
    <t>p_noms : 1ère cellule = cellule contenant le 1er nom de la liste de noms</t>
  </si>
  <si>
    <t>l_noms : formule nommée pour délimiter la zone renseignée de la liste qui pourra s'agrandir et évoluer</t>
  </si>
  <si>
    <t>Nom agent</t>
  </si>
  <si>
    <t>01/02/025</t>
  </si>
  <si>
    <t>01/305</t>
  </si>
  <si>
    <t>Aabbbaf effkq</t>
  </si>
  <si>
    <t>effkq Aabbbaf</t>
  </si>
  <si>
    <t>Aacftt pfvgb</t>
  </si>
  <si>
    <t>pfvgb Aacftt</t>
  </si>
  <si>
    <t>Aber ttyui</t>
  </si>
  <si>
    <t>ttyui Aber</t>
  </si>
  <si>
    <t>Bacdg µppir</t>
  </si>
  <si>
    <t>µppir Bacdg</t>
  </si>
  <si>
    <t>Bbgez pjjna</t>
  </si>
  <si>
    <t>pjjna Bbgez</t>
  </si>
  <si>
    <t>pjzgt Bropk</t>
  </si>
  <si>
    <t>Dafh ppmz</t>
  </si>
  <si>
    <t>ppmz Dafh</t>
  </si>
  <si>
    <t>Ddopmk opns</t>
  </si>
  <si>
    <t>opns Ddopmk</t>
  </si>
  <si>
    <t>Dpopj grez</t>
  </si>
  <si>
    <t>grez Dpopj</t>
  </si>
  <si>
    <t>Egddg ojhbnp</t>
  </si>
  <si>
    <t>ojhbnp Egddg</t>
  </si>
  <si>
    <t>Fgheegh pnq</t>
  </si>
  <si>
    <t>pnq Fgheegh</t>
  </si>
  <si>
    <t>Maef pijn</t>
  </si>
  <si>
    <t>pijn Maef</t>
  </si>
  <si>
    <t>Naop ergv</t>
  </si>
  <si>
    <t>ergv Naop</t>
  </si>
  <si>
    <t>Noegv mpjk</t>
  </si>
  <si>
    <t>mpjk Noegv</t>
  </si>
  <si>
    <t>Noegv prfq</t>
  </si>
  <si>
    <t>prfq Noegv</t>
  </si>
  <si>
    <t>Onff pnfg</t>
  </si>
  <si>
    <t>pnfg Onff</t>
  </si>
  <si>
    <t>Opjnb Avrd</t>
  </si>
  <si>
    <t>Avrd Opjnb</t>
  </si>
  <si>
    <t>Opjnb Mzarb</t>
  </si>
  <si>
    <t>Mzarb Opjnb</t>
  </si>
  <si>
    <t>Qpfgh mnatr</t>
  </si>
  <si>
    <t>mnatr Qpfgh</t>
  </si>
  <si>
    <t>Rgesg pnfg</t>
  </si>
  <si>
    <t>pnfg Rgesg</t>
  </si>
  <si>
    <t>Srhyhz Pjrg</t>
  </si>
  <si>
    <t>Pjrg Srhyhz</t>
  </si>
  <si>
    <t>Zoerbbv pjf</t>
  </si>
  <si>
    <t>pjf Zoerbbv</t>
  </si>
  <si>
    <r>
      <t>Résultat brut</t>
    </r>
    <r>
      <rPr>
        <b/>
        <sz val="8"/>
        <color theme="1"/>
        <rFont val="Arial"/>
        <family val="2"/>
      </rPr>
      <t xml:space="preserve"> </t>
    </r>
  </si>
  <si>
    <r>
      <t xml:space="preserve">Résultat final </t>
    </r>
    <r>
      <rPr>
        <sz val="8"/>
        <color theme="1"/>
        <rFont val="Arial"/>
        <family val="2"/>
      </rPr>
      <t/>
    </r>
  </si>
  <si>
    <t>TdS</t>
  </si>
  <si>
    <t>N°</t>
  </si>
  <si>
    <t>B</t>
  </si>
  <si>
    <t>K</t>
  </si>
  <si>
    <t>Ph</t>
  </si>
  <si>
    <t>Bo</t>
  </si>
  <si>
    <t>LC</t>
  </si>
  <si>
    <t>C</t>
  </si>
  <si>
    <t>P</t>
  </si>
  <si>
    <t>A</t>
  </si>
  <si>
    <t>Matin</t>
  </si>
  <si>
    <t>Date2</t>
  </si>
  <si>
    <t>N RS</t>
  </si>
  <si>
    <t>Av</t>
  </si>
  <si>
    <t>(Tous)</t>
  </si>
  <si>
    <t>Total général</t>
  </si>
  <si>
    <t xml:space="preserve">Moyenne de Résultat final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</si>
</sst>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Arial"/>
      <family val="2"/>
    </font>
    <font>
      <b/>
      <sz val="8"/>
      <color theme="1"/>
      <name val="Arial"/>
      <family val="2"/>
    </font>
    <font>
      <sz val="11"/>
      <color theme="1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D9B3FF"/>
        <bgColor indexed="64"/>
      </patternFill>
    </fill>
    <fill>
      <patternFill patternType="solid">
        <fgColor rgb="FF97FFDC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5">
    <xf numFmtId="0" fontId="0" fillId="0" borderId="0" xfId="0"/>
    <xf numFmtId="0" fontId="1" fillId="0" borderId="0" xfId="0" applyFont="1"/>
    <xf numFmtId="0" fontId="2" fillId="0" borderId="0" xfId="1"/>
    <xf numFmtId="0" fontId="4" fillId="0" borderId="0" xfId="0" applyFont="1"/>
    <xf numFmtId="49" fontId="0" fillId="0" borderId="0" xfId="0" applyNumberFormat="1"/>
    <xf numFmtId="0" fontId="0" fillId="0" borderId="0" xfId="0" applyNumberFormat="1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16" fontId="0" fillId="0" borderId="0" xfId="0" applyNumberFormat="1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1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0" fillId="0" borderId="0" xfId="0" pivotButton="1"/>
  </cellXfs>
  <cellStyles count="2">
    <cellStyle name="Lien hypertexte" xfId="1" builtinId="8"/>
    <cellStyle name="Normal" xfId="0" builtinId="0"/>
  </cellStyles>
  <dxfs count="38">
    <dxf>
      <font>
        <b val="0"/>
        <i val="0"/>
        <color rgb="FFFFFF00"/>
      </font>
    </dxf>
    <dxf>
      <font>
        <b/>
        <i val="0"/>
        <color rgb="FFFFFF00"/>
      </font>
    </dxf>
    <dxf>
      <font>
        <b val="0"/>
        <i val="0"/>
        <color rgb="FFFFFF00"/>
      </font>
    </dxf>
    <dxf>
      <font>
        <b/>
        <i val="0"/>
        <color rgb="FFFFFF00"/>
      </font>
    </dxf>
    <dxf>
      <numFmt numFmtId="1" formatCode="0"/>
      <alignment horizontal="center" vertical="center" textRotation="0" wrapText="0" indent="0" justifyLastLine="0" shrinkToFit="0" readingOrder="0"/>
    </dxf>
    <dxf>
      <numFmt numFmtId="0" formatCode="General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</dxfs>
  <tableStyles count="0" defaultTableStyle="TableStyleMedium2" defaultPivotStyle="PivotStyleLight16"/>
  <colors>
    <mruColors>
      <color rgb="FFFF3F3F"/>
      <color rgb="FFFFFF57"/>
      <color rgb="FF00E266"/>
      <color rgb="FF97FFDC"/>
      <color rgb="FFD9B3FF"/>
      <color rgb="FF66FFCC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powerPivotData" Target="model/item.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Relationship Id="rId14" Type="http://schemas.microsoft.com/office/2006/relationships/vbaProject" Target="vbaProject.bin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thev" refreshedDate="43298.846619444441" createdVersion="5" refreshedVersion="5" minRefreshableVersion="3" recordCount="5">
  <cacheSource type="worksheet">
    <worksheetSource name="Tableau4[[Date]:[Réf]]"/>
  </cacheSource>
  <cacheFields count="9">
    <cacheField name="Date" numFmtId="0">
      <sharedItems containsDate="1" containsMixedTypes="1" minDate="2016-01-01T00:00:00" maxDate="2018-02-02T00:00:00" count="5">
        <d v="2016-01-01T00:00:00"/>
        <d v="2018-01-01T00:00:00"/>
        <d v="2018-02-01T00:00:00"/>
        <s v="01/02/025"/>
        <s v="01/305"/>
      </sharedItems>
    </cacheField>
    <cacheField name="Nom agent" numFmtId="0">
      <sharedItems count="5">
        <s v="Bropk pjzgt"/>
        <s v="Bacdg µppir"/>
        <s v="Noegv mpjk"/>
        <s v="Srhyhz Pjrg"/>
        <s v="Fgheegh pnq"/>
      </sharedItems>
    </cacheField>
    <cacheField name="Résultat brut " numFmtId="0">
      <sharedItems containsSemiMixedTypes="0" containsString="0" containsNumber="1" containsInteger="1" minValue="1" maxValue="60"/>
    </cacheField>
    <cacheField name="Résultat final " numFmtId="1">
      <sharedItems containsSemiMixedTypes="0" containsString="0" containsNumber="1" minValue="1.5625" maxValue="93.75"/>
    </cacheField>
    <cacheField name="TdS" numFmtId="0">
      <sharedItems count="3">
        <s v="K"/>
        <s v="B"/>
        <s v="Bo"/>
      </sharedItems>
    </cacheField>
    <cacheField name="Secteur" numFmtId="0">
      <sharedItems containsString="0" containsBlank="1" containsNumber="1" containsInteger="1" minValue="15" maxValue="52"/>
    </cacheField>
    <cacheField name="N°" numFmtId="0">
      <sharedItems containsNonDate="0" containsString="0" containsBlank="1"/>
    </cacheField>
    <cacheField name="Période" numFmtId="0">
      <sharedItems/>
    </cacheField>
    <cacheField name="Réf" numFmtId="0">
      <sharedItems containsSemiMixedTypes="0" containsString="0" containsNumber="1" containsInteger="1" minValue="1" maxValue="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">
  <r>
    <x v="0"/>
    <x v="0"/>
    <n v="1"/>
    <n v="1.5625"/>
    <x v="0"/>
    <n v="52"/>
    <m/>
    <s v="Après-midi"/>
    <n v="1"/>
  </r>
  <r>
    <x v="1"/>
    <x v="1"/>
    <n v="2"/>
    <n v="3.125"/>
    <x v="1"/>
    <n v="15"/>
    <m/>
    <s v="Matin"/>
    <n v="2"/>
  </r>
  <r>
    <x v="2"/>
    <x v="2"/>
    <n v="19"/>
    <n v="29.6875"/>
    <x v="2"/>
    <m/>
    <m/>
    <s v="Matin"/>
    <n v="3"/>
  </r>
  <r>
    <x v="3"/>
    <x v="3"/>
    <n v="60"/>
    <n v="93.75"/>
    <x v="1"/>
    <m/>
    <m/>
    <s v="Après-midi"/>
    <n v="4"/>
  </r>
  <r>
    <x v="4"/>
    <x v="4"/>
    <n v="35"/>
    <n v="54.6875"/>
    <x v="0"/>
    <m/>
    <m/>
    <s v="Matin"/>
    <n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outline="1" outlineData="1" compactData="0" multipleFieldFilters="0">
  <location ref="A4:E11" firstHeaderRow="1" firstDataRow="2" firstDataCol="1" rowPageCount="1" colPageCount="1"/>
  <pivotFields count="9">
    <pivotField axis="axisPage" compact="0" showAll="0">
      <items count="6">
        <item x="3"/>
        <item x="4"/>
        <item x="0"/>
        <item x="1"/>
        <item x="2"/>
        <item t="default"/>
      </items>
    </pivotField>
    <pivotField axis="axisRow" compact="0" showAll="0">
      <items count="6">
        <item x="1"/>
        <item x="0"/>
        <item x="4"/>
        <item x="2"/>
        <item x="3"/>
        <item t="default"/>
      </items>
    </pivotField>
    <pivotField compact="0" showAll="0"/>
    <pivotField dataField="1" compact="0" numFmtId="1" showAll="0"/>
    <pivotField axis="axisCol" compact="0" showAll="0">
      <items count="4">
        <item x="1"/>
        <item x="2"/>
        <item x="0"/>
        <item t="default"/>
      </items>
    </pivotField>
    <pivotField compact="0" showAll="0"/>
    <pivotField compact="0" showAll="0"/>
    <pivotField compact="0" showAll="0"/>
    <pivotField compact="0" showAll="0"/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4"/>
  </colFields>
  <colItems count="4">
    <i>
      <x/>
    </i>
    <i>
      <x v="1"/>
    </i>
    <i>
      <x v="2"/>
    </i>
    <i t="grand">
      <x/>
    </i>
  </colItems>
  <pageFields count="1">
    <pageField fld="0" hier="-1"/>
  </pageFields>
  <dataFields count="1">
    <dataField name="Moyenne de Résultat final " fld="3" subtotal="average" baseField="1" baseItem="0" numFmtId="1"/>
  </dataFields>
  <formats count="8">
    <format dxfId="37">
      <pivotArea outline="0" collapsedLevelsAreSubtotals="1" fieldPosition="0"/>
    </format>
    <format dxfId="36">
      <pivotArea dataOnly="0" labelOnly="1" outline="0" fieldPosition="0">
        <references count="1">
          <reference field="0" count="0"/>
        </references>
      </pivotArea>
    </format>
    <format dxfId="35">
      <pivotArea dataOnly="0" labelOnly="1" fieldPosition="0">
        <references count="1">
          <reference field="4" count="0"/>
        </references>
      </pivotArea>
    </format>
    <format dxfId="34">
      <pivotArea dataOnly="0" labelOnly="1" grandCol="1" outline="0" fieldPosition="0"/>
    </format>
    <format dxfId="33">
      <pivotArea outline="0" collapsedLevelsAreSubtotals="1" fieldPosition="0"/>
    </format>
    <format dxfId="32">
      <pivotArea dataOnly="0" labelOnly="1" outline="0" fieldPosition="0">
        <references count="1">
          <reference field="0" count="0"/>
        </references>
      </pivotArea>
    </format>
    <format dxfId="31">
      <pivotArea dataOnly="0" labelOnly="1" fieldPosition="0">
        <references count="1">
          <reference field="4" count="0"/>
        </references>
      </pivotArea>
    </format>
    <format dxfId="30">
      <pivotArea dataOnly="0" labelOnly="1" grandCol="1" outline="0" fieldPosition="0"/>
    </format>
  </formats>
  <pivotTableStyleInfo name="PivotStyleLight16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43" displayName="Tableau43" ref="A1:K6" totalsRowShown="0" headerRowDxfId="29" dataDxfId="28">
  <tableColumns count="11">
    <tableColumn id="1" name="Date" dataDxfId="27"/>
    <tableColumn id="2" name="Nom agent" dataDxfId="26"/>
    <tableColumn id="3" name="Résultat brut " dataDxfId="25"/>
    <tableColumn id="10" name="Résultat final " dataDxfId="4">
      <calculatedColumnFormula>Tableau4[[#This Row],[Résultat final ]]</calculatedColumnFormula>
    </tableColumn>
    <tableColumn id="4" name="TdS" dataDxfId="24"/>
    <tableColumn id="7" name="Secteur" dataDxfId="23"/>
    <tableColumn id="5" name="Période" dataDxfId="22"/>
    <tableColumn id="6" name="Réf" dataDxfId="21"/>
    <tableColumn id="8" name="Date2" dataDxfId="20"/>
    <tableColumn id="9" name="N RS" dataDxfId="19"/>
    <tableColumn id="11" name="Av" dataDxfId="18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A1:J6" totalsRowShown="0" headerRowDxfId="17" dataDxfId="16">
  <tableColumns count="10">
    <tableColumn id="1" name="Date" dataDxfId="15"/>
    <tableColumn id="2" name="Nom agent" dataDxfId="14"/>
    <tableColumn id="3" name="Résultat brut " dataDxfId="13"/>
    <tableColumn id="10" name="Résultat final " dataDxfId="12">
      <calculatedColumnFormula>IF(Tableau4[[#This Row],[Résultat brut ]]="","",(Tableau4[[#This Row],[Résultat brut ]]/16)*25)</calculatedColumnFormula>
    </tableColumn>
    <tableColumn id="4" name="TdS" dataDxfId="11"/>
    <tableColumn id="7" name="Secteur" dataDxfId="10"/>
    <tableColumn id="9" name="N°" dataDxfId="9"/>
    <tableColumn id="5" name="Période" dataDxfId="8"/>
    <tableColumn id="6" name="Réf" dataDxfId="7"/>
    <tableColumn id="8" name="Commentaire" dataDxfId="6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1" name="Agents" displayName="Agents" ref="A1:B23" totalsRowShown="0">
  <sortState ref="A2:B21">
    <sortCondition ref="A2"/>
  </sortState>
  <tableColumns count="2">
    <tableColumn id="1" name="Agents (Nom-Prénom)"/>
    <tableColumn id="2" name="Agents (Prénom-Nom)" dataDxfId="5">
      <calculatedColumnFormula>IF(A2="","",MID(A2,SEARCH(" ",A2)+1,999)&amp;" "&amp;LEFT(A2,SEARCH(" ",A2)-1))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9:F22"/>
  <sheetViews>
    <sheetView workbookViewId="0">
      <selection activeCell="A4" sqref="A4"/>
    </sheetView>
  </sheetViews>
  <sheetFormatPr baseColWidth="10" defaultRowHeight="15" x14ac:dyDescent="0.25"/>
  <cols>
    <col min="1" max="1" width="15.28515625" style="7" customWidth="1"/>
    <col min="2" max="2" width="32.28515625" style="7" bestFit="1" customWidth="1"/>
    <col min="3" max="3" width="24.28515625" style="7" customWidth="1"/>
    <col min="4" max="4" width="21.140625" style="7" customWidth="1"/>
    <col min="5" max="5" width="25.28515625" style="7" bestFit="1" customWidth="1"/>
    <col min="6" max="6" width="11.42578125" style="7"/>
  </cols>
  <sheetData>
    <row r="9" spans="1:5" x14ac:dyDescent="0.25">
      <c r="A9" s="19"/>
    </row>
    <row r="10" spans="1:5" x14ac:dyDescent="0.25">
      <c r="A10" s="19"/>
      <c r="B10" s="19"/>
      <c r="C10" s="19"/>
      <c r="D10" s="19"/>
      <c r="E10" s="19"/>
    </row>
    <row r="11" spans="1:5" x14ac:dyDescent="0.25">
      <c r="A11" s="19"/>
    </row>
    <row r="12" spans="1:5" x14ac:dyDescent="0.25">
      <c r="A12" s="19"/>
      <c r="B12" s="19"/>
      <c r="C12" s="19"/>
      <c r="D12" s="19"/>
      <c r="E12" s="19"/>
    </row>
    <row r="14" spans="1:5" x14ac:dyDescent="0.25">
      <c r="A14"/>
    </row>
    <row r="19" spans="1:6" x14ac:dyDescent="0.25">
      <c r="B19" s="19"/>
      <c r="C19" s="19"/>
      <c r="D19" s="19"/>
      <c r="E19" s="19"/>
    </row>
    <row r="21" spans="1:6" s="18" customFormat="1" x14ac:dyDescent="0.25">
      <c r="A21" s="19"/>
      <c r="B21" s="19"/>
      <c r="C21" s="19"/>
      <c r="D21" s="19"/>
      <c r="E21" s="19"/>
      <c r="F21" s="19"/>
    </row>
    <row r="22" spans="1:6" s="18" customFormat="1" x14ac:dyDescent="0.25">
      <c r="A22" s="19"/>
      <c r="B22" s="19"/>
      <c r="C22" s="19"/>
      <c r="D22" s="19"/>
      <c r="E22" s="19"/>
      <c r="F22" s="1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E11"/>
  <sheetViews>
    <sheetView workbookViewId="0">
      <selection activeCell="A8" sqref="A8"/>
    </sheetView>
  </sheetViews>
  <sheetFormatPr baseColWidth="10" defaultRowHeight="15" x14ac:dyDescent="0.25"/>
  <cols>
    <col min="1" max="1" width="25.140625" customWidth="1"/>
    <col min="2" max="4" width="11.140625" style="7" bestFit="1" customWidth="1"/>
    <col min="5" max="5" width="12.5703125" style="7" customWidth="1"/>
    <col min="6" max="6" width="8.140625" customWidth="1"/>
    <col min="7" max="7" width="4" customWidth="1"/>
    <col min="8" max="8" width="6.28515625" customWidth="1"/>
    <col min="9" max="9" width="7" customWidth="1"/>
    <col min="10" max="10" width="12.5703125" bestFit="1" customWidth="1"/>
  </cols>
  <sheetData>
    <row r="2" spans="1:5" x14ac:dyDescent="0.25">
      <c r="A2" s="24" t="s">
        <v>0</v>
      </c>
      <c r="B2" s="7" t="s">
        <v>100</v>
      </c>
    </row>
    <row r="4" spans="1:5" x14ac:dyDescent="0.25">
      <c r="A4" s="24" t="s">
        <v>102</v>
      </c>
      <c r="B4" s="24" t="s">
        <v>86</v>
      </c>
      <c r="C4"/>
      <c r="D4"/>
      <c r="E4"/>
    </row>
    <row r="5" spans="1:5" x14ac:dyDescent="0.25">
      <c r="A5" s="24" t="s">
        <v>38</v>
      </c>
      <c r="B5" s="7" t="s">
        <v>88</v>
      </c>
      <c r="C5" s="7" t="s">
        <v>91</v>
      </c>
      <c r="D5" s="7" t="s">
        <v>89</v>
      </c>
      <c r="E5" s="7" t="s">
        <v>101</v>
      </c>
    </row>
    <row r="6" spans="1:5" x14ac:dyDescent="0.25">
      <c r="A6" t="s">
        <v>47</v>
      </c>
      <c r="B6" s="20">
        <v>3.125</v>
      </c>
      <c r="C6" s="20"/>
      <c r="D6" s="20"/>
      <c r="E6" s="20">
        <v>3.125</v>
      </c>
    </row>
    <row r="7" spans="1:5" x14ac:dyDescent="0.25">
      <c r="A7" t="s">
        <v>9</v>
      </c>
      <c r="B7" s="20"/>
      <c r="C7" s="20"/>
      <c r="D7" s="20">
        <v>1.5625</v>
      </c>
      <c r="E7" s="20">
        <v>1.5625</v>
      </c>
    </row>
    <row r="8" spans="1:5" x14ac:dyDescent="0.25">
      <c r="A8" t="s">
        <v>60</v>
      </c>
      <c r="B8" s="20"/>
      <c r="C8" s="20"/>
      <c r="D8" s="20">
        <v>54.6875</v>
      </c>
      <c r="E8" s="20">
        <v>54.6875</v>
      </c>
    </row>
    <row r="9" spans="1:5" x14ac:dyDescent="0.25">
      <c r="A9" t="s">
        <v>66</v>
      </c>
      <c r="B9" s="20"/>
      <c r="C9" s="20">
        <v>29.6875</v>
      </c>
      <c r="D9" s="20"/>
      <c r="E9" s="20">
        <v>29.6875</v>
      </c>
    </row>
    <row r="10" spans="1:5" x14ac:dyDescent="0.25">
      <c r="A10" t="s">
        <v>80</v>
      </c>
      <c r="B10" s="20">
        <v>93.75</v>
      </c>
      <c r="C10" s="20"/>
      <c r="D10" s="20"/>
      <c r="E10" s="20">
        <v>93.75</v>
      </c>
    </row>
    <row r="11" spans="1:5" x14ac:dyDescent="0.25">
      <c r="A11" t="s">
        <v>101</v>
      </c>
      <c r="B11" s="20">
        <v>48.4375</v>
      </c>
      <c r="C11" s="20">
        <v>29.6875</v>
      </c>
      <c r="D11" s="20">
        <v>28.125</v>
      </c>
      <c r="E11" s="20">
        <v>36.5625</v>
      </c>
    </row>
  </sheetData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6"/>
  <sheetViews>
    <sheetView workbookViewId="0"/>
  </sheetViews>
  <sheetFormatPr baseColWidth="10" defaultRowHeight="15" x14ac:dyDescent="0.25"/>
  <cols>
    <col min="4" max="4" width="14.28515625" bestFit="1" customWidth="1"/>
    <col min="11" max="11" width="27.7109375" customWidth="1"/>
  </cols>
  <sheetData>
    <row r="1" spans="1:11" ht="30" x14ac:dyDescent="0.25">
      <c r="A1" s="17" t="s">
        <v>0</v>
      </c>
      <c r="B1" s="17" t="s">
        <v>38</v>
      </c>
      <c r="C1" s="21" t="s">
        <v>84</v>
      </c>
      <c r="D1" s="22" t="s">
        <v>85</v>
      </c>
      <c r="E1" s="17" t="s">
        <v>86</v>
      </c>
      <c r="F1" s="17" t="s">
        <v>23</v>
      </c>
      <c r="G1" s="17" t="s">
        <v>1</v>
      </c>
      <c r="H1" s="17" t="s">
        <v>2</v>
      </c>
      <c r="I1" s="17" t="s">
        <v>97</v>
      </c>
      <c r="J1" s="23" t="s">
        <v>98</v>
      </c>
      <c r="K1" s="23" t="s">
        <v>99</v>
      </c>
    </row>
    <row r="2" spans="1:11" x14ac:dyDescent="0.25">
      <c r="A2" s="6">
        <f>Tableau4[[#This Row],[Date]]</f>
        <v>42370</v>
      </c>
      <c r="B2" s="7" t="str">
        <f>Tableau4[[#This Row],[Nom agent]]</f>
        <v>Bropk pjzgt</v>
      </c>
      <c r="C2" s="7">
        <f>Tableau4[[#This Row],[Résultat brut ]]</f>
        <v>1</v>
      </c>
      <c r="D2" s="20">
        <f>Tableau4[[#This Row],[Résultat final ]]</f>
        <v>1.5625</v>
      </c>
      <c r="E2" s="7" t="str">
        <f>Tableau4[[#This Row],[TdS]]</f>
        <v>K</v>
      </c>
      <c r="F2" s="7">
        <f>Tableau4[[#This Row],[Secteur]]</f>
        <v>52</v>
      </c>
      <c r="G2" s="7" t="str">
        <f>Tableau4[[#This Row],[Période]]</f>
        <v>Après-midi</v>
      </c>
      <c r="H2" s="7">
        <f>Tableau4[[#This Row],[Réf]]</f>
        <v>1</v>
      </c>
      <c r="I2" s="7"/>
      <c r="J2" s="7"/>
      <c r="K2" s="7"/>
    </row>
    <row r="3" spans="1:11" x14ac:dyDescent="0.25">
      <c r="A3" s="6">
        <f>Tableau4[[#This Row],[Date]]</f>
        <v>43101</v>
      </c>
      <c r="B3" s="7" t="str">
        <f>Tableau4[[#This Row],[Nom agent]]</f>
        <v>Bacdg µppir</v>
      </c>
      <c r="C3" s="7">
        <f>Tableau4[[#This Row],[Résultat brut ]]</f>
        <v>2</v>
      </c>
      <c r="D3" s="20">
        <f>Tableau4[[#This Row],[Résultat final ]]</f>
        <v>3.125</v>
      </c>
      <c r="E3" s="7" t="str">
        <f>Tableau4[[#This Row],[TdS]]</f>
        <v>B</v>
      </c>
      <c r="F3" s="7">
        <f>Tableau4[[#This Row],[Secteur]]</f>
        <v>15</v>
      </c>
      <c r="G3" s="7" t="str">
        <f>Tableau4[[#This Row],[Période]]</f>
        <v>Matin</v>
      </c>
      <c r="H3" s="7">
        <f>Tableau4[[#This Row],[Réf]]</f>
        <v>2</v>
      </c>
      <c r="I3" s="7"/>
      <c r="J3" s="7"/>
      <c r="K3" s="7"/>
    </row>
    <row r="4" spans="1:11" x14ac:dyDescent="0.25">
      <c r="A4" s="6">
        <f>Tableau4[[#This Row],[Date]]</f>
        <v>43132</v>
      </c>
      <c r="B4" s="7" t="str">
        <f>Tableau4[[#This Row],[Nom agent]]</f>
        <v>Noegv mpjk</v>
      </c>
      <c r="C4" s="7">
        <f>Tableau4[[#This Row],[Résultat brut ]]</f>
        <v>19</v>
      </c>
      <c r="D4" s="20">
        <f>Tableau4[[#This Row],[Résultat final ]]</f>
        <v>29.6875</v>
      </c>
      <c r="E4" s="7" t="str">
        <f>Tableau4[[#This Row],[TdS]]</f>
        <v>Bo</v>
      </c>
      <c r="F4" s="7">
        <f>Tableau4[[#This Row],[Secteur]]</f>
        <v>0</v>
      </c>
      <c r="G4" s="7" t="str">
        <f>Tableau4[[#This Row],[Période]]</f>
        <v>Matin</v>
      </c>
      <c r="H4" s="7">
        <f>Tableau4[[#This Row],[Réf]]</f>
        <v>3</v>
      </c>
      <c r="I4" s="7"/>
      <c r="J4" s="7"/>
      <c r="K4" s="7"/>
    </row>
    <row r="5" spans="1:11" x14ac:dyDescent="0.25">
      <c r="A5" s="6" t="str">
        <f>Tableau4[[#This Row],[Date]]</f>
        <v>01/02/025</v>
      </c>
      <c r="B5" s="7" t="str">
        <f>Tableau4[[#This Row],[Nom agent]]</f>
        <v>Srhyhz Pjrg</v>
      </c>
      <c r="C5" s="7">
        <f>Tableau4[[#This Row],[Résultat brut ]]</f>
        <v>60</v>
      </c>
      <c r="D5" s="20">
        <f>Tableau4[[#This Row],[Résultat final ]]</f>
        <v>93.75</v>
      </c>
      <c r="E5" s="7" t="str">
        <f>Tableau4[[#This Row],[TdS]]</f>
        <v>B</v>
      </c>
      <c r="F5" s="7">
        <f>Tableau4[[#This Row],[Secteur]]</f>
        <v>0</v>
      </c>
      <c r="G5" s="7" t="str">
        <f>Tableau4[[#This Row],[Période]]</f>
        <v>Après-midi</v>
      </c>
      <c r="H5" s="7">
        <f>Tableau4[[#This Row],[Réf]]</f>
        <v>4</v>
      </c>
      <c r="I5" s="7"/>
      <c r="J5" s="7"/>
      <c r="K5" s="7"/>
    </row>
    <row r="6" spans="1:11" x14ac:dyDescent="0.25">
      <c r="A6" s="6" t="str">
        <f>Tableau4[[#This Row],[Date]]</f>
        <v>01/305</v>
      </c>
      <c r="B6" s="7" t="str">
        <f>Tableau4[[#This Row],[Nom agent]]</f>
        <v>Fgheegh pnq</v>
      </c>
      <c r="C6" s="7">
        <f>Tableau4[[#This Row],[Résultat brut ]]</f>
        <v>35</v>
      </c>
      <c r="D6" s="20">
        <f>Tableau4[[#This Row],[Résultat final ]]</f>
        <v>54.6875</v>
      </c>
      <c r="E6" s="7" t="str">
        <f>Tableau4[[#This Row],[TdS]]</f>
        <v>K</v>
      </c>
      <c r="F6" s="7">
        <f>Tableau4[[#This Row],[Secteur]]</f>
        <v>0</v>
      </c>
      <c r="G6" s="7" t="str">
        <f>Tableau4[[#This Row],[Période]]</f>
        <v>Matin</v>
      </c>
      <c r="H6" s="7">
        <f>Tableau4[[#This Row],[Réf]]</f>
        <v>5</v>
      </c>
      <c r="I6" s="7"/>
      <c r="J6" s="7"/>
      <c r="K6" s="7"/>
    </row>
  </sheetData>
  <conditionalFormatting sqref="D2:D1048576">
    <cfRule type="cellIs" dxfId="3" priority="1" operator="greaterThan">
      <formula>156</formula>
    </cfRule>
    <cfRule type="cellIs" dxfId="2" priority="2" operator="greaterThan">
      <formula>125</formula>
    </cfRule>
    <cfRule type="colorScale" priority="3">
      <colorScale>
        <cfvo type="num" val="0"/>
        <cfvo type="num" val="50"/>
        <cfvo type="num" val="125"/>
        <color rgb="FF00E266"/>
        <color rgb="FFFFEB84"/>
        <color rgb="FFFF3F3F"/>
      </colorScale>
    </cfRule>
  </conditionalFormatting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22"/>
  <sheetViews>
    <sheetView tabSelected="1" workbookViewId="0"/>
  </sheetViews>
  <sheetFormatPr baseColWidth="10" defaultRowHeight="15" x14ac:dyDescent="0.25"/>
  <cols>
    <col min="1" max="1" width="10.7109375" style="7" bestFit="1" customWidth="1"/>
    <col min="2" max="2" width="19.7109375" style="7" customWidth="1"/>
    <col min="3" max="3" width="14.140625" style="7" bestFit="1" customWidth="1"/>
    <col min="4" max="5" width="14.28515625" style="7" bestFit="1" customWidth="1"/>
    <col min="6" max="6" width="9" style="7" bestFit="1" customWidth="1"/>
    <col min="7" max="7" width="10.7109375" style="7" bestFit="1" customWidth="1"/>
    <col min="8" max="8" width="12.5703125" style="7" customWidth="1"/>
    <col min="9" max="9" width="6.42578125" style="7" customWidth="1"/>
    <col min="10" max="10" width="36.5703125" customWidth="1"/>
  </cols>
  <sheetData>
    <row r="1" spans="1:12" ht="27" customHeight="1" x14ac:dyDescent="0.25">
      <c r="A1" s="17" t="s">
        <v>0</v>
      </c>
      <c r="B1" s="17" t="s">
        <v>38</v>
      </c>
      <c r="C1" s="21" t="s">
        <v>84</v>
      </c>
      <c r="D1" s="22" t="s">
        <v>85</v>
      </c>
      <c r="E1" s="17" t="s">
        <v>86</v>
      </c>
      <c r="F1" s="17" t="s">
        <v>23</v>
      </c>
      <c r="G1" s="17" t="s">
        <v>87</v>
      </c>
      <c r="H1" s="17" t="s">
        <v>1</v>
      </c>
      <c r="I1" s="17" t="s">
        <v>2</v>
      </c>
      <c r="J1" s="17" t="s">
        <v>25</v>
      </c>
      <c r="K1" s="3" t="s">
        <v>10</v>
      </c>
      <c r="L1" t="s">
        <v>11</v>
      </c>
    </row>
    <row r="2" spans="1:12" x14ac:dyDescent="0.25">
      <c r="A2" s="6">
        <v>42370</v>
      </c>
      <c r="B2" s="7" t="s">
        <v>9</v>
      </c>
      <c r="C2" s="7">
        <v>1</v>
      </c>
      <c r="D2" s="20">
        <f>IF(Tableau4[[#This Row],[Résultat brut ]]="","",(Tableau4[[#This Row],[Résultat brut ]]/16)*25)</f>
        <v>1.5625</v>
      </c>
      <c r="E2" s="7" t="s">
        <v>89</v>
      </c>
      <c r="F2" s="7">
        <v>52</v>
      </c>
      <c r="H2" s="7" t="s">
        <v>24</v>
      </c>
      <c r="I2" s="7">
        <v>1</v>
      </c>
      <c r="J2" s="7"/>
      <c r="K2" s="2"/>
      <c r="L2" t="s">
        <v>21</v>
      </c>
    </row>
    <row r="3" spans="1:12" x14ac:dyDescent="0.25">
      <c r="A3" s="15">
        <v>43101</v>
      </c>
      <c r="B3" s="7" t="s">
        <v>47</v>
      </c>
      <c r="C3" s="7">
        <v>2</v>
      </c>
      <c r="D3" s="20">
        <f>IF(Tableau4[[#This Row],[Résultat brut ]]="","",(Tableau4[[#This Row],[Résultat brut ]]/16)*25)</f>
        <v>3.125</v>
      </c>
      <c r="E3" s="7" t="s">
        <v>88</v>
      </c>
      <c r="F3" s="7">
        <v>15</v>
      </c>
      <c r="H3" s="7" t="s">
        <v>96</v>
      </c>
      <c r="I3" s="7">
        <v>2</v>
      </c>
      <c r="J3" s="7"/>
      <c r="L3" t="s">
        <v>12</v>
      </c>
    </row>
    <row r="4" spans="1:12" x14ac:dyDescent="0.25">
      <c r="A4" s="6">
        <v>43132</v>
      </c>
      <c r="B4" s="7" t="s">
        <v>66</v>
      </c>
      <c r="C4" s="7">
        <v>19</v>
      </c>
      <c r="D4" s="20">
        <f>IF(Tableau4[[#This Row],[Résultat brut ]]="","",(Tableau4[[#This Row],[Résultat brut ]]/16)*25)</f>
        <v>29.6875</v>
      </c>
      <c r="E4" s="7" t="s">
        <v>91</v>
      </c>
      <c r="H4" s="7" t="s">
        <v>96</v>
      </c>
      <c r="I4" s="7">
        <v>3</v>
      </c>
      <c r="J4" s="7"/>
      <c r="L4" t="s">
        <v>13</v>
      </c>
    </row>
    <row r="5" spans="1:12" x14ac:dyDescent="0.25">
      <c r="A5" s="7" t="s">
        <v>39</v>
      </c>
      <c r="B5" s="7" t="s">
        <v>80</v>
      </c>
      <c r="C5" s="7">
        <v>60</v>
      </c>
      <c r="D5" s="20">
        <f>IF(Tableau4[[#This Row],[Résultat brut ]]="","",(Tableau4[[#This Row],[Résultat brut ]]/16)*25)</f>
        <v>93.75</v>
      </c>
      <c r="E5" s="7" t="s">
        <v>88</v>
      </c>
      <c r="H5" s="7" t="s">
        <v>24</v>
      </c>
      <c r="I5" s="7">
        <v>4</v>
      </c>
      <c r="J5" s="7"/>
    </row>
    <row r="6" spans="1:12" x14ac:dyDescent="0.25">
      <c r="A6" s="7" t="s">
        <v>40</v>
      </c>
      <c r="B6" s="7" t="s">
        <v>60</v>
      </c>
      <c r="C6" s="7">
        <v>35</v>
      </c>
      <c r="D6" s="20">
        <f>IF(Tableau4[[#This Row],[Résultat brut ]]="","",(Tableau4[[#This Row],[Résultat brut ]]/16)*25)</f>
        <v>54.6875</v>
      </c>
      <c r="E6" s="7" t="s">
        <v>89</v>
      </c>
      <c r="H6" s="7" t="s">
        <v>96</v>
      </c>
      <c r="I6" s="7">
        <v>5</v>
      </c>
      <c r="J6" s="7"/>
      <c r="L6" t="s">
        <v>20</v>
      </c>
    </row>
    <row r="7" spans="1:12" x14ac:dyDescent="0.25">
      <c r="L7" s="1" t="s">
        <v>4</v>
      </c>
    </row>
    <row r="9" spans="1:12" x14ac:dyDescent="0.25">
      <c r="L9" t="s">
        <v>36</v>
      </c>
    </row>
    <row r="10" spans="1:12" x14ac:dyDescent="0.25">
      <c r="L10" t="s">
        <v>35</v>
      </c>
    </row>
    <row r="11" spans="1:12" x14ac:dyDescent="0.25">
      <c r="L11" t="s">
        <v>37</v>
      </c>
    </row>
    <row r="14" spans="1:12" x14ac:dyDescent="0.25">
      <c r="L14" s="1" t="s">
        <v>4</v>
      </c>
    </row>
    <row r="15" spans="1:12" x14ac:dyDescent="0.25">
      <c r="L15" s="1" t="s">
        <v>8</v>
      </c>
    </row>
    <row r="17" spans="12:12" x14ac:dyDescent="0.25">
      <c r="L17" s="4" t="s">
        <v>22</v>
      </c>
    </row>
    <row r="21" spans="12:12" x14ac:dyDescent="0.25">
      <c r="L21" t="s">
        <v>3</v>
      </c>
    </row>
    <row r="22" spans="12:12" x14ac:dyDescent="0.25">
      <c r="L22" t="s">
        <v>5</v>
      </c>
    </row>
  </sheetData>
  <conditionalFormatting sqref="D2:D1048576">
    <cfRule type="cellIs" dxfId="1" priority="1" operator="greaterThan">
      <formula>156</formula>
    </cfRule>
    <cfRule type="cellIs" dxfId="0" priority="2" operator="greaterThan">
      <formula>125</formula>
    </cfRule>
    <cfRule type="colorScale" priority="3">
      <colorScale>
        <cfvo type="num" val="0"/>
        <cfvo type="num" val="50"/>
        <cfvo type="num" val="125"/>
        <color rgb="FF00E266"/>
        <color rgb="FFFFEB84"/>
        <color rgb="FFFF3F3F"/>
      </colorScale>
    </cfRule>
  </conditionalFormatting>
  <dataValidations count="8">
    <dataValidation type="list" allowBlank="1" showInputMessage="1" showErrorMessage="1" sqref="B1">
      <formula1>"Nom agent,Prénom agent"</formula1>
    </dataValidation>
    <dataValidation type="list" allowBlank="1" showInputMessage="1" showErrorMessage="1" sqref="B2">
      <formula1>IF($B$1="Nom agent",Agents_np,Agents_pn)</formula1>
    </dataValidation>
    <dataValidation type="list" allowBlank="1" showInputMessage="1" sqref="E2">
      <formula1>soins</formula1>
    </dataValidation>
    <dataValidation type="list" allowBlank="1" showInputMessage="1" showErrorMessage="1" sqref="H2:H1048576">
      <formula1>"Matin,Après-midi"</formula1>
    </dataValidation>
    <dataValidation type="list" allowBlank="1" showInputMessage="1" showErrorMessage="1" sqref="B3:B1048576">
      <formula1>IF($B$1="Nom agent",Liste_noms,Liste_prénoms)</formula1>
    </dataValidation>
    <dataValidation type="list" allowBlank="1" showInputMessage="1" showErrorMessage="1" sqref="E3:E1048576">
      <formula1>soins</formula1>
    </dataValidation>
    <dataValidation type="list" allowBlank="1" showInputMessage="1" showErrorMessage="1" sqref="F2:F6">
      <formula1>INDIRECT($E2)</formula1>
    </dataValidation>
    <dataValidation type="list" allowBlank="1" showInputMessage="1" showErrorMessage="1" sqref="G2:G1048576">
      <formula1>NumCab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23"/>
  <sheetViews>
    <sheetView workbookViewId="0">
      <selection activeCell="A31" sqref="A31"/>
    </sheetView>
  </sheetViews>
  <sheetFormatPr baseColWidth="10" defaultRowHeight="15" x14ac:dyDescent="0.25"/>
  <cols>
    <col min="1" max="1" width="27.42578125" customWidth="1"/>
    <col min="2" max="2" width="27" customWidth="1"/>
  </cols>
  <sheetData>
    <row r="1" spans="1:4" x14ac:dyDescent="0.25">
      <c r="A1" t="s">
        <v>6</v>
      </c>
      <c r="B1" t="s">
        <v>7</v>
      </c>
    </row>
    <row r="2" spans="1:4" x14ac:dyDescent="0.25">
      <c r="A2" t="s">
        <v>41</v>
      </c>
      <c r="B2" s="5" t="s">
        <v>42</v>
      </c>
    </row>
    <row r="3" spans="1:4" x14ac:dyDescent="0.25">
      <c r="A3" t="s">
        <v>43</v>
      </c>
      <c r="B3" t="s">
        <v>44</v>
      </c>
    </row>
    <row r="4" spans="1:4" x14ac:dyDescent="0.25">
      <c r="A4" t="s">
        <v>45</v>
      </c>
      <c r="B4" t="s">
        <v>46</v>
      </c>
      <c r="C4" s="3" t="s">
        <v>14</v>
      </c>
      <c r="D4" t="s">
        <v>15</v>
      </c>
    </row>
    <row r="5" spans="1:4" x14ac:dyDescent="0.25">
      <c r="A5" t="s">
        <v>47</v>
      </c>
      <c r="B5" s="5" t="s">
        <v>48</v>
      </c>
      <c r="D5" t="s">
        <v>16</v>
      </c>
    </row>
    <row r="6" spans="1:4" x14ac:dyDescent="0.25">
      <c r="A6" t="s">
        <v>49</v>
      </c>
      <c r="B6" t="s">
        <v>50</v>
      </c>
      <c r="D6" t="s">
        <v>18</v>
      </c>
    </row>
    <row r="7" spans="1:4" x14ac:dyDescent="0.25">
      <c r="A7" t="s">
        <v>9</v>
      </c>
      <c r="B7" t="s">
        <v>51</v>
      </c>
    </row>
    <row r="8" spans="1:4" x14ac:dyDescent="0.25">
      <c r="A8" t="s">
        <v>52</v>
      </c>
      <c r="B8" t="s">
        <v>53</v>
      </c>
      <c r="D8" t="s">
        <v>17</v>
      </c>
    </row>
    <row r="9" spans="1:4" x14ac:dyDescent="0.25">
      <c r="A9" t="s">
        <v>54</v>
      </c>
      <c r="B9" t="s">
        <v>55</v>
      </c>
      <c r="D9" t="s">
        <v>19</v>
      </c>
    </row>
    <row r="10" spans="1:4" x14ac:dyDescent="0.25">
      <c r="A10" t="s">
        <v>56</v>
      </c>
      <c r="B10" t="s">
        <v>57</v>
      </c>
    </row>
    <row r="11" spans="1:4" x14ac:dyDescent="0.25">
      <c r="A11" t="s">
        <v>58</v>
      </c>
      <c r="B11" t="s">
        <v>59</v>
      </c>
    </row>
    <row r="12" spans="1:4" x14ac:dyDescent="0.25">
      <c r="A12" t="s">
        <v>60</v>
      </c>
      <c r="B12" t="s">
        <v>61</v>
      </c>
    </row>
    <row r="13" spans="1:4" x14ac:dyDescent="0.25">
      <c r="A13" t="s">
        <v>62</v>
      </c>
      <c r="B13" t="s">
        <v>63</v>
      </c>
    </row>
    <row r="14" spans="1:4" x14ac:dyDescent="0.25">
      <c r="A14" t="s">
        <v>64</v>
      </c>
      <c r="B14" t="s">
        <v>65</v>
      </c>
    </row>
    <row r="15" spans="1:4" x14ac:dyDescent="0.25">
      <c r="A15" t="s">
        <v>66</v>
      </c>
      <c r="B15" t="s">
        <v>67</v>
      </c>
    </row>
    <row r="16" spans="1:4" x14ac:dyDescent="0.25">
      <c r="A16" t="s">
        <v>68</v>
      </c>
      <c r="B16" t="s">
        <v>69</v>
      </c>
    </row>
    <row r="17" spans="1:2" x14ac:dyDescent="0.25">
      <c r="A17" t="s">
        <v>70</v>
      </c>
      <c r="B17" t="s">
        <v>71</v>
      </c>
    </row>
    <row r="18" spans="1:2" x14ac:dyDescent="0.25">
      <c r="A18" t="s">
        <v>72</v>
      </c>
      <c r="B18" t="s">
        <v>73</v>
      </c>
    </row>
    <row r="19" spans="1:2" x14ac:dyDescent="0.25">
      <c r="A19" t="s">
        <v>74</v>
      </c>
      <c r="B19" t="s">
        <v>75</v>
      </c>
    </row>
    <row r="20" spans="1:2" x14ac:dyDescent="0.25">
      <c r="A20" t="s">
        <v>76</v>
      </c>
      <c r="B20" t="s">
        <v>77</v>
      </c>
    </row>
    <row r="21" spans="1:2" x14ac:dyDescent="0.25">
      <c r="A21" t="s">
        <v>78</v>
      </c>
      <c r="B21" t="s">
        <v>79</v>
      </c>
    </row>
    <row r="22" spans="1:2" x14ac:dyDescent="0.25">
      <c r="A22" t="s">
        <v>80</v>
      </c>
      <c r="B22" t="s">
        <v>81</v>
      </c>
    </row>
    <row r="23" spans="1:2" x14ac:dyDescent="0.25">
      <c r="A23" t="s">
        <v>82</v>
      </c>
      <c r="B23" t="s">
        <v>83</v>
      </c>
    </row>
  </sheetData>
  <sortState ref="A2:B455">
    <sortCondition ref="A2"/>
  </sortState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J17"/>
  <sheetViews>
    <sheetView workbookViewId="0">
      <selection activeCell="G28" sqref="G28"/>
    </sheetView>
  </sheetViews>
  <sheetFormatPr baseColWidth="10" defaultRowHeight="15" x14ac:dyDescent="0.25"/>
  <cols>
    <col min="1" max="1" width="12.28515625" style="7" bestFit="1" customWidth="1"/>
    <col min="2" max="2" width="4.85546875" style="7" bestFit="1" customWidth="1"/>
    <col min="3" max="3" width="5" style="7" bestFit="1" customWidth="1"/>
    <col min="4" max="4" width="7.28515625" style="7" bestFit="1" customWidth="1"/>
    <col min="5" max="5" width="5.5703125" style="7" bestFit="1" customWidth="1"/>
    <col min="6" max="6" width="13.140625" style="7" bestFit="1" customWidth="1"/>
    <col min="7" max="7" width="10.85546875" style="7" bestFit="1" customWidth="1"/>
    <col min="8" max="8" width="7.28515625" style="7" bestFit="1" customWidth="1"/>
    <col min="9" max="9" width="6" style="7" bestFit="1" customWidth="1"/>
    <col min="10" max="10" width="3" style="7" bestFit="1" customWidth="1"/>
    <col min="11" max="11" width="9.42578125" style="7" bestFit="1" customWidth="1"/>
    <col min="12" max="14" width="3" style="7" bestFit="1" customWidth="1"/>
    <col min="15" max="15" width="7.28515625" style="7" bestFit="1" customWidth="1"/>
    <col min="16" max="16" width="3" style="7" bestFit="1" customWidth="1"/>
    <col min="17" max="17" width="5.5703125" style="7" bestFit="1" customWidth="1"/>
    <col min="18" max="32" width="3" style="7" bestFit="1" customWidth="1"/>
    <col min="33" max="33" width="13.140625" style="7" bestFit="1" customWidth="1"/>
    <col min="34" max="34" width="10.85546875" style="7" bestFit="1" customWidth="1"/>
    <col min="35" max="35" width="7.28515625" style="7" bestFit="1" customWidth="1"/>
    <col min="36" max="36" width="6" style="7" bestFit="1" customWidth="1"/>
  </cols>
  <sheetData>
    <row r="1" spans="1:36" x14ac:dyDescent="0.25">
      <c r="A1" s="7" t="s">
        <v>86</v>
      </c>
      <c r="B1" s="8" t="s">
        <v>88</v>
      </c>
      <c r="C1" s="10" t="s">
        <v>89</v>
      </c>
      <c r="D1" s="11" t="s">
        <v>90</v>
      </c>
      <c r="E1" s="9" t="s">
        <v>91</v>
      </c>
      <c r="F1" s="12" t="s">
        <v>92</v>
      </c>
      <c r="G1" s="12" t="s">
        <v>93</v>
      </c>
      <c r="H1" s="13" t="s">
        <v>94</v>
      </c>
      <c r="I1" s="7" t="s">
        <v>95</v>
      </c>
      <c r="J1"/>
      <c r="K1" s="7" t="s">
        <v>87</v>
      </c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</row>
    <row r="2" spans="1:36" x14ac:dyDescent="0.25">
      <c r="A2" s="7" t="s">
        <v>23</v>
      </c>
      <c r="B2" s="8">
        <v>10</v>
      </c>
      <c r="C2" s="10">
        <v>51</v>
      </c>
      <c r="D2" s="11">
        <v>53</v>
      </c>
      <c r="E2" s="9">
        <v>11</v>
      </c>
      <c r="K2" s="16" t="s">
        <v>26</v>
      </c>
    </row>
    <row r="3" spans="1:36" x14ac:dyDescent="0.25">
      <c r="B3" s="8">
        <v>15</v>
      </c>
      <c r="C3" s="10">
        <v>52</v>
      </c>
      <c r="D3" s="11">
        <v>63</v>
      </c>
      <c r="E3" s="9">
        <v>12</v>
      </c>
      <c r="K3" s="16" t="s">
        <v>27</v>
      </c>
    </row>
    <row r="4" spans="1:36" x14ac:dyDescent="0.25">
      <c r="B4" s="8">
        <v>20</v>
      </c>
      <c r="C4" s="10">
        <v>61</v>
      </c>
      <c r="E4" s="9">
        <v>13</v>
      </c>
      <c r="K4" s="16" t="s">
        <v>28</v>
      </c>
    </row>
    <row r="5" spans="1:36" x14ac:dyDescent="0.25">
      <c r="B5" s="8">
        <v>22</v>
      </c>
      <c r="C5" s="10">
        <v>62</v>
      </c>
      <c r="E5" s="9">
        <v>14</v>
      </c>
      <c r="K5" s="16" t="s">
        <v>29</v>
      </c>
    </row>
    <row r="6" spans="1:36" x14ac:dyDescent="0.25">
      <c r="B6" s="8">
        <v>30</v>
      </c>
      <c r="C6" s="10">
        <v>70</v>
      </c>
      <c r="E6" s="9">
        <v>21</v>
      </c>
      <c r="K6" s="16" t="s">
        <v>30</v>
      </c>
    </row>
    <row r="7" spans="1:36" x14ac:dyDescent="0.25">
      <c r="B7" s="8">
        <v>33</v>
      </c>
      <c r="E7" s="9">
        <v>23</v>
      </c>
      <c r="K7" s="16" t="s">
        <v>31</v>
      </c>
    </row>
    <row r="8" spans="1:36" x14ac:dyDescent="0.25">
      <c r="B8" s="8">
        <v>40</v>
      </c>
      <c r="E8" s="9">
        <v>24</v>
      </c>
      <c r="K8" s="16" t="s">
        <v>32</v>
      </c>
    </row>
    <row r="9" spans="1:36" x14ac:dyDescent="0.25">
      <c r="B9" s="8">
        <v>45</v>
      </c>
      <c r="E9" s="9">
        <v>25</v>
      </c>
      <c r="K9" s="16" t="s">
        <v>33</v>
      </c>
    </row>
    <row r="10" spans="1:36" x14ac:dyDescent="0.25">
      <c r="E10" s="9">
        <v>31</v>
      </c>
      <c r="K10" s="16" t="s">
        <v>34</v>
      </c>
    </row>
    <row r="11" spans="1:36" x14ac:dyDescent="0.25">
      <c r="E11" s="9">
        <v>32</v>
      </c>
      <c r="K11" s="7">
        <v>10</v>
      </c>
    </row>
    <row r="12" spans="1:36" x14ac:dyDescent="0.25">
      <c r="E12" s="9">
        <v>34</v>
      </c>
      <c r="K12" s="7">
        <v>11</v>
      </c>
    </row>
    <row r="13" spans="1:36" x14ac:dyDescent="0.25">
      <c r="E13" s="9">
        <v>35</v>
      </c>
      <c r="K13" s="7">
        <v>12</v>
      </c>
    </row>
    <row r="14" spans="1:36" x14ac:dyDescent="0.25">
      <c r="E14" s="9">
        <v>41</v>
      </c>
    </row>
    <row r="15" spans="1:36" x14ac:dyDescent="0.25">
      <c r="E15" s="9">
        <v>42</v>
      </c>
    </row>
    <row r="16" spans="1:36" x14ac:dyDescent="0.25">
      <c r="E16" s="9">
        <v>43</v>
      </c>
    </row>
    <row r="17" spans="2:33" x14ac:dyDescent="0.25">
      <c r="B17" s="14"/>
      <c r="C17" s="14"/>
      <c r="D17" s="14"/>
      <c r="E17" s="9">
        <v>44</v>
      </c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9</vt:i4>
      </vt:variant>
    </vt:vector>
  </HeadingPairs>
  <TitlesOfParts>
    <vt:vector size="15" baseType="lpstr">
      <vt:lpstr>ACCUEIL</vt:lpstr>
      <vt:lpstr>Consultation_A</vt:lpstr>
      <vt:lpstr>Consultation_S</vt:lpstr>
      <vt:lpstr>Résultats</vt:lpstr>
      <vt:lpstr>Liste Agents</vt:lpstr>
      <vt:lpstr>Liste TdS Secteurs</vt:lpstr>
      <vt:lpstr>Bain</vt:lpstr>
      <vt:lpstr>Boue</vt:lpstr>
      <vt:lpstr>c_noms</vt:lpstr>
      <vt:lpstr>Kiné</vt:lpstr>
      <vt:lpstr>NumCab</vt:lpstr>
      <vt:lpstr>p_noms</vt:lpstr>
      <vt:lpstr>p_prénoms</vt:lpstr>
      <vt:lpstr>Phlébo</vt:lpstr>
      <vt:lpstr>soins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REINHARDT Anita</dc:creator>
  <cp:lastModifiedBy>thev</cp:lastModifiedBy>
  <dcterms:created xsi:type="dcterms:W3CDTF">2018-07-05T10:12:51Z</dcterms:created>
  <dcterms:modified xsi:type="dcterms:W3CDTF">2018-07-17T18:35:25Z</dcterms:modified>
</cp:coreProperties>
</file>